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FloorOostendorp\Desktop\excels website\"/>
    </mc:Choice>
  </mc:AlternateContent>
  <bookViews>
    <workbookView xWindow="0" yWindow="0" windowWidth="18870" windowHeight="7725" tabRatio="679" activeTab="10"/>
  </bookViews>
  <sheets>
    <sheet name="M3" sheetId="1" r:id="rId1"/>
    <sheet name="E3" sheetId="29" r:id="rId2"/>
    <sheet name="M4" sheetId="30" r:id="rId3"/>
    <sheet name="E4" sheetId="31" r:id="rId4"/>
    <sheet name="M5" sheetId="32" r:id="rId5"/>
    <sheet name="E5" sheetId="33" r:id="rId6"/>
    <sheet name="M6" sheetId="34" r:id="rId7"/>
    <sheet name="E6" sheetId="35" r:id="rId8"/>
    <sheet name="M7" sheetId="36" r:id="rId9"/>
    <sheet name="E7" sheetId="37" r:id="rId10"/>
    <sheet name="M8" sheetId="38" r:id="rId11"/>
    <sheet name="Result. ond profiel" sheetId="28" r:id="rId12"/>
    <sheet name="Schooloverzicht" sheetId="19" state="hidden" r:id="rId13"/>
    <sheet name="Schooloverzicht OC" sheetId="26" state="hidden" r:id="rId14"/>
    <sheet name="index" sheetId="25" state="hidden" r:id="rId15"/>
  </sheets>
  <definedNames>
    <definedName name="_xlnm.Print_Area" localSheetId="1">'E3'!$AQ$7:$BB$38</definedName>
    <definedName name="_xlnm.Print_Area" localSheetId="3">'E4'!$AQ$7:$BB$38</definedName>
    <definedName name="_xlnm.Print_Area" localSheetId="5">'E5'!$AQ$7:$BB$38</definedName>
    <definedName name="_xlnm.Print_Area" localSheetId="7">'E6'!$AQ$7:$BB$38</definedName>
    <definedName name="_xlnm.Print_Area" localSheetId="9">'E7'!$AQ$7:$BB$38</definedName>
    <definedName name="_xlnm.Print_Area" localSheetId="0">'M3'!$AQ$7:$BB$38</definedName>
    <definedName name="_xlnm.Print_Area" localSheetId="2">'M4'!$AQ$7:$BB$38</definedName>
    <definedName name="_xlnm.Print_Area" localSheetId="4">'M5'!$AQ$7:$BB$38</definedName>
    <definedName name="_xlnm.Print_Area" localSheetId="6">'M6'!$AQ$7:$BB$38</definedName>
    <definedName name="_xlnm.Print_Area" localSheetId="8">'M7'!$AQ$7:$BB$38</definedName>
    <definedName name="_xlnm.Print_Area" localSheetId="10">'M8'!$AQ$7:$BB$38</definedName>
    <definedName name="_xlnm.Print_Area" localSheetId="11">'Result. ond profiel'!$A$1:$AN$35</definedName>
    <definedName name="_xlnm.Print_Area" localSheetId="12">Schooloverzicht!$A$1:$P$35</definedName>
    <definedName name="_xlnm.Print_Area" localSheetId="13">'Schooloverzicht OC'!$A$1:$P$69</definedName>
  </definedNames>
  <calcPr calcId="162913" concurrentCalc="0"/>
</workbook>
</file>

<file path=xl/calcChain.xml><?xml version="1.0" encoding="utf-8"?>
<calcChain xmlns="http://schemas.openxmlformats.org/spreadsheetml/2006/main">
  <c r="C8" i="38" l="1"/>
  <c r="C9" i="38"/>
  <c r="C10" i="38"/>
  <c r="C11" i="38"/>
  <c r="C12" i="38"/>
  <c r="C13" i="38"/>
  <c r="C14" i="38"/>
  <c r="C15" i="38"/>
  <c r="C16" i="38"/>
  <c r="C17" i="38"/>
  <c r="C18" i="38"/>
  <c r="C19" i="38"/>
  <c r="C20" i="38"/>
  <c r="C21" i="38"/>
  <c r="C22" i="38"/>
  <c r="C23" i="38"/>
  <c r="C24" i="38"/>
  <c r="C25" i="38"/>
  <c r="C26" i="38"/>
  <c r="C27" i="38"/>
  <c r="C28" i="38"/>
  <c r="C29" i="38"/>
  <c r="C30" i="38"/>
  <c r="C31" i="38"/>
  <c r="C32" i="38"/>
  <c r="C33" i="38"/>
  <c r="C34" i="38"/>
  <c r="C35" i="38"/>
  <c r="C36" i="38"/>
  <c r="C37" i="38"/>
  <c r="C38" i="38"/>
  <c r="C39" i="38"/>
  <c r="C40" i="38"/>
  <c r="C41" i="38"/>
  <c r="C42" i="38"/>
  <c r="C43" i="38"/>
  <c r="C44" i="38"/>
  <c r="C45" i="38"/>
  <c r="C46" i="38"/>
  <c r="C47" i="38"/>
  <c r="C48" i="38"/>
  <c r="C49" i="38"/>
  <c r="C50" i="38"/>
  <c r="C51" i="38"/>
  <c r="C52" i="38"/>
  <c r="C53" i="38"/>
  <c r="C54" i="38"/>
  <c r="C55" i="38"/>
  <c r="C56" i="38"/>
  <c r="C57" i="38"/>
  <c r="C58" i="38"/>
  <c r="C59" i="38"/>
  <c r="C60" i="38"/>
  <c r="C61" i="38"/>
  <c r="C62" i="38"/>
  <c r="C63" i="38"/>
  <c r="C64" i="38"/>
  <c r="C65" i="38"/>
  <c r="C66" i="38"/>
  <c r="C67" i="38"/>
  <c r="C68" i="38"/>
  <c r="C69" i="38"/>
  <c r="C70" i="38"/>
  <c r="C71" i="38"/>
  <c r="C72" i="38"/>
  <c r="C73" i="38"/>
  <c r="C74" i="38"/>
  <c r="C75" i="38"/>
  <c r="C76" i="38"/>
  <c r="C77" i="38"/>
  <c r="C78" i="38"/>
  <c r="C79" i="38"/>
  <c r="C80" i="38"/>
  <c r="C81" i="38"/>
  <c r="C82" i="38"/>
  <c r="C83" i="38"/>
  <c r="C84" i="38"/>
  <c r="C85" i="38"/>
  <c r="C86" i="38"/>
  <c r="C87" i="38"/>
  <c r="C88" i="38"/>
  <c r="C89" i="38"/>
  <c r="C90" i="38"/>
  <c r="C91" i="38"/>
  <c r="C92" i="38"/>
  <c r="C93" i="38"/>
  <c r="C94" i="38"/>
  <c r="C95" i="38"/>
  <c r="C96" i="38"/>
  <c r="C97" i="38"/>
  <c r="C98" i="38"/>
  <c r="C99" i="38"/>
  <c r="C100" i="38"/>
  <c r="C101" i="38"/>
  <c r="C102" i="38"/>
  <c r="C103" i="38"/>
  <c r="C104" i="38"/>
  <c r="C105" i="38"/>
  <c r="C106" i="38"/>
  <c r="C107" i="38"/>
  <c r="C108" i="38"/>
  <c r="C109" i="38"/>
  <c r="C110" i="38"/>
  <c r="C111" i="38"/>
  <c r="C112" i="38"/>
  <c r="C113" i="38"/>
  <c r="C114" i="38"/>
  <c r="C115" i="38"/>
  <c r="C116" i="38"/>
  <c r="C117" i="38"/>
  <c r="C118" i="38"/>
  <c r="C119" i="38"/>
  <c r="C120" i="38"/>
  <c r="C121" i="38"/>
  <c r="C122" i="38"/>
  <c r="C123" i="38"/>
  <c r="C124" i="38"/>
  <c r="C125" i="38"/>
  <c r="C126" i="38"/>
  <c r="C127" i="38"/>
  <c r="C128" i="38"/>
  <c r="C129" i="38"/>
  <c r="C130" i="38"/>
  <c r="C131" i="38"/>
  <c r="C132" i="38"/>
  <c r="C133" i="38"/>
  <c r="C134" i="38"/>
  <c r="C135" i="38"/>
  <c r="C136" i="38"/>
  <c r="C137" i="38"/>
  <c r="C138" i="38"/>
  <c r="C139" i="38"/>
  <c r="C140" i="38"/>
  <c r="C141" i="38"/>
  <c r="C142" i="38"/>
  <c r="C143" i="38"/>
  <c r="C144" i="38"/>
  <c r="C145" i="38"/>
  <c r="C146" i="38"/>
  <c r="C147" i="38"/>
  <c r="C148" i="38"/>
  <c r="C149" i="38"/>
  <c r="C150" i="38"/>
  <c r="C151" i="38"/>
  <c r="C152" i="38"/>
  <c r="C153" i="38"/>
  <c r="C154" i="38"/>
  <c r="C155" i="38"/>
  <c r="C156" i="38"/>
  <c r="C157" i="38"/>
  <c r="C158" i="38"/>
  <c r="C159" i="38"/>
  <c r="C160" i="38"/>
  <c r="C161" i="38"/>
  <c r="C162" i="38"/>
  <c r="C163" i="38"/>
  <c r="C164" i="38"/>
  <c r="C165" i="38"/>
  <c r="C166" i="38"/>
  <c r="C167" i="38"/>
  <c r="C168" i="38"/>
  <c r="C169" i="38"/>
  <c r="C170" i="38"/>
  <c r="C171" i="38"/>
  <c r="C172" i="38"/>
  <c r="C173" i="38"/>
  <c r="C174" i="38"/>
  <c r="C175" i="38"/>
  <c r="C176" i="38"/>
  <c r="C177" i="38"/>
  <c r="C178" i="38"/>
  <c r="C179" i="38"/>
  <c r="C180" i="38"/>
  <c r="C181" i="38"/>
  <c r="C182" i="38"/>
  <c r="C183" i="38"/>
  <c r="C184" i="38"/>
  <c r="C185" i="38"/>
  <c r="C186" i="38"/>
  <c r="C187" i="38"/>
  <c r="C188" i="38"/>
  <c r="C189" i="38"/>
  <c r="C190" i="38"/>
  <c r="C191" i="38"/>
  <c r="C192" i="38"/>
  <c r="C193" i="38"/>
  <c r="C194" i="38"/>
  <c r="C195" i="38"/>
  <c r="C196" i="38"/>
  <c r="C197" i="38"/>
  <c r="C198" i="38"/>
  <c r="C199" i="38"/>
  <c r="C200" i="38"/>
  <c r="C201" i="38"/>
  <c r="C202" i="38"/>
  <c r="C203" i="38"/>
  <c r="C204" i="38"/>
  <c r="C205" i="38"/>
  <c r="C206" i="38"/>
  <c r="C207" i="38"/>
  <c r="C208" i="38"/>
  <c r="C209" i="38"/>
  <c r="C210" i="38"/>
  <c r="C211" i="38"/>
  <c r="C212" i="38"/>
  <c r="C213" i="38"/>
  <c r="C214" i="38"/>
  <c r="C215" i="38"/>
  <c r="C216" i="38"/>
  <c r="C217" i="38"/>
  <c r="C218" i="38"/>
  <c r="C219" i="38"/>
  <c r="C220" i="38"/>
  <c r="C221" i="38"/>
  <c r="C222" i="38"/>
  <c r="C223" i="38"/>
  <c r="C224" i="38"/>
  <c r="C225" i="38"/>
  <c r="C226" i="38"/>
  <c r="C227" i="38"/>
  <c r="C228" i="38"/>
  <c r="C229" i="38"/>
  <c r="C230" i="38"/>
  <c r="C231" i="38"/>
  <c r="C232" i="38"/>
  <c r="C233" i="38"/>
  <c r="C234" i="38"/>
  <c r="C235" i="38"/>
  <c r="C236" i="38"/>
  <c r="C237" i="38"/>
  <c r="C238" i="38"/>
  <c r="C239" i="38"/>
  <c r="C240" i="38"/>
  <c r="C241" i="38"/>
  <c r="C242" i="38"/>
  <c r="C243" i="38"/>
  <c r="C244" i="38"/>
  <c r="C245" i="38"/>
  <c r="C246" i="38"/>
  <c r="C247" i="38"/>
  <c r="C248" i="38"/>
  <c r="C249" i="38"/>
  <c r="C250" i="38"/>
  <c r="C251" i="38"/>
  <c r="C252" i="38"/>
  <c r="C253" i="38"/>
  <c r="C254" i="38"/>
  <c r="C255" i="38"/>
  <c r="C256" i="38"/>
  <c r="C257" i="38"/>
  <c r="C258" i="38"/>
  <c r="C259" i="38"/>
  <c r="C260" i="38"/>
  <c r="C261" i="38"/>
  <c r="C262" i="38"/>
  <c r="C263" i="38"/>
  <c r="C264" i="38"/>
  <c r="C265" i="38"/>
  <c r="C266" i="38"/>
  <c r="C267" i="38"/>
  <c r="C268" i="38"/>
  <c r="C269" i="38"/>
  <c r="C270" i="38"/>
  <c r="C271" i="38"/>
  <c r="C272" i="38"/>
  <c r="C273" i="38"/>
  <c r="C274" i="38"/>
  <c r="C275" i="38"/>
  <c r="C276" i="38"/>
  <c r="C277" i="38"/>
  <c r="C278" i="38"/>
  <c r="C279" i="38"/>
  <c r="C280" i="38"/>
  <c r="C281" i="38"/>
  <c r="C282" i="38"/>
  <c r="C283" i="38"/>
  <c r="C284" i="38"/>
  <c r="C285" i="38"/>
  <c r="C286" i="38"/>
  <c r="C287" i="38"/>
  <c r="C288" i="38"/>
  <c r="C289" i="38"/>
  <c r="C290" i="38"/>
  <c r="C291" i="38"/>
  <c r="C292" i="38"/>
  <c r="C293" i="38"/>
  <c r="C294" i="38"/>
  <c r="C295" i="38"/>
  <c r="C296" i="38"/>
  <c r="C297" i="38"/>
  <c r="C298" i="38"/>
  <c r="C299" i="38"/>
  <c r="C300" i="38"/>
  <c r="C301" i="38"/>
  <c r="C302" i="38"/>
  <c r="C303" i="38"/>
  <c r="C304" i="38"/>
  <c r="C305" i="38"/>
  <c r="C306" i="38"/>
  <c r="C307" i="38"/>
  <c r="C308" i="38"/>
  <c r="C309" i="38"/>
  <c r="C310" i="38"/>
  <c r="C311" i="38"/>
  <c r="C312" i="38"/>
  <c r="C313" i="38"/>
  <c r="C314" i="38"/>
  <c r="C315" i="38"/>
  <c r="C316" i="38"/>
  <c r="C317" i="38"/>
  <c r="C318" i="38"/>
  <c r="C319" i="38"/>
  <c r="C320" i="38"/>
  <c r="C321" i="38"/>
  <c r="C322" i="38"/>
  <c r="C323" i="38"/>
  <c r="C324" i="38"/>
  <c r="C325" i="38"/>
  <c r="C326" i="38"/>
  <c r="C327" i="38"/>
  <c r="C328" i="38"/>
  <c r="C329" i="38"/>
  <c r="C330" i="38"/>
  <c r="C331" i="38"/>
  <c r="C332" i="38"/>
  <c r="C333" i="38"/>
  <c r="C334" i="38"/>
  <c r="C335" i="38"/>
  <c r="C336" i="38"/>
  <c r="C337" i="38"/>
  <c r="C338" i="38"/>
  <c r="C339" i="38"/>
  <c r="C340" i="38"/>
  <c r="C341" i="38"/>
  <c r="C342" i="38"/>
  <c r="C343" i="38"/>
  <c r="C344" i="38"/>
  <c r="C345" i="38"/>
  <c r="C346" i="38"/>
  <c r="C347" i="38"/>
  <c r="C348" i="38"/>
  <c r="C349" i="38"/>
  <c r="C350" i="38"/>
  <c r="C351" i="38"/>
  <c r="C352" i="38"/>
  <c r="C353" i="38"/>
  <c r="C354" i="38"/>
  <c r="C355" i="38"/>
  <c r="C356" i="38"/>
  <c r="C357" i="38"/>
  <c r="C358" i="38"/>
  <c r="C359" i="38"/>
  <c r="C360" i="38"/>
  <c r="C361" i="38"/>
  <c r="C362" i="38"/>
  <c r="C363" i="38"/>
  <c r="C364" i="38"/>
  <c r="C365" i="38"/>
  <c r="C366" i="38"/>
  <c r="C367" i="38"/>
  <c r="C368" i="38"/>
  <c r="C369" i="38"/>
  <c r="C370" i="38"/>
  <c r="C371" i="38"/>
  <c r="C372" i="38"/>
  <c r="C373" i="38"/>
  <c r="C374" i="38"/>
  <c r="C375" i="38"/>
  <c r="C376" i="38"/>
  <c r="C377" i="38"/>
  <c r="C378" i="38"/>
  <c r="C379" i="38"/>
  <c r="C380" i="38"/>
  <c r="C381" i="38"/>
  <c r="C382" i="38"/>
  <c r="C383" i="38"/>
  <c r="C384" i="38"/>
  <c r="C385" i="38"/>
  <c r="C386" i="38"/>
  <c r="C387" i="38"/>
  <c r="C388" i="38"/>
  <c r="C389" i="38"/>
  <c r="C390" i="38"/>
  <c r="C391" i="38"/>
  <c r="C392" i="38"/>
  <c r="C393" i="38"/>
  <c r="C394" i="38"/>
  <c r="C395" i="38"/>
  <c r="C396" i="38"/>
  <c r="C397" i="38"/>
  <c r="C398" i="38"/>
  <c r="C399" i="38"/>
  <c r="C400" i="38"/>
  <c r="C401" i="38"/>
  <c r="C402" i="38"/>
  <c r="C403" i="38"/>
  <c r="C404" i="38"/>
  <c r="C405" i="38"/>
  <c r="C406" i="38"/>
  <c r="C407" i="38"/>
  <c r="C408" i="38"/>
  <c r="C409" i="38"/>
  <c r="C410" i="38"/>
  <c r="C411" i="38"/>
  <c r="C412" i="38"/>
  <c r="C413" i="38"/>
  <c r="C414" i="38"/>
  <c r="C415" i="38"/>
  <c r="C416" i="38"/>
  <c r="C417" i="38"/>
  <c r="C418" i="38"/>
  <c r="C419" i="38"/>
  <c r="C420" i="38"/>
  <c r="C421" i="38"/>
  <c r="C422" i="38"/>
  <c r="C423" i="38"/>
  <c r="C424" i="38"/>
  <c r="C425" i="38"/>
  <c r="C426" i="38"/>
  <c r="C427" i="38"/>
  <c r="C428" i="38"/>
  <c r="C429" i="38"/>
  <c r="C430" i="38"/>
  <c r="C431" i="38"/>
  <c r="C432" i="38"/>
  <c r="C433" i="38"/>
  <c r="C434" i="38"/>
  <c r="C435" i="38"/>
  <c r="C436" i="38"/>
  <c r="C437" i="38"/>
  <c r="C438" i="38"/>
  <c r="C439" i="38"/>
  <c r="C440" i="38"/>
  <c r="C441" i="38"/>
  <c r="C442" i="38"/>
  <c r="C443" i="38"/>
  <c r="C444" i="38"/>
  <c r="C445" i="38"/>
  <c r="C446" i="38"/>
  <c r="C447" i="38"/>
  <c r="C448" i="38"/>
  <c r="C449" i="38"/>
  <c r="C450" i="38"/>
  <c r="C451" i="38"/>
  <c r="C452" i="38"/>
  <c r="C453" i="38"/>
  <c r="C454" i="38"/>
  <c r="C455" i="38"/>
  <c r="C456" i="38"/>
  <c r="C457" i="38"/>
  <c r="C458" i="38"/>
  <c r="C459" i="38"/>
  <c r="C460" i="38"/>
  <c r="C461" i="38"/>
  <c r="C462" i="38"/>
  <c r="C463" i="38"/>
  <c r="C464" i="38"/>
  <c r="C465" i="38"/>
  <c r="C466" i="38"/>
  <c r="C467" i="38"/>
  <c r="C468" i="38"/>
  <c r="C469" i="38"/>
  <c r="C470" i="38"/>
  <c r="C471" i="38"/>
  <c r="C472" i="38"/>
  <c r="C473" i="38"/>
  <c r="C474" i="38"/>
  <c r="C475" i="38"/>
  <c r="C476" i="38"/>
  <c r="C477" i="38"/>
  <c r="C478" i="38"/>
  <c r="C479" i="38"/>
  <c r="C480" i="38"/>
  <c r="C481" i="38"/>
  <c r="C482" i="38"/>
  <c r="C483" i="38"/>
  <c r="C484" i="38"/>
  <c r="C485" i="38"/>
  <c r="C486" i="38"/>
  <c r="C487" i="38"/>
  <c r="C488" i="38"/>
  <c r="C489" i="38"/>
  <c r="C490" i="38"/>
  <c r="C491" i="38"/>
  <c r="C492" i="38"/>
  <c r="C493" i="38"/>
  <c r="C494" i="38"/>
  <c r="C495" i="38"/>
  <c r="C496" i="38"/>
  <c r="C497" i="38"/>
  <c r="C498" i="38"/>
  <c r="C499" i="38"/>
  <c r="C500" i="38"/>
  <c r="F500" i="38"/>
  <c r="F499" i="38"/>
  <c r="F498" i="38"/>
  <c r="F497" i="38"/>
  <c r="F496" i="38"/>
  <c r="F495" i="38"/>
  <c r="F494" i="38"/>
  <c r="F493" i="38"/>
  <c r="F492" i="38"/>
  <c r="F491" i="38"/>
  <c r="F490" i="38"/>
  <c r="F489" i="38"/>
  <c r="F488" i="38"/>
  <c r="F487" i="38"/>
  <c r="F486" i="38"/>
  <c r="F485" i="38"/>
  <c r="F484" i="38"/>
  <c r="F483" i="38"/>
  <c r="F482" i="38"/>
  <c r="F481" i="38"/>
  <c r="F480" i="38"/>
  <c r="F479" i="38"/>
  <c r="F478" i="38"/>
  <c r="F477" i="38"/>
  <c r="F476" i="38"/>
  <c r="F475" i="38"/>
  <c r="F474" i="38"/>
  <c r="F473" i="38"/>
  <c r="F472" i="38"/>
  <c r="F471" i="38"/>
  <c r="F470" i="38"/>
  <c r="F469" i="38"/>
  <c r="F468" i="38"/>
  <c r="F467" i="38"/>
  <c r="F466" i="38"/>
  <c r="F465" i="38"/>
  <c r="F464" i="38"/>
  <c r="F463" i="38"/>
  <c r="F462" i="38"/>
  <c r="F461" i="38"/>
  <c r="F460" i="38"/>
  <c r="F459" i="38"/>
  <c r="F458" i="38"/>
  <c r="F457" i="38"/>
  <c r="F456" i="38"/>
  <c r="F455" i="38"/>
  <c r="F454" i="38"/>
  <c r="F453" i="38"/>
  <c r="F452" i="38"/>
  <c r="F451" i="38"/>
  <c r="F450" i="38"/>
  <c r="F449" i="38"/>
  <c r="F448" i="38"/>
  <c r="F447" i="38"/>
  <c r="F446" i="38"/>
  <c r="F445" i="38"/>
  <c r="F444" i="38"/>
  <c r="F443" i="38"/>
  <c r="F442" i="38"/>
  <c r="F441" i="38"/>
  <c r="F440" i="38"/>
  <c r="F439" i="38"/>
  <c r="F438" i="38"/>
  <c r="F437" i="38"/>
  <c r="F436" i="38"/>
  <c r="F435" i="38"/>
  <c r="F434" i="38"/>
  <c r="F433" i="38"/>
  <c r="F432" i="38"/>
  <c r="F431" i="38"/>
  <c r="F430" i="38"/>
  <c r="F429" i="38"/>
  <c r="F428" i="38"/>
  <c r="F427" i="38"/>
  <c r="F426" i="38"/>
  <c r="F425" i="38"/>
  <c r="F424" i="38"/>
  <c r="F423" i="38"/>
  <c r="F422" i="38"/>
  <c r="F421" i="38"/>
  <c r="F420" i="38"/>
  <c r="F419" i="38"/>
  <c r="F418" i="38"/>
  <c r="F417" i="38"/>
  <c r="F416" i="38"/>
  <c r="F415" i="38"/>
  <c r="F414" i="38"/>
  <c r="F413" i="38"/>
  <c r="F412" i="38"/>
  <c r="F411" i="38"/>
  <c r="F410" i="38"/>
  <c r="F409" i="38"/>
  <c r="F408" i="38"/>
  <c r="F407" i="38"/>
  <c r="F406" i="38"/>
  <c r="F405" i="38"/>
  <c r="F404" i="38"/>
  <c r="F403" i="38"/>
  <c r="F402" i="38"/>
  <c r="F401" i="38"/>
  <c r="F400" i="38"/>
  <c r="F399" i="38"/>
  <c r="F398" i="38"/>
  <c r="F397" i="38"/>
  <c r="F396" i="38"/>
  <c r="F395" i="38"/>
  <c r="F394" i="38"/>
  <c r="F393" i="38"/>
  <c r="F392" i="38"/>
  <c r="F391" i="38"/>
  <c r="F390" i="38"/>
  <c r="F389" i="38"/>
  <c r="F388" i="38"/>
  <c r="F387" i="38"/>
  <c r="F386" i="38"/>
  <c r="F385" i="38"/>
  <c r="F384" i="38"/>
  <c r="F383" i="38"/>
  <c r="F382" i="38"/>
  <c r="F381" i="38"/>
  <c r="F380" i="38"/>
  <c r="F379" i="38"/>
  <c r="F378" i="38"/>
  <c r="F377" i="38"/>
  <c r="F376" i="38"/>
  <c r="F375" i="38"/>
  <c r="F374" i="38"/>
  <c r="F373" i="38"/>
  <c r="F372" i="38"/>
  <c r="F371" i="38"/>
  <c r="F370" i="38"/>
  <c r="F369" i="38"/>
  <c r="F368" i="38"/>
  <c r="F367" i="38"/>
  <c r="F366" i="38"/>
  <c r="F365" i="38"/>
  <c r="F364" i="38"/>
  <c r="F363" i="38"/>
  <c r="F362" i="38"/>
  <c r="F361" i="38"/>
  <c r="F360" i="38"/>
  <c r="F359" i="38"/>
  <c r="F358" i="38"/>
  <c r="F357" i="38"/>
  <c r="F356" i="38"/>
  <c r="F355" i="38"/>
  <c r="F354" i="38"/>
  <c r="F353" i="38"/>
  <c r="F352" i="38"/>
  <c r="F351" i="38"/>
  <c r="F350" i="38"/>
  <c r="F349" i="38"/>
  <c r="F348" i="38"/>
  <c r="F347" i="38"/>
  <c r="F346" i="38"/>
  <c r="F345" i="38"/>
  <c r="F344" i="38"/>
  <c r="F343" i="38"/>
  <c r="F342" i="38"/>
  <c r="F341" i="38"/>
  <c r="F340" i="38"/>
  <c r="F339" i="38"/>
  <c r="F338" i="38"/>
  <c r="F337" i="38"/>
  <c r="F336" i="38"/>
  <c r="F335" i="38"/>
  <c r="F334" i="38"/>
  <c r="F333" i="38"/>
  <c r="F332" i="38"/>
  <c r="F331" i="38"/>
  <c r="F330" i="38"/>
  <c r="F329" i="38"/>
  <c r="F328" i="38"/>
  <c r="F327" i="38"/>
  <c r="F326" i="38"/>
  <c r="F325" i="38"/>
  <c r="F324" i="38"/>
  <c r="F323" i="38"/>
  <c r="F322" i="38"/>
  <c r="F321" i="38"/>
  <c r="F320" i="38"/>
  <c r="F319" i="38"/>
  <c r="F318" i="38"/>
  <c r="F317" i="38"/>
  <c r="F316" i="38"/>
  <c r="F315" i="38"/>
  <c r="F314" i="38"/>
  <c r="F313" i="38"/>
  <c r="F312" i="38"/>
  <c r="F311" i="38"/>
  <c r="F310" i="38"/>
  <c r="F309" i="38"/>
  <c r="F308" i="38"/>
  <c r="F307" i="38"/>
  <c r="F306" i="38"/>
  <c r="F305" i="38"/>
  <c r="F304" i="38"/>
  <c r="F303" i="38"/>
  <c r="F302" i="38"/>
  <c r="F301" i="38"/>
  <c r="F300" i="38"/>
  <c r="F299" i="38"/>
  <c r="F298" i="38"/>
  <c r="F297" i="38"/>
  <c r="F296" i="38"/>
  <c r="F295" i="38"/>
  <c r="F294" i="38"/>
  <c r="F293" i="38"/>
  <c r="F292" i="38"/>
  <c r="F291" i="38"/>
  <c r="F290" i="38"/>
  <c r="F289" i="38"/>
  <c r="F288" i="38"/>
  <c r="F287" i="38"/>
  <c r="F286" i="38"/>
  <c r="F285" i="38"/>
  <c r="F284" i="38"/>
  <c r="F283" i="38"/>
  <c r="F282" i="38"/>
  <c r="F281" i="38"/>
  <c r="F280" i="38"/>
  <c r="F279" i="38"/>
  <c r="F278" i="38"/>
  <c r="F277" i="38"/>
  <c r="F276" i="38"/>
  <c r="F275" i="38"/>
  <c r="F274" i="38"/>
  <c r="F273" i="38"/>
  <c r="F272" i="38"/>
  <c r="F271" i="38"/>
  <c r="F270" i="38"/>
  <c r="F269" i="38"/>
  <c r="F268" i="38"/>
  <c r="F267" i="38"/>
  <c r="F266" i="38"/>
  <c r="F265" i="38"/>
  <c r="F264" i="38"/>
  <c r="F263" i="38"/>
  <c r="F262" i="38"/>
  <c r="F261" i="38"/>
  <c r="F260" i="38"/>
  <c r="F259" i="38"/>
  <c r="F258" i="38"/>
  <c r="F257" i="38"/>
  <c r="F256" i="38"/>
  <c r="F255" i="38"/>
  <c r="F254" i="38"/>
  <c r="F253" i="38"/>
  <c r="F252" i="38"/>
  <c r="F251" i="38"/>
  <c r="F250" i="38"/>
  <c r="F249" i="38"/>
  <c r="F248" i="38"/>
  <c r="F247" i="38"/>
  <c r="F246" i="38"/>
  <c r="F245" i="38"/>
  <c r="F244" i="38"/>
  <c r="F243" i="38"/>
  <c r="F242" i="38"/>
  <c r="F241" i="38"/>
  <c r="F240" i="38"/>
  <c r="F239" i="38"/>
  <c r="F238" i="38"/>
  <c r="F237" i="38"/>
  <c r="F236" i="38"/>
  <c r="F235" i="38"/>
  <c r="F234" i="38"/>
  <c r="F233" i="38"/>
  <c r="F232" i="38"/>
  <c r="F231" i="38"/>
  <c r="F230" i="38"/>
  <c r="F229" i="38"/>
  <c r="F228" i="38"/>
  <c r="F227" i="38"/>
  <c r="F226" i="38"/>
  <c r="F225" i="38"/>
  <c r="F224" i="38"/>
  <c r="F223" i="38"/>
  <c r="F222" i="38"/>
  <c r="F221" i="38"/>
  <c r="F220" i="38"/>
  <c r="F219" i="38"/>
  <c r="F218" i="38"/>
  <c r="F217" i="38"/>
  <c r="F216" i="38"/>
  <c r="F215" i="38"/>
  <c r="F214" i="38"/>
  <c r="F213" i="38"/>
  <c r="F212" i="38"/>
  <c r="F211" i="38"/>
  <c r="F210" i="38"/>
  <c r="F209" i="38"/>
  <c r="F208" i="38"/>
  <c r="F207" i="38"/>
  <c r="F206" i="38"/>
  <c r="F205" i="38"/>
  <c r="F204" i="38"/>
  <c r="F203" i="38"/>
  <c r="F202" i="38"/>
  <c r="F201" i="38"/>
  <c r="F200" i="38"/>
  <c r="F199" i="38"/>
  <c r="F198" i="38"/>
  <c r="F197" i="38"/>
  <c r="F196" i="38"/>
  <c r="F195" i="38"/>
  <c r="F194" i="38"/>
  <c r="F193" i="38"/>
  <c r="F192" i="38"/>
  <c r="F191" i="38"/>
  <c r="F190" i="38"/>
  <c r="F189" i="38"/>
  <c r="F188" i="38"/>
  <c r="F187" i="38"/>
  <c r="F186" i="38"/>
  <c r="F185" i="38"/>
  <c r="F184" i="38"/>
  <c r="F183" i="38"/>
  <c r="F182" i="38"/>
  <c r="F181" i="38"/>
  <c r="F180" i="38"/>
  <c r="F179" i="38"/>
  <c r="F178" i="38"/>
  <c r="F177" i="38"/>
  <c r="F176" i="38"/>
  <c r="F175" i="38"/>
  <c r="F174" i="38"/>
  <c r="F173" i="38"/>
  <c r="F172" i="38"/>
  <c r="F171" i="38"/>
  <c r="F170" i="38"/>
  <c r="F169" i="38"/>
  <c r="F168" i="38"/>
  <c r="F167" i="38"/>
  <c r="F166" i="38"/>
  <c r="F165" i="38"/>
  <c r="F164" i="38"/>
  <c r="F163" i="38"/>
  <c r="F162" i="38"/>
  <c r="F161" i="38"/>
  <c r="F160" i="38"/>
  <c r="F159" i="38"/>
  <c r="F158" i="38"/>
  <c r="F157" i="38"/>
  <c r="F156" i="38"/>
  <c r="F155" i="38"/>
  <c r="F154" i="38"/>
  <c r="F153" i="38"/>
  <c r="F152" i="38"/>
  <c r="F151" i="38"/>
  <c r="F150" i="38"/>
  <c r="F149" i="38"/>
  <c r="F148" i="38"/>
  <c r="F147" i="38"/>
  <c r="F146" i="38"/>
  <c r="F145" i="38"/>
  <c r="F144" i="38"/>
  <c r="F143" i="38"/>
  <c r="F142" i="38"/>
  <c r="F141" i="38"/>
  <c r="F140" i="38"/>
  <c r="F139" i="38"/>
  <c r="F138" i="38"/>
  <c r="F137" i="38"/>
  <c r="F136" i="38"/>
  <c r="F135" i="38"/>
  <c r="F134" i="38"/>
  <c r="F133" i="38"/>
  <c r="F132" i="38"/>
  <c r="F131" i="38"/>
  <c r="F130" i="38"/>
  <c r="F129" i="38"/>
  <c r="F128" i="38"/>
  <c r="F127" i="38"/>
  <c r="F126" i="38"/>
  <c r="F125" i="38"/>
  <c r="F124" i="38"/>
  <c r="F123" i="38"/>
  <c r="F122" i="38"/>
  <c r="F121" i="38"/>
  <c r="F120" i="38"/>
  <c r="F119" i="38"/>
  <c r="F118" i="38"/>
  <c r="F117" i="38"/>
  <c r="F116" i="38"/>
  <c r="F115" i="38"/>
  <c r="F114" i="38"/>
  <c r="F113" i="38"/>
  <c r="F112" i="38"/>
  <c r="F111" i="38"/>
  <c r="F110" i="38"/>
  <c r="F109" i="38"/>
  <c r="F108" i="38"/>
  <c r="F107" i="38"/>
  <c r="F106" i="38"/>
  <c r="F105" i="38"/>
  <c r="F104" i="38"/>
  <c r="F103" i="38"/>
  <c r="F102" i="38"/>
  <c r="F101"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9" i="38"/>
  <c r="F58" i="38"/>
  <c r="F57" i="38"/>
  <c r="F56"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R500" i="38"/>
  <c r="R499" i="38"/>
  <c r="R498" i="38"/>
  <c r="R497" i="38"/>
  <c r="R496" i="38"/>
  <c r="R495" i="38"/>
  <c r="R494" i="38"/>
  <c r="R493" i="38"/>
  <c r="R492" i="38"/>
  <c r="R491" i="38"/>
  <c r="R490" i="38"/>
  <c r="R489" i="38"/>
  <c r="R488" i="38"/>
  <c r="R487" i="38"/>
  <c r="R486" i="38"/>
  <c r="R485" i="38"/>
  <c r="R484" i="38"/>
  <c r="R483" i="38"/>
  <c r="R482" i="38"/>
  <c r="R481" i="38"/>
  <c r="R480" i="38"/>
  <c r="R479" i="38"/>
  <c r="R478" i="38"/>
  <c r="R477" i="38"/>
  <c r="R476" i="38"/>
  <c r="R475" i="38"/>
  <c r="R474" i="38"/>
  <c r="R473" i="38"/>
  <c r="R472" i="38"/>
  <c r="R471" i="38"/>
  <c r="R470" i="38"/>
  <c r="R469" i="38"/>
  <c r="R468" i="38"/>
  <c r="R467" i="38"/>
  <c r="R466" i="38"/>
  <c r="R465" i="38"/>
  <c r="R464" i="38"/>
  <c r="R463" i="38"/>
  <c r="R462" i="38"/>
  <c r="R461" i="38"/>
  <c r="R460" i="38"/>
  <c r="R459" i="38"/>
  <c r="R458" i="38"/>
  <c r="R457" i="38"/>
  <c r="R456" i="38"/>
  <c r="R455" i="38"/>
  <c r="R454" i="38"/>
  <c r="R453" i="38"/>
  <c r="R452" i="38"/>
  <c r="R451" i="38"/>
  <c r="R450" i="38"/>
  <c r="R449" i="38"/>
  <c r="R448" i="38"/>
  <c r="R447" i="38"/>
  <c r="R446" i="38"/>
  <c r="R445" i="38"/>
  <c r="R444" i="38"/>
  <c r="R443" i="38"/>
  <c r="R442" i="38"/>
  <c r="R441" i="38"/>
  <c r="R440" i="38"/>
  <c r="R439" i="38"/>
  <c r="R438" i="38"/>
  <c r="R437" i="38"/>
  <c r="R436" i="38"/>
  <c r="R435" i="38"/>
  <c r="R434" i="38"/>
  <c r="R433" i="38"/>
  <c r="R432" i="38"/>
  <c r="R431" i="38"/>
  <c r="R430" i="38"/>
  <c r="R429" i="38"/>
  <c r="R428" i="38"/>
  <c r="R427" i="38"/>
  <c r="R426" i="38"/>
  <c r="R425" i="38"/>
  <c r="R424" i="38"/>
  <c r="R423" i="38"/>
  <c r="R422" i="38"/>
  <c r="R421" i="38"/>
  <c r="R420" i="38"/>
  <c r="R419" i="38"/>
  <c r="R418" i="38"/>
  <c r="R417" i="38"/>
  <c r="R416" i="38"/>
  <c r="R415" i="38"/>
  <c r="R414" i="38"/>
  <c r="R413" i="38"/>
  <c r="R412" i="38"/>
  <c r="R411" i="38"/>
  <c r="R410" i="38"/>
  <c r="R409" i="38"/>
  <c r="R408" i="38"/>
  <c r="R407" i="38"/>
  <c r="R406" i="38"/>
  <c r="R405" i="38"/>
  <c r="R404" i="38"/>
  <c r="R403" i="38"/>
  <c r="R402" i="38"/>
  <c r="R401" i="38"/>
  <c r="R400" i="38"/>
  <c r="R399" i="38"/>
  <c r="R398" i="38"/>
  <c r="R397" i="38"/>
  <c r="R396" i="38"/>
  <c r="R395" i="38"/>
  <c r="R394" i="38"/>
  <c r="R393" i="38"/>
  <c r="R392" i="38"/>
  <c r="R391" i="38"/>
  <c r="R390" i="38"/>
  <c r="R389" i="38"/>
  <c r="R388" i="38"/>
  <c r="R387" i="38"/>
  <c r="R386" i="38"/>
  <c r="R385" i="38"/>
  <c r="R384" i="38"/>
  <c r="R383" i="38"/>
  <c r="R382" i="38"/>
  <c r="R381" i="38"/>
  <c r="R380" i="38"/>
  <c r="R379" i="38"/>
  <c r="R378" i="38"/>
  <c r="R377" i="38"/>
  <c r="R376" i="38"/>
  <c r="R375" i="38"/>
  <c r="R374" i="38"/>
  <c r="R373" i="38"/>
  <c r="R372" i="38"/>
  <c r="R371" i="38"/>
  <c r="R370" i="38"/>
  <c r="R369" i="38"/>
  <c r="R368" i="38"/>
  <c r="R367" i="38"/>
  <c r="R366" i="38"/>
  <c r="R365" i="38"/>
  <c r="R364" i="38"/>
  <c r="R363" i="38"/>
  <c r="R362" i="38"/>
  <c r="R361" i="38"/>
  <c r="R360" i="38"/>
  <c r="R359" i="38"/>
  <c r="R358" i="38"/>
  <c r="R357" i="38"/>
  <c r="R356" i="38"/>
  <c r="R355" i="38"/>
  <c r="R354" i="38"/>
  <c r="R353" i="38"/>
  <c r="R352" i="38"/>
  <c r="R351" i="38"/>
  <c r="R350" i="38"/>
  <c r="R349" i="38"/>
  <c r="R348" i="38"/>
  <c r="R347" i="38"/>
  <c r="R346" i="38"/>
  <c r="R345" i="38"/>
  <c r="R344" i="38"/>
  <c r="R343" i="38"/>
  <c r="R342" i="38"/>
  <c r="R341" i="38"/>
  <c r="R340" i="38"/>
  <c r="R339" i="38"/>
  <c r="R338" i="38"/>
  <c r="R337" i="38"/>
  <c r="R336" i="38"/>
  <c r="R335" i="38"/>
  <c r="R334" i="38"/>
  <c r="R333" i="38"/>
  <c r="R332" i="38"/>
  <c r="R331" i="38"/>
  <c r="R330" i="38"/>
  <c r="R329" i="38"/>
  <c r="R328" i="38"/>
  <c r="R327" i="38"/>
  <c r="R326" i="38"/>
  <c r="R325" i="38"/>
  <c r="R324" i="38"/>
  <c r="R323" i="38"/>
  <c r="R322" i="38"/>
  <c r="R321" i="38"/>
  <c r="R320" i="38"/>
  <c r="R319" i="38"/>
  <c r="R318" i="38"/>
  <c r="R317" i="38"/>
  <c r="R316" i="38"/>
  <c r="R315" i="38"/>
  <c r="R314" i="38"/>
  <c r="R313" i="38"/>
  <c r="R312" i="38"/>
  <c r="R311" i="38"/>
  <c r="R310" i="38"/>
  <c r="R309" i="38"/>
  <c r="R308" i="38"/>
  <c r="R307" i="38"/>
  <c r="R306" i="38"/>
  <c r="R305" i="38"/>
  <c r="R304" i="38"/>
  <c r="R303" i="38"/>
  <c r="R302" i="38"/>
  <c r="R301" i="38"/>
  <c r="R300" i="38"/>
  <c r="R299" i="38"/>
  <c r="R298" i="38"/>
  <c r="R297" i="38"/>
  <c r="R296" i="38"/>
  <c r="R295" i="38"/>
  <c r="R294" i="38"/>
  <c r="R293" i="38"/>
  <c r="R292" i="38"/>
  <c r="R291" i="38"/>
  <c r="R290" i="38"/>
  <c r="R289" i="38"/>
  <c r="R288" i="38"/>
  <c r="R287" i="38"/>
  <c r="R286" i="38"/>
  <c r="R285" i="38"/>
  <c r="R284" i="38"/>
  <c r="R283" i="38"/>
  <c r="R282" i="38"/>
  <c r="R281" i="38"/>
  <c r="R280" i="38"/>
  <c r="R279" i="38"/>
  <c r="R278" i="38"/>
  <c r="R277" i="38"/>
  <c r="R276" i="38"/>
  <c r="R275" i="38"/>
  <c r="R274" i="38"/>
  <c r="R273" i="38"/>
  <c r="R272" i="38"/>
  <c r="R271" i="38"/>
  <c r="R270" i="38"/>
  <c r="R269" i="38"/>
  <c r="R268" i="38"/>
  <c r="R267" i="38"/>
  <c r="R266" i="38"/>
  <c r="R265" i="38"/>
  <c r="R264" i="38"/>
  <c r="R263" i="38"/>
  <c r="R262" i="38"/>
  <c r="R261" i="38"/>
  <c r="R260" i="38"/>
  <c r="R259" i="38"/>
  <c r="R258" i="38"/>
  <c r="R257" i="38"/>
  <c r="R256" i="38"/>
  <c r="R255" i="38"/>
  <c r="R254" i="38"/>
  <c r="R253" i="38"/>
  <c r="R252" i="38"/>
  <c r="R251" i="38"/>
  <c r="R250" i="38"/>
  <c r="R249" i="38"/>
  <c r="R248" i="38"/>
  <c r="R247" i="38"/>
  <c r="R246" i="38"/>
  <c r="R245" i="38"/>
  <c r="R244" i="38"/>
  <c r="R243" i="38"/>
  <c r="R242" i="38"/>
  <c r="R241" i="38"/>
  <c r="R240" i="38"/>
  <c r="R239" i="38"/>
  <c r="R238" i="38"/>
  <c r="R237" i="38"/>
  <c r="R236" i="38"/>
  <c r="R235" i="38"/>
  <c r="R234" i="38"/>
  <c r="R233" i="38"/>
  <c r="R232" i="38"/>
  <c r="R231" i="38"/>
  <c r="R230" i="38"/>
  <c r="R229" i="38"/>
  <c r="R228" i="38"/>
  <c r="R227" i="38"/>
  <c r="R226" i="38"/>
  <c r="R225" i="38"/>
  <c r="R224" i="38"/>
  <c r="R223" i="38"/>
  <c r="R222" i="38"/>
  <c r="R221" i="38"/>
  <c r="R220" i="38"/>
  <c r="R219" i="38"/>
  <c r="R218" i="38"/>
  <c r="R217" i="38"/>
  <c r="R216" i="38"/>
  <c r="R215" i="38"/>
  <c r="R214" i="38"/>
  <c r="R213" i="38"/>
  <c r="R212" i="38"/>
  <c r="R211" i="38"/>
  <c r="R210" i="38"/>
  <c r="R209" i="38"/>
  <c r="R208" i="38"/>
  <c r="R207" i="38"/>
  <c r="R206" i="38"/>
  <c r="R205" i="38"/>
  <c r="R204" i="38"/>
  <c r="R203" i="38"/>
  <c r="R202" i="38"/>
  <c r="R201" i="38"/>
  <c r="R200" i="38"/>
  <c r="R199" i="38"/>
  <c r="R198" i="38"/>
  <c r="R197" i="38"/>
  <c r="R196" i="38"/>
  <c r="R195" i="38"/>
  <c r="R194" i="38"/>
  <c r="R193" i="38"/>
  <c r="R192" i="38"/>
  <c r="R191" i="38"/>
  <c r="R190" i="38"/>
  <c r="R189" i="38"/>
  <c r="R188" i="38"/>
  <c r="R187" i="38"/>
  <c r="R186" i="38"/>
  <c r="R185" i="38"/>
  <c r="R184" i="38"/>
  <c r="R183" i="38"/>
  <c r="R182" i="38"/>
  <c r="R181" i="38"/>
  <c r="R180" i="38"/>
  <c r="R179" i="38"/>
  <c r="R178" i="38"/>
  <c r="R177" i="38"/>
  <c r="R176" i="38"/>
  <c r="R175" i="38"/>
  <c r="R174" i="38"/>
  <c r="R173" i="38"/>
  <c r="R172" i="38"/>
  <c r="R171" i="38"/>
  <c r="R170" i="38"/>
  <c r="R169" i="38"/>
  <c r="R168" i="38"/>
  <c r="R167" i="38"/>
  <c r="R166" i="38"/>
  <c r="R165" i="38"/>
  <c r="R164" i="38"/>
  <c r="R163" i="38"/>
  <c r="R162" i="38"/>
  <c r="R161" i="38"/>
  <c r="R160" i="38"/>
  <c r="R159" i="38"/>
  <c r="R158" i="38"/>
  <c r="R157" i="38"/>
  <c r="R156" i="38"/>
  <c r="R155" i="38"/>
  <c r="R154" i="38"/>
  <c r="R153" i="38"/>
  <c r="R152" i="38"/>
  <c r="R151" i="38"/>
  <c r="R150" i="38"/>
  <c r="R149" i="38"/>
  <c r="R148" i="38"/>
  <c r="R147" i="38"/>
  <c r="R146" i="38"/>
  <c r="R145" i="38"/>
  <c r="R144" i="38"/>
  <c r="R143" i="38"/>
  <c r="R142" i="38"/>
  <c r="R141" i="38"/>
  <c r="R140" i="38"/>
  <c r="R139" i="38"/>
  <c r="R138" i="38"/>
  <c r="R137" i="38"/>
  <c r="R136" i="38"/>
  <c r="R135" i="38"/>
  <c r="R134" i="38"/>
  <c r="R133" i="38"/>
  <c r="R132" i="38"/>
  <c r="R131" i="38"/>
  <c r="R130" i="38"/>
  <c r="R129" i="38"/>
  <c r="R128" i="38"/>
  <c r="R127" i="38"/>
  <c r="R126" i="38"/>
  <c r="R125" i="38"/>
  <c r="R124" i="38"/>
  <c r="R123" i="38"/>
  <c r="R122" i="38"/>
  <c r="R121" i="38"/>
  <c r="R120" i="38"/>
  <c r="R119" i="38"/>
  <c r="R118" i="38"/>
  <c r="R117" i="38"/>
  <c r="R116" i="38"/>
  <c r="R115" i="38"/>
  <c r="R114" i="38"/>
  <c r="R113" i="38"/>
  <c r="R112" i="38"/>
  <c r="R111" i="38"/>
  <c r="R110" i="38"/>
  <c r="R109" i="38"/>
  <c r="R108" i="38"/>
  <c r="R107" i="38"/>
  <c r="R106" i="38"/>
  <c r="R105" i="38"/>
  <c r="R104" i="38"/>
  <c r="R103" i="38"/>
  <c r="R102" i="38"/>
  <c r="R101" i="38"/>
  <c r="R100" i="38"/>
  <c r="R99" i="38"/>
  <c r="R98" i="38"/>
  <c r="R97" i="38"/>
  <c r="R96" i="38"/>
  <c r="R95" i="38"/>
  <c r="R94" i="38"/>
  <c r="R93" i="38"/>
  <c r="R92" i="38"/>
  <c r="R91" i="38"/>
  <c r="R90" i="38"/>
  <c r="R89" i="38"/>
  <c r="R88" i="38"/>
  <c r="R87" i="38"/>
  <c r="R86" i="38"/>
  <c r="R85" i="38"/>
  <c r="R84" i="38"/>
  <c r="R83" i="38"/>
  <c r="R82" i="38"/>
  <c r="R81" i="38"/>
  <c r="R80" i="38"/>
  <c r="R79" i="38"/>
  <c r="R78" i="38"/>
  <c r="R77" i="38"/>
  <c r="R76" i="38"/>
  <c r="R75" i="38"/>
  <c r="R74" i="38"/>
  <c r="R73" i="38"/>
  <c r="R72" i="38"/>
  <c r="R71" i="38"/>
  <c r="R70" i="38"/>
  <c r="R69" i="38"/>
  <c r="R68" i="38"/>
  <c r="R67" i="38"/>
  <c r="R66" i="38"/>
  <c r="R65" i="38"/>
  <c r="R64" i="38"/>
  <c r="R63" i="38"/>
  <c r="R62" i="38"/>
  <c r="R61" i="38"/>
  <c r="R60" i="38"/>
  <c r="R59" i="38"/>
  <c r="R58" i="38"/>
  <c r="R57" i="38"/>
  <c r="R56" i="38"/>
  <c r="R55" i="38"/>
  <c r="R54" i="38"/>
  <c r="R53" i="38"/>
  <c r="R52" i="38"/>
  <c r="R51" i="38"/>
  <c r="R50" i="38"/>
  <c r="R49" i="38"/>
  <c r="R48" i="38"/>
  <c r="R47" i="38"/>
  <c r="R46" i="38"/>
  <c r="R45" i="38"/>
  <c r="R44" i="38"/>
  <c r="R43" i="38"/>
  <c r="R42" i="38"/>
  <c r="R41" i="38"/>
  <c r="R40" i="38"/>
  <c r="R39" i="38"/>
  <c r="R38" i="38"/>
  <c r="R37" i="38"/>
  <c r="R36" i="38"/>
  <c r="R35" i="38"/>
  <c r="R34" i="38"/>
  <c r="R33" i="38"/>
  <c r="R32" i="38"/>
  <c r="R31" i="38"/>
  <c r="R30" i="38"/>
  <c r="R29" i="38"/>
  <c r="R28" i="38"/>
  <c r="R27" i="38"/>
  <c r="R26" i="38"/>
  <c r="R25" i="38"/>
  <c r="R24" i="38"/>
  <c r="R23" i="38"/>
  <c r="R22" i="38"/>
  <c r="R21" i="38"/>
  <c r="R20" i="38"/>
  <c r="R19" i="38"/>
  <c r="R18" i="38"/>
  <c r="R17" i="38"/>
  <c r="R16" i="38"/>
  <c r="R15" i="38"/>
  <c r="R14" i="38"/>
  <c r="R13" i="38"/>
  <c r="R12" i="38"/>
  <c r="R11" i="38"/>
  <c r="R10" i="38"/>
  <c r="R9" i="38"/>
  <c r="R8" i="38"/>
  <c r="C8" i="37"/>
  <c r="C9" i="37"/>
  <c r="C10" i="37"/>
  <c r="C11" i="37"/>
  <c r="C12" i="37"/>
  <c r="C13" i="37"/>
  <c r="C14" i="37"/>
  <c r="C15" i="37"/>
  <c r="C16" i="37"/>
  <c r="C17" i="37"/>
  <c r="C18" i="37"/>
  <c r="C19" i="37"/>
  <c r="C20" i="37"/>
  <c r="C21" i="37"/>
  <c r="C22" i="37"/>
  <c r="C23" i="37"/>
  <c r="C24" i="37"/>
  <c r="C25" i="37"/>
  <c r="C26" i="37"/>
  <c r="C27" i="37"/>
  <c r="C28" i="37"/>
  <c r="C29" i="37"/>
  <c r="C30" i="37"/>
  <c r="C31" i="37"/>
  <c r="C32" i="37"/>
  <c r="C33" i="37"/>
  <c r="C34" i="37"/>
  <c r="C35" i="37"/>
  <c r="C36" i="37"/>
  <c r="C37" i="37"/>
  <c r="C38" i="37"/>
  <c r="C39" i="37"/>
  <c r="C40" i="37"/>
  <c r="C41" i="37"/>
  <c r="C42" i="37"/>
  <c r="C43" i="37"/>
  <c r="C44" i="37"/>
  <c r="C45" i="37"/>
  <c r="C46" i="37"/>
  <c r="C47" i="37"/>
  <c r="C48" i="37"/>
  <c r="C49" i="37"/>
  <c r="C50" i="37"/>
  <c r="C51" i="37"/>
  <c r="C52" i="37"/>
  <c r="C53" i="37"/>
  <c r="C54" i="37"/>
  <c r="C55" i="37"/>
  <c r="C56" i="37"/>
  <c r="C57" i="37"/>
  <c r="C58" i="37"/>
  <c r="C59" i="37"/>
  <c r="C60" i="37"/>
  <c r="C61" i="37"/>
  <c r="C62" i="37"/>
  <c r="C63" i="37"/>
  <c r="C64" i="37"/>
  <c r="C65" i="37"/>
  <c r="C66" i="37"/>
  <c r="C67" i="37"/>
  <c r="C68" i="37"/>
  <c r="C69" i="37"/>
  <c r="C70" i="37"/>
  <c r="C71" i="37"/>
  <c r="C72" i="37"/>
  <c r="C73" i="37"/>
  <c r="C74" i="37"/>
  <c r="C75" i="37"/>
  <c r="C76" i="37"/>
  <c r="C77" i="37"/>
  <c r="C78" i="37"/>
  <c r="C79" i="37"/>
  <c r="C80" i="37"/>
  <c r="C81" i="37"/>
  <c r="C82" i="37"/>
  <c r="C83" i="37"/>
  <c r="C84" i="37"/>
  <c r="C85" i="37"/>
  <c r="C86" i="37"/>
  <c r="C87" i="37"/>
  <c r="C88" i="37"/>
  <c r="C89" i="37"/>
  <c r="C90" i="37"/>
  <c r="C91" i="37"/>
  <c r="C92" i="37"/>
  <c r="C93" i="37"/>
  <c r="C94" i="37"/>
  <c r="C95" i="37"/>
  <c r="C96" i="37"/>
  <c r="C97" i="37"/>
  <c r="C98" i="37"/>
  <c r="C99" i="37"/>
  <c r="C100" i="37"/>
  <c r="C101" i="37"/>
  <c r="C102" i="37"/>
  <c r="C103" i="37"/>
  <c r="C104" i="37"/>
  <c r="C105" i="37"/>
  <c r="C106" i="37"/>
  <c r="C107" i="37"/>
  <c r="C108" i="37"/>
  <c r="C109" i="37"/>
  <c r="C110" i="37"/>
  <c r="C111" i="37"/>
  <c r="C112" i="37"/>
  <c r="C113" i="37"/>
  <c r="C114" i="37"/>
  <c r="C115" i="37"/>
  <c r="C116" i="37"/>
  <c r="C117" i="37"/>
  <c r="C118" i="37"/>
  <c r="C119" i="37"/>
  <c r="C120" i="37"/>
  <c r="C121" i="37"/>
  <c r="C122" i="37"/>
  <c r="C123" i="37"/>
  <c r="C124" i="37"/>
  <c r="C125" i="37"/>
  <c r="C126" i="37"/>
  <c r="C127" i="37"/>
  <c r="C128" i="37"/>
  <c r="C129" i="37"/>
  <c r="C130" i="37"/>
  <c r="C131" i="37"/>
  <c r="C132" i="37"/>
  <c r="C133" i="37"/>
  <c r="C134" i="37"/>
  <c r="C135" i="37"/>
  <c r="C136" i="37"/>
  <c r="C137" i="37"/>
  <c r="C138" i="37"/>
  <c r="C139" i="37"/>
  <c r="C140" i="37"/>
  <c r="C141" i="37"/>
  <c r="C142" i="37"/>
  <c r="C143" i="37"/>
  <c r="C144" i="37"/>
  <c r="C145" i="37"/>
  <c r="C146" i="37"/>
  <c r="C147" i="37"/>
  <c r="C148" i="37"/>
  <c r="C149" i="37"/>
  <c r="C150" i="37"/>
  <c r="C151" i="37"/>
  <c r="C152" i="37"/>
  <c r="C153" i="37"/>
  <c r="C154" i="37"/>
  <c r="C155" i="37"/>
  <c r="C156" i="37"/>
  <c r="C157" i="37"/>
  <c r="C158" i="37"/>
  <c r="C159" i="37"/>
  <c r="C160" i="37"/>
  <c r="C161" i="37"/>
  <c r="C162" i="37"/>
  <c r="C163" i="37"/>
  <c r="C164" i="37"/>
  <c r="C165" i="37"/>
  <c r="C166" i="37"/>
  <c r="C167" i="37"/>
  <c r="C168" i="37"/>
  <c r="C169" i="37"/>
  <c r="C170" i="37"/>
  <c r="C171" i="37"/>
  <c r="C172" i="37"/>
  <c r="C173" i="37"/>
  <c r="C174" i="37"/>
  <c r="C175" i="37"/>
  <c r="C176" i="37"/>
  <c r="C177" i="37"/>
  <c r="C178" i="37"/>
  <c r="C179" i="37"/>
  <c r="C180" i="37"/>
  <c r="C181" i="37"/>
  <c r="C182" i="37"/>
  <c r="C183" i="37"/>
  <c r="C184" i="37"/>
  <c r="C185" i="37"/>
  <c r="C186" i="37"/>
  <c r="C187" i="37"/>
  <c r="C188" i="37"/>
  <c r="C189" i="37"/>
  <c r="C190" i="37"/>
  <c r="C191" i="37"/>
  <c r="C192" i="37"/>
  <c r="C193" i="37"/>
  <c r="C194" i="37"/>
  <c r="C195" i="37"/>
  <c r="C196" i="37"/>
  <c r="C197" i="37"/>
  <c r="C198" i="37"/>
  <c r="C199" i="37"/>
  <c r="C200" i="37"/>
  <c r="C201" i="37"/>
  <c r="C202" i="37"/>
  <c r="C203" i="37"/>
  <c r="C204" i="37"/>
  <c r="C205" i="37"/>
  <c r="C206" i="37"/>
  <c r="C207" i="37"/>
  <c r="C208" i="37"/>
  <c r="C209" i="37"/>
  <c r="C210" i="37"/>
  <c r="C211" i="37"/>
  <c r="C212" i="37"/>
  <c r="C213" i="37"/>
  <c r="C214" i="37"/>
  <c r="C215" i="37"/>
  <c r="C216" i="37"/>
  <c r="C217" i="37"/>
  <c r="C218" i="37"/>
  <c r="C219" i="37"/>
  <c r="C220" i="37"/>
  <c r="C221" i="37"/>
  <c r="C222" i="37"/>
  <c r="C223" i="37"/>
  <c r="C224" i="37"/>
  <c r="C225" i="37"/>
  <c r="C226" i="37"/>
  <c r="C227" i="37"/>
  <c r="C228" i="37"/>
  <c r="C229" i="37"/>
  <c r="C230" i="37"/>
  <c r="C231" i="37"/>
  <c r="C232" i="37"/>
  <c r="C233" i="37"/>
  <c r="C234" i="37"/>
  <c r="C235" i="37"/>
  <c r="C236" i="37"/>
  <c r="C237" i="37"/>
  <c r="C238" i="37"/>
  <c r="C239" i="37"/>
  <c r="C240" i="37"/>
  <c r="C241" i="37"/>
  <c r="C242" i="37"/>
  <c r="C243" i="37"/>
  <c r="C244" i="37"/>
  <c r="C245" i="37"/>
  <c r="C246" i="37"/>
  <c r="C247" i="37"/>
  <c r="C248" i="37"/>
  <c r="C249" i="37"/>
  <c r="C250" i="37"/>
  <c r="C251" i="37"/>
  <c r="C252" i="37"/>
  <c r="C253" i="37"/>
  <c r="C254" i="37"/>
  <c r="C255" i="37"/>
  <c r="C256" i="37"/>
  <c r="C257" i="37"/>
  <c r="C258" i="37"/>
  <c r="C259" i="37"/>
  <c r="C260" i="37"/>
  <c r="C261" i="37"/>
  <c r="C262" i="37"/>
  <c r="C263" i="37"/>
  <c r="C264" i="37"/>
  <c r="C265" i="37"/>
  <c r="C266" i="37"/>
  <c r="C267" i="37"/>
  <c r="C268" i="37"/>
  <c r="C269" i="37"/>
  <c r="C270" i="37"/>
  <c r="C271" i="37"/>
  <c r="C272" i="37"/>
  <c r="C273" i="37"/>
  <c r="C274" i="37"/>
  <c r="C275" i="37"/>
  <c r="C276" i="37"/>
  <c r="C277" i="37"/>
  <c r="C278" i="37"/>
  <c r="C279" i="37"/>
  <c r="C280" i="37"/>
  <c r="C281" i="37"/>
  <c r="C282" i="37"/>
  <c r="C283" i="37"/>
  <c r="C284" i="37"/>
  <c r="C285" i="37"/>
  <c r="C286" i="37"/>
  <c r="C287" i="37"/>
  <c r="C288" i="37"/>
  <c r="C289" i="37"/>
  <c r="C290" i="37"/>
  <c r="C291" i="37"/>
  <c r="C292" i="37"/>
  <c r="C293" i="37"/>
  <c r="C294" i="37"/>
  <c r="C295" i="37"/>
  <c r="C296" i="37"/>
  <c r="C297" i="37"/>
  <c r="C298" i="37"/>
  <c r="C299" i="37"/>
  <c r="C300" i="37"/>
  <c r="C301" i="37"/>
  <c r="C302" i="37"/>
  <c r="C303" i="37"/>
  <c r="C304" i="37"/>
  <c r="C305" i="37"/>
  <c r="C306" i="37"/>
  <c r="C307" i="37"/>
  <c r="C308" i="37"/>
  <c r="C309" i="37"/>
  <c r="C310" i="37"/>
  <c r="C311" i="37"/>
  <c r="C312" i="37"/>
  <c r="C313" i="37"/>
  <c r="C314" i="37"/>
  <c r="C315" i="37"/>
  <c r="C316" i="37"/>
  <c r="C317" i="37"/>
  <c r="C318" i="37"/>
  <c r="C319" i="37"/>
  <c r="C320" i="37"/>
  <c r="C321" i="37"/>
  <c r="C322" i="37"/>
  <c r="C323" i="37"/>
  <c r="C324" i="37"/>
  <c r="C325" i="37"/>
  <c r="C326" i="37"/>
  <c r="C327" i="37"/>
  <c r="C328" i="37"/>
  <c r="C329" i="37"/>
  <c r="C330" i="37"/>
  <c r="C331" i="37"/>
  <c r="C332" i="37"/>
  <c r="C333" i="37"/>
  <c r="C334" i="37"/>
  <c r="C335" i="37"/>
  <c r="C336" i="37"/>
  <c r="C337" i="37"/>
  <c r="C338" i="37"/>
  <c r="C339" i="37"/>
  <c r="C340" i="37"/>
  <c r="C341" i="37"/>
  <c r="C342" i="37"/>
  <c r="C343" i="37"/>
  <c r="C344" i="37"/>
  <c r="C345" i="37"/>
  <c r="C346" i="37"/>
  <c r="C347" i="37"/>
  <c r="C348" i="37"/>
  <c r="C349" i="37"/>
  <c r="C350" i="37"/>
  <c r="C351" i="37"/>
  <c r="C352" i="37"/>
  <c r="C353" i="37"/>
  <c r="C354" i="37"/>
  <c r="C355" i="37"/>
  <c r="C356" i="37"/>
  <c r="C357" i="37"/>
  <c r="C358" i="37"/>
  <c r="C359" i="37"/>
  <c r="C360" i="37"/>
  <c r="C361" i="37"/>
  <c r="C362" i="37"/>
  <c r="C363" i="37"/>
  <c r="C364" i="37"/>
  <c r="C365" i="37"/>
  <c r="C366" i="37"/>
  <c r="C367" i="37"/>
  <c r="C368" i="37"/>
  <c r="C369" i="37"/>
  <c r="C370" i="37"/>
  <c r="C371" i="37"/>
  <c r="C372" i="37"/>
  <c r="C373" i="37"/>
  <c r="C374" i="37"/>
  <c r="C375" i="37"/>
  <c r="C376" i="37"/>
  <c r="C377" i="37"/>
  <c r="C378" i="37"/>
  <c r="C379" i="37"/>
  <c r="C380" i="37"/>
  <c r="C381" i="37"/>
  <c r="C382" i="37"/>
  <c r="C383" i="37"/>
  <c r="C384" i="37"/>
  <c r="C385" i="37"/>
  <c r="C386" i="37"/>
  <c r="C387" i="37"/>
  <c r="C388" i="37"/>
  <c r="C389" i="37"/>
  <c r="C390" i="37"/>
  <c r="C391" i="37"/>
  <c r="C392" i="37"/>
  <c r="C393" i="37"/>
  <c r="C394" i="37"/>
  <c r="C395" i="37"/>
  <c r="C396" i="37"/>
  <c r="C397" i="37"/>
  <c r="C398" i="37"/>
  <c r="C399" i="37"/>
  <c r="C400" i="37"/>
  <c r="C401" i="37"/>
  <c r="C402" i="37"/>
  <c r="C403" i="37"/>
  <c r="C404" i="37"/>
  <c r="C405" i="37"/>
  <c r="C406" i="37"/>
  <c r="C407" i="37"/>
  <c r="C408" i="37"/>
  <c r="C409" i="37"/>
  <c r="C410" i="37"/>
  <c r="C411" i="37"/>
  <c r="C412" i="37"/>
  <c r="C413" i="37"/>
  <c r="C414" i="37"/>
  <c r="C415" i="37"/>
  <c r="C416" i="37"/>
  <c r="C417" i="37"/>
  <c r="C418" i="37"/>
  <c r="C419" i="37"/>
  <c r="C420" i="37"/>
  <c r="C421" i="37"/>
  <c r="C422" i="37"/>
  <c r="C423" i="37"/>
  <c r="C424" i="37"/>
  <c r="C425" i="37"/>
  <c r="C426" i="37"/>
  <c r="C427" i="37"/>
  <c r="C428" i="37"/>
  <c r="C429" i="37"/>
  <c r="C430" i="37"/>
  <c r="C431" i="37"/>
  <c r="C432" i="37"/>
  <c r="C433" i="37"/>
  <c r="C434" i="37"/>
  <c r="C435" i="37"/>
  <c r="C436" i="37"/>
  <c r="C437" i="37"/>
  <c r="C438" i="37"/>
  <c r="C439" i="37"/>
  <c r="C440" i="37"/>
  <c r="C441" i="37"/>
  <c r="C442" i="37"/>
  <c r="C443" i="37"/>
  <c r="C444" i="37"/>
  <c r="C445" i="37"/>
  <c r="C446" i="37"/>
  <c r="C447" i="37"/>
  <c r="C448" i="37"/>
  <c r="C449" i="37"/>
  <c r="C450" i="37"/>
  <c r="C451" i="37"/>
  <c r="C452" i="37"/>
  <c r="C453" i="37"/>
  <c r="C454" i="37"/>
  <c r="C455" i="37"/>
  <c r="C456" i="37"/>
  <c r="C457" i="37"/>
  <c r="C458" i="37"/>
  <c r="C459" i="37"/>
  <c r="C460" i="37"/>
  <c r="C461" i="37"/>
  <c r="C462" i="37"/>
  <c r="C463" i="37"/>
  <c r="C464" i="37"/>
  <c r="C465" i="37"/>
  <c r="C466" i="37"/>
  <c r="C467" i="37"/>
  <c r="C468" i="37"/>
  <c r="C469" i="37"/>
  <c r="C470" i="37"/>
  <c r="C471" i="37"/>
  <c r="C472" i="37"/>
  <c r="C473" i="37"/>
  <c r="C474" i="37"/>
  <c r="C475" i="37"/>
  <c r="C476" i="37"/>
  <c r="C477" i="37"/>
  <c r="C478" i="37"/>
  <c r="C479" i="37"/>
  <c r="C480" i="37"/>
  <c r="C481" i="37"/>
  <c r="C482" i="37"/>
  <c r="C483" i="37"/>
  <c r="C484" i="37"/>
  <c r="C485" i="37"/>
  <c r="C486" i="37"/>
  <c r="C487" i="37"/>
  <c r="C488" i="37"/>
  <c r="C489" i="37"/>
  <c r="C490" i="37"/>
  <c r="C491" i="37"/>
  <c r="C492" i="37"/>
  <c r="C493" i="37"/>
  <c r="C494" i="37"/>
  <c r="C495" i="37"/>
  <c r="C496" i="37"/>
  <c r="C497" i="37"/>
  <c r="C498" i="37"/>
  <c r="C499" i="37"/>
  <c r="C500" i="37"/>
  <c r="F500" i="37"/>
  <c r="R500" i="37"/>
  <c r="F499" i="37"/>
  <c r="R499" i="37"/>
  <c r="F498" i="37"/>
  <c r="R498" i="37"/>
  <c r="F497" i="37"/>
  <c r="R497" i="37"/>
  <c r="F496" i="37"/>
  <c r="R496" i="37"/>
  <c r="F495" i="37"/>
  <c r="R495" i="37"/>
  <c r="F494" i="37"/>
  <c r="R494" i="37"/>
  <c r="F493" i="37"/>
  <c r="R493" i="37"/>
  <c r="F492" i="37"/>
  <c r="R492" i="37"/>
  <c r="F491" i="37"/>
  <c r="R491" i="37"/>
  <c r="F490" i="37"/>
  <c r="R490" i="37"/>
  <c r="F489" i="37"/>
  <c r="R489" i="37"/>
  <c r="F488" i="37"/>
  <c r="R488" i="37"/>
  <c r="F487" i="37"/>
  <c r="R487" i="37"/>
  <c r="F486" i="37"/>
  <c r="R486" i="37"/>
  <c r="F485" i="37"/>
  <c r="R485" i="37"/>
  <c r="F484" i="37"/>
  <c r="R484" i="37"/>
  <c r="F483" i="37"/>
  <c r="R483" i="37"/>
  <c r="F482" i="37"/>
  <c r="R482" i="37"/>
  <c r="F481" i="37"/>
  <c r="R481" i="37"/>
  <c r="F480" i="37"/>
  <c r="R480" i="37"/>
  <c r="F479" i="37"/>
  <c r="R479" i="37"/>
  <c r="F478" i="37"/>
  <c r="R478" i="37"/>
  <c r="F477" i="37"/>
  <c r="R477" i="37"/>
  <c r="F476" i="37"/>
  <c r="R476" i="37"/>
  <c r="F475" i="37"/>
  <c r="R475" i="37"/>
  <c r="F474" i="37"/>
  <c r="R474" i="37"/>
  <c r="F473" i="37"/>
  <c r="R473" i="37"/>
  <c r="F472" i="37"/>
  <c r="R472" i="37"/>
  <c r="F471" i="37"/>
  <c r="R471" i="37"/>
  <c r="F470" i="37"/>
  <c r="R470" i="37"/>
  <c r="F469" i="37"/>
  <c r="R469" i="37"/>
  <c r="F468" i="37"/>
  <c r="R468" i="37"/>
  <c r="F467" i="37"/>
  <c r="R467" i="37"/>
  <c r="F466" i="37"/>
  <c r="R466" i="37"/>
  <c r="F465" i="37"/>
  <c r="R465" i="37"/>
  <c r="F464" i="37"/>
  <c r="R464" i="37"/>
  <c r="F463" i="37"/>
  <c r="R463" i="37"/>
  <c r="F462" i="37"/>
  <c r="R462" i="37"/>
  <c r="F461" i="37"/>
  <c r="R461" i="37"/>
  <c r="F460" i="37"/>
  <c r="R460" i="37"/>
  <c r="F459" i="37"/>
  <c r="R459" i="37"/>
  <c r="F458" i="37"/>
  <c r="R458" i="37"/>
  <c r="F457" i="37"/>
  <c r="R457" i="37"/>
  <c r="F456" i="37"/>
  <c r="R456" i="37"/>
  <c r="F455" i="37"/>
  <c r="R455" i="37"/>
  <c r="F454" i="37"/>
  <c r="R454" i="37"/>
  <c r="F453" i="37"/>
  <c r="R453" i="37"/>
  <c r="F452" i="37"/>
  <c r="R452" i="37"/>
  <c r="F451" i="37"/>
  <c r="R451" i="37"/>
  <c r="F450" i="37"/>
  <c r="R450" i="37"/>
  <c r="F449" i="37"/>
  <c r="R449" i="37"/>
  <c r="F448" i="37"/>
  <c r="R448" i="37"/>
  <c r="F447" i="37"/>
  <c r="R447" i="37"/>
  <c r="F446" i="37"/>
  <c r="R446" i="37"/>
  <c r="F445" i="37"/>
  <c r="R445" i="37"/>
  <c r="F444" i="37"/>
  <c r="R444" i="37"/>
  <c r="F443" i="37"/>
  <c r="R443" i="37"/>
  <c r="F442" i="37"/>
  <c r="R442" i="37"/>
  <c r="F441" i="37"/>
  <c r="R441" i="37"/>
  <c r="F440" i="37"/>
  <c r="R440" i="37"/>
  <c r="F439" i="37"/>
  <c r="R439" i="37"/>
  <c r="F438" i="37"/>
  <c r="R438" i="37"/>
  <c r="F437" i="37"/>
  <c r="R437" i="37"/>
  <c r="F436" i="37"/>
  <c r="R436" i="37"/>
  <c r="F435" i="37"/>
  <c r="R435" i="37"/>
  <c r="F434" i="37"/>
  <c r="R434" i="37"/>
  <c r="F433" i="37"/>
  <c r="R433" i="37"/>
  <c r="F432" i="37"/>
  <c r="R432" i="37"/>
  <c r="F431" i="37"/>
  <c r="R431" i="37"/>
  <c r="F430" i="37"/>
  <c r="R430" i="37"/>
  <c r="F429" i="37"/>
  <c r="R429" i="37"/>
  <c r="F428" i="37"/>
  <c r="R428" i="37"/>
  <c r="F427" i="37"/>
  <c r="R427" i="37"/>
  <c r="F426" i="37"/>
  <c r="R426" i="37"/>
  <c r="F425" i="37"/>
  <c r="R425" i="37"/>
  <c r="F424" i="37"/>
  <c r="R424" i="37"/>
  <c r="F423" i="37"/>
  <c r="R423" i="37"/>
  <c r="F422" i="37"/>
  <c r="R422" i="37"/>
  <c r="F421" i="37"/>
  <c r="R421" i="37"/>
  <c r="F420" i="37"/>
  <c r="R420" i="37"/>
  <c r="F419" i="37"/>
  <c r="R419" i="37"/>
  <c r="F418" i="37"/>
  <c r="R418" i="37"/>
  <c r="F417" i="37"/>
  <c r="R417" i="37"/>
  <c r="F416" i="37"/>
  <c r="R416" i="37"/>
  <c r="F415" i="37"/>
  <c r="R415" i="37"/>
  <c r="F414" i="37"/>
  <c r="R414" i="37"/>
  <c r="F413" i="37"/>
  <c r="R413" i="37"/>
  <c r="F412" i="37"/>
  <c r="R412" i="37"/>
  <c r="F411" i="37"/>
  <c r="R411" i="37"/>
  <c r="F410" i="37"/>
  <c r="R410" i="37"/>
  <c r="F409" i="37"/>
  <c r="R409" i="37"/>
  <c r="F408" i="37"/>
  <c r="R408" i="37"/>
  <c r="F407" i="37"/>
  <c r="R407" i="37"/>
  <c r="F406" i="37"/>
  <c r="R406" i="37"/>
  <c r="F405" i="37"/>
  <c r="R405" i="37"/>
  <c r="F404" i="37"/>
  <c r="R404" i="37"/>
  <c r="F403" i="37"/>
  <c r="R403" i="37"/>
  <c r="F402" i="37"/>
  <c r="R402" i="37"/>
  <c r="F401" i="37"/>
  <c r="R401" i="37"/>
  <c r="F400" i="37"/>
  <c r="R400" i="37"/>
  <c r="F399" i="37"/>
  <c r="R399" i="37"/>
  <c r="F398" i="37"/>
  <c r="R398" i="37"/>
  <c r="F397" i="37"/>
  <c r="R397" i="37"/>
  <c r="F396" i="37"/>
  <c r="R396" i="37"/>
  <c r="F395" i="37"/>
  <c r="R395" i="37"/>
  <c r="F394" i="37"/>
  <c r="R394" i="37"/>
  <c r="F393" i="37"/>
  <c r="R393" i="37"/>
  <c r="F392" i="37"/>
  <c r="R392" i="37"/>
  <c r="F391" i="37"/>
  <c r="R391" i="37"/>
  <c r="F390" i="37"/>
  <c r="R390" i="37"/>
  <c r="F389" i="37"/>
  <c r="R389" i="37"/>
  <c r="F388" i="37"/>
  <c r="R388" i="37"/>
  <c r="F387" i="37"/>
  <c r="R387" i="37"/>
  <c r="F386" i="37"/>
  <c r="R386" i="37"/>
  <c r="F385" i="37"/>
  <c r="R385" i="37"/>
  <c r="F384" i="37"/>
  <c r="R384" i="37"/>
  <c r="F383" i="37"/>
  <c r="R383" i="37"/>
  <c r="F382" i="37"/>
  <c r="R382" i="37"/>
  <c r="F381" i="37"/>
  <c r="R381" i="37"/>
  <c r="F380" i="37"/>
  <c r="R380" i="37"/>
  <c r="F379" i="37"/>
  <c r="R379" i="37"/>
  <c r="F378" i="37"/>
  <c r="R378" i="37"/>
  <c r="F377" i="37"/>
  <c r="R377" i="37"/>
  <c r="F376" i="37"/>
  <c r="R376" i="37"/>
  <c r="F375" i="37"/>
  <c r="R375" i="37"/>
  <c r="F374" i="37"/>
  <c r="R374" i="37"/>
  <c r="F373" i="37"/>
  <c r="R373" i="37"/>
  <c r="F372" i="37"/>
  <c r="R372" i="37"/>
  <c r="F371" i="37"/>
  <c r="R371" i="37"/>
  <c r="F370" i="37"/>
  <c r="R370" i="37"/>
  <c r="F369" i="37"/>
  <c r="R369" i="37"/>
  <c r="F368" i="37"/>
  <c r="R368" i="37"/>
  <c r="F367" i="37"/>
  <c r="R367" i="37"/>
  <c r="F366" i="37"/>
  <c r="R366" i="37"/>
  <c r="F365" i="37"/>
  <c r="R365" i="37"/>
  <c r="F364" i="37"/>
  <c r="R364" i="37"/>
  <c r="F363" i="37"/>
  <c r="R363" i="37"/>
  <c r="F362" i="37"/>
  <c r="R362" i="37"/>
  <c r="F361" i="37"/>
  <c r="R361" i="37"/>
  <c r="F360" i="37"/>
  <c r="R360" i="37"/>
  <c r="F359" i="37"/>
  <c r="R359" i="37"/>
  <c r="F358" i="37"/>
  <c r="R358" i="37"/>
  <c r="F357" i="37"/>
  <c r="R357" i="37"/>
  <c r="F356" i="37"/>
  <c r="R356" i="37"/>
  <c r="F355" i="37"/>
  <c r="R355" i="37"/>
  <c r="F354" i="37"/>
  <c r="R354" i="37"/>
  <c r="F353" i="37"/>
  <c r="R353" i="37"/>
  <c r="F352" i="37"/>
  <c r="R352" i="37"/>
  <c r="F351" i="37"/>
  <c r="R351" i="37"/>
  <c r="F350" i="37"/>
  <c r="R350" i="37"/>
  <c r="F349" i="37"/>
  <c r="R349" i="37"/>
  <c r="F348" i="37"/>
  <c r="R348" i="37"/>
  <c r="F347" i="37"/>
  <c r="R347" i="37"/>
  <c r="F346" i="37"/>
  <c r="R346" i="37"/>
  <c r="F345" i="37"/>
  <c r="R345" i="37"/>
  <c r="F344" i="37"/>
  <c r="R344" i="37"/>
  <c r="F343" i="37"/>
  <c r="R343" i="37"/>
  <c r="F342" i="37"/>
  <c r="R342" i="37"/>
  <c r="F341" i="37"/>
  <c r="R341" i="37"/>
  <c r="F340" i="37"/>
  <c r="R340" i="37"/>
  <c r="F339" i="37"/>
  <c r="R339" i="37"/>
  <c r="F338" i="37"/>
  <c r="R338" i="37"/>
  <c r="F337" i="37"/>
  <c r="R337" i="37"/>
  <c r="F336" i="37"/>
  <c r="R336" i="37"/>
  <c r="F335" i="37"/>
  <c r="R335" i="37"/>
  <c r="F334" i="37"/>
  <c r="R334" i="37"/>
  <c r="F333" i="37"/>
  <c r="R333" i="37"/>
  <c r="F332" i="37"/>
  <c r="R332" i="37"/>
  <c r="F331" i="37"/>
  <c r="R331" i="37"/>
  <c r="F330" i="37"/>
  <c r="R330" i="37"/>
  <c r="F329" i="37"/>
  <c r="R329" i="37"/>
  <c r="F328" i="37"/>
  <c r="R328" i="37"/>
  <c r="F327" i="37"/>
  <c r="R327" i="37"/>
  <c r="F326" i="37"/>
  <c r="R326" i="37"/>
  <c r="F325" i="37"/>
  <c r="R325" i="37"/>
  <c r="F324" i="37"/>
  <c r="R324" i="37"/>
  <c r="F323" i="37"/>
  <c r="R323" i="37"/>
  <c r="F322" i="37"/>
  <c r="R322" i="37"/>
  <c r="F321" i="37"/>
  <c r="R321" i="37"/>
  <c r="F320" i="37"/>
  <c r="R320" i="37"/>
  <c r="F319" i="37"/>
  <c r="R319" i="37"/>
  <c r="F318" i="37"/>
  <c r="R318" i="37"/>
  <c r="F317" i="37"/>
  <c r="R317" i="37"/>
  <c r="F316" i="37"/>
  <c r="R316" i="37"/>
  <c r="F315" i="37"/>
  <c r="R315" i="37"/>
  <c r="F314" i="37"/>
  <c r="R314" i="37"/>
  <c r="F313" i="37"/>
  <c r="R313" i="37"/>
  <c r="F312" i="37"/>
  <c r="R312" i="37"/>
  <c r="F311" i="37"/>
  <c r="R311" i="37"/>
  <c r="F310" i="37"/>
  <c r="R310" i="37"/>
  <c r="F309" i="37"/>
  <c r="R309" i="37"/>
  <c r="F308" i="37"/>
  <c r="R308" i="37"/>
  <c r="F307" i="37"/>
  <c r="R307" i="37"/>
  <c r="F306" i="37"/>
  <c r="R306" i="37"/>
  <c r="F305" i="37"/>
  <c r="R305" i="37"/>
  <c r="F304" i="37"/>
  <c r="R304" i="37"/>
  <c r="F303" i="37"/>
  <c r="R303" i="37"/>
  <c r="F302" i="37"/>
  <c r="R302" i="37"/>
  <c r="F301" i="37"/>
  <c r="R301" i="37"/>
  <c r="F300" i="37"/>
  <c r="R300" i="37"/>
  <c r="F299" i="37"/>
  <c r="R299" i="37"/>
  <c r="F298" i="37"/>
  <c r="R298" i="37"/>
  <c r="F297" i="37"/>
  <c r="R297" i="37"/>
  <c r="F296" i="37"/>
  <c r="R296" i="37"/>
  <c r="F295" i="37"/>
  <c r="R295" i="37"/>
  <c r="F294" i="37"/>
  <c r="R294" i="37"/>
  <c r="F293" i="37"/>
  <c r="R293" i="37"/>
  <c r="F292" i="37"/>
  <c r="R292" i="37"/>
  <c r="F291" i="37"/>
  <c r="R291" i="37"/>
  <c r="F290" i="37"/>
  <c r="R290" i="37"/>
  <c r="F289" i="37"/>
  <c r="R289" i="37"/>
  <c r="F288" i="37"/>
  <c r="R288" i="37"/>
  <c r="F287" i="37"/>
  <c r="R287" i="37"/>
  <c r="F286" i="37"/>
  <c r="R286" i="37"/>
  <c r="F285" i="37"/>
  <c r="R285" i="37"/>
  <c r="F284" i="37"/>
  <c r="R284" i="37"/>
  <c r="F283" i="37"/>
  <c r="R283" i="37"/>
  <c r="F282" i="37"/>
  <c r="R282" i="37"/>
  <c r="F281" i="37"/>
  <c r="R281" i="37"/>
  <c r="F280" i="37"/>
  <c r="R280" i="37"/>
  <c r="F279" i="37"/>
  <c r="R279" i="37"/>
  <c r="F278" i="37"/>
  <c r="R278" i="37"/>
  <c r="F277" i="37"/>
  <c r="R277" i="37"/>
  <c r="F276" i="37"/>
  <c r="R276" i="37"/>
  <c r="F275" i="37"/>
  <c r="R275" i="37"/>
  <c r="F274" i="37"/>
  <c r="R274" i="37"/>
  <c r="F273" i="37"/>
  <c r="R273" i="37"/>
  <c r="F272" i="37"/>
  <c r="R272" i="37"/>
  <c r="F271" i="37"/>
  <c r="R271" i="37"/>
  <c r="F270" i="37"/>
  <c r="R270" i="37"/>
  <c r="F269" i="37"/>
  <c r="R269" i="37"/>
  <c r="F268" i="37"/>
  <c r="R268" i="37"/>
  <c r="F267" i="37"/>
  <c r="R267" i="37"/>
  <c r="F266" i="37"/>
  <c r="R266" i="37"/>
  <c r="F265" i="37"/>
  <c r="R265" i="37"/>
  <c r="F264" i="37"/>
  <c r="R264" i="37"/>
  <c r="F263" i="37"/>
  <c r="R263" i="37"/>
  <c r="F262" i="37"/>
  <c r="R262" i="37"/>
  <c r="F261" i="37"/>
  <c r="R261" i="37"/>
  <c r="F260" i="37"/>
  <c r="R260" i="37"/>
  <c r="F259" i="37"/>
  <c r="R259" i="37"/>
  <c r="F258" i="37"/>
  <c r="R258" i="37"/>
  <c r="F257" i="37"/>
  <c r="R257" i="37"/>
  <c r="F256" i="37"/>
  <c r="R256" i="37"/>
  <c r="F255" i="37"/>
  <c r="R255" i="37"/>
  <c r="F254" i="37"/>
  <c r="R254" i="37"/>
  <c r="F253" i="37"/>
  <c r="R253" i="37"/>
  <c r="F252" i="37"/>
  <c r="R252" i="37"/>
  <c r="F251" i="37"/>
  <c r="R251" i="37"/>
  <c r="F250" i="37"/>
  <c r="R250" i="37"/>
  <c r="F249" i="37"/>
  <c r="R249" i="37"/>
  <c r="F248" i="37"/>
  <c r="R248" i="37"/>
  <c r="F247" i="37"/>
  <c r="R247" i="37"/>
  <c r="F246" i="37"/>
  <c r="R246" i="37"/>
  <c r="F245" i="37"/>
  <c r="R245" i="37"/>
  <c r="F244" i="37"/>
  <c r="R244" i="37"/>
  <c r="F243" i="37"/>
  <c r="R243" i="37"/>
  <c r="F242" i="37"/>
  <c r="R242" i="37"/>
  <c r="F241" i="37"/>
  <c r="R241" i="37"/>
  <c r="F240" i="37"/>
  <c r="R240" i="37"/>
  <c r="F239" i="37"/>
  <c r="R239" i="37"/>
  <c r="F238" i="37"/>
  <c r="R238" i="37"/>
  <c r="F237" i="37"/>
  <c r="R237" i="37"/>
  <c r="F236" i="37"/>
  <c r="R236" i="37"/>
  <c r="F235" i="37"/>
  <c r="R235" i="37"/>
  <c r="F234" i="37"/>
  <c r="R234" i="37"/>
  <c r="F233" i="37"/>
  <c r="R233" i="37"/>
  <c r="F232" i="37"/>
  <c r="R232" i="37"/>
  <c r="F231" i="37"/>
  <c r="R231" i="37"/>
  <c r="F230" i="37"/>
  <c r="R230" i="37"/>
  <c r="F229" i="37"/>
  <c r="R229" i="37"/>
  <c r="F228" i="37"/>
  <c r="R228" i="37"/>
  <c r="F227" i="37"/>
  <c r="R227" i="37"/>
  <c r="F226" i="37"/>
  <c r="R226" i="37"/>
  <c r="F225" i="37"/>
  <c r="R225" i="37"/>
  <c r="F224" i="37"/>
  <c r="R224" i="37"/>
  <c r="F223" i="37"/>
  <c r="R223" i="37"/>
  <c r="F222" i="37"/>
  <c r="R222" i="37"/>
  <c r="F221" i="37"/>
  <c r="R221" i="37"/>
  <c r="F220" i="37"/>
  <c r="R220" i="37"/>
  <c r="F219" i="37"/>
  <c r="R219" i="37"/>
  <c r="F218" i="37"/>
  <c r="R218" i="37"/>
  <c r="F217" i="37"/>
  <c r="R217" i="37"/>
  <c r="F216" i="37"/>
  <c r="R216" i="37"/>
  <c r="F215" i="37"/>
  <c r="R215" i="37"/>
  <c r="F214" i="37"/>
  <c r="R214" i="37"/>
  <c r="F213" i="37"/>
  <c r="R213" i="37"/>
  <c r="F212" i="37"/>
  <c r="R212" i="37"/>
  <c r="F211" i="37"/>
  <c r="R211" i="37"/>
  <c r="F210" i="37"/>
  <c r="R210" i="37"/>
  <c r="F209" i="37"/>
  <c r="R209" i="37"/>
  <c r="F208" i="37"/>
  <c r="R208" i="37"/>
  <c r="F207" i="37"/>
  <c r="R207" i="37"/>
  <c r="F206" i="37"/>
  <c r="R206" i="37"/>
  <c r="F205" i="37"/>
  <c r="R205" i="37"/>
  <c r="F204" i="37"/>
  <c r="R204" i="37"/>
  <c r="F203" i="37"/>
  <c r="R203" i="37"/>
  <c r="F202" i="37"/>
  <c r="R202" i="37"/>
  <c r="F201" i="37"/>
  <c r="R201" i="37"/>
  <c r="F200" i="37"/>
  <c r="R200" i="37"/>
  <c r="F199" i="37"/>
  <c r="R199" i="37"/>
  <c r="F198" i="37"/>
  <c r="R198" i="37"/>
  <c r="F197" i="37"/>
  <c r="R197" i="37"/>
  <c r="F196" i="37"/>
  <c r="R196" i="37"/>
  <c r="F195" i="37"/>
  <c r="R195" i="37"/>
  <c r="F194" i="37"/>
  <c r="R194" i="37"/>
  <c r="F193" i="37"/>
  <c r="R193" i="37"/>
  <c r="F192" i="37"/>
  <c r="R192" i="37"/>
  <c r="F191" i="37"/>
  <c r="R191" i="37"/>
  <c r="F190" i="37"/>
  <c r="R190" i="37"/>
  <c r="F189" i="37"/>
  <c r="R189" i="37"/>
  <c r="F188" i="37"/>
  <c r="R188" i="37"/>
  <c r="F187" i="37"/>
  <c r="R187" i="37"/>
  <c r="F186" i="37"/>
  <c r="R186" i="37"/>
  <c r="F185" i="37"/>
  <c r="R185" i="37"/>
  <c r="F184" i="37"/>
  <c r="R184" i="37"/>
  <c r="F183" i="37"/>
  <c r="R183" i="37"/>
  <c r="F182" i="37"/>
  <c r="R182" i="37"/>
  <c r="F181" i="37"/>
  <c r="R181" i="37"/>
  <c r="F180" i="37"/>
  <c r="R180" i="37"/>
  <c r="F179" i="37"/>
  <c r="R179" i="37"/>
  <c r="F178" i="37"/>
  <c r="R178" i="37"/>
  <c r="F177" i="37"/>
  <c r="R177" i="37"/>
  <c r="F176" i="37"/>
  <c r="R176" i="37"/>
  <c r="F175" i="37"/>
  <c r="R175" i="37"/>
  <c r="F174" i="37"/>
  <c r="R174" i="37"/>
  <c r="F173" i="37"/>
  <c r="R173" i="37"/>
  <c r="F172" i="37"/>
  <c r="R172" i="37"/>
  <c r="F171" i="37"/>
  <c r="R171" i="37"/>
  <c r="F170" i="37"/>
  <c r="R170" i="37"/>
  <c r="F169" i="37"/>
  <c r="R169" i="37"/>
  <c r="F168" i="37"/>
  <c r="R168" i="37"/>
  <c r="F167" i="37"/>
  <c r="R167" i="37"/>
  <c r="F166" i="37"/>
  <c r="R166" i="37"/>
  <c r="F165" i="37"/>
  <c r="R165" i="37"/>
  <c r="F164" i="37"/>
  <c r="R164" i="37"/>
  <c r="F163" i="37"/>
  <c r="R163" i="37"/>
  <c r="F162" i="37"/>
  <c r="R162" i="37"/>
  <c r="F161" i="37"/>
  <c r="R161" i="37"/>
  <c r="F160" i="37"/>
  <c r="R160" i="37"/>
  <c r="F159" i="37"/>
  <c r="R159" i="37"/>
  <c r="F158" i="37"/>
  <c r="R158" i="37"/>
  <c r="F157" i="37"/>
  <c r="R157" i="37"/>
  <c r="F156" i="37"/>
  <c r="R156" i="37"/>
  <c r="F155" i="37"/>
  <c r="R155" i="37"/>
  <c r="F154" i="37"/>
  <c r="R154" i="37"/>
  <c r="F153" i="37"/>
  <c r="R153" i="37"/>
  <c r="F152" i="37"/>
  <c r="R152" i="37"/>
  <c r="F151" i="37"/>
  <c r="R151" i="37"/>
  <c r="F150" i="37"/>
  <c r="R150" i="37"/>
  <c r="F149" i="37"/>
  <c r="R149" i="37"/>
  <c r="F148" i="37"/>
  <c r="R148" i="37"/>
  <c r="F147" i="37"/>
  <c r="R147" i="37"/>
  <c r="F146" i="37"/>
  <c r="R146" i="37"/>
  <c r="F145" i="37"/>
  <c r="R145" i="37"/>
  <c r="F144" i="37"/>
  <c r="R144" i="37"/>
  <c r="F143" i="37"/>
  <c r="R143" i="37"/>
  <c r="F142" i="37"/>
  <c r="R142" i="37"/>
  <c r="F141" i="37"/>
  <c r="R141" i="37"/>
  <c r="F140" i="37"/>
  <c r="R140" i="37"/>
  <c r="F139" i="37"/>
  <c r="R139" i="37"/>
  <c r="F138" i="37"/>
  <c r="R138" i="37"/>
  <c r="F137" i="37"/>
  <c r="R137" i="37"/>
  <c r="F136" i="37"/>
  <c r="R136" i="37"/>
  <c r="F135" i="37"/>
  <c r="R135" i="37"/>
  <c r="F134" i="37"/>
  <c r="R134" i="37"/>
  <c r="F133" i="37"/>
  <c r="R133" i="37"/>
  <c r="F132" i="37"/>
  <c r="R132" i="37"/>
  <c r="F131" i="37"/>
  <c r="R131" i="37"/>
  <c r="F130" i="37"/>
  <c r="R130" i="37"/>
  <c r="F129" i="37"/>
  <c r="R129" i="37"/>
  <c r="F128" i="37"/>
  <c r="R128" i="37"/>
  <c r="F127" i="37"/>
  <c r="R127" i="37"/>
  <c r="F126" i="37"/>
  <c r="R126" i="37"/>
  <c r="F125" i="37"/>
  <c r="R125" i="37"/>
  <c r="F124" i="37"/>
  <c r="R124" i="37"/>
  <c r="F123" i="37"/>
  <c r="R123" i="37"/>
  <c r="F122" i="37"/>
  <c r="R122" i="37"/>
  <c r="F121" i="37"/>
  <c r="R121" i="37"/>
  <c r="F120" i="37"/>
  <c r="R120" i="37"/>
  <c r="F119" i="37"/>
  <c r="R119" i="37"/>
  <c r="F118" i="37"/>
  <c r="R118" i="37"/>
  <c r="F117" i="37"/>
  <c r="R117" i="37"/>
  <c r="F116" i="37"/>
  <c r="R116" i="37"/>
  <c r="F115" i="37"/>
  <c r="R115" i="37"/>
  <c r="F114" i="37"/>
  <c r="R114" i="37"/>
  <c r="F113" i="37"/>
  <c r="R113" i="37"/>
  <c r="F112" i="37"/>
  <c r="R112" i="37"/>
  <c r="F111" i="37"/>
  <c r="R111" i="37"/>
  <c r="F110" i="37"/>
  <c r="R110" i="37"/>
  <c r="F109" i="37"/>
  <c r="R109" i="37"/>
  <c r="F108" i="37"/>
  <c r="R108" i="37"/>
  <c r="F107" i="37"/>
  <c r="R107" i="37"/>
  <c r="F106" i="37"/>
  <c r="R106" i="37"/>
  <c r="F105" i="37"/>
  <c r="R105" i="37"/>
  <c r="F104" i="37"/>
  <c r="R104" i="37"/>
  <c r="F103" i="37"/>
  <c r="R103" i="37"/>
  <c r="F102" i="37"/>
  <c r="R102" i="37"/>
  <c r="F101" i="37"/>
  <c r="R101" i="37"/>
  <c r="F100" i="37"/>
  <c r="R100" i="37"/>
  <c r="F99" i="37"/>
  <c r="R99" i="37"/>
  <c r="F98" i="37"/>
  <c r="R98" i="37"/>
  <c r="F97" i="37"/>
  <c r="R97" i="37"/>
  <c r="F96" i="37"/>
  <c r="R96" i="37"/>
  <c r="F95" i="37"/>
  <c r="R95" i="37"/>
  <c r="F94" i="37"/>
  <c r="R94" i="37"/>
  <c r="F93" i="37"/>
  <c r="R93" i="37"/>
  <c r="F92" i="37"/>
  <c r="R92" i="37"/>
  <c r="F91" i="37"/>
  <c r="R91" i="37"/>
  <c r="F90" i="37"/>
  <c r="R90" i="37"/>
  <c r="F89" i="37"/>
  <c r="R89" i="37"/>
  <c r="F88" i="37"/>
  <c r="R88" i="37"/>
  <c r="F87" i="37"/>
  <c r="R87" i="37"/>
  <c r="F86" i="37"/>
  <c r="R86" i="37"/>
  <c r="F85" i="37"/>
  <c r="R85" i="37"/>
  <c r="F84" i="37"/>
  <c r="R84" i="37"/>
  <c r="F83" i="37"/>
  <c r="R83" i="37"/>
  <c r="F82" i="37"/>
  <c r="R82" i="37"/>
  <c r="F81" i="37"/>
  <c r="R81" i="37"/>
  <c r="F80" i="37"/>
  <c r="R80" i="37"/>
  <c r="F79" i="37"/>
  <c r="R79" i="37"/>
  <c r="F78" i="37"/>
  <c r="R78" i="37"/>
  <c r="F77" i="37"/>
  <c r="R77" i="37"/>
  <c r="F76" i="37"/>
  <c r="R76" i="37"/>
  <c r="F75" i="37"/>
  <c r="R75" i="37"/>
  <c r="F74" i="37"/>
  <c r="R74" i="37"/>
  <c r="F73" i="37"/>
  <c r="R73" i="37"/>
  <c r="F72" i="37"/>
  <c r="R72" i="37"/>
  <c r="F71" i="37"/>
  <c r="R71" i="37"/>
  <c r="F70" i="37"/>
  <c r="R70" i="37"/>
  <c r="F69" i="37"/>
  <c r="R69" i="37"/>
  <c r="F68" i="37"/>
  <c r="R68" i="37"/>
  <c r="F67" i="37"/>
  <c r="R67" i="37"/>
  <c r="F66" i="37"/>
  <c r="R66" i="37"/>
  <c r="F65" i="37"/>
  <c r="R65" i="37"/>
  <c r="F64" i="37"/>
  <c r="R64" i="37"/>
  <c r="F63" i="37"/>
  <c r="R63" i="37"/>
  <c r="F62" i="37"/>
  <c r="R62" i="37"/>
  <c r="F61" i="37"/>
  <c r="R61" i="37"/>
  <c r="F60" i="37"/>
  <c r="R60" i="37"/>
  <c r="F59" i="37"/>
  <c r="R59" i="37"/>
  <c r="F58" i="37"/>
  <c r="R58" i="37"/>
  <c r="F57" i="37"/>
  <c r="R57" i="37"/>
  <c r="F56" i="37"/>
  <c r="R56" i="37"/>
  <c r="F55" i="37"/>
  <c r="R55" i="37"/>
  <c r="F54" i="37"/>
  <c r="R54" i="37"/>
  <c r="F53" i="37"/>
  <c r="R53" i="37"/>
  <c r="F52" i="37"/>
  <c r="R52" i="37"/>
  <c r="F51" i="37"/>
  <c r="R51" i="37"/>
  <c r="F50" i="37"/>
  <c r="R50" i="37"/>
  <c r="F49" i="37"/>
  <c r="R49" i="37"/>
  <c r="F48" i="37"/>
  <c r="R48" i="37"/>
  <c r="F47" i="37"/>
  <c r="R47" i="37"/>
  <c r="F46" i="37"/>
  <c r="R46" i="37"/>
  <c r="F45" i="37"/>
  <c r="R45" i="37"/>
  <c r="F44" i="37"/>
  <c r="R44" i="37"/>
  <c r="F43" i="37"/>
  <c r="R43" i="37"/>
  <c r="F42" i="37"/>
  <c r="R42" i="37"/>
  <c r="F41" i="37"/>
  <c r="R41" i="37"/>
  <c r="F40" i="37"/>
  <c r="R40" i="37"/>
  <c r="F39" i="37"/>
  <c r="R39" i="37"/>
  <c r="F38" i="37"/>
  <c r="R38" i="37"/>
  <c r="F37" i="37"/>
  <c r="R37" i="37"/>
  <c r="F36" i="37"/>
  <c r="R36" i="37"/>
  <c r="F35" i="37"/>
  <c r="R35" i="37"/>
  <c r="F34" i="37"/>
  <c r="R34" i="37"/>
  <c r="F33" i="37"/>
  <c r="R33" i="37"/>
  <c r="F32" i="37"/>
  <c r="R32" i="37"/>
  <c r="F31" i="37"/>
  <c r="R31" i="37"/>
  <c r="F30" i="37"/>
  <c r="R30" i="37"/>
  <c r="F29" i="37"/>
  <c r="R29" i="37"/>
  <c r="F28" i="37"/>
  <c r="R28" i="37"/>
  <c r="F27" i="37"/>
  <c r="R27" i="37"/>
  <c r="F26" i="37"/>
  <c r="R26" i="37"/>
  <c r="F25" i="37"/>
  <c r="R25" i="37"/>
  <c r="F24" i="37"/>
  <c r="R24" i="37"/>
  <c r="F23" i="37"/>
  <c r="R23" i="37"/>
  <c r="F22" i="37"/>
  <c r="R22" i="37"/>
  <c r="F21" i="37"/>
  <c r="R21" i="37"/>
  <c r="F20" i="37"/>
  <c r="R20" i="37"/>
  <c r="F19" i="37"/>
  <c r="R19" i="37"/>
  <c r="F18" i="37"/>
  <c r="R18" i="37"/>
  <c r="F17" i="37"/>
  <c r="R17" i="37"/>
  <c r="F16" i="37"/>
  <c r="R16" i="37"/>
  <c r="F15" i="37"/>
  <c r="R15" i="37"/>
  <c r="F14" i="37"/>
  <c r="R14" i="37"/>
  <c r="F13" i="37"/>
  <c r="R13" i="37"/>
  <c r="F12" i="37"/>
  <c r="R12" i="37"/>
  <c r="F11" i="37"/>
  <c r="R11" i="37"/>
  <c r="F10" i="37"/>
  <c r="R10" i="37"/>
  <c r="F9" i="37"/>
  <c r="R9" i="37"/>
  <c r="F8" i="37"/>
  <c r="R8" i="37"/>
  <c r="C8" i="36"/>
  <c r="C9" i="36"/>
  <c r="C10" i="36"/>
  <c r="C11" i="36"/>
  <c r="C12" i="36"/>
  <c r="C13" i="36"/>
  <c r="C14" i="36"/>
  <c r="C15" i="36"/>
  <c r="C16" i="36"/>
  <c r="C17" i="36"/>
  <c r="C18" i="36"/>
  <c r="C19" i="36"/>
  <c r="C20" i="36"/>
  <c r="C21" i="36"/>
  <c r="C22" i="36"/>
  <c r="C23" i="36"/>
  <c r="C24" i="36"/>
  <c r="C25" i="36"/>
  <c r="C26" i="36"/>
  <c r="C27" i="36"/>
  <c r="C28" i="36"/>
  <c r="C29" i="36"/>
  <c r="C30" i="36"/>
  <c r="C31" i="36"/>
  <c r="C32" i="36"/>
  <c r="C33" i="36"/>
  <c r="C34" i="36"/>
  <c r="C35" i="36"/>
  <c r="C36" i="36"/>
  <c r="C37" i="36"/>
  <c r="C38" i="36"/>
  <c r="C39" i="36"/>
  <c r="C40" i="36"/>
  <c r="C41" i="36"/>
  <c r="C42" i="36"/>
  <c r="C43" i="36"/>
  <c r="C44" i="36"/>
  <c r="C45" i="36"/>
  <c r="C46" i="36"/>
  <c r="C47" i="36"/>
  <c r="C48" i="36"/>
  <c r="C49" i="36"/>
  <c r="C50" i="36"/>
  <c r="C51" i="36"/>
  <c r="C52" i="36"/>
  <c r="C53" i="36"/>
  <c r="C54" i="36"/>
  <c r="C55" i="36"/>
  <c r="C56" i="36"/>
  <c r="C57" i="36"/>
  <c r="C58" i="36"/>
  <c r="C59" i="36"/>
  <c r="C60" i="36"/>
  <c r="C61" i="36"/>
  <c r="C62" i="36"/>
  <c r="C63" i="36"/>
  <c r="C64" i="36"/>
  <c r="C65" i="36"/>
  <c r="C66" i="36"/>
  <c r="C67" i="36"/>
  <c r="C68" i="36"/>
  <c r="C69" i="36"/>
  <c r="C70" i="36"/>
  <c r="C71" i="36"/>
  <c r="C72" i="36"/>
  <c r="C73" i="36"/>
  <c r="C74" i="36"/>
  <c r="C75" i="36"/>
  <c r="C76" i="36"/>
  <c r="C77" i="36"/>
  <c r="C78" i="36"/>
  <c r="C79" i="36"/>
  <c r="C80" i="36"/>
  <c r="C81" i="36"/>
  <c r="C82" i="36"/>
  <c r="C83" i="36"/>
  <c r="C84" i="36"/>
  <c r="C85" i="36"/>
  <c r="C86" i="36"/>
  <c r="C87" i="36"/>
  <c r="C88" i="36"/>
  <c r="C89" i="36"/>
  <c r="C90" i="36"/>
  <c r="C91" i="36"/>
  <c r="C92" i="36"/>
  <c r="C93" i="36"/>
  <c r="C94" i="36"/>
  <c r="C95" i="36"/>
  <c r="C96" i="36"/>
  <c r="C97" i="36"/>
  <c r="C98" i="36"/>
  <c r="C99" i="36"/>
  <c r="C100" i="36"/>
  <c r="C101" i="36"/>
  <c r="C102" i="36"/>
  <c r="C103" i="36"/>
  <c r="C104" i="36"/>
  <c r="C105" i="36"/>
  <c r="C106" i="36"/>
  <c r="C107" i="36"/>
  <c r="C108" i="36"/>
  <c r="C109" i="36"/>
  <c r="C110" i="36"/>
  <c r="C111" i="36"/>
  <c r="C112" i="36"/>
  <c r="C113" i="36"/>
  <c r="C114" i="36"/>
  <c r="C115" i="36"/>
  <c r="C116" i="36"/>
  <c r="C117" i="36"/>
  <c r="C118" i="36"/>
  <c r="C119" i="36"/>
  <c r="C120" i="36"/>
  <c r="C121" i="36"/>
  <c r="C122" i="36"/>
  <c r="C123" i="36"/>
  <c r="C124" i="36"/>
  <c r="C125" i="36"/>
  <c r="C126" i="36"/>
  <c r="C127" i="36"/>
  <c r="C128" i="36"/>
  <c r="C129" i="36"/>
  <c r="C130" i="36"/>
  <c r="C131" i="36"/>
  <c r="C132" i="36"/>
  <c r="C133" i="36"/>
  <c r="C134" i="36"/>
  <c r="C135" i="36"/>
  <c r="C136" i="36"/>
  <c r="C137" i="36"/>
  <c r="C138" i="36"/>
  <c r="C139" i="36"/>
  <c r="C140" i="36"/>
  <c r="C141" i="36"/>
  <c r="C142" i="36"/>
  <c r="C143" i="36"/>
  <c r="C144" i="36"/>
  <c r="C145" i="36"/>
  <c r="C146" i="36"/>
  <c r="C147" i="36"/>
  <c r="C148" i="36"/>
  <c r="C149" i="36"/>
  <c r="C150" i="36"/>
  <c r="C151" i="36"/>
  <c r="C152" i="36"/>
  <c r="C153" i="36"/>
  <c r="C154" i="36"/>
  <c r="C155" i="36"/>
  <c r="C156" i="36"/>
  <c r="C157" i="36"/>
  <c r="C158" i="36"/>
  <c r="C159" i="36"/>
  <c r="C160" i="36"/>
  <c r="C161" i="36"/>
  <c r="C162" i="36"/>
  <c r="C163" i="36"/>
  <c r="C164" i="36"/>
  <c r="C165" i="36"/>
  <c r="C166" i="36"/>
  <c r="C167" i="36"/>
  <c r="C168" i="36"/>
  <c r="C169" i="36"/>
  <c r="C170" i="36"/>
  <c r="C171" i="36"/>
  <c r="C172" i="36"/>
  <c r="C173" i="36"/>
  <c r="C174" i="36"/>
  <c r="C175" i="36"/>
  <c r="C176" i="36"/>
  <c r="C177" i="36"/>
  <c r="C178" i="36"/>
  <c r="C179" i="36"/>
  <c r="C180" i="36"/>
  <c r="C181" i="36"/>
  <c r="C182" i="36"/>
  <c r="C183" i="36"/>
  <c r="C184" i="36"/>
  <c r="C185" i="36"/>
  <c r="C186" i="36"/>
  <c r="C187" i="36"/>
  <c r="C188" i="36"/>
  <c r="C189" i="36"/>
  <c r="C190" i="36"/>
  <c r="C191" i="36"/>
  <c r="C192" i="36"/>
  <c r="C193" i="36"/>
  <c r="C194" i="36"/>
  <c r="C195" i="36"/>
  <c r="C196" i="36"/>
  <c r="C197" i="36"/>
  <c r="C198" i="36"/>
  <c r="C199" i="36"/>
  <c r="C200" i="36"/>
  <c r="C201" i="36"/>
  <c r="C202" i="36"/>
  <c r="C203" i="36"/>
  <c r="C204" i="36"/>
  <c r="C205" i="36"/>
  <c r="C206" i="36"/>
  <c r="C207" i="36"/>
  <c r="C208" i="36"/>
  <c r="C209" i="36"/>
  <c r="C210" i="36"/>
  <c r="C211" i="36"/>
  <c r="C212" i="36"/>
  <c r="C213" i="36"/>
  <c r="C214" i="36"/>
  <c r="C215" i="36"/>
  <c r="C216" i="36"/>
  <c r="C217" i="36"/>
  <c r="C218" i="36"/>
  <c r="C219" i="36"/>
  <c r="C220" i="36"/>
  <c r="C221" i="36"/>
  <c r="C222" i="36"/>
  <c r="C223" i="36"/>
  <c r="C224" i="36"/>
  <c r="C225" i="36"/>
  <c r="C226" i="36"/>
  <c r="C227" i="36"/>
  <c r="C228" i="36"/>
  <c r="C229" i="36"/>
  <c r="C230" i="36"/>
  <c r="C231" i="36"/>
  <c r="C232" i="36"/>
  <c r="C233" i="36"/>
  <c r="C234" i="36"/>
  <c r="C235" i="36"/>
  <c r="C236" i="36"/>
  <c r="C237" i="36"/>
  <c r="C238" i="36"/>
  <c r="C239" i="36"/>
  <c r="C240" i="36"/>
  <c r="C241" i="36"/>
  <c r="C242" i="36"/>
  <c r="C243" i="36"/>
  <c r="C244" i="36"/>
  <c r="C245" i="36"/>
  <c r="C246" i="36"/>
  <c r="C247" i="36"/>
  <c r="C248" i="36"/>
  <c r="C249" i="36"/>
  <c r="C250" i="36"/>
  <c r="C251" i="36"/>
  <c r="C252" i="36"/>
  <c r="C253" i="36"/>
  <c r="C254" i="36"/>
  <c r="C255" i="36"/>
  <c r="C256" i="36"/>
  <c r="C257" i="36"/>
  <c r="C258" i="36"/>
  <c r="C259" i="36"/>
  <c r="C260" i="36"/>
  <c r="C261" i="36"/>
  <c r="C262" i="36"/>
  <c r="C263" i="36"/>
  <c r="C264" i="36"/>
  <c r="C265" i="36"/>
  <c r="C266" i="36"/>
  <c r="C267" i="36"/>
  <c r="C268" i="36"/>
  <c r="C269" i="36"/>
  <c r="C270" i="36"/>
  <c r="C271" i="36"/>
  <c r="C272" i="36"/>
  <c r="C273" i="36"/>
  <c r="C274" i="36"/>
  <c r="C275" i="36"/>
  <c r="C276" i="36"/>
  <c r="C277" i="36"/>
  <c r="C278" i="36"/>
  <c r="C279" i="36"/>
  <c r="C280" i="36"/>
  <c r="C281" i="36"/>
  <c r="C282" i="36"/>
  <c r="C283" i="36"/>
  <c r="C284" i="36"/>
  <c r="C285" i="36"/>
  <c r="C286" i="36"/>
  <c r="C287" i="36"/>
  <c r="C288" i="36"/>
  <c r="C289" i="36"/>
  <c r="C290" i="36"/>
  <c r="C291" i="36"/>
  <c r="C292" i="36"/>
  <c r="C293" i="36"/>
  <c r="C294" i="36"/>
  <c r="C295" i="36"/>
  <c r="C296" i="36"/>
  <c r="C297" i="36"/>
  <c r="C298" i="36"/>
  <c r="C299" i="36"/>
  <c r="C300" i="36"/>
  <c r="C301" i="36"/>
  <c r="C302" i="36"/>
  <c r="C303" i="36"/>
  <c r="C304" i="36"/>
  <c r="C305" i="36"/>
  <c r="C306" i="36"/>
  <c r="C307" i="36"/>
  <c r="C308" i="36"/>
  <c r="C309" i="36"/>
  <c r="C310" i="36"/>
  <c r="C311" i="36"/>
  <c r="C312" i="36"/>
  <c r="C313" i="36"/>
  <c r="C314" i="36"/>
  <c r="C315" i="36"/>
  <c r="C316" i="36"/>
  <c r="C317" i="36"/>
  <c r="C318" i="36"/>
  <c r="C319" i="36"/>
  <c r="C320" i="36"/>
  <c r="C321" i="36"/>
  <c r="C322" i="36"/>
  <c r="C323" i="36"/>
  <c r="C324" i="36"/>
  <c r="C325" i="36"/>
  <c r="C326" i="36"/>
  <c r="C327" i="36"/>
  <c r="C328" i="36"/>
  <c r="C329" i="36"/>
  <c r="C330" i="36"/>
  <c r="C331" i="36"/>
  <c r="C332" i="36"/>
  <c r="C333" i="36"/>
  <c r="C334" i="36"/>
  <c r="C335" i="36"/>
  <c r="C336" i="36"/>
  <c r="C337" i="36"/>
  <c r="C338" i="36"/>
  <c r="C339" i="36"/>
  <c r="C340" i="36"/>
  <c r="C341" i="36"/>
  <c r="C342" i="36"/>
  <c r="C343" i="36"/>
  <c r="C344" i="36"/>
  <c r="C345" i="36"/>
  <c r="C346" i="36"/>
  <c r="C347" i="36"/>
  <c r="C348" i="36"/>
  <c r="C349" i="36"/>
  <c r="C350" i="36"/>
  <c r="C351" i="36"/>
  <c r="C352" i="36"/>
  <c r="C353" i="36"/>
  <c r="C354" i="36"/>
  <c r="C355" i="36"/>
  <c r="C356" i="36"/>
  <c r="C357" i="36"/>
  <c r="C358" i="36"/>
  <c r="C359" i="36"/>
  <c r="C360" i="36"/>
  <c r="C361" i="36"/>
  <c r="C362" i="36"/>
  <c r="C363" i="36"/>
  <c r="C364" i="36"/>
  <c r="C365" i="36"/>
  <c r="C366" i="36"/>
  <c r="C367" i="36"/>
  <c r="C368" i="36"/>
  <c r="C369" i="36"/>
  <c r="C370" i="36"/>
  <c r="C371" i="36"/>
  <c r="C372" i="36"/>
  <c r="C373" i="36"/>
  <c r="C374" i="36"/>
  <c r="C375" i="36"/>
  <c r="C376" i="36"/>
  <c r="C377" i="36"/>
  <c r="C378" i="36"/>
  <c r="C379" i="36"/>
  <c r="C380" i="36"/>
  <c r="C381" i="36"/>
  <c r="C382" i="36"/>
  <c r="C383" i="36"/>
  <c r="C384" i="36"/>
  <c r="C385" i="36"/>
  <c r="C386" i="36"/>
  <c r="C387" i="36"/>
  <c r="C388" i="36"/>
  <c r="C389" i="36"/>
  <c r="C390" i="36"/>
  <c r="C391" i="36"/>
  <c r="C392" i="36"/>
  <c r="C393" i="36"/>
  <c r="C394" i="36"/>
  <c r="C395" i="36"/>
  <c r="C396" i="36"/>
  <c r="C397" i="36"/>
  <c r="C398" i="36"/>
  <c r="C399" i="36"/>
  <c r="C400" i="36"/>
  <c r="C401" i="36"/>
  <c r="C402" i="36"/>
  <c r="C403" i="36"/>
  <c r="C404" i="36"/>
  <c r="C405" i="36"/>
  <c r="C406" i="36"/>
  <c r="C407" i="36"/>
  <c r="C408" i="36"/>
  <c r="C409" i="36"/>
  <c r="C410" i="36"/>
  <c r="C411" i="36"/>
  <c r="C412" i="36"/>
  <c r="C413" i="36"/>
  <c r="C414" i="36"/>
  <c r="C415" i="36"/>
  <c r="C416" i="36"/>
  <c r="C417" i="36"/>
  <c r="C418" i="36"/>
  <c r="C419" i="36"/>
  <c r="C420" i="36"/>
  <c r="C421" i="36"/>
  <c r="C422" i="36"/>
  <c r="C423" i="36"/>
  <c r="C424" i="36"/>
  <c r="C425" i="36"/>
  <c r="C426" i="36"/>
  <c r="C427" i="36"/>
  <c r="C428" i="36"/>
  <c r="C429" i="36"/>
  <c r="C430" i="36"/>
  <c r="C431" i="36"/>
  <c r="C432" i="36"/>
  <c r="C433" i="36"/>
  <c r="C434" i="36"/>
  <c r="C435" i="36"/>
  <c r="C436" i="36"/>
  <c r="C437" i="36"/>
  <c r="C438" i="36"/>
  <c r="C439" i="36"/>
  <c r="C440" i="36"/>
  <c r="C441" i="36"/>
  <c r="C442" i="36"/>
  <c r="C443" i="36"/>
  <c r="C444" i="36"/>
  <c r="C445" i="36"/>
  <c r="C446" i="36"/>
  <c r="C447" i="36"/>
  <c r="C448" i="36"/>
  <c r="C449" i="36"/>
  <c r="C450" i="36"/>
  <c r="C451" i="36"/>
  <c r="C452" i="36"/>
  <c r="C453" i="36"/>
  <c r="C454" i="36"/>
  <c r="C455" i="36"/>
  <c r="C456" i="36"/>
  <c r="C457" i="36"/>
  <c r="C458" i="36"/>
  <c r="C459" i="36"/>
  <c r="C460" i="36"/>
  <c r="C461" i="36"/>
  <c r="C462" i="36"/>
  <c r="C463" i="36"/>
  <c r="C464" i="36"/>
  <c r="C465" i="36"/>
  <c r="C466" i="36"/>
  <c r="C467" i="36"/>
  <c r="C468" i="36"/>
  <c r="C469" i="36"/>
  <c r="C470" i="36"/>
  <c r="C471" i="36"/>
  <c r="C472" i="36"/>
  <c r="C473" i="36"/>
  <c r="C474" i="36"/>
  <c r="C475" i="36"/>
  <c r="C476" i="36"/>
  <c r="C477" i="36"/>
  <c r="C478" i="36"/>
  <c r="C479" i="36"/>
  <c r="C480" i="36"/>
  <c r="C481" i="36"/>
  <c r="C482" i="36"/>
  <c r="C483" i="36"/>
  <c r="C484" i="36"/>
  <c r="C485" i="36"/>
  <c r="C486" i="36"/>
  <c r="C487" i="36"/>
  <c r="C488" i="36"/>
  <c r="C489" i="36"/>
  <c r="C490" i="36"/>
  <c r="C491" i="36"/>
  <c r="C492" i="36"/>
  <c r="C493" i="36"/>
  <c r="C494" i="36"/>
  <c r="C495" i="36"/>
  <c r="C496" i="36"/>
  <c r="C497" i="36"/>
  <c r="C498" i="36"/>
  <c r="C499" i="36"/>
  <c r="C500" i="36"/>
  <c r="F500" i="36"/>
  <c r="R500" i="36"/>
  <c r="F499" i="36"/>
  <c r="R499" i="36"/>
  <c r="F498" i="36"/>
  <c r="R498" i="36"/>
  <c r="F497" i="36"/>
  <c r="R497" i="36"/>
  <c r="F496" i="36"/>
  <c r="R496" i="36"/>
  <c r="F495" i="36"/>
  <c r="R495" i="36"/>
  <c r="F494" i="36"/>
  <c r="R494" i="36"/>
  <c r="F493" i="36"/>
  <c r="R493" i="36"/>
  <c r="F492" i="36"/>
  <c r="R492" i="36"/>
  <c r="F491" i="36"/>
  <c r="R491" i="36"/>
  <c r="F490" i="36"/>
  <c r="R490" i="36"/>
  <c r="F489" i="36"/>
  <c r="R489" i="36"/>
  <c r="F488" i="36"/>
  <c r="R488" i="36"/>
  <c r="F487" i="36"/>
  <c r="R487" i="36"/>
  <c r="F486" i="36"/>
  <c r="R486" i="36"/>
  <c r="F485" i="36"/>
  <c r="R485" i="36"/>
  <c r="F484" i="36"/>
  <c r="R484" i="36"/>
  <c r="F483" i="36"/>
  <c r="R483" i="36"/>
  <c r="F482" i="36"/>
  <c r="R482" i="36"/>
  <c r="F481" i="36"/>
  <c r="R481" i="36"/>
  <c r="F480" i="36"/>
  <c r="R480" i="36"/>
  <c r="F479" i="36"/>
  <c r="R479" i="36"/>
  <c r="F478" i="36"/>
  <c r="R478" i="36"/>
  <c r="F477" i="36"/>
  <c r="R477" i="36"/>
  <c r="F476" i="36"/>
  <c r="R476" i="36"/>
  <c r="F475" i="36"/>
  <c r="R475" i="36"/>
  <c r="F474" i="36"/>
  <c r="R474" i="36"/>
  <c r="F473" i="36"/>
  <c r="R473" i="36"/>
  <c r="F472" i="36"/>
  <c r="R472" i="36"/>
  <c r="F471" i="36"/>
  <c r="R471" i="36"/>
  <c r="F470" i="36"/>
  <c r="R470" i="36"/>
  <c r="F469" i="36"/>
  <c r="R469" i="36"/>
  <c r="F468" i="36"/>
  <c r="R468" i="36"/>
  <c r="F467" i="36"/>
  <c r="R467" i="36"/>
  <c r="F466" i="36"/>
  <c r="R466" i="36"/>
  <c r="F465" i="36"/>
  <c r="R465" i="36"/>
  <c r="F464" i="36"/>
  <c r="R464" i="36"/>
  <c r="F463" i="36"/>
  <c r="R463" i="36"/>
  <c r="F462" i="36"/>
  <c r="R462" i="36"/>
  <c r="F461" i="36"/>
  <c r="R461" i="36"/>
  <c r="F460" i="36"/>
  <c r="R460" i="36"/>
  <c r="F459" i="36"/>
  <c r="R459" i="36"/>
  <c r="F458" i="36"/>
  <c r="R458" i="36"/>
  <c r="F457" i="36"/>
  <c r="R457" i="36"/>
  <c r="F456" i="36"/>
  <c r="R456" i="36"/>
  <c r="F455" i="36"/>
  <c r="R455" i="36"/>
  <c r="F454" i="36"/>
  <c r="R454" i="36"/>
  <c r="F453" i="36"/>
  <c r="R453" i="36"/>
  <c r="F452" i="36"/>
  <c r="R452" i="36"/>
  <c r="F451" i="36"/>
  <c r="R451" i="36"/>
  <c r="F450" i="36"/>
  <c r="R450" i="36"/>
  <c r="F449" i="36"/>
  <c r="R449" i="36"/>
  <c r="F448" i="36"/>
  <c r="R448" i="36"/>
  <c r="F447" i="36"/>
  <c r="R447" i="36"/>
  <c r="F446" i="36"/>
  <c r="R446" i="36"/>
  <c r="F445" i="36"/>
  <c r="R445" i="36"/>
  <c r="F444" i="36"/>
  <c r="R444" i="36"/>
  <c r="F443" i="36"/>
  <c r="R443" i="36"/>
  <c r="F442" i="36"/>
  <c r="R442" i="36"/>
  <c r="F441" i="36"/>
  <c r="R441" i="36"/>
  <c r="F440" i="36"/>
  <c r="R440" i="36"/>
  <c r="F439" i="36"/>
  <c r="R439" i="36"/>
  <c r="F438" i="36"/>
  <c r="R438" i="36"/>
  <c r="F437" i="36"/>
  <c r="R437" i="36"/>
  <c r="F436" i="36"/>
  <c r="R436" i="36"/>
  <c r="F435" i="36"/>
  <c r="R435" i="36"/>
  <c r="F434" i="36"/>
  <c r="R434" i="36"/>
  <c r="F433" i="36"/>
  <c r="R433" i="36"/>
  <c r="F432" i="36"/>
  <c r="R432" i="36"/>
  <c r="F431" i="36"/>
  <c r="R431" i="36"/>
  <c r="F430" i="36"/>
  <c r="R430" i="36"/>
  <c r="F429" i="36"/>
  <c r="R429" i="36"/>
  <c r="F428" i="36"/>
  <c r="R428" i="36"/>
  <c r="F427" i="36"/>
  <c r="R427" i="36"/>
  <c r="F426" i="36"/>
  <c r="R426" i="36"/>
  <c r="F425" i="36"/>
  <c r="R425" i="36"/>
  <c r="F424" i="36"/>
  <c r="R424" i="36"/>
  <c r="F423" i="36"/>
  <c r="R423" i="36"/>
  <c r="F422" i="36"/>
  <c r="R422" i="36"/>
  <c r="F421" i="36"/>
  <c r="R421" i="36"/>
  <c r="F420" i="36"/>
  <c r="R420" i="36"/>
  <c r="F419" i="36"/>
  <c r="R419" i="36"/>
  <c r="F418" i="36"/>
  <c r="R418" i="36"/>
  <c r="F417" i="36"/>
  <c r="R417" i="36"/>
  <c r="F416" i="36"/>
  <c r="R416" i="36"/>
  <c r="F415" i="36"/>
  <c r="R415" i="36"/>
  <c r="F414" i="36"/>
  <c r="R414" i="36"/>
  <c r="F413" i="36"/>
  <c r="R413" i="36"/>
  <c r="F412" i="36"/>
  <c r="R412" i="36"/>
  <c r="F411" i="36"/>
  <c r="R411" i="36"/>
  <c r="F410" i="36"/>
  <c r="R410" i="36"/>
  <c r="F409" i="36"/>
  <c r="R409" i="36"/>
  <c r="F408" i="36"/>
  <c r="R408" i="36"/>
  <c r="F407" i="36"/>
  <c r="R407" i="36"/>
  <c r="F406" i="36"/>
  <c r="R406" i="36"/>
  <c r="F405" i="36"/>
  <c r="R405" i="36"/>
  <c r="F404" i="36"/>
  <c r="R404" i="36"/>
  <c r="F403" i="36"/>
  <c r="R403" i="36"/>
  <c r="F402" i="36"/>
  <c r="R402" i="36"/>
  <c r="F401" i="36"/>
  <c r="R401" i="36"/>
  <c r="F400" i="36"/>
  <c r="R400" i="36"/>
  <c r="F399" i="36"/>
  <c r="R399" i="36"/>
  <c r="F398" i="36"/>
  <c r="R398" i="36"/>
  <c r="F397" i="36"/>
  <c r="R397" i="36"/>
  <c r="F396" i="36"/>
  <c r="R396" i="36"/>
  <c r="F395" i="36"/>
  <c r="R395" i="36"/>
  <c r="F394" i="36"/>
  <c r="R394" i="36"/>
  <c r="F393" i="36"/>
  <c r="R393" i="36"/>
  <c r="F392" i="36"/>
  <c r="R392" i="36"/>
  <c r="F391" i="36"/>
  <c r="R391" i="36"/>
  <c r="F390" i="36"/>
  <c r="R390" i="36"/>
  <c r="F389" i="36"/>
  <c r="R389" i="36"/>
  <c r="F388" i="36"/>
  <c r="R388" i="36"/>
  <c r="F387" i="36"/>
  <c r="R387" i="36"/>
  <c r="F386" i="36"/>
  <c r="R386" i="36"/>
  <c r="F385" i="36"/>
  <c r="R385" i="36"/>
  <c r="F384" i="36"/>
  <c r="R384" i="36"/>
  <c r="F383" i="36"/>
  <c r="R383" i="36"/>
  <c r="F382" i="36"/>
  <c r="R382" i="36"/>
  <c r="F381" i="36"/>
  <c r="R381" i="36"/>
  <c r="F380" i="36"/>
  <c r="R380" i="36"/>
  <c r="F379" i="36"/>
  <c r="R379" i="36"/>
  <c r="F378" i="36"/>
  <c r="R378" i="36"/>
  <c r="F377" i="36"/>
  <c r="R377" i="36"/>
  <c r="F376" i="36"/>
  <c r="R376" i="36"/>
  <c r="F375" i="36"/>
  <c r="R375" i="36"/>
  <c r="F374" i="36"/>
  <c r="R374" i="36"/>
  <c r="F373" i="36"/>
  <c r="R373" i="36"/>
  <c r="F372" i="36"/>
  <c r="R372" i="36"/>
  <c r="F371" i="36"/>
  <c r="R371" i="36"/>
  <c r="F370" i="36"/>
  <c r="R370" i="36"/>
  <c r="F369" i="36"/>
  <c r="R369" i="36"/>
  <c r="F368" i="36"/>
  <c r="R368" i="36"/>
  <c r="F367" i="36"/>
  <c r="R367" i="36"/>
  <c r="F366" i="36"/>
  <c r="R366" i="36"/>
  <c r="F365" i="36"/>
  <c r="R365" i="36"/>
  <c r="F364" i="36"/>
  <c r="R364" i="36"/>
  <c r="F363" i="36"/>
  <c r="R363" i="36"/>
  <c r="F362" i="36"/>
  <c r="R362" i="36"/>
  <c r="F361" i="36"/>
  <c r="R361" i="36"/>
  <c r="F360" i="36"/>
  <c r="R360" i="36"/>
  <c r="F359" i="36"/>
  <c r="R359" i="36"/>
  <c r="F358" i="36"/>
  <c r="R358" i="36"/>
  <c r="F357" i="36"/>
  <c r="R357" i="36"/>
  <c r="F356" i="36"/>
  <c r="R356" i="36"/>
  <c r="F355" i="36"/>
  <c r="R355" i="36"/>
  <c r="F354" i="36"/>
  <c r="R354" i="36"/>
  <c r="F353" i="36"/>
  <c r="R353" i="36"/>
  <c r="F352" i="36"/>
  <c r="R352" i="36"/>
  <c r="F351" i="36"/>
  <c r="R351" i="36"/>
  <c r="F350" i="36"/>
  <c r="R350" i="36"/>
  <c r="F349" i="36"/>
  <c r="R349" i="36"/>
  <c r="F348" i="36"/>
  <c r="R348" i="36"/>
  <c r="F347" i="36"/>
  <c r="R347" i="36"/>
  <c r="F346" i="36"/>
  <c r="R346" i="36"/>
  <c r="F345" i="36"/>
  <c r="R345" i="36"/>
  <c r="F344" i="36"/>
  <c r="R344" i="36"/>
  <c r="F343" i="36"/>
  <c r="R343" i="36"/>
  <c r="F342" i="36"/>
  <c r="R342" i="36"/>
  <c r="F341" i="36"/>
  <c r="R341" i="36"/>
  <c r="F340" i="36"/>
  <c r="R340" i="36"/>
  <c r="F339" i="36"/>
  <c r="R339" i="36"/>
  <c r="F338" i="36"/>
  <c r="R338" i="36"/>
  <c r="F337" i="36"/>
  <c r="R337" i="36"/>
  <c r="F336" i="36"/>
  <c r="R336" i="36"/>
  <c r="F335" i="36"/>
  <c r="R335" i="36"/>
  <c r="F334" i="36"/>
  <c r="R334" i="36"/>
  <c r="F333" i="36"/>
  <c r="R333" i="36"/>
  <c r="F332" i="36"/>
  <c r="R332" i="36"/>
  <c r="F331" i="36"/>
  <c r="R331" i="36"/>
  <c r="F330" i="36"/>
  <c r="R330" i="36"/>
  <c r="F329" i="36"/>
  <c r="R329" i="36"/>
  <c r="F328" i="36"/>
  <c r="R328" i="36"/>
  <c r="F327" i="36"/>
  <c r="R327" i="36"/>
  <c r="F326" i="36"/>
  <c r="R326" i="36"/>
  <c r="F325" i="36"/>
  <c r="R325" i="36"/>
  <c r="F324" i="36"/>
  <c r="R324" i="36"/>
  <c r="F323" i="36"/>
  <c r="R323" i="36"/>
  <c r="F322" i="36"/>
  <c r="R322" i="36"/>
  <c r="F321" i="36"/>
  <c r="R321" i="36"/>
  <c r="F320" i="36"/>
  <c r="R320" i="36"/>
  <c r="F319" i="36"/>
  <c r="R319" i="36"/>
  <c r="F318" i="36"/>
  <c r="R318" i="36"/>
  <c r="F317" i="36"/>
  <c r="R317" i="36"/>
  <c r="F316" i="36"/>
  <c r="R316" i="36"/>
  <c r="F315" i="36"/>
  <c r="R315" i="36"/>
  <c r="F314" i="36"/>
  <c r="R314" i="36"/>
  <c r="F313" i="36"/>
  <c r="R313" i="36"/>
  <c r="F312" i="36"/>
  <c r="R312" i="36"/>
  <c r="F311" i="36"/>
  <c r="R311" i="36"/>
  <c r="F310" i="36"/>
  <c r="R310" i="36"/>
  <c r="F309" i="36"/>
  <c r="R309" i="36"/>
  <c r="F308" i="36"/>
  <c r="R308" i="36"/>
  <c r="F307" i="36"/>
  <c r="R307" i="36"/>
  <c r="F306" i="36"/>
  <c r="R306" i="36"/>
  <c r="F305" i="36"/>
  <c r="R305" i="36"/>
  <c r="F304" i="36"/>
  <c r="R304" i="36"/>
  <c r="F303" i="36"/>
  <c r="R303" i="36"/>
  <c r="F302" i="36"/>
  <c r="R302" i="36"/>
  <c r="F301" i="36"/>
  <c r="R301" i="36"/>
  <c r="F300" i="36"/>
  <c r="R300" i="36"/>
  <c r="F299" i="36"/>
  <c r="R299" i="36"/>
  <c r="F298" i="36"/>
  <c r="R298" i="36"/>
  <c r="F297" i="36"/>
  <c r="R297" i="36"/>
  <c r="F296" i="36"/>
  <c r="R296" i="36"/>
  <c r="F295" i="36"/>
  <c r="R295" i="36"/>
  <c r="F294" i="36"/>
  <c r="R294" i="36"/>
  <c r="F293" i="36"/>
  <c r="R293" i="36"/>
  <c r="F292" i="36"/>
  <c r="R292" i="36"/>
  <c r="F291" i="36"/>
  <c r="R291" i="36"/>
  <c r="F290" i="36"/>
  <c r="R290" i="36"/>
  <c r="F289" i="36"/>
  <c r="R289" i="36"/>
  <c r="F288" i="36"/>
  <c r="R288" i="36"/>
  <c r="F287" i="36"/>
  <c r="R287" i="36"/>
  <c r="F286" i="36"/>
  <c r="R286" i="36"/>
  <c r="F285" i="36"/>
  <c r="R285" i="36"/>
  <c r="F284" i="36"/>
  <c r="R284" i="36"/>
  <c r="F283" i="36"/>
  <c r="R283" i="36"/>
  <c r="F282" i="36"/>
  <c r="R282" i="36"/>
  <c r="F281" i="36"/>
  <c r="R281" i="36"/>
  <c r="F280" i="36"/>
  <c r="R280" i="36"/>
  <c r="F279" i="36"/>
  <c r="R279" i="36"/>
  <c r="F278" i="36"/>
  <c r="R278" i="36"/>
  <c r="F277" i="36"/>
  <c r="R277" i="36"/>
  <c r="F276" i="36"/>
  <c r="R276" i="36"/>
  <c r="F275" i="36"/>
  <c r="R275" i="36"/>
  <c r="F274" i="36"/>
  <c r="R274" i="36"/>
  <c r="F273" i="36"/>
  <c r="R273" i="36"/>
  <c r="F272" i="36"/>
  <c r="R272" i="36"/>
  <c r="F271" i="36"/>
  <c r="R271" i="36"/>
  <c r="F270" i="36"/>
  <c r="R270" i="36"/>
  <c r="F269" i="36"/>
  <c r="R269" i="36"/>
  <c r="F268" i="36"/>
  <c r="R268" i="36"/>
  <c r="F267" i="36"/>
  <c r="R267" i="36"/>
  <c r="F266" i="36"/>
  <c r="R266" i="36"/>
  <c r="F265" i="36"/>
  <c r="R265" i="36"/>
  <c r="F264" i="36"/>
  <c r="R264" i="36"/>
  <c r="F263" i="36"/>
  <c r="R263" i="36"/>
  <c r="F262" i="36"/>
  <c r="R262" i="36"/>
  <c r="F261" i="36"/>
  <c r="R261" i="36"/>
  <c r="F260" i="36"/>
  <c r="R260" i="36"/>
  <c r="F259" i="36"/>
  <c r="R259" i="36"/>
  <c r="F258" i="36"/>
  <c r="R258" i="36"/>
  <c r="F257" i="36"/>
  <c r="R257" i="36"/>
  <c r="F256" i="36"/>
  <c r="R256" i="36"/>
  <c r="F255" i="36"/>
  <c r="R255" i="36"/>
  <c r="F254" i="36"/>
  <c r="R254" i="36"/>
  <c r="F253" i="36"/>
  <c r="R253" i="36"/>
  <c r="F252" i="36"/>
  <c r="R252" i="36"/>
  <c r="F251" i="36"/>
  <c r="R251" i="36"/>
  <c r="F250" i="36"/>
  <c r="R250" i="36"/>
  <c r="F249" i="36"/>
  <c r="R249" i="36"/>
  <c r="F248" i="36"/>
  <c r="R248" i="36"/>
  <c r="F247" i="36"/>
  <c r="R247" i="36"/>
  <c r="F246" i="36"/>
  <c r="R246" i="36"/>
  <c r="F245" i="36"/>
  <c r="R245" i="36"/>
  <c r="F244" i="36"/>
  <c r="R244" i="36"/>
  <c r="F243" i="36"/>
  <c r="R243" i="36"/>
  <c r="F242" i="36"/>
  <c r="R242" i="36"/>
  <c r="F241" i="36"/>
  <c r="R241" i="36"/>
  <c r="F240" i="36"/>
  <c r="R240" i="36"/>
  <c r="F239" i="36"/>
  <c r="R239" i="36"/>
  <c r="F238" i="36"/>
  <c r="R238" i="36"/>
  <c r="F237" i="36"/>
  <c r="R237" i="36"/>
  <c r="F236" i="36"/>
  <c r="R236" i="36"/>
  <c r="F235" i="36"/>
  <c r="R235" i="36"/>
  <c r="F234" i="36"/>
  <c r="R234" i="36"/>
  <c r="F233" i="36"/>
  <c r="R233" i="36"/>
  <c r="F232" i="36"/>
  <c r="R232" i="36"/>
  <c r="F231" i="36"/>
  <c r="R231" i="36"/>
  <c r="F230" i="36"/>
  <c r="R230" i="36"/>
  <c r="F229" i="36"/>
  <c r="R229" i="36"/>
  <c r="F228" i="36"/>
  <c r="R228" i="36"/>
  <c r="F227" i="36"/>
  <c r="R227" i="36"/>
  <c r="F226" i="36"/>
  <c r="R226" i="36"/>
  <c r="F225" i="36"/>
  <c r="R225" i="36"/>
  <c r="F224" i="36"/>
  <c r="R224" i="36"/>
  <c r="F223" i="36"/>
  <c r="R223" i="36"/>
  <c r="F222" i="36"/>
  <c r="R222" i="36"/>
  <c r="F221" i="36"/>
  <c r="R221" i="36"/>
  <c r="F220" i="36"/>
  <c r="R220" i="36"/>
  <c r="F219" i="36"/>
  <c r="R219" i="36"/>
  <c r="F218" i="36"/>
  <c r="R218" i="36"/>
  <c r="F217" i="36"/>
  <c r="R217" i="36"/>
  <c r="F216" i="36"/>
  <c r="R216" i="36"/>
  <c r="F215" i="36"/>
  <c r="R215" i="36"/>
  <c r="F214" i="36"/>
  <c r="R214" i="36"/>
  <c r="F213" i="36"/>
  <c r="R213" i="36"/>
  <c r="F212" i="36"/>
  <c r="R212" i="36"/>
  <c r="F211" i="36"/>
  <c r="R211" i="36"/>
  <c r="F210" i="36"/>
  <c r="R210" i="36"/>
  <c r="F209" i="36"/>
  <c r="R209" i="36"/>
  <c r="F208" i="36"/>
  <c r="R208" i="36"/>
  <c r="F207" i="36"/>
  <c r="R207" i="36"/>
  <c r="F206" i="36"/>
  <c r="R206" i="36"/>
  <c r="F205" i="36"/>
  <c r="R205" i="36"/>
  <c r="F204" i="36"/>
  <c r="R204" i="36"/>
  <c r="F203" i="36"/>
  <c r="R203" i="36"/>
  <c r="F202" i="36"/>
  <c r="R202" i="36"/>
  <c r="F201" i="36"/>
  <c r="R201" i="36"/>
  <c r="F200" i="36"/>
  <c r="R200" i="36"/>
  <c r="F199" i="36"/>
  <c r="R199" i="36"/>
  <c r="F198" i="36"/>
  <c r="R198" i="36"/>
  <c r="F197" i="36"/>
  <c r="R197" i="36"/>
  <c r="F196" i="36"/>
  <c r="R196" i="36"/>
  <c r="F195" i="36"/>
  <c r="R195" i="36"/>
  <c r="F194" i="36"/>
  <c r="R194" i="36"/>
  <c r="F193" i="36"/>
  <c r="R193" i="36"/>
  <c r="F192" i="36"/>
  <c r="R192" i="36"/>
  <c r="F191" i="36"/>
  <c r="R191" i="36"/>
  <c r="F190" i="36"/>
  <c r="R190" i="36"/>
  <c r="F189" i="36"/>
  <c r="R189" i="36"/>
  <c r="F188" i="36"/>
  <c r="R188" i="36"/>
  <c r="F187" i="36"/>
  <c r="R187" i="36"/>
  <c r="F186" i="36"/>
  <c r="R186" i="36"/>
  <c r="F185" i="36"/>
  <c r="R185" i="36"/>
  <c r="F184" i="36"/>
  <c r="R184" i="36"/>
  <c r="F183" i="36"/>
  <c r="R183" i="36"/>
  <c r="F182" i="36"/>
  <c r="R182" i="36"/>
  <c r="F181" i="36"/>
  <c r="R181" i="36"/>
  <c r="F180" i="36"/>
  <c r="R180" i="36"/>
  <c r="F179" i="36"/>
  <c r="R179" i="36"/>
  <c r="F178" i="36"/>
  <c r="R178" i="36"/>
  <c r="F177" i="36"/>
  <c r="R177" i="36"/>
  <c r="F176" i="36"/>
  <c r="R176" i="36"/>
  <c r="F175" i="36"/>
  <c r="R175" i="36"/>
  <c r="F174" i="36"/>
  <c r="R174" i="36"/>
  <c r="F173" i="36"/>
  <c r="R173" i="36"/>
  <c r="F172" i="36"/>
  <c r="R172" i="36"/>
  <c r="F171" i="36"/>
  <c r="R171" i="36"/>
  <c r="F170" i="36"/>
  <c r="R170" i="36"/>
  <c r="F169" i="36"/>
  <c r="R169" i="36"/>
  <c r="F168" i="36"/>
  <c r="R168" i="36"/>
  <c r="F167" i="36"/>
  <c r="R167" i="36"/>
  <c r="F166" i="36"/>
  <c r="R166" i="36"/>
  <c r="F165" i="36"/>
  <c r="R165" i="36"/>
  <c r="F164" i="36"/>
  <c r="R164" i="36"/>
  <c r="F163" i="36"/>
  <c r="R163" i="36"/>
  <c r="F162" i="36"/>
  <c r="R162" i="36"/>
  <c r="F161" i="36"/>
  <c r="R161" i="36"/>
  <c r="F160" i="36"/>
  <c r="R160" i="36"/>
  <c r="F159" i="36"/>
  <c r="R159" i="36"/>
  <c r="F158" i="36"/>
  <c r="R158" i="36"/>
  <c r="F157" i="36"/>
  <c r="R157" i="36"/>
  <c r="F156" i="36"/>
  <c r="R156" i="36"/>
  <c r="F155" i="36"/>
  <c r="R155" i="36"/>
  <c r="F154" i="36"/>
  <c r="R154" i="36"/>
  <c r="F153" i="36"/>
  <c r="R153" i="36"/>
  <c r="F152" i="36"/>
  <c r="R152" i="36"/>
  <c r="F151" i="36"/>
  <c r="R151" i="36"/>
  <c r="F150" i="36"/>
  <c r="R150" i="36"/>
  <c r="F149" i="36"/>
  <c r="R149" i="36"/>
  <c r="F148" i="36"/>
  <c r="R148" i="36"/>
  <c r="F147" i="36"/>
  <c r="R147" i="36"/>
  <c r="F146" i="36"/>
  <c r="R146" i="36"/>
  <c r="F145" i="36"/>
  <c r="R145" i="36"/>
  <c r="F144" i="36"/>
  <c r="R144" i="36"/>
  <c r="F143" i="36"/>
  <c r="R143" i="36"/>
  <c r="F142" i="36"/>
  <c r="R142" i="36"/>
  <c r="F141" i="36"/>
  <c r="R141" i="36"/>
  <c r="F140" i="36"/>
  <c r="R140" i="36"/>
  <c r="F139" i="36"/>
  <c r="R139" i="36"/>
  <c r="F138" i="36"/>
  <c r="R138" i="36"/>
  <c r="F137" i="36"/>
  <c r="R137" i="36"/>
  <c r="F136" i="36"/>
  <c r="R136" i="36"/>
  <c r="F135" i="36"/>
  <c r="R135" i="36"/>
  <c r="F134" i="36"/>
  <c r="R134" i="36"/>
  <c r="F133" i="36"/>
  <c r="R133" i="36"/>
  <c r="F132" i="36"/>
  <c r="R132" i="36"/>
  <c r="F131" i="36"/>
  <c r="R131" i="36"/>
  <c r="F130" i="36"/>
  <c r="R130" i="36"/>
  <c r="F129" i="36"/>
  <c r="R129" i="36"/>
  <c r="F128" i="36"/>
  <c r="R128" i="36"/>
  <c r="F127" i="36"/>
  <c r="R127" i="36"/>
  <c r="F126" i="36"/>
  <c r="R126" i="36"/>
  <c r="F125" i="36"/>
  <c r="R125" i="36"/>
  <c r="F124" i="36"/>
  <c r="R124" i="36"/>
  <c r="F123" i="36"/>
  <c r="R123" i="36"/>
  <c r="F122" i="36"/>
  <c r="R122" i="36"/>
  <c r="F121" i="36"/>
  <c r="R121" i="36"/>
  <c r="F120" i="36"/>
  <c r="R120" i="36"/>
  <c r="F119" i="36"/>
  <c r="R119" i="36"/>
  <c r="F118" i="36"/>
  <c r="R118" i="36"/>
  <c r="F117" i="36"/>
  <c r="R117" i="36"/>
  <c r="F116" i="36"/>
  <c r="R116" i="36"/>
  <c r="F115" i="36"/>
  <c r="R115" i="36"/>
  <c r="F114" i="36"/>
  <c r="R114" i="36"/>
  <c r="F113" i="36"/>
  <c r="R113" i="36"/>
  <c r="F112" i="36"/>
  <c r="R112" i="36"/>
  <c r="F111" i="36"/>
  <c r="R111" i="36"/>
  <c r="F110" i="36"/>
  <c r="R110" i="36"/>
  <c r="F109" i="36"/>
  <c r="R109" i="36"/>
  <c r="F108" i="36"/>
  <c r="R108" i="36"/>
  <c r="F107" i="36"/>
  <c r="R107" i="36"/>
  <c r="F106" i="36"/>
  <c r="R106" i="36"/>
  <c r="F105" i="36"/>
  <c r="R105" i="36"/>
  <c r="F104" i="36"/>
  <c r="R104" i="36"/>
  <c r="F103" i="36"/>
  <c r="R103" i="36"/>
  <c r="F102" i="36"/>
  <c r="R102" i="36"/>
  <c r="F101" i="36"/>
  <c r="R101" i="36"/>
  <c r="F100" i="36"/>
  <c r="R100" i="36"/>
  <c r="F99" i="36"/>
  <c r="R99" i="36"/>
  <c r="F98" i="36"/>
  <c r="R98" i="36"/>
  <c r="F97" i="36"/>
  <c r="R97" i="36"/>
  <c r="F96" i="36"/>
  <c r="R96" i="36"/>
  <c r="F95" i="36"/>
  <c r="R95" i="36"/>
  <c r="F94" i="36"/>
  <c r="R94" i="36"/>
  <c r="F93" i="36"/>
  <c r="R93" i="36"/>
  <c r="F92" i="36"/>
  <c r="R92" i="36"/>
  <c r="F91" i="36"/>
  <c r="R91" i="36"/>
  <c r="F90" i="36"/>
  <c r="R90" i="36"/>
  <c r="F89" i="36"/>
  <c r="R89" i="36"/>
  <c r="F88" i="36"/>
  <c r="R88" i="36"/>
  <c r="F87" i="36"/>
  <c r="R87" i="36"/>
  <c r="F86" i="36"/>
  <c r="R86" i="36"/>
  <c r="F85" i="36"/>
  <c r="R85" i="36"/>
  <c r="F84" i="36"/>
  <c r="R84" i="36"/>
  <c r="F83" i="36"/>
  <c r="R83" i="36"/>
  <c r="F82" i="36"/>
  <c r="R82" i="36"/>
  <c r="F81" i="36"/>
  <c r="R81" i="36"/>
  <c r="F80" i="36"/>
  <c r="R80" i="36"/>
  <c r="F79" i="36"/>
  <c r="R79" i="36"/>
  <c r="F78" i="36"/>
  <c r="R78" i="36"/>
  <c r="F77" i="36"/>
  <c r="R77" i="36"/>
  <c r="F76" i="36"/>
  <c r="R76" i="36"/>
  <c r="F75" i="36"/>
  <c r="R75" i="36"/>
  <c r="F74" i="36"/>
  <c r="R74" i="36"/>
  <c r="F73" i="36"/>
  <c r="R73" i="36"/>
  <c r="F72" i="36"/>
  <c r="R72" i="36"/>
  <c r="F71" i="36"/>
  <c r="R71" i="36"/>
  <c r="F70" i="36"/>
  <c r="R70" i="36"/>
  <c r="F69" i="36"/>
  <c r="R69" i="36"/>
  <c r="F68" i="36"/>
  <c r="R68" i="36"/>
  <c r="F67" i="36"/>
  <c r="R67" i="36"/>
  <c r="F66" i="36"/>
  <c r="R66" i="36"/>
  <c r="F65" i="36"/>
  <c r="R65" i="36"/>
  <c r="F64" i="36"/>
  <c r="R64" i="36"/>
  <c r="F63" i="36"/>
  <c r="R63" i="36"/>
  <c r="F62" i="36"/>
  <c r="R62" i="36"/>
  <c r="F61" i="36"/>
  <c r="R61" i="36"/>
  <c r="F60" i="36"/>
  <c r="R60" i="36"/>
  <c r="F59" i="36"/>
  <c r="R59" i="36"/>
  <c r="F58" i="36"/>
  <c r="R58" i="36"/>
  <c r="F57" i="36"/>
  <c r="R57" i="36"/>
  <c r="F56" i="36"/>
  <c r="R56" i="36"/>
  <c r="F55" i="36"/>
  <c r="R55" i="36"/>
  <c r="F54" i="36"/>
  <c r="R54" i="36"/>
  <c r="F53" i="36"/>
  <c r="R53" i="36"/>
  <c r="F52" i="36"/>
  <c r="R52" i="36"/>
  <c r="F51" i="36"/>
  <c r="R51" i="36"/>
  <c r="F50" i="36"/>
  <c r="R50" i="36"/>
  <c r="F49" i="36"/>
  <c r="R49" i="36"/>
  <c r="F48" i="36"/>
  <c r="R48" i="36"/>
  <c r="F47" i="36"/>
  <c r="R47" i="36"/>
  <c r="F46" i="36"/>
  <c r="R46" i="36"/>
  <c r="F45" i="36"/>
  <c r="R45" i="36"/>
  <c r="F44" i="36"/>
  <c r="R44" i="36"/>
  <c r="F43" i="36"/>
  <c r="R43" i="36"/>
  <c r="F42" i="36"/>
  <c r="R42" i="36"/>
  <c r="F41" i="36"/>
  <c r="R41" i="36"/>
  <c r="F40" i="36"/>
  <c r="R40" i="36"/>
  <c r="F39" i="36"/>
  <c r="R39" i="36"/>
  <c r="F38" i="36"/>
  <c r="R38" i="36"/>
  <c r="F37" i="36"/>
  <c r="R37" i="36"/>
  <c r="F36" i="36"/>
  <c r="R36" i="36"/>
  <c r="F35" i="36"/>
  <c r="R35" i="36"/>
  <c r="F34" i="36"/>
  <c r="R34" i="36"/>
  <c r="F33" i="36"/>
  <c r="R33" i="36"/>
  <c r="F32" i="36"/>
  <c r="R32" i="36"/>
  <c r="F31" i="36"/>
  <c r="R31" i="36"/>
  <c r="F30" i="36"/>
  <c r="R30" i="36"/>
  <c r="F29" i="36"/>
  <c r="R29" i="36"/>
  <c r="F28" i="36"/>
  <c r="R28" i="36"/>
  <c r="F27" i="36"/>
  <c r="R27" i="36"/>
  <c r="F26" i="36"/>
  <c r="R26" i="36"/>
  <c r="F25" i="36"/>
  <c r="R25" i="36"/>
  <c r="F24" i="36"/>
  <c r="R24" i="36"/>
  <c r="F23" i="36"/>
  <c r="R23" i="36"/>
  <c r="F22" i="36"/>
  <c r="R22" i="36"/>
  <c r="F21" i="36"/>
  <c r="R21" i="36"/>
  <c r="F20" i="36"/>
  <c r="R20" i="36"/>
  <c r="F19" i="36"/>
  <c r="R19" i="36"/>
  <c r="F18" i="36"/>
  <c r="R18" i="36"/>
  <c r="F17" i="36"/>
  <c r="R17" i="36"/>
  <c r="F16" i="36"/>
  <c r="R16" i="36"/>
  <c r="F15" i="36"/>
  <c r="R15" i="36"/>
  <c r="F14" i="36"/>
  <c r="R14" i="36"/>
  <c r="F13" i="36"/>
  <c r="R13" i="36"/>
  <c r="F12" i="36"/>
  <c r="R12" i="36"/>
  <c r="F11" i="36"/>
  <c r="R11" i="36"/>
  <c r="F10" i="36"/>
  <c r="R10" i="36"/>
  <c r="F9" i="36"/>
  <c r="R9" i="36"/>
  <c r="F8" i="36"/>
  <c r="R8" i="36"/>
  <c r="C8" i="35"/>
  <c r="C9" i="35"/>
  <c r="C10" i="35"/>
  <c r="C11" i="35"/>
  <c r="C12" i="35"/>
  <c r="C13" i="35"/>
  <c r="C14" i="35"/>
  <c r="C15" i="35"/>
  <c r="C16" i="35"/>
  <c r="C17" i="35"/>
  <c r="C18" i="35"/>
  <c r="C19" i="35"/>
  <c r="C20" i="35"/>
  <c r="C21" i="35"/>
  <c r="C22" i="35"/>
  <c r="C23" i="35"/>
  <c r="C24" i="35"/>
  <c r="C25" i="35"/>
  <c r="C26" i="35"/>
  <c r="C27" i="35"/>
  <c r="C28" i="35"/>
  <c r="C29" i="35"/>
  <c r="C30" i="35"/>
  <c r="C31" i="35"/>
  <c r="C32" i="35"/>
  <c r="C33" i="35"/>
  <c r="C34" i="35"/>
  <c r="C35" i="35"/>
  <c r="C36" i="35"/>
  <c r="C37" i="35"/>
  <c r="C38" i="35"/>
  <c r="C39" i="35"/>
  <c r="C40" i="35"/>
  <c r="C41" i="35"/>
  <c r="C42" i="35"/>
  <c r="C43" i="35"/>
  <c r="C44" i="35"/>
  <c r="C45" i="35"/>
  <c r="C46" i="35"/>
  <c r="C47" i="35"/>
  <c r="C48" i="35"/>
  <c r="C49" i="35"/>
  <c r="C50" i="35"/>
  <c r="C51" i="35"/>
  <c r="C52" i="35"/>
  <c r="C53" i="35"/>
  <c r="C54" i="35"/>
  <c r="C55" i="35"/>
  <c r="C56" i="35"/>
  <c r="C57" i="35"/>
  <c r="C58" i="35"/>
  <c r="C59" i="35"/>
  <c r="C60" i="35"/>
  <c r="C61" i="35"/>
  <c r="C62" i="35"/>
  <c r="C63" i="35"/>
  <c r="C64" i="35"/>
  <c r="C65" i="35"/>
  <c r="C66" i="35"/>
  <c r="C67" i="35"/>
  <c r="C68" i="35"/>
  <c r="C69" i="35"/>
  <c r="C70" i="35"/>
  <c r="C71" i="35"/>
  <c r="C72" i="35"/>
  <c r="C73" i="35"/>
  <c r="C74" i="35"/>
  <c r="C75" i="35"/>
  <c r="C76" i="35"/>
  <c r="C77" i="35"/>
  <c r="C78" i="35"/>
  <c r="C79" i="35"/>
  <c r="C80" i="35"/>
  <c r="C81" i="35"/>
  <c r="C82" i="35"/>
  <c r="C83" i="35"/>
  <c r="C84" i="35"/>
  <c r="C85" i="35"/>
  <c r="C86" i="35"/>
  <c r="C87" i="35"/>
  <c r="C88" i="35"/>
  <c r="C89" i="35"/>
  <c r="C90" i="35"/>
  <c r="C91" i="35"/>
  <c r="C92" i="35"/>
  <c r="C93" i="35"/>
  <c r="C94" i="35"/>
  <c r="C95" i="35"/>
  <c r="C96" i="35"/>
  <c r="C97" i="35"/>
  <c r="C98" i="35"/>
  <c r="C99" i="35"/>
  <c r="C100" i="35"/>
  <c r="C101" i="35"/>
  <c r="C102" i="35"/>
  <c r="C103" i="35"/>
  <c r="C104" i="35"/>
  <c r="C105" i="35"/>
  <c r="C106" i="35"/>
  <c r="C107" i="35"/>
  <c r="C108" i="35"/>
  <c r="C109" i="35"/>
  <c r="C110" i="35"/>
  <c r="C111" i="35"/>
  <c r="C112" i="35"/>
  <c r="C113" i="35"/>
  <c r="C114" i="35"/>
  <c r="C115" i="35"/>
  <c r="C116" i="35"/>
  <c r="C117" i="35"/>
  <c r="C118" i="35"/>
  <c r="C119" i="35"/>
  <c r="C120" i="35"/>
  <c r="C121" i="35"/>
  <c r="C122" i="35"/>
  <c r="C123" i="35"/>
  <c r="C124" i="35"/>
  <c r="C125" i="35"/>
  <c r="C126" i="35"/>
  <c r="C127" i="35"/>
  <c r="C128" i="35"/>
  <c r="C129" i="35"/>
  <c r="C130" i="35"/>
  <c r="C131" i="35"/>
  <c r="C132" i="35"/>
  <c r="C133" i="35"/>
  <c r="C134" i="35"/>
  <c r="C135" i="35"/>
  <c r="C136" i="35"/>
  <c r="C137" i="35"/>
  <c r="C138" i="35"/>
  <c r="C139" i="35"/>
  <c r="C140" i="35"/>
  <c r="C141" i="35"/>
  <c r="C142" i="35"/>
  <c r="C143" i="35"/>
  <c r="C144" i="35"/>
  <c r="C145" i="35"/>
  <c r="C146" i="35"/>
  <c r="C147" i="35"/>
  <c r="C148" i="35"/>
  <c r="C149" i="35"/>
  <c r="C150" i="35"/>
  <c r="C151" i="35"/>
  <c r="C152" i="35"/>
  <c r="C153" i="35"/>
  <c r="C154" i="35"/>
  <c r="C155" i="35"/>
  <c r="C156" i="35"/>
  <c r="C157" i="35"/>
  <c r="C158" i="35"/>
  <c r="C159" i="35"/>
  <c r="C160" i="35"/>
  <c r="C161" i="35"/>
  <c r="C162" i="35"/>
  <c r="C163" i="35"/>
  <c r="C164" i="35"/>
  <c r="C165" i="35"/>
  <c r="C166" i="35"/>
  <c r="C167" i="35"/>
  <c r="C168" i="35"/>
  <c r="C169" i="35"/>
  <c r="C170" i="35"/>
  <c r="C171" i="35"/>
  <c r="C172" i="35"/>
  <c r="C173" i="35"/>
  <c r="C174" i="35"/>
  <c r="C175" i="35"/>
  <c r="C176" i="35"/>
  <c r="C177" i="35"/>
  <c r="C178" i="35"/>
  <c r="C179" i="35"/>
  <c r="C180" i="35"/>
  <c r="C181" i="35"/>
  <c r="C182" i="35"/>
  <c r="C183" i="35"/>
  <c r="C184" i="35"/>
  <c r="C185" i="35"/>
  <c r="C186" i="35"/>
  <c r="C187" i="35"/>
  <c r="C188" i="35"/>
  <c r="C189" i="35"/>
  <c r="C190" i="35"/>
  <c r="C191" i="35"/>
  <c r="C192" i="35"/>
  <c r="C193" i="35"/>
  <c r="C194" i="35"/>
  <c r="C195" i="35"/>
  <c r="C196" i="35"/>
  <c r="C197" i="35"/>
  <c r="C198" i="35"/>
  <c r="C199" i="35"/>
  <c r="C200" i="35"/>
  <c r="C201" i="35"/>
  <c r="C202" i="35"/>
  <c r="C203" i="35"/>
  <c r="C204" i="35"/>
  <c r="C205" i="35"/>
  <c r="C206" i="35"/>
  <c r="C207" i="35"/>
  <c r="C208" i="35"/>
  <c r="C209" i="35"/>
  <c r="C210" i="35"/>
  <c r="C211" i="35"/>
  <c r="C212" i="35"/>
  <c r="C213" i="35"/>
  <c r="C214" i="35"/>
  <c r="C215" i="35"/>
  <c r="C216" i="35"/>
  <c r="C217" i="35"/>
  <c r="C218" i="35"/>
  <c r="C219" i="35"/>
  <c r="C220" i="35"/>
  <c r="C221" i="35"/>
  <c r="C222" i="35"/>
  <c r="C223" i="35"/>
  <c r="C224" i="35"/>
  <c r="C225" i="35"/>
  <c r="C226" i="35"/>
  <c r="C227" i="35"/>
  <c r="C228" i="35"/>
  <c r="C229" i="35"/>
  <c r="C230" i="35"/>
  <c r="C231" i="35"/>
  <c r="C232" i="35"/>
  <c r="C233" i="35"/>
  <c r="C234" i="35"/>
  <c r="C235" i="35"/>
  <c r="C236" i="35"/>
  <c r="C237" i="35"/>
  <c r="C238" i="35"/>
  <c r="C239" i="35"/>
  <c r="C240" i="35"/>
  <c r="C241" i="35"/>
  <c r="C242" i="35"/>
  <c r="C243" i="35"/>
  <c r="C244" i="35"/>
  <c r="C245" i="35"/>
  <c r="C246" i="35"/>
  <c r="C247" i="35"/>
  <c r="C248" i="35"/>
  <c r="C249" i="35"/>
  <c r="C250" i="35"/>
  <c r="C251" i="35"/>
  <c r="C252" i="35"/>
  <c r="C253" i="35"/>
  <c r="C254" i="35"/>
  <c r="C255" i="35"/>
  <c r="C256" i="35"/>
  <c r="C257" i="35"/>
  <c r="C258" i="35"/>
  <c r="C259" i="35"/>
  <c r="C260" i="35"/>
  <c r="C261" i="35"/>
  <c r="C262" i="35"/>
  <c r="C263" i="35"/>
  <c r="C264" i="35"/>
  <c r="C265" i="35"/>
  <c r="C266" i="35"/>
  <c r="C267" i="35"/>
  <c r="C268" i="35"/>
  <c r="C269" i="35"/>
  <c r="C270" i="35"/>
  <c r="C271" i="35"/>
  <c r="C272" i="35"/>
  <c r="C273" i="35"/>
  <c r="C274" i="35"/>
  <c r="C275" i="35"/>
  <c r="C276" i="35"/>
  <c r="C277" i="35"/>
  <c r="C278" i="35"/>
  <c r="C279" i="35"/>
  <c r="C280" i="35"/>
  <c r="C281" i="35"/>
  <c r="C282" i="35"/>
  <c r="C283" i="35"/>
  <c r="C284" i="35"/>
  <c r="C285" i="35"/>
  <c r="C286" i="35"/>
  <c r="C287" i="35"/>
  <c r="C288" i="35"/>
  <c r="C289" i="35"/>
  <c r="C290" i="35"/>
  <c r="C291" i="35"/>
  <c r="C292" i="35"/>
  <c r="C293" i="35"/>
  <c r="C294" i="35"/>
  <c r="C295" i="35"/>
  <c r="C296" i="35"/>
  <c r="C297" i="35"/>
  <c r="C298" i="35"/>
  <c r="C299" i="35"/>
  <c r="C300" i="35"/>
  <c r="C301" i="35"/>
  <c r="C302" i="35"/>
  <c r="C303" i="35"/>
  <c r="C304" i="35"/>
  <c r="C305" i="35"/>
  <c r="C306" i="35"/>
  <c r="C307" i="35"/>
  <c r="C308" i="35"/>
  <c r="C309" i="35"/>
  <c r="C310" i="35"/>
  <c r="C311" i="35"/>
  <c r="C312" i="35"/>
  <c r="C313" i="35"/>
  <c r="C314" i="35"/>
  <c r="C315" i="35"/>
  <c r="C316" i="35"/>
  <c r="C317" i="35"/>
  <c r="C318" i="35"/>
  <c r="C319" i="35"/>
  <c r="C320" i="35"/>
  <c r="C321" i="35"/>
  <c r="C322" i="35"/>
  <c r="C323" i="35"/>
  <c r="C324" i="35"/>
  <c r="C325" i="35"/>
  <c r="C326" i="35"/>
  <c r="C327" i="35"/>
  <c r="C328" i="35"/>
  <c r="C329" i="35"/>
  <c r="C330" i="35"/>
  <c r="C331" i="35"/>
  <c r="C332" i="35"/>
  <c r="C333" i="35"/>
  <c r="C334" i="35"/>
  <c r="C335" i="35"/>
  <c r="C336" i="35"/>
  <c r="C337" i="35"/>
  <c r="C338" i="35"/>
  <c r="C339" i="35"/>
  <c r="C340" i="35"/>
  <c r="C341" i="35"/>
  <c r="C342" i="35"/>
  <c r="C343" i="35"/>
  <c r="C344" i="35"/>
  <c r="C345" i="35"/>
  <c r="C346" i="35"/>
  <c r="C347" i="35"/>
  <c r="C348" i="35"/>
  <c r="C349" i="35"/>
  <c r="C350" i="35"/>
  <c r="C351" i="35"/>
  <c r="C352" i="35"/>
  <c r="C353" i="35"/>
  <c r="C354" i="35"/>
  <c r="C355" i="35"/>
  <c r="C356" i="35"/>
  <c r="C357" i="35"/>
  <c r="C358" i="35"/>
  <c r="C359" i="35"/>
  <c r="C360" i="35"/>
  <c r="C361" i="35"/>
  <c r="C362" i="35"/>
  <c r="C363" i="35"/>
  <c r="C364" i="35"/>
  <c r="C365" i="35"/>
  <c r="C366" i="35"/>
  <c r="C367" i="35"/>
  <c r="C368" i="35"/>
  <c r="C369" i="35"/>
  <c r="C370" i="35"/>
  <c r="C371" i="35"/>
  <c r="C372" i="35"/>
  <c r="C373" i="35"/>
  <c r="C374" i="35"/>
  <c r="C375" i="35"/>
  <c r="C376" i="35"/>
  <c r="C377" i="35"/>
  <c r="C378" i="35"/>
  <c r="C379" i="35"/>
  <c r="C380" i="35"/>
  <c r="C381" i="35"/>
  <c r="C382" i="35"/>
  <c r="C383" i="35"/>
  <c r="C384" i="35"/>
  <c r="C385" i="35"/>
  <c r="C386" i="35"/>
  <c r="C387" i="35"/>
  <c r="C388" i="35"/>
  <c r="C389" i="35"/>
  <c r="C390" i="35"/>
  <c r="C391" i="35"/>
  <c r="C392" i="35"/>
  <c r="C393" i="35"/>
  <c r="C394" i="35"/>
  <c r="C395" i="35"/>
  <c r="C396" i="35"/>
  <c r="C397" i="35"/>
  <c r="C398" i="35"/>
  <c r="C399" i="35"/>
  <c r="C400" i="35"/>
  <c r="C401" i="35"/>
  <c r="C402" i="35"/>
  <c r="C403" i="35"/>
  <c r="C404" i="35"/>
  <c r="C405" i="35"/>
  <c r="C406" i="35"/>
  <c r="C407" i="35"/>
  <c r="C408" i="35"/>
  <c r="C409" i="35"/>
  <c r="C410" i="35"/>
  <c r="C411" i="35"/>
  <c r="C412" i="35"/>
  <c r="C413" i="35"/>
  <c r="C414" i="35"/>
  <c r="C415" i="35"/>
  <c r="C416" i="35"/>
  <c r="C417" i="35"/>
  <c r="C418" i="35"/>
  <c r="C419" i="35"/>
  <c r="C420" i="35"/>
  <c r="C421" i="35"/>
  <c r="C422" i="35"/>
  <c r="C423" i="35"/>
  <c r="C424" i="35"/>
  <c r="C425" i="35"/>
  <c r="C426" i="35"/>
  <c r="C427" i="35"/>
  <c r="C428" i="35"/>
  <c r="C429" i="35"/>
  <c r="C430" i="35"/>
  <c r="C431" i="35"/>
  <c r="C432" i="35"/>
  <c r="C433" i="35"/>
  <c r="C434" i="35"/>
  <c r="C435" i="35"/>
  <c r="C436" i="35"/>
  <c r="C437" i="35"/>
  <c r="C438" i="35"/>
  <c r="C439" i="35"/>
  <c r="C440" i="35"/>
  <c r="C441" i="35"/>
  <c r="C442" i="35"/>
  <c r="C443" i="35"/>
  <c r="C444" i="35"/>
  <c r="C445" i="35"/>
  <c r="C446" i="35"/>
  <c r="C447" i="35"/>
  <c r="C448" i="35"/>
  <c r="C449" i="35"/>
  <c r="C450" i="35"/>
  <c r="C451" i="35"/>
  <c r="C452" i="35"/>
  <c r="C453" i="35"/>
  <c r="C454" i="35"/>
  <c r="C455" i="35"/>
  <c r="C456" i="35"/>
  <c r="C457" i="35"/>
  <c r="C458" i="35"/>
  <c r="C459" i="35"/>
  <c r="C460" i="35"/>
  <c r="C461" i="35"/>
  <c r="C462" i="35"/>
  <c r="C463" i="35"/>
  <c r="C464" i="35"/>
  <c r="C465" i="35"/>
  <c r="C466" i="35"/>
  <c r="C467" i="35"/>
  <c r="C468" i="35"/>
  <c r="C469" i="35"/>
  <c r="C470" i="35"/>
  <c r="C471" i="35"/>
  <c r="C472" i="35"/>
  <c r="C473" i="35"/>
  <c r="C474" i="35"/>
  <c r="C475" i="35"/>
  <c r="C476" i="35"/>
  <c r="C477" i="35"/>
  <c r="C478" i="35"/>
  <c r="C479" i="35"/>
  <c r="C480" i="35"/>
  <c r="C481" i="35"/>
  <c r="C482" i="35"/>
  <c r="C483" i="35"/>
  <c r="C484" i="35"/>
  <c r="C485" i="35"/>
  <c r="C486" i="35"/>
  <c r="C487" i="35"/>
  <c r="C488" i="35"/>
  <c r="C489" i="35"/>
  <c r="C490" i="35"/>
  <c r="C491" i="35"/>
  <c r="C492" i="35"/>
  <c r="C493" i="35"/>
  <c r="C494" i="35"/>
  <c r="C495" i="35"/>
  <c r="C496" i="35"/>
  <c r="C497" i="35"/>
  <c r="C498" i="35"/>
  <c r="C499" i="35"/>
  <c r="C500" i="35"/>
  <c r="F500" i="35"/>
  <c r="R500" i="35"/>
  <c r="F499" i="35"/>
  <c r="R499" i="35"/>
  <c r="F498" i="35"/>
  <c r="R498" i="35"/>
  <c r="F497" i="35"/>
  <c r="R497" i="35"/>
  <c r="F496" i="35"/>
  <c r="R496" i="35"/>
  <c r="F495" i="35"/>
  <c r="R495" i="35"/>
  <c r="F494" i="35"/>
  <c r="R494" i="35"/>
  <c r="F493" i="35"/>
  <c r="R493" i="35"/>
  <c r="F492" i="35"/>
  <c r="R492" i="35"/>
  <c r="F491" i="35"/>
  <c r="R491" i="35"/>
  <c r="F490" i="35"/>
  <c r="R490" i="35"/>
  <c r="F489" i="35"/>
  <c r="R489" i="35"/>
  <c r="F488" i="35"/>
  <c r="R488" i="35"/>
  <c r="F487" i="35"/>
  <c r="R487" i="35"/>
  <c r="F486" i="35"/>
  <c r="R486" i="35"/>
  <c r="F485" i="35"/>
  <c r="R485" i="35"/>
  <c r="F484" i="35"/>
  <c r="R484" i="35"/>
  <c r="F483" i="35"/>
  <c r="R483" i="35"/>
  <c r="F482" i="35"/>
  <c r="R482" i="35"/>
  <c r="F481" i="35"/>
  <c r="R481" i="35"/>
  <c r="F480" i="35"/>
  <c r="R480" i="35"/>
  <c r="F479" i="35"/>
  <c r="R479" i="35"/>
  <c r="F478" i="35"/>
  <c r="R478" i="35"/>
  <c r="F477" i="35"/>
  <c r="R477" i="35"/>
  <c r="F476" i="35"/>
  <c r="R476" i="35"/>
  <c r="F475" i="35"/>
  <c r="R475" i="35"/>
  <c r="F474" i="35"/>
  <c r="R474" i="35"/>
  <c r="F473" i="35"/>
  <c r="R473" i="35"/>
  <c r="F472" i="35"/>
  <c r="R472" i="35"/>
  <c r="F471" i="35"/>
  <c r="R471" i="35"/>
  <c r="F470" i="35"/>
  <c r="R470" i="35"/>
  <c r="F469" i="35"/>
  <c r="R469" i="35"/>
  <c r="F468" i="35"/>
  <c r="R468" i="35"/>
  <c r="F467" i="35"/>
  <c r="R467" i="35"/>
  <c r="F466" i="35"/>
  <c r="R466" i="35"/>
  <c r="F465" i="35"/>
  <c r="R465" i="35"/>
  <c r="F464" i="35"/>
  <c r="R464" i="35"/>
  <c r="F463" i="35"/>
  <c r="R463" i="35"/>
  <c r="F462" i="35"/>
  <c r="R462" i="35"/>
  <c r="F461" i="35"/>
  <c r="R461" i="35"/>
  <c r="F460" i="35"/>
  <c r="R460" i="35"/>
  <c r="F459" i="35"/>
  <c r="R459" i="35"/>
  <c r="F458" i="35"/>
  <c r="R458" i="35"/>
  <c r="F457" i="35"/>
  <c r="R457" i="35"/>
  <c r="F456" i="35"/>
  <c r="R456" i="35"/>
  <c r="F455" i="35"/>
  <c r="R455" i="35"/>
  <c r="F454" i="35"/>
  <c r="R454" i="35"/>
  <c r="F453" i="35"/>
  <c r="R453" i="35"/>
  <c r="F452" i="35"/>
  <c r="R452" i="35"/>
  <c r="F451" i="35"/>
  <c r="R451" i="35"/>
  <c r="F450" i="35"/>
  <c r="R450" i="35"/>
  <c r="F449" i="35"/>
  <c r="R449" i="35"/>
  <c r="F448" i="35"/>
  <c r="R448" i="35"/>
  <c r="F447" i="35"/>
  <c r="R447" i="35"/>
  <c r="F446" i="35"/>
  <c r="R446" i="35"/>
  <c r="F445" i="35"/>
  <c r="R445" i="35"/>
  <c r="F444" i="35"/>
  <c r="R444" i="35"/>
  <c r="F443" i="35"/>
  <c r="R443" i="35"/>
  <c r="F442" i="35"/>
  <c r="R442" i="35"/>
  <c r="F441" i="35"/>
  <c r="R441" i="35"/>
  <c r="F440" i="35"/>
  <c r="R440" i="35"/>
  <c r="F439" i="35"/>
  <c r="R439" i="35"/>
  <c r="F438" i="35"/>
  <c r="R438" i="35"/>
  <c r="F437" i="35"/>
  <c r="R437" i="35"/>
  <c r="F436" i="35"/>
  <c r="R436" i="35"/>
  <c r="F435" i="35"/>
  <c r="R435" i="35"/>
  <c r="F434" i="35"/>
  <c r="R434" i="35"/>
  <c r="F433" i="35"/>
  <c r="R433" i="35"/>
  <c r="F432" i="35"/>
  <c r="R432" i="35"/>
  <c r="F431" i="35"/>
  <c r="R431" i="35"/>
  <c r="F430" i="35"/>
  <c r="R430" i="35"/>
  <c r="F429" i="35"/>
  <c r="R429" i="35"/>
  <c r="F428" i="35"/>
  <c r="R428" i="35"/>
  <c r="F427" i="35"/>
  <c r="R427" i="35"/>
  <c r="F426" i="35"/>
  <c r="R426" i="35"/>
  <c r="F425" i="35"/>
  <c r="R425" i="35"/>
  <c r="F424" i="35"/>
  <c r="R424" i="35"/>
  <c r="F423" i="35"/>
  <c r="R423" i="35"/>
  <c r="F422" i="35"/>
  <c r="R422" i="35"/>
  <c r="F421" i="35"/>
  <c r="R421" i="35"/>
  <c r="F420" i="35"/>
  <c r="R420" i="35"/>
  <c r="F419" i="35"/>
  <c r="R419" i="35"/>
  <c r="F418" i="35"/>
  <c r="R418" i="35"/>
  <c r="F417" i="35"/>
  <c r="R417" i="35"/>
  <c r="F416" i="35"/>
  <c r="R416" i="35"/>
  <c r="F415" i="35"/>
  <c r="R415" i="35"/>
  <c r="F414" i="35"/>
  <c r="R414" i="35"/>
  <c r="F413" i="35"/>
  <c r="R413" i="35"/>
  <c r="F412" i="35"/>
  <c r="R412" i="35"/>
  <c r="F411" i="35"/>
  <c r="R411" i="35"/>
  <c r="F410" i="35"/>
  <c r="R410" i="35"/>
  <c r="F409" i="35"/>
  <c r="R409" i="35"/>
  <c r="F408" i="35"/>
  <c r="R408" i="35"/>
  <c r="F407" i="35"/>
  <c r="R407" i="35"/>
  <c r="F406" i="35"/>
  <c r="R406" i="35"/>
  <c r="F405" i="35"/>
  <c r="R405" i="35"/>
  <c r="F404" i="35"/>
  <c r="R404" i="35"/>
  <c r="F403" i="35"/>
  <c r="R403" i="35"/>
  <c r="F402" i="35"/>
  <c r="R402" i="35"/>
  <c r="F401" i="35"/>
  <c r="R401" i="35"/>
  <c r="F400" i="35"/>
  <c r="R400" i="35"/>
  <c r="F399" i="35"/>
  <c r="R399" i="35"/>
  <c r="F398" i="35"/>
  <c r="R398" i="35"/>
  <c r="F397" i="35"/>
  <c r="R397" i="35"/>
  <c r="F396" i="35"/>
  <c r="R396" i="35"/>
  <c r="F395" i="35"/>
  <c r="R395" i="35"/>
  <c r="F394" i="35"/>
  <c r="R394" i="35"/>
  <c r="F393" i="35"/>
  <c r="R393" i="35"/>
  <c r="F392" i="35"/>
  <c r="R392" i="35"/>
  <c r="F391" i="35"/>
  <c r="R391" i="35"/>
  <c r="F390" i="35"/>
  <c r="R390" i="35"/>
  <c r="F389" i="35"/>
  <c r="R389" i="35"/>
  <c r="F388" i="35"/>
  <c r="R388" i="35"/>
  <c r="F387" i="35"/>
  <c r="R387" i="35"/>
  <c r="F386" i="35"/>
  <c r="R386" i="35"/>
  <c r="F385" i="35"/>
  <c r="R385" i="35"/>
  <c r="F384" i="35"/>
  <c r="R384" i="35"/>
  <c r="F383" i="35"/>
  <c r="R383" i="35"/>
  <c r="F382" i="35"/>
  <c r="R382" i="35"/>
  <c r="F381" i="35"/>
  <c r="R381" i="35"/>
  <c r="F380" i="35"/>
  <c r="R380" i="35"/>
  <c r="F379" i="35"/>
  <c r="R379" i="35"/>
  <c r="F378" i="35"/>
  <c r="R378" i="35"/>
  <c r="F377" i="35"/>
  <c r="R377" i="35"/>
  <c r="F376" i="35"/>
  <c r="R376" i="35"/>
  <c r="F375" i="35"/>
  <c r="R375" i="35"/>
  <c r="F374" i="35"/>
  <c r="R374" i="35"/>
  <c r="F373" i="35"/>
  <c r="R373" i="35"/>
  <c r="F372" i="35"/>
  <c r="R372" i="35"/>
  <c r="F371" i="35"/>
  <c r="R371" i="35"/>
  <c r="F370" i="35"/>
  <c r="R370" i="35"/>
  <c r="F369" i="35"/>
  <c r="R369" i="35"/>
  <c r="F368" i="35"/>
  <c r="R368" i="35"/>
  <c r="F367" i="35"/>
  <c r="R367" i="35"/>
  <c r="F366" i="35"/>
  <c r="R366" i="35"/>
  <c r="F365" i="35"/>
  <c r="R365" i="35"/>
  <c r="F364" i="35"/>
  <c r="R364" i="35"/>
  <c r="F363" i="35"/>
  <c r="R363" i="35"/>
  <c r="F362" i="35"/>
  <c r="R362" i="35"/>
  <c r="F361" i="35"/>
  <c r="R361" i="35"/>
  <c r="F360" i="35"/>
  <c r="R360" i="35"/>
  <c r="F359" i="35"/>
  <c r="R359" i="35"/>
  <c r="F358" i="35"/>
  <c r="R358" i="35"/>
  <c r="F357" i="35"/>
  <c r="R357" i="35"/>
  <c r="F356" i="35"/>
  <c r="R356" i="35"/>
  <c r="F355" i="35"/>
  <c r="R355" i="35"/>
  <c r="F354" i="35"/>
  <c r="R354" i="35"/>
  <c r="F353" i="35"/>
  <c r="R353" i="35"/>
  <c r="F352" i="35"/>
  <c r="R352" i="35"/>
  <c r="F351" i="35"/>
  <c r="R351" i="35"/>
  <c r="F350" i="35"/>
  <c r="R350" i="35"/>
  <c r="F349" i="35"/>
  <c r="R349" i="35"/>
  <c r="F348" i="35"/>
  <c r="R348" i="35"/>
  <c r="F347" i="35"/>
  <c r="R347" i="35"/>
  <c r="F346" i="35"/>
  <c r="R346" i="35"/>
  <c r="F345" i="35"/>
  <c r="R345" i="35"/>
  <c r="F344" i="35"/>
  <c r="R344" i="35"/>
  <c r="F343" i="35"/>
  <c r="R343" i="35"/>
  <c r="F342" i="35"/>
  <c r="R342" i="35"/>
  <c r="F341" i="35"/>
  <c r="R341" i="35"/>
  <c r="F340" i="35"/>
  <c r="R340" i="35"/>
  <c r="F339" i="35"/>
  <c r="R339" i="35"/>
  <c r="F338" i="35"/>
  <c r="R338" i="35"/>
  <c r="F337" i="35"/>
  <c r="R337" i="35"/>
  <c r="F336" i="35"/>
  <c r="R336" i="35"/>
  <c r="F335" i="35"/>
  <c r="R335" i="35"/>
  <c r="F334" i="35"/>
  <c r="R334" i="35"/>
  <c r="F333" i="35"/>
  <c r="R333" i="35"/>
  <c r="F332" i="35"/>
  <c r="R332" i="35"/>
  <c r="F331" i="35"/>
  <c r="R331" i="35"/>
  <c r="F330" i="35"/>
  <c r="R330" i="35"/>
  <c r="F329" i="35"/>
  <c r="R329" i="35"/>
  <c r="F328" i="35"/>
  <c r="R328" i="35"/>
  <c r="F327" i="35"/>
  <c r="R327" i="35"/>
  <c r="F326" i="35"/>
  <c r="R326" i="35"/>
  <c r="F325" i="35"/>
  <c r="R325" i="35"/>
  <c r="F324" i="35"/>
  <c r="R324" i="35"/>
  <c r="F323" i="35"/>
  <c r="R323" i="35"/>
  <c r="F322" i="35"/>
  <c r="R322" i="35"/>
  <c r="F321" i="35"/>
  <c r="R321" i="35"/>
  <c r="F320" i="35"/>
  <c r="R320" i="35"/>
  <c r="F319" i="35"/>
  <c r="R319" i="35"/>
  <c r="F318" i="35"/>
  <c r="R318" i="35"/>
  <c r="F317" i="35"/>
  <c r="R317" i="35"/>
  <c r="F316" i="35"/>
  <c r="R316" i="35"/>
  <c r="F315" i="35"/>
  <c r="R315" i="35"/>
  <c r="F314" i="35"/>
  <c r="R314" i="35"/>
  <c r="F313" i="35"/>
  <c r="R313" i="35"/>
  <c r="F312" i="35"/>
  <c r="R312" i="35"/>
  <c r="F311" i="35"/>
  <c r="R311" i="35"/>
  <c r="F310" i="35"/>
  <c r="R310" i="35"/>
  <c r="F309" i="35"/>
  <c r="R309" i="35"/>
  <c r="F308" i="35"/>
  <c r="R308" i="35"/>
  <c r="F307" i="35"/>
  <c r="R307" i="35"/>
  <c r="F306" i="35"/>
  <c r="R306" i="35"/>
  <c r="F305" i="35"/>
  <c r="R305" i="35"/>
  <c r="F304" i="35"/>
  <c r="R304" i="35"/>
  <c r="F303" i="35"/>
  <c r="R303" i="35"/>
  <c r="F302" i="35"/>
  <c r="R302" i="35"/>
  <c r="F301" i="35"/>
  <c r="R301" i="35"/>
  <c r="F300" i="35"/>
  <c r="R300" i="35"/>
  <c r="F299" i="35"/>
  <c r="R299" i="35"/>
  <c r="F298" i="35"/>
  <c r="R298" i="35"/>
  <c r="F297" i="35"/>
  <c r="R297" i="35"/>
  <c r="F296" i="35"/>
  <c r="R296" i="35"/>
  <c r="F295" i="35"/>
  <c r="R295" i="35"/>
  <c r="F294" i="35"/>
  <c r="R294" i="35"/>
  <c r="F293" i="35"/>
  <c r="R293" i="35"/>
  <c r="F292" i="35"/>
  <c r="R292" i="35"/>
  <c r="F291" i="35"/>
  <c r="R291" i="35"/>
  <c r="F290" i="35"/>
  <c r="R290" i="35"/>
  <c r="F289" i="35"/>
  <c r="R289" i="35"/>
  <c r="F288" i="35"/>
  <c r="R288" i="35"/>
  <c r="F287" i="35"/>
  <c r="R287" i="35"/>
  <c r="F286" i="35"/>
  <c r="R286" i="35"/>
  <c r="F285" i="35"/>
  <c r="R285" i="35"/>
  <c r="F284" i="35"/>
  <c r="R284" i="35"/>
  <c r="F283" i="35"/>
  <c r="R283" i="35"/>
  <c r="F282" i="35"/>
  <c r="R282" i="35"/>
  <c r="F281" i="35"/>
  <c r="R281" i="35"/>
  <c r="F280" i="35"/>
  <c r="R280" i="35"/>
  <c r="F279" i="35"/>
  <c r="R279" i="35"/>
  <c r="F278" i="35"/>
  <c r="R278" i="35"/>
  <c r="F277" i="35"/>
  <c r="R277" i="35"/>
  <c r="F276" i="35"/>
  <c r="R276" i="35"/>
  <c r="F275" i="35"/>
  <c r="R275" i="35"/>
  <c r="F274" i="35"/>
  <c r="R274" i="35"/>
  <c r="F273" i="35"/>
  <c r="R273" i="35"/>
  <c r="F272" i="35"/>
  <c r="R272" i="35"/>
  <c r="F271" i="35"/>
  <c r="R271" i="35"/>
  <c r="F270" i="35"/>
  <c r="R270" i="35"/>
  <c r="F269" i="35"/>
  <c r="R269" i="35"/>
  <c r="F268" i="35"/>
  <c r="R268" i="35"/>
  <c r="F267" i="35"/>
  <c r="R267" i="35"/>
  <c r="F266" i="35"/>
  <c r="R266" i="35"/>
  <c r="F265" i="35"/>
  <c r="R265" i="35"/>
  <c r="F264" i="35"/>
  <c r="R264" i="35"/>
  <c r="F263" i="35"/>
  <c r="R263" i="35"/>
  <c r="F262" i="35"/>
  <c r="R262" i="35"/>
  <c r="F261" i="35"/>
  <c r="R261" i="35"/>
  <c r="F260" i="35"/>
  <c r="R260" i="35"/>
  <c r="F259" i="35"/>
  <c r="R259" i="35"/>
  <c r="F258" i="35"/>
  <c r="R258" i="35"/>
  <c r="F257" i="35"/>
  <c r="R257" i="35"/>
  <c r="F256" i="35"/>
  <c r="R256" i="35"/>
  <c r="F255" i="35"/>
  <c r="R255" i="35"/>
  <c r="F254" i="35"/>
  <c r="R254" i="35"/>
  <c r="F253" i="35"/>
  <c r="R253" i="35"/>
  <c r="F252" i="35"/>
  <c r="R252" i="35"/>
  <c r="F251" i="35"/>
  <c r="R251" i="35"/>
  <c r="F250" i="35"/>
  <c r="R250" i="35"/>
  <c r="F249" i="35"/>
  <c r="R249" i="35"/>
  <c r="F248" i="35"/>
  <c r="R248" i="35"/>
  <c r="F247" i="35"/>
  <c r="R247" i="35"/>
  <c r="F246" i="35"/>
  <c r="R246" i="35"/>
  <c r="F245" i="35"/>
  <c r="R245" i="35"/>
  <c r="F244" i="35"/>
  <c r="R244" i="35"/>
  <c r="F243" i="35"/>
  <c r="R243" i="35"/>
  <c r="F242" i="35"/>
  <c r="R242" i="35"/>
  <c r="F241" i="35"/>
  <c r="R241" i="35"/>
  <c r="F240" i="35"/>
  <c r="R240" i="35"/>
  <c r="F239" i="35"/>
  <c r="R239" i="35"/>
  <c r="F238" i="35"/>
  <c r="R238" i="35"/>
  <c r="F237" i="35"/>
  <c r="R237" i="35"/>
  <c r="F236" i="35"/>
  <c r="R236" i="35"/>
  <c r="F235" i="35"/>
  <c r="R235" i="35"/>
  <c r="F234" i="35"/>
  <c r="R234" i="35"/>
  <c r="F233" i="35"/>
  <c r="R233" i="35"/>
  <c r="F232" i="35"/>
  <c r="R232" i="35"/>
  <c r="F231" i="35"/>
  <c r="R231" i="35"/>
  <c r="F230" i="35"/>
  <c r="R230" i="35"/>
  <c r="F229" i="35"/>
  <c r="R229" i="35"/>
  <c r="F228" i="35"/>
  <c r="R228" i="35"/>
  <c r="F227" i="35"/>
  <c r="R227" i="35"/>
  <c r="F226" i="35"/>
  <c r="R226" i="35"/>
  <c r="F225" i="35"/>
  <c r="R225" i="35"/>
  <c r="F224" i="35"/>
  <c r="R224" i="35"/>
  <c r="F223" i="35"/>
  <c r="R223" i="35"/>
  <c r="F222" i="35"/>
  <c r="R222" i="35"/>
  <c r="F221" i="35"/>
  <c r="R221" i="35"/>
  <c r="F220" i="35"/>
  <c r="R220" i="35"/>
  <c r="F219" i="35"/>
  <c r="R219" i="35"/>
  <c r="F218" i="35"/>
  <c r="R218" i="35"/>
  <c r="F217" i="35"/>
  <c r="R217" i="35"/>
  <c r="F216" i="35"/>
  <c r="R216" i="35"/>
  <c r="F215" i="35"/>
  <c r="R215" i="35"/>
  <c r="F214" i="35"/>
  <c r="R214" i="35"/>
  <c r="F213" i="35"/>
  <c r="R213" i="35"/>
  <c r="F212" i="35"/>
  <c r="R212" i="35"/>
  <c r="F211" i="35"/>
  <c r="R211" i="35"/>
  <c r="F210" i="35"/>
  <c r="R210" i="35"/>
  <c r="F209" i="35"/>
  <c r="R209" i="35"/>
  <c r="F208" i="35"/>
  <c r="R208" i="35"/>
  <c r="F207" i="35"/>
  <c r="R207" i="35"/>
  <c r="F206" i="35"/>
  <c r="R206" i="35"/>
  <c r="F205" i="35"/>
  <c r="R205" i="35"/>
  <c r="F204" i="35"/>
  <c r="R204" i="35"/>
  <c r="F203" i="35"/>
  <c r="R203" i="35"/>
  <c r="F202" i="35"/>
  <c r="R202" i="35"/>
  <c r="F201" i="35"/>
  <c r="R201" i="35"/>
  <c r="F200" i="35"/>
  <c r="R200" i="35"/>
  <c r="F199" i="35"/>
  <c r="R199" i="35"/>
  <c r="F198" i="35"/>
  <c r="R198" i="35"/>
  <c r="F197" i="35"/>
  <c r="R197" i="35"/>
  <c r="F196" i="35"/>
  <c r="R196" i="35"/>
  <c r="F195" i="35"/>
  <c r="R195" i="35"/>
  <c r="F194" i="35"/>
  <c r="R194" i="35"/>
  <c r="F193" i="35"/>
  <c r="R193" i="35"/>
  <c r="F192" i="35"/>
  <c r="R192" i="35"/>
  <c r="F191" i="35"/>
  <c r="R191" i="35"/>
  <c r="F190" i="35"/>
  <c r="R190" i="35"/>
  <c r="F189" i="35"/>
  <c r="R189" i="35"/>
  <c r="F188" i="35"/>
  <c r="R188" i="35"/>
  <c r="F187" i="35"/>
  <c r="R187" i="35"/>
  <c r="F186" i="35"/>
  <c r="R186" i="35"/>
  <c r="F185" i="35"/>
  <c r="R185" i="35"/>
  <c r="F184" i="35"/>
  <c r="R184" i="35"/>
  <c r="F183" i="35"/>
  <c r="R183" i="35"/>
  <c r="F182" i="35"/>
  <c r="R182" i="35"/>
  <c r="F181" i="35"/>
  <c r="R181" i="35"/>
  <c r="F180" i="35"/>
  <c r="R180" i="35"/>
  <c r="F179" i="35"/>
  <c r="R179" i="35"/>
  <c r="F178" i="35"/>
  <c r="R178" i="35"/>
  <c r="F177" i="35"/>
  <c r="R177" i="35"/>
  <c r="F176" i="35"/>
  <c r="R176" i="35"/>
  <c r="F175" i="35"/>
  <c r="R175" i="35"/>
  <c r="F174" i="35"/>
  <c r="R174" i="35"/>
  <c r="F173" i="35"/>
  <c r="R173" i="35"/>
  <c r="F172" i="35"/>
  <c r="R172" i="35"/>
  <c r="F171" i="35"/>
  <c r="R171" i="35"/>
  <c r="F170" i="35"/>
  <c r="R170" i="35"/>
  <c r="F169" i="35"/>
  <c r="R169" i="35"/>
  <c r="F168" i="35"/>
  <c r="R168" i="35"/>
  <c r="F167" i="35"/>
  <c r="R167" i="35"/>
  <c r="F166" i="35"/>
  <c r="R166" i="35"/>
  <c r="F165" i="35"/>
  <c r="R165" i="35"/>
  <c r="F164" i="35"/>
  <c r="R164" i="35"/>
  <c r="F163" i="35"/>
  <c r="R163" i="35"/>
  <c r="F162" i="35"/>
  <c r="R162" i="35"/>
  <c r="F161" i="35"/>
  <c r="R161" i="35"/>
  <c r="F160" i="35"/>
  <c r="R160" i="35"/>
  <c r="F159" i="35"/>
  <c r="R159" i="35"/>
  <c r="F158" i="35"/>
  <c r="R158" i="35"/>
  <c r="F157" i="35"/>
  <c r="R157" i="35"/>
  <c r="F156" i="35"/>
  <c r="R156" i="35"/>
  <c r="F155" i="35"/>
  <c r="R155" i="35"/>
  <c r="F154" i="35"/>
  <c r="R154" i="35"/>
  <c r="F153" i="35"/>
  <c r="R153" i="35"/>
  <c r="F152" i="35"/>
  <c r="R152" i="35"/>
  <c r="F151" i="35"/>
  <c r="R151" i="35"/>
  <c r="F150" i="35"/>
  <c r="R150" i="35"/>
  <c r="F149" i="35"/>
  <c r="R149" i="35"/>
  <c r="F148" i="35"/>
  <c r="R148" i="35"/>
  <c r="F147" i="35"/>
  <c r="R147" i="35"/>
  <c r="F146" i="35"/>
  <c r="R146" i="35"/>
  <c r="F145" i="35"/>
  <c r="R145" i="35"/>
  <c r="F144" i="35"/>
  <c r="R144" i="35"/>
  <c r="F143" i="35"/>
  <c r="R143" i="35"/>
  <c r="F142" i="35"/>
  <c r="R142" i="35"/>
  <c r="F141" i="35"/>
  <c r="R141" i="35"/>
  <c r="F140" i="35"/>
  <c r="R140" i="35"/>
  <c r="F139" i="35"/>
  <c r="R139" i="35"/>
  <c r="F138" i="35"/>
  <c r="R138" i="35"/>
  <c r="F137" i="35"/>
  <c r="R137" i="35"/>
  <c r="F136" i="35"/>
  <c r="R136" i="35"/>
  <c r="F135" i="35"/>
  <c r="R135" i="35"/>
  <c r="F134" i="35"/>
  <c r="R134" i="35"/>
  <c r="F133" i="35"/>
  <c r="R133" i="35"/>
  <c r="F132" i="35"/>
  <c r="R132" i="35"/>
  <c r="F131" i="35"/>
  <c r="R131" i="35"/>
  <c r="F130" i="35"/>
  <c r="R130" i="35"/>
  <c r="F129" i="35"/>
  <c r="R129" i="35"/>
  <c r="F128" i="35"/>
  <c r="R128" i="35"/>
  <c r="F127" i="35"/>
  <c r="R127" i="35"/>
  <c r="F126" i="35"/>
  <c r="R126" i="35"/>
  <c r="F125" i="35"/>
  <c r="R125" i="35"/>
  <c r="F124" i="35"/>
  <c r="R124" i="35"/>
  <c r="F123" i="35"/>
  <c r="R123" i="35"/>
  <c r="F122" i="35"/>
  <c r="R122" i="35"/>
  <c r="F121" i="35"/>
  <c r="R121" i="35"/>
  <c r="F120" i="35"/>
  <c r="R120" i="35"/>
  <c r="F119" i="35"/>
  <c r="R119" i="35"/>
  <c r="F118" i="35"/>
  <c r="R118" i="35"/>
  <c r="F117" i="35"/>
  <c r="R117" i="35"/>
  <c r="F116" i="35"/>
  <c r="R116" i="35"/>
  <c r="F115" i="35"/>
  <c r="R115" i="35"/>
  <c r="F114" i="35"/>
  <c r="R114" i="35"/>
  <c r="F113" i="35"/>
  <c r="R113" i="35"/>
  <c r="F112" i="35"/>
  <c r="R112" i="35"/>
  <c r="F111" i="35"/>
  <c r="R111" i="35"/>
  <c r="F110" i="35"/>
  <c r="R110" i="35"/>
  <c r="F109" i="35"/>
  <c r="R109" i="35"/>
  <c r="F108" i="35"/>
  <c r="R108" i="35"/>
  <c r="F107" i="35"/>
  <c r="R107" i="35"/>
  <c r="F106" i="35"/>
  <c r="R106" i="35"/>
  <c r="F105" i="35"/>
  <c r="R105" i="35"/>
  <c r="F104" i="35"/>
  <c r="R104" i="35"/>
  <c r="F103" i="35"/>
  <c r="R103" i="35"/>
  <c r="F102" i="35"/>
  <c r="R102" i="35"/>
  <c r="F101" i="35"/>
  <c r="R101" i="35"/>
  <c r="F100" i="35"/>
  <c r="R100" i="35"/>
  <c r="F99" i="35"/>
  <c r="R99" i="35"/>
  <c r="F98" i="35"/>
  <c r="R98" i="35"/>
  <c r="F97" i="35"/>
  <c r="R97" i="35"/>
  <c r="F96" i="35"/>
  <c r="R96" i="35"/>
  <c r="F95" i="35"/>
  <c r="R95" i="35"/>
  <c r="F94" i="35"/>
  <c r="R94" i="35"/>
  <c r="F93" i="35"/>
  <c r="R93" i="35"/>
  <c r="F92" i="35"/>
  <c r="R92" i="35"/>
  <c r="F91" i="35"/>
  <c r="R91" i="35"/>
  <c r="F90" i="35"/>
  <c r="R90" i="35"/>
  <c r="F89" i="35"/>
  <c r="R89" i="35"/>
  <c r="F88" i="35"/>
  <c r="R88" i="35"/>
  <c r="F87" i="35"/>
  <c r="R87" i="35"/>
  <c r="F86" i="35"/>
  <c r="R86" i="35"/>
  <c r="F85" i="35"/>
  <c r="R85" i="35"/>
  <c r="F84" i="35"/>
  <c r="R84" i="35"/>
  <c r="F83" i="35"/>
  <c r="R83" i="35"/>
  <c r="F82" i="35"/>
  <c r="R82" i="35"/>
  <c r="F81" i="35"/>
  <c r="R81" i="35"/>
  <c r="F80" i="35"/>
  <c r="R80" i="35"/>
  <c r="F79" i="35"/>
  <c r="R79" i="35"/>
  <c r="F78" i="35"/>
  <c r="R78" i="35"/>
  <c r="F77" i="35"/>
  <c r="R77" i="35"/>
  <c r="F76" i="35"/>
  <c r="R76" i="35"/>
  <c r="F75" i="35"/>
  <c r="R75" i="35"/>
  <c r="F74" i="35"/>
  <c r="R74" i="35"/>
  <c r="F73" i="35"/>
  <c r="R73" i="35"/>
  <c r="F72" i="35"/>
  <c r="R72" i="35"/>
  <c r="F71" i="35"/>
  <c r="R71" i="35"/>
  <c r="F70" i="35"/>
  <c r="R70" i="35"/>
  <c r="F69" i="35"/>
  <c r="R69" i="35"/>
  <c r="F68" i="35"/>
  <c r="R68" i="35"/>
  <c r="F67" i="35"/>
  <c r="R67" i="35"/>
  <c r="F66" i="35"/>
  <c r="R66" i="35"/>
  <c r="F65" i="35"/>
  <c r="R65" i="35"/>
  <c r="F64" i="35"/>
  <c r="R64" i="35"/>
  <c r="F63" i="35"/>
  <c r="R63" i="35"/>
  <c r="F62" i="35"/>
  <c r="R62" i="35"/>
  <c r="F61" i="35"/>
  <c r="R61" i="35"/>
  <c r="F60" i="35"/>
  <c r="R60" i="35"/>
  <c r="F59" i="35"/>
  <c r="R59" i="35"/>
  <c r="F58" i="35"/>
  <c r="R58" i="35"/>
  <c r="F57" i="35"/>
  <c r="R57" i="35"/>
  <c r="F56" i="35"/>
  <c r="R56" i="35"/>
  <c r="F55" i="35"/>
  <c r="R55" i="35"/>
  <c r="F54" i="35"/>
  <c r="R54" i="35"/>
  <c r="F53" i="35"/>
  <c r="R53" i="35"/>
  <c r="F52" i="35"/>
  <c r="R52" i="35"/>
  <c r="F51" i="35"/>
  <c r="R51" i="35"/>
  <c r="F50" i="35"/>
  <c r="R50" i="35"/>
  <c r="F49" i="35"/>
  <c r="R49" i="35"/>
  <c r="F48" i="35"/>
  <c r="R48" i="35"/>
  <c r="F47" i="35"/>
  <c r="R47" i="35"/>
  <c r="F46" i="35"/>
  <c r="R46" i="35"/>
  <c r="F45" i="35"/>
  <c r="R45" i="35"/>
  <c r="F44" i="35"/>
  <c r="R44" i="35"/>
  <c r="F43" i="35"/>
  <c r="R43" i="35"/>
  <c r="F42" i="35"/>
  <c r="R42" i="35"/>
  <c r="F41" i="35"/>
  <c r="R41" i="35"/>
  <c r="F40" i="35"/>
  <c r="R40" i="35"/>
  <c r="F39" i="35"/>
  <c r="R39" i="35"/>
  <c r="F38" i="35"/>
  <c r="R38" i="35"/>
  <c r="F37" i="35"/>
  <c r="R37" i="35"/>
  <c r="F36" i="35"/>
  <c r="R36" i="35"/>
  <c r="F35" i="35"/>
  <c r="R35" i="35"/>
  <c r="F34" i="35"/>
  <c r="R34" i="35"/>
  <c r="F33" i="35"/>
  <c r="R33" i="35"/>
  <c r="F32" i="35"/>
  <c r="R32" i="35"/>
  <c r="F31" i="35"/>
  <c r="R31" i="35"/>
  <c r="F30" i="35"/>
  <c r="R30" i="35"/>
  <c r="F29" i="35"/>
  <c r="R29" i="35"/>
  <c r="F28" i="35"/>
  <c r="R28" i="35"/>
  <c r="F27" i="35"/>
  <c r="R27" i="35"/>
  <c r="F26" i="35"/>
  <c r="R26" i="35"/>
  <c r="F25" i="35"/>
  <c r="R25" i="35"/>
  <c r="F24" i="35"/>
  <c r="R24" i="35"/>
  <c r="F23" i="35"/>
  <c r="R23" i="35"/>
  <c r="F22" i="35"/>
  <c r="R22" i="35"/>
  <c r="F21" i="35"/>
  <c r="R21" i="35"/>
  <c r="F20" i="35"/>
  <c r="R20" i="35"/>
  <c r="F19" i="35"/>
  <c r="R19" i="35"/>
  <c r="F18" i="35"/>
  <c r="R18" i="35"/>
  <c r="F17" i="35"/>
  <c r="R17" i="35"/>
  <c r="F16" i="35"/>
  <c r="R16" i="35"/>
  <c r="F15" i="35"/>
  <c r="R15" i="35"/>
  <c r="F14" i="35"/>
  <c r="R14" i="35"/>
  <c r="F13" i="35"/>
  <c r="R13" i="35"/>
  <c r="F12" i="35"/>
  <c r="R12" i="35"/>
  <c r="F11" i="35"/>
  <c r="R11" i="35"/>
  <c r="F10" i="35"/>
  <c r="R10" i="35"/>
  <c r="F9" i="35"/>
  <c r="R9" i="35"/>
  <c r="F8" i="35"/>
  <c r="R8" i="35"/>
  <c r="C8" i="34"/>
  <c r="C9" i="34"/>
  <c r="C10" i="34"/>
  <c r="C11" i="34"/>
  <c r="C12" i="34"/>
  <c r="C13" i="34"/>
  <c r="C14" i="34"/>
  <c r="C15" i="34"/>
  <c r="C16" i="34"/>
  <c r="C17" i="34"/>
  <c r="C18" i="34"/>
  <c r="C19" i="34"/>
  <c r="C20" i="34"/>
  <c r="C21" i="34"/>
  <c r="C22" i="34"/>
  <c r="C23" i="34"/>
  <c r="C24" i="34"/>
  <c r="C25" i="34"/>
  <c r="C26" i="34"/>
  <c r="C27" i="34"/>
  <c r="C28" i="34"/>
  <c r="C29" i="34"/>
  <c r="C30" i="34"/>
  <c r="C31" i="34"/>
  <c r="C32" i="34"/>
  <c r="C33" i="34"/>
  <c r="C34" i="34"/>
  <c r="C35" i="34"/>
  <c r="C36" i="34"/>
  <c r="C37" i="34"/>
  <c r="C38" i="34"/>
  <c r="C39" i="34"/>
  <c r="C40" i="34"/>
  <c r="C41" i="34"/>
  <c r="C42" i="34"/>
  <c r="C43" i="34"/>
  <c r="C44" i="34"/>
  <c r="C45" i="34"/>
  <c r="C46" i="34"/>
  <c r="C47" i="34"/>
  <c r="C48" i="34"/>
  <c r="C49" i="34"/>
  <c r="C50" i="34"/>
  <c r="C51" i="34"/>
  <c r="C52" i="34"/>
  <c r="C53" i="34"/>
  <c r="C54" i="34"/>
  <c r="C55" i="34"/>
  <c r="C56" i="34"/>
  <c r="C57" i="34"/>
  <c r="C58" i="34"/>
  <c r="C59" i="34"/>
  <c r="C60" i="34"/>
  <c r="C61" i="34"/>
  <c r="C62" i="34"/>
  <c r="C63" i="34"/>
  <c r="C64" i="34"/>
  <c r="C65" i="34"/>
  <c r="C66" i="34"/>
  <c r="C67" i="34"/>
  <c r="C68" i="34"/>
  <c r="C69" i="34"/>
  <c r="C70" i="34"/>
  <c r="C71" i="34"/>
  <c r="C72" i="34"/>
  <c r="C73" i="34"/>
  <c r="C74" i="34"/>
  <c r="C75" i="34"/>
  <c r="C76" i="34"/>
  <c r="C77" i="34"/>
  <c r="C78" i="34"/>
  <c r="C79" i="34"/>
  <c r="C80" i="34"/>
  <c r="C81" i="34"/>
  <c r="C82" i="34"/>
  <c r="C83" i="34"/>
  <c r="C84" i="34"/>
  <c r="C85" i="34"/>
  <c r="C86" i="34"/>
  <c r="C87" i="34"/>
  <c r="C88" i="34"/>
  <c r="C89" i="34"/>
  <c r="C90" i="34"/>
  <c r="C91" i="34"/>
  <c r="C92" i="34"/>
  <c r="C93" i="34"/>
  <c r="C94" i="34"/>
  <c r="C95" i="34"/>
  <c r="C96" i="34"/>
  <c r="C97" i="34"/>
  <c r="C98" i="34"/>
  <c r="C99" i="34"/>
  <c r="C100" i="34"/>
  <c r="C101" i="34"/>
  <c r="C102" i="34"/>
  <c r="C103" i="34"/>
  <c r="C104" i="34"/>
  <c r="C105" i="34"/>
  <c r="C106" i="34"/>
  <c r="C107" i="34"/>
  <c r="C108" i="34"/>
  <c r="C109" i="34"/>
  <c r="C110" i="34"/>
  <c r="C111" i="34"/>
  <c r="C112" i="34"/>
  <c r="C113" i="34"/>
  <c r="C114" i="34"/>
  <c r="C115" i="34"/>
  <c r="C116" i="34"/>
  <c r="C117" i="34"/>
  <c r="C118" i="34"/>
  <c r="C119" i="34"/>
  <c r="C120" i="34"/>
  <c r="C121" i="34"/>
  <c r="C122" i="34"/>
  <c r="C123" i="34"/>
  <c r="C124" i="34"/>
  <c r="C125" i="34"/>
  <c r="C126" i="34"/>
  <c r="C127" i="34"/>
  <c r="C128" i="34"/>
  <c r="C129" i="34"/>
  <c r="C130" i="34"/>
  <c r="C131" i="34"/>
  <c r="C132" i="34"/>
  <c r="C133" i="34"/>
  <c r="C134" i="34"/>
  <c r="C135" i="34"/>
  <c r="C136" i="34"/>
  <c r="C137" i="34"/>
  <c r="C138" i="34"/>
  <c r="C139" i="34"/>
  <c r="C140" i="34"/>
  <c r="C141" i="34"/>
  <c r="C142" i="34"/>
  <c r="C143" i="34"/>
  <c r="C144" i="34"/>
  <c r="C145" i="34"/>
  <c r="C146" i="34"/>
  <c r="C147" i="34"/>
  <c r="C148" i="34"/>
  <c r="C149" i="34"/>
  <c r="C150" i="34"/>
  <c r="C151" i="34"/>
  <c r="C152" i="34"/>
  <c r="C153" i="34"/>
  <c r="C154" i="34"/>
  <c r="C155" i="34"/>
  <c r="C156" i="34"/>
  <c r="C157" i="34"/>
  <c r="C158" i="34"/>
  <c r="C159" i="34"/>
  <c r="C160" i="34"/>
  <c r="C161" i="34"/>
  <c r="C162" i="34"/>
  <c r="C163" i="34"/>
  <c r="C164" i="34"/>
  <c r="C165" i="34"/>
  <c r="C166" i="34"/>
  <c r="C167" i="34"/>
  <c r="C168" i="34"/>
  <c r="C169" i="34"/>
  <c r="C170" i="34"/>
  <c r="C171" i="34"/>
  <c r="C172" i="34"/>
  <c r="C173" i="34"/>
  <c r="C174" i="34"/>
  <c r="C175" i="34"/>
  <c r="C176" i="34"/>
  <c r="C177" i="34"/>
  <c r="C178" i="34"/>
  <c r="C179" i="34"/>
  <c r="C180" i="34"/>
  <c r="C181" i="34"/>
  <c r="C182" i="34"/>
  <c r="C183" i="34"/>
  <c r="C184" i="34"/>
  <c r="C185" i="34"/>
  <c r="C186" i="34"/>
  <c r="C187" i="34"/>
  <c r="C188" i="34"/>
  <c r="C189" i="34"/>
  <c r="C190" i="34"/>
  <c r="C191" i="34"/>
  <c r="C192" i="34"/>
  <c r="C193" i="34"/>
  <c r="C194" i="34"/>
  <c r="C195" i="34"/>
  <c r="C196" i="34"/>
  <c r="C197" i="34"/>
  <c r="C198" i="34"/>
  <c r="C199" i="34"/>
  <c r="C200" i="34"/>
  <c r="C201" i="34"/>
  <c r="C202" i="34"/>
  <c r="C203" i="34"/>
  <c r="C204" i="34"/>
  <c r="C205" i="34"/>
  <c r="C206" i="34"/>
  <c r="C207" i="34"/>
  <c r="C208" i="34"/>
  <c r="C209" i="34"/>
  <c r="C210" i="34"/>
  <c r="C211" i="34"/>
  <c r="C212" i="34"/>
  <c r="C213" i="34"/>
  <c r="C214" i="34"/>
  <c r="C215" i="34"/>
  <c r="C216" i="34"/>
  <c r="C217" i="34"/>
  <c r="C218" i="34"/>
  <c r="C219" i="34"/>
  <c r="C220" i="34"/>
  <c r="C221" i="34"/>
  <c r="C222" i="34"/>
  <c r="C223" i="34"/>
  <c r="C224" i="34"/>
  <c r="C225" i="34"/>
  <c r="C226" i="34"/>
  <c r="C227" i="34"/>
  <c r="C228" i="34"/>
  <c r="C229" i="34"/>
  <c r="C230" i="34"/>
  <c r="C231" i="34"/>
  <c r="C232" i="34"/>
  <c r="C233" i="34"/>
  <c r="C234" i="34"/>
  <c r="C235" i="34"/>
  <c r="C236" i="34"/>
  <c r="C237" i="34"/>
  <c r="C238" i="34"/>
  <c r="C239" i="34"/>
  <c r="C240" i="34"/>
  <c r="C241" i="34"/>
  <c r="C242" i="34"/>
  <c r="C243" i="34"/>
  <c r="C244" i="34"/>
  <c r="C245" i="34"/>
  <c r="C246" i="34"/>
  <c r="C247" i="34"/>
  <c r="C248" i="34"/>
  <c r="C249" i="34"/>
  <c r="C250" i="34"/>
  <c r="C251" i="34"/>
  <c r="C252" i="34"/>
  <c r="C253" i="34"/>
  <c r="C254" i="34"/>
  <c r="C255" i="34"/>
  <c r="C256" i="34"/>
  <c r="C257" i="34"/>
  <c r="C258" i="34"/>
  <c r="C259" i="34"/>
  <c r="C260" i="34"/>
  <c r="C261" i="34"/>
  <c r="C262" i="34"/>
  <c r="C263" i="34"/>
  <c r="C264" i="34"/>
  <c r="C265" i="34"/>
  <c r="C266" i="34"/>
  <c r="C267" i="34"/>
  <c r="C268" i="34"/>
  <c r="C269" i="34"/>
  <c r="C270" i="34"/>
  <c r="C271" i="34"/>
  <c r="C272" i="34"/>
  <c r="C273" i="34"/>
  <c r="C274" i="34"/>
  <c r="C275" i="34"/>
  <c r="C276" i="34"/>
  <c r="C277" i="34"/>
  <c r="C278" i="34"/>
  <c r="C279" i="34"/>
  <c r="C280" i="34"/>
  <c r="C281" i="34"/>
  <c r="C282" i="34"/>
  <c r="C283" i="34"/>
  <c r="C284" i="34"/>
  <c r="C285" i="34"/>
  <c r="C286" i="34"/>
  <c r="C287" i="34"/>
  <c r="C288" i="34"/>
  <c r="C289" i="34"/>
  <c r="C290" i="34"/>
  <c r="C291" i="34"/>
  <c r="C292" i="34"/>
  <c r="C293" i="34"/>
  <c r="C294" i="34"/>
  <c r="C295" i="34"/>
  <c r="C296" i="34"/>
  <c r="C297" i="34"/>
  <c r="C298" i="34"/>
  <c r="C299" i="34"/>
  <c r="C300" i="34"/>
  <c r="C301" i="34"/>
  <c r="C302" i="34"/>
  <c r="C303" i="34"/>
  <c r="C304" i="34"/>
  <c r="C305" i="34"/>
  <c r="C306" i="34"/>
  <c r="C307" i="34"/>
  <c r="C308" i="34"/>
  <c r="C309" i="34"/>
  <c r="C310" i="34"/>
  <c r="C311" i="34"/>
  <c r="C312" i="34"/>
  <c r="C313" i="34"/>
  <c r="C314" i="34"/>
  <c r="C315" i="34"/>
  <c r="C316" i="34"/>
  <c r="C317" i="34"/>
  <c r="C318" i="34"/>
  <c r="C319" i="34"/>
  <c r="C320" i="34"/>
  <c r="C321" i="34"/>
  <c r="C322" i="34"/>
  <c r="C323" i="34"/>
  <c r="C324" i="34"/>
  <c r="C325" i="34"/>
  <c r="C326" i="34"/>
  <c r="C327" i="34"/>
  <c r="C328" i="34"/>
  <c r="C329" i="34"/>
  <c r="C330" i="34"/>
  <c r="C331" i="34"/>
  <c r="C332" i="34"/>
  <c r="C333" i="34"/>
  <c r="C334" i="34"/>
  <c r="C335" i="34"/>
  <c r="C336" i="34"/>
  <c r="C337" i="34"/>
  <c r="C338" i="34"/>
  <c r="C339" i="34"/>
  <c r="C340" i="34"/>
  <c r="C341" i="34"/>
  <c r="C342" i="34"/>
  <c r="C343" i="34"/>
  <c r="C344" i="34"/>
  <c r="C345" i="34"/>
  <c r="C346" i="34"/>
  <c r="C347" i="34"/>
  <c r="C348" i="34"/>
  <c r="C349" i="34"/>
  <c r="C350" i="34"/>
  <c r="C351" i="34"/>
  <c r="C352" i="34"/>
  <c r="C353" i="34"/>
  <c r="C354" i="34"/>
  <c r="C355" i="34"/>
  <c r="C356" i="34"/>
  <c r="C357" i="34"/>
  <c r="C358" i="34"/>
  <c r="C359" i="34"/>
  <c r="C360" i="34"/>
  <c r="C361" i="34"/>
  <c r="C362" i="34"/>
  <c r="C363" i="34"/>
  <c r="C364" i="34"/>
  <c r="C365" i="34"/>
  <c r="C366" i="34"/>
  <c r="C367" i="34"/>
  <c r="C368" i="34"/>
  <c r="C369" i="34"/>
  <c r="C370" i="34"/>
  <c r="C371" i="34"/>
  <c r="C372" i="34"/>
  <c r="C373" i="34"/>
  <c r="C374" i="34"/>
  <c r="C375" i="34"/>
  <c r="C376" i="34"/>
  <c r="C377" i="34"/>
  <c r="C378" i="34"/>
  <c r="C379" i="34"/>
  <c r="C380" i="34"/>
  <c r="C381" i="34"/>
  <c r="C382" i="34"/>
  <c r="C383" i="34"/>
  <c r="C384" i="34"/>
  <c r="C385" i="34"/>
  <c r="C386" i="34"/>
  <c r="C387" i="34"/>
  <c r="C388" i="34"/>
  <c r="C389" i="34"/>
  <c r="C390" i="34"/>
  <c r="C391" i="34"/>
  <c r="C392" i="34"/>
  <c r="C393" i="34"/>
  <c r="C394" i="34"/>
  <c r="C395" i="34"/>
  <c r="C396" i="34"/>
  <c r="C397" i="34"/>
  <c r="C398" i="34"/>
  <c r="C399" i="34"/>
  <c r="C400" i="34"/>
  <c r="C401" i="34"/>
  <c r="C402" i="34"/>
  <c r="C403" i="34"/>
  <c r="C404" i="34"/>
  <c r="C405" i="34"/>
  <c r="C406" i="34"/>
  <c r="C407" i="34"/>
  <c r="C408" i="34"/>
  <c r="C409" i="34"/>
  <c r="C410" i="34"/>
  <c r="C411" i="34"/>
  <c r="C412" i="34"/>
  <c r="C413" i="34"/>
  <c r="C414" i="34"/>
  <c r="C415" i="34"/>
  <c r="C416" i="34"/>
  <c r="C417" i="34"/>
  <c r="C418" i="34"/>
  <c r="C419" i="34"/>
  <c r="C420" i="34"/>
  <c r="C421" i="34"/>
  <c r="C422" i="34"/>
  <c r="C423" i="34"/>
  <c r="C424" i="34"/>
  <c r="C425" i="34"/>
  <c r="C426" i="34"/>
  <c r="C427" i="34"/>
  <c r="C428" i="34"/>
  <c r="C429" i="34"/>
  <c r="C430" i="34"/>
  <c r="C431" i="34"/>
  <c r="C432" i="34"/>
  <c r="C433" i="34"/>
  <c r="C434" i="34"/>
  <c r="C435" i="34"/>
  <c r="C436" i="34"/>
  <c r="C437" i="34"/>
  <c r="C438" i="34"/>
  <c r="C439" i="34"/>
  <c r="C440" i="34"/>
  <c r="C441" i="34"/>
  <c r="C442" i="34"/>
  <c r="C443" i="34"/>
  <c r="C444" i="34"/>
  <c r="C445" i="34"/>
  <c r="C446" i="34"/>
  <c r="C447" i="34"/>
  <c r="C448" i="34"/>
  <c r="C449" i="34"/>
  <c r="C450" i="34"/>
  <c r="C451" i="34"/>
  <c r="C452" i="34"/>
  <c r="C453" i="34"/>
  <c r="C454" i="34"/>
  <c r="C455" i="34"/>
  <c r="C456" i="34"/>
  <c r="C457" i="34"/>
  <c r="C458" i="34"/>
  <c r="C459" i="34"/>
  <c r="C460" i="34"/>
  <c r="C461" i="34"/>
  <c r="C462" i="34"/>
  <c r="C463" i="34"/>
  <c r="C464" i="34"/>
  <c r="C465" i="34"/>
  <c r="C466" i="34"/>
  <c r="C467" i="34"/>
  <c r="C468" i="34"/>
  <c r="C469" i="34"/>
  <c r="C470" i="34"/>
  <c r="C471" i="34"/>
  <c r="C472" i="34"/>
  <c r="C473" i="34"/>
  <c r="C474" i="34"/>
  <c r="C475" i="34"/>
  <c r="C476" i="34"/>
  <c r="C477" i="34"/>
  <c r="C478" i="34"/>
  <c r="C479" i="34"/>
  <c r="C480" i="34"/>
  <c r="C481" i="34"/>
  <c r="C482" i="34"/>
  <c r="C483" i="34"/>
  <c r="C484" i="34"/>
  <c r="C485" i="34"/>
  <c r="C486" i="34"/>
  <c r="C487" i="34"/>
  <c r="C488" i="34"/>
  <c r="C489" i="34"/>
  <c r="C490" i="34"/>
  <c r="C491" i="34"/>
  <c r="C492" i="34"/>
  <c r="C493" i="34"/>
  <c r="C494" i="34"/>
  <c r="C495" i="34"/>
  <c r="C496" i="34"/>
  <c r="C497" i="34"/>
  <c r="C498" i="34"/>
  <c r="C499" i="34"/>
  <c r="C500" i="34"/>
  <c r="F500" i="34"/>
  <c r="R500" i="34"/>
  <c r="F499" i="34"/>
  <c r="R499" i="34"/>
  <c r="F498" i="34"/>
  <c r="R498" i="34"/>
  <c r="F497" i="34"/>
  <c r="R497" i="34"/>
  <c r="F496" i="34"/>
  <c r="R496" i="34"/>
  <c r="F495" i="34"/>
  <c r="R495" i="34"/>
  <c r="F494" i="34"/>
  <c r="R494" i="34"/>
  <c r="F493" i="34"/>
  <c r="R493" i="34"/>
  <c r="F492" i="34"/>
  <c r="R492" i="34"/>
  <c r="F491" i="34"/>
  <c r="R491" i="34"/>
  <c r="F490" i="34"/>
  <c r="R490" i="34"/>
  <c r="F489" i="34"/>
  <c r="R489" i="34"/>
  <c r="F488" i="34"/>
  <c r="R488" i="34"/>
  <c r="F487" i="34"/>
  <c r="R487" i="34"/>
  <c r="F486" i="34"/>
  <c r="R486" i="34"/>
  <c r="F485" i="34"/>
  <c r="R485" i="34"/>
  <c r="F484" i="34"/>
  <c r="R484" i="34"/>
  <c r="F483" i="34"/>
  <c r="R483" i="34"/>
  <c r="F482" i="34"/>
  <c r="R482" i="34"/>
  <c r="F481" i="34"/>
  <c r="R481" i="34"/>
  <c r="F480" i="34"/>
  <c r="R480" i="34"/>
  <c r="F479" i="34"/>
  <c r="R479" i="34"/>
  <c r="F478" i="34"/>
  <c r="R478" i="34"/>
  <c r="F477" i="34"/>
  <c r="R477" i="34"/>
  <c r="F476" i="34"/>
  <c r="R476" i="34"/>
  <c r="F475" i="34"/>
  <c r="R475" i="34"/>
  <c r="F474" i="34"/>
  <c r="R474" i="34"/>
  <c r="F473" i="34"/>
  <c r="R473" i="34"/>
  <c r="F472" i="34"/>
  <c r="R472" i="34"/>
  <c r="F471" i="34"/>
  <c r="R471" i="34"/>
  <c r="F470" i="34"/>
  <c r="R470" i="34"/>
  <c r="F469" i="34"/>
  <c r="R469" i="34"/>
  <c r="F468" i="34"/>
  <c r="R468" i="34"/>
  <c r="F467" i="34"/>
  <c r="R467" i="34"/>
  <c r="F466" i="34"/>
  <c r="R466" i="34"/>
  <c r="F465" i="34"/>
  <c r="R465" i="34"/>
  <c r="F464" i="34"/>
  <c r="R464" i="34"/>
  <c r="F463" i="34"/>
  <c r="R463" i="34"/>
  <c r="F462" i="34"/>
  <c r="R462" i="34"/>
  <c r="F461" i="34"/>
  <c r="R461" i="34"/>
  <c r="F460" i="34"/>
  <c r="R460" i="34"/>
  <c r="F459" i="34"/>
  <c r="R459" i="34"/>
  <c r="F458" i="34"/>
  <c r="R458" i="34"/>
  <c r="F457" i="34"/>
  <c r="R457" i="34"/>
  <c r="F456" i="34"/>
  <c r="R456" i="34"/>
  <c r="F455" i="34"/>
  <c r="R455" i="34"/>
  <c r="F454" i="34"/>
  <c r="R454" i="34"/>
  <c r="F453" i="34"/>
  <c r="R453" i="34"/>
  <c r="F452" i="34"/>
  <c r="R452" i="34"/>
  <c r="F451" i="34"/>
  <c r="R451" i="34"/>
  <c r="F450" i="34"/>
  <c r="R450" i="34"/>
  <c r="F449" i="34"/>
  <c r="R449" i="34"/>
  <c r="F448" i="34"/>
  <c r="R448" i="34"/>
  <c r="F447" i="34"/>
  <c r="R447" i="34"/>
  <c r="F446" i="34"/>
  <c r="R446" i="34"/>
  <c r="F445" i="34"/>
  <c r="R445" i="34"/>
  <c r="F444" i="34"/>
  <c r="R444" i="34"/>
  <c r="F443" i="34"/>
  <c r="R443" i="34"/>
  <c r="F442" i="34"/>
  <c r="R442" i="34"/>
  <c r="F441" i="34"/>
  <c r="R441" i="34"/>
  <c r="F440" i="34"/>
  <c r="R440" i="34"/>
  <c r="F439" i="34"/>
  <c r="R439" i="34"/>
  <c r="F438" i="34"/>
  <c r="R438" i="34"/>
  <c r="F437" i="34"/>
  <c r="R437" i="34"/>
  <c r="F436" i="34"/>
  <c r="R436" i="34"/>
  <c r="F435" i="34"/>
  <c r="R435" i="34"/>
  <c r="F434" i="34"/>
  <c r="R434" i="34"/>
  <c r="F433" i="34"/>
  <c r="R433" i="34"/>
  <c r="F432" i="34"/>
  <c r="R432" i="34"/>
  <c r="F431" i="34"/>
  <c r="R431" i="34"/>
  <c r="F430" i="34"/>
  <c r="R430" i="34"/>
  <c r="F429" i="34"/>
  <c r="R429" i="34"/>
  <c r="F428" i="34"/>
  <c r="R428" i="34"/>
  <c r="F427" i="34"/>
  <c r="R427" i="34"/>
  <c r="F426" i="34"/>
  <c r="R426" i="34"/>
  <c r="F425" i="34"/>
  <c r="R425" i="34"/>
  <c r="F424" i="34"/>
  <c r="R424" i="34"/>
  <c r="F423" i="34"/>
  <c r="R423" i="34"/>
  <c r="F422" i="34"/>
  <c r="R422" i="34"/>
  <c r="F421" i="34"/>
  <c r="R421" i="34"/>
  <c r="F420" i="34"/>
  <c r="R420" i="34"/>
  <c r="F419" i="34"/>
  <c r="R419" i="34"/>
  <c r="F418" i="34"/>
  <c r="R418" i="34"/>
  <c r="F417" i="34"/>
  <c r="R417" i="34"/>
  <c r="F416" i="34"/>
  <c r="R416" i="34"/>
  <c r="F415" i="34"/>
  <c r="R415" i="34"/>
  <c r="F414" i="34"/>
  <c r="R414" i="34"/>
  <c r="F413" i="34"/>
  <c r="R413" i="34"/>
  <c r="F412" i="34"/>
  <c r="R412" i="34"/>
  <c r="F411" i="34"/>
  <c r="R411" i="34"/>
  <c r="F410" i="34"/>
  <c r="R410" i="34"/>
  <c r="F409" i="34"/>
  <c r="R409" i="34"/>
  <c r="F408" i="34"/>
  <c r="R408" i="34"/>
  <c r="F407" i="34"/>
  <c r="R407" i="34"/>
  <c r="F406" i="34"/>
  <c r="R406" i="34"/>
  <c r="F405" i="34"/>
  <c r="R405" i="34"/>
  <c r="F404" i="34"/>
  <c r="R404" i="34"/>
  <c r="F403" i="34"/>
  <c r="R403" i="34"/>
  <c r="F402" i="34"/>
  <c r="R402" i="34"/>
  <c r="F401" i="34"/>
  <c r="R401" i="34"/>
  <c r="F400" i="34"/>
  <c r="R400" i="34"/>
  <c r="F399" i="34"/>
  <c r="R399" i="34"/>
  <c r="F398" i="34"/>
  <c r="R398" i="34"/>
  <c r="F397" i="34"/>
  <c r="R397" i="34"/>
  <c r="F396" i="34"/>
  <c r="R396" i="34"/>
  <c r="F395" i="34"/>
  <c r="R395" i="34"/>
  <c r="F394" i="34"/>
  <c r="R394" i="34"/>
  <c r="F393" i="34"/>
  <c r="R393" i="34"/>
  <c r="F392" i="34"/>
  <c r="R392" i="34"/>
  <c r="F391" i="34"/>
  <c r="R391" i="34"/>
  <c r="F390" i="34"/>
  <c r="R390" i="34"/>
  <c r="F389" i="34"/>
  <c r="R389" i="34"/>
  <c r="F388" i="34"/>
  <c r="R388" i="34"/>
  <c r="F387" i="34"/>
  <c r="R387" i="34"/>
  <c r="F386" i="34"/>
  <c r="R386" i="34"/>
  <c r="F385" i="34"/>
  <c r="R385" i="34"/>
  <c r="F384" i="34"/>
  <c r="R384" i="34"/>
  <c r="F383" i="34"/>
  <c r="R383" i="34"/>
  <c r="F382" i="34"/>
  <c r="R382" i="34"/>
  <c r="F381" i="34"/>
  <c r="R381" i="34"/>
  <c r="F380" i="34"/>
  <c r="R380" i="34"/>
  <c r="F379" i="34"/>
  <c r="R379" i="34"/>
  <c r="F378" i="34"/>
  <c r="R378" i="34"/>
  <c r="F377" i="34"/>
  <c r="R377" i="34"/>
  <c r="F376" i="34"/>
  <c r="R376" i="34"/>
  <c r="F375" i="34"/>
  <c r="R375" i="34"/>
  <c r="F374" i="34"/>
  <c r="R374" i="34"/>
  <c r="F373" i="34"/>
  <c r="R373" i="34"/>
  <c r="F372" i="34"/>
  <c r="R372" i="34"/>
  <c r="F371" i="34"/>
  <c r="R371" i="34"/>
  <c r="F370" i="34"/>
  <c r="R370" i="34"/>
  <c r="F369" i="34"/>
  <c r="R369" i="34"/>
  <c r="F368" i="34"/>
  <c r="R368" i="34"/>
  <c r="F367" i="34"/>
  <c r="R367" i="34"/>
  <c r="F366" i="34"/>
  <c r="R366" i="34"/>
  <c r="F365" i="34"/>
  <c r="R365" i="34"/>
  <c r="F364" i="34"/>
  <c r="R364" i="34"/>
  <c r="F363" i="34"/>
  <c r="R363" i="34"/>
  <c r="F362" i="34"/>
  <c r="R362" i="34"/>
  <c r="F361" i="34"/>
  <c r="R361" i="34"/>
  <c r="F360" i="34"/>
  <c r="R360" i="34"/>
  <c r="F359" i="34"/>
  <c r="R359" i="34"/>
  <c r="F358" i="34"/>
  <c r="R358" i="34"/>
  <c r="F357" i="34"/>
  <c r="R357" i="34"/>
  <c r="F356" i="34"/>
  <c r="R356" i="34"/>
  <c r="F355" i="34"/>
  <c r="R355" i="34"/>
  <c r="F354" i="34"/>
  <c r="R354" i="34"/>
  <c r="F353" i="34"/>
  <c r="R353" i="34"/>
  <c r="F352" i="34"/>
  <c r="R352" i="34"/>
  <c r="F351" i="34"/>
  <c r="R351" i="34"/>
  <c r="F350" i="34"/>
  <c r="R350" i="34"/>
  <c r="F349" i="34"/>
  <c r="R349" i="34"/>
  <c r="F348" i="34"/>
  <c r="R348" i="34"/>
  <c r="F347" i="34"/>
  <c r="R347" i="34"/>
  <c r="F346" i="34"/>
  <c r="R346" i="34"/>
  <c r="F345" i="34"/>
  <c r="R345" i="34"/>
  <c r="F344" i="34"/>
  <c r="R344" i="34"/>
  <c r="F343" i="34"/>
  <c r="R343" i="34"/>
  <c r="F342" i="34"/>
  <c r="R342" i="34"/>
  <c r="F341" i="34"/>
  <c r="R341" i="34"/>
  <c r="F340" i="34"/>
  <c r="R340" i="34"/>
  <c r="F339" i="34"/>
  <c r="R339" i="34"/>
  <c r="F338" i="34"/>
  <c r="R338" i="34"/>
  <c r="F337" i="34"/>
  <c r="R337" i="34"/>
  <c r="F336" i="34"/>
  <c r="R336" i="34"/>
  <c r="F335" i="34"/>
  <c r="R335" i="34"/>
  <c r="F334" i="34"/>
  <c r="R334" i="34"/>
  <c r="F333" i="34"/>
  <c r="R333" i="34"/>
  <c r="F332" i="34"/>
  <c r="R332" i="34"/>
  <c r="F331" i="34"/>
  <c r="R331" i="34"/>
  <c r="F330" i="34"/>
  <c r="R330" i="34"/>
  <c r="F329" i="34"/>
  <c r="R329" i="34"/>
  <c r="F328" i="34"/>
  <c r="R328" i="34"/>
  <c r="F327" i="34"/>
  <c r="R327" i="34"/>
  <c r="F326" i="34"/>
  <c r="R326" i="34"/>
  <c r="F325" i="34"/>
  <c r="R325" i="34"/>
  <c r="F324" i="34"/>
  <c r="R324" i="34"/>
  <c r="F323" i="34"/>
  <c r="R323" i="34"/>
  <c r="F322" i="34"/>
  <c r="R322" i="34"/>
  <c r="F321" i="34"/>
  <c r="R321" i="34"/>
  <c r="F320" i="34"/>
  <c r="R320" i="34"/>
  <c r="F319" i="34"/>
  <c r="R319" i="34"/>
  <c r="F318" i="34"/>
  <c r="R318" i="34"/>
  <c r="F317" i="34"/>
  <c r="R317" i="34"/>
  <c r="F316" i="34"/>
  <c r="R316" i="34"/>
  <c r="F315" i="34"/>
  <c r="R315" i="34"/>
  <c r="F314" i="34"/>
  <c r="R314" i="34"/>
  <c r="F313" i="34"/>
  <c r="R313" i="34"/>
  <c r="F312" i="34"/>
  <c r="R312" i="34"/>
  <c r="F311" i="34"/>
  <c r="R311" i="34"/>
  <c r="F310" i="34"/>
  <c r="R310" i="34"/>
  <c r="F309" i="34"/>
  <c r="R309" i="34"/>
  <c r="F308" i="34"/>
  <c r="R308" i="34"/>
  <c r="F307" i="34"/>
  <c r="R307" i="34"/>
  <c r="F306" i="34"/>
  <c r="R306" i="34"/>
  <c r="F305" i="34"/>
  <c r="R305" i="34"/>
  <c r="F304" i="34"/>
  <c r="R304" i="34"/>
  <c r="F303" i="34"/>
  <c r="R303" i="34"/>
  <c r="F302" i="34"/>
  <c r="R302" i="34"/>
  <c r="F301" i="34"/>
  <c r="R301" i="34"/>
  <c r="F300" i="34"/>
  <c r="R300" i="34"/>
  <c r="F299" i="34"/>
  <c r="R299" i="34"/>
  <c r="F298" i="34"/>
  <c r="R298" i="34"/>
  <c r="F297" i="34"/>
  <c r="R297" i="34"/>
  <c r="F296" i="34"/>
  <c r="R296" i="34"/>
  <c r="F295" i="34"/>
  <c r="R295" i="34"/>
  <c r="F294" i="34"/>
  <c r="R294" i="34"/>
  <c r="F293" i="34"/>
  <c r="R293" i="34"/>
  <c r="F292" i="34"/>
  <c r="R292" i="34"/>
  <c r="F291" i="34"/>
  <c r="R291" i="34"/>
  <c r="F290" i="34"/>
  <c r="R290" i="34"/>
  <c r="F289" i="34"/>
  <c r="R289" i="34"/>
  <c r="F288" i="34"/>
  <c r="R288" i="34"/>
  <c r="F287" i="34"/>
  <c r="R287" i="34"/>
  <c r="F286" i="34"/>
  <c r="R286" i="34"/>
  <c r="F285" i="34"/>
  <c r="R285" i="34"/>
  <c r="F284" i="34"/>
  <c r="R284" i="34"/>
  <c r="F283" i="34"/>
  <c r="R283" i="34"/>
  <c r="F282" i="34"/>
  <c r="R282" i="34"/>
  <c r="F281" i="34"/>
  <c r="R281" i="34"/>
  <c r="F280" i="34"/>
  <c r="R280" i="34"/>
  <c r="F279" i="34"/>
  <c r="R279" i="34"/>
  <c r="F278" i="34"/>
  <c r="R278" i="34"/>
  <c r="F277" i="34"/>
  <c r="R277" i="34"/>
  <c r="F276" i="34"/>
  <c r="R276" i="34"/>
  <c r="F275" i="34"/>
  <c r="R275" i="34"/>
  <c r="F274" i="34"/>
  <c r="R274" i="34"/>
  <c r="F273" i="34"/>
  <c r="R273" i="34"/>
  <c r="F272" i="34"/>
  <c r="R272" i="34"/>
  <c r="F271" i="34"/>
  <c r="R271" i="34"/>
  <c r="F270" i="34"/>
  <c r="R270" i="34"/>
  <c r="F269" i="34"/>
  <c r="R269" i="34"/>
  <c r="F268" i="34"/>
  <c r="R268" i="34"/>
  <c r="F267" i="34"/>
  <c r="R267" i="34"/>
  <c r="F266" i="34"/>
  <c r="R266" i="34"/>
  <c r="F265" i="34"/>
  <c r="R265" i="34"/>
  <c r="F264" i="34"/>
  <c r="R264" i="34"/>
  <c r="F263" i="34"/>
  <c r="R263" i="34"/>
  <c r="F262" i="34"/>
  <c r="R262" i="34"/>
  <c r="F261" i="34"/>
  <c r="R261" i="34"/>
  <c r="F260" i="34"/>
  <c r="R260" i="34"/>
  <c r="F259" i="34"/>
  <c r="R259" i="34"/>
  <c r="F258" i="34"/>
  <c r="R258" i="34"/>
  <c r="F257" i="34"/>
  <c r="R257" i="34"/>
  <c r="F256" i="34"/>
  <c r="R256" i="34"/>
  <c r="F255" i="34"/>
  <c r="R255" i="34"/>
  <c r="F254" i="34"/>
  <c r="R254" i="34"/>
  <c r="F253" i="34"/>
  <c r="R253" i="34"/>
  <c r="F252" i="34"/>
  <c r="R252" i="34"/>
  <c r="F251" i="34"/>
  <c r="R251" i="34"/>
  <c r="F250" i="34"/>
  <c r="R250" i="34"/>
  <c r="F249" i="34"/>
  <c r="R249" i="34"/>
  <c r="F248" i="34"/>
  <c r="R248" i="34"/>
  <c r="F247" i="34"/>
  <c r="R247" i="34"/>
  <c r="F246" i="34"/>
  <c r="R246" i="34"/>
  <c r="F245" i="34"/>
  <c r="R245" i="34"/>
  <c r="F244" i="34"/>
  <c r="R244" i="34"/>
  <c r="F243" i="34"/>
  <c r="R243" i="34"/>
  <c r="F242" i="34"/>
  <c r="R242" i="34"/>
  <c r="F241" i="34"/>
  <c r="R241" i="34"/>
  <c r="F240" i="34"/>
  <c r="R240" i="34"/>
  <c r="F239" i="34"/>
  <c r="R239" i="34"/>
  <c r="F238" i="34"/>
  <c r="R238" i="34"/>
  <c r="F237" i="34"/>
  <c r="R237" i="34"/>
  <c r="F236" i="34"/>
  <c r="R236" i="34"/>
  <c r="F235" i="34"/>
  <c r="R235" i="34"/>
  <c r="F234" i="34"/>
  <c r="R234" i="34"/>
  <c r="F233" i="34"/>
  <c r="R233" i="34"/>
  <c r="F232" i="34"/>
  <c r="R232" i="34"/>
  <c r="F231" i="34"/>
  <c r="R231" i="34"/>
  <c r="F230" i="34"/>
  <c r="R230" i="34"/>
  <c r="F229" i="34"/>
  <c r="R229" i="34"/>
  <c r="F228" i="34"/>
  <c r="R228" i="34"/>
  <c r="F227" i="34"/>
  <c r="R227" i="34"/>
  <c r="F226" i="34"/>
  <c r="R226" i="34"/>
  <c r="F225" i="34"/>
  <c r="R225" i="34"/>
  <c r="F224" i="34"/>
  <c r="R224" i="34"/>
  <c r="F223" i="34"/>
  <c r="R223" i="34"/>
  <c r="F222" i="34"/>
  <c r="R222" i="34"/>
  <c r="F221" i="34"/>
  <c r="R221" i="34"/>
  <c r="F220" i="34"/>
  <c r="R220" i="34"/>
  <c r="F219" i="34"/>
  <c r="R219" i="34"/>
  <c r="F218" i="34"/>
  <c r="R218" i="34"/>
  <c r="F217" i="34"/>
  <c r="R217" i="34"/>
  <c r="F216" i="34"/>
  <c r="R216" i="34"/>
  <c r="F215" i="34"/>
  <c r="R215" i="34"/>
  <c r="F214" i="34"/>
  <c r="R214" i="34"/>
  <c r="F213" i="34"/>
  <c r="R213" i="34"/>
  <c r="F212" i="34"/>
  <c r="R212" i="34"/>
  <c r="F211" i="34"/>
  <c r="R211" i="34"/>
  <c r="F210" i="34"/>
  <c r="R210" i="34"/>
  <c r="F209" i="34"/>
  <c r="R209" i="34"/>
  <c r="F208" i="34"/>
  <c r="R208" i="34"/>
  <c r="F207" i="34"/>
  <c r="R207" i="34"/>
  <c r="F206" i="34"/>
  <c r="R206" i="34"/>
  <c r="F205" i="34"/>
  <c r="R205" i="34"/>
  <c r="F204" i="34"/>
  <c r="R204" i="34"/>
  <c r="F203" i="34"/>
  <c r="R203" i="34"/>
  <c r="F202" i="34"/>
  <c r="R202" i="34"/>
  <c r="F201" i="34"/>
  <c r="R201" i="34"/>
  <c r="F200" i="34"/>
  <c r="R200" i="34"/>
  <c r="F199" i="34"/>
  <c r="R199" i="34"/>
  <c r="F198" i="34"/>
  <c r="R198" i="34"/>
  <c r="F197" i="34"/>
  <c r="R197" i="34"/>
  <c r="F196" i="34"/>
  <c r="R196" i="34"/>
  <c r="F195" i="34"/>
  <c r="R195" i="34"/>
  <c r="F194" i="34"/>
  <c r="R194" i="34"/>
  <c r="F193" i="34"/>
  <c r="R193" i="34"/>
  <c r="F192" i="34"/>
  <c r="R192" i="34"/>
  <c r="F191" i="34"/>
  <c r="R191" i="34"/>
  <c r="F190" i="34"/>
  <c r="R190" i="34"/>
  <c r="F189" i="34"/>
  <c r="R189" i="34"/>
  <c r="F188" i="34"/>
  <c r="R188" i="34"/>
  <c r="F187" i="34"/>
  <c r="R187" i="34"/>
  <c r="F186" i="34"/>
  <c r="R186" i="34"/>
  <c r="F185" i="34"/>
  <c r="R185" i="34"/>
  <c r="F184" i="34"/>
  <c r="R184" i="34"/>
  <c r="F183" i="34"/>
  <c r="R183" i="34"/>
  <c r="F182" i="34"/>
  <c r="R182" i="34"/>
  <c r="F181" i="34"/>
  <c r="R181" i="34"/>
  <c r="F180" i="34"/>
  <c r="R180" i="34"/>
  <c r="F179" i="34"/>
  <c r="R179" i="34"/>
  <c r="F178" i="34"/>
  <c r="R178" i="34"/>
  <c r="F177" i="34"/>
  <c r="R177" i="34"/>
  <c r="F176" i="34"/>
  <c r="R176" i="34"/>
  <c r="F175" i="34"/>
  <c r="R175" i="34"/>
  <c r="F174" i="34"/>
  <c r="R174" i="34"/>
  <c r="F173" i="34"/>
  <c r="R173" i="34"/>
  <c r="F172" i="34"/>
  <c r="R172" i="34"/>
  <c r="F171" i="34"/>
  <c r="R171" i="34"/>
  <c r="F170" i="34"/>
  <c r="R170" i="34"/>
  <c r="F169" i="34"/>
  <c r="R169" i="34"/>
  <c r="F168" i="34"/>
  <c r="R168" i="34"/>
  <c r="F167" i="34"/>
  <c r="R167" i="34"/>
  <c r="F166" i="34"/>
  <c r="R166" i="34"/>
  <c r="F165" i="34"/>
  <c r="R165" i="34"/>
  <c r="F164" i="34"/>
  <c r="R164" i="34"/>
  <c r="F163" i="34"/>
  <c r="R163" i="34"/>
  <c r="F162" i="34"/>
  <c r="R162" i="34"/>
  <c r="F161" i="34"/>
  <c r="R161" i="34"/>
  <c r="F160" i="34"/>
  <c r="R160" i="34"/>
  <c r="F159" i="34"/>
  <c r="R159" i="34"/>
  <c r="F158" i="34"/>
  <c r="R158" i="34"/>
  <c r="F157" i="34"/>
  <c r="R157" i="34"/>
  <c r="F156" i="34"/>
  <c r="R156" i="34"/>
  <c r="F155" i="34"/>
  <c r="R155" i="34"/>
  <c r="F154" i="34"/>
  <c r="R154" i="34"/>
  <c r="F153" i="34"/>
  <c r="R153" i="34"/>
  <c r="F152" i="34"/>
  <c r="R152" i="34"/>
  <c r="F151" i="34"/>
  <c r="R151" i="34"/>
  <c r="F150" i="34"/>
  <c r="R150" i="34"/>
  <c r="F149" i="34"/>
  <c r="R149" i="34"/>
  <c r="F148" i="34"/>
  <c r="R148" i="34"/>
  <c r="F147" i="34"/>
  <c r="R147" i="34"/>
  <c r="F146" i="34"/>
  <c r="R146" i="34"/>
  <c r="F145" i="34"/>
  <c r="R145" i="34"/>
  <c r="F144" i="34"/>
  <c r="R144" i="34"/>
  <c r="F143" i="34"/>
  <c r="R143" i="34"/>
  <c r="F142" i="34"/>
  <c r="R142" i="34"/>
  <c r="F141" i="34"/>
  <c r="R141" i="34"/>
  <c r="F140" i="34"/>
  <c r="R140" i="34"/>
  <c r="F139" i="34"/>
  <c r="R139" i="34"/>
  <c r="F138" i="34"/>
  <c r="R138" i="34"/>
  <c r="F137" i="34"/>
  <c r="R137" i="34"/>
  <c r="F136" i="34"/>
  <c r="R136" i="34"/>
  <c r="F135" i="34"/>
  <c r="R135" i="34"/>
  <c r="F134" i="34"/>
  <c r="R134" i="34"/>
  <c r="F133" i="34"/>
  <c r="R133" i="34"/>
  <c r="F132" i="34"/>
  <c r="R132" i="34"/>
  <c r="F131" i="34"/>
  <c r="R131" i="34"/>
  <c r="F130" i="34"/>
  <c r="R130" i="34"/>
  <c r="F129" i="34"/>
  <c r="R129" i="34"/>
  <c r="F128" i="34"/>
  <c r="R128" i="34"/>
  <c r="F127" i="34"/>
  <c r="R127" i="34"/>
  <c r="F126" i="34"/>
  <c r="R126" i="34"/>
  <c r="F125" i="34"/>
  <c r="R125" i="34"/>
  <c r="F124" i="34"/>
  <c r="R124" i="34"/>
  <c r="F123" i="34"/>
  <c r="R123" i="34"/>
  <c r="F122" i="34"/>
  <c r="R122" i="34"/>
  <c r="F121" i="34"/>
  <c r="R121" i="34"/>
  <c r="F120" i="34"/>
  <c r="R120" i="34"/>
  <c r="F119" i="34"/>
  <c r="R119" i="34"/>
  <c r="F118" i="34"/>
  <c r="R118" i="34"/>
  <c r="F117" i="34"/>
  <c r="R117" i="34"/>
  <c r="F116" i="34"/>
  <c r="R116" i="34"/>
  <c r="F115" i="34"/>
  <c r="R115" i="34"/>
  <c r="F114" i="34"/>
  <c r="R114" i="34"/>
  <c r="F113" i="34"/>
  <c r="R113" i="34"/>
  <c r="F112" i="34"/>
  <c r="R112" i="34"/>
  <c r="F111" i="34"/>
  <c r="R111" i="34"/>
  <c r="F110" i="34"/>
  <c r="R110" i="34"/>
  <c r="F109" i="34"/>
  <c r="R109" i="34"/>
  <c r="F108" i="34"/>
  <c r="R108" i="34"/>
  <c r="F107" i="34"/>
  <c r="R107" i="34"/>
  <c r="F106" i="34"/>
  <c r="R106" i="34"/>
  <c r="F105" i="34"/>
  <c r="R105" i="34"/>
  <c r="F104" i="34"/>
  <c r="R104" i="34"/>
  <c r="F103" i="34"/>
  <c r="R103" i="34"/>
  <c r="F102" i="34"/>
  <c r="R102" i="34"/>
  <c r="F101" i="34"/>
  <c r="R101" i="34"/>
  <c r="F100" i="34"/>
  <c r="R100" i="34"/>
  <c r="F99" i="34"/>
  <c r="R99" i="34"/>
  <c r="F98" i="34"/>
  <c r="R98" i="34"/>
  <c r="F97" i="34"/>
  <c r="R97" i="34"/>
  <c r="F96" i="34"/>
  <c r="R96" i="34"/>
  <c r="F95" i="34"/>
  <c r="R95" i="34"/>
  <c r="F94" i="34"/>
  <c r="R94" i="34"/>
  <c r="F93" i="34"/>
  <c r="R93" i="34"/>
  <c r="F92" i="34"/>
  <c r="R92" i="34"/>
  <c r="F91" i="34"/>
  <c r="R91" i="34"/>
  <c r="F90" i="34"/>
  <c r="R90" i="34"/>
  <c r="F89" i="34"/>
  <c r="R89" i="34"/>
  <c r="F88" i="34"/>
  <c r="R88" i="34"/>
  <c r="F87" i="34"/>
  <c r="R87" i="34"/>
  <c r="F86" i="34"/>
  <c r="R86" i="34"/>
  <c r="F85" i="34"/>
  <c r="R85" i="34"/>
  <c r="F84" i="34"/>
  <c r="R84" i="34"/>
  <c r="F83" i="34"/>
  <c r="R83" i="34"/>
  <c r="F82" i="34"/>
  <c r="R82" i="34"/>
  <c r="F81" i="34"/>
  <c r="R81" i="34"/>
  <c r="F80" i="34"/>
  <c r="R80" i="34"/>
  <c r="F79" i="34"/>
  <c r="R79" i="34"/>
  <c r="F78" i="34"/>
  <c r="R78" i="34"/>
  <c r="F77" i="34"/>
  <c r="R77" i="34"/>
  <c r="F76" i="34"/>
  <c r="R76" i="34"/>
  <c r="F75" i="34"/>
  <c r="R75" i="34"/>
  <c r="F74" i="34"/>
  <c r="R74" i="34"/>
  <c r="F73" i="34"/>
  <c r="R73" i="34"/>
  <c r="F72" i="34"/>
  <c r="R72" i="34"/>
  <c r="F71" i="34"/>
  <c r="R71" i="34"/>
  <c r="F70" i="34"/>
  <c r="R70" i="34"/>
  <c r="F69" i="34"/>
  <c r="R69" i="34"/>
  <c r="F68" i="34"/>
  <c r="R68" i="34"/>
  <c r="F67" i="34"/>
  <c r="R67" i="34"/>
  <c r="F66" i="34"/>
  <c r="R66" i="34"/>
  <c r="F65" i="34"/>
  <c r="R65" i="34"/>
  <c r="F64" i="34"/>
  <c r="R64" i="34"/>
  <c r="F63" i="34"/>
  <c r="R63" i="34"/>
  <c r="F62" i="34"/>
  <c r="R62" i="34"/>
  <c r="F61" i="34"/>
  <c r="R61" i="34"/>
  <c r="F60" i="34"/>
  <c r="R60" i="34"/>
  <c r="F59" i="34"/>
  <c r="R59" i="34"/>
  <c r="F58" i="34"/>
  <c r="R58" i="34"/>
  <c r="F57" i="34"/>
  <c r="R57" i="34"/>
  <c r="F56" i="34"/>
  <c r="R56" i="34"/>
  <c r="F55" i="34"/>
  <c r="R55" i="34"/>
  <c r="F54" i="34"/>
  <c r="R54" i="34"/>
  <c r="F53" i="34"/>
  <c r="R53" i="34"/>
  <c r="F52" i="34"/>
  <c r="R52" i="34"/>
  <c r="F51" i="34"/>
  <c r="R51" i="34"/>
  <c r="F50" i="34"/>
  <c r="R50" i="34"/>
  <c r="F49" i="34"/>
  <c r="R49" i="34"/>
  <c r="F48" i="34"/>
  <c r="R48" i="34"/>
  <c r="F47" i="34"/>
  <c r="R47" i="34"/>
  <c r="F46" i="34"/>
  <c r="R46" i="34"/>
  <c r="F45" i="34"/>
  <c r="R45" i="34"/>
  <c r="F44" i="34"/>
  <c r="R44" i="34"/>
  <c r="F43" i="34"/>
  <c r="R43" i="34"/>
  <c r="F42" i="34"/>
  <c r="R42" i="34"/>
  <c r="F41" i="34"/>
  <c r="R41" i="34"/>
  <c r="F40" i="34"/>
  <c r="R40" i="34"/>
  <c r="F39" i="34"/>
  <c r="R39" i="34"/>
  <c r="F38" i="34"/>
  <c r="R38" i="34"/>
  <c r="F37" i="34"/>
  <c r="R37" i="34"/>
  <c r="F36" i="34"/>
  <c r="R36" i="34"/>
  <c r="F35" i="34"/>
  <c r="R35" i="34"/>
  <c r="F34" i="34"/>
  <c r="R34" i="34"/>
  <c r="F33" i="34"/>
  <c r="R33" i="34"/>
  <c r="F32" i="34"/>
  <c r="R32" i="34"/>
  <c r="F31" i="34"/>
  <c r="R31" i="34"/>
  <c r="F30" i="34"/>
  <c r="R30" i="34"/>
  <c r="F29" i="34"/>
  <c r="R29" i="34"/>
  <c r="F28" i="34"/>
  <c r="R28" i="34"/>
  <c r="F27" i="34"/>
  <c r="R27" i="34"/>
  <c r="F26" i="34"/>
  <c r="R26" i="34"/>
  <c r="F25" i="34"/>
  <c r="R25" i="34"/>
  <c r="F24" i="34"/>
  <c r="R24" i="34"/>
  <c r="F23" i="34"/>
  <c r="R23" i="34"/>
  <c r="F22" i="34"/>
  <c r="R22" i="34"/>
  <c r="F21" i="34"/>
  <c r="R21" i="34"/>
  <c r="F20" i="34"/>
  <c r="R20" i="34"/>
  <c r="F19" i="34"/>
  <c r="R19" i="34"/>
  <c r="F18" i="34"/>
  <c r="R18" i="34"/>
  <c r="F17" i="34"/>
  <c r="R17" i="34"/>
  <c r="F16" i="34"/>
  <c r="R16" i="34"/>
  <c r="F15" i="34"/>
  <c r="R15" i="34"/>
  <c r="F14" i="34"/>
  <c r="R14" i="34"/>
  <c r="F13" i="34"/>
  <c r="R13" i="34"/>
  <c r="F12" i="34"/>
  <c r="R12" i="34"/>
  <c r="F11" i="34"/>
  <c r="R11" i="34"/>
  <c r="F10" i="34"/>
  <c r="R10" i="34"/>
  <c r="F9" i="34"/>
  <c r="R9" i="34"/>
  <c r="F8" i="34"/>
  <c r="R8" i="34"/>
  <c r="C8" i="33"/>
  <c r="C9" i="33"/>
  <c r="C10" i="33"/>
  <c r="C11" i="33"/>
  <c r="C12" i="33"/>
  <c r="C13" i="33"/>
  <c r="C14" i="33"/>
  <c r="C15" i="33"/>
  <c r="C16" i="33"/>
  <c r="C17" i="33"/>
  <c r="C18" i="33"/>
  <c r="C19" i="33"/>
  <c r="C20" i="33"/>
  <c r="C21" i="33"/>
  <c r="C22" i="33"/>
  <c r="C23" i="33"/>
  <c r="C24" i="33"/>
  <c r="C25" i="33"/>
  <c r="C26" i="33"/>
  <c r="C27" i="33"/>
  <c r="C28" i="33"/>
  <c r="C29" i="33"/>
  <c r="C30" i="33"/>
  <c r="C31" i="33"/>
  <c r="C32" i="33"/>
  <c r="C33" i="33"/>
  <c r="C34" i="33"/>
  <c r="C35" i="33"/>
  <c r="C36" i="33"/>
  <c r="C37" i="33"/>
  <c r="C38" i="33"/>
  <c r="C39" i="33"/>
  <c r="C40" i="33"/>
  <c r="C41" i="33"/>
  <c r="C42" i="33"/>
  <c r="C43" i="33"/>
  <c r="C44" i="33"/>
  <c r="C45" i="33"/>
  <c r="C46" i="33"/>
  <c r="C47" i="33"/>
  <c r="C48" i="33"/>
  <c r="C49" i="33"/>
  <c r="C50" i="33"/>
  <c r="C51" i="33"/>
  <c r="C52" i="33"/>
  <c r="C53" i="33"/>
  <c r="C54" i="33"/>
  <c r="C55" i="33"/>
  <c r="C56" i="33"/>
  <c r="C57" i="33"/>
  <c r="C58" i="33"/>
  <c r="C59" i="33"/>
  <c r="C60" i="33"/>
  <c r="C61" i="33"/>
  <c r="C62" i="33"/>
  <c r="C63" i="33"/>
  <c r="C64" i="33"/>
  <c r="C65" i="33"/>
  <c r="C66" i="33"/>
  <c r="C67" i="33"/>
  <c r="C68" i="33"/>
  <c r="C69" i="33"/>
  <c r="C70" i="33"/>
  <c r="C71" i="33"/>
  <c r="C72" i="33"/>
  <c r="C73" i="33"/>
  <c r="C74" i="33"/>
  <c r="C75" i="33"/>
  <c r="C76" i="33"/>
  <c r="C77" i="33"/>
  <c r="C78" i="33"/>
  <c r="C79" i="33"/>
  <c r="C80" i="33"/>
  <c r="C81" i="33"/>
  <c r="C82" i="33"/>
  <c r="C83" i="33"/>
  <c r="C84" i="33"/>
  <c r="C85" i="33"/>
  <c r="C86" i="33"/>
  <c r="C87" i="33"/>
  <c r="C88" i="33"/>
  <c r="C89" i="33"/>
  <c r="C90" i="33"/>
  <c r="C91" i="33"/>
  <c r="C92" i="33"/>
  <c r="C93" i="33"/>
  <c r="C94" i="33"/>
  <c r="C95" i="33"/>
  <c r="C96" i="33"/>
  <c r="C97" i="33"/>
  <c r="C98" i="33"/>
  <c r="C99" i="33"/>
  <c r="C100" i="33"/>
  <c r="C101" i="33"/>
  <c r="C102" i="33"/>
  <c r="C103" i="33"/>
  <c r="C104" i="33"/>
  <c r="C105" i="33"/>
  <c r="C106" i="33"/>
  <c r="C107" i="33"/>
  <c r="C108" i="33"/>
  <c r="C109" i="33"/>
  <c r="C110" i="33"/>
  <c r="C111" i="33"/>
  <c r="C112" i="33"/>
  <c r="C113" i="33"/>
  <c r="C114" i="33"/>
  <c r="C115" i="33"/>
  <c r="C116" i="33"/>
  <c r="C117" i="33"/>
  <c r="C118" i="33"/>
  <c r="C119" i="33"/>
  <c r="C120" i="33"/>
  <c r="C121" i="33"/>
  <c r="C122" i="33"/>
  <c r="C123" i="33"/>
  <c r="C124" i="33"/>
  <c r="C125" i="33"/>
  <c r="C126" i="33"/>
  <c r="C127" i="33"/>
  <c r="C128" i="33"/>
  <c r="C129" i="33"/>
  <c r="C130" i="33"/>
  <c r="C131" i="33"/>
  <c r="C132" i="33"/>
  <c r="C133" i="33"/>
  <c r="C134" i="33"/>
  <c r="C135" i="33"/>
  <c r="C136" i="33"/>
  <c r="C137" i="33"/>
  <c r="C138" i="33"/>
  <c r="C139" i="33"/>
  <c r="C140" i="33"/>
  <c r="C141" i="33"/>
  <c r="C142" i="33"/>
  <c r="C143" i="33"/>
  <c r="C144" i="33"/>
  <c r="C145" i="33"/>
  <c r="C146" i="33"/>
  <c r="C147" i="33"/>
  <c r="C148" i="33"/>
  <c r="C149" i="33"/>
  <c r="C150" i="33"/>
  <c r="C151" i="33"/>
  <c r="C152" i="33"/>
  <c r="C153" i="33"/>
  <c r="C154" i="33"/>
  <c r="C155" i="33"/>
  <c r="C156" i="33"/>
  <c r="C157" i="33"/>
  <c r="C158" i="33"/>
  <c r="C159" i="33"/>
  <c r="C160" i="33"/>
  <c r="C161" i="33"/>
  <c r="C162" i="33"/>
  <c r="C163" i="33"/>
  <c r="C164" i="33"/>
  <c r="C165" i="33"/>
  <c r="C166" i="33"/>
  <c r="C167" i="33"/>
  <c r="C168" i="33"/>
  <c r="C169" i="33"/>
  <c r="C170" i="33"/>
  <c r="C171" i="33"/>
  <c r="C172" i="33"/>
  <c r="C173" i="33"/>
  <c r="C174" i="33"/>
  <c r="C175" i="33"/>
  <c r="C176" i="33"/>
  <c r="C177" i="33"/>
  <c r="C178" i="33"/>
  <c r="C179" i="33"/>
  <c r="C180" i="33"/>
  <c r="C181" i="33"/>
  <c r="C182" i="33"/>
  <c r="C183" i="33"/>
  <c r="C184" i="33"/>
  <c r="C185" i="33"/>
  <c r="C186" i="33"/>
  <c r="C187" i="33"/>
  <c r="C188" i="33"/>
  <c r="C189" i="33"/>
  <c r="C190" i="33"/>
  <c r="C191" i="33"/>
  <c r="C192" i="33"/>
  <c r="C193" i="33"/>
  <c r="C194" i="33"/>
  <c r="C195" i="33"/>
  <c r="C196" i="33"/>
  <c r="C197" i="33"/>
  <c r="C198" i="33"/>
  <c r="C199" i="33"/>
  <c r="C200" i="33"/>
  <c r="C201" i="33"/>
  <c r="C202" i="33"/>
  <c r="C203" i="33"/>
  <c r="C204" i="33"/>
  <c r="C205" i="33"/>
  <c r="C206" i="33"/>
  <c r="C207" i="33"/>
  <c r="C208" i="33"/>
  <c r="C209" i="33"/>
  <c r="C210" i="33"/>
  <c r="C211" i="33"/>
  <c r="C212" i="33"/>
  <c r="C213" i="33"/>
  <c r="C214" i="33"/>
  <c r="C215" i="33"/>
  <c r="C216" i="33"/>
  <c r="C217" i="33"/>
  <c r="C218" i="33"/>
  <c r="C219" i="33"/>
  <c r="C220" i="33"/>
  <c r="C221" i="33"/>
  <c r="C222" i="33"/>
  <c r="C223" i="33"/>
  <c r="C224" i="33"/>
  <c r="C225" i="33"/>
  <c r="C226" i="33"/>
  <c r="C227" i="33"/>
  <c r="C228" i="33"/>
  <c r="C229" i="33"/>
  <c r="C230" i="33"/>
  <c r="C231" i="33"/>
  <c r="C232" i="33"/>
  <c r="C233" i="33"/>
  <c r="C234" i="33"/>
  <c r="C235" i="33"/>
  <c r="C236" i="33"/>
  <c r="C237" i="33"/>
  <c r="C238" i="33"/>
  <c r="C239" i="33"/>
  <c r="C240" i="33"/>
  <c r="C241" i="33"/>
  <c r="C242" i="33"/>
  <c r="C243" i="33"/>
  <c r="C244" i="33"/>
  <c r="C245" i="33"/>
  <c r="C246" i="33"/>
  <c r="C247" i="33"/>
  <c r="C248" i="33"/>
  <c r="C249" i="33"/>
  <c r="C250" i="33"/>
  <c r="C251" i="33"/>
  <c r="C252" i="33"/>
  <c r="C253" i="33"/>
  <c r="C254" i="33"/>
  <c r="C255" i="33"/>
  <c r="C256" i="33"/>
  <c r="C257" i="33"/>
  <c r="C258" i="33"/>
  <c r="C259" i="33"/>
  <c r="C260" i="33"/>
  <c r="C261" i="33"/>
  <c r="C262" i="33"/>
  <c r="C263" i="33"/>
  <c r="C264" i="33"/>
  <c r="C265" i="33"/>
  <c r="C266" i="33"/>
  <c r="C267" i="33"/>
  <c r="C268" i="33"/>
  <c r="C269" i="33"/>
  <c r="C270" i="33"/>
  <c r="C271" i="33"/>
  <c r="C272" i="33"/>
  <c r="C273" i="33"/>
  <c r="C274" i="33"/>
  <c r="C275" i="33"/>
  <c r="C276" i="33"/>
  <c r="C277" i="33"/>
  <c r="C278" i="33"/>
  <c r="C279" i="33"/>
  <c r="C280" i="33"/>
  <c r="C281" i="33"/>
  <c r="C282" i="33"/>
  <c r="C283" i="33"/>
  <c r="C284" i="33"/>
  <c r="C285" i="33"/>
  <c r="C286" i="33"/>
  <c r="C287" i="33"/>
  <c r="C288" i="33"/>
  <c r="C289" i="33"/>
  <c r="C290" i="33"/>
  <c r="C291" i="33"/>
  <c r="C292" i="33"/>
  <c r="C293" i="33"/>
  <c r="C294" i="33"/>
  <c r="C295" i="33"/>
  <c r="C296" i="33"/>
  <c r="C297" i="33"/>
  <c r="C298" i="33"/>
  <c r="C299" i="33"/>
  <c r="C300" i="33"/>
  <c r="C301" i="33"/>
  <c r="C302" i="33"/>
  <c r="C303" i="33"/>
  <c r="C304" i="33"/>
  <c r="C305" i="33"/>
  <c r="C306" i="33"/>
  <c r="C307" i="33"/>
  <c r="C308" i="33"/>
  <c r="C309" i="33"/>
  <c r="C310" i="33"/>
  <c r="C311" i="33"/>
  <c r="C312" i="33"/>
  <c r="C313" i="33"/>
  <c r="C314" i="33"/>
  <c r="C315" i="33"/>
  <c r="C316" i="33"/>
  <c r="C317" i="33"/>
  <c r="C318" i="33"/>
  <c r="C319" i="33"/>
  <c r="C320" i="33"/>
  <c r="C321" i="33"/>
  <c r="C322" i="33"/>
  <c r="C323" i="33"/>
  <c r="C324" i="33"/>
  <c r="C325" i="33"/>
  <c r="C326" i="33"/>
  <c r="C327" i="33"/>
  <c r="C328" i="33"/>
  <c r="C329" i="33"/>
  <c r="C330" i="33"/>
  <c r="C331" i="33"/>
  <c r="C332" i="33"/>
  <c r="C333" i="33"/>
  <c r="C334" i="33"/>
  <c r="C335" i="33"/>
  <c r="C336" i="33"/>
  <c r="C337" i="33"/>
  <c r="C338" i="33"/>
  <c r="C339" i="33"/>
  <c r="C340" i="33"/>
  <c r="C341" i="33"/>
  <c r="C342" i="33"/>
  <c r="C343" i="33"/>
  <c r="C344" i="33"/>
  <c r="C345" i="33"/>
  <c r="C346" i="33"/>
  <c r="C347" i="33"/>
  <c r="C348" i="33"/>
  <c r="C349" i="33"/>
  <c r="C350" i="33"/>
  <c r="C351" i="33"/>
  <c r="C352" i="33"/>
  <c r="C353" i="33"/>
  <c r="C354" i="33"/>
  <c r="C355" i="33"/>
  <c r="C356" i="33"/>
  <c r="C357" i="33"/>
  <c r="C358" i="33"/>
  <c r="C359" i="33"/>
  <c r="C360" i="33"/>
  <c r="C361" i="33"/>
  <c r="C362" i="33"/>
  <c r="C363" i="33"/>
  <c r="C364" i="33"/>
  <c r="C365" i="33"/>
  <c r="C366" i="33"/>
  <c r="C367" i="33"/>
  <c r="C368" i="33"/>
  <c r="C369" i="33"/>
  <c r="C370" i="33"/>
  <c r="C371" i="33"/>
  <c r="C372" i="33"/>
  <c r="C373" i="33"/>
  <c r="C374" i="33"/>
  <c r="C375" i="33"/>
  <c r="C376" i="33"/>
  <c r="C377" i="33"/>
  <c r="C378" i="33"/>
  <c r="C379" i="33"/>
  <c r="C380" i="33"/>
  <c r="C381" i="33"/>
  <c r="C382" i="33"/>
  <c r="C383" i="33"/>
  <c r="C384" i="33"/>
  <c r="C385" i="33"/>
  <c r="C386" i="33"/>
  <c r="C387" i="33"/>
  <c r="C388" i="33"/>
  <c r="C389" i="33"/>
  <c r="C390" i="33"/>
  <c r="C391" i="33"/>
  <c r="C392" i="33"/>
  <c r="C393" i="33"/>
  <c r="C394" i="33"/>
  <c r="C395" i="33"/>
  <c r="C396" i="33"/>
  <c r="C397" i="33"/>
  <c r="C398" i="33"/>
  <c r="C399" i="33"/>
  <c r="C400" i="33"/>
  <c r="C401" i="33"/>
  <c r="C402" i="33"/>
  <c r="C403" i="33"/>
  <c r="C404" i="33"/>
  <c r="C405" i="33"/>
  <c r="C406" i="33"/>
  <c r="C407" i="33"/>
  <c r="C408" i="33"/>
  <c r="C409" i="33"/>
  <c r="C410" i="33"/>
  <c r="C411" i="33"/>
  <c r="C412" i="33"/>
  <c r="C413" i="33"/>
  <c r="C414" i="33"/>
  <c r="C415" i="33"/>
  <c r="C416" i="33"/>
  <c r="C417" i="33"/>
  <c r="C418" i="33"/>
  <c r="C419" i="33"/>
  <c r="C420" i="33"/>
  <c r="C421" i="33"/>
  <c r="C422" i="33"/>
  <c r="C423" i="33"/>
  <c r="C424" i="33"/>
  <c r="C425" i="33"/>
  <c r="C426" i="33"/>
  <c r="C427" i="33"/>
  <c r="C428" i="33"/>
  <c r="C429" i="33"/>
  <c r="C430" i="33"/>
  <c r="C431" i="33"/>
  <c r="C432" i="33"/>
  <c r="C433" i="33"/>
  <c r="C434" i="33"/>
  <c r="C435" i="33"/>
  <c r="C436" i="33"/>
  <c r="C437" i="33"/>
  <c r="C438" i="33"/>
  <c r="C439" i="33"/>
  <c r="C440" i="33"/>
  <c r="C441" i="33"/>
  <c r="C442" i="33"/>
  <c r="C443" i="33"/>
  <c r="C444" i="33"/>
  <c r="C445" i="33"/>
  <c r="C446" i="33"/>
  <c r="C447" i="33"/>
  <c r="C448" i="33"/>
  <c r="C449" i="33"/>
  <c r="C450" i="33"/>
  <c r="C451" i="33"/>
  <c r="C452" i="33"/>
  <c r="C453" i="33"/>
  <c r="C454" i="33"/>
  <c r="C455" i="33"/>
  <c r="C456" i="33"/>
  <c r="C457" i="33"/>
  <c r="C458" i="33"/>
  <c r="C459" i="33"/>
  <c r="C460" i="33"/>
  <c r="C461" i="33"/>
  <c r="C462" i="33"/>
  <c r="C463" i="33"/>
  <c r="C464" i="33"/>
  <c r="C465" i="33"/>
  <c r="C466" i="33"/>
  <c r="C467" i="33"/>
  <c r="C468" i="33"/>
  <c r="C469" i="33"/>
  <c r="C470" i="33"/>
  <c r="C471" i="33"/>
  <c r="C472" i="33"/>
  <c r="C473" i="33"/>
  <c r="C474" i="33"/>
  <c r="C475" i="33"/>
  <c r="C476" i="33"/>
  <c r="C477" i="33"/>
  <c r="C478" i="33"/>
  <c r="C479" i="33"/>
  <c r="C480" i="33"/>
  <c r="C481" i="33"/>
  <c r="C482" i="33"/>
  <c r="C483" i="33"/>
  <c r="C484" i="33"/>
  <c r="C485" i="33"/>
  <c r="C486" i="33"/>
  <c r="C487" i="33"/>
  <c r="C488" i="33"/>
  <c r="C489" i="33"/>
  <c r="C490" i="33"/>
  <c r="C491" i="33"/>
  <c r="C492" i="33"/>
  <c r="C493" i="33"/>
  <c r="C494" i="33"/>
  <c r="C495" i="33"/>
  <c r="C496" i="33"/>
  <c r="C497" i="33"/>
  <c r="C498" i="33"/>
  <c r="C499" i="33"/>
  <c r="C500" i="33"/>
  <c r="F500" i="33"/>
  <c r="R500" i="33"/>
  <c r="F499" i="33"/>
  <c r="R499" i="33"/>
  <c r="F498" i="33"/>
  <c r="R498" i="33"/>
  <c r="F497" i="33"/>
  <c r="R497" i="33"/>
  <c r="F496" i="33"/>
  <c r="R496" i="33"/>
  <c r="F495" i="33"/>
  <c r="R495" i="33"/>
  <c r="F494" i="33"/>
  <c r="R494" i="33"/>
  <c r="F493" i="33"/>
  <c r="R493" i="33"/>
  <c r="F492" i="33"/>
  <c r="R492" i="33"/>
  <c r="F491" i="33"/>
  <c r="R491" i="33"/>
  <c r="F490" i="33"/>
  <c r="R490" i="33"/>
  <c r="F489" i="33"/>
  <c r="R489" i="33"/>
  <c r="F488" i="33"/>
  <c r="R488" i="33"/>
  <c r="F487" i="33"/>
  <c r="R487" i="33"/>
  <c r="F486" i="33"/>
  <c r="R486" i="33"/>
  <c r="F485" i="33"/>
  <c r="R485" i="33"/>
  <c r="F484" i="33"/>
  <c r="R484" i="33"/>
  <c r="F483" i="33"/>
  <c r="R483" i="33"/>
  <c r="F482" i="33"/>
  <c r="R482" i="33"/>
  <c r="F481" i="33"/>
  <c r="R481" i="33"/>
  <c r="F480" i="33"/>
  <c r="R480" i="33"/>
  <c r="F479" i="33"/>
  <c r="R479" i="33"/>
  <c r="F478" i="33"/>
  <c r="R478" i="33"/>
  <c r="F477" i="33"/>
  <c r="R477" i="33"/>
  <c r="F476" i="33"/>
  <c r="R476" i="33"/>
  <c r="F475" i="33"/>
  <c r="R475" i="33"/>
  <c r="F474" i="33"/>
  <c r="R474" i="33"/>
  <c r="F473" i="33"/>
  <c r="R473" i="33"/>
  <c r="F472" i="33"/>
  <c r="R472" i="33"/>
  <c r="F471" i="33"/>
  <c r="R471" i="33"/>
  <c r="F470" i="33"/>
  <c r="R470" i="33"/>
  <c r="F469" i="33"/>
  <c r="R469" i="33"/>
  <c r="F468" i="33"/>
  <c r="R468" i="33"/>
  <c r="F467" i="33"/>
  <c r="R467" i="33"/>
  <c r="F466" i="33"/>
  <c r="R466" i="33"/>
  <c r="F465" i="33"/>
  <c r="R465" i="33"/>
  <c r="F464" i="33"/>
  <c r="R464" i="33"/>
  <c r="F463" i="33"/>
  <c r="R463" i="33"/>
  <c r="F462" i="33"/>
  <c r="R462" i="33"/>
  <c r="F461" i="33"/>
  <c r="R461" i="33"/>
  <c r="F460" i="33"/>
  <c r="R460" i="33"/>
  <c r="F459" i="33"/>
  <c r="R459" i="33"/>
  <c r="F458" i="33"/>
  <c r="R458" i="33"/>
  <c r="F457" i="33"/>
  <c r="R457" i="33"/>
  <c r="F456" i="33"/>
  <c r="R456" i="33"/>
  <c r="F455" i="33"/>
  <c r="R455" i="33"/>
  <c r="F454" i="33"/>
  <c r="R454" i="33"/>
  <c r="F453" i="33"/>
  <c r="R453" i="33"/>
  <c r="F452" i="33"/>
  <c r="R452" i="33"/>
  <c r="F451" i="33"/>
  <c r="R451" i="33"/>
  <c r="F450" i="33"/>
  <c r="R450" i="33"/>
  <c r="F449" i="33"/>
  <c r="R449" i="33"/>
  <c r="F448" i="33"/>
  <c r="R448" i="33"/>
  <c r="F447" i="33"/>
  <c r="R447" i="33"/>
  <c r="F446" i="33"/>
  <c r="R446" i="33"/>
  <c r="F445" i="33"/>
  <c r="R445" i="33"/>
  <c r="F444" i="33"/>
  <c r="R444" i="33"/>
  <c r="F443" i="33"/>
  <c r="R443" i="33"/>
  <c r="F442" i="33"/>
  <c r="R442" i="33"/>
  <c r="F441" i="33"/>
  <c r="R441" i="33"/>
  <c r="F440" i="33"/>
  <c r="R440" i="33"/>
  <c r="F439" i="33"/>
  <c r="R439" i="33"/>
  <c r="F438" i="33"/>
  <c r="R438" i="33"/>
  <c r="F437" i="33"/>
  <c r="R437" i="33"/>
  <c r="F436" i="33"/>
  <c r="R436" i="33"/>
  <c r="F435" i="33"/>
  <c r="R435" i="33"/>
  <c r="F434" i="33"/>
  <c r="R434" i="33"/>
  <c r="F433" i="33"/>
  <c r="R433" i="33"/>
  <c r="F432" i="33"/>
  <c r="R432" i="33"/>
  <c r="F431" i="33"/>
  <c r="R431" i="33"/>
  <c r="F430" i="33"/>
  <c r="R430" i="33"/>
  <c r="F429" i="33"/>
  <c r="R429" i="33"/>
  <c r="F428" i="33"/>
  <c r="R428" i="33"/>
  <c r="F427" i="33"/>
  <c r="R427" i="33"/>
  <c r="F426" i="33"/>
  <c r="R426" i="33"/>
  <c r="F425" i="33"/>
  <c r="R425" i="33"/>
  <c r="F424" i="33"/>
  <c r="R424" i="33"/>
  <c r="F423" i="33"/>
  <c r="R423" i="33"/>
  <c r="F422" i="33"/>
  <c r="R422" i="33"/>
  <c r="F421" i="33"/>
  <c r="R421" i="33"/>
  <c r="F420" i="33"/>
  <c r="R420" i="33"/>
  <c r="F419" i="33"/>
  <c r="R419" i="33"/>
  <c r="F418" i="33"/>
  <c r="R418" i="33"/>
  <c r="F417" i="33"/>
  <c r="R417" i="33"/>
  <c r="F416" i="33"/>
  <c r="R416" i="33"/>
  <c r="F415" i="33"/>
  <c r="R415" i="33"/>
  <c r="F414" i="33"/>
  <c r="R414" i="33"/>
  <c r="F413" i="33"/>
  <c r="R413" i="33"/>
  <c r="F412" i="33"/>
  <c r="R412" i="33"/>
  <c r="F411" i="33"/>
  <c r="R411" i="33"/>
  <c r="F410" i="33"/>
  <c r="R410" i="33"/>
  <c r="F409" i="33"/>
  <c r="R409" i="33"/>
  <c r="F408" i="33"/>
  <c r="R408" i="33"/>
  <c r="F407" i="33"/>
  <c r="R407" i="33"/>
  <c r="F406" i="33"/>
  <c r="R406" i="33"/>
  <c r="F405" i="33"/>
  <c r="R405" i="33"/>
  <c r="F404" i="33"/>
  <c r="R404" i="33"/>
  <c r="F403" i="33"/>
  <c r="R403" i="33"/>
  <c r="F402" i="33"/>
  <c r="R402" i="33"/>
  <c r="F401" i="33"/>
  <c r="R401" i="33"/>
  <c r="F400" i="33"/>
  <c r="R400" i="33"/>
  <c r="F399" i="33"/>
  <c r="R399" i="33"/>
  <c r="F398" i="33"/>
  <c r="R398" i="33"/>
  <c r="F397" i="33"/>
  <c r="R397" i="33"/>
  <c r="F396" i="33"/>
  <c r="R396" i="33"/>
  <c r="F395" i="33"/>
  <c r="R395" i="33"/>
  <c r="F394" i="33"/>
  <c r="R394" i="33"/>
  <c r="F393" i="33"/>
  <c r="R393" i="33"/>
  <c r="F392" i="33"/>
  <c r="R392" i="33"/>
  <c r="F391" i="33"/>
  <c r="R391" i="33"/>
  <c r="F390" i="33"/>
  <c r="R390" i="33"/>
  <c r="F389" i="33"/>
  <c r="R389" i="33"/>
  <c r="F388" i="33"/>
  <c r="R388" i="33"/>
  <c r="F387" i="33"/>
  <c r="R387" i="33"/>
  <c r="F386" i="33"/>
  <c r="R386" i="33"/>
  <c r="F385" i="33"/>
  <c r="R385" i="33"/>
  <c r="F384" i="33"/>
  <c r="R384" i="33"/>
  <c r="F383" i="33"/>
  <c r="R383" i="33"/>
  <c r="F382" i="33"/>
  <c r="R382" i="33"/>
  <c r="F381" i="33"/>
  <c r="R381" i="33"/>
  <c r="F380" i="33"/>
  <c r="R380" i="33"/>
  <c r="F379" i="33"/>
  <c r="R379" i="33"/>
  <c r="F378" i="33"/>
  <c r="R378" i="33"/>
  <c r="F377" i="33"/>
  <c r="R377" i="33"/>
  <c r="F376" i="33"/>
  <c r="R376" i="33"/>
  <c r="F375" i="33"/>
  <c r="R375" i="33"/>
  <c r="F374" i="33"/>
  <c r="R374" i="33"/>
  <c r="F373" i="33"/>
  <c r="R373" i="33"/>
  <c r="F372" i="33"/>
  <c r="R372" i="33"/>
  <c r="F371" i="33"/>
  <c r="R371" i="33"/>
  <c r="F370" i="33"/>
  <c r="R370" i="33"/>
  <c r="F369" i="33"/>
  <c r="R369" i="33"/>
  <c r="F368" i="33"/>
  <c r="R368" i="33"/>
  <c r="F367" i="33"/>
  <c r="R367" i="33"/>
  <c r="F366" i="33"/>
  <c r="R366" i="33"/>
  <c r="F365" i="33"/>
  <c r="R365" i="33"/>
  <c r="F364" i="33"/>
  <c r="R364" i="33"/>
  <c r="F363" i="33"/>
  <c r="R363" i="33"/>
  <c r="F362" i="33"/>
  <c r="R362" i="33"/>
  <c r="F361" i="33"/>
  <c r="R361" i="33"/>
  <c r="F360" i="33"/>
  <c r="R360" i="33"/>
  <c r="F359" i="33"/>
  <c r="R359" i="33"/>
  <c r="F358" i="33"/>
  <c r="R358" i="33"/>
  <c r="F357" i="33"/>
  <c r="R357" i="33"/>
  <c r="F356" i="33"/>
  <c r="R356" i="33"/>
  <c r="F355" i="33"/>
  <c r="R355" i="33"/>
  <c r="F354" i="33"/>
  <c r="R354" i="33"/>
  <c r="F353" i="33"/>
  <c r="R353" i="33"/>
  <c r="F352" i="33"/>
  <c r="R352" i="33"/>
  <c r="F351" i="33"/>
  <c r="R351" i="33"/>
  <c r="F350" i="33"/>
  <c r="R350" i="33"/>
  <c r="F349" i="33"/>
  <c r="R349" i="33"/>
  <c r="F348" i="33"/>
  <c r="R348" i="33"/>
  <c r="F347" i="33"/>
  <c r="R347" i="33"/>
  <c r="F346" i="33"/>
  <c r="R346" i="33"/>
  <c r="F345" i="33"/>
  <c r="R345" i="33"/>
  <c r="F344" i="33"/>
  <c r="R344" i="33"/>
  <c r="F343" i="33"/>
  <c r="R343" i="33"/>
  <c r="F342" i="33"/>
  <c r="R342" i="33"/>
  <c r="F341" i="33"/>
  <c r="R341" i="33"/>
  <c r="F340" i="33"/>
  <c r="R340" i="33"/>
  <c r="F339" i="33"/>
  <c r="R339" i="33"/>
  <c r="F338" i="33"/>
  <c r="R338" i="33"/>
  <c r="F337" i="33"/>
  <c r="R337" i="33"/>
  <c r="F336" i="33"/>
  <c r="R336" i="33"/>
  <c r="F335" i="33"/>
  <c r="R335" i="33"/>
  <c r="F334" i="33"/>
  <c r="R334" i="33"/>
  <c r="F333" i="33"/>
  <c r="R333" i="33"/>
  <c r="F332" i="33"/>
  <c r="R332" i="33"/>
  <c r="F331" i="33"/>
  <c r="R331" i="33"/>
  <c r="F330" i="33"/>
  <c r="R330" i="33"/>
  <c r="F329" i="33"/>
  <c r="R329" i="33"/>
  <c r="F328" i="33"/>
  <c r="R328" i="33"/>
  <c r="F327" i="33"/>
  <c r="R327" i="33"/>
  <c r="F326" i="33"/>
  <c r="R326" i="33"/>
  <c r="F325" i="33"/>
  <c r="R325" i="33"/>
  <c r="F324" i="33"/>
  <c r="R324" i="33"/>
  <c r="F323" i="33"/>
  <c r="R323" i="33"/>
  <c r="F322" i="33"/>
  <c r="R322" i="33"/>
  <c r="F321" i="33"/>
  <c r="R321" i="33"/>
  <c r="F320" i="33"/>
  <c r="R320" i="33"/>
  <c r="F319" i="33"/>
  <c r="R319" i="33"/>
  <c r="F318" i="33"/>
  <c r="R318" i="33"/>
  <c r="F317" i="33"/>
  <c r="R317" i="33"/>
  <c r="F316" i="33"/>
  <c r="R316" i="33"/>
  <c r="F315" i="33"/>
  <c r="R315" i="33"/>
  <c r="F314" i="33"/>
  <c r="R314" i="33"/>
  <c r="F313" i="33"/>
  <c r="R313" i="33"/>
  <c r="F312" i="33"/>
  <c r="R312" i="33"/>
  <c r="F311" i="33"/>
  <c r="R311" i="33"/>
  <c r="F310" i="33"/>
  <c r="R310" i="33"/>
  <c r="F309" i="33"/>
  <c r="R309" i="33"/>
  <c r="F308" i="33"/>
  <c r="R308" i="33"/>
  <c r="F307" i="33"/>
  <c r="R307" i="33"/>
  <c r="F306" i="33"/>
  <c r="R306" i="33"/>
  <c r="F305" i="33"/>
  <c r="R305" i="33"/>
  <c r="F304" i="33"/>
  <c r="R304" i="33"/>
  <c r="F303" i="33"/>
  <c r="R303" i="33"/>
  <c r="F302" i="33"/>
  <c r="R302" i="33"/>
  <c r="F301" i="33"/>
  <c r="R301" i="33"/>
  <c r="F300" i="33"/>
  <c r="R300" i="33"/>
  <c r="F299" i="33"/>
  <c r="R299" i="33"/>
  <c r="F298" i="33"/>
  <c r="R298" i="33"/>
  <c r="F297" i="33"/>
  <c r="R297" i="33"/>
  <c r="F296" i="33"/>
  <c r="R296" i="33"/>
  <c r="F295" i="33"/>
  <c r="R295" i="33"/>
  <c r="F294" i="33"/>
  <c r="R294" i="33"/>
  <c r="F293" i="33"/>
  <c r="R293" i="33"/>
  <c r="F292" i="33"/>
  <c r="R292" i="33"/>
  <c r="F291" i="33"/>
  <c r="R291" i="33"/>
  <c r="F290" i="33"/>
  <c r="R290" i="33"/>
  <c r="F289" i="33"/>
  <c r="R289" i="33"/>
  <c r="F288" i="33"/>
  <c r="R288" i="33"/>
  <c r="F287" i="33"/>
  <c r="R287" i="33"/>
  <c r="F286" i="33"/>
  <c r="R286" i="33"/>
  <c r="F285" i="33"/>
  <c r="R285" i="33"/>
  <c r="F284" i="33"/>
  <c r="R284" i="33"/>
  <c r="F283" i="33"/>
  <c r="R283" i="33"/>
  <c r="F282" i="33"/>
  <c r="R282" i="33"/>
  <c r="F281" i="33"/>
  <c r="R281" i="33"/>
  <c r="F280" i="33"/>
  <c r="R280" i="33"/>
  <c r="F279" i="33"/>
  <c r="R279" i="33"/>
  <c r="F278" i="33"/>
  <c r="R278" i="33"/>
  <c r="F277" i="33"/>
  <c r="R277" i="33"/>
  <c r="F276" i="33"/>
  <c r="R276" i="33"/>
  <c r="F275" i="33"/>
  <c r="R275" i="33"/>
  <c r="F274" i="33"/>
  <c r="R274" i="33"/>
  <c r="F273" i="33"/>
  <c r="R273" i="33"/>
  <c r="F272" i="33"/>
  <c r="R272" i="33"/>
  <c r="F271" i="33"/>
  <c r="R271" i="33"/>
  <c r="F270" i="33"/>
  <c r="R270" i="33"/>
  <c r="F269" i="33"/>
  <c r="R269" i="33"/>
  <c r="F268" i="33"/>
  <c r="R268" i="33"/>
  <c r="F267" i="33"/>
  <c r="R267" i="33"/>
  <c r="F266" i="33"/>
  <c r="R266" i="33"/>
  <c r="F265" i="33"/>
  <c r="R265" i="33"/>
  <c r="F264" i="33"/>
  <c r="R264" i="33"/>
  <c r="F263" i="33"/>
  <c r="R263" i="33"/>
  <c r="F262" i="33"/>
  <c r="R262" i="33"/>
  <c r="F261" i="33"/>
  <c r="R261" i="33"/>
  <c r="F260" i="33"/>
  <c r="R260" i="33"/>
  <c r="F259" i="33"/>
  <c r="R259" i="33"/>
  <c r="F258" i="33"/>
  <c r="R258" i="33"/>
  <c r="F257" i="33"/>
  <c r="R257" i="33"/>
  <c r="F256" i="33"/>
  <c r="R256" i="33"/>
  <c r="F255" i="33"/>
  <c r="R255" i="33"/>
  <c r="F254" i="33"/>
  <c r="R254" i="33"/>
  <c r="F253" i="33"/>
  <c r="R253" i="33"/>
  <c r="F252" i="33"/>
  <c r="R252" i="33"/>
  <c r="F251" i="33"/>
  <c r="R251" i="33"/>
  <c r="F250" i="33"/>
  <c r="R250" i="33"/>
  <c r="F249" i="33"/>
  <c r="R249" i="33"/>
  <c r="F248" i="33"/>
  <c r="R248" i="33"/>
  <c r="F247" i="33"/>
  <c r="R247" i="33"/>
  <c r="F246" i="33"/>
  <c r="R246" i="33"/>
  <c r="F245" i="33"/>
  <c r="R245" i="33"/>
  <c r="F244" i="33"/>
  <c r="R244" i="33"/>
  <c r="F243" i="33"/>
  <c r="R243" i="33"/>
  <c r="F242" i="33"/>
  <c r="R242" i="33"/>
  <c r="F241" i="33"/>
  <c r="R241" i="33"/>
  <c r="F240" i="33"/>
  <c r="R240" i="33"/>
  <c r="F239" i="33"/>
  <c r="R239" i="33"/>
  <c r="F238" i="33"/>
  <c r="R238" i="33"/>
  <c r="F237" i="33"/>
  <c r="R237" i="33"/>
  <c r="F236" i="33"/>
  <c r="R236" i="33"/>
  <c r="F235" i="33"/>
  <c r="R235" i="33"/>
  <c r="F234" i="33"/>
  <c r="R234" i="33"/>
  <c r="F233" i="33"/>
  <c r="R233" i="33"/>
  <c r="F232" i="33"/>
  <c r="R232" i="33"/>
  <c r="F231" i="33"/>
  <c r="R231" i="33"/>
  <c r="F230" i="33"/>
  <c r="R230" i="33"/>
  <c r="F229" i="33"/>
  <c r="R229" i="33"/>
  <c r="F228" i="33"/>
  <c r="R228" i="33"/>
  <c r="F227" i="33"/>
  <c r="R227" i="33"/>
  <c r="F226" i="33"/>
  <c r="R226" i="33"/>
  <c r="F225" i="33"/>
  <c r="R225" i="33"/>
  <c r="F224" i="33"/>
  <c r="R224" i="33"/>
  <c r="F223" i="33"/>
  <c r="R223" i="33"/>
  <c r="F222" i="33"/>
  <c r="R222" i="33"/>
  <c r="F221" i="33"/>
  <c r="R221" i="33"/>
  <c r="F220" i="33"/>
  <c r="R220" i="33"/>
  <c r="F219" i="33"/>
  <c r="R219" i="33"/>
  <c r="F218" i="33"/>
  <c r="R218" i="33"/>
  <c r="F217" i="33"/>
  <c r="R217" i="33"/>
  <c r="F216" i="33"/>
  <c r="R216" i="33"/>
  <c r="F215" i="33"/>
  <c r="R215" i="33"/>
  <c r="F214" i="33"/>
  <c r="R214" i="33"/>
  <c r="F213" i="33"/>
  <c r="R213" i="33"/>
  <c r="F212" i="33"/>
  <c r="R212" i="33"/>
  <c r="F211" i="33"/>
  <c r="R211" i="33"/>
  <c r="F210" i="33"/>
  <c r="R210" i="33"/>
  <c r="F209" i="33"/>
  <c r="R209" i="33"/>
  <c r="F208" i="33"/>
  <c r="R208" i="33"/>
  <c r="F207" i="33"/>
  <c r="R207" i="33"/>
  <c r="F206" i="33"/>
  <c r="R206" i="33"/>
  <c r="F205" i="33"/>
  <c r="R205" i="33"/>
  <c r="F204" i="33"/>
  <c r="R204" i="33"/>
  <c r="F203" i="33"/>
  <c r="R203" i="33"/>
  <c r="F202" i="33"/>
  <c r="R202" i="33"/>
  <c r="F201" i="33"/>
  <c r="R201" i="33"/>
  <c r="F200" i="33"/>
  <c r="R200" i="33"/>
  <c r="F199" i="33"/>
  <c r="R199" i="33"/>
  <c r="F198" i="33"/>
  <c r="R198" i="33"/>
  <c r="F197" i="33"/>
  <c r="R197" i="33"/>
  <c r="F196" i="33"/>
  <c r="R196" i="33"/>
  <c r="F195" i="33"/>
  <c r="R195" i="33"/>
  <c r="F194" i="33"/>
  <c r="R194" i="33"/>
  <c r="F193" i="33"/>
  <c r="R193" i="33"/>
  <c r="F192" i="33"/>
  <c r="R192" i="33"/>
  <c r="F191" i="33"/>
  <c r="R191" i="33"/>
  <c r="F190" i="33"/>
  <c r="R190" i="33"/>
  <c r="F189" i="33"/>
  <c r="R189" i="33"/>
  <c r="F188" i="33"/>
  <c r="R188" i="33"/>
  <c r="F187" i="33"/>
  <c r="R187" i="33"/>
  <c r="F186" i="33"/>
  <c r="R186" i="33"/>
  <c r="F185" i="33"/>
  <c r="R185" i="33"/>
  <c r="F184" i="33"/>
  <c r="R184" i="33"/>
  <c r="F183" i="33"/>
  <c r="R183" i="33"/>
  <c r="F182" i="33"/>
  <c r="R182" i="33"/>
  <c r="F181" i="33"/>
  <c r="R181" i="33"/>
  <c r="F180" i="33"/>
  <c r="R180" i="33"/>
  <c r="F179" i="33"/>
  <c r="R179" i="33"/>
  <c r="F178" i="33"/>
  <c r="R178" i="33"/>
  <c r="F177" i="33"/>
  <c r="R177" i="33"/>
  <c r="F176" i="33"/>
  <c r="R176" i="33"/>
  <c r="F175" i="33"/>
  <c r="R175" i="33"/>
  <c r="F174" i="33"/>
  <c r="R174" i="33"/>
  <c r="F173" i="33"/>
  <c r="R173" i="33"/>
  <c r="F172" i="33"/>
  <c r="R172" i="33"/>
  <c r="F171" i="33"/>
  <c r="R171" i="33"/>
  <c r="F170" i="33"/>
  <c r="R170" i="33"/>
  <c r="F169" i="33"/>
  <c r="R169" i="33"/>
  <c r="F168" i="33"/>
  <c r="R168" i="33"/>
  <c r="F167" i="33"/>
  <c r="R167" i="33"/>
  <c r="F166" i="33"/>
  <c r="R166" i="33"/>
  <c r="F165" i="33"/>
  <c r="R165" i="33"/>
  <c r="F164" i="33"/>
  <c r="R164" i="33"/>
  <c r="F163" i="33"/>
  <c r="R163" i="33"/>
  <c r="F162" i="33"/>
  <c r="R162" i="33"/>
  <c r="F161" i="33"/>
  <c r="R161" i="33"/>
  <c r="F160" i="33"/>
  <c r="R160" i="33"/>
  <c r="F159" i="33"/>
  <c r="R159" i="33"/>
  <c r="F158" i="33"/>
  <c r="R158" i="33"/>
  <c r="F157" i="33"/>
  <c r="R157" i="33"/>
  <c r="F156" i="33"/>
  <c r="R156" i="33"/>
  <c r="F155" i="33"/>
  <c r="R155" i="33"/>
  <c r="F154" i="33"/>
  <c r="R154" i="33"/>
  <c r="F153" i="33"/>
  <c r="R153" i="33"/>
  <c r="F152" i="33"/>
  <c r="R152" i="33"/>
  <c r="F151" i="33"/>
  <c r="R151" i="33"/>
  <c r="F150" i="33"/>
  <c r="R150" i="33"/>
  <c r="F149" i="33"/>
  <c r="R149" i="33"/>
  <c r="F148" i="33"/>
  <c r="R148" i="33"/>
  <c r="F147" i="33"/>
  <c r="R147" i="33"/>
  <c r="F146" i="33"/>
  <c r="R146" i="33"/>
  <c r="F145" i="33"/>
  <c r="R145" i="33"/>
  <c r="F144" i="33"/>
  <c r="R144" i="33"/>
  <c r="F143" i="33"/>
  <c r="R143" i="33"/>
  <c r="F142" i="33"/>
  <c r="R142" i="33"/>
  <c r="F141" i="33"/>
  <c r="R141" i="33"/>
  <c r="F140" i="33"/>
  <c r="R140" i="33"/>
  <c r="F139" i="33"/>
  <c r="R139" i="33"/>
  <c r="F138" i="33"/>
  <c r="R138" i="33"/>
  <c r="F137" i="33"/>
  <c r="R137" i="33"/>
  <c r="F136" i="33"/>
  <c r="R136" i="33"/>
  <c r="F135" i="33"/>
  <c r="R135" i="33"/>
  <c r="F134" i="33"/>
  <c r="R134" i="33"/>
  <c r="F133" i="33"/>
  <c r="R133" i="33"/>
  <c r="F132" i="33"/>
  <c r="R132" i="33"/>
  <c r="F131" i="33"/>
  <c r="R131" i="33"/>
  <c r="F130" i="33"/>
  <c r="R130" i="33"/>
  <c r="F129" i="33"/>
  <c r="R129" i="33"/>
  <c r="F128" i="33"/>
  <c r="R128" i="33"/>
  <c r="F127" i="33"/>
  <c r="R127" i="33"/>
  <c r="F126" i="33"/>
  <c r="R126" i="33"/>
  <c r="F125" i="33"/>
  <c r="R125" i="33"/>
  <c r="F124" i="33"/>
  <c r="R124" i="33"/>
  <c r="F123" i="33"/>
  <c r="R123" i="33"/>
  <c r="F122" i="33"/>
  <c r="R122" i="33"/>
  <c r="F121" i="33"/>
  <c r="R121" i="33"/>
  <c r="F120" i="33"/>
  <c r="R120" i="33"/>
  <c r="F119" i="33"/>
  <c r="R119" i="33"/>
  <c r="F118" i="33"/>
  <c r="R118" i="33"/>
  <c r="F117" i="33"/>
  <c r="R117" i="33"/>
  <c r="F116" i="33"/>
  <c r="R116" i="33"/>
  <c r="F115" i="33"/>
  <c r="R115" i="33"/>
  <c r="F114" i="33"/>
  <c r="R114" i="33"/>
  <c r="F113" i="33"/>
  <c r="R113" i="33"/>
  <c r="F112" i="33"/>
  <c r="R112" i="33"/>
  <c r="F111" i="33"/>
  <c r="R111" i="33"/>
  <c r="F110" i="33"/>
  <c r="R110" i="33"/>
  <c r="F109" i="33"/>
  <c r="R109" i="33"/>
  <c r="F108" i="33"/>
  <c r="R108" i="33"/>
  <c r="F107" i="33"/>
  <c r="R107" i="33"/>
  <c r="F106" i="33"/>
  <c r="R106" i="33"/>
  <c r="F105" i="33"/>
  <c r="R105" i="33"/>
  <c r="F104" i="33"/>
  <c r="R104" i="33"/>
  <c r="F103" i="33"/>
  <c r="R103" i="33"/>
  <c r="F102" i="33"/>
  <c r="R102" i="33"/>
  <c r="F101" i="33"/>
  <c r="R101" i="33"/>
  <c r="F100" i="33"/>
  <c r="R100" i="33"/>
  <c r="F99" i="33"/>
  <c r="R99" i="33"/>
  <c r="F98" i="33"/>
  <c r="R98" i="33"/>
  <c r="F97" i="33"/>
  <c r="R97" i="33"/>
  <c r="F96" i="33"/>
  <c r="R96" i="33"/>
  <c r="F95" i="33"/>
  <c r="R95" i="33"/>
  <c r="F94" i="33"/>
  <c r="R94" i="33"/>
  <c r="F93" i="33"/>
  <c r="R93" i="33"/>
  <c r="F92" i="33"/>
  <c r="R92" i="33"/>
  <c r="F91" i="33"/>
  <c r="R91" i="33"/>
  <c r="F90" i="33"/>
  <c r="R90" i="33"/>
  <c r="F89" i="33"/>
  <c r="R89" i="33"/>
  <c r="F88" i="33"/>
  <c r="R88" i="33"/>
  <c r="F87" i="33"/>
  <c r="R87" i="33"/>
  <c r="F86" i="33"/>
  <c r="R86" i="33"/>
  <c r="F85" i="33"/>
  <c r="R85" i="33"/>
  <c r="F84" i="33"/>
  <c r="R84" i="33"/>
  <c r="F83" i="33"/>
  <c r="R83" i="33"/>
  <c r="F82" i="33"/>
  <c r="R82" i="33"/>
  <c r="F81" i="33"/>
  <c r="R81" i="33"/>
  <c r="F80" i="33"/>
  <c r="R80" i="33"/>
  <c r="F79" i="33"/>
  <c r="R79" i="33"/>
  <c r="F78" i="33"/>
  <c r="R78" i="33"/>
  <c r="F77" i="33"/>
  <c r="R77" i="33"/>
  <c r="F76" i="33"/>
  <c r="R76" i="33"/>
  <c r="F75" i="33"/>
  <c r="R75" i="33"/>
  <c r="F74" i="33"/>
  <c r="R74" i="33"/>
  <c r="F73" i="33"/>
  <c r="R73" i="33"/>
  <c r="F72" i="33"/>
  <c r="R72" i="33"/>
  <c r="F71" i="33"/>
  <c r="R71" i="33"/>
  <c r="F70" i="33"/>
  <c r="R70" i="33"/>
  <c r="F69" i="33"/>
  <c r="R69" i="33"/>
  <c r="F68" i="33"/>
  <c r="R68" i="33"/>
  <c r="F67" i="33"/>
  <c r="R67" i="33"/>
  <c r="F66" i="33"/>
  <c r="R66" i="33"/>
  <c r="F65" i="33"/>
  <c r="R65" i="33"/>
  <c r="F64" i="33"/>
  <c r="R64" i="33"/>
  <c r="F63" i="33"/>
  <c r="R63" i="33"/>
  <c r="F62" i="33"/>
  <c r="R62" i="33"/>
  <c r="F61" i="33"/>
  <c r="R61" i="33"/>
  <c r="F60" i="33"/>
  <c r="R60" i="33"/>
  <c r="F59" i="33"/>
  <c r="R59" i="33"/>
  <c r="F58" i="33"/>
  <c r="R58" i="33"/>
  <c r="F57" i="33"/>
  <c r="R57" i="33"/>
  <c r="F56" i="33"/>
  <c r="R56" i="33"/>
  <c r="F55" i="33"/>
  <c r="R55" i="33"/>
  <c r="F54" i="33"/>
  <c r="R54" i="33"/>
  <c r="F53" i="33"/>
  <c r="R53" i="33"/>
  <c r="F52" i="33"/>
  <c r="R52" i="33"/>
  <c r="F51" i="33"/>
  <c r="R51" i="33"/>
  <c r="F50" i="33"/>
  <c r="R50" i="33"/>
  <c r="F49" i="33"/>
  <c r="R49" i="33"/>
  <c r="F48" i="33"/>
  <c r="R48" i="33"/>
  <c r="F47" i="33"/>
  <c r="R47" i="33"/>
  <c r="F46" i="33"/>
  <c r="R46" i="33"/>
  <c r="F45" i="33"/>
  <c r="R45" i="33"/>
  <c r="F44" i="33"/>
  <c r="R44" i="33"/>
  <c r="F43" i="33"/>
  <c r="R43" i="33"/>
  <c r="F42" i="33"/>
  <c r="R42" i="33"/>
  <c r="F41" i="33"/>
  <c r="R41" i="33"/>
  <c r="F40" i="33"/>
  <c r="R40" i="33"/>
  <c r="F39" i="33"/>
  <c r="R39" i="33"/>
  <c r="F38" i="33"/>
  <c r="R38" i="33"/>
  <c r="F37" i="33"/>
  <c r="R37" i="33"/>
  <c r="F36" i="33"/>
  <c r="R36" i="33"/>
  <c r="F35" i="33"/>
  <c r="R35" i="33"/>
  <c r="F34" i="33"/>
  <c r="R34" i="33"/>
  <c r="F33" i="33"/>
  <c r="R33" i="33"/>
  <c r="F32" i="33"/>
  <c r="R32" i="33"/>
  <c r="F31" i="33"/>
  <c r="R31" i="33"/>
  <c r="F30" i="33"/>
  <c r="R30" i="33"/>
  <c r="F29" i="33"/>
  <c r="R29" i="33"/>
  <c r="F28" i="33"/>
  <c r="R28" i="33"/>
  <c r="F27" i="33"/>
  <c r="R27" i="33"/>
  <c r="F26" i="33"/>
  <c r="R26" i="33"/>
  <c r="F25" i="33"/>
  <c r="R25" i="33"/>
  <c r="F24" i="33"/>
  <c r="R24" i="33"/>
  <c r="F23" i="33"/>
  <c r="R23" i="33"/>
  <c r="F22" i="33"/>
  <c r="R22" i="33"/>
  <c r="F21" i="33"/>
  <c r="R21" i="33"/>
  <c r="F20" i="33"/>
  <c r="R20" i="33"/>
  <c r="F19" i="33"/>
  <c r="R19" i="33"/>
  <c r="F18" i="33"/>
  <c r="R18" i="33"/>
  <c r="F17" i="33"/>
  <c r="R17" i="33"/>
  <c r="F16" i="33"/>
  <c r="R16" i="33"/>
  <c r="F15" i="33"/>
  <c r="R15" i="33"/>
  <c r="F14" i="33"/>
  <c r="R14" i="33"/>
  <c r="F13" i="33"/>
  <c r="R13" i="33"/>
  <c r="F12" i="33"/>
  <c r="R12" i="33"/>
  <c r="F11" i="33"/>
  <c r="R11" i="33"/>
  <c r="F10" i="33"/>
  <c r="R10" i="33"/>
  <c r="F9" i="33"/>
  <c r="R9" i="33"/>
  <c r="F8" i="33"/>
  <c r="R8" i="33"/>
  <c r="C8" i="32"/>
  <c r="C9" i="32"/>
  <c r="C10" i="32"/>
  <c r="C11" i="32"/>
  <c r="C12" i="32"/>
  <c r="C13" i="32"/>
  <c r="C14" i="32"/>
  <c r="C15" i="32"/>
  <c r="C16" i="32"/>
  <c r="C17" i="32"/>
  <c r="C18" i="32"/>
  <c r="C19" i="32"/>
  <c r="C20" i="32"/>
  <c r="C21" i="32"/>
  <c r="C22" i="32"/>
  <c r="C23" i="32"/>
  <c r="C24" i="32"/>
  <c r="C25" i="32"/>
  <c r="C26" i="32"/>
  <c r="C27" i="32"/>
  <c r="C28" i="32"/>
  <c r="C29" i="32"/>
  <c r="C30" i="32"/>
  <c r="C31" i="32"/>
  <c r="C32" i="32"/>
  <c r="C33" i="32"/>
  <c r="C34" i="32"/>
  <c r="C35" i="32"/>
  <c r="C36" i="32"/>
  <c r="C37" i="32"/>
  <c r="C38" i="32"/>
  <c r="C39" i="32"/>
  <c r="C40" i="32"/>
  <c r="C41" i="32"/>
  <c r="C42" i="32"/>
  <c r="C43" i="32"/>
  <c r="C44" i="32"/>
  <c r="C45" i="32"/>
  <c r="C46" i="32"/>
  <c r="C47" i="32"/>
  <c r="C48" i="32"/>
  <c r="C49" i="32"/>
  <c r="C50" i="32"/>
  <c r="C51" i="32"/>
  <c r="C52" i="32"/>
  <c r="C53" i="32"/>
  <c r="C54" i="32"/>
  <c r="C55" i="32"/>
  <c r="C56" i="32"/>
  <c r="C57" i="32"/>
  <c r="C58" i="32"/>
  <c r="C59" i="32"/>
  <c r="C60" i="32"/>
  <c r="C61" i="32"/>
  <c r="C62" i="32"/>
  <c r="C63" i="32"/>
  <c r="C64" i="32"/>
  <c r="C65" i="32"/>
  <c r="C66" i="32"/>
  <c r="C67" i="32"/>
  <c r="C68" i="32"/>
  <c r="C69" i="32"/>
  <c r="C70" i="32"/>
  <c r="C71" i="32"/>
  <c r="C72" i="32"/>
  <c r="C73" i="32"/>
  <c r="C74" i="32"/>
  <c r="C75" i="32"/>
  <c r="C76" i="32"/>
  <c r="C77" i="32"/>
  <c r="C78" i="32"/>
  <c r="C79" i="32"/>
  <c r="C80" i="32"/>
  <c r="C81" i="32"/>
  <c r="C82" i="32"/>
  <c r="C83" i="32"/>
  <c r="C84" i="32"/>
  <c r="C85" i="32"/>
  <c r="C86" i="32"/>
  <c r="C87" i="32"/>
  <c r="C88" i="32"/>
  <c r="C89" i="32"/>
  <c r="C90" i="32"/>
  <c r="C91" i="32"/>
  <c r="C92" i="32"/>
  <c r="C93" i="32"/>
  <c r="C94" i="32"/>
  <c r="C95" i="32"/>
  <c r="C96" i="32"/>
  <c r="C97" i="32"/>
  <c r="C98" i="32"/>
  <c r="C99" i="32"/>
  <c r="C100" i="32"/>
  <c r="C101" i="32"/>
  <c r="C102" i="32"/>
  <c r="C103" i="32"/>
  <c r="C104" i="32"/>
  <c r="C105" i="32"/>
  <c r="C106" i="32"/>
  <c r="C107" i="32"/>
  <c r="C108" i="32"/>
  <c r="C109" i="32"/>
  <c r="C110" i="32"/>
  <c r="C111" i="32"/>
  <c r="C112" i="32"/>
  <c r="C113" i="32"/>
  <c r="C114" i="32"/>
  <c r="C115" i="32"/>
  <c r="C116" i="32"/>
  <c r="C117" i="32"/>
  <c r="C118" i="32"/>
  <c r="C119" i="32"/>
  <c r="C120" i="32"/>
  <c r="C121" i="32"/>
  <c r="C122" i="32"/>
  <c r="C123" i="32"/>
  <c r="C124" i="32"/>
  <c r="C125" i="32"/>
  <c r="C126" i="32"/>
  <c r="C127" i="32"/>
  <c r="C128" i="32"/>
  <c r="C129" i="32"/>
  <c r="C130" i="32"/>
  <c r="C131" i="32"/>
  <c r="C132" i="32"/>
  <c r="C133" i="32"/>
  <c r="C134" i="32"/>
  <c r="C135" i="32"/>
  <c r="C136" i="32"/>
  <c r="C137" i="32"/>
  <c r="C138" i="32"/>
  <c r="C139" i="32"/>
  <c r="C140" i="32"/>
  <c r="C141" i="32"/>
  <c r="C142" i="32"/>
  <c r="C143" i="32"/>
  <c r="C144" i="32"/>
  <c r="C145" i="32"/>
  <c r="C146" i="32"/>
  <c r="C147" i="32"/>
  <c r="C148" i="32"/>
  <c r="C149" i="32"/>
  <c r="C150" i="32"/>
  <c r="C151" i="32"/>
  <c r="C152" i="32"/>
  <c r="C153" i="32"/>
  <c r="C154" i="32"/>
  <c r="C155" i="32"/>
  <c r="C156" i="32"/>
  <c r="C157" i="32"/>
  <c r="C158" i="32"/>
  <c r="C159" i="32"/>
  <c r="C160" i="32"/>
  <c r="C161" i="32"/>
  <c r="C162" i="32"/>
  <c r="C163" i="32"/>
  <c r="C164" i="32"/>
  <c r="C165" i="32"/>
  <c r="C166" i="32"/>
  <c r="C167" i="32"/>
  <c r="C168" i="32"/>
  <c r="C169" i="32"/>
  <c r="C170" i="32"/>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C196" i="32"/>
  <c r="C197" i="32"/>
  <c r="C198" i="32"/>
  <c r="C199" i="32"/>
  <c r="C200" i="32"/>
  <c r="C201" i="32"/>
  <c r="C202" i="32"/>
  <c r="C203" i="32"/>
  <c r="C204" i="32"/>
  <c r="C205" i="32"/>
  <c r="C206" i="32"/>
  <c r="C207" i="32"/>
  <c r="C208" i="32"/>
  <c r="C209"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F500" i="32"/>
  <c r="R500" i="32"/>
  <c r="F499" i="32"/>
  <c r="R499" i="32"/>
  <c r="F498" i="32"/>
  <c r="R498" i="32"/>
  <c r="F497" i="32"/>
  <c r="R497" i="32"/>
  <c r="F496" i="32"/>
  <c r="R496" i="32"/>
  <c r="F495" i="32"/>
  <c r="R495" i="32"/>
  <c r="F494" i="32"/>
  <c r="R494" i="32"/>
  <c r="F493" i="32"/>
  <c r="R493" i="32"/>
  <c r="F492" i="32"/>
  <c r="R492" i="32"/>
  <c r="F491" i="32"/>
  <c r="R491" i="32"/>
  <c r="F490" i="32"/>
  <c r="R490" i="32"/>
  <c r="F489" i="32"/>
  <c r="R489" i="32"/>
  <c r="F488" i="32"/>
  <c r="R488" i="32"/>
  <c r="F487" i="32"/>
  <c r="R487" i="32"/>
  <c r="F486" i="32"/>
  <c r="R486" i="32"/>
  <c r="F485" i="32"/>
  <c r="R485" i="32"/>
  <c r="F484" i="32"/>
  <c r="R484" i="32"/>
  <c r="F483" i="32"/>
  <c r="R483" i="32"/>
  <c r="F482" i="32"/>
  <c r="R482" i="32"/>
  <c r="F481" i="32"/>
  <c r="R481" i="32"/>
  <c r="F480" i="32"/>
  <c r="R480" i="32"/>
  <c r="F479" i="32"/>
  <c r="R479" i="32"/>
  <c r="F478" i="32"/>
  <c r="R478" i="32"/>
  <c r="F477" i="32"/>
  <c r="R477" i="32"/>
  <c r="F476" i="32"/>
  <c r="R476" i="32"/>
  <c r="F475" i="32"/>
  <c r="R475" i="32"/>
  <c r="F474" i="32"/>
  <c r="R474" i="32"/>
  <c r="F473" i="32"/>
  <c r="R473" i="32"/>
  <c r="F472" i="32"/>
  <c r="R472" i="32"/>
  <c r="F471" i="32"/>
  <c r="R471" i="32"/>
  <c r="F470" i="32"/>
  <c r="R470" i="32"/>
  <c r="F469" i="32"/>
  <c r="R469" i="32"/>
  <c r="F468" i="32"/>
  <c r="R468" i="32"/>
  <c r="F467" i="32"/>
  <c r="R467" i="32"/>
  <c r="F466" i="32"/>
  <c r="R466" i="32"/>
  <c r="F465" i="32"/>
  <c r="R465" i="32"/>
  <c r="F464" i="32"/>
  <c r="R464" i="32"/>
  <c r="F463" i="32"/>
  <c r="R463" i="32"/>
  <c r="F462" i="32"/>
  <c r="R462" i="32"/>
  <c r="F461" i="32"/>
  <c r="R461" i="32"/>
  <c r="F460" i="32"/>
  <c r="R460" i="32"/>
  <c r="F459" i="32"/>
  <c r="R459" i="32"/>
  <c r="F458" i="32"/>
  <c r="R458" i="32"/>
  <c r="F457" i="32"/>
  <c r="R457" i="32"/>
  <c r="F456" i="32"/>
  <c r="R456" i="32"/>
  <c r="F455" i="32"/>
  <c r="R455" i="32"/>
  <c r="F454" i="32"/>
  <c r="R454" i="32"/>
  <c r="F453" i="32"/>
  <c r="R453" i="32"/>
  <c r="F452" i="32"/>
  <c r="R452" i="32"/>
  <c r="F451" i="32"/>
  <c r="R451" i="32"/>
  <c r="F450" i="32"/>
  <c r="R450" i="32"/>
  <c r="F449" i="32"/>
  <c r="R449" i="32"/>
  <c r="F448" i="32"/>
  <c r="R448" i="32"/>
  <c r="F447" i="32"/>
  <c r="R447" i="32"/>
  <c r="F446" i="32"/>
  <c r="R446" i="32"/>
  <c r="F445" i="32"/>
  <c r="R445" i="32"/>
  <c r="F444" i="32"/>
  <c r="R444" i="32"/>
  <c r="F443" i="32"/>
  <c r="R443" i="32"/>
  <c r="F442" i="32"/>
  <c r="R442" i="32"/>
  <c r="F441" i="32"/>
  <c r="R441" i="32"/>
  <c r="F440" i="32"/>
  <c r="R440" i="32"/>
  <c r="F439" i="32"/>
  <c r="R439" i="32"/>
  <c r="F438" i="32"/>
  <c r="R438" i="32"/>
  <c r="F437" i="32"/>
  <c r="R437" i="32"/>
  <c r="F436" i="32"/>
  <c r="R436" i="32"/>
  <c r="F435" i="32"/>
  <c r="R435" i="32"/>
  <c r="F434" i="32"/>
  <c r="R434" i="32"/>
  <c r="F433" i="32"/>
  <c r="R433" i="32"/>
  <c r="F432" i="32"/>
  <c r="R432" i="32"/>
  <c r="F431" i="32"/>
  <c r="R431" i="32"/>
  <c r="F430" i="32"/>
  <c r="R430" i="32"/>
  <c r="F429" i="32"/>
  <c r="R429" i="32"/>
  <c r="F428" i="32"/>
  <c r="R428" i="32"/>
  <c r="F427" i="32"/>
  <c r="R427" i="32"/>
  <c r="F426" i="32"/>
  <c r="R426" i="32"/>
  <c r="F425" i="32"/>
  <c r="R425" i="32"/>
  <c r="F424" i="32"/>
  <c r="R424" i="32"/>
  <c r="F423" i="32"/>
  <c r="R423" i="32"/>
  <c r="F422" i="32"/>
  <c r="R422" i="32"/>
  <c r="F421" i="32"/>
  <c r="R421" i="32"/>
  <c r="F420" i="32"/>
  <c r="R420" i="32"/>
  <c r="F419" i="32"/>
  <c r="R419" i="32"/>
  <c r="F418" i="32"/>
  <c r="R418" i="32"/>
  <c r="F417" i="32"/>
  <c r="R417" i="32"/>
  <c r="F416" i="32"/>
  <c r="R416" i="32"/>
  <c r="F415" i="32"/>
  <c r="R415" i="32"/>
  <c r="F414" i="32"/>
  <c r="R414" i="32"/>
  <c r="F413" i="32"/>
  <c r="R413" i="32"/>
  <c r="F412" i="32"/>
  <c r="R412" i="32"/>
  <c r="F411" i="32"/>
  <c r="R411" i="32"/>
  <c r="F410" i="32"/>
  <c r="R410" i="32"/>
  <c r="F409" i="32"/>
  <c r="R409" i="32"/>
  <c r="F408" i="32"/>
  <c r="R408" i="32"/>
  <c r="F407" i="32"/>
  <c r="R407" i="32"/>
  <c r="F406" i="32"/>
  <c r="R406" i="32"/>
  <c r="F405" i="32"/>
  <c r="R405" i="32"/>
  <c r="F404" i="32"/>
  <c r="R404" i="32"/>
  <c r="F403" i="32"/>
  <c r="R403" i="32"/>
  <c r="F402" i="32"/>
  <c r="R402" i="32"/>
  <c r="F401" i="32"/>
  <c r="R401" i="32"/>
  <c r="F400" i="32"/>
  <c r="R400" i="32"/>
  <c r="F399" i="32"/>
  <c r="R399" i="32"/>
  <c r="F398" i="32"/>
  <c r="R398" i="32"/>
  <c r="F397" i="32"/>
  <c r="R397" i="32"/>
  <c r="F396" i="32"/>
  <c r="R396" i="32"/>
  <c r="F395" i="32"/>
  <c r="R395" i="32"/>
  <c r="F394" i="32"/>
  <c r="R394" i="32"/>
  <c r="F393" i="32"/>
  <c r="R393" i="32"/>
  <c r="F392" i="32"/>
  <c r="R392" i="32"/>
  <c r="F391" i="32"/>
  <c r="R391" i="32"/>
  <c r="F390" i="32"/>
  <c r="R390" i="32"/>
  <c r="F389" i="32"/>
  <c r="R389" i="32"/>
  <c r="F388" i="32"/>
  <c r="R388" i="32"/>
  <c r="F387" i="32"/>
  <c r="R387" i="32"/>
  <c r="F386" i="32"/>
  <c r="R386" i="32"/>
  <c r="F385" i="32"/>
  <c r="R385" i="32"/>
  <c r="F384" i="32"/>
  <c r="R384" i="32"/>
  <c r="F383" i="32"/>
  <c r="R383" i="32"/>
  <c r="F382" i="32"/>
  <c r="R382" i="32"/>
  <c r="F381" i="32"/>
  <c r="R381" i="32"/>
  <c r="F380" i="32"/>
  <c r="R380" i="32"/>
  <c r="F379" i="32"/>
  <c r="R379" i="32"/>
  <c r="F378" i="32"/>
  <c r="R378" i="32"/>
  <c r="F377" i="32"/>
  <c r="R377" i="32"/>
  <c r="F376" i="32"/>
  <c r="R376" i="32"/>
  <c r="F375" i="32"/>
  <c r="R375" i="32"/>
  <c r="F374" i="32"/>
  <c r="R374" i="32"/>
  <c r="F373" i="32"/>
  <c r="R373" i="32"/>
  <c r="F372" i="32"/>
  <c r="R372" i="32"/>
  <c r="F371" i="32"/>
  <c r="R371" i="32"/>
  <c r="F370" i="32"/>
  <c r="R370" i="32"/>
  <c r="F369" i="32"/>
  <c r="R369" i="32"/>
  <c r="F368" i="32"/>
  <c r="R368" i="32"/>
  <c r="F367" i="32"/>
  <c r="R367" i="32"/>
  <c r="F366" i="32"/>
  <c r="R366" i="32"/>
  <c r="F365" i="32"/>
  <c r="R365" i="32"/>
  <c r="F364" i="32"/>
  <c r="R364" i="32"/>
  <c r="F363" i="32"/>
  <c r="R363" i="32"/>
  <c r="F362" i="32"/>
  <c r="R362" i="32"/>
  <c r="F361" i="32"/>
  <c r="R361" i="32"/>
  <c r="F360" i="32"/>
  <c r="R360" i="32"/>
  <c r="F359" i="32"/>
  <c r="R359" i="32"/>
  <c r="F358" i="32"/>
  <c r="R358" i="32"/>
  <c r="F357" i="32"/>
  <c r="R357" i="32"/>
  <c r="F356" i="32"/>
  <c r="R356" i="32"/>
  <c r="F355" i="32"/>
  <c r="R355" i="32"/>
  <c r="F354" i="32"/>
  <c r="R354" i="32"/>
  <c r="F353" i="32"/>
  <c r="R353" i="32"/>
  <c r="F352" i="32"/>
  <c r="R352" i="32"/>
  <c r="F351" i="32"/>
  <c r="R351" i="32"/>
  <c r="F350" i="32"/>
  <c r="R350" i="32"/>
  <c r="F349" i="32"/>
  <c r="R349" i="32"/>
  <c r="F348" i="32"/>
  <c r="R348" i="32"/>
  <c r="F347" i="32"/>
  <c r="R347" i="32"/>
  <c r="F346" i="32"/>
  <c r="R346" i="32"/>
  <c r="F345" i="32"/>
  <c r="R345" i="32"/>
  <c r="F344" i="32"/>
  <c r="R344" i="32"/>
  <c r="F343" i="32"/>
  <c r="R343" i="32"/>
  <c r="F342" i="32"/>
  <c r="R342" i="32"/>
  <c r="F341" i="32"/>
  <c r="R341" i="32"/>
  <c r="F340" i="32"/>
  <c r="R340" i="32"/>
  <c r="F339" i="32"/>
  <c r="R339" i="32"/>
  <c r="F338" i="32"/>
  <c r="R338" i="32"/>
  <c r="F337" i="32"/>
  <c r="R337" i="32"/>
  <c r="F336" i="32"/>
  <c r="R336" i="32"/>
  <c r="F335" i="32"/>
  <c r="R335" i="32"/>
  <c r="F334" i="32"/>
  <c r="R334" i="32"/>
  <c r="F333" i="32"/>
  <c r="R333" i="32"/>
  <c r="F332" i="32"/>
  <c r="R332" i="32"/>
  <c r="F331" i="32"/>
  <c r="R331" i="32"/>
  <c r="F330" i="32"/>
  <c r="R330" i="32"/>
  <c r="F329" i="32"/>
  <c r="R329" i="32"/>
  <c r="F328" i="32"/>
  <c r="R328" i="32"/>
  <c r="F327" i="32"/>
  <c r="R327" i="32"/>
  <c r="F326" i="32"/>
  <c r="R326" i="32"/>
  <c r="F325" i="32"/>
  <c r="R325" i="32"/>
  <c r="F324" i="32"/>
  <c r="R324" i="32"/>
  <c r="F323" i="32"/>
  <c r="R323" i="32"/>
  <c r="F322" i="32"/>
  <c r="R322" i="32"/>
  <c r="F321" i="32"/>
  <c r="R321" i="32"/>
  <c r="F320" i="32"/>
  <c r="R320" i="32"/>
  <c r="F319" i="32"/>
  <c r="R319" i="32"/>
  <c r="F318" i="32"/>
  <c r="R318" i="32"/>
  <c r="F317" i="32"/>
  <c r="R317" i="32"/>
  <c r="F316" i="32"/>
  <c r="R316" i="32"/>
  <c r="F315" i="32"/>
  <c r="R315" i="32"/>
  <c r="F314" i="32"/>
  <c r="R314" i="32"/>
  <c r="F313" i="32"/>
  <c r="R313" i="32"/>
  <c r="F312" i="32"/>
  <c r="R312" i="32"/>
  <c r="F311" i="32"/>
  <c r="R311" i="32"/>
  <c r="F310" i="32"/>
  <c r="R310" i="32"/>
  <c r="F309" i="32"/>
  <c r="R309" i="32"/>
  <c r="F308" i="32"/>
  <c r="R308" i="32"/>
  <c r="F307" i="32"/>
  <c r="R307" i="32"/>
  <c r="F306" i="32"/>
  <c r="R306" i="32"/>
  <c r="F305" i="32"/>
  <c r="R305" i="32"/>
  <c r="F304" i="32"/>
  <c r="R304" i="32"/>
  <c r="F303" i="32"/>
  <c r="R303" i="32"/>
  <c r="F302" i="32"/>
  <c r="R302" i="32"/>
  <c r="F301" i="32"/>
  <c r="R301" i="32"/>
  <c r="F300" i="32"/>
  <c r="R300" i="32"/>
  <c r="F299" i="32"/>
  <c r="R299" i="32"/>
  <c r="F298" i="32"/>
  <c r="R298" i="32"/>
  <c r="F297" i="32"/>
  <c r="R297" i="32"/>
  <c r="F296" i="32"/>
  <c r="R296" i="32"/>
  <c r="F295" i="32"/>
  <c r="R295" i="32"/>
  <c r="F294" i="32"/>
  <c r="R294" i="32"/>
  <c r="F293" i="32"/>
  <c r="R293" i="32"/>
  <c r="F292" i="32"/>
  <c r="R292" i="32"/>
  <c r="F291" i="32"/>
  <c r="R291" i="32"/>
  <c r="F290" i="32"/>
  <c r="R290" i="32"/>
  <c r="F289" i="32"/>
  <c r="R289" i="32"/>
  <c r="F288" i="32"/>
  <c r="R288" i="32"/>
  <c r="F287" i="32"/>
  <c r="R287" i="32"/>
  <c r="F286" i="32"/>
  <c r="R286" i="32"/>
  <c r="F285" i="32"/>
  <c r="R285" i="32"/>
  <c r="F284" i="32"/>
  <c r="R284" i="32"/>
  <c r="F283" i="32"/>
  <c r="R283" i="32"/>
  <c r="F282" i="32"/>
  <c r="R282" i="32"/>
  <c r="F281" i="32"/>
  <c r="R281" i="32"/>
  <c r="F280" i="32"/>
  <c r="R280" i="32"/>
  <c r="F279" i="32"/>
  <c r="R279" i="32"/>
  <c r="F278" i="32"/>
  <c r="R278" i="32"/>
  <c r="F277" i="32"/>
  <c r="R277" i="32"/>
  <c r="F276" i="32"/>
  <c r="R276" i="32"/>
  <c r="F275" i="32"/>
  <c r="R275" i="32"/>
  <c r="F274" i="32"/>
  <c r="R274" i="32"/>
  <c r="F273" i="32"/>
  <c r="R273" i="32"/>
  <c r="F272" i="32"/>
  <c r="R272" i="32"/>
  <c r="F271" i="32"/>
  <c r="R271" i="32"/>
  <c r="F270" i="32"/>
  <c r="R270" i="32"/>
  <c r="F269" i="32"/>
  <c r="R269" i="32"/>
  <c r="F268" i="32"/>
  <c r="R268" i="32"/>
  <c r="F267" i="32"/>
  <c r="R267" i="32"/>
  <c r="F266" i="32"/>
  <c r="R266" i="32"/>
  <c r="F265" i="32"/>
  <c r="R265" i="32"/>
  <c r="F264" i="32"/>
  <c r="R264" i="32"/>
  <c r="F263" i="32"/>
  <c r="R263" i="32"/>
  <c r="F262" i="32"/>
  <c r="R262" i="32"/>
  <c r="F261" i="32"/>
  <c r="R261" i="32"/>
  <c r="F260" i="32"/>
  <c r="R260" i="32"/>
  <c r="F259" i="32"/>
  <c r="R259" i="32"/>
  <c r="F258" i="32"/>
  <c r="R258" i="32"/>
  <c r="F257" i="32"/>
  <c r="R257" i="32"/>
  <c r="F256" i="32"/>
  <c r="R256" i="32"/>
  <c r="F255" i="32"/>
  <c r="R255" i="32"/>
  <c r="F254" i="32"/>
  <c r="R254" i="32"/>
  <c r="F253" i="32"/>
  <c r="R253" i="32"/>
  <c r="F252" i="32"/>
  <c r="R252" i="32"/>
  <c r="F251" i="32"/>
  <c r="R251" i="32"/>
  <c r="F250" i="32"/>
  <c r="R250" i="32"/>
  <c r="F249" i="32"/>
  <c r="R249" i="32"/>
  <c r="F248" i="32"/>
  <c r="R248" i="32"/>
  <c r="F247" i="32"/>
  <c r="R247" i="32"/>
  <c r="F246" i="32"/>
  <c r="R246" i="32"/>
  <c r="F245" i="32"/>
  <c r="R245" i="32"/>
  <c r="F244" i="32"/>
  <c r="R244" i="32"/>
  <c r="F243" i="32"/>
  <c r="R243" i="32"/>
  <c r="F242" i="32"/>
  <c r="R242" i="32"/>
  <c r="F241" i="32"/>
  <c r="R241" i="32"/>
  <c r="F240" i="32"/>
  <c r="R240" i="32"/>
  <c r="F239" i="32"/>
  <c r="R239" i="32"/>
  <c r="F238" i="32"/>
  <c r="R238" i="32"/>
  <c r="F237" i="32"/>
  <c r="R237" i="32"/>
  <c r="F236" i="32"/>
  <c r="R236" i="32"/>
  <c r="F235" i="32"/>
  <c r="R235" i="32"/>
  <c r="F234" i="32"/>
  <c r="R234" i="32"/>
  <c r="F233" i="32"/>
  <c r="R233" i="32"/>
  <c r="F232" i="32"/>
  <c r="R232" i="32"/>
  <c r="F231" i="32"/>
  <c r="R231" i="32"/>
  <c r="F230" i="32"/>
  <c r="R230" i="32"/>
  <c r="F229" i="32"/>
  <c r="R229" i="32"/>
  <c r="F228" i="32"/>
  <c r="R228" i="32"/>
  <c r="F227" i="32"/>
  <c r="R227" i="32"/>
  <c r="F226" i="32"/>
  <c r="R226" i="32"/>
  <c r="F225" i="32"/>
  <c r="R225" i="32"/>
  <c r="F224" i="32"/>
  <c r="R224" i="32"/>
  <c r="F223" i="32"/>
  <c r="R223" i="32"/>
  <c r="F222" i="32"/>
  <c r="R222" i="32"/>
  <c r="F221" i="32"/>
  <c r="R221" i="32"/>
  <c r="F220" i="32"/>
  <c r="R220" i="32"/>
  <c r="F219" i="32"/>
  <c r="R219" i="32"/>
  <c r="F218" i="32"/>
  <c r="R218" i="32"/>
  <c r="F217" i="32"/>
  <c r="R217" i="32"/>
  <c r="F216" i="32"/>
  <c r="R216" i="32"/>
  <c r="F215" i="32"/>
  <c r="R215" i="32"/>
  <c r="F214" i="32"/>
  <c r="R214" i="32"/>
  <c r="F213" i="32"/>
  <c r="R213" i="32"/>
  <c r="F212" i="32"/>
  <c r="R212" i="32"/>
  <c r="F211" i="32"/>
  <c r="R211" i="32"/>
  <c r="F210" i="32"/>
  <c r="R210" i="32"/>
  <c r="F209" i="32"/>
  <c r="R209" i="32"/>
  <c r="F208" i="32"/>
  <c r="R208" i="32"/>
  <c r="F207" i="32"/>
  <c r="R207" i="32"/>
  <c r="F206" i="32"/>
  <c r="R206" i="32"/>
  <c r="F205" i="32"/>
  <c r="R205" i="32"/>
  <c r="F204" i="32"/>
  <c r="R204" i="32"/>
  <c r="F203" i="32"/>
  <c r="R203" i="32"/>
  <c r="F202" i="32"/>
  <c r="R202" i="32"/>
  <c r="F201" i="32"/>
  <c r="R201" i="32"/>
  <c r="F200" i="32"/>
  <c r="R200" i="32"/>
  <c r="F199" i="32"/>
  <c r="R199" i="32"/>
  <c r="F198" i="32"/>
  <c r="R198" i="32"/>
  <c r="F197" i="32"/>
  <c r="R197" i="32"/>
  <c r="F196" i="32"/>
  <c r="R196" i="32"/>
  <c r="F195" i="32"/>
  <c r="R195" i="32"/>
  <c r="F194" i="32"/>
  <c r="R194" i="32"/>
  <c r="F193" i="32"/>
  <c r="R193" i="32"/>
  <c r="F192" i="32"/>
  <c r="R192" i="32"/>
  <c r="F191" i="32"/>
  <c r="R191" i="32"/>
  <c r="F190" i="32"/>
  <c r="R190" i="32"/>
  <c r="F189" i="32"/>
  <c r="R189" i="32"/>
  <c r="F188" i="32"/>
  <c r="R188" i="32"/>
  <c r="F187" i="32"/>
  <c r="R187" i="32"/>
  <c r="F186" i="32"/>
  <c r="R186" i="32"/>
  <c r="F185" i="32"/>
  <c r="R185" i="32"/>
  <c r="F184" i="32"/>
  <c r="R184" i="32"/>
  <c r="F183" i="32"/>
  <c r="R183" i="32"/>
  <c r="F182" i="32"/>
  <c r="R182" i="32"/>
  <c r="F181" i="32"/>
  <c r="R181" i="32"/>
  <c r="F180" i="32"/>
  <c r="R180" i="32"/>
  <c r="F179" i="32"/>
  <c r="R179" i="32"/>
  <c r="F178" i="32"/>
  <c r="R178" i="32"/>
  <c r="F177" i="32"/>
  <c r="R177" i="32"/>
  <c r="F176" i="32"/>
  <c r="R176" i="32"/>
  <c r="F175" i="32"/>
  <c r="R175" i="32"/>
  <c r="F174" i="32"/>
  <c r="R174" i="32"/>
  <c r="F173" i="32"/>
  <c r="R173" i="32"/>
  <c r="F172" i="32"/>
  <c r="R172" i="32"/>
  <c r="F171" i="32"/>
  <c r="R171" i="32"/>
  <c r="F170" i="32"/>
  <c r="R170" i="32"/>
  <c r="F169" i="32"/>
  <c r="R169" i="32"/>
  <c r="F168" i="32"/>
  <c r="R168" i="32"/>
  <c r="F167" i="32"/>
  <c r="R167" i="32"/>
  <c r="F166" i="32"/>
  <c r="R166" i="32"/>
  <c r="F165" i="32"/>
  <c r="R165" i="32"/>
  <c r="F164" i="32"/>
  <c r="R164" i="32"/>
  <c r="F163" i="32"/>
  <c r="R163" i="32"/>
  <c r="F162" i="32"/>
  <c r="R162" i="32"/>
  <c r="F161" i="32"/>
  <c r="R161" i="32"/>
  <c r="F160" i="32"/>
  <c r="R160" i="32"/>
  <c r="F159" i="32"/>
  <c r="R159" i="32"/>
  <c r="F158" i="32"/>
  <c r="R158" i="32"/>
  <c r="F157" i="32"/>
  <c r="R157" i="32"/>
  <c r="F156" i="32"/>
  <c r="R156" i="32"/>
  <c r="F155" i="32"/>
  <c r="R155" i="32"/>
  <c r="F154" i="32"/>
  <c r="R154" i="32"/>
  <c r="F153" i="32"/>
  <c r="R153" i="32"/>
  <c r="F152" i="32"/>
  <c r="R152" i="32"/>
  <c r="F151" i="32"/>
  <c r="R151" i="32"/>
  <c r="F150" i="32"/>
  <c r="R150" i="32"/>
  <c r="F149" i="32"/>
  <c r="R149" i="32"/>
  <c r="F148" i="32"/>
  <c r="R148" i="32"/>
  <c r="F147" i="32"/>
  <c r="R147" i="32"/>
  <c r="F146" i="32"/>
  <c r="R146" i="32"/>
  <c r="F145" i="32"/>
  <c r="R145" i="32"/>
  <c r="F144" i="32"/>
  <c r="R144" i="32"/>
  <c r="F143" i="32"/>
  <c r="R143" i="32"/>
  <c r="F142" i="32"/>
  <c r="R142" i="32"/>
  <c r="F141" i="32"/>
  <c r="R141" i="32"/>
  <c r="F140" i="32"/>
  <c r="R140" i="32"/>
  <c r="F139" i="32"/>
  <c r="R139" i="32"/>
  <c r="F138" i="32"/>
  <c r="R138" i="32"/>
  <c r="F137" i="32"/>
  <c r="R137" i="32"/>
  <c r="F136" i="32"/>
  <c r="R136" i="32"/>
  <c r="F135" i="32"/>
  <c r="R135" i="32"/>
  <c r="F134" i="32"/>
  <c r="R134" i="32"/>
  <c r="F133" i="32"/>
  <c r="R133" i="32"/>
  <c r="F132" i="32"/>
  <c r="R132" i="32"/>
  <c r="F131" i="32"/>
  <c r="R131" i="32"/>
  <c r="F130" i="32"/>
  <c r="R130" i="32"/>
  <c r="F129" i="32"/>
  <c r="R129" i="32"/>
  <c r="F128" i="32"/>
  <c r="R128" i="32"/>
  <c r="F127" i="32"/>
  <c r="R127" i="32"/>
  <c r="F126" i="32"/>
  <c r="R126" i="32"/>
  <c r="F125" i="32"/>
  <c r="R125" i="32"/>
  <c r="F124" i="32"/>
  <c r="R124" i="32"/>
  <c r="F123" i="32"/>
  <c r="R123" i="32"/>
  <c r="F122" i="32"/>
  <c r="R122" i="32"/>
  <c r="F121" i="32"/>
  <c r="R121" i="32"/>
  <c r="F120" i="32"/>
  <c r="R120" i="32"/>
  <c r="F119" i="32"/>
  <c r="R119" i="32"/>
  <c r="F118" i="32"/>
  <c r="R118" i="32"/>
  <c r="F117" i="32"/>
  <c r="R117" i="32"/>
  <c r="F116" i="32"/>
  <c r="R116" i="32"/>
  <c r="F115" i="32"/>
  <c r="R115" i="32"/>
  <c r="F114" i="32"/>
  <c r="R114" i="32"/>
  <c r="F113" i="32"/>
  <c r="R113" i="32"/>
  <c r="F112" i="32"/>
  <c r="R112" i="32"/>
  <c r="F111" i="32"/>
  <c r="R111" i="32"/>
  <c r="F110" i="32"/>
  <c r="R110" i="32"/>
  <c r="F109" i="32"/>
  <c r="R109" i="32"/>
  <c r="F108" i="32"/>
  <c r="R108" i="32"/>
  <c r="F107" i="32"/>
  <c r="R107" i="32"/>
  <c r="F106" i="32"/>
  <c r="R106" i="32"/>
  <c r="F105" i="32"/>
  <c r="R105" i="32"/>
  <c r="F104" i="32"/>
  <c r="R104" i="32"/>
  <c r="F103" i="32"/>
  <c r="R103" i="32"/>
  <c r="F102" i="32"/>
  <c r="R102" i="32"/>
  <c r="F101" i="32"/>
  <c r="R101" i="32"/>
  <c r="F100" i="32"/>
  <c r="R100" i="32"/>
  <c r="F99" i="32"/>
  <c r="R99" i="32"/>
  <c r="F98" i="32"/>
  <c r="R98" i="32"/>
  <c r="F97" i="32"/>
  <c r="R97" i="32"/>
  <c r="F96" i="32"/>
  <c r="R96" i="32"/>
  <c r="F95" i="32"/>
  <c r="R95" i="32"/>
  <c r="F94" i="32"/>
  <c r="R94" i="32"/>
  <c r="F93" i="32"/>
  <c r="R93" i="32"/>
  <c r="F92" i="32"/>
  <c r="R92" i="32"/>
  <c r="F91" i="32"/>
  <c r="R91" i="32"/>
  <c r="F90" i="32"/>
  <c r="R90" i="32"/>
  <c r="F89" i="32"/>
  <c r="R89" i="32"/>
  <c r="F88" i="32"/>
  <c r="R88" i="32"/>
  <c r="F87" i="32"/>
  <c r="R87" i="32"/>
  <c r="F86" i="32"/>
  <c r="R86" i="32"/>
  <c r="F85" i="32"/>
  <c r="R85" i="32"/>
  <c r="F84" i="32"/>
  <c r="R84" i="32"/>
  <c r="F83" i="32"/>
  <c r="R83" i="32"/>
  <c r="F82" i="32"/>
  <c r="R82" i="32"/>
  <c r="F81" i="32"/>
  <c r="R81" i="32"/>
  <c r="F80" i="32"/>
  <c r="R80" i="32"/>
  <c r="F79" i="32"/>
  <c r="R79" i="32"/>
  <c r="F78" i="32"/>
  <c r="R78" i="32"/>
  <c r="F77" i="32"/>
  <c r="R77" i="32"/>
  <c r="F76" i="32"/>
  <c r="R76" i="32"/>
  <c r="F75" i="32"/>
  <c r="R75" i="32"/>
  <c r="F74" i="32"/>
  <c r="R74" i="32"/>
  <c r="F73" i="32"/>
  <c r="R73" i="32"/>
  <c r="F72" i="32"/>
  <c r="R72" i="32"/>
  <c r="F71" i="32"/>
  <c r="R71" i="32"/>
  <c r="F70" i="32"/>
  <c r="R70" i="32"/>
  <c r="F69" i="32"/>
  <c r="R69" i="32"/>
  <c r="F68" i="32"/>
  <c r="R68" i="32"/>
  <c r="F67" i="32"/>
  <c r="R67" i="32"/>
  <c r="F66" i="32"/>
  <c r="R66" i="32"/>
  <c r="F65" i="32"/>
  <c r="R65" i="32"/>
  <c r="F64" i="32"/>
  <c r="R64" i="32"/>
  <c r="F63" i="32"/>
  <c r="R63" i="32"/>
  <c r="F62" i="32"/>
  <c r="R62" i="32"/>
  <c r="F61" i="32"/>
  <c r="R61" i="32"/>
  <c r="F60" i="32"/>
  <c r="R60" i="32"/>
  <c r="F59" i="32"/>
  <c r="R59" i="32"/>
  <c r="F58" i="32"/>
  <c r="R58" i="32"/>
  <c r="F57" i="32"/>
  <c r="R57" i="32"/>
  <c r="F56" i="32"/>
  <c r="R56" i="32"/>
  <c r="F55" i="32"/>
  <c r="R55" i="32"/>
  <c r="F54" i="32"/>
  <c r="R54" i="32"/>
  <c r="F53" i="32"/>
  <c r="R53" i="32"/>
  <c r="F52" i="32"/>
  <c r="R52" i="32"/>
  <c r="F51" i="32"/>
  <c r="R51" i="32"/>
  <c r="F50" i="32"/>
  <c r="R50" i="32"/>
  <c r="F49" i="32"/>
  <c r="R49" i="32"/>
  <c r="F48" i="32"/>
  <c r="R48" i="32"/>
  <c r="F47" i="32"/>
  <c r="R47" i="32"/>
  <c r="F46" i="32"/>
  <c r="R46" i="32"/>
  <c r="F45" i="32"/>
  <c r="R45" i="32"/>
  <c r="F44" i="32"/>
  <c r="R44" i="32"/>
  <c r="F43" i="32"/>
  <c r="R43" i="32"/>
  <c r="F42" i="32"/>
  <c r="R42" i="32"/>
  <c r="F41" i="32"/>
  <c r="R41" i="32"/>
  <c r="F40" i="32"/>
  <c r="R40" i="32"/>
  <c r="F39" i="32"/>
  <c r="R39" i="32"/>
  <c r="F38" i="32"/>
  <c r="R38" i="32"/>
  <c r="F37" i="32"/>
  <c r="R37" i="32"/>
  <c r="F36" i="32"/>
  <c r="R36" i="32"/>
  <c r="F35" i="32"/>
  <c r="R35" i="32"/>
  <c r="F34" i="32"/>
  <c r="R34" i="32"/>
  <c r="F33" i="32"/>
  <c r="R33" i="32"/>
  <c r="F32" i="32"/>
  <c r="R32" i="32"/>
  <c r="F31" i="32"/>
  <c r="R31" i="32"/>
  <c r="F30" i="32"/>
  <c r="R30" i="32"/>
  <c r="F29" i="32"/>
  <c r="R29" i="32"/>
  <c r="F28" i="32"/>
  <c r="R28" i="32"/>
  <c r="F27" i="32"/>
  <c r="R27" i="32"/>
  <c r="F26" i="32"/>
  <c r="R26" i="32"/>
  <c r="F25" i="32"/>
  <c r="R25" i="32"/>
  <c r="F24" i="32"/>
  <c r="R24" i="32"/>
  <c r="F23" i="32"/>
  <c r="R23" i="32"/>
  <c r="F22" i="32"/>
  <c r="R22" i="32"/>
  <c r="F21" i="32"/>
  <c r="R21" i="32"/>
  <c r="F20" i="32"/>
  <c r="R20" i="32"/>
  <c r="F19" i="32"/>
  <c r="R19" i="32"/>
  <c r="F18" i="32"/>
  <c r="R18" i="32"/>
  <c r="F17" i="32"/>
  <c r="R17" i="32"/>
  <c r="F16" i="32"/>
  <c r="R16" i="32"/>
  <c r="F15" i="32"/>
  <c r="R15" i="32"/>
  <c r="F14" i="32"/>
  <c r="R14" i="32"/>
  <c r="F13" i="32"/>
  <c r="R13" i="32"/>
  <c r="F12" i="32"/>
  <c r="R12" i="32"/>
  <c r="F11" i="32"/>
  <c r="R11" i="32"/>
  <c r="F10" i="32"/>
  <c r="R10" i="32"/>
  <c r="F9" i="32"/>
  <c r="R9" i="32"/>
  <c r="F8" i="32"/>
  <c r="R8" i="32"/>
  <c r="C8" i="31"/>
  <c r="C9" i="31"/>
  <c r="C10" i="31"/>
  <c r="C11" i="31"/>
  <c r="C12" i="31"/>
  <c r="C13" i="31"/>
  <c r="C14" i="31"/>
  <c r="C15" i="31"/>
  <c r="C16" i="31"/>
  <c r="C17" i="31"/>
  <c r="C18" i="31"/>
  <c r="C19" i="31"/>
  <c r="C20" i="31"/>
  <c r="C21" i="31"/>
  <c r="C22" i="31"/>
  <c r="C23" i="31"/>
  <c r="C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F500" i="31"/>
  <c r="R500" i="31"/>
  <c r="F499" i="31"/>
  <c r="R499" i="31"/>
  <c r="F498" i="31"/>
  <c r="R498" i="31"/>
  <c r="F497" i="31"/>
  <c r="R497" i="31"/>
  <c r="F496" i="31"/>
  <c r="R496" i="31"/>
  <c r="F495" i="31"/>
  <c r="R495" i="31"/>
  <c r="F494" i="31"/>
  <c r="R494" i="31"/>
  <c r="F493" i="31"/>
  <c r="R493" i="31"/>
  <c r="F492" i="31"/>
  <c r="R492" i="31"/>
  <c r="F491" i="31"/>
  <c r="R491" i="31"/>
  <c r="F490" i="31"/>
  <c r="R490" i="31"/>
  <c r="F489" i="31"/>
  <c r="R489" i="31"/>
  <c r="F488" i="31"/>
  <c r="R488" i="31"/>
  <c r="F487" i="31"/>
  <c r="R487" i="31"/>
  <c r="F486" i="31"/>
  <c r="R486" i="31"/>
  <c r="F485" i="31"/>
  <c r="R485" i="31"/>
  <c r="F484" i="31"/>
  <c r="R484" i="31"/>
  <c r="F483" i="31"/>
  <c r="R483" i="31"/>
  <c r="F482" i="31"/>
  <c r="R482" i="31"/>
  <c r="F481" i="31"/>
  <c r="R481" i="31"/>
  <c r="F480" i="31"/>
  <c r="R480" i="31"/>
  <c r="F479" i="31"/>
  <c r="R479" i="31"/>
  <c r="F478" i="31"/>
  <c r="R478" i="31"/>
  <c r="F477" i="31"/>
  <c r="R477" i="31"/>
  <c r="F476" i="31"/>
  <c r="R476" i="31"/>
  <c r="F475" i="31"/>
  <c r="R475" i="31"/>
  <c r="F474" i="31"/>
  <c r="R474" i="31"/>
  <c r="F473" i="31"/>
  <c r="R473" i="31"/>
  <c r="F472" i="31"/>
  <c r="R472" i="31"/>
  <c r="F471" i="31"/>
  <c r="R471" i="31"/>
  <c r="F470" i="31"/>
  <c r="R470" i="31"/>
  <c r="F469" i="31"/>
  <c r="R469" i="31"/>
  <c r="F468" i="31"/>
  <c r="R468" i="31"/>
  <c r="F467" i="31"/>
  <c r="R467" i="31"/>
  <c r="F466" i="31"/>
  <c r="R466" i="31"/>
  <c r="F465" i="31"/>
  <c r="R465" i="31"/>
  <c r="F464" i="31"/>
  <c r="R464" i="31"/>
  <c r="F463" i="31"/>
  <c r="R463" i="31"/>
  <c r="F462" i="31"/>
  <c r="R462" i="31"/>
  <c r="F461" i="31"/>
  <c r="R461" i="31"/>
  <c r="F460" i="31"/>
  <c r="R460" i="31"/>
  <c r="F459" i="31"/>
  <c r="R459" i="31"/>
  <c r="F458" i="31"/>
  <c r="R458" i="31"/>
  <c r="F457" i="31"/>
  <c r="R457" i="31"/>
  <c r="F456" i="31"/>
  <c r="R456" i="31"/>
  <c r="F455" i="31"/>
  <c r="R455" i="31"/>
  <c r="F454" i="31"/>
  <c r="R454" i="31"/>
  <c r="F453" i="31"/>
  <c r="R453" i="31"/>
  <c r="F452" i="31"/>
  <c r="R452" i="31"/>
  <c r="F451" i="31"/>
  <c r="R451" i="31"/>
  <c r="F450" i="31"/>
  <c r="R450" i="31"/>
  <c r="F449" i="31"/>
  <c r="R449" i="31"/>
  <c r="F448" i="31"/>
  <c r="R448" i="31"/>
  <c r="F447" i="31"/>
  <c r="R447" i="31"/>
  <c r="F446" i="31"/>
  <c r="R446" i="31"/>
  <c r="F445" i="31"/>
  <c r="R445" i="31"/>
  <c r="F444" i="31"/>
  <c r="R444" i="31"/>
  <c r="F443" i="31"/>
  <c r="R443" i="31"/>
  <c r="F442" i="31"/>
  <c r="R442" i="31"/>
  <c r="F441" i="31"/>
  <c r="R441" i="31"/>
  <c r="F440" i="31"/>
  <c r="R440" i="31"/>
  <c r="F439" i="31"/>
  <c r="R439" i="31"/>
  <c r="F438" i="31"/>
  <c r="R438" i="31"/>
  <c r="F437" i="31"/>
  <c r="R437" i="31"/>
  <c r="F436" i="31"/>
  <c r="R436" i="31"/>
  <c r="F435" i="31"/>
  <c r="R435" i="31"/>
  <c r="F434" i="31"/>
  <c r="R434" i="31"/>
  <c r="F433" i="31"/>
  <c r="R433" i="31"/>
  <c r="F432" i="31"/>
  <c r="R432" i="31"/>
  <c r="F431" i="31"/>
  <c r="R431" i="31"/>
  <c r="F430" i="31"/>
  <c r="R430" i="31"/>
  <c r="F429" i="31"/>
  <c r="R429" i="31"/>
  <c r="F428" i="31"/>
  <c r="R428" i="31"/>
  <c r="F427" i="31"/>
  <c r="R427" i="31"/>
  <c r="F426" i="31"/>
  <c r="R426" i="31"/>
  <c r="F425" i="31"/>
  <c r="R425" i="31"/>
  <c r="F424" i="31"/>
  <c r="R424" i="31"/>
  <c r="F423" i="31"/>
  <c r="R423" i="31"/>
  <c r="F422" i="31"/>
  <c r="R422" i="31"/>
  <c r="F421" i="31"/>
  <c r="R421" i="31"/>
  <c r="F420" i="31"/>
  <c r="R420" i="31"/>
  <c r="F419" i="31"/>
  <c r="R419" i="31"/>
  <c r="F418" i="31"/>
  <c r="R418" i="31"/>
  <c r="F417" i="31"/>
  <c r="R417" i="31"/>
  <c r="F416" i="31"/>
  <c r="R416" i="31"/>
  <c r="F415" i="31"/>
  <c r="R415" i="31"/>
  <c r="F414" i="31"/>
  <c r="R414" i="31"/>
  <c r="F413" i="31"/>
  <c r="R413" i="31"/>
  <c r="F412" i="31"/>
  <c r="R412" i="31"/>
  <c r="F411" i="31"/>
  <c r="R411" i="31"/>
  <c r="F410" i="31"/>
  <c r="R410" i="31"/>
  <c r="F409" i="31"/>
  <c r="R409" i="31"/>
  <c r="F408" i="31"/>
  <c r="R408" i="31"/>
  <c r="F407" i="31"/>
  <c r="R407" i="31"/>
  <c r="F406" i="31"/>
  <c r="R406" i="31"/>
  <c r="F405" i="31"/>
  <c r="R405" i="31"/>
  <c r="F404" i="31"/>
  <c r="R404" i="31"/>
  <c r="F403" i="31"/>
  <c r="R403" i="31"/>
  <c r="F402" i="31"/>
  <c r="R402" i="31"/>
  <c r="F401" i="31"/>
  <c r="R401" i="31"/>
  <c r="F400" i="31"/>
  <c r="R400" i="31"/>
  <c r="F399" i="31"/>
  <c r="R399" i="31"/>
  <c r="F398" i="31"/>
  <c r="R398" i="31"/>
  <c r="F397" i="31"/>
  <c r="R397" i="31"/>
  <c r="F396" i="31"/>
  <c r="R396" i="31"/>
  <c r="F395" i="31"/>
  <c r="R395" i="31"/>
  <c r="F394" i="31"/>
  <c r="R394" i="31"/>
  <c r="F393" i="31"/>
  <c r="R393" i="31"/>
  <c r="F392" i="31"/>
  <c r="R392" i="31"/>
  <c r="F391" i="31"/>
  <c r="R391" i="31"/>
  <c r="F390" i="31"/>
  <c r="R390" i="31"/>
  <c r="F389" i="31"/>
  <c r="R389" i="31"/>
  <c r="F388" i="31"/>
  <c r="R388" i="31"/>
  <c r="F387" i="31"/>
  <c r="R387" i="31"/>
  <c r="F386" i="31"/>
  <c r="R386" i="31"/>
  <c r="F385" i="31"/>
  <c r="R385" i="31"/>
  <c r="F384" i="31"/>
  <c r="R384" i="31"/>
  <c r="F383" i="31"/>
  <c r="R383" i="31"/>
  <c r="F382" i="31"/>
  <c r="R382" i="31"/>
  <c r="F381" i="31"/>
  <c r="R381" i="31"/>
  <c r="F380" i="31"/>
  <c r="R380" i="31"/>
  <c r="F379" i="31"/>
  <c r="R379" i="31"/>
  <c r="F378" i="31"/>
  <c r="R378" i="31"/>
  <c r="F377" i="31"/>
  <c r="R377" i="31"/>
  <c r="F376" i="31"/>
  <c r="R376" i="31"/>
  <c r="F375" i="31"/>
  <c r="R375" i="31"/>
  <c r="F374" i="31"/>
  <c r="R374" i="31"/>
  <c r="F373" i="31"/>
  <c r="R373" i="31"/>
  <c r="F372" i="31"/>
  <c r="R372" i="31"/>
  <c r="F371" i="31"/>
  <c r="R371" i="31"/>
  <c r="F370" i="31"/>
  <c r="R370" i="31"/>
  <c r="F369" i="31"/>
  <c r="R369" i="31"/>
  <c r="F368" i="31"/>
  <c r="R368" i="31"/>
  <c r="F367" i="31"/>
  <c r="R367" i="31"/>
  <c r="F366" i="31"/>
  <c r="R366" i="31"/>
  <c r="F365" i="31"/>
  <c r="R365" i="31"/>
  <c r="F364" i="31"/>
  <c r="R364" i="31"/>
  <c r="F363" i="31"/>
  <c r="R363" i="31"/>
  <c r="F362" i="31"/>
  <c r="R362" i="31"/>
  <c r="F361" i="31"/>
  <c r="R361" i="31"/>
  <c r="F360" i="31"/>
  <c r="R360" i="31"/>
  <c r="F359" i="31"/>
  <c r="R359" i="31"/>
  <c r="F358" i="31"/>
  <c r="R358" i="31"/>
  <c r="F357" i="31"/>
  <c r="R357" i="31"/>
  <c r="F356" i="31"/>
  <c r="R356" i="31"/>
  <c r="F355" i="31"/>
  <c r="R355" i="31"/>
  <c r="F354" i="31"/>
  <c r="R354" i="31"/>
  <c r="F353" i="31"/>
  <c r="R353" i="31"/>
  <c r="F352" i="31"/>
  <c r="R352" i="31"/>
  <c r="F351" i="31"/>
  <c r="R351" i="31"/>
  <c r="F350" i="31"/>
  <c r="R350" i="31"/>
  <c r="F349" i="31"/>
  <c r="R349" i="31"/>
  <c r="F348" i="31"/>
  <c r="R348" i="31"/>
  <c r="F347" i="31"/>
  <c r="R347" i="31"/>
  <c r="F346" i="31"/>
  <c r="R346" i="31"/>
  <c r="F345" i="31"/>
  <c r="R345" i="31"/>
  <c r="F344" i="31"/>
  <c r="R344" i="31"/>
  <c r="F343" i="31"/>
  <c r="R343" i="31"/>
  <c r="F342" i="31"/>
  <c r="R342" i="31"/>
  <c r="F341" i="31"/>
  <c r="R341" i="31"/>
  <c r="F340" i="31"/>
  <c r="R340" i="31"/>
  <c r="F339" i="31"/>
  <c r="R339" i="31"/>
  <c r="F338" i="31"/>
  <c r="R338" i="31"/>
  <c r="F337" i="31"/>
  <c r="R337" i="31"/>
  <c r="F336" i="31"/>
  <c r="R336" i="31"/>
  <c r="F335" i="31"/>
  <c r="R335" i="31"/>
  <c r="F334" i="31"/>
  <c r="R334" i="31"/>
  <c r="F333" i="31"/>
  <c r="R333" i="31"/>
  <c r="F332" i="31"/>
  <c r="R332" i="31"/>
  <c r="F331" i="31"/>
  <c r="R331" i="31"/>
  <c r="F330" i="31"/>
  <c r="R330" i="31"/>
  <c r="F329" i="31"/>
  <c r="R329" i="31"/>
  <c r="F328" i="31"/>
  <c r="R328" i="31"/>
  <c r="F327" i="31"/>
  <c r="R327" i="31"/>
  <c r="F326" i="31"/>
  <c r="R326" i="31"/>
  <c r="F325" i="31"/>
  <c r="R325" i="31"/>
  <c r="F324" i="31"/>
  <c r="R324" i="31"/>
  <c r="F323" i="31"/>
  <c r="R323" i="31"/>
  <c r="F322" i="31"/>
  <c r="R322" i="31"/>
  <c r="F321" i="31"/>
  <c r="R321" i="31"/>
  <c r="F320" i="31"/>
  <c r="R320" i="31"/>
  <c r="F319" i="31"/>
  <c r="R319" i="31"/>
  <c r="F318" i="31"/>
  <c r="R318" i="31"/>
  <c r="F317" i="31"/>
  <c r="R317" i="31"/>
  <c r="F316" i="31"/>
  <c r="R316" i="31"/>
  <c r="F315" i="31"/>
  <c r="R315" i="31"/>
  <c r="F314" i="31"/>
  <c r="R314" i="31"/>
  <c r="F313" i="31"/>
  <c r="R313" i="31"/>
  <c r="F312" i="31"/>
  <c r="R312" i="31"/>
  <c r="F311" i="31"/>
  <c r="R311" i="31"/>
  <c r="F310" i="31"/>
  <c r="R310" i="31"/>
  <c r="F309" i="31"/>
  <c r="R309" i="31"/>
  <c r="F308" i="31"/>
  <c r="R308" i="31"/>
  <c r="F307" i="31"/>
  <c r="R307" i="31"/>
  <c r="F306" i="31"/>
  <c r="R306" i="31"/>
  <c r="F305" i="31"/>
  <c r="R305" i="31"/>
  <c r="F304" i="31"/>
  <c r="R304" i="31"/>
  <c r="F303" i="31"/>
  <c r="R303" i="31"/>
  <c r="F302" i="31"/>
  <c r="R302" i="31"/>
  <c r="F301" i="31"/>
  <c r="R301" i="31"/>
  <c r="F300" i="31"/>
  <c r="R300" i="31"/>
  <c r="F299" i="31"/>
  <c r="R299" i="31"/>
  <c r="F298" i="31"/>
  <c r="R298" i="31"/>
  <c r="F297" i="31"/>
  <c r="R297" i="31"/>
  <c r="F296" i="31"/>
  <c r="R296" i="31"/>
  <c r="F295" i="31"/>
  <c r="R295" i="31"/>
  <c r="F294" i="31"/>
  <c r="R294" i="31"/>
  <c r="F293" i="31"/>
  <c r="R293" i="31"/>
  <c r="F292" i="31"/>
  <c r="R292" i="31"/>
  <c r="F291" i="31"/>
  <c r="R291" i="31"/>
  <c r="F290" i="31"/>
  <c r="R290" i="31"/>
  <c r="F289" i="31"/>
  <c r="R289" i="31"/>
  <c r="F288" i="31"/>
  <c r="R288" i="31"/>
  <c r="F287" i="31"/>
  <c r="R287" i="31"/>
  <c r="F286" i="31"/>
  <c r="R286" i="31"/>
  <c r="F285" i="31"/>
  <c r="R285" i="31"/>
  <c r="F284" i="31"/>
  <c r="R284" i="31"/>
  <c r="F283" i="31"/>
  <c r="R283" i="31"/>
  <c r="F282" i="31"/>
  <c r="R282" i="31"/>
  <c r="F281" i="31"/>
  <c r="R281" i="31"/>
  <c r="F280" i="31"/>
  <c r="R280" i="31"/>
  <c r="F279" i="31"/>
  <c r="R279" i="31"/>
  <c r="F278" i="31"/>
  <c r="R278" i="31"/>
  <c r="F277" i="31"/>
  <c r="R277" i="31"/>
  <c r="F276" i="31"/>
  <c r="R276" i="31"/>
  <c r="F275" i="31"/>
  <c r="R275" i="31"/>
  <c r="F274" i="31"/>
  <c r="R274" i="31"/>
  <c r="F273" i="31"/>
  <c r="R273" i="31"/>
  <c r="F272" i="31"/>
  <c r="R272" i="31"/>
  <c r="F271" i="31"/>
  <c r="R271" i="31"/>
  <c r="F270" i="31"/>
  <c r="R270" i="31"/>
  <c r="F269" i="31"/>
  <c r="R269" i="31"/>
  <c r="F268" i="31"/>
  <c r="R268" i="31"/>
  <c r="F267" i="31"/>
  <c r="R267" i="31"/>
  <c r="F266" i="31"/>
  <c r="R266" i="31"/>
  <c r="F265" i="31"/>
  <c r="R265" i="31"/>
  <c r="F264" i="31"/>
  <c r="R264" i="31"/>
  <c r="F263" i="31"/>
  <c r="R263" i="31"/>
  <c r="F262" i="31"/>
  <c r="R262" i="31"/>
  <c r="F261" i="31"/>
  <c r="R261" i="31"/>
  <c r="F260" i="31"/>
  <c r="R260" i="31"/>
  <c r="F259" i="31"/>
  <c r="R259" i="31"/>
  <c r="F258" i="31"/>
  <c r="R258" i="31"/>
  <c r="F257" i="31"/>
  <c r="R257" i="31"/>
  <c r="F256" i="31"/>
  <c r="R256" i="31"/>
  <c r="F255" i="31"/>
  <c r="R255" i="31"/>
  <c r="F254" i="31"/>
  <c r="R254" i="31"/>
  <c r="F253" i="31"/>
  <c r="R253" i="31"/>
  <c r="F252" i="31"/>
  <c r="R252" i="31"/>
  <c r="F251" i="31"/>
  <c r="R251" i="31"/>
  <c r="F250" i="31"/>
  <c r="R250" i="31"/>
  <c r="F249" i="31"/>
  <c r="R249" i="31"/>
  <c r="F248" i="31"/>
  <c r="R248" i="31"/>
  <c r="F247" i="31"/>
  <c r="R247" i="31"/>
  <c r="F246" i="31"/>
  <c r="R246" i="31"/>
  <c r="F245" i="31"/>
  <c r="R245" i="31"/>
  <c r="F244" i="31"/>
  <c r="R244" i="31"/>
  <c r="F243" i="31"/>
  <c r="R243" i="31"/>
  <c r="F242" i="31"/>
  <c r="R242" i="31"/>
  <c r="F241" i="31"/>
  <c r="R241" i="31"/>
  <c r="F240" i="31"/>
  <c r="R240" i="31"/>
  <c r="F239" i="31"/>
  <c r="R239" i="31"/>
  <c r="F238" i="31"/>
  <c r="R238" i="31"/>
  <c r="F237" i="31"/>
  <c r="R237" i="31"/>
  <c r="F236" i="31"/>
  <c r="R236" i="31"/>
  <c r="F235" i="31"/>
  <c r="R235" i="31"/>
  <c r="F234" i="31"/>
  <c r="R234" i="31"/>
  <c r="F233" i="31"/>
  <c r="R233" i="31"/>
  <c r="F232" i="31"/>
  <c r="R232" i="31"/>
  <c r="F231" i="31"/>
  <c r="R231" i="31"/>
  <c r="F230" i="31"/>
  <c r="R230" i="31"/>
  <c r="F229" i="31"/>
  <c r="R229" i="31"/>
  <c r="F228" i="31"/>
  <c r="R228" i="31"/>
  <c r="F227" i="31"/>
  <c r="R227" i="31"/>
  <c r="F226" i="31"/>
  <c r="R226" i="31"/>
  <c r="F225" i="31"/>
  <c r="R225" i="31"/>
  <c r="F224" i="31"/>
  <c r="R224" i="31"/>
  <c r="F223" i="31"/>
  <c r="R223" i="31"/>
  <c r="F222" i="31"/>
  <c r="R222" i="31"/>
  <c r="F221" i="31"/>
  <c r="R221" i="31"/>
  <c r="F220" i="31"/>
  <c r="R220" i="31"/>
  <c r="F219" i="31"/>
  <c r="R219" i="31"/>
  <c r="F218" i="31"/>
  <c r="R218" i="31"/>
  <c r="F217" i="31"/>
  <c r="R217" i="31"/>
  <c r="F216" i="31"/>
  <c r="R216" i="31"/>
  <c r="F215" i="31"/>
  <c r="R215" i="31"/>
  <c r="F214" i="31"/>
  <c r="R214" i="31"/>
  <c r="F213" i="31"/>
  <c r="R213" i="31"/>
  <c r="F212" i="31"/>
  <c r="R212" i="31"/>
  <c r="F211" i="31"/>
  <c r="R211" i="31"/>
  <c r="F210" i="31"/>
  <c r="R210" i="31"/>
  <c r="F209" i="31"/>
  <c r="R209" i="31"/>
  <c r="F208" i="31"/>
  <c r="R208" i="31"/>
  <c r="F207" i="31"/>
  <c r="R207" i="31"/>
  <c r="F206" i="31"/>
  <c r="R206" i="31"/>
  <c r="F205" i="31"/>
  <c r="R205" i="31"/>
  <c r="F204" i="31"/>
  <c r="R204" i="31"/>
  <c r="F203" i="31"/>
  <c r="R203" i="31"/>
  <c r="F202" i="31"/>
  <c r="R202" i="31"/>
  <c r="F201" i="31"/>
  <c r="R201" i="31"/>
  <c r="F200" i="31"/>
  <c r="R200" i="31"/>
  <c r="F199" i="31"/>
  <c r="R199" i="31"/>
  <c r="F198" i="31"/>
  <c r="R198" i="31"/>
  <c r="F197" i="31"/>
  <c r="R197" i="31"/>
  <c r="F196" i="31"/>
  <c r="R196" i="31"/>
  <c r="F195" i="31"/>
  <c r="R195" i="31"/>
  <c r="F194" i="31"/>
  <c r="R194" i="31"/>
  <c r="F193" i="31"/>
  <c r="R193" i="31"/>
  <c r="F192" i="31"/>
  <c r="R192" i="31"/>
  <c r="F191" i="31"/>
  <c r="R191" i="31"/>
  <c r="F190" i="31"/>
  <c r="R190" i="31"/>
  <c r="F189" i="31"/>
  <c r="R189" i="31"/>
  <c r="F188" i="31"/>
  <c r="R188" i="31"/>
  <c r="F187" i="31"/>
  <c r="R187" i="31"/>
  <c r="F186" i="31"/>
  <c r="R186" i="31"/>
  <c r="F185" i="31"/>
  <c r="R185" i="31"/>
  <c r="F184" i="31"/>
  <c r="R184" i="31"/>
  <c r="F183" i="31"/>
  <c r="R183" i="31"/>
  <c r="F182" i="31"/>
  <c r="R182" i="31"/>
  <c r="F181" i="31"/>
  <c r="R181" i="31"/>
  <c r="F180" i="31"/>
  <c r="R180" i="31"/>
  <c r="F179" i="31"/>
  <c r="R179" i="31"/>
  <c r="F178" i="31"/>
  <c r="R178" i="31"/>
  <c r="F177" i="31"/>
  <c r="R177" i="31"/>
  <c r="F176" i="31"/>
  <c r="R176" i="31"/>
  <c r="F175" i="31"/>
  <c r="R175" i="31"/>
  <c r="F174" i="31"/>
  <c r="R174" i="31"/>
  <c r="F173" i="31"/>
  <c r="R173" i="31"/>
  <c r="F172" i="31"/>
  <c r="R172" i="31"/>
  <c r="F171" i="31"/>
  <c r="R171" i="31"/>
  <c r="F170" i="31"/>
  <c r="R170" i="31"/>
  <c r="F169" i="31"/>
  <c r="R169" i="31"/>
  <c r="F168" i="31"/>
  <c r="R168" i="31"/>
  <c r="F167" i="31"/>
  <c r="R167" i="31"/>
  <c r="F166" i="31"/>
  <c r="R166" i="31"/>
  <c r="F165" i="31"/>
  <c r="R165" i="31"/>
  <c r="F164" i="31"/>
  <c r="R164" i="31"/>
  <c r="F163" i="31"/>
  <c r="R163" i="31"/>
  <c r="F162" i="31"/>
  <c r="R162" i="31"/>
  <c r="F161" i="31"/>
  <c r="R161" i="31"/>
  <c r="F160" i="31"/>
  <c r="R160" i="31"/>
  <c r="F159" i="31"/>
  <c r="R159" i="31"/>
  <c r="F158" i="31"/>
  <c r="R158" i="31"/>
  <c r="F157" i="31"/>
  <c r="R157" i="31"/>
  <c r="F156" i="31"/>
  <c r="R156" i="31"/>
  <c r="F155" i="31"/>
  <c r="R155" i="31"/>
  <c r="F154" i="31"/>
  <c r="R154" i="31"/>
  <c r="F153" i="31"/>
  <c r="R153" i="31"/>
  <c r="F152" i="31"/>
  <c r="R152" i="31"/>
  <c r="F151" i="31"/>
  <c r="R151" i="31"/>
  <c r="F150" i="31"/>
  <c r="R150" i="31"/>
  <c r="F149" i="31"/>
  <c r="R149" i="31"/>
  <c r="F148" i="31"/>
  <c r="R148" i="31"/>
  <c r="F147" i="31"/>
  <c r="R147" i="31"/>
  <c r="F146" i="31"/>
  <c r="R146" i="31"/>
  <c r="F145" i="31"/>
  <c r="R145" i="31"/>
  <c r="F144" i="31"/>
  <c r="R144" i="31"/>
  <c r="F143" i="31"/>
  <c r="R143" i="31"/>
  <c r="F142" i="31"/>
  <c r="R142" i="31"/>
  <c r="F141" i="31"/>
  <c r="R141" i="31"/>
  <c r="F140" i="31"/>
  <c r="R140" i="31"/>
  <c r="F139" i="31"/>
  <c r="R139" i="31"/>
  <c r="F138" i="31"/>
  <c r="R138" i="31"/>
  <c r="F137" i="31"/>
  <c r="R137" i="31"/>
  <c r="F136" i="31"/>
  <c r="R136" i="31"/>
  <c r="F135" i="31"/>
  <c r="R135" i="31"/>
  <c r="F134" i="31"/>
  <c r="R134" i="31"/>
  <c r="F133" i="31"/>
  <c r="R133" i="31"/>
  <c r="F132" i="31"/>
  <c r="R132" i="31"/>
  <c r="F131" i="31"/>
  <c r="R131" i="31"/>
  <c r="F130" i="31"/>
  <c r="R130" i="31"/>
  <c r="F129" i="31"/>
  <c r="R129" i="31"/>
  <c r="F128" i="31"/>
  <c r="R128" i="31"/>
  <c r="F127" i="31"/>
  <c r="R127" i="31"/>
  <c r="F126" i="31"/>
  <c r="R126" i="31"/>
  <c r="F125" i="31"/>
  <c r="R125" i="31"/>
  <c r="F124" i="31"/>
  <c r="R124" i="31"/>
  <c r="F123" i="31"/>
  <c r="R123" i="31"/>
  <c r="F122" i="31"/>
  <c r="R122" i="31"/>
  <c r="F121" i="31"/>
  <c r="R121" i="31"/>
  <c r="F120" i="31"/>
  <c r="R120" i="31"/>
  <c r="F119" i="31"/>
  <c r="R119" i="31"/>
  <c r="F118" i="31"/>
  <c r="R118" i="31"/>
  <c r="F117" i="31"/>
  <c r="R117" i="31"/>
  <c r="F116" i="31"/>
  <c r="R116" i="31"/>
  <c r="F115" i="31"/>
  <c r="R115" i="31"/>
  <c r="F114" i="31"/>
  <c r="R114" i="31"/>
  <c r="F113" i="31"/>
  <c r="R113" i="31"/>
  <c r="F112" i="31"/>
  <c r="R112" i="31"/>
  <c r="F111" i="31"/>
  <c r="R111" i="31"/>
  <c r="F110" i="31"/>
  <c r="R110" i="31"/>
  <c r="F109" i="31"/>
  <c r="R109" i="31"/>
  <c r="F108" i="31"/>
  <c r="R108" i="31"/>
  <c r="F107" i="31"/>
  <c r="R107" i="31"/>
  <c r="F106" i="31"/>
  <c r="R106" i="31"/>
  <c r="F105" i="31"/>
  <c r="R105" i="31"/>
  <c r="F104" i="31"/>
  <c r="R104" i="31"/>
  <c r="F103" i="31"/>
  <c r="R103" i="31"/>
  <c r="F102" i="31"/>
  <c r="R102" i="31"/>
  <c r="F101" i="31"/>
  <c r="R101" i="31"/>
  <c r="F100" i="31"/>
  <c r="R100" i="31"/>
  <c r="F99" i="31"/>
  <c r="R99" i="31"/>
  <c r="F98" i="31"/>
  <c r="R98" i="31"/>
  <c r="F97" i="31"/>
  <c r="R97" i="31"/>
  <c r="F96" i="31"/>
  <c r="R96" i="31"/>
  <c r="F95" i="31"/>
  <c r="R95" i="31"/>
  <c r="F94" i="31"/>
  <c r="R94" i="31"/>
  <c r="F93" i="31"/>
  <c r="R93" i="31"/>
  <c r="F92" i="31"/>
  <c r="R92" i="31"/>
  <c r="F91" i="31"/>
  <c r="R91" i="31"/>
  <c r="F90" i="31"/>
  <c r="R90" i="31"/>
  <c r="F89" i="31"/>
  <c r="R89" i="31"/>
  <c r="F88" i="31"/>
  <c r="R88" i="31"/>
  <c r="F87" i="31"/>
  <c r="R87" i="31"/>
  <c r="F86" i="31"/>
  <c r="R86" i="31"/>
  <c r="F85" i="31"/>
  <c r="R85" i="31"/>
  <c r="F84" i="31"/>
  <c r="R84" i="31"/>
  <c r="F83" i="31"/>
  <c r="R83" i="31"/>
  <c r="F82" i="31"/>
  <c r="R82" i="31"/>
  <c r="F81" i="31"/>
  <c r="R81" i="31"/>
  <c r="F80" i="31"/>
  <c r="R80" i="31"/>
  <c r="F79" i="31"/>
  <c r="R79" i="31"/>
  <c r="F78" i="31"/>
  <c r="R78" i="31"/>
  <c r="F77" i="31"/>
  <c r="R77" i="31"/>
  <c r="F76" i="31"/>
  <c r="R76" i="31"/>
  <c r="F75" i="31"/>
  <c r="R75" i="31"/>
  <c r="F74" i="31"/>
  <c r="R74" i="31"/>
  <c r="F73" i="31"/>
  <c r="R73" i="31"/>
  <c r="F72" i="31"/>
  <c r="R72" i="31"/>
  <c r="F71" i="31"/>
  <c r="R71" i="31"/>
  <c r="F70" i="31"/>
  <c r="R70" i="31"/>
  <c r="F69" i="31"/>
  <c r="R69" i="31"/>
  <c r="F68" i="31"/>
  <c r="R68" i="31"/>
  <c r="F67" i="31"/>
  <c r="R67" i="31"/>
  <c r="F66" i="31"/>
  <c r="R66" i="31"/>
  <c r="F65" i="31"/>
  <c r="R65" i="31"/>
  <c r="F64" i="31"/>
  <c r="R64" i="31"/>
  <c r="F63" i="31"/>
  <c r="R63" i="31"/>
  <c r="F62" i="31"/>
  <c r="R62" i="31"/>
  <c r="F61" i="31"/>
  <c r="R61" i="31"/>
  <c r="F60" i="31"/>
  <c r="R60" i="31"/>
  <c r="F59" i="31"/>
  <c r="R59" i="31"/>
  <c r="F58" i="31"/>
  <c r="R58" i="31"/>
  <c r="F57" i="31"/>
  <c r="R57" i="31"/>
  <c r="F56" i="31"/>
  <c r="R56" i="31"/>
  <c r="F55" i="31"/>
  <c r="R55" i="31"/>
  <c r="F54" i="31"/>
  <c r="R54" i="31"/>
  <c r="F53" i="31"/>
  <c r="R53" i="31"/>
  <c r="F52" i="31"/>
  <c r="R52" i="31"/>
  <c r="F51" i="31"/>
  <c r="R51" i="31"/>
  <c r="F50" i="31"/>
  <c r="R50" i="31"/>
  <c r="F49" i="31"/>
  <c r="R49" i="31"/>
  <c r="F48" i="31"/>
  <c r="R48" i="31"/>
  <c r="F47" i="31"/>
  <c r="R47" i="31"/>
  <c r="F46" i="31"/>
  <c r="R46" i="31"/>
  <c r="F45" i="31"/>
  <c r="R45" i="31"/>
  <c r="F44" i="31"/>
  <c r="R44" i="31"/>
  <c r="F43" i="31"/>
  <c r="R43" i="31"/>
  <c r="F42" i="31"/>
  <c r="R42" i="31"/>
  <c r="F41" i="31"/>
  <c r="R41" i="31"/>
  <c r="F40" i="31"/>
  <c r="R40" i="31"/>
  <c r="F39" i="31"/>
  <c r="R39" i="31"/>
  <c r="F38" i="31"/>
  <c r="R38" i="31"/>
  <c r="F37" i="31"/>
  <c r="R37" i="31"/>
  <c r="F36" i="31"/>
  <c r="R36" i="31"/>
  <c r="F35" i="31"/>
  <c r="R35" i="31"/>
  <c r="F34" i="31"/>
  <c r="R34" i="31"/>
  <c r="F33" i="31"/>
  <c r="R33" i="31"/>
  <c r="F32" i="31"/>
  <c r="R32" i="31"/>
  <c r="F31" i="31"/>
  <c r="R31" i="31"/>
  <c r="F30" i="31"/>
  <c r="R30" i="31"/>
  <c r="F29" i="31"/>
  <c r="R29" i="31"/>
  <c r="F28" i="31"/>
  <c r="R28" i="31"/>
  <c r="F27" i="31"/>
  <c r="R27" i="31"/>
  <c r="F26" i="31"/>
  <c r="R26" i="31"/>
  <c r="F25" i="31"/>
  <c r="R25" i="31"/>
  <c r="F24" i="31"/>
  <c r="R24" i="31"/>
  <c r="F23" i="31"/>
  <c r="R23" i="31"/>
  <c r="F22" i="31"/>
  <c r="R22" i="31"/>
  <c r="F21" i="31"/>
  <c r="R21" i="31"/>
  <c r="F20" i="31"/>
  <c r="R20" i="31"/>
  <c r="F19" i="31"/>
  <c r="R19" i="31"/>
  <c r="F18" i="31"/>
  <c r="R18" i="31"/>
  <c r="F17" i="31"/>
  <c r="R17" i="31"/>
  <c r="F16" i="31"/>
  <c r="R16" i="31"/>
  <c r="F15" i="31"/>
  <c r="R15" i="31"/>
  <c r="F14" i="31"/>
  <c r="R14" i="31"/>
  <c r="F13" i="31"/>
  <c r="R13" i="31"/>
  <c r="F12" i="31"/>
  <c r="R12" i="31"/>
  <c r="F11" i="31"/>
  <c r="R11" i="31"/>
  <c r="F10" i="31"/>
  <c r="R10" i="31"/>
  <c r="F9" i="31"/>
  <c r="R9" i="31"/>
  <c r="F8" i="31"/>
  <c r="R8" i="31"/>
  <c r="C8" i="30"/>
  <c r="C9" i="30"/>
  <c r="C10" i="30"/>
  <c r="C11" i="30"/>
  <c r="C12" i="30"/>
  <c r="C13" i="30"/>
  <c r="C14" i="30"/>
  <c r="C15" i="30"/>
  <c r="C16" i="30"/>
  <c r="C17" i="30"/>
  <c r="C18" i="30"/>
  <c r="C19" i="30"/>
  <c r="C20" i="30"/>
  <c r="C21" i="30"/>
  <c r="C22" i="30"/>
  <c r="C23" i="30"/>
  <c r="C24" i="30"/>
  <c r="C25" i="30"/>
  <c r="C26" i="30"/>
  <c r="C27" i="30"/>
  <c r="C28" i="30"/>
  <c r="C29" i="30"/>
  <c r="C30" i="30"/>
  <c r="C31" i="30"/>
  <c r="C32" i="30"/>
  <c r="C33" i="30"/>
  <c r="C34" i="30"/>
  <c r="C35" i="30"/>
  <c r="C36" i="30"/>
  <c r="C37" i="30"/>
  <c r="C38" i="30"/>
  <c r="C39" i="30"/>
  <c r="C40" i="30"/>
  <c r="C41" i="30"/>
  <c r="C42" i="30"/>
  <c r="C43" i="30"/>
  <c r="C44" i="30"/>
  <c r="C45" i="30"/>
  <c r="C46" i="30"/>
  <c r="C47" i="30"/>
  <c r="C48" i="30"/>
  <c r="C49" i="30"/>
  <c r="C50" i="30"/>
  <c r="C51" i="30"/>
  <c r="C52" i="30"/>
  <c r="C53" i="30"/>
  <c r="C54" i="30"/>
  <c r="C55" i="30"/>
  <c r="C56" i="30"/>
  <c r="C57" i="30"/>
  <c r="C58" i="30"/>
  <c r="C59" i="30"/>
  <c r="C60" i="30"/>
  <c r="C61" i="30"/>
  <c r="C62" i="30"/>
  <c r="C63" i="30"/>
  <c r="C64" i="30"/>
  <c r="C65" i="30"/>
  <c r="C66" i="30"/>
  <c r="C67" i="30"/>
  <c r="C68" i="30"/>
  <c r="C69" i="30"/>
  <c r="C70" i="30"/>
  <c r="C71" i="30"/>
  <c r="C72" i="30"/>
  <c r="C73" i="30"/>
  <c r="C74" i="30"/>
  <c r="C75" i="30"/>
  <c r="C76" i="30"/>
  <c r="C77" i="30"/>
  <c r="C78" i="30"/>
  <c r="C79" i="30"/>
  <c r="C80" i="30"/>
  <c r="C81" i="30"/>
  <c r="C82" i="30"/>
  <c r="C83" i="30"/>
  <c r="C84" i="30"/>
  <c r="C85" i="30"/>
  <c r="C86" i="30"/>
  <c r="C87" i="30"/>
  <c r="C88" i="30"/>
  <c r="C89" i="30"/>
  <c r="C90" i="30"/>
  <c r="C91" i="30"/>
  <c r="C92" i="30"/>
  <c r="C93" i="30"/>
  <c r="C94" i="30"/>
  <c r="C95" i="30"/>
  <c r="C96" i="30"/>
  <c r="C97" i="30"/>
  <c r="C98" i="30"/>
  <c r="C99" i="30"/>
  <c r="C100" i="30"/>
  <c r="C101" i="30"/>
  <c r="C102" i="30"/>
  <c r="C103" i="30"/>
  <c r="C104" i="30"/>
  <c r="C105" i="30"/>
  <c r="C106" i="30"/>
  <c r="C107" i="30"/>
  <c r="C108" i="30"/>
  <c r="C109" i="30"/>
  <c r="C110" i="30"/>
  <c r="C111" i="30"/>
  <c r="C112" i="30"/>
  <c r="C113" i="30"/>
  <c r="C114" i="30"/>
  <c r="C115" i="30"/>
  <c r="C116" i="30"/>
  <c r="C117" i="30"/>
  <c r="C118" i="30"/>
  <c r="C119" i="30"/>
  <c r="C120" i="30"/>
  <c r="C121" i="30"/>
  <c r="C122" i="30"/>
  <c r="C123" i="30"/>
  <c r="C124" i="30"/>
  <c r="C125" i="30"/>
  <c r="C126" i="30"/>
  <c r="C127" i="30"/>
  <c r="C128" i="30"/>
  <c r="C129" i="30"/>
  <c r="C130" i="30"/>
  <c r="C131" i="30"/>
  <c r="C132" i="30"/>
  <c r="C133" i="30"/>
  <c r="C134" i="30"/>
  <c r="C135" i="30"/>
  <c r="C136" i="30"/>
  <c r="C137" i="30"/>
  <c r="C138" i="30"/>
  <c r="C139" i="30"/>
  <c r="C140" i="30"/>
  <c r="C141" i="30"/>
  <c r="C142" i="30"/>
  <c r="C143" i="30"/>
  <c r="C144" i="30"/>
  <c r="C145" i="30"/>
  <c r="C146" i="30"/>
  <c r="C147" i="30"/>
  <c r="C148" i="30"/>
  <c r="C149" i="30"/>
  <c r="C150" i="30"/>
  <c r="C151" i="30"/>
  <c r="C152" i="30"/>
  <c r="C153" i="30"/>
  <c r="C154" i="30"/>
  <c r="C155" i="30"/>
  <c r="C156" i="30"/>
  <c r="C157" i="30"/>
  <c r="C158" i="30"/>
  <c r="C159" i="30"/>
  <c r="C160" i="30"/>
  <c r="C161" i="30"/>
  <c r="C162" i="30"/>
  <c r="C163" i="30"/>
  <c r="C164" i="30"/>
  <c r="C165" i="30"/>
  <c r="C166" i="30"/>
  <c r="C167" i="30"/>
  <c r="C168" i="30"/>
  <c r="C169" i="30"/>
  <c r="C170" i="30"/>
  <c r="C171" i="30"/>
  <c r="C172" i="30"/>
  <c r="C173" i="30"/>
  <c r="C174" i="30"/>
  <c r="C175" i="30"/>
  <c r="C176" i="30"/>
  <c r="C177" i="30"/>
  <c r="C178" i="30"/>
  <c r="C179" i="30"/>
  <c r="C180" i="30"/>
  <c r="C181" i="30"/>
  <c r="C182" i="30"/>
  <c r="C183" i="30"/>
  <c r="C184" i="30"/>
  <c r="C185" i="30"/>
  <c r="C186" i="30"/>
  <c r="C187" i="30"/>
  <c r="C188" i="30"/>
  <c r="C189" i="30"/>
  <c r="C190" i="30"/>
  <c r="C191" i="30"/>
  <c r="C192" i="30"/>
  <c r="C193" i="30"/>
  <c r="C194" i="30"/>
  <c r="C195" i="30"/>
  <c r="C196" i="30"/>
  <c r="C197" i="30"/>
  <c r="C198" i="30"/>
  <c r="C199" i="30"/>
  <c r="C200" i="30"/>
  <c r="C201" i="30"/>
  <c r="C202" i="30"/>
  <c r="C203" i="30"/>
  <c r="C204" i="30"/>
  <c r="C205" i="30"/>
  <c r="C206" i="30"/>
  <c r="C207" i="30"/>
  <c r="C208" i="30"/>
  <c r="C209" i="30"/>
  <c r="C210" i="30"/>
  <c r="C211" i="30"/>
  <c r="C212" i="30"/>
  <c r="C213" i="30"/>
  <c r="C214" i="30"/>
  <c r="C215" i="30"/>
  <c r="C216" i="30"/>
  <c r="C217" i="30"/>
  <c r="C218" i="30"/>
  <c r="C219" i="30"/>
  <c r="C220" i="30"/>
  <c r="C221" i="30"/>
  <c r="C222" i="30"/>
  <c r="C223" i="30"/>
  <c r="C224" i="30"/>
  <c r="C225" i="30"/>
  <c r="C226" i="30"/>
  <c r="C227" i="30"/>
  <c r="C228" i="30"/>
  <c r="C229" i="30"/>
  <c r="C230" i="30"/>
  <c r="C231" i="30"/>
  <c r="C232" i="30"/>
  <c r="C233" i="30"/>
  <c r="C234" i="30"/>
  <c r="C235" i="30"/>
  <c r="C236" i="30"/>
  <c r="C237" i="30"/>
  <c r="C238" i="30"/>
  <c r="C239" i="30"/>
  <c r="C240" i="30"/>
  <c r="C241" i="30"/>
  <c r="C242" i="30"/>
  <c r="C243" i="30"/>
  <c r="C244" i="30"/>
  <c r="C245" i="30"/>
  <c r="C246" i="30"/>
  <c r="C247" i="30"/>
  <c r="C248" i="30"/>
  <c r="C249" i="30"/>
  <c r="C250" i="30"/>
  <c r="C251" i="30"/>
  <c r="C252" i="30"/>
  <c r="C253" i="30"/>
  <c r="C254" i="30"/>
  <c r="C255" i="30"/>
  <c r="C256" i="30"/>
  <c r="C257" i="30"/>
  <c r="C258" i="30"/>
  <c r="C259" i="30"/>
  <c r="C260" i="30"/>
  <c r="C261" i="30"/>
  <c r="C262" i="30"/>
  <c r="C263" i="30"/>
  <c r="C264" i="30"/>
  <c r="C265" i="30"/>
  <c r="C266" i="30"/>
  <c r="C267" i="30"/>
  <c r="C268" i="30"/>
  <c r="C269" i="30"/>
  <c r="C270" i="30"/>
  <c r="C271" i="30"/>
  <c r="C272" i="30"/>
  <c r="C273" i="30"/>
  <c r="C274" i="30"/>
  <c r="C275" i="30"/>
  <c r="C276" i="30"/>
  <c r="C277" i="30"/>
  <c r="C278" i="30"/>
  <c r="C279" i="30"/>
  <c r="C280" i="30"/>
  <c r="C281" i="30"/>
  <c r="C282" i="30"/>
  <c r="C283" i="30"/>
  <c r="C284" i="30"/>
  <c r="C285" i="30"/>
  <c r="C286" i="30"/>
  <c r="C287" i="30"/>
  <c r="C288" i="30"/>
  <c r="C289" i="30"/>
  <c r="C290" i="30"/>
  <c r="C291" i="30"/>
  <c r="C292" i="30"/>
  <c r="C293" i="30"/>
  <c r="C294" i="30"/>
  <c r="C295" i="30"/>
  <c r="C296" i="30"/>
  <c r="C297" i="30"/>
  <c r="C298" i="30"/>
  <c r="C299" i="30"/>
  <c r="C300" i="30"/>
  <c r="C301" i="30"/>
  <c r="C302" i="30"/>
  <c r="C303" i="30"/>
  <c r="C304" i="30"/>
  <c r="C305" i="30"/>
  <c r="C306" i="30"/>
  <c r="C307" i="30"/>
  <c r="C308" i="30"/>
  <c r="C309" i="30"/>
  <c r="C310" i="30"/>
  <c r="C311" i="30"/>
  <c r="C312" i="30"/>
  <c r="C313" i="30"/>
  <c r="C314" i="30"/>
  <c r="C315" i="30"/>
  <c r="C316" i="30"/>
  <c r="C317" i="30"/>
  <c r="C318" i="30"/>
  <c r="C319" i="30"/>
  <c r="C320" i="30"/>
  <c r="C321" i="30"/>
  <c r="C322" i="30"/>
  <c r="C323" i="30"/>
  <c r="C324" i="30"/>
  <c r="C325" i="30"/>
  <c r="C326" i="30"/>
  <c r="C327" i="30"/>
  <c r="C328" i="30"/>
  <c r="C329" i="30"/>
  <c r="C330" i="30"/>
  <c r="C331" i="30"/>
  <c r="C332" i="30"/>
  <c r="C333" i="30"/>
  <c r="C334" i="30"/>
  <c r="C335" i="30"/>
  <c r="C336" i="30"/>
  <c r="C337" i="30"/>
  <c r="C338" i="30"/>
  <c r="C339" i="30"/>
  <c r="C340" i="30"/>
  <c r="C341" i="30"/>
  <c r="C342" i="30"/>
  <c r="C343" i="30"/>
  <c r="C344" i="30"/>
  <c r="C345" i="30"/>
  <c r="C346" i="30"/>
  <c r="C347" i="30"/>
  <c r="C348" i="30"/>
  <c r="C349" i="30"/>
  <c r="C350" i="30"/>
  <c r="C351" i="30"/>
  <c r="C352" i="30"/>
  <c r="C353" i="30"/>
  <c r="C354" i="30"/>
  <c r="C355" i="30"/>
  <c r="C356" i="30"/>
  <c r="C357" i="30"/>
  <c r="C358" i="30"/>
  <c r="C359" i="30"/>
  <c r="C360" i="30"/>
  <c r="C361" i="30"/>
  <c r="C362" i="30"/>
  <c r="C363" i="30"/>
  <c r="C364" i="30"/>
  <c r="C365" i="30"/>
  <c r="C366" i="30"/>
  <c r="C367" i="30"/>
  <c r="C368" i="30"/>
  <c r="C369" i="30"/>
  <c r="C370" i="30"/>
  <c r="C371" i="30"/>
  <c r="C372" i="30"/>
  <c r="C373" i="30"/>
  <c r="C374" i="30"/>
  <c r="C375" i="30"/>
  <c r="C376" i="30"/>
  <c r="C377" i="30"/>
  <c r="C378" i="30"/>
  <c r="C379" i="30"/>
  <c r="C380" i="30"/>
  <c r="C381" i="30"/>
  <c r="C382" i="30"/>
  <c r="C383" i="30"/>
  <c r="C384" i="30"/>
  <c r="C385" i="30"/>
  <c r="C386" i="30"/>
  <c r="C387" i="30"/>
  <c r="C388" i="30"/>
  <c r="C389" i="30"/>
  <c r="C390" i="30"/>
  <c r="C391" i="30"/>
  <c r="C392" i="30"/>
  <c r="C393" i="30"/>
  <c r="C394" i="30"/>
  <c r="C395" i="30"/>
  <c r="C396" i="30"/>
  <c r="C397" i="30"/>
  <c r="C398" i="30"/>
  <c r="C399" i="30"/>
  <c r="C400" i="30"/>
  <c r="C401" i="30"/>
  <c r="C402" i="30"/>
  <c r="C403" i="30"/>
  <c r="C404" i="30"/>
  <c r="C405" i="30"/>
  <c r="C406" i="30"/>
  <c r="C407" i="30"/>
  <c r="C408" i="30"/>
  <c r="C409" i="30"/>
  <c r="C410" i="30"/>
  <c r="C411" i="30"/>
  <c r="C412" i="30"/>
  <c r="C413" i="30"/>
  <c r="C414" i="30"/>
  <c r="C415" i="30"/>
  <c r="C416" i="30"/>
  <c r="C417" i="30"/>
  <c r="C418" i="30"/>
  <c r="C419" i="30"/>
  <c r="C420" i="30"/>
  <c r="C421" i="30"/>
  <c r="C422" i="30"/>
  <c r="C423" i="30"/>
  <c r="C424" i="30"/>
  <c r="C425" i="30"/>
  <c r="C426" i="30"/>
  <c r="C427" i="30"/>
  <c r="C428" i="30"/>
  <c r="C429" i="30"/>
  <c r="C430" i="30"/>
  <c r="C431" i="30"/>
  <c r="C432" i="30"/>
  <c r="C433" i="30"/>
  <c r="C434" i="30"/>
  <c r="C435" i="30"/>
  <c r="C436" i="30"/>
  <c r="C437" i="30"/>
  <c r="C438" i="30"/>
  <c r="C439" i="30"/>
  <c r="C440" i="30"/>
  <c r="C441" i="30"/>
  <c r="C442" i="30"/>
  <c r="C443" i="30"/>
  <c r="C444" i="30"/>
  <c r="C445" i="30"/>
  <c r="C446" i="30"/>
  <c r="C447" i="30"/>
  <c r="C448" i="30"/>
  <c r="C449" i="30"/>
  <c r="C450" i="30"/>
  <c r="C451" i="30"/>
  <c r="C452" i="30"/>
  <c r="C453" i="30"/>
  <c r="C454" i="30"/>
  <c r="C455" i="30"/>
  <c r="C456" i="30"/>
  <c r="C457" i="30"/>
  <c r="C458" i="30"/>
  <c r="C459" i="30"/>
  <c r="C460" i="30"/>
  <c r="C461" i="30"/>
  <c r="C462" i="30"/>
  <c r="C463" i="30"/>
  <c r="C464" i="30"/>
  <c r="C465" i="30"/>
  <c r="C466" i="30"/>
  <c r="C467" i="30"/>
  <c r="C468" i="30"/>
  <c r="C469" i="30"/>
  <c r="C470" i="30"/>
  <c r="C471" i="30"/>
  <c r="C472" i="30"/>
  <c r="C473" i="30"/>
  <c r="C474" i="30"/>
  <c r="C475" i="30"/>
  <c r="C476" i="30"/>
  <c r="C477" i="30"/>
  <c r="C478" i="30"/>
  <c r="C479" i="30"/>
  <c r="C480" i="30"/>
  <c r="C481" i="30"/>
  <c r="C482" i="30"/>
  <c r="C483" i="30"/>
  <c r="C484" i="30"/>
  <c r="C485" i="30"/>
  <c r="C486" i="30"/>
  <c r="C487" i="30"/>
  <c r="C488" i="30"/>
  <c r="C489" i="30"/>
  <c r="C490" i="30"/>
  <c r="C491" i="30"/>
  <c r="C492" i="30"/>
  <c r="C493" i="30"/>
  <c r="C494" i="30"/>
  <c r="C495" i="30"/>
  <c r="C496" i="30"/>
  <c r="C497" i="30"/>
  <c r="C498" i="30"/>
  <c r="C499" i="30"/>
  <c r="C500" i="30"/>
  <c r="F500" i="30"/>
  <c r="R500" i="30"/>
  <c r="F499" i="30"/>
  <c r="R499" i="30"/>
  <c r="F498" i="30"/>
  <c r="R498" i="30"/>
  <c r="F497" i="30"/>
  <c r="R497" i="30"/>
  <c r="F496" i="30"/>
  <c r="R496" i="30"/>
  <c r="F495" i="30"/>
  <c r="R495" i="30"/>
  <c r="F494" i="30"/>
  <c r="R494" i="30"/>
  <c r="F493" i="30"/>
  <c r="R493" i="30"/>
  <c r="F492" i="30"/>
  <c r="R492" i="30"/>
  <c r="F491" i="30"/>
  <c r="R491" i="30"/>
  <c r="F490" i="30"/>
  <c r="R490" i="30"/>
  <c r="F489" i="30"/>
  <c r="R489" i="30"/>
  <c r="F488" i="30"/>
  <c r="R488" i="30"/>
  <c r="F487" i="30"/>
  <c r="R487" i="30"/>
  <c r="F486" i="30"/>
  <c r="R486" i="30"/>
  <c r="F485" i="30"/>
  <c r="R485" i="30"/>
  <c r="F484" i="30"/>
  <c r="R484" i="30"/>
  <c r="F483" i="30"/>
  <c r="R483" i="30"/>
  <c r="F482" i="30"/>
  <c r="R482" i="30"/>
  <c r="F481" i="30"/>
  <c r="R481" i="30"/>
  <c r="F480" i="30"/>
  <c r="R480" i="30"/>
  <c r="F479" i="30"/>
  <c r="R479" i="30"/>
  <c r="F478" i="30"/>
  <c r="R478" i="30"/>
  <c r="F477" i="30"/>
  <c r="R477" i="30"/>
  <c r="F476" i="30"/>
  <c r="R476" i="30"/>
  <c r="F475" i="30"/>
  <c r="R475" i="30"/>
  <c r="F474" i="30"/>
  <c r="R474" i="30"/>
  <c r="F473" i="30"/>
  <c r="R473" i="30"/>
  <c r="F472" i="30"/>
  <c r="R472" i="30"/>
  <c r="F471" i="30"/>
  <c r="R471" i="30"/>
  <c r="F470" i="30"/>
  <c r="R470" i="30"/>
  <c r="F469" i="30"/>
  <c r="R469" i="30"/>
  <c r="F468" i="30"/>
  <c r="R468" i="30"/>
  <c r="F467" i="30"/>
  <c r="R467" i="30"/>
  <c r="F466" i="30"/>
  <c r="R466" i="30"/>
  <c r="F465" i="30"/>
  <c r="R465" i="30"/>
  <c r="F464" i="30"/>
  <c r="R464" i="30"/>
  <c r="F463" i="30"/>
  <c r="R463" i="30"/>
  <c r="F462" i="30"/>
  <c r="R462" i="30"/>
  <c r="F461" i="30"/>
  <c r="R461" i="30"/>
  <c r="F460" i="30"/>
  <c r="R460" i="30"/>
  <c r="F459" i="30"/>
  <c r="R459" i="30"/>
  <c r="F458" i="30"/>
  <c r="R458" i="30"/>
  <c r="F457" i="30"/>
  <c r="R457" i="30"/>
  <c r="F456" i="30"/>
  <c r="R456" i="30"/>
  <c r="F455" i="30"/>
  <c r="R455" i="30"/>
  <c r="F454" i="30"/>
  <c r="R454" i="30"/>
  <c r="F453" i="30"/>
  <c r="R453" i="30"/>
  <c r="F452" i="30"/>
  <c r="R452" i="30"/>
  <c r="F451" i="30"/>
  <c r="R451" i="30"/>
  <c r="F450" i="30"/>
  <c r="R450" i="30"/>
  <c r="F449" i="30"/>
  <c r="R449" i="30"/>
  <c r="F448" i="30"/>
  <c r="R448" i="30"/>
  <c r="F447" i="30"/>
  <c r="R447" i="30"/>
  <c r="F446" i="30"/>
  <c r="R446" i="30"/>
  <c r="F445" i="30"/>
  <c r="R445" i="30"/>
  <c r="F444" i="30"/>
  <c r="R444" i="30"/>
  <c r="F443" i="30"/>
  <c r="R443" i="30"/>
  <c r="F442" i="30"/>
  <c r="R442" i="30"/>
  <c r="F441" i="30"/>
  <c r="R441" i="30"/>
  <c r="F440" i="30"/>
  <c r="R440" i="30"/>
  <c r="F439" i="30"/>
  <c r="R439" i="30"/>
  <c r="F438" i="30"/>
  <c r="R438" i="30"/>
  <c r="F437" i="30"/>
  <c r="R437" i="30"/>
  <c r="F436" i="30"/>
  <c r="R436" i="30"/>
  <c r="F435" i="30"/>
  <c r="R435" i="30"/>
  <c r="F434" i="30"/>
  <c r="R434" i="30"/>
  <c r="F433" i="30"/>
  <c r="R433" i="30"/>
  <c r="F432" i="30"/>
  <c r="R432" i="30"/>
  <c r="F431" i="30"/>
  <c r="R431" i="30"/>
  <c r="F430" i="30"/>
  <c r="R430" i="30"/>
  <c r="F429" i="30"/>
  <c r="R429" i="30"/>
  <c r="F428" i="30"/>
  <c r="R428" i="30"/>
  <c r="F427" i="30"/>
  <c r="R427" i="30"/>
  <c r="F426" i="30"/>
  <c r="R426" i="30"/>
  <c r="F425" i="30"/>
  <c r="R425" i="30"/>
  <c r="F424" i="30"/>
  <c r="R424" i="30"/>
  <c r="F423" i="30"/>
  <c r="R423" i="30"/>
  <c r="F422" i="30"/>
  <c r="R422" i="30"/>
  <c r="F421" i="30"/>
  <c r="R421" i="30"/>
  <c r="F420" i="30"/>
  <c r="R420" i="30"/>
  <c r="F419" i="30"/>
  <c r="R419" i="30"/>
  <c r="F418" i="30"/>
  <c r="R418" i="30"/>
  <c r="F417" i="30"/>
  <c r="R417" i="30"/>
  <c r="F416" i="30"/>
  <c r="R416" i="30"/>
  <c r="F415" i="30"/>
  <c r="R415" i="30"/>
  <c r="F414" i="30"/>
  <c r="R414" i="30"/>
  <c r="F413" i="30"/>
  <c r="R413" i="30"/>
  <c r="F412" i="30"/>
  <c r="R412" i="30"/>
  <c r="F411" i="30"/>
  <c r="R411" i="30"/>
  <c r="F410" i="30"/>
  <c r="R410" i="30"/>
  <c r="F409" i="30"/>
  <c r="R409" i="30"/>
  <c r="F408" i="30"/>
  <c r="R408" i="30"/>
  <c r="F407" i="30"/>
  <c r="R407" i="30"/>
  <c r="F406" i="30"/>
  <c r="R406" i="30"/>
  <c r="F405" i="30"/>
  <c r="R405" i="30"/>
  <c r="F404" i="30"/>
  <c r="R404" i="30"/>
  <c r="F403" i="30"/>
  <c r="R403" i="30"/>
  <c r="F402" i="30"/>
  <c r="R402" i="30"/>
  <c r="F401" i="30"/>
  <c r="R401" i="30"/>
  <c r="F400" i="30"/>
  <c r="R400" i="30"/>
  <c r="F399" i="30"/>
  <c r="R399" i="30"/>
  <c r="F398" i="30"/>
  <c r="R398" i="30"/>
  <c r="F397" i="30"/>
  <c r="R397" i="30"/>
  <c r="F396" i="30"/>
  <c r="R396" i="30"/>
  <c r="F395" i="30"/>
  <c r="R395" i="30"/>
  <c r="F394" i="30"/>
  <c r="R394" i="30"/>
  <c r="F393" i="30"/>
  <c r="R393" i="30"/>
  <c r="F392" i="30"/>
  <c r="R392" i="30"/>
  <c r="F391" i="30"/>
  <c r="R391" i="30"/>
  <c r="F390" i="30"/>
  <c r="R390" i="30"/>
  <c r="F389" i="30"/>
  <c r="R389" i="30"/>
  <c r="F388" i="30"/>
  <c r="R388" i="30"/>
  <c r="F387" i="30"/>
  <c r="R387" i="30"/>
  <c r="F386" i="30"/>
  <c r="R386" i="30"/>
  <c r="F385" i="30"/>
  <c r="R385" i="30"/>
  <c r="F384" i="30"/>
  <c r="R384" i="30"/>
  <c r="F383" i="30"/>
  <c r="R383" i="30"/>
  <c r="F382" i="30"/>
  <c r="R382" i="30"/>
  <c r="F381" i="30"/>
  <c r="R381" i="30"/>
  <c r="F380" i="30"/>
  <c r="R380" i="30"/>
  <c r="F379" i="30"/>
  <c r="R379" i="30"/>
  <c r="F378" i="30"/>
  <c r="R378" i="30"/>
  <c r="F377" i="30"/>
  <c r="R377" i="30"/>
  <c r="F376" i="30"/>
  <c r="R376" i="30"/>
  <c r="F375" i="30"/>
  <c r="R375" i="30"/>
  <c r="F374" i="30"/>
  <c r="R374" i="30"/>
  <c r="F373" i="30"/>
  <c r="R373" i="30"/>
  <c r="F372" i="30"/>
  <c r="R372" i="30"/>
  <c r="F371" i="30"/>
  <c r="R371" i="30"/>
  <c r="F370" i="30"/>
  <c r="R370" i="30"/>
  <c r="F369" i="30"/>
  <c r="R369" i="30"/>
  <c r="F368" i="30"/>
  <c r="R368" i="30"/>
  <c r="F367" i="30"/>
  <c r="R367" i="30"/>
  <c r="F366" i="30"/>
  <c r="R366" i="30"/>
  <c r="F365" i="30"/>
  <c r="R365" i="30"/>
  <c r="F364" i="30"/>
  <c r="R364" i="30"/>
  <c r="F363" i="30"/>
  <c r="R363" i="30"/>
  <c r="F362" i="30"/>
  <c r="R362" i="30"/>
  <c r="F361" i="30"/>
  <c r="R361" i="30"/>
  <c r="F360" i="30"/>
  <c r="R360" i="30"/>
  <c r="F359" i="30"/>
  <c r="R359" i="30"/>
  <c r="F358" i="30"/>
  <c r="R358" i="30"/>
  <c r="F357" i="30"/>
  <c r="R357" i="30"/>
  <c r="F356" i="30"/>
  <c r="R356" i="30"/>
  <c r="F355" i="30"/>
  <c r="R355" i="30"/>
  <c r="F354" i="30"/>
  <c r="R354" i="30"/>
  <c r="F353" i="30"/>
  <c r="R353" i="30"/>
  <c r="F352" i="30"/>
  <c r="R352" i="30"/>
  <c r="F351" i="30"/>
  <c r="R351" i="30"/>
  <c r="F350" i="30"/>
  <c r="R350" i="30"/>
  <c r="F349" i="30"/>
  <c r="R349" i="30"/>
  <c r="F348" i="30"/>
  <c r="R348" i="30"/>
  <c r="F347" i="30"/>
  <c r="R347" i="30"/>
  <c r="F346" i="30"/>
  <c r="R346" i="30"/>
  <c r="F345" i="30"/>
  <c r="R345" i="30"/>
  <c r="F344" i="30"/>
  <c r="R344" i="30"/>
  <c r="F343" i="30"/>
  <c r="R343" i="30"/>
  <c r="F342" i="30"/>
  <c r="R342" i="30"/>
  <c r="F341" i="30"/>
  <c r="R341" i="30"/>
  <c r="F340" i="30"/>
  <c r="R340" i="30"/>
  <c r="F339" i="30"/>
  <c r="R339" i="30"/>
  <c r="F338" i="30"/>
  <c r="R338" i="30"/>
  <c r="F337" i="30"/>
  <c r="R337" i="30"/>
  <c r="F336" i="30"/>
  <c r="R336" i="30"/>
  <c r="F335" i="30"/>
  <c r="R335" i="30"/>
  <c r="F334" i="30"/>
  <c r="R334" i="30"/>
  <c r="F333" i="30"/>
  <c r="R333" i="30"/>
  <c r="F332" i="30"/>
  <c r="R332" i="30"/>
  <c r="F331" i="30"/>
  <c r="R331" i="30"/>
  <c r="F330" i="30"/>
  <c r="R330" i="30"/>
  <c r="F329" i="30"/>
  <c r="R329" i="30"/>
  <c r="F328" i="30"/>
  <c r="R328" i="30"/>
  <c r="F327" i="30"/>
  <c r="R327" i="30"/>
  <c r="F326" i="30"/>
  <c r="R326" i="30"/>
  <c r="F325" i="30"/>
  <c r="R325" i="30"/>
  <c r="F324" i="30"/>
  <c r="R324" i="30"/>
  <c r="F323" i="30"/>
  <c r="R323" i="30"/>
  <c r="F322" i="30"/>
  <c r="R322" i="30"/>
  <c r="F321" i="30"/>
  <c r="R321" i="30"/>
  <c r="F320" i="30"/>
  <c r="R320" i="30"/>
  <c r="F319" i="30"/>
  <c r="R319" i="30"/>
  <c r="F318" i="30"/>
  <c r="R318" i="30"/>
  <c r="F317" i="30"/>
  <c r="R317" i="30"/>
  <c r="F316" i="30"/>
  <c r="R316" i="30"/>
  <c r="F315" i="30"/>
  <c r="R315" i="30"/>
  <c r="F314" i="30"/>
  <c r="R314" i="30"/>
  <c r="F313" i="30"/>
  <c r="R313" i="30"/>
  <c r="F312" i="30"/>
  <c r="R312" i="30"/>
  <c r="F311" i="30"/>
  <c r="R311" i="30"/>
  <c r="F310" i="30"/>
  <c r="R310" i="30"/>
  <c r="F309" i="30"/>
  <c r="R309" i="30"/>
  <c r="F308" i="30"/>
  <c r="R308" i="30"/>
  <c r="F307" i="30"/>
  <c r="R307" i="30"/>
  <c r="F306" i="30"/>
  <c r="R306" i="30"/>
  <c r="F305" i="30"/>
  <c r="R305" i="30"/>
  <c r="F304" i="30"/>
  <c r="R304" i="30"/>
  <c r="F303" i="30"/>
  <c r="R303" i="30"/>
  <c r="F302" i="30"/>
  <c r="R302" i="30"/>
  <c r="F301" i="30"/>
  <c r="R301" i="30"/>
  <c r="F300" i="30"/>
  <c r="R300" i="30"/>
  <c r="F299" i="30"/>
  <c r="R299" i="30"/>
  <c r="F298" i="30"/>
  <c r="R298" i="30"/>
  <c r="F297" i="30"/>
  <c r="R297" i="30"/>
  <c r="F296" i="30"/>
  <c r="R296" i="30"/>
  <c r="F295" i="30"/>
  <c r="R295" i="30"/>
  <c r="F294" i="30"/>
  <c r="R294" i="30"/>
  <c r="F293" i="30"/>
  <c r="R293" i="30"/>
  <c r="F292" i="30"/>
  <c r="R292" i="30"/>
  <c r="F291" i="30"/>
  <c r="R291" i="30"/>
  <c r="F290" i="30"/>
  <c r="R290" i="30"/>
  <c r="F289" i="30"/>
  <c r="R289" i="30"/>
  <c r="F288" i="30"/>
  <c r="R288" i="30"/>
  <c r="F287" i="30"/>
  <c r="R287" i="30"/>
  <c r="F286" i="30"/>
  <c r="R286" i="30"/>
  <c r="F285" i="30"/>
  <c r="R285" i="30"/>
  <c r="F284" i="30"/>
  <c r="R284" i="30"/>
  <c r="F283" i="30"/>
  <c r="R283" i="30"/>
  <c r="F282" i="30"/>
  <c r="R282" i="30"/>
  <c r="F281" i="30"/>
  <c r="R281" i="30"/>
  <c r="F280" i="30"/>
  <c r="R280" i="30"/>
  <c r="F279" i="30"/>
  <c r="R279" i="30"/>
  <c r="F278" i="30"/>
  <c r="R278" i="30"/>
  <c r="F277" i="30"/>
  <c r="R277" i="30"/>
  <c r="F276" i="30"/>
  <c r="R276" i="30"/>
  <c r="F275" i="30"/>
  <c r="R275" i="30"/>
  <c r="F274" i="30"/>
  <c r="R274" i="30"/>
  <c r="F273" i="30"/>
  <c r="R273" i="30"/>
  <c r="F272" i="30"/>
  <c r="R272" i="30"/>
  <c r="F271" i="30"/>
  <c r="R271" i="30"/>
  <c r="F270" i="30"/>
  <c r="R270" i="30"/>
  <c r="F269" i="30"/>
  <c r="R269" i="30"/>
  <c r="F268" i="30"/>
  <c r="R268" i="30"/>
  <c r="F267" i="30"/>
  <c r="R267" i="30"/>
  <c r="F266" i="30"/>
  <c r="R266" i="30"/>
  <c r="F265" i="30"/>
  <c r="R265" i="30"/>
  <c r="F264" i="30"/>
  <c r="R264" i="30"/>
  <c r="F263" i="30"/>
  <c r="R263" i="30"/>
  <c r="F262" i="30"/>
  <c r="R262" i="30"/>
  <c r="F261" i="30"/>
  <c r="R261" i="30"/>
  <c r="F260" i="30"/>
  <c r="R260" i="30"/>
  <c r="F259" i="30"/>
  <c r="R259" i="30"/>
  <c r="F258" i="30"/>
  <c r="R258" i="30"/>
  <c r="F257" i="30"/>
  <c r="R257" i="30"/>
  <c r="F256" i="30"/>
  <c r="R256" i="30"/>
  <c r="F255" i="30"/>
  <c r="R255" i="30"/>
  <c r="F254" i="30"/>
  <c r="R254" i="30"/>
  <c r="F253" i="30"/>
  <c r="R253" i="30"/>
  <c r="F252" i="30"/>
  <c r="R252" i="30"/>
  <c r="F251" i="30"/>
  <c r="R251" i="30"/>
  <c r="F250" i="30"/>
  <c r="R250" i="30"/>
  <c r="F249" i="30"/>
  <c r="R249" i="30"/>
  <c r="F248" i="30"/>
  <c r="R248" i="30"/>
  <c r="F247" i="30"/>
  <c r="R247" i="30"/>
  <c r="F246" i="30"/>
  <c r="R246" i="30"/>
  <c r="F245" i="30"/>
  <c r="R245" i="30"/>
  <c r="F244" i="30"/>
  <c r="R244" i="30"/>
  <c r="F243" i="30"/>
  <c r="R243" i="30"/>
  <c r="F242" i="30"/>
  <c r="R242" i="30"/>
  <c r="F241" i="30"/>
  <c r="R241" i="30"/>
  <c r="F240" i="30"/>
  <c r="R240" i="30"/>
  <c r="F239" i="30"/>
  <c r="R239" i="30"/>
  <c r="F238" i="30"/>
  <c r="R238" i="30"/>
  <c r="F237" i="30"/>
  <c r="R237" i="30"/>
  <c r="F236" i="30"/>
  <c r="R236" i="30"/>
  <c r="F235" i="30"/>
  <c r="R235" i="30"/>
  <c r="F234" i="30"/>
  <c r="R234" i="30"/>
  <c r="F233" i="30"/>
  <c r="R233" i="30"/>
  <c r="F232" i="30"/>
  <c r="R232" i="30"/>
  <c r="F231" i="30"/>
  <c r="R231" i="30"/>
  <c r="F230" i="30"/>
  <c r="R230" i="30"/>
  <c r="F229" i="30"/>
  <c r="R229" i="30"/>
  <c r="F228" i="30"/>
  <c r="R228" i="30"/>
  <c r="F227" i="30"/>
  <c r="R227" i="30"/>
  <c r="F226" i="30"/>
  <c r="R226" i="30"/>
  <c r="F225" i="30"/>
  <c r="R225" i="30"/>
  <c r="F224" i="30"/>
  <c r="R224" i="30"/>
  <c r="F223" i="30"/>
  <c r="R223" i="30"/>
  <c r="F222" i="30"/>
  <c r="R222" i="30"/>
  <c r="F221" i="30"/>
  <c r="R221" i="30"/>
  <c r="F220" i="30"/>
  <c r="R220" i="30"/>
  <c r="F219" i="30"/>
  <c r="R219" i="30"/>
  <c r="F218" i="30"/>
  <c r="R218" i="30"/>
  <c r="F217" i="30"/>
  <c r="R217" i="30"/>
  <c r="F216" i="30"/>
  <c r="R216" i="30"/>
  <c r="F215" i="30"/>
  <c r="R215" i="30"/>
  <c r="F214" i="30"/>
  <c r="R214" i="30"/>
  <c r="F213" i="30"/>
  <c r="R213" i="30"/>
  <c r="F212" i="30"/>
  <c r="R212" i="30"/>
  <c r="F211" i="30"/>
  <c r="R211" i="30"/>
  <c r="F210" i="30"/>
  <c r="R210" i="30"/>
  <c r="F209" i="30"/>
  <c r="R209" i="30"/>
  <c r="F208" i="30"/>
  <c r="R208" i="30"/>
  <c r="F207" i="30"/>
  <c r="R207" i="30"/>
  <c r="F206" i="30"/>
  <c r="R206" i="30"/>
  <c r="F205" i="30"/>
  <c r="R205" i="30"/>
  <c r="F204" i="30"/>
  <c r="R204" i="30"/>
  <c r="F203" i="30"/>
  <c r="R203" i="30"/>
  <c r="F202" i="30"/>
  <c r="R202" i="30"/>
  <c r="F201" i="30"/>
  <c r="R201" i="30"/>
  <c r="F200" i="30"/>
  <c r="R200" i="30"/>
  <c r="F199" i="30"/>
  <c r="R199" i="30"/>
  <c r="F198" i="30"/>
  <c r="R198" i="30"/>
  <c r="F197" i="30"/>
  <c r="R197" i="30"/>
  <c r="F196" i="30"/>
  <c r="R196" i="30"/>
  <c r="F195" i="30"/>
  <c r="R195" i="30"/>
  <c r="F194" i="30"/>
  <c r="R194" i="30"/>
  <c r="F193" i="30"/>
  <c r="R193" i="30"/>
  <c r="F192" i="30"/>
  <c r="R192" i="30"/>
  <c r="F191" i="30"/>
  <c r="R191" i="30"/>
  <c r="F190" i="30"/>
  <c r="R190" i="30"/>
  <c r="F189" i="30"/>
  <c r="R189" i="30"/>
  <c r="F188" i="30"/>
  <c r="R188" i="30"/>
  <c r="F187" i="30"/>
  <c r="R187" i="30"/>
  <c r="F186" i="30"/>
  <c r="R186" i="30"/>
  <c r="F185" i="30"/>
  <c r="R185" i="30"/>
  <c r="F184" i="30"/>
  <c r="R184" i="30"/>
  <c r="F183" i="30"/>
  <c r="R183" i="30"/>
  <c r="F182" i="30"/>
  <c r="R182" i="30"/>
  <c r="F181" i="30"/>
  <c r="R181" i="30"/>
  <c r="F180" i="30"/>
  <c r="R180" i="30"/>
  <c r="F179" i="30"/>
  <c r="R179" i="30"/>
  <c r="F178" i="30"/>
  <c r="R178" i="30"/>
  <c r="F177" i="30"/>
  <c r="R177" i="30"/>
  <c r="F176" i="30"/>
  <c r="R176" i="30"/>
  <c r="F175" i="30"/>
  <c r="R175" i="30"/>
  <c r="F174" i="30"/>
  <c r="R174" i="30"/>
  <c r="F173" i="30"/>
  <c r="R173" i="30"/>
  <c r="F172" i="30"/>
  <c r="R172" i="30"/>
  <c r="F171" i="30"/>
  <c r="R171" i="30"/>
  <c r="F170" i="30"/>
  <c r="R170" i="30"/>
  <c r="F169" i="30"/>
  <c r="R169" i="30"/>
  <c r="F168" i="30"/>
  <c r="R168" i="30"/>
  <c r="F167" i="30"/>
  <c r="R167" i="30"/>
  <c r="F166" i="30"/>
  <c r="R166" i="30"/>
  <c r="F165" i="30"/>
  <c r="R165" i="30"/>
  <c r="F164" i="30"/>
  <c r="R164" i="30"/>
  <c r="F163" i="30"/>
  <c r="R163" i="30"/>
  <c r="F162" i="30"/>
  <c r="R162" i="30"/>
  <c r="F161" i="30"/>
  <c r="R161" i="30"/>
  <c r="F160" i="30"/>
  <c r="R160" i="30"/>
  <c r="F159" i="30"/>
  <c r="R159" i="30"/>
  <c r="F158" i="30"/>
  <c r="R158" i="30"/>
  <c r="F157" i="30"/>
  <c r="R157" i="30"/>
  <c r="F156" i="30"/>
  <c r="R156" i="30"/>
  <c r="F155" i="30"/>
  <c r="R155" i="30"/>
  <c r="F154" i="30"/>
  <c r="R154" i="30"/>
  <c r="F153" i="30"/>
  <c r="R153" i="30"/>
  <c r="F152" i="30"/>
  <c r="R152" i="30"/>
  <c r="F151" i="30"/>
  <c r="R151" i="30"/>
  <c r="F150" i="30"/>
  <c r="R150" i="30"/>
  <c r="F149" i="30"/>
  <c r="R149" i="30"/>
  <c r="F148" i="30"/>
  <c r="R148" i="30"/>
  <c r="F147" i="30"/>
  <c r="R147" i="30"/>
  <c r="F146" i="30"/>
  <c r="R146" i="30"/>
  <c r="F145" i="30"/>
  <c r="R145" i="30"/>
  <c r="F144" i="30"/>
  <c r="R144" i="30"/>
  <c r="F143" i="30"/>
  <c r="R143" i="30"/>
  <c r="F142" i="30"/>
  <c r="R142" i="30"/>
  <c r="F141" i="30"/>
  <c r="R141" i="30"/>
  <c r="F140" i="30"/>
  <c r="R140" i="30"/>
  <c r="F139" i="30"/>
  <c r="R139" i="30"/>
  <c r="F138" i="30"/>
  <c r="R138" i="30"/>
  <c r="F137" i="30"/>
  <c r="R137" i="30"/>
  <c r="F136" i="30"/>
  <c r="R136" i="30"/>
  <c r="F135" i="30"/>
  <c r="R135" i="30"/>
  <c r="F134" i="30"/>
  <c r="R134" i="30"/>
  <c r="F133" i="30"/>
  <c r="R133" i="30"/>
  <c r="F132" i="30"/>
  <c r="R132" i="30"/>
  <c r="F131" i="30"/>
  <c r="R131" i="30"/>
  <c r="F130" i="30"/>
  <c r="R130" i="30"/>
  <c r="F129" i="30"/>
  <c r="R129" i="30"/>
  <c r="F128" i="30"/>
  <c r="R128" i="30"/>
  <c r="F127" i="30"/>
  <c r="R127" i="30"/>
  <c r="F126" i="30"/>
  <c r="R126" i="30"/>
  <c r="F125" i="30"/>
  <c r="R125" i="30"/>
  <c r="F124" i="30"/>
  <c r="R124" i="30"/>
  <c r="F123" i="30"/>
  <c r="R123" i="30"/>
  <c r="F122" i="30"/>
  <c r="R122" i="30"/>
  <c r="F121" i="30"/>
  <c r="R121" i="30"/>
  <c r="F120" i="30"/>
  <c r="R120" i="30"/>
  <c r="F119" i="30"/>
  <c r="R119" i="30"/>
  <c r="F118" i="30"/>
  <c r="R118" i="30"/>
  <c r="F117" i="30"/>
  <c r="R117" i="30"/>
  <c r="F116" i="30"/>
  <c r="R116" i="30"/>
  <c r="F115" i="30"/>
  <c r="R115" i="30"/>
  <c r="F114" i="30"/>
  <c r="R114" i="30"/>
  <c r="F113" i="30"/>
  <c r="R113" i="30"/>
  <c r="F112" i="30"/>
  <c r="R112" i="30"/>
  <c r="F111" i="30"/>
  <c r="R111" i="30"/>
  <c r="F110" i="30"/>
  <c r="R110" i="30"/>
  <c r="F109" i="30"/>
  <c r="R109" i="30"/>
  <c r="F108" i="30"/>
  <c r="R108" i="30"/>
  <c r="F107" i="30"/>
  <c r="R107" i="30"/>
  <c r="F106" i="30"/>
  <c r="R106" i="30"/>
  <c r="F105" i="30"/>
  <c r="R105" i="30"/>
  <c r="F104" i="30"/>
  <c r="R104" i="30"/>
  <c r="F103" i="30"/>
  <c r="R103" i="30"/>
  <c r="F102" i="30"/>
  <c r="R102" i="30"/>
  <c r="F101" i="30"/>
  <c r="R101" i="30"/>
  <c r="F100" i="30"/>
  <c r="R100" i="30"/>
  <c r="F99" i="30"/>
  <c r="R99" i="30"/>
  <c r="F98" i="30"/>
  <c r="R98" i="30"/>
  <c r="F97" i="30"/>
  <c r="R97" i="30"/>
  <c r="F96" i="30"/>
  <c r="R96" i="30"/>
  <c r="F95" i="30"/>
  <c r="R95" i="30"/>
  <c r="F94" i="30"/>
  <c r="R94" i="30"/>
  <c r="F93" i="30"/>
  <c r="R93" i="30"/>
  <c r="F92" i="30"/>
  <c r="R92" i="30"/>
  <c r="F91" i="30"/>
  <c r="R91" i="30"/>
  <c r="F90" i="30"/>
  <c r="R90" i="30"/>
  <c r="F89" i="30"/>
  <c r="R89" i="30"/>
  <c r="F88" i="30"/>
  <c r="R88" i="30"/>
  <c r="F87" i="30"/>
  <c r="R87" i="30"/>
  <c r="F86" i="30"/>
  <c r="R86" i="30"/>
  <c r="F85" i="30"/>
  <c r="R85" i="30"/>
  <c r="F84" i="30"/>
  <c r="R84" i="30"/>
  <c r="F83" i="30"/>
  <c r="R83" i="30"/>
  <c r="F82" i="30"/>
  <c r="R82" i="30"/>
  <c r="F81" i="30"/>
  <c r="R81" i="30"/>
  <c r="F80" i="30"/>
  <c r="R80" i="30"/>
  <c r="F79" i="30"/>
  <c r="R79" i="30"/>
  <c r="F78" i="30"/>
  <c r="R78" i="30"/>
  <c r="F77" i="30"/>
  <c r="R77" i="30"/>
  <c r="F76" i="30"/>
  <c r="R76" i="30"/>
  <c r="F75" i="30"/>
  <c r="R75" i="30"/>
  <c r="F74" i="30"/>
  <c r="R74" i="30"/>
  <c r="F73" i="30"/>
  <c r="R73" i="30"/>
  <c r="F72" i="30"/>
  <c r="R72" i="30"/>
  <c r="F71" i="30"/>
  <c r="R71" i="30"/>
  <c r="F70" i="30"/>
  <c r="R70" i="30"/>
  <c r="F69" i="30"/>
  <c r="R69" i="30"/>
  <c r="F68" i="30"/>
  <c r="R68" i="30"/>
  <c r="F67" i="30"/>
  <c r="R67" i="30"/>
  <c r="F66" i="30"/>
  <c r="R66" i="30"/>
  <c r="F65" i="30"/>
  <c r="R65" i="30"/>
  <c r="F64" i="30"/>
  <c r="R64" i="30"/>
  <c r="F63" i="30"/>
  <c r="R63" i="30"/>
  <c r="F62" i="30"/>
  <c r="R62" i="30"/>
  <c r="F61" i="30"/>
  <c r="R61" i="30"/>
  <c r="F60" i="30"/>
  <c r="R60" i="30"/>
  <c r="F59" i="30"/>
  <c r="R59" i="30"/>
  <c r="F58" i="30"/>
  <c r="R58" i="30"/>
  <c r="F57" i="30"/>
  <c r="R57" i="30"/>
  <c r="F56" i="30"/>
  <c r="R56" i="30"/>
  <c r="F55" i="30"/>
  <c r="R55" i="30"/>
  <c r="F54" i="30"/>
  <c r="R54" i="30"/>
  <c r="F53" i="30"/>
  <c r="R53" i="30"/>
  <c r="F52" i="30"/>
  <c r="R52" i="30"/>
  <c r="F51" i="30"/>
  <c r="R51" i="30"/>
  <c r="F50" i="30"/>
  <c r="R50" i="30"/>
  <c r="F49" i="30"/>
  <c r="R49" i="30"/>
  <c r="F48" i="30"/>
  <c r="R48" i="30"/>
  <c r="F47" i="30"/>
  <c r="R47" i="30"/>
  <c r="F46" i="30"/>
  <c r="R46" i="30"/>
  <c r="F45" i="30"/>
  <c r="R45" i="30"/>
  <c r="F44" i="30"/>
  <c r="R44" i="30"/>
  <c r="F43" i="30"/>
  <c r="R43" i="30"/>
  <c r="F42" i="30"/>
  <c r="R42" i="30"/>
  <c r="F41" i="30"/>
  <c r="R41" i="30"/>
  <c r="F40" i="30"/>
  <c r="R40" i="30"/>
  <c r="F39" i="30"/>
  <c r="R39" i="30"/>
  <c r="F38" i="30"/>
  <c r="R38" i="30"/>
  <c r="F37" i="30"/>
  <c r="R37" i="30"/>
  <c r="F36" i="30"/>
  <c r="R36" i="30"/>
  <c r="F35" i="30"/>
  <c r="R35" i="30"/>
  <c r="F34" i="30"/>
  <c r="R34" i="30"/>
  <c r="F33" i="30"/>
  <c r="R33" i="30"/>
  <c r="F32" i="30"/>
  <c r="R32" i="30"/>
  <c r="F31" i="30"/>
  <c r="R31" i="30"/>
  <c r="F30" i="30"/>
  <c r="R30" i="30"/>
  <c r="F29" i="30"/>
  <c r="R29" i="30"/>
  <c r="F28" i="30"/>
  <c r="R28" i="30"/>
  <c r="F27" i="30"/>
  <c r="R27" i="30"/>
  <c r="F26" i="30"/>
  <c r="R26" i="30"/>
  <c r="F25" i="30"/>
  <c r="R25" i="30"/>
  <c r="F24" i="30"/>
  <c r="R24" i="30"/>
  <c r="F23" i="30"/>
  <c r="R23" i="30"/>
  <c r="F22" i="30"/>
  <c r="R22" i="30"/>
  <c r="F21" i="30"/>
  <c r="R21" i="30"/>
  <c r="F20" i="30"/>
  <c r="R20" i="30"/>
  <c r="F19" i="30"/>
  <c r="R19" i="30"/>
  <c r="F18" i="30"/>
  <c r="R18" i="30"/>
  <c r="F17" i="30"/>
  <c r="R17" i="30"/>
  <c r="F16" i="30"/>
  <c r="R16" i="30"/>
  <c r="F15" i="30"/>
  <c r="R15" i="30"/>
  <c r="F14" i="30"/>
  <c r="R14" i="30"/>
  <c r="F13" i="30"/>
  <c r="R13" i="30"/>
  <c r="F12" i="30"/>
  <c r="R12" i="30"/>
  <c r="F11" i="30"/>
  <c r="R11" i="30"/>
  <c r="F10" i="30"/>
  <c r="R10" i="30"/>
  <c r="F9" i="30"/>
  <c r="R9" i="30"/>
  <c r="F8" i="30"/>
  <c r="R8" i="30"/>
  <c r="C8" i="29"/>
  <c r="C9" i="29"/>
  <c r="C10" i="29"/>
  <c r="C11" i="29"/>
  <c r="C12" i="29"/>
  <c r="C13" i="29"/>
  <c r="C14" i="29"/>
  <c r="C15" i="29"/>
  <c r="C16" i="29"/>
  <c r="C17" i="29"/>
  <c r="C18" i="29"/>
  <c r="C19" i="29"/>
  <c r="C20" i="29"/>
  <c r="C21" i="29"/>
  <c r="C22" i="29"/>
  <c r="C23" i="29"/>
  <c r="C24" i="29"/>
  <c r="C25" i="29"/>
  <c r="C26" i="29"/>
  <c r="C27" i="29"/>
  <c r="C28" i="29"/>
  <c r="C29" i="29"/>
  <c r="C30" i="29"/>
  <c r="C31" i="29"/>
  <c r="C32" i="29"/>
  <c r="C33" i="29"/>
  <c r="C34" i="29"/>
  <c r="C35" i="29"/>
  <c r="C36" i="29"/>
  <c r="C37" i="29"/>
  <c r="C38" i="29"/>
  <c r="C39" i="29"/>
  <c r="C40" i="29"/>
  <c r="C41" i="29"/>
  <c r="C42" i="29"/>
  <c r="C43" i="29"/>
  <c r="C44" i="29"/>
  <c r="C45" i="29"/>
  <c r="C46" i="29"/>
  <c r="C47" i="29"/>
  <c r="C48" i="29"/>
  <c r="C49" i="29"/>
  <c r="C50" i="29"/>
  <c r="C51" i="29"/>
  <c r="C52" i="29"/>
  <c r="C53" i="29"/>
  <c r="C54" i="29"/>
  <c r="C55" i="29"/>
  <c r="C56" i="29"/>
  <c r="C57" i="29"/>
  <c r="C58" i="29"/>
  <c r="C59" i="29"/>
  <c r="C60" i="29"/>
  <c r="C61" i="29"/>
  <c r="C62" i="29"/>
  <c r="C63" i="29"/>
  <c r="C64" i="29"/>
  <c r="C65" i="29"/>
  <c r="C66" i="29"/>
  <c r="C67" i="29"/>
  <c r="C68" i="29"/>
  <c r="C69" i="29"/>
  <c r="C70" i="29"/>
  <c r="C71" i="29"/>
  <c r="C72" i="29"/>
  <c r="C73" i="29"/>
  <c r="C74" i="29"/>
  <c r="C75" i="29"/>
  <c r="C76" i="29"/>
  <c r="C77" i="29"/>
  <c r="C78" i="29"/>
  <c r="C79" i="29"/>
  <c r="C80" i="29"/>
  <c r="C81" i="29"/>
  <c r="C82" i="29"/>
  <c r="C83" i="29"/>
  <c r="C84" i="29"/>
  <c r="C85" i="29"/>
  <c r="C86" i="29"/>
  <c r="C87" i="29"/>
  <c r="C88" i="29"/>
  <c r="C89" i="29"/>
  <c r="C90" i="29"/>
  <c r="C91" i="29"/>
  <c r="C92" i="29"/>
  <c r="C93" i="29"/>
  <c r="C94" i="29"/>
  <c r="C95" i="29"/>
  <c r="C96" i="29"/>
  <c r="C97" i="29"/>
  <c r="C98" i="29"/>
  <c r="C99" i="29"/>
  <c r="C100" i="29"/>
  <c r="C101" i="29"/>
  <c r="C102" i="29"/>
  <c r="C103" i="29"/>
  <c r="C104" i="29"/>
  <c r="C105" i="29"/>
  <c r="C106" i="29"/>
  <c r="C107" i="29"/>
  <c r="C108" i="29"/>
  <c r="C109" i="29"/>
  <c r="C110" i="29"/>
  <c r="C111" i="29"/>
  <c r="C112" i="29"/>
  <c r="C113" i="29"/>
  <c r="C114" i="29"/>
  <c r="C115" i="29"/>
  <c r="C116" i="29"/>
  <c r="C117" i="29"/>
  <c r="C118" i="29"/>
  <c r="C119" i="29"/>
  <c r="C120" i="29"/>
  <c r="C121" i="29"/>
  <c r="C122" i="29"/>
  <c r="C123" i="29"/>
  <c r="C124" i="29"/>
  <c r="C125" i="29"/>
  <c r="C126" i="29"/>
  <c r="C127" i="29"/>
  <c r="C128" i="29"/>
  <c r="C129" i="29"/>
  <c r="C130" i="29"/>
  <c r="C131" i="29"/>
  <c r="C132" i="29"/>
  <c r="C133" i="29"/>
  <c r="C134" i="29"/>
  <c r="C135" i="29"/>
  <c r="C136" i="29"/>
  <c r="C137" i="29"/>
  <c r="C138" i="29"/>
  <c r="C139" i="29"/>
  <c r="C140" i="29"/>
  <c r="C141" i="29"/>
  <c r="C142" i="29"/>
  <c r="C143" i="29"/>
  <c r="C144" i="29"/>
  <c r="C145" i="29"/>
  <c r="C146" i="29"/>
  <c r="C147" i="29"/>
  <c r="C148" i="29"/>
  <c r="C149" i="29"/>
  <c r="C150" i="29"/>
  <c r="C151" i="29"/>
  <c r="C152" i="29"/>
  <c r="C153" i="29"/>
  <c r="C154" i="29"/>
  <c r="C155" i="29"/>
  <c r="C156" i="29"/>
  <c r="C157" i="29"/>
  <c r="C158" i="29"/>
  <c r="C159" i="29"/>
  <c r="C160" i="29"/>
  <c r="C161" i="29"/>
  <c r="C162" i="29"/>
  <c r="C163" i="29"/>
  <c r="C164" i="29"/>
  <c r="C165" i="29"/>
  <c r="C166" i="29"/>
  <c r="C167" i="29"/>
  <c r="C168" i="29"/>
  <c r="C169" i="29"/>
  <c r="C170" i="29"/>
  <c r="C171" i="29"/>
  <c r="C172" i="29"/>
  <c r="C173" i="29"/>
  <c r="C174" i="29"/>
  <c r="C175" i="29"/>
  <c r="C176" i="29"/>
  <c r="C177" i="29"/>
  <c r="C178" i="29"/>
  <c r="C179" i="29"/>
  <c r="C180" i="29"/>
  <c r="C181" i="29"/>
  <c r="C182" i="29"/>
  <c r="C183" i="29"/>
  <c r="C184" i="29"/>
  <c r="C185" i="29"/>
  <c r="C186" i="29"/>
  <c r="C187" i="29"/>
  <c r="C188" i="29"/>
  <c r="C189" i="29"/>
  <c r="C190" i="29"/>
  <c r="C191" i="29"/>
  <c r="C192" i="29"/>
  <c r="C193" i="29"/>
  <c r="C194" i="29"/>
  <c r="C195" i="29"/>
  <c r="C196" i="29"/>
  <c r="C197" i="29"/>
  <c r="C198" i="29"/>
  <c r="C199" i="29"/>
  <c r="C200" i="29"/>
  <c r="C201" i="29"/>
  <c r="C202" i="29"/>
  <c r="C203" i="29"/>
  <c r="C204" i="29"/>
  <c r="C205" i="29"/>
  <c r="C206" i="29"/>
  <c r="C207" i="29"/>
  <c r="C208" i="29"/>
  <c r="C209" i="29"/>
  <c r="C210" i="29"/>
  <c r="C211" i="29"/>
  <c r="C212" i="29"/>
  <c r="C213" i="29"/>
  <c r="C214" i="29"/>
  <c r="C215" i="29"/>
  <c r="C216" i="29"/>
  <c r="C217" i="29"/>
  <c r="C218" i="29"/>
  <c r="C219" i="29"/>
  <c r="C220" i="29"/>
  <c r="C221" i="29"/>
  <c r="C222" i="29"/>
  <c r="C223" i="29"/>
  <c r="C224" i="29"/>
  <c r="C225" i="29"/>
  <c r="C226" i="29"/>
  <c r="C227" i="29"/>
  <c r="C228" i="29"/>
  <c r="C229" i="29"/>
  <c r="C230" i="29"/>
  <c r="C231" i="29"/>
  <c r="C232" i="29"/>
  <c r="C233" i="29"/>
  <c r="C234" i="29"/>
  <c r="C235" i="29"/>
  <c r="C236" i="29"/>
  <c r="C237" i="29"/>
  <c r="C238" i="29"/>
  <c r="C239" i="29"/>
  <c r="C240" i="29"/>
  <c r="C241" i="29"/>
  <c r="C242" i="29"/>
  <c r="C243" i="29"/>
  <c r="C244" i="29"/>
  <c r="C245" i="29"/>
  <c r="C246" i="29"/>
  <c r="C247" i="29"/>
  <c r="C248" i="29"/>
  <c r="C249" i="29"/>
  <c r="C250" i="29"/>
  <c r="C251" i="29"/>
  <c r="C252" i="29"/>
  <c r="C253" i="29"/>
  <c r="C254" i="29"/>
  <c r="C255" i="29"/>
  <c r="C256" i="29"/>
  <c r="C257" i="29"/>
  <c r="C258" i="29"/>
  <c r="C259" i="29"/>
  <c r="C260" i="29"/>
  <c r="C261" i="29"/>
  <c r="C262" i="29"/>
  <c r="C263" i="29"/>
  <c r="C264" i="29"/>
  <c r="C265" i="29"/>
  <c r="C266" i="29"/>
  <c r="C267" i="29"/>
  <c r="C268" i="29"/>
  <c r="C269" i="29"/>
  <c r="C270" i="29"/>
  <c r="C271" i="29"/>
  <c r="C272" i="29"/>
  <c r="C273" i="29"/>
  <c r="C274" i="29"/>
  <c r="C275" i="29"/>
  <c r="C276" i="29"/>
  <c r="C277" i="29"/>
  <c r="C278" i="29"/>
  <c r="C279" i="29"/>
  <c r="C280" i="29"/>
  <c r="C281" i="29"/>
  <c r="C282" i="29"/>
  <c r="C283" i="29"/>
  <c r="C284" i="29"/>
  <c r="C285" i="29"/>
  <c r="C286" i="29"/>
  <c r="C287" i="29"/>
  <c r="C288" i="29"/>
  <c r="C289" i="29"/>
  <c r="C290" i="29"/>
  <c r="C291" i="29"/>
  <c r="C292" i="29"/>
  <c r="C293" i="29"/>
  <c r="C294" i="29"/>
  <c r="C295" i="29"/>
  <c r="C296" i="29"/>
  <c r="C297" i="29"/>
  <c r="C298" i="29"/>
  <c r="C299" i="29"/>
  <c r="C300" i="29"/>
  <c r="C301" i="29"/>
  <c r="C302" i="29"/>
  <c r="C303" i="29"/>
  <c r="C304" i="29"/>
  <c r="C305" i="29"/>
  <c r="C306" i="29"/>
  <c r="C307" i="29"/>
  <c r="C308" i="29"/>
  <c r="C309" i="29"/>
  <c r="C310" i="29"/>
  <c r="C311" i="29"/>
  <c r="C312" i="29"/>
  <c r="C313" i="29"/>
  <c r="C314" i="29"/>
  <c r="C315" i="29"/>
  <c r="C316" i="29"/>
  <c r="C317" i="29"/>
  <c r="C318" i="29"/>
  <c r="C319" i="29"/>
  <c r="C320" i="29"/>
  <c r="C321" i="29"/>
  <c r="C322" i="29"/>
  <c r="C323" i="29"/>
  <c r="C324" i="29"/>
  <c r="C325" i="29"/>
  <c r="C326" i="29"/>
  <c r="C327" i="29"/>
  <c r="C328" i="29"/>
  <c r="C329" i="29"/>
  <c r="C330" i="29"/>
  <c r="C331" i="29"/>
  <c r="C332" i="29"/>
  <c r="C333" i="29"/>
  <c r="C334" i="29"/>
  <c r="C335" i="29"/>
  <c r="C336" i="29"/>
  <c r="C337" i="29"/>
  <c r="C338" i="29"/>
  <c r="C339" i="29"/>
  <c r="C340" i="29"/>
  <c r="C341" i="29"/>
  <c r="C342" i="29"/>
  <c r="C343" i="29"/>
  <c r="C344" i="29"/>
  <c r="C345" i="29"/>
  <c r="C346" i="29"/>
  <c r="C347" i="29"/>
  <c r="C348" i="29"/>
  <c r="C349" i="29"/>
  <c r="C350" i="29"/>
  <c r="C351" i="29"/>
  <c r="C352" i="29"/>
  <c r="C353" i="29"/>
  <c r="C354" i="29"/>
  <c r="C355" i="29"/>
  <c r="C356" i="29"/>
  <c r="C357" i="29"/>
  <c r="C358" i="29"/>
  <c r="C359" i="29"/>
  <c r="C360" i="29"/>
  <c r="C361" i="29"/>
  <c r="C362" i="29"/>
  <c r="C363" i="29"/>
  <c r="C364" i="29"/>
  <c r="C365" i="29"/>
  <c r="C366" i="29"/>
  <c r="C367" i="29"/>
  <c r="C368" i="29"/>
  <c r="C369" i="29"/>
  <c r="C370" i="29"/>
  <c r="C371" i="29"/>
  <c r="C372" i="29"/>
  <c r="C373" i="29"/>
  <c r="C374" i="29"/>
  <c r="C375" i="29"/>
  <c r="C376" i="29"/>
  <c r="C377" i="29"/>
  <c r="C378" i="29"/>
  <c r="C379" i="29"/>
  <c r="C380" i="29"/>
  <c r="C381" i="29"/>
  <c r="C382" i="29"/>
  <c r="C383" i="29"/>
  <c r="C384" i="29"/>
  <c r="C385" i="29"/>
  <c r="C386" i="29"/>
  <c r="C387" i="29"/>
  <c r="C388" i="29"/>
  <c r="C389" i="29"/>
  <c r="C390" i="29"/>
  <c r="C391" i="29"/>
  <c r="C392" i="29"/>
  <c r="C393" i="29"/>
  <c r="C394" i="29"/>
  <c r="C395" i="29"/>
  <c r="C396" i="29"/>
  <c r="C397" i="29"/>
  <c r="C398" i="29"/>
  <c r="C399" i="29"/>
  <c r="C400" i="29"/>
  <c r="C401" i="29"/>
  <c r="C402" i="29"/>
  <c r="C403" i="29"/>
  <c r="C404" i="29"/>
  <c r="C405" i="29"/>
  <c r="C406" i="29"/>
  <c r="C407" i="29"/>
  <c r="C408" i="29"/>
  <c r="C409" i="29"/>
  <c r="C410" i="29"/>
  <c r="C411" i="29"/>
  <c r="C412" i="29"/>
  <c r="C413" i="29"/>
  <c r="C414" i="29"/>
  <c r="C415" i="29"/>
  <c r="C416" i="29"/>
  <c r="C417" i="29"/>
  <c r="C418" i="29"/>
  <c r="C419" i="29"/>
  <c r="C420" i="29"/>
  <c r="C421" i="29"/>
  <c r="C422" i="29"/>
  <c r="C423" i="29"/>
  <c r="C424" i="29"/>
  <c r="C425" i="29"/>
  <c r="C426" i="29"/>
  <c r="C427" i="29"/>
  <c r="C428" i="29"/>
  <c r="C429" i="29"/>
  <c r="C430" i="29"/>
  <c r="C431" i="29"/>
  <c r="C432" i="29"/>
  <c r="C433" i="29"/>
  <c r="C434" i="29"/>
  <c r="C435" i="29"/>
  <c r="C436" i="29"/>
  <c r="C437" i="29"/>
  <c r="C438" i="29"/>
  <c r="C439" i="29"/>
  <c r="C440" i="29"/>
  <c r="C441" i="29"/>
  <c r="C442" i="29"/>
  <c r="C443" i="29"/>
  <c r="C444" i="29"/>
  <c r="C445" i="29"/>
  <c r="C446" i="29"/>
  <c r="C447" i="29"/>
  <c r="C448" i="29"/>
  <c r="C449" i="29"/>
  <c r="C450" i="29"/>
  <c r="C451" i="29"/>
  <c r="C452" i="29"/>
  <c r="C453" i="29"/>
  <c r="C454" i="29"/>
  <c r="C455" i="29"/>
  <c r="C456" i="29"/>
  <c r="C457" i="29"/>
  <c r="C458" i="29"/>
  <c r="C459" i="29"/>
  <c r="C460" i="29"/>
  <c r="C461" i="29"/>
  <c r="C462" i="29"/>
  <c r="C463" i="29"/>
  <c r="C464" i="29"/>
  <c r="C465" i="29"/>
  <c r="C466" i="29"/>
  <c r="C467" i="29"/>
  <c r="C468" i="29"/>
  <c r="C469" i="29"/>
  <c r="C470" i="29"/>
  <c r="C471" i="29"/>
  <c r="C472" i="29"/>
  <c r="C473" i="29"/>
  <c r="C474" i="29"/>
  <c r="C475" i="29"/>
  <c r="C476" i="29"/>
  <c r="C477" i="29"/>
  <c r="C478" i="29"/>
  <c r="C479" i="29"/>
  <c r="C480" i="29"/>
  <c r="C481" i="29"/>
  <c r="C482" i="29"/>
  <c r="C483" i="29"/>
  <c r="C484" i="29"/>
  <c r="C485" i="29"/>
  <c r="C486" i="29"/>
  <c r="C487" i="29"/>
  <c r="C488" i="29"/>
  <c r="C489" i="29"/>
  <c r="C490" i="29"/>
  <c r="C491" i="29"/>
  <c r="C492" i="29"/>
  <c r="C493" i="29"/>
  <c r="C494" i="29"/>
  <c r="C495" i="29"/>
  <c r="C496" i="29"/>
  <c r="C497" i="29"/>
  <c r="C498" i="29"/>
  <c r="C499" i="29"/>
  <c r="C500" i="29"/>
  <c r="F500" i="29"/>
  <c r="R500" i="29"/>
  <c r="F499" i="29"/>
  <c r="R499" i="29"/>
  <c r="F498" i="29"/>
  <c r="R498" i="29"/>
  <c r="F497" i="29"/>
  <c r="R497" i="29"/>
  <c r="F496" i="29"/>
  <c r="R496" i="29"/>
  <c r="F495" i="29"/>
  <c r="R495" i="29"/>
  <c r="F494" i="29"/>
  <c r="R494" i="29"/>
  <c r="F493" i="29"/>
  <c r="R493" i="29"/>
  <c r="F492" i="29"/>
  <c r="R492" i="29"/>
  <c r="F491" i="29"/>
  <c r="R491" i="29"/>
  <c r="F490" i="29"/>
  <c r="R490" i="29"/>
  <c r="F489" i="29"/>
  <c r="R489" i="29"/>
  <c r="F488" i="29"/>
  <c r="R488" i="29"/>
  <c r="F487" i="29"/>
  <c r="R487" i="29"/>
  <c r="F486" i="29"/>
  <c r="R486" i="29"/>
  <c r="F485" i="29"/>
  <c r="R485" i="29"/>
  <c r="F484" i="29"/>
  <c r="R484" i="29"/>
  <c r="F483" i="29"/>
  <c r="R483" i="29"/>
  <c r="F482" i="29"/>
  <c r="R482" i="29"/>
  <c r="F481" i="29"/>
  <c r="R481" i="29"/>
  <c r="F480" i="29"/>
  <c r="R480" i="29"/>
  <c r="F479" i="29"/>
  <c r="R479" i="29"/>
  <c r="F478" i="29"/>
  <c r="R478" i="29"/>
  <c r="F477" i="29"/>
  <c r="R477" i="29"/>
  <c r="F476" i="29"/>
  <c r="R476" i="29"/>
  <c r="F475" i="29"/>
  <c r="R475" i="29"/>
  <c r="F474" i="29"/>
  <c r="R474" i="29"/>
  <c r="F473" i="29"/>
  <c r="R473" i="29"/>
  <c r="F472" i="29"/>
  <c r="R472" i="29"/>
  <c r="F471" i="29"/>
  <c r="R471" i="29"/>
  <c r="F470" i="29"/>
  <c r="R470" i="29"/>
  <c r="F469" i="29"/>
  <c r="R469" i="29"/>
  <c r="F468" i="29"/>
  <c r="R468" i="29"/>
  <c r="F467" i="29"/>
  <c r="R467" i="29"/>
  <c r="F466" i="29"/>
  <c r="R466" i="29"/>
  <c r="F465" i="29"/>
  <c r="R465" i="29"/>
  <c r="F464" i="29"/>
  <c r="R464" i="29"/>
  <c r="F463" i="29"/>
  <c r="R463" i="29"/>
  <c r="F462" i="29"/>
  <c r="R462" i="29"/>
  <c r="F461" i="29"/>
  <c r="R461" i="29"/>
  <c r="F460" i="29"/>
  <c r="R460" i="29"/>
  <c r="F459" i="29"/>
  <c r="R459" i="29"/>
  <c r="F458" i="29"/>
  <c r="R458" i="29"/>
  <c r="F457" i="29"/>
  <c r="R457" i="29"/>
  <c r="F456" i="29"/>
  <c r="R456" i="29"/>
  <c r="F455" i="29"/>
  <c r="R455" i="29"/>
  <c r="F454" i="29"/>
  <c r="R454" i="29"/>
  <c r="F453" i="29"/>
  <c r="R453" i="29"/>
  <c r="F452" i="29"/>
  <c r="R452" i="29"/>
  <c r="F451" i="29"/>
  <c r="R451" i="29"/>
  <c r="F450" i="29"/>
  <c r="R450" i="29"/>
  <c r="F449" i="29"/>
  <c r="R449" i="29"/>
  <c r="F448" i="29"/>
  <c r="R448" i="29"/>
  <c r="F447" i="29"/>
  <c r="R447" i="29"/>
  <c r="F446" i="29"/>
  <c r="R446" i="29"/>
  <c r="F445" i="29"/>
  <c r="R445" i="29"/>
  <c r="F444" i="29"/>
  <c r="R444" i="29"/>
  <c r="F443" i="29"/>
  <c r="R443" i="29"/>
  <c r="F442" i="29"/>
  <c r="R442" i="29"/>
  <c r="F441" i="29"/>
  <c r="R441" i="29"/>
  <c r="F440" i="29"/>
  <c r="R440" i="29"/>
  <c r="F439" i="29"/>
  <c r="R439" i="29"/>
  <c r="F438" i="29"/>
  <c r="R438" i="29"/>
  <c r="F437" i="29"/>
  <c r="R437" i="29"/>
  <c r="F436" i="29"/>
  <c r="R436" i="29"/>
  <c r="F435" i="29"/>
  <c r="R435" i="29"/>
  <c r="F434" i="29"/>
  <c r="R434" i="29"/>
  <c r="F433" i="29"/>
  <c r="R433" i="29"/>
  <c r="F432" i="29"/>
  <c r="R432" i="29"/>
  <c r="F431" i="29"/>
  <c r="R431" i="29"/>
  <c r="F430" i="29"/>
  <c r="R430" i="29"/>
  <c r="F429" i="29"/>
  <c r="R429" i="29"/>
  <c r="F428" i="29"/>
  <c r="R428" i="29"/>
  <c r="F427" i="29"/>
  <c r="R427" i="29"/>
  <c r="F426" i="29"/>
  <c r="R426" i="29"/>
  <c r="F425" i="29"/>
  <c r="R425" i="29"/>
  <c r="F424" i="29"/>
  <c r="R424" i="29"/>
  <c r="F423" i="29"/>
  <c r="R423" i="29"/>
  <c r="F422" i="29"/>
  <c r="R422" i="29"/>
  <c r="F421" i="29"/>
  <c r="R421" i="29"/>
  <c r="F420" i="29"/>
  <c r="R420" i="29"/>
  <c r="F419" i="29"/>
  <c r="R419" i="29"/>
  <c r="F418" i="29"/>
  <c r="R418" i="29"/>
  <c r="F417" i="29"/>
  <c r="R417" i="29"/>
  <c r="F416" i="29"/>
  <c r="R416" i="29"/>
  <c r="F415" i="29"/>
  <c r="R415" i="29"/>
  <c r="F414" i="29"/>
  <c r="R414" i="29"/>
  <c r="F413" i="29"/>
  <c r="R413" i="29"/>
  <c r="F412" i="29"/>
  <c r="R412" i="29"/>
  <c r="F411" i="29"/>
  <c r="R411" i="29"/>
  <c r="F410" i="29"/>
  <c r="R410" i="29"/>
  <c r="F409" i="29"/>
  <c r="R409" i="29"/>
  <c r="F408" i="29"/>
  <c r="R408" i="29"/>
  <c r="F407" i="29"/>
  <c r="R407" i="29"/>
  <c r="F406" i="29"/>
  <c r="R406" i="29"/>
  <c r="F405" i="29"/>
  <c r="R405" i="29"/>
  <c r="F404" i="29"/>
  <c r="R404" i="29"/>
  <c r="F403" i="29"/>
  <c r="R403" i="29"/>
  <c r="F402" i="29"/>
  <c r="R402" i="29"/>
  <c r="F401" i="29"/>
  <c r="R401" i="29"/>
  <c r="F400" i="29"/>
  <c r="R400" i="29"/>
  <c r="F399" i="29"/>
  <c r="R399" i="29"/>
  <c r="F398" i="29"/>
  <c r="R398" i="29"/>
  <c r="F397" i="29"/>
  <c r="R397" i="29"/>
  <c r="F396" i="29"/>
  <c r="R396" i="29"/>
  <c r="F395" i="29"/>
  <c r="R395" i="29"/>
  <c r="F394" i="29"/>
  <c r="R394" i="29"/>
  <c r="F393" i="29"/>
  <c r="R393" i="29"/>
  <c r="F392" i="29"/>
  <c r="R392" i="29"/>
  <c r="F391" i="29"/>
  <c r="R391" i="29"/>
  <c r="F390" i="29"/>
  <c r="R390" i="29"/>
  <c r="F389" i="29"/>
  <c r="R389" i="29"/>
  <c r="F388" i="29"/>
  <c r="R388" i="29"/>
  <c r="F387" i="29"/>
  <c r="R387" i="29"/>
  <c r="F386" i="29"/>
  <c r="R386" i="29"/>
  <c r="F385" i="29"/>
  <c r="R385" i="29"/>
  <c r="F384" i="29"/>
  <c r="R384" i="29"/>
  <c r="F383" i="29"/>
  <c r="R383" i="29"/>
  <c r="F382" i="29"/>
  <c r="R382" i="29"/>
  <c r="F381" i="29"/>
  <c r="R381" i="29"/>
  <c r="F380" i="29"/>
  <c r="R380" i="29"/>
  <c r="F379" i="29"/>
  <c r="R379" i="29"/>
  <c r="F378" i="29"/>
  <c r="R378" i="29"/>
  <c r="F377" i="29"/>
  <c r="R377" i="29"/>
  <c r="F376" i="29"/>
  <c r="R376" i="29"/>
  <c r="F375" i="29"/>
  <c r="R375" i="29"/>
  <c r="F374" i="29"/>
  <c r="R374" i="29"/>
  <c r="F373" i="29"/>
  <c r="R373" i="29"/>
  <c r="F372" i="29"/>
  <c r="R372" i="29"/>
  <c r="F371" i="29"/>
  <c r="R371" i="29"/>
  <c r="F370" i="29"/>
  <c r="R370" i="29"/>
  <c r="F369" i="29"/>
  <c r="R369" i="29"/>
  <c r="F368" i="29"/>
  <c r="R368" i="29"/>
  <c r="F367" i="29"/>
  <c r="R367" i="29"/>
  <c r="F366" i="29"/>
  <c r="R366" i="29"/>
  <c r="F365" i="29"/>
  <c r="R365" i="29"/>
  <c r="F364" i="29"/>
  <c r="R364" i="29"/>
  <c r="F363" i="29"/>
  <c r="R363" i="29"/>
  <c r="F362" i="29"/>
  <c r="R362" i="29"/>
  <c r="F361" i="29"/>
  <c r="R361" i="29"/>
  <c r="F360" i="29"/>
  <c r="R360" i="29"/>
  <c r="F359" i="29"/>
  <c r="R359" i="29"/>
  <c r="F358" i="29"/>
  <c r="R358" i="29"/>
  <c r="F357" i="29"/>
  <c r="R357" i="29"/>
  <c r="F356" i="29"/>
  <c r="R356" i="29"/>
  <c r="F355" i="29"/>
  <c r="R355" i="29"/>
  <c r="F354" i="29"/>
  <c r="R354" i="29"/>
  <c r="F353" i="29"/>
  <c r="R353" i="29"/>
  <c r="F352" i="29"/>
  <c r="R352" i="29"/>
  <c r="F351" i="29"/>
  <c r="R351" i="29"/>
  <c r="F350" i="29"/>
  <c r="R350" i="29"/>
  <c r="F349" i="29"/>
  <c r="R349" i="29"/>
  <c r="F348" i="29"/>
  <c r="R348" i="29"/>
  <c r="F347" i="29"/>
  <c r="R347" i="29"/>
  <c r="F346" i="29"/>
  <c r="R346" i="29"/>
  <c r="F345" i="29"/>
  <c r="R345" i="29"/>
  <c r="F344" i="29"/>
  <c r="R344" i="29"/>
  <c r="F343" i="29"/>
  <c r="R343" i="29"/>
  <c r="F342" i="29"/>
  <c r="R342" i="29"/>
  <c r="F341" i="29"/>
  <c r="R341" i="29"/>
  <c r="F340" i="29"/>
  <c r="R340" i="29"/>
  <c r="F339" i="29"/>
  <c r="R339" i="29"/>
  <c r="F338" i="29"/>
  <c r="R338" i="29"/>
  <c r="F337" i="29"/>
  <c r="R337" i="29"/>
  <c r="F336" i="29"/>
  <c r="R336" i="29"/>
  <c r="F335" i="29"/>
  <c r="R335" i="29"/>
  <c r="F334" i="29"/>
  <c r="R334" i="29"/>
  <c r="F333" i="29"/>
  <c r="R333" i="29"/>
  <c r="F332" i="29"/>
  <c r="R332" i="29"/>
  <c r="F331" i="29"/>
  <c r="R331" i="29"/>
  <c r="F330" i="29"/>
  <c r="R330" i="29"/>
  <c r="F329" i="29"/>
  <c r="R329" i="29"/>
  <c r="F328" i="29"/>
  <c r="R328" i="29"/>
  <c r="F327" i="29"/>
  <c r="R327" i="29"/>
  <c r="F326" i="29"/>
  <c r="R326" i="29"/>
  <c r="F325" i="29"/>
  <c r="R325" i="29"/>
  <c r="F324" i="29"/>
  <c r="R324" i="29"/>
  <c r="F323" i="29"/>
  <c r="R323" i="29"/>
  <c r="F322" i="29"/>
  <c r="R322" i="29"/>
  <c r="F321" i="29"/>
  <c r="R321" i="29"/>
  <c r="F320" i="29"/>
  <c r="R320" i="29"/>
  <c r="F319" i="29"/>
  <c r="R319" i="29"/>
  <c r="F318" i="29"/>
  <c r="R318" i="29"/>
  <c r="F317" i="29"/>
  <c r="R317" i="29"/>
  <c r="F316" i="29"/>
  <c r="R316" i="29"/>
  <c r="F315" i="29"/>
  <c r="R315" i="29"/>
  <c r="F314" i="29"/>
  <c r="R314" i="29"/>
  <c r="F313" i="29"/>
  <c r="R313" i="29"/>
  <c r="F312" i="29"/>
  <c r="R312" i="29"/>
  <c r="F311" i="29"/>
  <c r="R311" i="29"/>
  <c r="F310" i="29"/>
  <c r="R310" i="29"/>
  <c r="F309" i="29"/>
  <c r="R309" i="29"/>
  <c r="F308" i="29"/>
  <c r="R308" i="29"/>
  <c r="F307" i="29"/>
  <c r="R307" i="29"/>
  <c r="F306" i="29"/>
  <c r="R306" i="29"/>
  <c r="F305" i="29"/>
  <c r="R305" i="29"/>
  <c r="F304" i="29"/>
  <c r="R304" i="29"/>
  <c r="F303" i="29"/>
  <c r="R303" i="29"/>
  <c r="F302" i="29"/>
  <c r="R302" i="29"/>
  <c r="F301" i="29"/>
  <c r="R301" i="29"/>
  <c r="F300" i="29"/>
  <c r="R300" i="29"/>
  <c r="F299" i="29"/>
  <c r="R299" i="29"/>
  <c r="F298" i="29"/>
  <c r="R298" i="29"/>
  <c r="F297" i="29"/>
  <c r="R297" i="29"/>
  <c r="F296" i="29"/>
  <c r="R296" i="29"/>
  <c r="F295" i="29"/>
  <c r="R295" i="29"/>
  <c r="F294" i="29"/>
  <c r="R294" i="29"/>
  <c r="F293" i="29"/>
  <c r="R293" i="29"/>
  <c r="F292" i="29"/>
  <c r="R292" i="29"/>
  <c r="F291" i="29"/>
  <c r="R291" i="29"/>
  <c r="F290" i="29"/>
  <c r="R290" i="29"/>
  <c r="F289" i="29"/>
  <c r="R289" i="29"/>
  <c r="F288" i="29"/>
  <c r="R288" i="29"/>
  <c r="F287" i="29"/>
  <c r="R287" i="29"/>
  <c r="F286" i="29"/>
  <c r="R286" i="29"/>
  <c r="F285" i="29"/>
  <c r="R285" i="29"/>
  <c r="F284" i="29"/>
  <c r="R284" i="29"/>
  <c r="F283" i="29"/>
  <c r="R283" i="29"/>
  <c r="F282" i="29"/>
  <c r="R282" i="29"/>
  <c r="F281" i="29"/>
  <c r="R281" i="29"/>
  <c r="F280" i="29"/>
  <c r="R280" i="29"/>
  <c r="F279" i="29"/>
  <c r="R279" i="29"/>
  <c r="F278" i="29"/>
  <c r="R278" i="29"/>
  <c r="F277" i="29"/>
  <c r="R277" i="29"/>
  <c r="F276" i="29"/>
  <c r="R276" i="29"/>
  <c r="F275" i="29"/>
  <c r="R275" i="29"/>
  <c r="F274" i="29"/>
  <c r="R274" i="29"/>
  <c r="F273" i="29"/>
  <c r="R273" i="29"/>
  <c r="F272" i="29"/>
  <c r="R272" i="29"/>
  <c r="F271" i="29"/>
  <c r="R271" i="29"/>
  <c r="F270" i="29"/>
  <c r="R270" i="29"/>
  <c r="F269" i="29"/>
  <c r="R269" i="29"/>
  <c r="F268" i="29"/>
  <c r="R268" i="29"/>
  <c r="F267" i="29"/>
  <c r="R267" i="29"/>
  <c r="F266" i="29"/>
  <c r="R266" i="29"/>
  <c r="F265" i="29"/>
  <c r="R265" i="29"/>
  <c r="F264" i="29"/>
  <c r="R264" i="29"/>
  <c r="F263" i="29"/>
  <c r="R263" i="29"/>
  <c r="F262" i="29"/>
  <c r="R262" i="29"/>
  <c r="F261" i="29"/>
  <c r="R261" i="29"/>
  <c r="F260" i="29"/>
  <c r="R260" i="29"/>
  <c r="F259" i="29"/>
  <c r="R259" i="29"/>
  <c r="F258" i="29"/>
  <c r="R258" i="29"/>
  <c r="F257" i="29"/>
  <c r="R257" i="29"/>
  <c r="F256" i="29"/>
  <c r="R256" i="29"/>
  <c r="F255" i="29"/>
  <c r="R255" i="29"/>
  <c r="F254" i="29"/>
  <c r="R254" i="29"/>
  <c r="F253" i="29"/>
  <c r="R253" i="29"/>
  <c r="F252" i="29"/>
  <c r="R252" i="29"/>
  <c r="F251" i="29"/>
  <c r="R251" i="29"/>
  <c r="F250" i="29"/>
  <c r="R250" i="29"/>
  <c r="F249" i="29"/>
  <c r="R249" i="29"/>
  <c r="F248" i="29"/>
  <c r="R248" i="29"/>
  <c r="F247" i="29"/>
  <c r="R247" i="29"/>
  <c r="F246" i="29"/>
  <c r="R246" i="29"/>
  <c r="F245" i="29"/>
  <c r="R245" i="29"/>
  <c r="F244" i="29"/>
  <c r="R244" i="29"/>
  <c r="F243" i="29"/>
  <c r="R243" i="29"/>
  <c r="F242" i="29"/>
  <c r="R242" i="29"/>
  <c r="F241" i="29"/>
  <c r="R241" i="29"/>
  <c r="F240" i="29"/>
  <c r="R240" i="29"/>
  <c r="F239" i="29"/>
  <c r="R239" i="29"/>
  <c r="F238" i="29"/>
  <c r="R238" i="29"/>
  <c r="F237" i="29"/>
  <c r="R237" i="29"/>
  <c r="F236" i="29"/>
  <c r="R236" i="29"/>
  <c r="F235" i="29"/>
  <c r="R235" i="29"/>
  <c r="F234" i="29"/>
  <c r="R234" i="29"/>
  <c r="F233" i="29"/>
  <c r="R233" i="29"/>
  <c r="F232" i="29"/>
  <c r="R232" i="29"/>
  <c r="F231" i="29"/>
  <c r="R231" i="29"/>
  <c r="F230" i="29"/>
  <c r="R230" i="29"/>
  <c r="F229" i="29"/>
  <c r="R229" i="29"/>
  <c r="F228" i="29"/>
  <c r="R228" i="29"/>
  <c r="F227" i="29"/>
  <c r="R227" i="29"/>
  <c r="F226" i="29"/>
  <c r="R226" i="29"/>
  <c r="F225" i="29"/>
  <c r="R225" i="29"/>
  <c r="F224" i="29"/>
  <c r="R224" i="29"/>
  <c r="F223" i="29"/>
  <c r="R223" i="29"/>
  <c r="F222" i="29"/>
  <c r="R222" i="29"/>
  <c r="F221" i="29"/>
  <c r="R221" i="29"/>
  <c r="F220" i="29"/>
  <c r="R220" i="29"/>
  <c r="F219" i="29"/>
  <c r="R219" i="29"/>
  <c r="F218" i="29"/>
  <c r="R218" i="29"/>
  <c r="F217" i="29"/>
  <c r="R217" i="29"/>
  <c r="F216" i="29"/>
  <c r="R216" i="29"/>
  <c r="F215" i="29"/>
  <c r="R215" i="29"/>
  <c r="F214" i="29"/>
  <c r="R214" i="29"/>
  <c r="F213" i="29"/>
  <c r="R213" i="29"/>
  <c r="F212" i="29"/>
  <c r="R212" i="29"/>
  <c r="F211" i="29"/>
  <c r="R211" i="29"/>
  <c r="F210" i="29"/>
  <c r="R210" i="29"/>
  <c r="F209" i="29"/>
  <c r="R209" i="29"/>
  <c r="F208" i="29"/>
  <c r="R208" i="29"/>
  <c r="F207" i="29"/>
  <c r="R207" i="29"/>
  <c r="F206" i="29"/>
  <c r="R206" i="29"/>
  <c r="F205" i="29"/>
  <c r="R205" i="29"/>
  <c r="F204" i="29"/>
  <c r="R204" i="29"/>
  <c r="F203" i="29"/>
  <c r="R203" i="29"/>
  <c r="F202" i="29"/>
  <c r="R202" i="29"/>
  <c r="F201" i="29"/>
  <c r="R201" i="29"/>
  <c r="F200" i="29"/>
  <c r="R200" i="29"/>
  <c r="F199" i="29"/>
  <c r="R199" i="29"/>
  <c r="F198" i="29"/>
  <c r="R198" i="29"/>
  <c r="F197" i="29"/>
  <c r="R197" i="29"/>
  <c r="F196" i="29"/>
  <c r="R196" i="29"/>
  <c r="F195" i="29"/>
  <c r="R195" i="29"/>
  <c r="F194" i="29"/>
  <c r="R194" i="29"/>
  <c r="F193" i="29"/>
  <c r="R193" i="29"/>
  <c r="F192" i="29"/>
  <c r="R192" i="29"/>
  <c r="F191" i="29"/>
  <c r="R191" i="29"/>
  <c r="F190" i="29"/>
  <c r="R190" i="29"/>
  <c r="F189" i="29"/>
  <c r="R189" i="29"/>
  <c r="F188" i="29"/>
  <c r="R188" i="29"/>
  <c r="F187" i="29"/>
  <c r="R187" i="29"/>
  <c r="F186" i="29"/>
  <c r="R186" i="29"/>
  <c r="F185" i="29"/>
  <c r="R185" i="29"/>
  <c r="F184" i="29"/>
  <c r="R184" i="29"/>
  <c r="F183" i="29"/>
  <c r="R183" i="29"/>
  <c r="F182" i="29"/>
  <c r="R182" i="29"/>
  <c r="F181" i="29"/>
  <c r="R181" i="29"/>
  <c r="F180" i="29"/>
  <c r="R180" i="29"/>
  <c r="F179" i="29"/>
  <c r="R179" i="29"/>
  <c r="F178" i="29"/>
  <c r="R178" i="29"/>
  <c r="F177" i="29"/>
  <c r="R177" i="29"/>
  <c r="F176" i="29"/>
  <c r="R176" i="29"/>
  <c r="F175" i="29"/>
  <c r="R175" i="29"/>
  <c r="F174" i="29"/>
  <c r="R174" i="29"/>
  <c r="F173" i="29"/>
  <c r="R173" i="29"/>
  <c r="F172" i="29"/>
  <c r="R172" i="29"/>
  <c r="F171" i="29"/>
  <c r="R171" i="29"/>
  <c r="F170" i="29"/>
  <c r="R170" i="29"/>
  <c r="F169" i="29"/>
  <c r="R169" i="29"/>
  <c r="F168" i="29"/>
  <c r="R168" i="29"/>
  <c r="F167" i="29"/>
  <c r="R167" i="29"/>
  <c r="F166" i="29"/>
  <c r="R166" i="29"/>
  <c r="F165" i="29"/>
  <c r="R165" i="29"/>
  <c r="F164" i="29"/>
  <c r="R164" i="29"/>
  <c r="F163" i="29"/>
  <c r="R163" i="29"/>
  <c r="F162" i="29"/>
  <c r="R162" i="29"/>
  <c r="F161" i="29"/>
  <c r="R161" i="29"/>
  <c r="F160" i="29"/>
  <c r="R160" i="29"/>
  <c r="F159" i="29"/>
  <c r="R159" i="29"/>
  <c r="F158" i="29"/>
  <c r="R158" i="29"/>
  <c r="F157" i="29"/>
  <c r="R157" i="29"/>
  <c r="F156" i="29"/>
  <c r="R156" i="29"/>
  <c r="F155" i="29"/>
  <c r="R155" i="29"/>
  <c r="F154" i="29"/>
  <c r="R154" i="29"/>
  <c r="F153" i="29"/>
  <c r="R153" i="29"/>
  <c r="F152" i="29"/>
  <c r="R152" i="29"/>
  <c r="F151" i="29"/>
  <c r="R151" i="29"/>
  <c r="F150" i="29"/>
  <c r="R150" i="29"/>
  <c r="F149" i="29"/>
  <c r="R149" i="29"/>
  <c r="F148" i="29"/>
  <c r="R148" i="29"/>
  <c r="F147" i="29"/>
  <c r="R147" i="29"/>
  <c r="F146" i="29"/>
  <c r="R146" i="29"/>
  <c r="F145" i="29"/>
  <c r="R145" i="29"/>
  <c r="F144" i="29"/>
  <c r="R144" i="29"/>
  <c r="F143" i="29"/>
  <c r="R143" i="29"/>
  <c r="F142" i="29"/>
  <c r="R142" i="29"/>
  <c r="F141" i="29"/>
  <c r="R141" i="29"/>
  <c r="F140" i="29"/>
  <c r="R140" i="29"/>
  <c r="F139" i="29"/>
  <c r="R139" i="29"/>
  <c r="F138" i="29"/>
  <c r="R138" i="29"/>
  <c r="F137" i="29"/>
  <c r="R137" i="29"/>
  <c r="F136" i="29"/>
  <c r="R136" i="29"/>
  <c r="F135" i="29"/>
  <c r="R135" i="29"/>
  <c r="F134" i="29"/>
  <c r="R134" i="29"/>
  <c r="F133" i="29"/>
  <c r="R133" i="29"/>
  <c r="F132" i="29"/>
  <c r="R132" i="29"/>
  <c r="F131" i="29"/>
  <c r="R131" i="29"/>
  <c r="F130" i="29"/>
  <c r="R130" i="29"/>
  <c r="F129" i="29"/>
  <c r="R129" i="29"/>
  <c r="F128" i="29"/>
  <c r="R128" i="29"/>
  <c r="F127" i="29"/>
  <c r="R127" i="29"/>
  <c r="F126" i="29"/>
  <c r="R126" i="29"/>
  <c r="F125" i="29"/>
  <c r="R125" i="29"/>
  <c r="F124" i="29"/>
  <c r="R124" i="29"/>
  <c r="F123" i="29"/>
  <c r="R123" i="29"/>
  <c r="F122" i="29"/>
  <c r="R122" i="29"/>
  <c r="F121" i="29"/>
  <c r="R121" i="29"/>
  <c r="F120" i="29"/>
  <c r="R120" i="29"/>
  <c r="F119" i="29"/>
  <c r="R119" i="29"/>
  <c r="F118" i="29"/>
  <c r="R118" i="29"/>
  <c r="F117" i="29"/>
  <c r="R117" i="29"/>
  <c r="F116" i="29"/>
  <c r="R116" i="29"/>
  <c r="F115" i="29"/>
  <c r="R115" i="29"/>
  <c r="F114" i="29"/>
  <c r="R114" i="29"/>
  <c r="F113" i="29"/>
  <c r="R113" i="29"/>
  <c r="F112" i="29"/>
  <c r="R112" i="29"/>
  <c r="F111" i="29"/>
  <c r="R111" i="29"/>
  <c r="F110" i="29"/>
  <c r="R110" i="29"/>
  <c r="F109" i="29"/>
  <c r="R109" i="29"/>
  <c r="F108" i="29"/>
  <c r="R108" i="29"/>
  <c r="F107" i="29"/>
  <c r="R107" i="29"/>
  <c r="F106" i="29"/>
  <c r="R106" i="29"/>
  <c r="F105" i="29"/>
  <c r="R105" i="29"/>
  <c r="F104" i="29"/>
  <c r="R104" i="29"/>
  <c r="F103" i="29"/>
  <c r="R103" i="29"/>
  <c r="F102" i="29"/>
  <c r="R102" i="29"/>
  <c r="F101" i="29"/>
  <c r="R101" i="29"/>
  <c r="F100" i="29"/>
  <c r="R100" i="29"/>
  <c r="F99" i="29"/>
  <c r="R99" i="29"/>
  <c r="F98" i="29"/>
  <c r="R98" i="29"/>
  <c r="F97" i="29"/>
  <c r="R97" i="29"/>
  <c r="F96" i="29"/>
  <c r="R96" i="29"/>
  <c r="F95" i="29"/>
  <c r="R95" i="29"/>
  <c r="F94" i="29"/>
  <c r="R94" i="29"/>
  <c r="F93" i="29"/>
  <c r="R93" i="29"/>
  <c r="F92" i="29"/>
  <c r="R92" i="29"/>
  <c r="F91" i="29"/>
  <c r="R91" i="29"/>
  <c r="F90" i="29"/>
  <c r="R90" i="29"/>
  <c r="F89" i="29"/>
  <c r="R89" i="29"/>
  <c r="F88" i="29"/>
  <c r="R88" i="29"/>
  <c r="F87" i="29"/>
  <c r="R87" i="29"/>
  <c r="F86" i="29"/>
  <c r="R86" i="29"/>
  <c r="F85" i="29"/>
  <c r="R85" i="29"/>
  <c r="F84" i="29"/>
  <c r="R84" i="29"/>
  <c r="F83" i="29"/>
  <c r="R83" i="29"/>
  <c r="F82" i="29"/>
  <c r="R82" i="29"/>
  <c r="F81" i="29"/>
  <c r="R81" i="29"/>
  <c r="F80" i="29"/>
  <c r="R80" i="29"/>
  <c r="F79" i="29"/>
  <c r="R79" i="29"/>
  <c r="F78" i="29"/>
  <c r="R78" i="29"/>
  <c r="F77" i="29"/>
  <c r="R77" i="29"/>
  <c r="F76" i="29"/>
  <c r="R76" i="29"/>
  <c r="F75" i="29"/>
  <c r="R75" i="29"/>
  <c r="F74" i="29"/>
  <c r="R74" i="29"/>
  <c r="F73" i="29"/>
  <c r="R73" i="29"/>
  <c r="F72" i="29"/>
  <c r="R72" i="29"/>
  <c r="F71" i="29"/>
  <c r="R71" i="29"/>
  <c r="F70" i="29"/>
  <c r="R70" i="29"/>
  <c r="F69" i="29"/>
  <c r="R69" i="29"/>
  <c r="F68" i="29"/>
  <c r="R68" i="29"/>
  <c r="F67" i="29"/>
  <c r="R67" i="29"/>
  <c r="F66" i="29"/>
  <c r="R66" i="29"/>
  <c r="F65" i="29"/>
  <c r="R65" i="29"/>
  <c r="F64" i="29"/>
  <c r="R64" i="29"/>
  <c r="F63" i="29"/>
  <c r="R63" i="29"/>
  <c r="F62" i="29"/>
  <c r="R62" i="29"/>
  <c r="F61" i="29"/>
  <c r="R61" i="29"/>
  <c r="F60" i="29"/>
  <c r="R60" i="29"/>
  <c r="F59" i="29"/>
  <c r="R59" i="29"/>
  <c r="F58" i="29"/>
  <c r="R58" i="29"/>
  <c r="F57" i="29"/>
  <c r="R57" i="29"/>
  <c r="F56" i="29"/>
  <c r="R56" i="29"/>
  <c r="F55" i="29"/>
  <c r="R55" i="29"/>
  <c r="F54" i="29"/>
  <c r="R54" i="29"/>
  <c r="F53" i="29"/>
  <c r="R53" i="29"/>
  <c r="F52" i="29"/>
  <c r="R52" i="29"/>
  <c r="F51" i="29"/>
  <c r="R51" i="29"/>
  <c r="F50" i="29"/>
  <c r="R50" i="29"/>
  <c r="F49" i="29"/>
  <c r="R49" i="29"/>
  <c r="F48" i="29"/>
  <c r="R48" i="29"/>
  <c r="F47" i="29"/>
  <c r="R47" i="29"/>
  <c r="F46" i="29"/>
  <c r="R46" i="29"/>
  <c r="F45" i="29"/>
  <c r="R45" i="29"/>
  <c r="F44" i="29"/>
  <c r="R44" i="29"/>
  <c r="F43" i="29"/>
  <c r="R43" i="29"/>
  <c r="F42" i="29"/>
  <c r="R42" i="29"/>
  <c r="F41" i="29"/>
  <c r="R41" i="29"/>
  <c r="F40" i="29"/>
  <c r="R40" i="29"/>
  <c r="F39" i="29"/>
  <c r="R39" i="29"/>
  <c r="F38" i="29"/>
  <c r="R38" i="29"/>
  <c r="F37" i="29"/>
  <c r="R37" i="29"/>
  <c r="F36" i="29"/>
  <c r="R36" i="29"/>
  <c r="F35" i="29"/>
  <c r="R35" i="29"/>
  <c r="F34" i="29"/>
  <c r="R34" i="29"/>
  <c r="F33" i="29"/>
  <c r="R33" i="29"/>
  <c r="F32" i="29"/>
  <c r="R32" i="29"/>
  <c r="F31" i="29"/>
  <c r="R31" i="29"/>
  <c r="F30" i="29"/>
  <c r="R30" i="29"/>
  <c r="F29" i="29"/>
  <c r="R29" i="29"/>
  <c r="F28" i="29"/>
  <c r="R28" i="29"/>
  <c r="F27" i="29"/>
  <c r="R27" i="29"/>
  <c r="F26" i="29"/>
  <c r="R26" i="29"/>
  <c r="F25" i="29"/>
  <c r="R25" i="29"/>
  <c r="F24" i="29"/>
  <c r="R24" i="29"/>
  <c r="F23" i="29"/>
  <c r="R23" i="29"/>
  <c r="F22" i="29"/>
  <c r="R22" i="29"/>
  <c r="F21" i="29"/>
  <c r="R21" i="29"/>
  <c r="F20" i="29"/>
  <c r="R20" i="29"/>
  <c r="F19" i="29"/>
  <c r="R19" i="29"/>
  <c r="F18" i="29"/>
  <c r="R18" i="29"/>
  <c r="F17" i="29"/>
  <c r="R17" i="29"/>
  <c r="F16" i="29"/>
  <c r="R16" i="29"/>
  <c r="F15" i="29"/>
  <c r="R15" i="29"/>
  <c r="F14" i="29"/>
  <c r="R14" i="29"/>
  <c r="F13" i="29"/>
  <c r="R13" i="29"/>
  <c r="F12" i="29"/>
  <c r="R12" i="29"/>
  <c r="F11" i="29"/>
  <c r="R11" i="29"/>
  <c r="F10" i="29"/>
  <c r="R10" i="29"/>
  <c r="F9" i="29"/>
  <c r="R9" i="29"/>
  <c r="F8" i="29"/>
  <c r="R8" i="29"/>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F500" i="1"/>
  <c r="R500" i="1"/>
  <c r="F499" i="1"/>
  <c r="R499" i="1"/>
  <c r="F498" i="1"/>
  <c r="R498" i="1"/>
  <c r="F497" i="1"/>
  <c r="R497" i="1"/>
  <c r="F496" i="1"/>
  <c r="R496" i="1"/>
  <c r="F495" i="1"/>
  <c r="R495" i="1"/>
  <c r="F494" i="1"/>
  <c r="R494" i="1"/>
  <c r="F493" i="1"/>
  <c r="R493" i="1"/>
  <c r="F492" i="1"/>
  <c r="R492" i="1"/>
  <c r="F491" i="1"/>
  <c r="R491" i="1"/>
  <c r="F490" i="1"/>
  <c r="R490" i="1"/>
  <c r="F489" i="1"/>
  <c r="R489" i="1"/>
  <c r="F488" i="1"/>
  <c r="R488" i="1"/>
  <c r="F487" i="1"/>
  <c r="R487" i="1"/>
  <c r="F486" i="1"/>
  <c r="R486" i="1"/>
  <c r="F485" i="1"/>
  <c r="R485" i="1"/>
  <c r="F484" i="1"/>
  <c r="R484" i="1"/>
  <c r="F483" i="1"/>
  <c r="R483" i="1"/>
  <c r="F482" i="1"/>
  <c r="R482" i="1"/>
  <c r="F481" i="1"/>
  <c r="R481" i="1"/>
  <c r="F480" i="1"/>
  <c r="R480" i="1"/>
  <c r="F479" i="1"/>
  <c r="R479" i="1"/>
  <c r="F478" i="1"/>
  <c r="R478" i="1"/>
  <c r="F477" i="1"/>
  <c r="R477" i="1"/>
  <c r="F476" i="1"/>
  <c r="R476" i="1"/>
  <c r="F475" i="1"/>
  <c r="R475" i="1"/>
  <c r="F474" i="1"/>
  <c r="R474" i="1"/>
  <c r="F473" i="1"/>
  <c r="R473" i="1"/>
  <c r="F472" i="1"/>
  <c r="R472" i="1"/>
  <c r="F471" i="1"/>
  <c r="R471" i="1"/>
  <c r="F470" i="1"/>
  <c r="R470" i="1"/>
  <c r="F469" i="1"/>
  <c r="R469" i="1"/>
  <c r="F468" i="1"/>
  <c r="R468" i="1"/>
  <c r="F467" i="1"/>
  <c r="R467" i="1"/>
  <c r="F466" i="1"/>
  <c r="R466" i="1"/>
  <c r="F465" i="1"/>
  <c r="R465" i="1"/>
  <c r="F464" i="1"/>
  <c r="R464" i="1"/>
  <c r="F463" i="1"/>
  <c r="R463" i="1"/>
  <c r="F462" i="1"/>
  <c r="R462" i="1"/>
  <c r="F461" i="1"/>
  <c r="R461" i="1"/>
  <c r="F460" i="1"/>
  <c r="R460" i="1"/>
  <c r="F459" i="1"/>
  <c r="R459" i="1"/>
  <c r="F458" i="1"/>
  <c r="R458" i="1"/>
  <c r="F457" i="1"/>
  <c r="R457" i="1"/>
  <c r="F456" i="1"/>
  <c r="R456" i="1"/>
  <c r="F455" i="1"/>
  <c r="R455" i="1"/>
  <c r="F454" i="1"/>
  <c r="R454" i="1"/>
  <c r="F453" i="1"/>
  <c r="R453" i="1"/>
  <c r="F452" i="1"/>
  <c r="R452" i="1"/>
  <c r="F451" i="1"/>
  <c r="R451" i="1"/>
  <c r="F450" i="1"/>
  <c r="R450" i="1"/>
  <c r="F449" i="1"/>
  <c r="R449" i="1"/>
  <c r="F448" i="1"/>
  <c r="R448" i="1"/>
  <c r="F447" i="1"/>
  <c r="R447" i="1"/>
  <c r="F446" i="1"/>
  <c r="R446" i="1"/>
  <c r="F445" i="1"/>
  <c r="R445" i="1"/>
  <c r="F444" i="1"/>
  <c r="R444" i="1"/>
  <c r="F443" i="1"/>
  <c r="R443" i="1"/>
  <c r="F442" i="1"/>
  <c r="R442" i="1"/>
  <c r="F441" i="1"/>
  <c r="R441" i="1"/>
  <c r="F440" i="1"/>
  <c r="R440" i="1"/>
  <c r="F439" i="1"/>
  <c r="R439" i="1"/>
  <c r="F438" i="1"/>
  <c r="R438" i="1"/>
  <c r="F437" i="1"/>
  <c r="R437" i="1"/>
  <c r="F436" i="1"/>
  <c r="R436" i="1"/>
  <c r="F435" i="1"/>
  <c r="R435" i="1"/>
  <c r="F434" i="1"/>
  <c r="R434" i="1"/>
  <c r="F433" i="1"/>
  <c r="R433" i="1"/>
  <c r="F432" i="1"/>
  <c r="R432" i="1"/>
  <c r="F431" i="1"/>
  <c r="R431" i="1"/>
  <c r="F430" i="1"/>
  <c r="R430" i="1"/>
  <c r="F429" i="1"/>
  <c r="R429" i="1"/>
  <c r="F428" i="1"/>
  <c r="R428" i="1"/>
  <c r="F427" i="1"/>
  <c r="R427" i="1"/>
  <c r="F426" i="1"/>
  <c r="R426" i="1"/>
  <c r="F425" i="1"/>
  <c r="R425" i="1"/>
  <c r="F424" i="1"/>
  <c r="R424" i="1"/>
  <c r="F423" i="1"/>
  <c r="R423" i="1"/>
  <c r="F422" i="1"/>
  <c r="R422" i="1"/>
  <c r="F421" i="1"/>
  <c r="R421" i="1"/>
  <c r="F420" i="1"/>
  <c r="R420" i="1"/>
  <c r="F419" i="1"/>
  <c r="R419" i="1"/>
  <c r="F418" i="1"/>
  <c r="R418" i="1"/>
  <c r="F417" i="1"/>
  <c r="R417" i="1"/>
  <c r="F416" i="1"/>
  <c r="R416" i="1"/>
  <c r="F415" i="1"/>
  <c r="R415" i="1"/>
  <c r="F414" i="1"/>
  <c r="R414" i="1"/>
  <c r="F413" i="1"/>
  <c r="R413" i="1"/>
  <c r="F412" i="1"/>
  <c r="R412" i="1"/>
  <c r="F411" i="1"/>
  <c r="R411" i="1"/>
  <c r="F410" i="1"/>
  <c r="R410" i="1"/>
  <c r="F409" i="1"/>
  <c r="R409" i="1"/>
  <c r="F408" i="1"/>
  <c r="R408" i="1"/>
  <c r="F407" i="1"/>
  <c r="R407" i="1"/>
  <c r="F406" i="1"/>
  <c r="R406" i="1"/>
  <c r="F405" i="1"/>
  <c r="R405" i="1"/>
  <c r="F404" i="1"/>
  <c r="R404" i="1"/>
  <c r="F403" i="1"/>
  <c r="R403" i="1"/>
  <c r="F402" i="1"/>
  <c r="R402" i="1"/>
  <c r="F401" i="1"/>
  <c r="R401" i="1"/>
  <c r="F400" i="1"/>
  <c r="R400" i="1"/>
  <c r="F399" i="1"/>
  <c r="R399" i="1"/>
  <c r="F398" i="1"/>
  <c r="R398" i="1"/>
  <c r="F397" i="1"/>
  <c r="R397" i="1"/>
  <c r="F396" i="1"/>
  <c r="R396" i="1"/>
  <c r="F395" i="1"/>
  <c r="R395" i="1"/>
  <c r="F394" i="1"/>
  <c r="R394" i="1"/>
  <c r="F393" i="1"/>
  <c r="R393" i="1"/>
  <c r="F392" i="1"/>
  <c r="R392" i="1"/>
  <c r="F391" i="1"/>
  <c r="R391" i="1"/>
  <c r="F390" i="1"/>
  <c r="R390" i="1"/>
  <c r="F389" i="1"/>
  <c r="R389" i="1"/>
  <c r="F388" i="1"/>
  <c r="R388" i="1"/>
  <c r="F387" i="1"/>
  <c r="R387" i="1"/>
  <c r="F386" i="1"/>
  <c r="R386" i="1"/>
  <c r="F385" i="1"/>
  <c r="R385" i="1"/>
  <c r="F384" i="1"/>
  <c r="R384" i="1"/>
  <c r="F383" i="1"/>
  <c r="R383" i="1"/>
  <c r="F382" i="1"/>
  <c r="R382" i="1"/>
  <c r="F381" i="1"/>
  <c r="R381" i="1"/>
  <c r="F380" i="1"/>
  <c r="R380" i="1"/>
  <c r="F379" i="1"/>
  <c r="R379" i="1"/>
  <c r="F378" i="1"/>
  <c r="R378" i="1"/>
  <c r="F377" i="1"/>
  <c r="R377" i="1"/>
  <c r="F376" i="1"/>
  <c r="R376" i="1"/>
  <c r="F375" i="1"/>
  <c r="R375" i="1"/>
  <c r="F374" i="1"/>
  <c r="R374" i="1"/>
  <c r="F373" i="1"/>
  <c r="R373" i="1"/>
  <c r="F372" i="1"/>
  <c r="R372" i="1"/>
  <c r="F371" i="1"/>
  <c r="R371" i="1"/>
  <c r="F370" i="1"/>
  <c r="R370" i="1"/>
  <c r="F369" i="1"/>
  <c r="R369" i="1"/>
  <c r="F368" i="1"/>
  <c r="R368" i="1"/>
  <c r="F367" i="1"/>
  <c r="R367" i="1"/>
  <c r="F366" i="1"/>
  <c r="R366" i="1"/>
  <c r="F365" i="1"/>
  <c r="R365" i="1"/>
  <c r="F364" i="1"/>
  <c r="R364" i="1"/>
  <c r="F363" i="1"/>
  <c r="R363" i="1"/>
  <c r="F362" i="1"/>
  <c r="R362" i="1"/>
  <c r="F361" i="1"/>
  <c r="R361" i="1"/>
  <c r="F360" i="1"/>
  <c r="R360" i="1"/>
  <c r="F359" i="1"/>
  <c r="R359" i="1"/>
  <c r="F358" i="1"/>
  <c r="R358" i="1"/>
  <c r="F357" i="1"/>
  <c r="R357" i="1"/>
  <c r="F356" i="1"/>
  <c r="R356" i="1"/>
  <c r="F355" i="1"/>
  <c r="R355" i="1"/>
  <c r="F354" i="1"/>
  <c r="R354" i="1"/>
  <c r="F353" i="1"/>
  <c r="R353" i="1"/>
  <c r="F352" i="1"/>
  <c r="R352" i="1"/>
  <c r="F351" i="1"/>
  <c r="R351" i="1"/>
  <c r="F350" i="1"/>
  <c r="R350" i="1"/>
  <c r="F349" i="1"/>
  <c r="R349" i="1"/>
  <c r="F348" i="1"/>
  <c r="R348" i="1"/>
  <c r="F347" i="1"/>
  <c r="R347" i="1"/>
  <c r="F346" i="1"/>
  <c r="R346" i="1"/>
  <c r="F345" i="1"/>
  <c r="R345" i="1"/>
  <c r="F344" i="1"/>
  <c r="R344" i="1"/>
  <c r="F343" i="1"/>
  <c r="R343" i="1"/>
  <c r="F342" i="1"/>
  <c r="R342" i="1"/>
  <c r="F341" i="1"/>
  <c r="R341" i="1"/>
  <c r="F340" i="1"/>
  <c r="R340" i="1"/>
  <c r="F339" i="1"/>
  <c r="R339" i="1"/>
  <c r="F338" i="1"/>
  <c r="R338" i="1"/>
  <c r="F337" i="1"/>
  <c r="R337" i="1"/>
  <c r="F336" i="1"/>
  <c r="R336" i="1"/>
  <c r="F335" i="1"/>
  <c r="R335" i="1"/>
  <c r="F334" i="1"/>
  <c r="R334" i="1"/>
  <c r="F333" i="1"/>
  <c r="R333" i="1"/>
  <c r="F332" i="1"/>
  <c r="R332" i="1"/>
  <c r="F331" i="1"/>
  <c r="R331" i="1"/>
  <c r="F330" i="1"/>
  <c r="R330" i="1"/>
  <c r="F329" i="1"/>
  <c r="R329" i="1"/>
  <c r="F328" i="1"/>
  <c r="R328" i="1"/>
  <c r="F327" i="1"/>
  <c r="R327" i="1"/>
  <c r="F326" i="1"/>
  <c r="R326" i="1"/>
  <c r="F325" i="1"/>
  <c r="R325" i="1"/>
  <c r="F324" i="1"/>
  <c r="R324" i="1"/>
  <c r="F323" i="1"/>
  <c r="R323" i="1"/>
  <c r="F322" i="1"/>
  <c r="R322" i="1"/>
  <c r="F321" i="1"/>
  <c r="R321" i="1"/>
  <c r="F320" i="1"/>
  <c r="R320" i="1"/>
  <c r="F319" i="1"/>
  <c r="R319" i="1"/>
  <c r="F318" i="1"/>
  <c r="R318" i="1"/>
  <c r="F317" i="1"/>
  <c r="R317" i="1"/>
  <c r="F316" i="1"/>
  <c r="R316" i="1"/>
  <c r="F315" i="1"/>
  <c r="R315" i="1"/>
  <c r="F314" i="1"/>
  <c r="R314" i="1"/>
  <c r="F313" i="1"/>
  <c r="R313" i="1"/>
  <c r="F312" i="1"/>
  <c r="R312" i="1"/>
  <c r="F311" i="1"/>
  <c r="R311" i="1"/>
  <c r="F310" i="1"/>
  <c r="R310" i="1"/>
  <c r="F309" i="1"/>
  <c r="R309" i="1"/>
  <c r="F308" i="1"/>
  <c r="R308" i="1"/>
  <c r="F307" i="1"/>
  <c r="R307" i="1"/>
  <c r="F306" i="1"/>
  <c r="R306" i="1"/>
  <c r="F305" i="1"/>
  <c r="R305" i="1"/>
  <c r="F304" i="1"/>
  <c r="R304" i="1"/>
  <c r="F303" i="1"/>
  <c r="R303" i="1"/>
  <c r="F302" i="1"/>
  <c r="R302" i="1"/>
  <c r="F301" i="1"/>
  <c r="R301" i="1"/>
  <c r="F300" i="1"/>
  <c r="R300" i="1"/>
  <c r="F299" i="1"/>
  <c r="R299" i="1"/>
  <c r="F298" i="1"/>
  <c r="R298" i="1"/>
  <c r="F297" i="1"/>
  <c r="R297" i="1"/>
  <c r="F296" i="1"/>
  <c r="R296" i="1"/>
  <c r="F295" i="1"/>
  <c r="R295" i="1"/>
  <c r="F294" i="1"/>
  <c r="R294" i="1"/>
  <c r="F293" i="1"/>
  <c r="R293" i="1"/>
  <c r="F292" i="1"/>
  <c r="R292" i="1"/>
  <c r="F291" i="1"/>
  <c r="R291" i="1"/>
  <c r="F290" i="1"/>
  <c r="R290" i="1"/>
  <c r="F289" i="1"/>
  <c r="R289" i="1"/>
  <c r="F288" i="1"/>
  <c r="R288" i="1"/>
  <c r="F287" i="1"/>
  <c r="R287" i="1"/>
  <c r="F286" i="1"/>
  <c r="R286" i="1"/>
  <c r="F285" i="1"/>
  <c r="R285" i="1"/>
  <c r="F284" i="1"/>
  <c r="R284" i="1"/>
  <c r="F283" i="1"/>
  <c r="R283" i="1"/>
  <c r="F282" i="1"/>
  <c r="R282" i="1"/>
  <c r="F281" i="1"/>
  <c r="R281" i="1"/>
  <c r="F280" i="1"/>
  <c r="R280" i="1"/>
  <c r="F279" i="1"/>
  <c r="R279" i="1"/>
  <c r="F278" i="1"/>
  <c r="R278" i="1"/>
  <c r="F277" i="1"/>
  <c r="R277" i="1"/>
  <c r="F276" i="1"/>
  <c r="R276" i="1"/>
  <c r="F275" i="1"/>
  <c r="R275" i="1"/>
  <c r="F274" i="1"/>
  <c r="R274" i="1"/>
  <c r="F273" i="1"/>
  <c r="R273" i="1"/>
  <c r="F272" i="1"/>
  <c r="R272" i="1"/>
  <c r="F271" i="1"/>
  <c r="R271" i="1"/>
  <c r="F270" i="1"/>
  <c r="R270" i="1"/>
  <c r="F269" i="1"/>
  <c r="R269" i="1"/>
  <c r="F268" i="1"/>
  <c r="R268" i="1"/>
  <c r="F267" i="1"/>
  <c r="R267" i="1"/>
  <c r="F266" i="1"/>
  <c r="R266" i="1"/>
  <c r="F265" i="1"/>
  <c r="R265" i="1"/>
  <c r="F264" i="1"/>
  <c r="R264" i="1"/>
  <c r="F263" i="1"/>
  <c r="R263" i="1"/>
  <c r="F262" i="1"/>
  <c r="R262" i="1"/>
  <c r="F261" i="1"/>
  <c r="R261" i="1"/>
  <c r="F260" i="1"/>
  <c r="R260" i="1"/>
  <c r="F259" i="1"/>
  <c r="R259" i="1"/>
  <c r="F258" i="1"/>
  <c r="R258" i="1"/>
  <c r="F257" i="1"/>
  <c r="R257" i="1"/>
  <c r="F256" i="1"/>
  <c r="R256" i="1"/>
  <c r="F255" i="1"/>
  <c r="R255" i="1"/>
  <c r="F254" i="1"/>
  <c r="R254" i="1"/>
  <c r="F253" i="1"/>
  <c r="R253" i="1"/>
  <c r="F252" i="1"/>
  <c r="R252" i="1"/>
  <c r="F251" i="1"/>
  <c r="R251" i="1"/>
  <c r="F250" i="1"/>
  <c r="R250" i="1"/>
  <c r="F249" i="1"/>
  <c r="R249" i="1"/>
  <c r="F248" i="1"/>
  <c r="R248" i="1"/>
  <c r="F247" i="1"/>
  <c r="R247" i="1"/>
  <c r="F246" i="1"/>
  <c r="R246" i="1"/>
  <c r="F245" i="1"/>
  <c r="R245" i="1"/>
  <c r="F244" i="1"/>
  <c r="R244" i="1"/>
  <c r="F243" i="1"/>
  <c r="R243" i="1"/>
  <c r="F242" i="1"/>
  <c r="R242" i="1"/>
  <c r="F241" i="1"/>
  <c r="R241" i="1"/>
  <c r="F240" i="1"/>
  <c r="R240" i="1"/>
  <c r="F239" i="1"/>
  <c r="R239" i="1"/>
  <c r="F238" i="1"/>
  <c r="R238" i="1"/>
  <c r="F237" i="1"/>
  <c r="R237" i="1"/>
  <c r="F236" i="1"/>
  <c r="R236" i="1"/>
  <c r="F235" i="1"/>
  <c r="R235" i="1"/>
  <c r="F234" i="1"/>
  <c r="R234" i="1"/>
  <c r="F233" i="1"/>
  <c r="R233" i="1"/>
  <c r="F232" i="1"/>
  <c r="R232" i="1"/>
  <c r="F231" i="1"/>
  <c r="R231" i="1"/>
  <c r="F230" i="1"/>
  <c r="R230" i="1"/>
  <c r="F229" i="1"/>
  <c r="R229" i="1"/>
  <c r="F228" i="1"/>
  <c r="R228" i="1"/>
  <c r="F227" i="1"/>
  <c r="R227" i="1"/>
  <c r="F226" i="1"/>
  <c r="R226" i="1"/>
  <c r="F225" i="1"/>
  <c r="R225" i="1"/>
  <c r="F224" i="1"/>
  <c r="R224" i="1"/>
  <c r="F223" i="1"/>
  <c r="R223" i="1"/>
  <c r="F222" i="1"/>
  <c r="R222" i="1"/>
  <c r="F221" i="1"/>
  <c r="R221" i="1"/>
  <c r="F220" i="1"/>
  <c r="R220" i="1"/>
  <c r="F219" i="1"/>
  <c r="R219" i="1"/>
  <c r="F218" i="1"/>
  <c r="R218" i="1"/>
  <c r="F217" i="1"/>
  <c r="R217" i="1"/>
  <c r="F216" i="1"/>
  <c r="R216" i="1"/>
  <c r="F215" i="1"/>
  <c r="R215" i="1"/>
  <c r="F214" i="1"/>
  <c r="R214" i="1"/>
  <c r="F213" i="1"/>
  <c r="R213" i="1"/>
  <c r="F212" i="1"/>
  <c r="R212" i="1"/>
  <c r="F211" i="1"/>
  <c r="R211" i="1"/>
  <c r="F210" i="1"/>
  <c r="R210" i="1"/>
  <c r="F209" i="1"/>
  <c r="R209" i="1"/>
  <c r="F208" i="1"/>
  <c r="R208" i="1"/>
  <c r="F207" i="1"/>
  <c r="R207" i="1"/>
  <c r="F206" i="1"/>
  <c r="R206" i="1"/>
  <c r="F205" i="1"/>
  <c r="R205" i="1"/>
  <c r="F204" i="1"/>
  <c r="R204" i="1"/>
  <c r="F203" i="1"/>
  <c r="R203" i="1"/>
  <c r="F202" i="1"/>
  <c r="R202" i="1"/>
  <c r="F201" i="1"/>
  <c r="R201" i="1"/>
  <c r="F200" i="1"/>
  <c r="R200" i="1"/>
  <c r="F199" i="1"/>
  <c r="R199" i="1"/>
  <c r="F198" i="1"/>
  <c r="R198" i="1"/>
  <c r="F197" i="1"/>
  <c r="R197" i="1"/>
  <c r="F196" i="1"/>
  <c r="R196" i="1"/>
  <c r="F195" i="1"/>
  <c r="R195" i="1"/>
  <c r="F194" i="1"/>
  <c r="R194" i="1"/>
  <c r="F193" i="1"/>
  <c r="R193" i="1"/>
  <c r="F192" i="1"/>
  <c r="R192" i="1"/>
  <c r="F191" i="1"/>
  <c r="R191" i="1"/>
  <c r="F190" i="1"/>
  <c r="R190" i="1"/>
  <c r="F189" i="1"/>
  <c r="R189" i="1"/>
  <c r="F188" i="1"/>
  <c r="R188" i="1"/>
  <c r="F187" i="1"/>
  <c r="R187" i="1"/>
  <c r="F186" i="1"/>
  <c r="R186" i="1"/>
  <c r="F185" i="1"/>
  <c r="R185" i="1"/>
  <c r="F184" i="1"/>
  <c r="R184" i="1"/>
  <c r="F183" i="1"/>
  <c r="R183" i="1"/>
  <c r="F182" i="1"/>
  <c r="R182" i="1"/>
  <c r="F181" i="1"/>
  <c r="R181" i="1"/>
  <c r="F180" i="1"/>
  <c r="R180" i="1"/>
  <c r="F179" i="1"/>
  <c r="R179" i="1"/>
  <c r="F178" i="1"/>
  <c r="R178" i="1"/>
  <c r="F177" i="1"/>
  <c r="R177" i="1"/>
  <c r="F176" i="1"/>
  <c r="R176" i="1"/>
  <c r="F175" i="1"/>
  <c r="R175" i="1"/>
  <c r="F174" i="1"/>
  <c r="R174" i="1"/>
  <c r="F173" i="1"/>
  <c r="R173" i="1"/>
  <c r="F172" i="1"/>
  <c r="R172" i="1"/>
  <c r="F171" i="1"/>
  <c r="R171" i="1"/>
  <c r="F170" i="1"/>
  <c r="R170" i="1"/>
  <c r="F169" i="1"/>
  <c r="R169" i="1"/>
  <c r="F168" i="1"/>
  <c r="R168" i="1"/>
  <c r="F167" i="1"/>
  <c r="R167" i="1"/>
  <c r="F166" i="1"/>
  <c r="R166" i="1"/>
  <c r="F165" i="1"/>
  <c r="R165" i="1"/>
  <c r="F164" i="1"/>
  <c r="R164" i="1"/>
  <c r="F163" i="1"/>
  <c r="R163" i="1"/>
  <c r="F162" i="1"/>
  <c r="R162" i="1"/>
  <c r="F161" i="1"/>
  <c r="R161" i="1"/>
  <c r="F160" i="1"/>
  <c r="R160" i="1"/>
  <c r="F159" i="1"/>
  <c r="R159" i="1"/>
  <c r="F158" i="1"/>
  <c r="R158" i="1"/>
  <c r="F157" i="1"/>
  <c r="R157" i="1"/>
  <c r="F156" i="1"/>
  <c r="R156" i="1"/>
  <c r="F155" i="1"/>
  <c r="R155" i="1"/>
  <c r="F154" i="1"/>
  <c r="R154" i="1"/>
  <c r="F153" i="1"/>
  <c r="R153" i="1"/>
  <c r="F152" i="1"/>
  <c r="R152" i="1"/>
  <c r="F151" i="1"/>
  <c r="R151" i="1"/>
  <c r="F150" i="1"/>
  <c r="R150" i="1"/>
  <c r="F149" i="1"/>
  <c r="R149" i="1"/>
  <c r="F148" i="1"/>
  <c r="R148" i="1"/>
  <c r="F147" i="1"/>
  <c r="R147" i="1"/>
  <c r="F146" i="1"/>
  <c r="R146" i="1"/>
  <c r="F145" i="1"/>
  <c r="R145" i="1"/>
  <c r="F144" i="1"/>
  <c r="R144" i="1"/>
  <c r="F143" i="1"/>
  <c r="R143" i="1"/>
  <c r="F142" i="1"/>
  <c r="R142" i="1"/>
  <c r="F141" i="1"/>
  <c r="R141" i="1"/>
  <c r="F140" i="1"/>
  <c r="R140" i="1"/>
  <c r="F139" i="1"/>
  <c r="R139" i="1"/>
  <c r="F138" i="1"/>
  <c r="R138" i="1"/>
  <c r="F137" i="1"/>
  <c r="R137" i="1"/>
  <c r="F136" i="1"/>
  <c r="R136" i="1"/>
  <c r="F135" i="1"/>
  <c r="R135" i="1"/>
  <c r="F134" i="1"/>
  <c r="R134" i="1"/>
  <c r="F133" i="1"/>
  <c r="R133" i="1"/>
  <c r="F132" i="1"/>
  <c r="R132" i="1"/>
  <c r="F131" i="1"/>
  <c r="R131" i="1"/>
  <c r="F130" i="1"/>
  <c r="R130" i="1"/>
  <c r="F129" i="1"/>
  <c r="R129" i="1"/>
  <c r="F128" i="1"/>
  <c r="R128" i="1"/>
  <c r="F127" i="1"/>
  <c r="R127" i="1"/>
  <c r="F126" i="1"/>
  <c r="R126" i="1"/>
  <c r="F125" i="1"/>
  <c r="R125" i="1"/>
  <c r="F124" i="1"/>
  <c r="R124" i="1"/>
  <c r="F123" i="1"/>
  <c r="R123" i="1"/>
  <c r="F122" i="1"/>
  <c r="R122" i="1"/>
  <c r="F121" i="1"/>
  <c r="R121" i="1"/>
  <c r="F120" i="1"/>
  <c r="R120" i="1"/>
  <c r="F119" i="1"/>
  <c r="R119" i="1"/>
  <c r="F118" i="1"/>
  <c r="R118" i="1"/>
  <c r="F117" i="1"/>
  <c r="R117" i="1"/>
  <c r="F116" i="1"/>
  <c r="R116" i="1"/>
  <c r="F115" i="1"/>
  <c r="R115" i="1"/>
  <c r="F114" i="1"/>
  <c r="R114" i="1"/>
  <c r="F113" i="1"/>
  <c r="R113" i="1"/>
  <c r="F112" i="1"/>
  <c r="R112" i="1"/>
  <c r="F111" i="1"/>
  <c r="R111" i="1"/>
  <c r="F110" i="1"/>
  <c r="R110" i="1"/>
  <c r="F109" i="1"/>
  <c r="R109" i="1"/>
  <c r="F108" i="1"/>
  <c r="R108" i="1"/>
  <c r="F107" i="1"/>
  <c r="R107" i="1"/>
  <c r="F106" i="1"/>
  <c r="R106" i="1"/>
  <c r="F105" i="1"/>
  <c r="R105" i="1"/>
  <c r="F104" i="1"/>
  <c r="R104" i="1"/>
  <c r="F103" i="1"/>
  <c r="R103" i="1"/>
  <c r="F102" i="1"/>
  <c r="R102" i="1"/>
  <c r="F101" i="1"/>
  <c r="R101" i="1"/>
  <c r="F100" i="1"/>
  <c r="R100" i="1"/>
  <c r="F99" i="1"/>
  <c r="R99" i="1"/>
  <c r="F98" i="1"/>
  <c r="R98" i="1"/>
  <c r="F97" i="1"/>
  <c r="R97" i="1"/>
  <c r="F96" i="1"/>
  <c r="R96" i="1"/>
  <c r="F95" i="1"/>
  <c r="R95" i="1"/>
  <c r="F94" i="1"/>
  <c r="R94" i="1"/>
  <c r="F93" i="1"/>
  <c r="R93" i="1"/>
  <c r="F92" i="1"/>
  <c r="R92" i="1"/>
  <c r="F91" i="1"/>
  <c r="R91" i="1"/>
  <c r="F90" i="1"/>
  <c r="R90" i="1"/>
  <c r="F89" i="1"/>
  <c r="R89" i="1"/>
  <c r="F88" i="1"/>
  <c r="R88" i="1"/>
  <c r="F87" i="1"/>
  <c r="R87" i="1"/>
  <c r="F86" i="1"/>
  <c r="R86" i="1"/>
  <c r="F85" i="1"/>
  <c r="R85" i="1"/>
  <c r="F84" i="1"/>
  <c r="R84" i="1"/>
  <c r="F83" i="1"/>
  <c r="R83" i="1"/>
  <c r="F82" i="1"/>
  <c r="R82" i="1"/>
  <c r="F81" i="1"/>
  <c r="R81" i="1"/>
  <c r="F80" i="1"/>
  <c r="R80" i="1"/>
  <c r="F79" i="1"/>
  <c r="R79" i="1"/>
  <c r="F78" i="1"/>
  <c r="R78" i="1"/>
  <c r="F77" i="1"/>
  <c r="R77" i="1"/>
  <c r="F76" i="1"/>
  <c r="R76" i="1"/>
  <c r="F75" i="1"/>
  <c r="R75" i="1"/>
  <c r="F74" i="1"/>
  <c r="R74" i="1"/>
  <c r="F73" i="1"/>
  <c r="R73" i="1"/>
  <c r="F72" i="1"/>
  <c r="R72" i="1"/>
  <c r="F71" i="1"/>
  <c r="R71" i="1"/>
  <c r="F70" i="1"/>
  <c r="R70" i="1"/>
  <c r="F69" i="1"/>
  <c r="R69" i="1"/>
  <c r="F68" i="1"/>
  <c r="R68" i="1"/>
  <c r="F67" i="1"/>
  <c r="R67" i="1"/>
  <c r="F66" i="1"/>
  <c r="R66" i="1"/>
  <c r="F65" i="1"/>
  <c r="R65" i="1"/>
  <c r="F64" i="1"/>
  <c r="R64" i="1"/>
  <c r="F63" i="1"/>
  <c r="R63" i="1"/>
  <c r="F62" i="1"/>
  <c r="R62" i="1"/>
  <c r="F61" i="1"/>
  <c r="R61" i="1"/>
  <c r="F60" i="1"/>
  <c r="R60" i="1"/>
  <c r="F59" i="1"/>
  <c r="R59" i="1"/>
  <c r="F58" i="1"/>
  <c r="R58" i="1"/>
  <c r="F57" i="1"/>
  <c r="R57" i="1"/>
  <c r="F56" i="1"/>
  <c r="R56" i="1"/>
  <c r="F55" i="1"/>
  <c r="R55" i="1"/>
  <c r="F54" i="1"/>
  <c r="R54" i="1"/>
  <c r="F53" i="1"/>
  <c r="R53" i="1"/>
  <c r="F52" i="1"/>
  <c r="R52" i="1"/>
  <c r="F51" i="1"/>
  <c r="R51" i="1"/>
  <c r="F50" i="1"/>
  <c r="R50" i="1"/>
  <c r="F49" i="1"/>
  <c r="R49" i="1"/>
  <c r="F48" i="1"/>
  <c r="R48" i="1"/>
  <c r="F47" i="1"/>
  <c r="R47" i="1"/>
  <c r="F46" i="1"/>
  <c r="R46" i="1"/>
  <c r="F45" i="1"/>
  <c r="R45" i="1"/>
  <c r="F44" i="1"/>
  <c r="R44" i="1"/>
  <c r="F43" i="1"/>
  <c r="R43" i="1"/>
  <c r="F42" i="1"/>
  <c r="R42" i="1"/>
  <c r="F41" i="1"/>
  <c r="R41" i="1"/>
  <c r="F40" i="1"/>
  <c r="R40" i="1"/>
  <c r="F39" i="1"/>
  <c r="R39" i="1"/>
  <c r="F38" i="1"/>
  <c r="R38" i="1"/>
  <c r="F37" i="1"/>
  <c r="R37" i="1"/>
  <c r="F36" i="1"/>
  <c r="R36" i="1"/>
  <c r="F35" i="1"/>
  <c r="R35" i="1"/>
  <c r="F34" i="1"/>
  <c r="R34" i="1"/>
  <c r="F33" i="1"/>
  <c r="R33" i="1"/>
  <c r="F32" i="1"/>
  <c r="R32" i="1"/>
  <c r="F31" i="1"/>
  <c r="R31" i="1"/>
  <c r="F30" i="1"/>
  <c r="R30" i="1"/>
  <c r="F29" i="1"/>
  <c r="R29" i="1"/>
  <c r="F28" i="1"/>
  <c r="R28" i="1"/>
  <c r="F27" i="1"/>
  <c r="R27" i="1"/>
  <c r="F26" i="1"/>
  <c r="R26" i="1"/>
  <c r="F25" i="1"/>
  <c r="R25" i="1"/>
  <c r="F24" i="1"/>
  <c r="R24" i="1"/>
  <c r="F23" i="1"/>
  <c r="R23" i="1"/>
  <c r="F22" i="1"/>
  <c r="R22" i="1"/>
  <c r="F21" i="1"/>
  <c r="R21" i="1"/>
  <c r="F20" i="1"/>
  <c r="R20" i="1"/>
  <c r="F19" i="1"/>
  <c r="R19" i="1"/>
  <c r="F18" i="1"/>
  <c r="R18" i="1"/>
  <c r="F17" i="1"/>
  <c r="R17" i="1"/>
  <c r="F16" i="1"/>
  <c r="R16" i="1"/>
  <c r="F15" i="1"/>
  <c r="R15" i="1"/>
  <c r="F14" i="1"/>
  <c r="R14" i="1"/>
  <c r="F13" i="1"/>
  <c r="R13" i="1"/>
  <c r="F12" i="1"/>
  <c r="R12" i="1"/>
  <c r="F11" i="1"/>
  <c r="R11" i="1"/>
  <c r="F10" i="1"/>
  <c r="R10" i="1"/>
  <c r="F9" i="1"/>
  <c r="R9" i="1"/>
  <c r="F8" i="1"/>
  <c r="R8"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U3" i="1"/>
  <c r="S92" i="1"/>
  <c r="AS10" i="1"/>
  <c r="AQ7" i="38"/>
  <c r="AQ7" i="37"/>
  <c r="AQ7" i="36"/>
  <c r="AQ7" i="35"/>
  <c r="AQ7" i="34"/>
  <c r="AQ7" i="33"/>
  <c r="AQ7" i="32"/>
  <c r="AQ7" i="31"/>
  <c r="AQ7" i="30"/>
  <c r="AQ7" i="29"/>
  <c r="AQ7" i="1"/>
  <c r="AE500" i="38"/>
  <c r="AJ500" i="38"/>
  <c r="AI500" i="38"/>
  <c r="AF500" i="38"/>
  <c r="AB500" i="38"/>
  <c r="AA500" i="38"/>
  <c r="Z500" i="38"/>
  <c r="Y500" i="38"/>
  <c r="T500" i="38"/>
  <c r="P500" i="38"/>
  <c r="AE499" i="38"/>
  <c r="AJ499" i="38"/>
  <c r="AI499" i="38"/>
  <c r="AF499" i="38"/>
  <c r="AB499" i="38"/>
  <c r="AA499" i="38"/>
  <c r="Z499" i="38"/>
  <c r="Y499" i="38"/>
  <c r="T499" i="38"/>
  <c r="P499" i="38"/>
  <c r="AE498" i="38"/>
  <c r="AJ498" i="38"/>
  <c r="AI498" i="38"/>
  <c r="AF498" i="38"/>
  <c r="AB498" i="38"/>
  <c r="AA498" i="38"/>
  <c r="Z498" i="38"/>
  <c r="Y498" i="38"/>
  <c r="T498" i="38"/>
  <c r="P498" i="38"/>
  <c r="AI497" i="38"/>
  <c r="AF497" i="38"/>
  <c r="AE497" i="38"/>
  <c r="AJ497" i="38"/>
  <c r="AB497" i="38"/>
  <c r="AA497" i="38"/>
  <c r="Z497" i="38"/>
  <c r="Y497" i="38"/>
  <c r="T497" i="38"/>
  <c r="P497" i="38"/>
  <c r="AE496" i="38"/>
  <c r="AJ496" i="38"/>
  <c r="AI496" i="38"/>
  <c r="AF496" i="38"/>
  <c r="AB496" i="38"/>
  <c r="AA496" i="38"/>
  <c r="Z496" i="38"/>
  <c r="Y496" i="38"/>
  <c r="T496" i="38"/>
  <c r="P496" i="38"/>
  <c r="AI495" i="38"/>
  <c r="AF495" i="38"/>
  <c r="AE495" i="38"/>
  <c r="AJ495" i="38"/>
  <c r="AB495" i="38"/>
  <c r="AA495" i="38"/>
  <c r="Z495" i="38"/>
  <c r="Y495" i="38"/>
  <c r="T495" i="38"/>
  <c r="P495" i="38"/>
  <c r="AI494" i="38"/>
  <c r="AF494" i="38"/>
  <c r="AE494" i="38"/>
  <c r="AJ494" i="38"/>
  <c r="AB494" i="38"/>
  <c r="AA494" i="38"/>
  <c r="Z494" i="38"/>
  <c r="Y494" i="38"/>
  <c r="T494" i="38"/>
  <c r="P494" i="38"/>
  <c r="AI493" i="38"/>
  <c r="AF493" i="38"/>
  <c r="AE493" i="38"/>
  <c r="AJ493" i="38"/>
  <c r="AB493" i="38"/>
  <c r="AA493" i="38"/>
  <c r="Z493" i="38"/>
  <c r="Y493" i="38"/>
  <c r="T493" i="38"/>
  <c r="P493" i="38"/>
  <c r="AI492" i="38"/>
  <c r="AF492" i="38"/>
  <c r="AE492" i="38"/>
  <c r="AJ492" i="38"/>
  <c r="AB492" i="38"/>
  <c r="AA492" i="38"/>
  <c r="Z492" i="38"/>
  <c r="Y492" i="38"/>
  <c r="T492" i="38"/>
  <c r="P492" i="38"/>
  <c r="AE491" i="38"/>
  <c r="AJ491" i="38"/>
  <c r="AI491" i="38"/>
  <c r="AF491" i="38"/>
  <c r="AB491" i="38"/>
  <c r="AA491" i="38"/>
  <c r="Z491" i="38"/>
  <c r="Y491" i="38"/>
  <c r="T491" i="38"/>
  <c r="P491" i="38"/>
  <c r="AI490" i="38"/>
  <c r="AF490" i="38"/>
  <c r="AE490" i="38"/>
  <c r="AJ490" i="38"/>
  <c r="AB490" i="38"/>
  <c r="AA490" i="38"/>
  <c r="Z490" i="38"/>
  <c r="Y490" i="38"/>
  <c r="T490" i="38"/>
  <c r="P490" i="38"/>
  <c r="AE489" i="38"/>
  <c r="AJ489" i="38"/>
  <c r="AI489" i="38"/>
  <c r="AF489" i="38"/>
  <c r="AB489" i="38"/>
  <c r="AA489" i="38"/>
  <c r="Z489" i="38"/>
  <c r="Y489" i="38"/>
  <c r="T489" i="38"/>
  <c r="P489" i="38"/>
  <c r="AE488" i="38"/>
  <c r="AJ488" i="38"/>
  <c r="AI488" i="38"/>
  <c r="AF488" i="38"/>
  <c r="AB488" i="38"/>
  <c r="AA488" i="38"/>
  <c r="Z488" i="38"/>
  <c r="Y488" i="38"/>
  <c r="T488" i="38"/>
  <c r="P488" i="38"/>
  <c r="AE487" i="38"/>
  <c r="AJ487" i="38"/>
  <c r="AI487" i="38"/>
  <c r="AF487" i="38"/>
  <c r="AB487" i="38"/>
  <c r="AA487" i="38"/>
  <c r="Z487" i="38"/>
  <c r="Y487" i="38"/>
  <c r="T487" i="38"/>
  <c r="P487" i="38"/>
  <c r="AI486" i="38"/>
  <c r="AF486" i="38"/>
  <c r="AE486" i="38"/>
  <c r="AJ486" i="38"/>
  <c r="AB486" i="38"/>
  <c r="AA486" i="38"/>
  <c r="Z486" i="38"/>
  <c r="Y486" i="38"/>
  <c r="T486" i="38"/>
  <c r="P486" i="38"/>
  <c r="AI485" i="38"/>
  <c r="AF485" i="38"/>
  <c r="AE485" i="38"/>
  <c r="AJ485" i="38"/>
  <c r="AB485" i="38"/>
  <c r="AA485" i="38"/>
  <c r="Z485" i="38"/>
  <c r="Y485" i="38"/>
  <c r="T485" i="38"/>
  <c r="P485" i="38"/>
  <c r="AI484" i="38"/>
  <c r="AF484" i="38"/>
  <c r="AE484" i="38"/>
  <c r="AJ484" i="38"/>
  <c r="AB484" i="38"/>
  <c r="AA484" i="38"/>
  <c r="Z484" i="38"/>
  <c r="Y484" i="38"/>
  <c r="T484" i="38"/>
  <c r="P484" i="38"/>
  <c r="AE483" i="38"/>
  <c r="AJ483" i="38"/>
  <c r="AI483" i="38"/>
  <c r="AF483" i="38"/>
  <c r="AB483" i="38"/>
  <c r="AA483" i="38"/>
  <c r="Z483" i="38"/>
  <c r="Y483" i="38"/>
  <c r="T483" i="38"/>
  <c r="P483" i="38"/>
  <c r="AI482" i="38"/>
  <c r="AF482" i="38"/>
  <c r="AE482" i="38"/>
  <c r="AJ482" i="38"/>
  <c r="AB482" i="38"/>
  <c r="AA482" i="38"/>
  <c r="Z482" i="38"/>
  <c r="Y482" i="38"/>
  <c r="T482" i="38"/>
  <c r="P482" i="38"/>
  <c r="AE481" i="38"/>
  <c r="AJ481" i="38"/>
  <c r="AI481" i="38"/>
  <c r="AF481" i="38"/>
  <c r="AB481" i="38"/>
  <c r="AA481" i="38"/>
  <c r="Z481" i="38"/>
  <c r="Y481" i="38"/>
  <c r="T481" i="38"/>
  <c r="P481" i="38"/>
  <c r="AE480" i="38"/>
  <c r="AJ480" i="38"/>
  <c r="AI480" i="38"/>
  <c r="AF480" i="38"/>
  <c r="AB480" i="38"/>
  <c r="AA480" i="38"/>
  <c r="Z480" i="38"/>
  <c r="Y480" i="38"/>
  <c r="T480" i="38"/>
  <c r="P480" i="38"/>
  <c r="AE479" i="38"/>
  <c r="AJ479" i="38"/>
  <c r="AI479" i="38"/>
  <c r="AF479" i="38"/>
  <c r="AB479" i="38"/>
  <c r="AA479" i="38"/>
  <c r="Z479" i="38"/>
  <c r="Y479" i="38"/>
  <c r="T479" i="38"/>
  <c r="P479" i="38"/>
  <c r="AI478" i="38"/>
  <c r="AF478" i="38"/>
  <c r="AE478" i="38"/>
  <c r="AJ478" i="38"/>
  <c r="AB478" i="38"/>
  <c r="AA478" i="38"/>
  <c r="Z478" i="38"/>
  <c r="Y478" i="38"/>
  <c r="T478" i="38"/>
  <c r="P478" i="38"/>
  <c r="AI477" i="38"/>
  <c r="AF477" i="38"/>
  <c r="AE477" i="38"/>
  <c r="AJ477" i="38"/>
  <c r="AB477" i="38"/>
  <c r="AA477" i="38"/>
  <c r="Z477" i="38"/>
  <c r="Y477" i="38"/>
  <c r="T477" i="38"/>
  <c r="P477" i="38"/>
  <c r="AI476" i="38"/>
  <c r="AF476" i="38"/>
  <c r="AE476" i="38"/>
  <c r="AJ476" i="38"/>
  <c r="AB476" i="38"/>
  <c r="AA476" i="38"/>
  <c r="Z476" i="38"/>
  <c r="Y476" i="38"/>
  <c r="T476" i="38"/>
  <c r="P476" i="38"/>
  <c r="AE475" i="38"/>
  <c r="AJ475" i="38"/>
  <c r="AI475" i="38"/>
  <c r="AF475" i="38"/>
  <c r="AB475" i="38"/>
  <c r="AA475" i="38"/>
  <c r="Z475" i="38"/>
  <c r="Y475" i="38"/>
  <c r="T475" i="38"/>
  <c r="P475" i="38"/>
  <c r="AE474" i="38"/>
  <c r="AJ474" i="38"/>
  <c r="AI474" i="38"/>
  <c r="AF474" i="38"/>
  <c r="AB474" i="38"/>
  <c r="AA474" i="38"/>
  <c r="Z474" i="38"/>
  <c r="Y474" i="38"/>
  <c r="T474" i="38"/>
  <c r="P474" i="38"/>
  <c r="AE473" i="38"/>
  <c r="AJ473" i="38"/>
  <c r="AI473" i="38"/>
  <c r="AF473" i="38"/>
  <c r="AB473" i="38"/>
  <c r="AA473" i="38"/>
  <c r="Z473" i="38"/>
  <c r="Y473" i="38"/>
  <c r="T473" i="38"/>
  <c r="P473" i="38"/>
  <c r="AE472" i="38"/>
  <c r="AJ472" i="38"/>
  <c r="AI472" i="38"/>
  <c r="AF472" i="38"/>
  <c r="AB472" i="38"/>
  <c r="AA472" i="38"/>
  <c r="Z472" i="38"/>
  <c r="Y472" i="38"/>
  <c r="T472" i="38"/>
  <c r="P472" i="38"/>
  <c r="AE471" i="38"/>
  <c r="AJ471" i="38"/>
  <c r="AI471" i="38"/>
  <c r="AF471" i="38"/>
  <c r="AB471" i="38"/>
  <c r="AA471" i="38"/>
  <c r="Z471" i="38"/>
  <c r="Y471" i="38"/>
  <c r="T471" i="38"/>
  <c r="P471" i="38"/>
  <c r="AI470" i="38"/>
  <c r="AF470" i="38"/>
  <c r="AE470" i="38"/>
  <c r="AJ470" i="38"/>
  <c r="AB470" i="38"/>
  <c r="AA470" i="38"/>
  <c r="Z470" i="38"/>
  <c r="Y470" i="38"/>
  <c r="T470" i="38"/>
  <c r="P470" i="38"/>
  <c r="AI469" i="38"/>
  <c r="AF469" i="38"/>
  <c r="AE469" i="38"/>
  <c r="AJ469" i="38"/>
  <c r="AB469" i="38"/>
  <c r="AA469" i="38"/>
  <c r="Z469" i="38"/>
  <c r="Y469" i="38"/>
  <c r="T469" i="38"/>
  <c r="P469" i="38"/>
  <c r="AI468" i="38"/>
  <c r="AF468" i="38"/>
  <c r="AE468" i="38"/>
  <c r="AJ468" i="38"/>
  <c r="AB468" i="38"/>
  <c r="AA468" i="38"/>
  <c r="Z468" i="38"/>
  <c r="Y468" i="38"/>
  <c r="T468" i="38"/>
  <c r="P468" i="38"/>
  <c r="AE467" i="38"/>
  <c r="AJ467" i="38"/>
  <c r="AI467" i="38"/>
  <c r="AF467" i="38"/>
  <c r="AB467" i="38"/>
  <c r="AA467" i="38"/>
  <c r="Z467" i="38"/>
  <c r="Y467" i="38"/>
  <c r="T467" i="38"/>
  <c r="P467" i="38"/>
  <c r="AE466" i="38"/>
  <c r="AJ466" i="38"/>
  <c r="AI466" i="38"/>
  <c r="AF466" i="38"/>
  <c r="AB466" i="38"/>
  <c r="AA466" i="38"/>
  <c r="Z466" i="38"/>
  <c r="Y466" i="38"/>
  <c r="T466" i="38"/>
  <c r="P466" i="38"/>
  <c r="AE465" i="38"/>
  <c r="AJ465" i="38"/>
  <c r="AI465" i="38"/>
  <c r="AF465" i="38"/>
  <c r="AB465" i="38"/>
  <c r="AA465" i="38"/>
  <c r="Z465" i="38"/>
  <c r="Y465" i="38"/>
  <c r="T465" i="38"/>
  <c r="P465" i="38"/>
  <c r="AE464" i="38"/>
  <c r="AJ464" i="38"/>
  <c r="AI464" i="38"/>
  <c r="AF464" i="38"/>
  <c r="AB464" i="38"/>
  <c r="AA464" i="38"/>
  <c r="Z464" i="38"/>
  <c r="Y464" i="38"/>
  <c r="T464" i="38"/>
  <c r="P464" i="38"/>
  <c r="AE463" i="38"/>
  <c r="AJ463" i="38"/>
  <c r="AI463" i="38"/>
  <c r="AF463" i="38"/>
  <c r="AB463" i="38"/>
  <c r="AA463" i="38"/>
  <c r="Z463" i="38"/>
  <c r="Y463" i="38"/>
  <c r="T463" i="38"/>
  <c r="P463" i="38"/>
  <c r="AI462" i="38"/>
  <c r="AF462" i="38"/>
  <c r="AE462" i="38"/>
  <c r="AJ462" i="38"/>
  <c r="AB462" i="38"/>
  <c r="AA462" i="38"/>
  <c r="Z462" i="38"/>
  <c r="Y462" i="38"/>
  <c r="T462" i="38"/>
  <c r="P462" i="38"/>
  <c r="AI461" i="38"/>
  <c r="AF461" i="38"/>
  <c r="AE461" i="38"/>
  <c r="AJ461" i="38"/>
  <c r="AB461" i="38"/>
  <c r="AA461" i="38"/>
  <c r="Z461" i="38"/>
  <c r="Y461" i="38"/>
  <c r="T461" i="38"/>
  <c r="P461" i="38"/>
  <c r="AI460" i="38"/>
  <c r="AF460" i="38"/>
  <c r="AE460" i="38"/>
  <c r="AJ460" i="38"/>
  <c r="AB460" i="38"/>
  <c r="AA460" i="38"/>
  <c r="Z460" i="38"/>
  <c r="Y460" i="38"/>
  <c r="T460" i="38"/>
  <c r="P460" i="38"/>
  <c r="AE459" i="38"/>
  <c r="AJ459" i="38"/>
  <c r="AI459" i="38"/>
  <c r="AF459" i="38"/>
  <c r="AB459" i="38"/>
  <c r="AA459" i="38"/>
  <c r="Z459" i="38"/>
  <c r="Y459" i="38"/>
  <c r="T459" i="38"/>
  <c r="P459" i="38"/>
  <c r="AE458" i="38"/>
  <c r="AJ458" i="38"/>
  <c r="AI458" i="38"/>
  <c r="AF458" i="38"/>
  <c r="AB458" i="38"/>
  <c r="AA458" i="38"/>
  <c r="Z458" i="38"/>
  <c r="Y458" i="38"/>
  <c r="T458" i="38"/>
  <c r="P458" i="38"/>
  <c r="AE457" i="38"/>
  <c r="AJ457" i="38"/>
  <c r="AI457" i="38"/>
  <c r="AF457" i="38"/>
  <c r="AB457" i="38"/>
  <c r="AA457" i="38"/>
  <c r="Z457" i="38"/>
  <c r="Y457" i="38"/>
  <c r="T457" i="38"/>
  <c r="P457" i="38"/>
  <c r="AE456" i="38"/>
  <c r="AJ456" i="38"/>
  <c r="AI456" i="38"/>
  <c r="AF456" i="38"/>
  <c r="AB456" i="38"/>
  <c r="AA456" i="38"/>
  <c r="Z456" i="38"/>
  <c r="Y456" i="38"/>
  <c r="T456" i="38"/>
  <c r="P456" i="38"/>
  <c r="AE455" i="38"/>
  <c r="AJ455" i="38"/>
  <c r="AI455" i="38"/>
  <c r="AF455" i="38"/>
  <c r="AB455" i="38"/>
  <c r="AA455" i="38"/>
  <c r="Z455" i="38"/>
  <c r="Y455" i="38"/>
  <c r="T455" i="38"/>
  <c r="P455" i="38"/>
  <c r="AI454" i="38"/>
  <c r="AF454" i="38"/>
  <c r="AE454" i="38"/>
  <c r="AJ454" i="38"/>
  <c r="AB454" i="38"/>
  <c r="AA454" i="38"/>
  <c r="Z454" i="38"/>
  <c r="Y454" i="38"/>
  <c r="T454" i="38"/>
  <c r="P454" i="38"/>
  <c r="AI453" i="38"/>
  <c r="AF453" i="38"/>
  <c r="AE453" i="38"/>
  <c r="AJ453" i="38"/>
  <c r="AB453" i="38"/>
  <c r="AA453" i="38"/>
  <c r="Z453" i="38"/>
  <c r="Y453" i="38"/>
  <c r="T453" i="38"/>
  <c r="P453" i="38"/>
  <c r="AI452" i="38"/>
  <c r="AF452" i="38"/>
  <c r="AE452" i="38"/>
  <c r="AJ452" i="38"/>
  <c r="AB452" i="38"/>
  <c r="AA452" i="38"/>
  <c r="Z452" i="38"/>
  <c r="Y452" i="38"/>
  <c r="T452" i="38"/>
  <c r="P452" i="38"/>
  <c r="AE451" i="38"/>
  <c r="AJ451" i="38"/>
  <c r="AI451" i="38"/>
  <c r="AF451" i="38"/>
  <c r="AB451" i="38"/>
  <c r="AA451" i="38"/>
  <c r="Z451" i="38"/>
  <c r="Y451" i="38"/>
  <c r="T451" i="38"/>
  <c r="P451" i="38"/>
  <c r="AE450" i="38"/>
  <c r="AJ450" i="38"/>
  <c r="AI450" i="38"/>
  <c r="AF450" i="38"/>
  <c r="AB450" i="38"/>
  <c r="AA450" i="38"/>
  <c r="Z450" i="38"/>
  <c r="Y450" i="38"/>
  <c r="T450" i="38"/>
  <c r="P450" i="38"/>
  <c r="AE449" i="38"/>
  <c r="AJ449" i="38"/>
  <c r="AI449" i="38"/>
  <c r="AF449" i="38"/>
  <c r="AB449" i="38"/>
  <c r="AA449" i="38"/>
  <c r="Z449" i="38"/>
  <c r="Y449" i="38"/>
  <c r="T449" i="38"/>
  <c r="P449" i="38"/>
  <c r="AE448" i="38"/>
  <c r="AJ448" i="38"/>
  <c r="AI448" i="38"/>
  <c r="AF448" i="38"/>
  <c r="AB448" i="38"/>
  <c r="AA448" i="38"/>
  <c r="Z448" i="38"/>
  <c r="Y448" i="38"/>
  <c r="T448" i="38"/>
  <c r="P448" i="38"/>
  <c r="AE447" i="38"/>
  <c r="AJ447" i="38"/>
  <c r="AI447" i="38"/>
  <c r="AF447" i="38"/>
  <c r="AB447" i="38"/>
  <c r="AA447" i="38"/>
  <c r="Z447" i="38"/>
  <c r="Y447" i="38"/>
  <c r="T447" i="38"/>
  <c r="P447" i="38"/>
  <c r="AI446" i="38"/>
  <c r="AF446" i="38"/>
  <c r="AE446" i="38"/>
  <c r="AJ446" i="38"/>
  <c r="AB446" i="38"/>
  <c r="AA446" i="38"/>
  <c r="Z446" i="38"/>
  <c r="Y446" i="38"/>
  <c r="T446" i="38"/>
  <c r="P446" i="38"/>
  <c r="AI445" i="38"/>
  <c r="AF445" i="38"/>
  <c r="AE445" i="38"/>
  <c r="AJ445" i="38"/>
  <c r="AB445" i="38"/>
  <c r="AA445" i="38"/>
  <c r="Z445" i="38"/>
  <c r="Y445" i="38"/>
  <c r="T445" i="38"/>
  <c r="P445" i="38"/>
  <c r="AI444" i="38"/>
  <c r="AF444" i="38"/>
  <c r="AE444" i="38"/>
  <c r="AJ444" i="38"/>
  <c r="AB444" i="38"/>
  <c r="AA444" i="38"/>
  <c r="Z444" i="38"/>
  <c r="Y444" i="38"/>
  <c r="T444" i="38"/>
  <c r="P444" i="38"/>
  <c r="AE443" i="38"/>
  <c r="AJ443" i="38"/>
  <c r="AI443" i="38"/>
  <c r="AF443" i="38"/>
  <c r="AB443" i="38"/>
  <c r="AA443" i="38"/>
  <c r="Z443" i="38"/>
  <c r="Y443" i="38"/>
  <c r="T443" i="38"/>
  <c r="P443" i="38"/>
  <c r="AE442" i="38"/>
  <c r="AJ442" i="38"/>
  <c r="AI442" i="38"/>
  <c r="AF442" i="38"/>
  <c r="AB442" i="38"/>
  <c r="AA442" i="38"/>
  <c r="Z442" i="38"/>
  <c r="Y442" i="38"/>
  <c r="T442" i="38"/>
  <c r="P442" i="38"/>
  <c r="AI441" i="38"/>
  <c r="AF441" i="38"/>
  <c r="AE441" i="38"/>
  <c r="AJ441" i="38"/>
  <c r="AB441" i="38"/>
  <c r="AA441" i="38"/>
  <c r="Z441" i="38"/>
  <c r="Y441" i="38"/>
  <c r="T441" i="38"/>
  <c r="P441" i="38"/>
  <c r="AE440" i="38"/>
  <c r="AJ440" i="38"/>
  <c r="AI440" i="38"/>
  <c r="AF440" i="38"/>
  <c r="AB440" i="38"/>
  <c r="AA440" i="38"/>
  <c r="Z440" i="38"/>
  <c r="Y440" i="38"/>
  <c r="T440" i="38"/>
  <c r="P440" i="38"/>
  <c r="AE439" i="38"/>
  <c r="AJ439" i="38"/>
  <c r="AI439" i="38"/>
  <c r="AF439" i="38"/>
  <c r="AB439" i="38"/>
  <c r="AA439" i="38"/>
  <c r="Z439" i="38"/>
  <c r="Y439" i="38"/>
  <c r="T439" i="38"/>
  <c r="P439" i="38"/>
  <c r="AI438" i="38"/>
  <c r="AF438" i="38"/>
  <c r="AE438" i="38"/>
  <c r="AJ438" i="38"/>
  <c r="AB438" i="38"/>
  <c r="AA438" i="38"/>
  <c r="Z438" i="38"/>
  <c r="Y438" i="38"/>
  <c r="T438" i="38"/>
  <c r="P438" i="38"/>
  <c r="AE437" i="38"/>
  <c r="AJ437" i="38"/>
  <c r="AI437" i="38"/>
  <c r="AF437" i="38"/>
  <c r="AB437" i="38"/>
  <c r="AA437" i="38"/>
  <c r="Z437" i="38"/>
  <c r="Y437" i="38"/>
  <c r="T437" i="38"/>
  <c r="P437" i="38"/>
  <c r="AI436" i="38"/>
  <c r="AF436" i="38"/>
  <c r="AE436" i="38"/>
  <c r="AJ436" i="38"/>
  <c r="AB436" i="38"/>
  <c r="AA436" i="38"/>
  <c r="Z436" i="38"/>
  <c r="Y436" i="38"/>
  <c r="T436" i="38"/>
  <c r="P436" i="38"/>
  <c r="AE435" i="38"/>
  <c r="AJ435" i="38"/>
  <c r="AI435" i="38"/>
  <c r="AF435" i="38"/>
  <c r="AB435" i="38"/>
  <c r="AA435" i="38"/>
  <c r="Z435" i="38"/>
  <c r="Y435" i="38"/>
  <c r="T435" i="38"/>
  <c r="P435" i="38"/>
  <c r="AE434" i="38"/>
  <c r="AJ434" i="38"/>
  <c r="AI434" i="38"/>
  <c r="AF434" i="38"/>
  <c r="AB434" i="38"/>
  <c r="AA434" i="38"/>
  <c r="Z434" i="38"/>
  <c r="Y434" i="38"/>
  <c r="T434" i="38"/>
  <c r="P434" i="38"/>
  <c r="AI433" i="38"/>
  <c r="AF433" i="38"/>
  <c r="AE433" i="38"/>
  <c r="AJ433" i="38"/>
  <c r="AB433" i="38"/>
  <c r="AA433" i="38"/>
  <c r="Z433" i="38"/>
  <c r="Y433" i="38"/>
  <c r="T433" i="38"/>
  <c r="P433" i="38"/>
  <c r="AE432" i="38"/>
  <c r="AJ432" i="38"/>
  <c r="AI432" i="38"/>
  <c r="AF432" i="38"/>
  <c r="AB432" i="38"/>
  <c r="AA432" i="38"/>
  <c r="Z432" i="38"/>
  <c r="Y432" i="38"/>
  <c r="T432" i="38"/>
  <c r="P432" i="38"/>
  <c r="AE431" i="38"/>
  <c r="AJ431" i="38"/>
  <c r="AI431" i="38"/>
  <c r="AF431" i="38"/>
  <c r="AB431" i="38"/>
  <c r="AA431" i="38"/>
  <c r="Z431" i="38"/>
  <c r="Y431" i="38"/>
  <c r="T431" i="38"/>
  <c r="P431" i="38"/>
  <c r="AI430" i="38"/>
  <c r="AF430" i="38"/>
  <c r="AE430" i="38"/>
  <c r="AJ430" i="38"/>
  <c r="AB430" i="38"/>
  <c r="AA430" i="38"/>
  <c r="Z430" i="38"/>
  <c r="Y430" i="38"/>
  <c r="T430" i="38"/>
  <c r="P430" i="38"/>
  <c r="AE429" i="38"/>
  <c r="AJ429" i="38"/>
  <c r="AI429" i="38"/>
  <c r="AF429" i="38"/>
  <c r="AB429" i="38"/>
  <c r="AA429" i="38"/>
  <c r="Z429" i="38"/>
  <c r="Y429" i="38"/>
  <c r="T429" i="38"/>
  <c r="P429" i="38"/>
  <c r="AI428" i="38"/>
  <c r="AF428" i="38"/>
  <c r="AE428" i="38"/>
  <c r="AJ428" i="38"/>
  <c r="AB428" i="38"/>
  <c r="AA428" i="38"/>
  <c r="Z428" i="38"/>
  <c r="Y428" i="38"/>
  <c r="T428" i="38"/>
  <c r="P428" i="38"/>
  <c r="AE427" i="38"/>
  <c r="AJ427" i="38"/>
  <c r="AI427" i="38"/>
  <c r="AF427" i="38"/>
  <c r="AB427" i="38"/>
  <c r="AA427" i="38"/>
  <c r="Z427" i="38"/>
  <c r="Y427" i="38"/>
  <c r="T427" i="38"/>
  <c r="P427" i="38"/>
  <c r="AI426" i="38"/>
  <c r="AF426" i="38"/>
  <c r="AE426" i="38"/>
  <c r="AJ426" i="38"/>
  <c r="AB426" i="38"/>
  <c r="AA426" i="38"/>
  <c r="Z426" i="38"/>
  <c r="Y426" i="38"/>
  <c r="T426" i="38"/>
  <c r="P426" i="38"/>
  <c r="AI425" i="38"/>
  <c r="AF425" i="38"/>
  <c r="AE425" i="38"/>
  <c r="AJ425" i="38"/>
  <c r="AB425" i="38"/>
  <c r="AA425" i="38"/>
  <c r="Z425" i="38"/>
  <c r="Y425" i="38"/>
  <c r="T425" i="38"/>
  <c r="P425" i="38"/>
  <c r="AE424" i="38"/>
  <c r="AJ424" i="38"/>
  <c r="AI424" i="38"/>
  <c r="AF424" i="38"/>
  <c r="AB424" i="38"/>
  <c r="AA424" i="38"/>
  <c r="Z424" i="38"/>
  <c r="Y424" i="38"/>
  <c r="T424" i="38"/>
  <c r="P424" i="38"/>
  <c r="AE423" i="38"/>
  <c r="AJ423" i="38"/>
  <c r="AI423" i="38"/>
  <c r="AF423" i="38"/>
  <c r="AB423" i="38"/>
  <c r="AA423" i="38"/>
  <c r="Z423" i="38"/>
  <c r="Y423" i="38"/>
  <c r="T423" i="38"/>
  <c r="P423" i="38"/>
  <c r="AI422" i="38"/>
  <c r="AF422" i="38"/>
  <c r="AE422" i="38"/>
  <c r="AJ422" i="38"/>
  <c r="AB422" i="38"/>
  <c r="AA422" i="38"/>
  <c r="Z422" i="38"/>
  <c r="Y422" i="38"/>
  <c r="T422" i="38"/>
  <c r="P422" i="38"/>
  <c r="AE421" i="38"/>
  <c r="AJ421" i="38"/>
  <c r="AI421" i="38"/>
  <c r="AF421" i="38"/>
  <c r="AB421" i="38"/>
  <c r="AA421" i="38"/>
  <c r="Z421" i="38"/>
  <c r="Y421" i="38"/>
  <c r="T421" i="38"/>
  <c r="P421" i="38"/>
  <c r="AI420" i="38"/>
  <c r="AF420" i="38"/>
  <c r="AE420" i="38"/>
  <c r="AJ420" i="38"/>
  <c r="AB420" i="38"/>
  <c r="AA420" i="38"/>
  <c r="Z420" i="38"/>
  <c r="Y420" i="38"/>
  <c r="T420" i="38"/>
  <c r="P420" i="38"/>
  <c r="AI419" i="38"/>
  <c r="AF419" i="38"/>
  <c r="AE419" i="38"/>
  <c r="AJ419" i="38"/>
  <c r="AB419" i="38"/>
  <c r="AA419" i="38"/>
  <c r="Z419" i="38"/>
  <c r="Y419" i="38"/>
  <c r="T419" i="38"/>
  <c r="P419" i="38"/>
  <c r="AE418" i="38"/>
  <c r="AJ418" i="38"/>
  <c r="AI418" i="38"/>
  <c r="AF418" i="38"/>
  <c r="AB418" i="38"/>
  <c r="AA418" i="38"/>
  <c r="Z418" i="38"/>
  <c r="Y418" i="38"/>
  <c r="T418" i="38"/>
  <c r="P418" i="38"/>
  <c r="AI417" i="38"/>
  <c r="AF417" i="38"/>
  <c r="AE417" i="38"/>
  <c r="AJ417" i="38"/>
  <c r="AB417" i="38"/>
  <c r="AA417" i="38"/>
  <c r="Z417" i="38"/>
  <c r="Y417" i="38"/>
  <c r="T417" i="38"/>
  <c r="P417" i="38"/>
  <c r="AE416" i="38"/>
  <c r="AJ416" i="38"/>
  <c r="AI416" i="38"/>
  <c r="AF416" i="38"/>
  <c r="AB416" i="38"/>
  <c r="AA416" i="38"/>
  <c r="Z416" i="38"/>
  <c r="Y416" i="38"/>
  <c r="T416" i="38"/>
  <c r="P416" i="38"/>
  <c r="AE415" i="38"/>
  <c r="AJ415" i="38"/>
  <c r="AI415" i="38"/>
  <c r="AF415" i="38"/>
  <c r="AB415" i="38"/>
  <c r="AA415" i="38"/>
  <c r="Z415" i="38"/>
  <c r="Y415" i="38"/>
  <c r="T415" i="38"/>
  <c r="P415" i="38"/>
  <c r="AI414" i="38"/>
  <c r="AF414" i="38"/>
  <c r="AE414" i="38"/>
  <c r="AJ414" i="38"/>
  <c r="AB414" i="38"/>
  <c r="AA414" i="38"/>
  <c r="Z414" i="38"/>
  <c r="Y414" i="38"/>
  <c r="T414" i="38"/>
  <c r="P414" i="38"/>
  <c r="AE413" i="38"/>
  <c r="AJ413" i="38"/>
  <c r="AI413" i="38"/>
  <c r="AF413" i="38"/>
  <c r="AB413" i="38"/>
  <c r="AA413" i="38"/>
  <c r="Z413" i="38"/>
  <c r="Y413" i="38"/>
  <c r="T413" i="38"/>
  <c r="P413" i="38"/>
  <c r="AI412" i="38"/>
  <c r="AF412" i="38"/>
  <c r="AE412" i="38"/>
  <c r="AJ412" i="38"/>
  <c r="AB412" i="38"/>
  <c r="AA412" i="38"/>
  <c r="Z412" i="38"/>
  <c r="Y412" i="38"/>
  <c r="T412" i="38"/>
  <c r="P412" i="38"/>
  <c r="AE411" i="38"/>
  <c r="AJ411" i="38"/>
  <c r="AI411" i="38"/>
  <c r="AF411" i="38"/>
  <c r="AB411" i="38"/>
  <c r="AA411" i="38"/>
  <c r="Z411" i="38"/>
  <c r="Y411" i="38"/>
  <c r="T411" i="38"/>
  <c r="P411" i="38"/>
  <c r="AI410" i="38"/>
  <c r="AF410" i="38"/>
  <c r="AE410" i="38"/>
  <c r="AJ410" i="38"/>
  <c r="AB410" i="38"/>
  <c r="AA410" i="38"/>
  <c r="Z410" i="38"/>
  <c r="Y410" i="38"/>
  <c r="T410" i="38"/>
  <c r="P410" i="38"/>
  <c r="AI409" i="38"/>
  <c r="AF409" i="38"/>
  <c r="AE409" i="38"/>
  <c r="AJ409" i="38"/>
  <c r="AB409" i="38"/>
  <c r="AA409" i="38"/>
  <c r="Z409" i="38"/>
  <c r="Y409" i="38"/>
  <c r="T409" i="38"/>
  <c r="P409" i="38"/>
  <c r="AE408" i="38"/>
  <c r="AJ408" i="38"/>
  <c r="AI408" i="38"/>
  <c r="AF408" i="38"/>
  <c r="AB408" i="38"/>
  <c r="AA408" i="38"/>
  <c r="Z408" i="38"/>
  <c r="Y408" i="38"/>
  <c r="T408" i="38"/>
  <c r="P408" i="38"/>
  <c r="AE407" i="38"/>
  <c r="AJ407" i="38"/>
  <c r="AI407" i="38"/>
  <c r="AF407" i="38"/>
  <c r="AB407" i="38"/>
  <c r="AA407" i="38"/>
  <c r="Z407" i="38"/>
  <c r="Y407" i="38"/>
  <c r="T407" i="38"/>
  <c r="P407" i="38"/>
  <c r="AI406" i="38"/>
  <c r="AF406" i="38"/>
  <c r="AE406" i="38"/>
  <c r="AJ406" i="38"/>
  <c r="AB406" i="38"/>
  <c r="AA406" i="38"/>
  <c r="Z406" i="38"/>
  <c r="Y406" i="38"/>
  <c r="T406" i="38"/>
  <c r="P406" i="38"/>
  <c r="AE405" i="38"/>
  <c r="AJ405" i="38"/>
  <c r="AI405" i="38"/>
  <c r="AF405" i="38"/>
  <c r="AB405" i="38"/>
  <c r="AA405" i="38"/>
  <c r="Z405" i="38"/>
  <c r="Y405" i="38"/>
  <c r="T405" i="38"/>
  <c r="P405" i="38"/>
  <c r="AI404" i="38"/>
  <c r="AF404" i="38"/>
  <c r="AE404" i="38"/>
  <c r="AJ404" i="38"/>
  <c r="AB404" i="38"/>
  <c r="AA404" i="38"/>
  <c r="Z404" i="38"/>
  <c r="Y404" i="38"/>
  <c r="T404" i="38"/>
  <c r="P404" i="38"/>
  <c r="AI403" i="38"/>
  <c r="AF403" i="38"/>
  <c r="AE403" i="38"/>
  <c r="AJ403" i="38"/>
  <c r="AB403" i="38"/>
  <c r="AA403" i="38"/>
  <c r="Z403" i="38"/>
  <c r="Y403" i="38"/>
  <c r="T403" i="38"/>
  <c r="P403" i="38"/>
  <c r="AE402" i="38"/>
  <c r="AJ402" i="38"/>
  <c r="AI402" i="38"/>
  <c r="AF402" i="38"/>
  <c r="AB402" i="38"/>
  <c r="AA402" i="38"/>
  <c r="Z402" i="38"/>
  <c r="Y402" i="38"/>
  <c r="T402" i="38"/>
  <c r="P402" i="38"/>
  <c r="AE401" i="38"/>
  <c r="AJ401" i="38"/>
  <c r="AI401" i="38"/>
  <c r="AF401" i="38"/>
  <c r="AB401" i="38"/>
  <c r="AA401" i="38"/>
  <c r="Z401" i="38"/>
  <c r="Y401" i="38"/>
  <c r="T401" i="38"/>
  <c r="P401" i="38"/>
  <c r="AE400" i="38"/>
  <c r="AJ400" i="38"/>
  <c r="AI400" i="38"/>
  <c r="AF400" i="38"/>
  <c r="AB400" i="38"/>
  <c r="AA400" i="38"/>
  <c r="Z400" i="38"/>
  <c r="Y400" i="38"/>
  <c r="T400" i="38"/>
  <c r="P400" i="38"/>
  <c r="AE399" i="38"/>
  <c r="AJ399" i="38"/>
  <c r="AI399" i="38"/>
  <c r="AF399" i="38"/>
  <c r="AB399" i="38"/>
  <c r="AA399" i="38"/>
  <c r="Z399" i="38"/>
  <c r="Y399" i="38"/>
  <c r="T399" i="38"/>
  <c r="P399" i="38"/>
  <c r="AI398" i="38"/>
  <c r="AF398" i="38"/>
  <c r="AE398" i="38"/>
  <c r="AJ398" i="38"/>
  <c r="AB398" i="38"/>
  <c r="AA398" i="38"/>
  <c r="Z398" i="38"/>
  <c r="Y398" i="38"/>
  <c r="T398" i="38"/>
  <c r="P398" i="38"/>
  <c r="AE397" i="38"/>
  <c r="AJ397" i="38"/>
  <c r="AI397" i="38"/>
  <c r="AF397" i="38"/>
  <c r="AB397" i="38"/>
  <c r="AA397" i="38"/>
  <c r="Z397" i="38"/>
  <c r="Y397" i="38"/>
  <c r="T397" i="38"/>
  <c r="P397" i="38"/>
  <c r="AI396" i="38"/>
  <c r="AF396" i="38"/>
  <c r="AE396" i="38"/>
  <c r="AJ396" i="38"/>
  <c r="AB396" i="38"/>
  <c r="AA396" i="38"/>
  <c r="Z396" i="38"/>
  <c r="Y396" i="38"/>
  <c r="T396" i="38"/>
  <c r="P396" i="38"/>
  <c r="AI395" i="38"/>
  <c r="AF395" i="38"/>
  <c r="AE395" i="38"/>
  <c r="AJ395" i="38"/>
  <c r="AB395" i="38"/>
  <c r="AA395" i="38"/>
  <c r="Z395" i="38"/>
  <c r="Y395" i="38"/>
  <c r="T395" i="38"/>
  <c r="P395" i="38"/>
  <c r="AI394" i="38"/>
  <c r="AF394" i="38"/>
  <c r="AE394" i="38"/>
  <c r="AJ394" i="38"/>
  <c r="AB394" i="38"/>
  <c r="AA394" i="38"/>
  <c r="Z394" i="38"/>
  <c r="Y394" i="38"/>
  <c r="T394" i="38"/>
  <c r="P394" i="38"/>
  <c r="AI393" i="38"/>
  <c r="AF393" i="38"/>
  <c r="AE393" i="38"/>
  <c r="AJ393" i="38"/>
  <c r="AB393" i="38"/>
  <c r="AA393" i="38"/>
  <c r="Z393" i="38"/>
  <c r="Y393" i="38"/>
  <c r="T393" i="38"/>
  <c r="P393" i="38"/>
  <c r="AE392" i="38"/>
  <c r="AJ392" i="38"/>
  <c r="AI392" i="38"/>
  <c r="AF392" i="38"/>
  <c r="AB392" i="38"/>
  <c r="AA392" i="38"/>
  <c r="Z392" i="38"/>
  <c r="Y392" i="38"/>
  <c r="T392" i="38"/>
  <c r="P392" i="38"/>
  <c r="AE391" i="38"/>
  <c r="AJ391" i="38"/>
  <c r="AI391" i="38"/>
  <c r="AF391" i="38"/>
  <c r="AB391" i="38"/>
  <c r="AA391" i="38"/>
  <c r="Z391" i="38"/>
  <c r="Y391" i="38"/>
  <c r="T391" i="38"/>
  <c r="P391" i="38"/>
  <c r="AI390" i="38"/>
  <c r="AF390" i="38"/>
  <c r="AE390" i="38"/>
  <c r="AJ390" i="38"/>
  <c r="AB390" i="38"/>
  <c r="AA390" i="38"/>
  <c r="Z390" i="38"/>
  <c r="Y390" i="38"/>
  <c r="T390" i="38"/>
  <c r="P390" i="38"/>
  <c r="AE389" i="38"/>
  <c r="AJ389" i="38"/>
  <c r="AI389" i="38"/>
  <c r="AF389" i="38"/>
  <c r="AB389" i="38"/>
  <c r="AA389" i="38"/>
  <c r="Z389" i="38"/>
  <c r="Y389" i="38"/>
  <c r="T389" i="38"/>
  <c r="P389" i="38"/>
  <c r="AI388" i="38"/>
  <c r="AF388" i="38"/>
  <c r="AE388" i="38"/>
  <c r="AJ388" i="38"/>
  <c r="AB388" i="38"/>
  <c r="AA388" i="38"/>
  <c r="Z388" i="38"/>
  <c r="Y388" i="38"/>
  <c r="T388" i="38"/>
  <c r="P388" i="38"/>
  <c r="AI387" i="38"/>
  <c r="AF387" i="38"/>
  <c r="AE387" i="38"/>
  <c r="AJ387" i="38"/>
  <c r="AB387" i="38"/>
  <c r="AA387" i="38"/>
  <c r="Z387" i="38"/>
  <c r="Y387" i="38"/>
  <c r="T387" i="38"/>
  <c r="P387" i="38"/>
  <c r="AE386" i="38"/>
  <c r="AJ386" i="38"/>
  <c r="AI386" i="38"/>
  <c r="AF386" i="38"/>
  <c r="AB386" i="38"/>
  <c r="AA386" i="38"/>
  <c r="Z386" i="38"/>
  <c r="Y386" i="38"/>
  <c r="T386" i="38"/>
  <c r="P386" i="38"/>
  <c r="AE385" i="38"/>
  <c r="AJ385" i="38"/>
  <c r="AI385" i="38"/>
  <c r="AF385" i="38"/>
  <c r="AB385" i="38"/>
  <c r="AA385" i="38"/>
  <c r="Z385" i="38"/>
  <c r="Y385" i="38"/>
  <c r="T385" i="38"/>
  <c r="P385" i="38"/>
  <c r="AE384" i="38"/>
  <c r="AJ384" i="38"/>
  <c r="AI384" i="38"/>
  <c r="AF384" i="38"/>
  <c r="AB384" i="38"/>
  <c r="AA384" i="38"/>
  <c r="Z384" i="38"/>
  <c r="Y384" i="38"/>
  <c r="T384" i="38"/>
  <c r="P384" i="38"/>
  <c r="AE383" i="38"/>
  <c r="AJ383" i="38"/>
  <c r="AI383" i="38"/>
  <c r="AF383" i="38"/>
  <c r="AB383" i="38"/>
  <c r="AA383" i="38"/>
  <c r="Z383" i="38"/>
  <c r="Y383" i="38"/>
  <c r="T383" i="38"/>
  <c r="P383" i="38"/>
  <c r="AE382" i="38"/>
  <c r="AJ382" i="38"/>
  <c r="AI382" i="38"/>
  <c r="AF382" i="38"/>
  <c r="AB382" i="38"/>
  <c r="AA382" i="38"/>
  <c r="Z382" i="38"/>
  <c r="Y382" i="38"/>
  <c r="T382" i="38"/>
  <c r="P382" i="38"/>
  <c r="AE381" i="38"/>
  <c r="AJ381" i="38"/>
  <c r="AI381" i="38"/>
  <c r="AF381" i="38"/>
  <c r="AB381" i="38"/>
  <c r="AA381" i="38"/>
  <c r="Z381" i="38"/>
  <c r="Y381" i="38"/>
  <c r="T381" i="38"/>
  <c r="P381" i="38"/>
  <c r="AE380" i="38"/>
  <c r="AJ380" i="38"/>
  <c r="AI380" i="38"/>
  <c r="AF380" i="38"/>
  <c r="AB380" i="38"/>
  <c r="AA380" i="38"/>
  <c r="Z380" i="38"/>
  <c r="Y380" i="38"/>
  <c r="T380" i="38"/>
  <c r="P380" i="38"/>
  <c r="AI379" i="38"/>
  <c r="AF379" i="38"/>
  <c r="AE379" i="38"/>
  <c r="AJ379" i="38"/>
  <c r="AB379" i="38"/>
  <c r="AA379" i="38"/>
  <c r="Z379" i="38"/>
  <c r="Y379" i="38"/>
  <c r="T379" i="38"/>
  <c r="P379" i="38"/>
  <c r="AE378" i="38"/>
  <c r="AJ378" i="38"/>
  <c r="AI378" i="38"/>
  <c r="AF378" i="38"/>
  <c r="AB378" i="38"/>
  <c r="AA378" i="38"/>
  <c r="Z378" i="38"/>
  <c r="Y378" i="38"/>
  <c r="T378" i="38"/>
  <c r="P378" i="38"/>
  <c r="AI377" i="38"/>
  <c r="AF377" i="38"/>
  <c r="AE377" i="38"/>
  <c r="AJ377" i="38"/>
  <c r="AB377" i="38"/>
  <c r="AA377" i="38"/>
  <c r="Z377" i="38"/>
  <c r="Y377" i="38"/>
  <c r="T377" i="38"/>
  <c r="P377" i="38"/>
  <c r="AE376" i="38"/>
  <c r="AJ376" i="38"/>
  <c r="AI376" i="38"/>
  <c r="AF376" i="38"/>
  <c r="AB376" i="38"/>
  <c r="AA376" i="38"/>
  <c r="Z376" i="38"/>
  <c r="Y376" i="38"/>
  <c r="T376" i="38"/>
  <c r="P376" i="38"/>
  <c r="AE375" i="38"/>
  <c r="AJ375" i="38"/>
  <c r="AI375" i="38"/>
  <c r="AF375" i="38"/>
  <c r="AB375" i="38"/>
  <c r="AA375" i="38"/>
  <c r="Z375" i="38"/>
  <c r="Y375" i="38"/>
  <c r="T375" i="38"/>
  <c r="P375" i="38"/>
  <c r="AE374" i="38"/>
  <c r="AJ374" i="38"/>
  <c r="AI374" i="38"/>
  <c r="AF374" i="38"/>
  <c r="AB374" i="38"/>
  <c r="AA374" i="38"/>
  <c r="Z374" i="38"/>
  <c r="Y374" i="38"/>
  <c r="T374" i="38"/>
  <c r="P374" i="38"/>
  <c r="AE373" i="38"/>
  <c r="AJ373" i="38"/>
  <c r="AI373" i="38"/>
  <c r="AF373" i="38"/>
  <c r="AB373" i="38"/>
  <c r="AA373" i="38"/>
  <c r="Z373" i="38"/>
  <c r="Y373" i="38"/>
  <c r="T373" i="38"/>
  <c r="P373" i="38"/>
  <c r="AI372" i="38"/>
  <c r="AF372" i="38"/>
  <c r="AE372" i="38"/>
  <c r="AJ372" i="38"/>
  <c r="AB372" i="38"/>
  <c r="AA372" i="38"/>
  <c r="Z372" i="38"/>
  <c r="Y372" i="38"/>
  <c r="T372" i="38"/>
  <c r="P372" i="38"/>
  <c r="AI371" i="38"/>
  <c r="AF371" i="38"/>
  <c r="AE371" i="38"/>
  <c r="AJ371" i="38"/>
  <c r="AB371" i="38"/>
  <c r="AA371" i="38"/>
  <c r="Z371" i="38"/>
  <c r="Y371" i="38"/>
  <c r="T371" i="38"/>
  <c r="P371" i="38"/>
  <c r="AI370" i="38"/>
  <c r="AF370" i="38"/>
  <c r="AE370" i="38"/>
  <c r="AJ370" i="38"/>
  <c r="AB370" i="38"/>
  <c r="AA370" i="38"/>
  <c r="Z370" i="38"/>
  <c r="Y370" i="38"/>
  <c r="T370" i="38"/>
  <c r="P370" i="38"/>
  <c r="AE369" i="38"/>
  <c r="AJ369" i="38"/>
  <c r="AI369" i="38"/>
  <c r="AF369" i="38"/>
  <c r="AB369" i="38"/>
  <c r="AA369" i="38"/>
  <c r="Z369" i="38"/>
  <c r="Y369" i="38"/>
  <c r="T369" i="38"/>
  <c r="P369" i="38"/>
  <c r="AE368" i="38"/>
  <c r="AJ368" i="38"/>
  <c r="AI368" i="38"/>
  <c r="AF368" i="38"/>
  <c r="AB368" i="38"/>
  <c r="AA368" i="38"/>
  <c r="Z368" i="38"/>
  <c r="Y368" i="38"/>
  <c r="T368" i="38"/>
  <c r="P368" i="38"/>
  <c r="AE367" i="38"/>
  <c r="AJ367" i="38"/>
  <c r="AI367" i="38"/>
  <c r="AF367" i="38"/>
  <c r="AB367" i="38"/>
  <c r="AA367" i="38"/>
  <c r="Z367" i="38"/>
  <c r="Y367" i="38"/>
  <c r="T367" i="38"/>
  <c r="P367" i="38"/>
  <c r="AE366" i="38"/>
  <c r="AJ366" i="38"/>
  <c r="AI366" i="38"/>
  <c r="AF366" i="38"/>
  <c r="AB366" i="38"/>
  <c r="AA366" i="38"/>
  <c r="Z366" i="38"/>
  <c r="Y366" i="38"/>
  <c r="T366" i="38"/>
  <c r="P366" i="38"/>
  <c r="AE365" i="38"/>
  <c r="AJ365" i="38"/>
  <c r="AI365" i="38"/>
  <c r="AF365" i="38"/>
  <c r="AB365" i="38"/>
  <c r="AA365" i="38"/>
  <c r="Z365" i="38"/>
  <c r="Y365" i="38"/>
  <c r="T365" i="38"/>
  <c r="P365" i="38"/>
  <c r="AI364" i="38"/>
  <c r="AF364" i="38"/>
  <c r="AE364" i="38"/>
  <c r="AJ364" i="38"/>
  <c r="AB364" i="38"/>
  <c r="AA364" i="38"/>
  <c r="Z364" i="38"/>
  <c r="Y364" i="38"/>
  <c r="T364" i="38"/>
  <c r="P364" i="38"/>
  <c r="AI363" i="38"/>
  <c r="AF363" i="38"/>
  <c r="AE363" i="38"/>
  <c r="AJ363" i="38"/>
  <c r="AB363" i="38"/>
  <c r="AA363" i="38"/>
  <c r="Z363" i="38"/>
  <c r="Y363" i="38"/>
  <c r="T363" i="38"/>
  <c r="P363" i="38"/>
  <c r="AI362" i="38"/>
  <c r="AF362" i="38"/>
  <c r="AE362" i="38"/>
  <c r="AJ362" i="38"/>
  <c r="AB362" i="38"/>
  <c r="AA362" i="38"/>
  <c r="Z362" i="38"/>
  <c r="Y362" i="38"/>
  <c r="T362" i="38"/>
  <c r="P362" i="38"/>
  <c r="AI361" i="38"/>
  <c r="AF361" i="38"/>
  <c r="AE361" i="38"/>
  <c r="AJ361" i="38"/>
  <c r="AB361" i="38"/>
  <c r="AA361" i="38"/>
  <c r="Z361" i="38"/>
  <c r="Y361" i="38"/>
  <c r="T361" i="38"/>
  <c r="P361" i="38"/>
  <c r="AE360" i="38"/>
  <c r="AJ360" i="38"/>
  <c r="AI360" i="38"/>
  <c r="AF360" i="38"/>
  <c r="AB360" i="38"/>
  <c r="AA360" i="38"/>
  <c r="Z360" i="38"/>
  <c r="Y360" i="38"/>
  <c r="T360" i="38"/>
  <c r="P360" i="38"/>
  <c r="AE359" i="38"/>
  <c r="AJ359" i="38"/>
  <c r="AI359" i="38"/>
  <c r="AF359" i="38"/>
  <c r="AB359" i="38"/>
  <c r="AA359" i="38"/>
  <c r="Z359" i="38"/>
  <c r="Y359" i="38"/>
  <c r="T359" i="38"/>
  <c r="P359" i="38"/>
  <c r="AE358" i="38"/>
  <c r="AJ358" i="38"/>
  <c r="AI358" i="38"/>
  <c r="AF358" i="38"/>
  <c r="AB358" i="38"/>
  <c r="AA358" i="38"/>
  <c r="Z358" i="38"/>
  <c r="Y358" i="38"/>
  <c r="T358" i="38"/>
  <c r="P358" i="38"/>
  <c r="AE357" i="38"/>
  <c r="AJ357" i="38"/>
  <c r="AI357" i="38"/>
  <c r="AF357" i="38"/>
  <c r="AB357" i="38"/>
  <c r="AA357" i="38"/>
  <c r="Z357" i="38"/>
  <c r="Y357" i="38"/>
  <c r="T357" i="38"/>
  <c r="P357" i="38"/>
  <c r="AI356" i="38"/>
  <c r="AF356" i="38"/>
  <c r="AE356" i="38"/>
  <c r="AJ356" i="38"/>
  <c r="AB356" i="38"/>
  <c r="AA356" i="38"/>
  <c r="Z356" i="38"/>
  <c r="Y356" i="38"/>
  <c r="T356" i="38"/>
  <c r="P356" i="38"/>
  <c r="AI355" i="38"/>
  <c r="AF355" i="38"/>
  <c r="AE355" i="38"/>
  <c r="AJ355" i="38"/>
  <c r="AB355" i="38"/>
  <c r="AA355" i="38"/>
  <c r="Z355" i="38"/>
  <c r="Y355" i="38"/>
  <c r="T355" i="38"/>
  <c r="P355" i="38"/>
  <c r="AE354" i="38"/>
  <c r="AJ354" i="38"/>
  <c r="AI354" i="38"/>
  <c r="AF354" i="38"/>
  <c r="AB354" i="38"/>
  <c r="AA354" i="38"/>
  <c r="Z354" i="38"/>
  <c r="Y354" i="38"/>
  <c r="T354" i="38"/>
  <c r="P354" i="38"/>
  <c r="AE353" i="38"/>
  <c r="AJ353" i="38"/>
  <c r="AI353" i="38"/>
  <c r="AF353" i="38"/>
  <c r="AB353" i="38"/>
  <c r="AA353" i="38"/>
  <c r="Z353" i="38"/>
  <c r="Y353" i="38"/>
  <c r="T353" i="38"/>
  <c r="P353" i="38"/>
  <c r="AE352" i="38"/>
  <c r="AJ352" i="38"/>
  <c r="AI352" i="38"/>
  <c r="AF352" i="38"/>
  <c r="AB352" i="38"/>
  <c r="AA352" i="38"/>
  <c r="Z352" i="38"/>
  <c r="Y352" i="38"/>
  <c r="T352" i="38"/>
  <c r="P352" i="38"/>
  <c r="AE351" i="38"/>
  <c r="AJ351" i="38"/>
  <c r="AI351" i="38"/>
  <c r="AF351" i="38"/>
  <c r="AB351" i="38"/>
  <c r="AA351" i="38"/>
  <c r="Z351" i="38"/>
  <c r="Y351" i="38"/>
  <c r="T351" i="38"/>
  <c r="P351" i="38"/>
  <c r="AE350" i="38"/>
  <c r="AJ350" i="38"/>
  <c r="AI350" i="38"/>
  <c r="AF350" i="38"/>
  <c r="AB350" i="38"/>
  <c r="AA350" i="38"/>
  <c r="Z350" i="38"/>
  <c r="Y350" i="38"/>
  <c r="T350" i="38"/>
  <c r="P350" i="38"/>
  <c r="AE349" i="38"/>
  <c r="AJ349" i="38"/>
  <c r="AI349" i="38"/>
  <c r="AF349" i="38"/>
  <c r="AB349" i="38"/>
  <c r="AA349" i="38"/>
  <c r="Z349" i="38"/>
  <c r="Y349" i="38"/>
  <c r="T349" i="38"/>
  <c r="P349" i="38"/>
  <c r="AE348" i="38"/>
  <c r="AJ348" i="38"/>
  <c r="AI348" i="38"/>
  <c r="AF348" i="38"/>
  <c r="AB348" i="38"/>
  <c r="AA348" i="38"/>
  <c r="Z348" i="38"/>
  <c r="Y348" i="38"/>
  <c r="T348" i="38"/>
  <c r="P348" i="38"/>
  <c r="AI347" i="38"/>
  <c r="AF347" i="38"/>
  <c r="AE347" i="38"/>
  <c r="AJ347" i="38"/>
  <c r="AB347" i="38"/>
  <c r="AA347" i="38"/>
  <c r="Z347" i="38"/>
  <c r="Y347" i="38"/>
  <c r="T347" i="38"/>
  <c r="P347" i="38"/>
  <c r="AE346" i="38"/>
  <c r="AJ346" i="38"/>
  <c r="AI346" i="38"/>
  <c r="AF346" i="38"/>
  <c r="AB346" i="38"/>
  <c r="AA346" i="38"/>
  <c r="Z346" i="38"/>
  <c r="Y346" i="38"/>
  <c r="T346" i="38"/>
  <c r="P346" i="38"/>
  <c r="AE345" i="38"/>
  <c r="AJ345" i="38"/>
  <c r="AI345" i="38"/>
  <c r="AF345" i="38"/>
  <c r="AB345" i="38"/>
  <c r="AA345" i="38"/>
  <c r="Z345" i="38"/>
  <c r="Y345" i="38"/>
  <c r="T345" i="38"/>
  <c r="P345" i="38"/>
  <c r="AE344" i="38"/>
  <c r="AJ344" i="38"/>
  <c r="AI344" i="38"/>
  <c r="AF344" i="38"/>
  <c r="AB344" i="38"/>
  <c r="AA344" i="38"/>
  <c r="Z344" i="38"/>
  <c r="Y344" i="38"/>
  <c r="T344" i="38"/>
  <c r="P344" i="38"/>
  <c r="AE343" i="38"/>
  <c r="AJ343" i="38"/>
  <c r="AI343" i="38"/>
  <c r="AF343" i="38"/>
  <c r="AB343" i="38"/>
  <c r="AA343" i="38"/>
  <c r="Z343" i="38"/>
  <c r="Y343" i="38"/>
  <c r="T343" i="38"/>
  <c r="P343" i="38"/>
  <c r="AE342" i="38"/>
  <c r="AJ342" i="38"/>
  <c r="AI342" i="38"/>
  <c r="AF342" i="38"/>
  <c r="AB342" i="38"/>
  <c r="AA342" i="38"/>
  <c r="Z342" i="38"/>
  <c r="Y342" i="38"/>
  <c r="T342" i="38"/>
  <c r="P342" i="38"/>
  <c r="AE341" i="38"/>
  <c r="AJ341" i="38"/>
  <c r="AI341" i="38"/>
  <c r="AF341" i="38"/>
  <c r="AB341" i="38"/>
  <c r="AA341" i="38"/>
  <c r="Z341" i="38"/>
  <c r="Y341" i="38"/>
  <c r="T341" i="38"/>
  <c r="P341" i="38"/>
  <c r="AI340" i="38"/>
  <c r="AF340" i="38"/>
  <c r="AE340" i="38"/>
  <c r="AJ340" i="38"/>
  <c r="AB340" i="38"/>
  <c r="AA340" i="38"/>
  <c r="Z340" i="38"/>
  <c r="Y340" i="38"/>
  <c r="T340" i="38"/>
  <c r="P340" i="38"/>
  <c r="AE339" i="38"/>
  <c r="AJ339" i="38"/>
  <c r="AI339" i="38"/>
  <c r="AF339" i="38"/>
  <c r="AB339" i="38"/>
  <c r="AA339" i="38"/>
  <c r="Z339" i="38"/>
  <c r="Y339" i="38"/>
  <c r="T339" i="38"/>
  <c r="P339" i="38"/>
  <c r="AE338" i="38"/>
  <c r="AJ338" i="38"/>
  <c r="AI338" i="38"/>
  <c r="AF338" i="38"/>
  <c r="AB338" i="38"/>
  <c r="AA338" i="38"/>
  <c r="Z338" i="38"/>
  <c r="Y338" i="38"/>
  <c r="T338" i="38"/>
  <c r="P338" i="38"/>
  <c r="AI337" i="38"/>
  <c r="AF337" i="38"/>
  <c r="AE337" i="38"/>
  <c r="AJ337" i="38"/>
  <c r="AB337" i="38"/>
  <c r="AA337" i="38"/>
  <c r="Z337" i="38"/>
  <c r="Y337" i="38"/>
  <c r="T337" i="38"/>
  <c r="P337" i="38"/>
  <c r="AE336" i="38"/>
  <c r="AJ336" i="38"/>
  <c r="AI336" i="38"/>
  <c r="AF336" i="38"/>
  <c r="AB336" i="38"/>
  <c r="AA336" i="38"/>
  <c r="Z336" i="38"/>
  <c r="Y336" i="38"/>
  <c r="T336" i="38"/>
  <c r="P336" i="38"/>
  <c r="AE335" i="38"/>
  <c r="AJ335" i="38"/>
  <c r="AI335" i="38"/>
  <c r="AF335" i="38"/>
  <c r="AB335" i="38"/>
  <c r="AA335" i="38"/>
  <c r="Z335" i="38"/>
  <c r="Y335" i="38"/>
  <c r="T335" i="38"/>
  <c r="P335" i="38"/>
  <c r="AE334" i="38"/>
  <c r="AJ334" i="38"/>
  <c r="AI334" i="38"/>
  <c r="AF334" i="38"/>
  <c r="AB334" i="38"/>
  <c r="AA334" i="38"/>
  <c r="Z334" i="38"/>
  <c r="Y334" i="38"/>
  <c r="T334" i="38"/>
  <c r="P334" i="38"/>
  <c r="AE333" i="38"/>
  <c r="AJ333" i="38"/>
  <c r="AI333" i="38"/>
  <c r="AF333" i="38"/>
  <c r="AB333" i="38"/>
  <c r="AA333" i="38"/>
  <c r="Z333" i="38"/>
  <c r="Y333" i="38"/>
  <c r="T333" i="38"/>
  <c r="P333" i="38"/>
  <c r="AE332" i="38"/>
  <c r="AJ332" i="38"/>
  <c r="AI332" i="38"/>
  <c r="AF332" i="38"/>
  <c r="AB332" i="38"/>
  <c r="AA332" i="38"/>
  <c r="Z332" i="38"/>
  <c r="Y332" i="38"/>
  <c r="T332" i="38"/>
  <c r="P332" i="38"/>
  <c r="AI331" i="38"/>
  <c r="AF331" i="38"/>
  <c r="AE331" i="38"/>
  <c r="AJ331" i="38"/>
  <c r="AB331" i="38"/>
  <c r="AA331" i="38"/>
  <c r="Z331" i="38"/>
  <c r="Y331" i="38"/>
  <c r="T331" i="38"/>
  <c r="P331" i="38"/>
  <c r="AI330" i="38"/>
  <c r="AF330" i="38"/>
  <c r="AE330" i="38"/>
  <c r="AJ330" i="38"/>
  <c r="AB330" i="38"/>
  <c r="AA330" i="38"/>
  <c r="Z330" i="38"/>
  <c r="Y330" i="38"/>
  <c r="T330" i="38"/>
  <c r="P330" i="38"/>
  <c r="AE329" i="38"/>
  <c r="AJ329" i="38"/>
  <c r="AI329" i="38"/>
  <c r="AF329" i="38"/>
  <c r="AB329" i="38"/>
  <c r="AA329" i="38"/>
  <c r="Z329" i="38"/>
  <c r="Y329" i="38"/>
  <c r="T329" i="38"/>
  <c r="P329" i="38"/>
  <c r="AE328" i="38"/>
  <c r="AJ328" i="38"/>
  <c r="AI328" i="38"/>
  <c r="AF328" i="38"/>
  <c r="AB328" i="38"/>
  <c r="AA328" i="38"/>
  <c r="Z328" i="38"/>
  <c r="Y328" i="38"/>
  <c r="T328" i="38"/>
  <c r="P328" i="38"/>
  <c r="AE327" i="38"/>
  <c r="AJ327" i="38"/>
  <c r="AI327" i="38"/>
  <c r="AF327" i="38"/>
  <c r="AB327" i="38"/>
  <c r="AA327" i="38"/>
  <c r="Z327" i="38"/>
  <c r="Y327" i="38"/>
  <c r="T327" i="38"/>
  <c r="P327" i="38"/>
  <c r="AE326" i="38"/>
  <c r="AJ326" i="38"/>
  <c r="AI326" i="38"/>
  <c r="AF326" i="38"/>
  <c r="AB326" i="38"/>
  <c r="AA326" i="38"/>
  <c r="Z326" i="38"/>
  <c r="Y326" i="38"/>
  <c r="T326" i="38"/>
  <c r="P326" i="38"/>
  <c r="AE325" i="38"/>
  <c r="AJ325" i="38"/>
  <c r="AI325" i="38"/>
  <c r="AF325" i="38"/>
  <c r="AB325" i="38"/>
  <c r="AA325" i="38"/>
  <c r="Z325" i="38"/>
  <c r="Y325" i="38"/>
  <c r="T325" i="38"/>
  <c r="P325" i="38"/>
  <c r="AE324" i="38"/>
  <c r="AJ324" i="38"/>
  <c r="AI324" i="38"/>
  <c r="AF324" i="38"/>
  <c r="AB324" i="38"/>
  <c r="AA324" i="38"/>
  <c r="Z324" i="38"/>
  <c r="Y324" i="38"/>
  <c r="T324" i="38"/>
  <c r="P324" i="38"/>
  <c r="AE323" i="38"/>
  <c r="AJ323" i="38"/>
  <c r="AI323" i="38"/>
  <c r="AF323" i="38"/>
  <c r="AB323" i="38"/>
  <c r="AA323" i="38"/>
  <c r="Z323" i="38"/>
  <c r="Y323" i="38"/>
  <c r="T323" i="38"/>
  <c r="P323" i="38"/>
  <c r="AI322" i="38"/>
  <c r="AF322" i="38"/>
  <c r="AE322" i="38"/>
  <c r="AJ322" i="38"/>
  <c r="AB322" i="38"/>
  <c r="AA322" i="38"/>
  <c r="Z322" i="38"/>
  <c r="Y322" i="38"/>
  <c r="T322" i="38"/>
  <c r="P322" i="38"/>
  <c r="AE321" i="38"/>
  <c r="AJ321" i="38"/>
  <c r="AI321" i="38"/>
  <c r="AF321" i="38"/>
  <c r="AB321" i="38"/>
  <c r="AA321" i="38"/>
  <c r="Z321" i="38"/>
  <c r="Y321" i="38"/>
  <c r="T321" i="38"/>
  <c r="P321" i="38"/>
  <c r="AE320" i="38"/>
  <c r="AJ320" i="38"/>
  <c r="AI320" i="38"/>
  <c r="AF320" i="38"/>
  <c r="AB320" i="38"/>
  <c r="AA320" i="38"/>
  <c r="Z320" i="38"/>
  <c r="Y320" i="38"/>
  <c r="T320" i="38"/>
  <c r="P320" i="38"/>
  <c r="AE319" i="38"/>
  <c r="AJ319" i="38"/>
  <c r="AI319" i="38"/>
  <c r="AF319" i="38"/>
  <c r="AB319" i="38"/>
  <c r="AA319" i="38"/>
  <c r="Z319" i="38"/>
  <c r="Y319" i="38"/>
  <c r="T319" i="38"/>
  <c r="P319" i="38"/>
  <c r="AE318" i="38"/>
  <c r="AJ318" i="38"/>
  <c r="AI318" i="38"/>
  <c r="AF318" i="38"/>
  <c r="AB318" i="38"/>
  <c r="AA318" i="38"/>
  <c r="Z318" i="38"/>
  <c r="Y318" i="38"/>
  <c r="T318" i="38"/>
  <c r="P318" i="38"/>
  <c r="AI317" i="38"/>
  <c r="AF317" i="38"/>
  <c r="AE317" i="38"/>
  <c r="AJ317" i="38"/>
  <c r="AB317" i="38"/>
  <c r="AA317" i="38"/>
  <c r="Z317" i="38"/>
  <c r="Y317" i="38"/>
  <c r="T317" i="38"/>
  <c r="P317" i="38"/>
  <c r="AI316" i="38"/>
  <c r="AF316" i="38"/>
  <c r="AE316" i="38"/>
  <c r="AJ316" i="38"/>
  <c r="AB316" i="38"/>
  <c r="AA316" i="38"/>
  <c r="Z316" i="38"/>
  <c r="Y316" i="38"/>
  <c r="T316" i="38"/>
  <c r="P316" i="38"/>
  <c r="AE315" i="38"/>
  <c r="AJ315" i="38"/>
  <c r="AI315" i="38"/>
  <c r="AF315" i="38"/>
  <c r="AB315" i="38"/>
  <c r="AA315" i="38"/>
  <c r="Z315" i="38"/>
  <c r="Y315" i="38"/>
  <c r="T315" i="38"/>
  <c r="P315" i="38"/>
  <c r="AE314" i="38"/>
  <c r="AJ314" i="38"/>
  <c r="AI314" i="38"/>
  <c r="AF314" i="38"/>
  <c r="AB314" i="38"/>
  <c r="AA314" i="38"/>
  <c r="Z314" i="38"/>
  <c r="Y314" i="38"/>
  <c r="T314" i="38"/>
  <c r="P314" i="38"/>
  <c r="AE313" i="38"/>
  <c r="AJ313" i="38"/>
  <c r="AI313" i="38"/>
  <c r="AF313" i="38"/>
  <c r="AB313" i="38"/>
  <c r="AA313" i="38"/>
  <c r="Z313" i="38"/>
  <c r="Y313" i="38"/>
  <c r="T313" i="38"/>
  <c r="P313" i="38"/>
  <c r="AE312" i="38"/>
  <c r="AJ312" i="38"/>
  <c r="AI312" i="38"/>
  <c r="AF312" i="38"/>
  <c r="AB312" i="38"/>
  <c r="AA312" i="38"/>
  <c r="Z312" i="38"/>
  <c r="Y312" i="38"/>
  <c r="T312" i="38"/>
  <c r="P312" i="38"/>
  <c r="AI311" i="38"/>
  <c r="AF311" i="38"/>
  <c r="AE311" i="38"/>
  <c r="AJ311" i="38"/>
  <c r="AB311" i="38"/>
  <c r="AA311" i="38"/>
  <c r="Z311" i="38"/>
  <c r="Y311" i="38"/>
  <c r="T311" i="38"/>
  <c r="P311" i="38"/>
  <c r="AI310" i="38"/>
  <c r="AF310" i="38"/>
  <c r="AE310" i="38"/>
  <c r="AJ310" i="38"/>
  <c r="AB310" i="38"/>
  <c r="AA310" i="38"/>
  <c r="Z310" i="38"/>
  <c r="Y310" i="38"/>
  <c r="T310" i="38"/>
  <c r="P310" i="38"/>
  <c r="AI309" i="38"/>
  <c r="AF309" i="38"/>
  <c r="AE309" i="38"/>
  <c r="AJ309" i="38"/>
  <c r="AB309" i="38"/>
  <c r="AA309" i="38"/>
  <c r="Z309" i="38"/>
  <c r="Y309" i="38"/>
  <c r="T309" i="38"/>
  <c r="P309" i="38"/>
  <c r="AI308" i="38"/>
  <c r="AF308" i="38"/>
  <c r="AE308" i="38"/>
  <c r="AJ308" i="38"/>
  <c r="AB308" i="38"/>
  <c r="AA308" i="38"/>
  <c r="Z308" i="38"/>
  <c r="Y308" i="38"/>
  <c r="T308" i="38"/>
  <c r="P308" i="38"/>
  <c r="AE307" i="38"/>
  <c r="AJ307" i="38"/>
  <c r="AI307" i="38"/>
  <c r="AF307" i="38"/>
  <c r="AB307" i="38"/>
  <c r="AA307" i="38"/>
  <c r="Z307" i="38"/>
  <c r="Y307" i="38"/>
  <c r="T307" i="38"/>
  <c r="P307" i="38"/>
  <c r="AE306" i="38"/>
  <c r="AJ306" i="38"/>
  <c r="AI306" i="38"/>
  <c r="AF306" i="38"/>
  <c r="AB306" i="38"/>
  <c r="AA306" i="38"/>
  <c r="Z306" i="38"/>
  <c r="Y306" i="38"/>
  <c r="T306" i="38"/>
  <c r="P306" i="38"/>
  <c r="AE305" i="38"/>
  <c r="AJ305" i="38"/>
  <c r="AI305" i="38"/>
  <c r="AF305" i="38"/>
  <c r="AB305" i="38"/>
  <c r="AA305" i="38"/>
  <c r="Z305" i="38"/>
  <c r="Y305" i="38"/>
  <c r="T305" i="38"/>
  <c r="P305" i="38"/>
  <c r="AE304" i="38"/>
  <c r="AJ304" i="38"/>
  <c r="AI304" i="38"/>
  <c r="AF304" i="38"/>
  <c r="AB304" i="38"/>
  <c r="AA304" i="38"/>
  <c r="Z304" i="38"/>
  <c r="Y304" i="38"/>
  <c r="T304" i="38"/>
  <c r="P304" i="38"/>
  <c r="AI303" i="38"/>
  <c r="AF303" i="38"/>
  <c r="AE303" i="38"/>
  <c r="AJ303" i="38"/>
  <c r="AB303" i="38"/>
  <c r="AA303" i="38"/>
  <c r="Z303" i="38"/>
  <c r="Y303" i="38"/>
  <c r="T303" i="38"/>
  <c r="P303" i="38"/>
  <c r="AI302" i="38"/>
  <c r="AF302" i="38"/>
  <c r="AE302" i="38"/>
  <c r="AJ302" i="38"/>
  <c r="AB302" i="38"/>
  <c r="AA302" i="38"/>
  <c r="Z302" i="38"/>
  <c r="Y302" i="38"/>
  <c r="T302" i="38"/>
  <c r="P302" i="38"/>
  <c r="AE301" i="38"/>
  <c r="AJ301" i="38"/>
  <c r="AI301" i="38"/>
  <c r="AF301" i="38"/>
  <c r="AB301" i="38"/>
  <c r="AA301" i="38"/>
  <c r="Z301" i="38"/>
  <c r="Y301" i="38"/>
  <c r="T301" i="38"/>
  <c r="P301" i="38"/>
  <c r="AE300" i="38"/>
  <c r="AJ300" i="38"/>
  <c r="AI300" i="38"/>
  <c r="AF300" i="38"/>
  <c r="AB300" i="38"/>
  <c r="AA300" i="38"/>
  <c r="Z300" i="38"/>
  <c r="Y300" i="38"/>
  <c r="T300" i="38"/>
  <c r="P300" i="38"/>
  <c r="AE299" i="38"/>
  <c r="AJ299" i="38"/>
  <c r="AI299" i="38"/>
  <c r="AF299" i="38"/>
  <c r="AB299" i="38"/>
  <c r="AA299" i="38"/>
  <c r="Z299" i="38"/>
  <c r="Y299" i="38"/>
  <c r="T299" i="38"/>
  <c r="P299" i="38"/>
  <c r="AE298" i="38"/>
  <c r="AJ298" i="38"/>
  <c r="AI298" i="38"/>
  <c r="AF298" i="38"/>
  <c r="AB298" i="38"/>
  <c r="AA298" i="38"/>
  <c r="Z298" i="38"/>
  <c r="Y298" i="38"/>
  <c r="T298" i="38"/>
  <c r="P298" i="38"/>
  <c r="AE297" i="38"/>
  <c r="AJ297" i="38"/>
  <c r="AI297" i="38"/>
  <c r="AF297" i="38"/>
  <c r="AB297" i="38"/>
  <c r="AA297" i="38"/>
  <c r="Z297" i="38"/>
  <c r="Y297" i="38"/>
  <c r="T297" i="38"/>
  <c r="P297" i="38"/>
  <c r="AE296" i="38"/>
  <c r="AJ296" i="38"/>
  <c r="AI296" i="38"/>
  <c r="AF296" i="38"/>
  <c r="AB296" i="38"/>
  <c r="AA296" i="38"/>
  <c r="Z296" i="38"/>
  <c r="Y296" i="38"/>
  <c r="T296" i="38"/>
  <c r="P296" i="38"/>
  <c r="AI295" i="38"/>
  <c r="AF295" i="38"/>
  <c r="AE295" i="38"/>
  <c r="AJ295" i="38"/>
  <c r="AB295" i="38"/>
  <c r="AA295" i="38"/>
  <c r="Z295" i="38"/>
  <c r="Y295" i="38"/>
  <c r="T295" i="38"/>
  <c r="P295" i="38"/>
  <c r="AE294" i="38"/>
  <c r="AJ294" i="38"/>
  <c r="AI294" i="38"/>
  <c r="AF294" i="38"/>
  <c r="AB294" i="38"/>
  <c r="AA294" i="38"/>
  <c r="Z294" i="38"/>
  <c r="Y294" i="38"/>
  <c r="T294" i="38"/>
  <c r="P294" i="38"/>
  <c r="AI293" i="38"/>
  <c r="AF293" i="38"/>
  <c r="AE293" i="38"/>
  <c r="AJ293" i="38"/>
  <c r="AB293" i="38"/>
  <c r="AA293" i="38"/>
  <c r="Z293" i="38"/>
  <c r="Y293" i="38"/>
  <c r="T293" i="38"/>
  <c r="P293" i="38"/>
  <c r="AE292" i="38"/>
  <c r="AJ292" i="38"/>
  <c r="AI292" i="38"/>
  <c r="AF292" i="38"/>
  <c r="AB292" i="38"/>
  <c r="AA292" i="38"/>
  <c r="Z292" i="38"/>
  <c r="Y292" i="38"/>
  <c r="T292" i="38"/>
  <c r="P292" i="38"/>
  <c r="AE291" i="38"/>
  <c r="AJ291" i="38"/>
  <c r="AI291" i="38"/>
  <c r="AF291" i="38"/>
  <c r="AB291" i="38"/>
  <c r="AA291" i="38"/>
  <c r="Z291" i="38"/>
  <c r="Y291" i="38"/>
  <c r="T291" i="38"/>
  <c r="P291" i="38"/>
  <c r="AE290" i="38"/>
  <c r="AJ290" i="38"/>
  <c r="AI290" i="38"/>
  <c r="AF290" i="38"/>
  <c r="AB290" i="38"/>
  <c r="AA290" i="38"/>
  <c r="Z290" i="38"/>
  <c r="Y290" i="38"/>
  <c r="T290" i="38"/>
  <c r="P290" i="38"/>
  <c r="AE289" i="38"/>
  <c r="AJ289" i="38"/>
  <c r="AI289" i="38"/>
  <c r="AF289" i="38"/>
  <c r="AB289" i="38"/>
  <c r="AA289" i="38"/>
  <c r="Z289" i="38"/>
  <c r="Y289" i="38"/>
  <c r="T289" i="38"/>
  <c r="P289" i="38"/>
  <c r="AE288" i="38"/>
  <c r="AJ288" i="38"/>
  <c r="AI288" i="38"/>
  <c r="AF288" i="38"/>
  <c r="AB288" i="38"/>
  <c r="AA288" i="38"/>
  <c r="Z288" i="38"/>
  <c r="Y288" i="38"/>
  <c r="T288" i="38"/>
  <c r="P288" i="38"/>
  <c r="AI287" i="38"/>
  <c r="AF287" i="38"/>
  <c r="AE287" i="38"/>
  <c r="AJ287" i="38"/>
  <c r="AB287" i="38"/>
  <c r="AA287" i="38"/>
  <c r="Z287" i="38"/>
  <c r="Y287" i="38"/>
  <c r="T287" i="38"/>
  <c r="P287" i="38"/>
  <c r="AI286" i="38"/>
  <c r="AF286" i="38"/>
  <c r="AE286" i="38"/>
  <c r="AJ286" i="38"/>
  <c r="AB286" i="38"/>
  <c r="AA286" i="38"/>
  <c r="Z286" i="38"/>
  <c r="Y286" i="38"/>
  <c r="T286" i="38"/>
  <c r="P286" i="38"/>
  <c r="AI285" i="38"/>
  <c r="AF285" i="38"/>
  <c r="AE285" i="38"/>
  <c r="AJ285" i="38"/>
  <c r="AB285" i="38"/>
  <c r="AA285" i="38"/>
  <c r="Z285" i="38"/>
  <c r="Y285" i="38"/>
  <c r="T285" i="38"/>
  <c r="P285" i="38"/>
  <c r="AI284" i="38"/>
  <c r="AF284" i="38"/>
  <c r="AE284" i="38"/>
  <c r="AJ284" i="38"/>
  <c r="AB284" i="38"/>
  <c r="AA284" i="38"/>
  <c r="Z284" i="38"/>
  <c r="Y284" i="38"/>
  <c r="T284" i="38"/>
  <c r="P284" i="38"/>
  <c r="AE283" i="38"/>
  <c r="AJ283" i="38"/>
  <c r="AI283" i="38"/>
  <c r="AF283" i="38"/>
  <c r="AB283" i="38"/>
  <c r="AA283" i="38"/>
  <c r="Z283" i="38"/>
  <c r="Y283" i="38"/>
  <c r="T283" i="38"/>
  <c r="P283" i="38"/>
  <c r="AE282" i="38"/>
  <c r="AJ282" i="38"/>
  <c r="AI282" i="38"/>
  <c r="AF282" i="38"/>
  <c r="AB282" i="38"/>
  <c r="AA282" i="38"/>
  <c r="Z282" i="38"/>
  <c r="Y282" i="38"/>
  <c r="T282" i="38"/>
  <c r="P282" i="38"/>
  <c r="AE281" i="38"/>
  <c r="AJ281" i="38"/>
  <c r="AI281" i="38"/>
  <c r="AF281" i="38"/>
  <c r="AB281" i="38"/>
  <c r="AA281" i="38"/>
  <c r="Z281" i="38"/>
  <c r="Y281" i="38"/>
  <c r="T281" i="38"/>
  <c r="P281" i="38"/>
  <c r="AE280" i="38"/>
  <c r="AJ280" i="38"/>
  <c r="AI280" i="38"/>
  <c r="AF280" i="38"/>
  <c r="AB280" i="38"/>
  <c r="AA280" i="38"/>
  <c r="Z280" i="38"/>
  <c r="Y280" i="38"/>
  <c r="T280" i="38"/>
  <c r="P280" i="38"/>
  <c r="AI279" i="38"/>
  <c r="AF279" i="38"/>
  <c r="AE279" i="38"/>
  <c r="AJ279" i="38"/>
  <c r="AB279" i="38"/>
  <c r="AA279" i="38"/>
  <c r="Z279" i="38"/>
  <c r="Y279" i="38"/>
  <c r="T279" i="38"/>
  <c r="P279" i="38"/>
  <c r="AI278" i="38"/>
  <c r="AF278" i="38"/>
  <c r="AE278" i="38"/>
  <c r="AJ278" i="38"/>
  <c r="AB278" i="38"/>
  <c r="AA278" i="38"/>
  <c r="Z278" i="38"/>
  <c r="Y278" i="38"/>
  <c r="T278" i="38"/>
  <c r="P278" i="38"/>
  <c r="AI277" i="38"/>
  <c r="AF277" i="38"/>
  <c r="AE277" i="38"/>
  <c r="AJ277" i="38"/>
  <c r="AB277" i="38"/>
  <c r="AA277" i="38"/>
  <c r="Z277" i="38"/>
  <c r="Y277" i="38"/>
  <c r="T277" i="38"/>
  <c r="P277" i="38"/>
  <c r="AE276" i="38"/>
  <c r="AJ276" i="38"/>
  <c r="AI276" i="38"/>
  <c r="AF276" i="38"/>
  <c r="AB276" i="38"/>
  <c r="AA276" i="38"/>
  <c r="Z276" i="38"/>
  <c r="Y276" i="38"/>
  <c r="T276" i="38"/>
  <c r="P276" i="38"/>
  <c r="AE275" i="38"/>
  <c r="AJ275" i="38"/>
  <c r="AI275" i="38"/>
  <c r="AF275" i="38"/>
  <c r="AB275" i="38"/>
  <c r="AA275" i="38"/>
  <c r="Z275" i="38"/>
  <c r="Y275" i="38"/>
  <c r="T275" i="38"/>
  <c r="P275" i="38"/>
  <c r="AE274" i="38"/>
  <c r="AJ274" i="38"/>
  <c r="AI274" i="38"/>
  <c r="AF274" i="38"/>
  <c r="AB274" i="38"/>
  <c r="AA274" i="38"/>
  <c r="Z274" i="38"/>
  <c r="Y274" i="38"/>
  <c r="T274" i="38"/>
  <c r="P274" i="38"/>
  <c r="AE273" i="38"/>
  <c r="AJ273" i="38"/>
  <c r="AI273" i="38"/>
  <c r="AF273" i="38"/>
  <c r="AB273" i="38"/>
  <c r="AA273" i="38"/>
  <c r="Z273" i="38"/>
  <c r="Y273" i="38"/>
  <c r="T273" i="38"/>
  <c r="P273" i="38"/>
  <c r="AE272" i="38"/>
  <c r="AJ272" i="38"/>
  <c r="AI272" i="38"/>
  <c r="AF272" i="38"/>
  <c r="AB272" i="38"/>
  <c r="AA272" i="38"/>
  <c r="Z272" i="38"/>
  <c r="Y272" i="38"/>
  <c r="T272" i="38"/>
  <c r="P272" i="38"/>
  <c r="AI271" i="38"/>
  <c r="AF271" i="38"/>
  <c r="AE271" i="38"/>
  <c r="AJ271" i="38"/>
  <c r="AB271" i="38"/>
  <c r="AA271" i="38"/>
  <c r="Z271" i="38"/>
  <c r="Y271" i="38"/>
  <c r="T271" i="38"/>
  <c r="P271" i="38"/>
  <c r="AE270" i="38"/>
  <c r="AJ270" i="38"/>
  <c r="AI270" i="38"/>
  <c r="AF270" i="38"/>
  <c r="AB270" i="38"/>
  <c r="AA270" i="38"/>
  <c r="Z270" i="38"/>
  <c r="Y270" i="38"/>
  <c r="T270" i="38"/>
  <c r="P270" i="38"/>
  <c r="AI269" i="38"/>
  <c r="AF269" i="38"/>
  <c r="AE269" i="38"/>
  <c r="AJ269" i="38"/>
  <c r="AB269" i="38"/>
  <c r="AA269" i="38"/>
  <c r="Z269" i="38"/>
  <c r="Y269" i="38"/>
  <c r="T269" i="38"/>
  <c r="P269" i="38"/>
  <c r="AI268" i="38"/>
  <c r="AF268" i="38"/>
  <c r="AE268" i="38"/>
  <c r="AJ268" i="38"/>
  <c r="AB268" i="38"/>
  <c r="AA268" i="38"/>
  <c r="Z268" i="38"/>
  <c r="Y268" i="38"/>
  <c r="T268" i="38"/>
  <c r="P268" i="38"/>
  <c r="AE267" i="38"/>
  <c r="AJ267" i="38"/>
  <c r="AI267" i="38"/>
  <c r="AF267" i="38"/>
  <c r="AB267" i="38"/>
  <c r="AA267" i="38"/>
  <c r="Z267" i="38"/>
  <c r="Y267" i="38"/>
  <c r="T267" i="38"/>
  <c r="P267" i="38"/>
  <c r="AE266" i="38"/>
  <c r="AJ266" i="38"/>
  <c r="AI266" i="38"/>
  <c r="AF266" i="38"/>
  <c r="AB266" i="38"/>
  <c r="AA266" i="38"/>
  <c r="Z266" i="38"/>
  <c r="Y266" i="38"/>
  <c r="T266" i="38"/>
  <c r="P266" i="38"/>
  <c r="AE265" i="38"/>
  <c r="AJ265" i="38"/>
  <c r="AI265" i="38"/>
  <c r="AF265" i="38"/>
  <c r="AB265" i="38"/>
  <c r="AA265" i="38"/>
  <c r="Z265" i="38"/>
  <c r="Y265" i="38"/>
  <c r="T265" i="38"/>
  <c r="P265" i="38"/>
  <c r="AE264" i="38"/>
  <c r="AJ264" i="38"/>
  <c r="AI264" i="38"/>
  <c r="AF264" i="38"/>
  <c r="AB264" i="38"/>
  <c r="AA264" i="38"/>
  <c r="Z264" i="38"/>
  <c r="Y264" i="38"/>
  <c r="T264" i="38"/>
  <c r="P264" i="38"/>
  <c r="AI263" i="38"/>
  <c r="AF263" i="38"/>
  <c r="AE263" i="38"/>
  <c r="AJ263" i="38"/>
  <c r="AB263" i="38"/>
  <c r="AA263" i="38"/>
  <c r="Z263" i="38"/>
  <c r="Y263" i="38"/>
  <c r="T263" i="38"/>
  <c r="P263" i="38"/>
  <c r="AI262" i="38"/>
  <c r="AF262" i="38"/>
  <c r="AE262" i="38"/>
  <c r="AJ262" i="38"/>
  <c r="AB262" i="38"/>
  <c r="AA262" i="38"/>
  <c r="Z262" i="38"/>
  <c r="Y262" i="38"/>
  <c r="T262" i="38"/>
  <c r="P262" i="38"/>
  <c r="AI261" i="38"/>
  <c r="AF261" i="38"/>
  <c r="AE261" i="38"/>
  <c r="AJ261" i="38"/>
  <c r="AB261" i="38"/>
  <c r="AA261" i="38"/>
  <c r="Z261" i="38"/>
  <c r="Y261" i="38"/>
  <c r="T261" i="38"/>
  <c r="P261" i="38"/>
  <c r="AE260" i="38"/>
  <c r="AJ260" i="38"/>
  <c r="AI260" i="38"/>
  <c r="AF260" i="38"/>
  <c r="AB260" i="38"/>
  <c r="AA260" i="38"/>
  <c r="Z260" i="38"/>
  <c r="Y260" i="38"/>
  <c r="T260" i="38"/>
  <c r="P260" i="38"/>
  <c r="AE259" i="38"/>
  <c r="AJ259" i="38"/>
  <c r="AI259" i="38"/>
  <c r="AF259" i="38"/>
  <c r="AB259" i="38"/>
  <c r="AA259" i="38"/>
  <c r="Z259" i="38"/>
  <c r="Y259" i="38"/>
  <c r="T259" i="38"/>
  <c r="P259" i="38"/>
  <c r="AE258" i="38"/>
  <c r="AJ258" i="38"/>
  <c r="AI258" i="38"/>
  <c r="AF258" i="38"/>
  <c r="AB258" i="38"/>
  <c r="AA258" i="38"/>
  <c r="Z258" i="38"/>
  <c r="Y258" i="38"/>
  <c r="T258" i="38"/>
  <c r="P258" i="38"/>
  <c r="AE257" i="38"/>
  <c r="AJ257" i="38"/>
  <c r="AI257" i="38"/>
  <c r="AF257" i="38"/>
  <c r="AB257" i="38"/>
  <c r="AA257" i="38"/>
  <c r="Z257" i="38"/>
  <c r="Y257" i="38"/>
  <c r="T257" i="38"/>
  <c r="P257" i="38"/>
  <c r="AE256" i="38"/>
  <c r="AJ256" i="38"/>
  <c r="AI256" i="38"/>
  <c r="AF256" i="38"/>
  <c r="AB256" i="38"/>
  <c r="AA256" i="38"/>
  <c r="Z256" i="38"/>
  <c r="Y256" i="38"/>
  <c r="T256" i="38"/>
  <c r="P256" i="38"/>
  <c r="AI255" i="38"/>
  <c r="AF255" i="38"/>
  <c r="AE255" i="38"/>
  <c r="AJ255" i="38"/>
  <c r="AB255" i="38"/>
  <c r="AA255" i="38"/>
  <c r="Z255" i="38"/>
  <c r="Y255" i="38"/>
  <c r="T255" i="38"/>
  <c r="P255" i="38"/>
  <c r="AE254" i="38"/>
  <c r="AJ254" i="38"/>
  <c r="AI254" i="38"/>
  <c r="AF254" i="38"/>
  <c r="AB254" i="38"/>
  <c r="AA254" i="38"/>
  <c r="Z254" i="38"/>
  <c r="Y254" i="38"/>
  <c r="T254" i="38"/>
  <c r="P254" i="38"/>
  <c r="AI253" i="38"/>
  <c r="AF253" i="38"/>
  <c r="AE253" i="38"/>
  <c r="AJ253" i="38"/>
  <c r="AB253" i="38"/>
  <c r="AA253" i="38"/>
  <c r="Z253" i="38"/>
  <c r="Y253" i="38"/>
  <c r="T253" i="38"/>
  <c r="P253" i="38"/>
  <c r="AE252" i="38"/>
  <c r="AJ252" i="38"/>
  <c r="AI252" i="38"/>
  <c r="AF252" i="38"/>
  <c r="AB252" i="38"/>
  <c r="AA252" i="38"/>
  <c r="Z252" i="38"/>
  <c r="Y252" i="38"/>
  <c r="T252" i="38"/>
  <c r="P252" i="38"/>
  <c r="AE251" i="38"/>
  <c r="AJ251" i="38"/>
  <c r="AI251" i="38"/>
  <c r="AF251" i="38"/>
  <c r="AB251" i="38"/>
  <c r="AA251" i="38"/>
  <c r="Z251" i="38"/>
  <c r="Y251" i="38"/>
  <c r="T251" i="38"/>
  <c r="P251" i="38"/>
  <c r="AE250" i="38"/>
  <c r="AJ250" i="38"/>
  <c r="AI250" i="38"/>
  <c r="AF250" i="38"/>
  <c r="AB250" i="38"/>
  <c r="AA250" i="38"/>
  <c r="Z250" i="38"/>
  <c r="Y250" i="38"/>
  <c r="T250" i="38"/>
  <c r="P250" i="38"/>
  <c r="AE249" i="38"/>
  <c r="AJ249" i="38"/>
  <c r="AI249" i="38"/>
  <c r="AF249" i="38"/>
  <c r="AB249" i="38"/>
  <c r="AA249" i="38"/>
  <c r="Z249" i="38"/>
  <c r="Y249" i="38"/>
  <c r="T249" i="38"/>
  <c r="P249" i="38"/>
  <c r="AE248" i="38"/>
  <c r="AJ248" i="38"/>
  <c r="AI248" i="38"/>
  <c r="AF248" i="38"/>
  <c r="AB248" i="38"/>
  <c r="AA248" i="38"/>
  <c r="Z248" i="38"/>
  <c r="Y248" i="38"/>
  <c r="T248" i="38"/>
  <c r="P248" i="38"/>
  <c r="AI247" i="38"/>
  <c r="AF247" i="38"/>
  <c r="AE247" i="38"/>
  <c r="AJ247" i="38"/>
  <c r="AB247" i="38"/>
  <c r="AA247" i="38"/>
  <c r="Z247" i="38"/>
  <c r="Y247" i="38"/>
  <c r="T247" i="38"/>
  <c r="P247" i="38"/>
  <c r="AE246" i="38"/>
  <c r="AJ246" i="38"/>
  <c r="AI246" i="38"/>
  <c r="AF246" i="38"/>
  <c r="AB246" i="38"/>
  <c r="AA246" i="38"/>
  <c r="Z246" i="38"/>
  <c r="Y246" i="38"/>
  <c r="T246" i="38"/>
  <c r="P246" i="38"/>
  <c r="AE245" i="38"/>
  <c r="AJ245" i="38"/>
  <c r="AI245" i="38"/>
  <c r="AF245" i="38"/>
  <c r="AB245" i="38"/>
  <c r="AA245" i="38"/>
  <c r="Z245" i="38"/>
  <c r="Y245" i="38"/>
  <c r="T245" i="38"/>
  <c r="P245" i="38"/>
  <c r="AE244" i="38"/>
  <c r="AJ244" i="38"/>
  <c r="AI244" i="38"/>
  <c r="AF244" i="38"/>
  <c r="AB244" i="38"/>
  <c r="AA244" i="38"/>
  <c r="Z244" i="38"/>
  <c r="Y244" i="38"/>
  <c r="T244" i="38"/>
  <c r="P244" i="38"/>
  <c r="AE243" i="38"/>
  <c r="AJ243" i="38"/>
  <c r="AI243" i="38"/>
  <c r="AF243" i="38"/>
  <c r="AB243" i="38"/>
  <c r="AA243" i="38"/>
  <c r="Z243" i="38"/>
  <c r="Y243" i="38"/>
  <c r="T243" i="38"/>
  <c r="P243" i="38"/>
  <c r="AE242" i="38"/>
  <c r="AJ242" i="38"/>
  <c r="AI242" i="38"/>
  <c r="AF242" i="38"/>
  <c r="AB242" i="38"/>
  <c r="AA242" i="38"/>
  <c r="Z242" i="38"/>
  <c r="Y242" i="38"/>
  <c r="T242" i="38"/>
  <c r="P242" i="38"/>
  <c r="AE241" i="38"/>
  <c r="AJ241" i="38"/>
  <c r="AI241" i="38"/>
  <c r="AF241" i="38"/>
  <c r="AB241" i="38"/>
  <c r="AA241" i="38"/>
  <c r="Z241" i="38"/>
  <c r="Y241" i="38"/>
  <c r="T241" i="38"/>
  <c r="P241" i="38"/>
  <c r="AE240" i="38"/>
  <c r="AJ240" i="38"/>
  <c r="AI240" i="38"/>
  <c r="AF240" i="38"/>
  <c r="AB240" i="38"/>
  <c r="AA240" i="38"/>
  <c r="Z240" i="38"/>
  <c r="Y240" i="38"/>
  <c r="T240" i="38"/>
  <c r="P240" i="38"/>
  <c r="AI239" i="38"/>
  <c r="AF239" i="38"/>
  <c r="AE239" i="38"/>
  <c r="AJ239" i="38"/>
  <c r="AB239" i="38"/>
  <c r="AA239" i="38"/>
  <c r="Z239" i="38"/>
  <c r="Y239" i="38"/>
  <c r="T239" i="38"/>
  <c r="P239" i="38"/>
  <c r="AE238" i="38"/>
  <c r="AJ238" i="38"/>
  <c r="AI238" i="38"/>
  <c r="AF238" i="38"/>
  <c r="AB238" i="38"/>
  <c r="AA238" i="38"/>
  <c r="Z238" i="38"/>
  <c r="Y238" i="38"/>
  <c r="T238" i="38"/>
  <c r="P238" i="38"/>
  <c r="AI237" i="38"/>
  <c r="AF237" i="38"/>
  <c r="AE237" i="38"/>
  <c r="AJ237" i="38"/>
  <c r="AB237" i="38"/>
  <c r="AA237" i="38"/>
  <c r="Z237" i="38"/>
  <c r="Y237" i="38"/>
  <c r="T237" i="38"/>
  <c r="P237" i="38"/>
  <c r="AI236" i="38"/>
  <c r="AF236" i="38"/>
  <c r="AE236" i="38"/>
  <c r="AJ236" i="38"/>
  <c r="AB236" i="38"/>
  <c r="AA236" i="38"/>
  <c r="Z236" i="38"/>
  <c r="Y236" i="38"/>
  <c r="T236" i="38"/>
  <c r="P236" i="38"/>
  <c r="AE235" i="38"/>
  <c r="AJ235" i="38"/>
  <c r="AI235" i="38"/>
  <c r="AF235" i="38"/>
  <c r="AB235" i="38"/>
  <c r="AA235" i="38"/>
  <c r="Z235" i="38"/>
  <c r="Y235" i="38"/>
  <c r="T235" i="38"/>
  <c r="P235" i="38"/>
  <c r="AE234" i="38"/>
  <c r="AJ234" i="38"/>
  <c r="AI234" i="38"/>
  <c r="AF234" i="38"/>
  <c r="AB234" i="38"/>
  <c r="AA234" i="38"/>
  <c r="Z234" i="38"/>
  <c r="Y234" i="38"/>
  <c r="T234" i="38"/>
  <c r="P234" i="38"/>
  <c r="AE233" i="38"/>
  <c r="AJ233" i="38"/>
  <c r="AI233" i="38"/>
  <c r="AF233" i="38"/>
  <c r="AB233" i="38"/>
  <c r="AA233" i="38"/>
  <c r="Z233" i="38"/>
  <c r="Y233" i="38"/>
  <c r="T233" i="38"/>
  <c r="P233" i="38"/>
  <c r="AE232" i="38"/>
  <c r="AJ232" i="38"/>
  <c r="AI232" i="38"/>
  <c r="AF232" i="38"/>
  <c r="AB232" i="38"/>
  <c r="AA232" i="38"/>
  <c r="Z232" i="38"/>
  <c r="Y232" i="38"/>
  <c r="T232" i="38"/>
  <c r="P232" i="38"/>
  <c r="AI231" i="38"/>
  <c r="AF231" i="38"/>
  <c r="AE231" i="38"/>
  <c r="AJ231" i="38"/>
  <c r="AB231" i="38"/>
  <c r="AA231" i="38"/>
  <c r="Z231" i="38"/>
  <c r="Y231" i="38"/>
  <c r="T231" i="38"/>
  <c r="P231" i="38"/>
  <c r="AI230" i="38"/>
  <c r="AF230" i="38"/>
  <c r="AE230" i="38"/>
  <c r="AJ230" i="38"/>
  <c r="AB230" i="38"/>
  <c r="AA230" i="38"/>
  <c r="Z230" i="38"/>
  <c r="Y230" i="38"/>
  <c r="T230" i="38"/>
  <c r="P230" i="38"/>
  <c r="AE229" i="38"/>
  <c r="AJ229" i="38"/>
  <c r="AI229" i="38"/>
  <c r="AF229" i="38"/>
  <c r="AB229" i="38"/>
  <c r="AA229" i="38"/>
  <c r="Z229" i="38"/>
  <c r="Y229" i="38"/>
  <c r="T229" i="38"/>
  <c r="P229" i="38"/>
  <c r="AI228" i="38"/>
  <c r="AF228" i="38"/>
  <c r="AE228" i="38"/>
  <c r="AJ228" i="38"/>
  <c r="AB228" i="38"/>
  <c r="AA228" i="38"/>
  <c r="Z228" i="38"/>
  <c r="Y228" i="38"/>
  <c r="T228" i="38"/>
  <c r="P228" i="38"/>
  <c r="AE227" i="38"/>
  <c r="AJ227" i="38"/>
  <c r="AI227" i="38"/>
  <c r="AF227" i="38"/>
  <c r="AB227" i="38"/>
  <c r="AA227" i="38"/>
  <c r="Z227" i="38"/>
  <c r="Y227" i="38"/>
  <c r="T227" i="38"/>
  <c r="P227" i="38"/>
  <c r="AE226" i="38"/>
  <c r="AJ226" i="38"/>
  <c r="AI226" i="38"/>
  <c r="AF226" i="38"/>
  <c r="AB226" i="38"/>
  <c r="AA226" i="38"/>
  <c r="Z226" i="38"/>
  <c r="Y226" i="38"/>
  <c r="T226" i="38"/>
  <c r="P226" i="38"/>
  <c r="AE225" i="38"/>
  <c r="AJ225" i="38"/>
  <c r="AI225" i="38"/>
  <c r="AF225" i="38"/>
  <c r="AB225" i="38"/>
  <c r="AA225" i="38"/>
  <c r="Z225" i="38"/>
  <c r="Y225" i="38"/>
  <c r="T225" i="38"/>
  <c r="P225" i="38"/>
  <c r="AE224" i="38"/>
  <c r="AJ224" i="38"/>
  <c r="AI224" i="38"/>
  <c r="AF224" i="38"/>
  <c r="AB224" i="38"/>
  <c r="AA224" i="38"/>
  <c r="Z224" i="38"/>
  <c r="Y224" i="38"/>
  <c r="T224" i="38"/>
  <c r="P224" i="38"/>
  <c r="AI223" i="38"/>
  <c r="AF223" i="38"/>
  <c r="AE223" i="38"/>
  <c r="AJ223" i="38"/>
  <c r="AB223" i="38"/>
  <c r="AA223" i="38"/>
  <c r="Z223" i="38"/>
  <c r="Y223" i="38"/>
  <c r="T223" i="38"/>
  <c r="P223" i="38"/>
  <c r="AI222" i="38"/>
  <c r="AF222" i="38"/>
  <c r="AE222" i="38"/>
  <c r="AJ222" i="38"/>
  <c r="AB222" i="38"/>
  <c r="AA222" i="38"/>
  <c r="Z222" i="38"/>
  <c r="Y222" i="38"/>
  <c r="T222" i="38"/>
  <c r="P222" i="38"/>
  <c r="AE221" i="38"/>
  <c r="AJ221" i="38"/>
  <c r="AI221" i="38"/>
  <c r="AF221" i="38"/>
  <c r="AB221" i="38"/>
  <c r="AA221" i="38"/>
  <c r="Z221" i="38"/>
  <c r="Y221" i="38"/>
  <c r="T221" i="38"/>
  <c r="P221" i="38"/>
  <c r="AE220" i="38"/>
  <c r="AJ220" i="38"/>
  <c r="AI220" i="38"/>
  <c r="AF220" i="38"/>
  <c r="AB220" i="38"/>
  <c r="AA220" i="38"/>
  <c r="Z220" i="38"/>
  <c r="Y220" i="38"/>
  <c r="T220" i="38"/>
  <c r="P220" i="38"/>
  <c r="AE219" i="38"/>
  <c r="AJ219" i="38"/>
  <c r="AI219" i="38"/>
  <c r="AF219" i="38"/>
  <c r="AB219" i="38"/>
  <c r="AA219" i="38"/>
  <c r="Z219" i="38"/>
  <c r="Y219" i="38"/>
  <c r="T219" i="38"/>
  <c r="P219" i="38"/>
  <c r="AE218" i="38"/>
  <c r="AJ218" i="38"/>
  <c r="AI218" i="38"/>
  <c r="AF218" i="38"/>
  <c r="AB218" i="38"/>
  <c r="AA218" i="38"/>
  <c r="Z218" i="38"/>
  <c r="Y218" i="38"/>
  <c r="T218" i="38"/>
  <c r="P218" i="38"/>
  <c r="AE217" i="38"/>
  <c r="AJ217" i="38"/>
  <c r="AI217" i="38"/>
  <c r="AF217" i="38"/>
  <c r="AB217" i="38"/>
  <c r="AA217" i="38"/>
  <c r="Z217" i="38"/>
  <c r="Y217" i="38"/>
  <c r="T217" i="38"/>
  <c r="P217" i="38"/>
  <c r="AI216" i="38"/>
  <c r="AF216" i="38"/>
  <c r="AE216" i="38"/>
  <c r="AJ216" i="38"/>
  <c r="AB216" i="38"/>
  <c r="AA216" i="38"/>
  <c r="Z216" i="38"/>
  <c r="Y216" i="38"/>
  <c r="T216" i="38"/>
  <c r="P216" i="38"/>
  <c r="AI215" i="38"/>
  <c r="AF215" i="38"/>
  <c r="AE215" i="38"/>
  <c r="AJ215" i="38"/>
  <c r="AB215" i="38"/>
  <c r="AA215" i="38"/>
  <c r="Z215" i="38"/>
  <c r="Y215" i="38"/>
  <c r="T215" i="38"/>
  <c r="P215" i="38"/>
  <c r="AI214" i="38"/>
  <c r="AF214" i="38"/>
  <c r="AE214" i="38"/>
  <c r="AJ214" i="38"/>
  <c r="AB214" i="38"/>
  <c r="AA214" i="38"/>
  <c r="Z214" i="38"/>
  <c r="Y214" i="38"/>
  <c r="T214" i="38"/>
  <c r="P214" i="38"/>
  <c r="AI213" i="38"/>
  <c r="AF213" i="38"/>
  <c r="AE213" i="38"/>
  <c r="AJ213" i="38"/>
  <c r="AB213" i="38"/>
  <c r="AA213" i="38"/>
  <c r="Z213" i="38"/>
  <c r="Y213" i="38"/>
  <c r="T213" i="38"/>
  <c r="P213" i="38"/>
  <c r="AE212" i="38"/>
  <c r="AJ212" i="38"/>
  <c r="AI212" i="38"/>
  <c r="AF212" i="38"/>
  <c r="AB212" i="38"/>
  <c r="AA212" i="38"/>
  <c r="Z212" i="38"/>
  <c r="Y212" i="38"/>
  <c r="T212" i="38"/>
  <c r="P212" i="38"/>
  <c r="AE211" i="38"/>
  <c r="AJ211" i="38"/>
  <c r="AI211" i="38"/>
  <c r="AF211" i="38"/>
  <c r="AB211" i="38"/>
  <c r="AA211" i="38"/>
  <c r="Z211" i="38"/>
  <c r="Y211" i="38"/>
  <c r="T211" i="38"/>
  <c r="P211" i="38"/>
  <c r="AI210" i="38"/>
  <c r="AF210" i="38"/>
  <c r="AE210" i="38"/>
  <c r="AJ210" i="38"/>
  <c r="AB210" i="38"/>
  <c r="AA210" i="38"/>
  <c r="Z210" i="38"/>
  <c r="Y210" i="38"/>
  <c r="T210" i="38"/>
  <c r="P210" i="38"/>
  <c r="AI209" i="38"/>
  <c r="AF209" i="38"/>
  <c r="AE209" i="38"/>
  <c r="AJ209" i="38"/>
  <c r="AB209" i="38"/>
  <c r="AA209" i="38"/>
  <c r="Z209" i="38"/>
  <c r="Y209" i="38"/>
  <c r="T209" i="38"/>
  <c r="P209" i="38"/>
  <c r="AI208" i="38"/>
  <c r="AF208" i="38"/>
  <c r="AB208" i="38"/>
  <c r="AA208" i="38"/>
  <c r="Z208" i="38"/>
  <c r="Y208" i="38"/>
  <c r="P208" i="38"/>
  <c r="N208" i="38"/>
  <c r="AI207" i="38"/>
  <c r="AF207" i="38"/>
  <c r="AB207" i="38"/>
  <c r="AA207" i="38"/>
  <c r="Z207" i="38"/>
  <c r="Y207" i="38"/>
  <c r="P207" i="38"/>
  <c r="N207" i="38"/>
  <c r="AI206" i="38"/>
  <c r="AF206" i="38"/>
  <c r="AB206" i="38"/>
  <c r="AA206" i="38"/>
  <c r="Z206" i="38"/>
  <c r="Y206" i="38"/>
  <c r="P206" i="38"/>
  <c r="N206" i="38"/>
  <c r="AI205" i="38"/>
  <c r="AF205" i="38"/>
  <c r="AB205" i="38"/>
  <c r="AA205" i="38"/>
  <c r="Z205" i="38"/>
  <c r="Y205" i="38"/>
  <c r="P205" i="38"/>
  <c r="N205" i="38"/>
  <c r="AI204" i="38"/>
  <c r="AF204" i="38"/>
  <c r="AB204" i="38"/>
  <c r="AA204" i="38"/>
  <c r="Z204" i="38"/>
  <c r="Y204" i="38"/>
  <c r="P204" i="38"/>
  <c r="N204" i="38"/>
  <c r="AI203" i="38"/>
  <c r="AF203" i="38"/>
  <c r="AB203" i="38"/>
  <c r="AA203" i="38"/>
  <c r="Z203" i="38"/>
  <c r="Y203" i="38"/>
  <c r="P203" i="38"/>
  <c r="N203" i="38"/>
  <c r="AI202" i="38"/>
  <c r="AF202" i="38"/>
  <c r="AB202" i="38"/>
  <c r="AA202" i="38"/>
  <c r="Z202" i="38"/>
  <c r="Y202" i="38"/>
  <c r="P202" i="38"/>
  <c r="N202" i="38"/>
  <c r="AI201" i="38"/>
  <c r="AF201" i="38"/>
  <c r="AB201" i="38"/>
  <c r="AA201" i="38"/>
  <c r="Z201" i="38"/>
  <c r="Y201" i="38"/>
  <c r="P201" i="38"/>
  <c r="N201" i="38"/>
  <c r="AI200" i="38"/>
  <c r="AF200" i="38"/>
  <c r="AB200" i="38"/>
  <c r="AA200" i="38"/>
  <c r="Z200" i="38"/>
  <c r="Y200" i="38"/>
  <c r="P200" i="38"/>
  <c r="N200" i="38"/>
  <c r="AI199" i="38"/>
  <c r="AF199" i="38"/>
  <c r="AB199" i="38"/>
  <c r="AA199" i="38"/>
  <c r="Z199" i="38"/>
  <c r="Y199" i="38"/>
  <c r="P199" i="38"/>
  <c r="N199" i="38"/>
  <c r="AI198" i="38"/>
  <c r="AF198" i="38"/>
  <c r="AB198" i="38"/>
  <c r="AA198" i="38"/>
  <c r="Z198" i="38"/>
  <c r="Y198" i="38"/>
  <c r="P198" i="38"/>
  <c r="N198" i="38"/>
  <c r="AI197" i="38"/>
  <c r="AF197" i="38"/>
  <c r="AB197" i="38"/>
  <c r="AA197" i="38"/>
  <c r="Z197" i="38"/>
  <c r="Y197" i="38"/>
  <c r="P197" i="38"/>
  <c r="N197" i="38"/>
  <c r="AI196" i="38"/>
  <c r="AF196" i="38"/>
  <c r="AB196" i="38"/>
  <c r="AA196" i="38"/>
  <c r="Z196" i="38"/>
  <c r="Y196" i="38"/>
  <c r="P196" i="38"/>
  <c r="N196" i="38"/>
  <c r="AI195" i="38"/>
  <c r="AF195" i="38"/>
  <c r="AB195" i="38"/>
  <c r="AA195" i="38"/>
  <c r="Z195" i="38"/>
  <c r="Y195" i="38"/>
  <c r="P195" i="38"/>
  <c r="N195" i="38"/>
  <c r="AI194" i="38"/>
  <c r="AF194" i="38"/>
  <c r="AB194" i="38"/>
  <c r="AA194" i="38"/>
  <c r="Z194" i="38"/>
  <c r="Y194" i="38"/>
  <c r="P194" i="38"/>
  <c r="N194" i="38"/>
  <c r="AI193" i="38"/>
  <c r="AF193" i="38"/>
  <c r="AB193" i="38"/>
  <c r="AA193" i="38"/>
  <c r="Z193" i="38"/>
  <c r="Y193" i="38"/>
  <c r="P193" i="38"/>
  <c r="N193" i="38"/>
  <c r="AI192" i="38"/>
  <c r="AF192" i="38"/>
  <c r="AB192" i="38"/>
  <c r="AA192" i="38"/>
  <c r="Z192" i="38"/>
  <c r="Y192" i="38"/>
  <c r="P192" i="38"/>
  <c r="N192" i="38"/>
  <c r="AI191" i="38"/>
  <c r="AF191" i="38"/>
  <c r="AB191" i="38"/>
  <c r="AA191" i="38"/>
  <c r="Z191" i="38"/>
  <c r="Y191" i="38"/>
  <c r="P191" i="38"/>
  <c r="N191" i="38"/>
  <c r="AI190" i="38"/>
  <c r="AF190" i="38"/>
  <c r="AB190" i="38"/>
  <c r="AA190" i="38"/>
  <c r="Z190" i="38"/>
  <c r="Y190" i="38"/>
  <c r="P190" i="38"/>
  <c r="N190" i="38"/>
  <c r="AI189" i="38"/>
  <c r="AF189" i="38"/>
  <c r="AB189" i="38"/>
  <c r="AA189" i="38"/>
  <c r="Z189" i="38"/>
  <c r="Y189" i="38"/>
  <c r="P189" i="38"/>
  <c r="N189" i="38"/>
  <c r="AI188" i="38"/>
  <c r="AF188" i="38"/>
  <c r="AB188" i="38"/>
  <c r="AA188" i="38"/>
  <c r="Z188" i="38"/>
  <c r="Y188" i="38"/>
  <c r="P188" i="38"/>
  <c r="N188" i="38"/>
  <c r="AI187" i="38"/>
  <c r="AF187" i="38"/>
  <c r="AB187" i="38"/>
  <c r="AA187" i="38"/>
  <c r="Z187" i="38"/>
  <c r="Y187" i="38"/>
  <c r="P187" i="38"/>
  <c r="N187" i="38"/>
  <c r="AI186" i="38"/>
  <c r="AF186" i="38"/>
  <c r="AB186" i="38"/>
  <c r="AA186" i="38"/>
  <c r="Z186" i="38"/>
  <c r="Y186" i="38"/>
  <c r="P186" i="38"/>
  <c r="N186" i="38"/>
  <c r="AI185" i="38"/>
  <c r="AF185" i="38"/>
  <c r="AB185" i="38"/>
  <c r="AA185" i="38"/>
  <c r="Z185" i="38"/>
  <c r="Y185" i="38"/>
  <c r="P185" i="38"/>
  <c r="N185" i="38"/>
  <c r="AI184" i="38"/>
  <c r="AF184" i="38"/>
  <c r="AB184" i="38"/>
  <c r="AA184" i="38"/>
  <c r="Z184" i="38"/>
  <c r="Y184" i="38"/>
  <c r="P184" i="38"/>
  <c r="N184" i="38"/>
  <c r="AI183" i="38"/>
  <c r="AF183" i="38"/>
  <c r="AB183" i="38"/>
  <c r="AA183" i="38"/>
  <c r="Z183" i="38"/>
  <c r="Y183" i="38"/>
  <c r="P183" i="38"/>
  <c r="N183" i="38"/>
  <c r="AI182" i="38"/>
  <c r="AF182" i="38"/>
  <c r="AB182" i="38"/>
  <c r="AA182" i="38"/>
  <c r="Z182" i="38"/>
  <c r="Y182" i="38"/>
  <c r="P182" i="38"/>
  <c r="N182" i="38"/>
  <c r="AI181" i="38"/>
  <c r="AF181" i="38"/>
  <c r="AB181" i="38"/>
  <c r="AA181" i="38"/>
  <c r="Z181" i="38"/>
  <c r="Y181" i="38"/>
  <c r="P181" i="38"/>
  <c r="N181" i="38"/>
  <c r="AI180" i="38"/>
  <c r="AF180" i="38"/>
  <c r="AB180" i="38"/>
  <c r="AA180" i="38"/>
  <c r="Z180" i="38"/>
  <c r="Y180" i="38"/>
  <c r="P180" i="38"/>
  <c r="N180" i="38"/>
  <c r="AI179" i="38"/>
  <c r="AF179" i="38"/>
  <c r="AB179" i="38"/>
  <c r="AA179" i="38"/>
  <c r="Z179" i="38"/>
  <c r="Y179" i="38"/>
  <c r="P179" i="38"/>
  <c r="N179" i="38"/>
  <c r="AI178" i="38"/>
  <c r="AF178" i="38"/>
  <c r="AB178" i="38"/>
  <c r="AA178" i="38"/>
  <c r="Z178" i="38"/>
  <c r="Y178" i="38"/>
  <c r="P178" i="38"/>
  <c r="N178" i="38"/>
  <c r="AI177" i="38"/>
  <c r="AF177" i="38"/>
  <c r="AB177" i="38"/>
  <c r="AA177" i="38"/>
  <c r="Z177" i="38"/>
  <c r="Y177" i="38"/>
  <c r="P177" i="38"/>
  <c r="N177" i="38"/>
  <c r="AI176" i="38"/>
  <c r="AF176" i="38"/>
  <c r="AB176" i="38"/>
  <c r="AA176" i="38"/>
  <c r="Z176" i="38"/>
  <c r="Y176" i="38"/>
  <c r="P176" i="38"/>
  <c r="N176" i="38"/>
  <c r="AI175" i="38"/>
  <c r="AF175" i="38"/>
  <c r="AB175" i="38"/>
  <c r="AA175" i="38"/>
  <c r="Z175" i="38"/>
  <c r="Y175" i="38"/>
  <c r="P175" i="38"/>
  <c r="N175" i="38"/>
  <c r="AI174" i="38"/>
  <c r="AF174" i="38"/>
  <c r="AB174" i="38"/>
  <c r="AA174" i="38"/>
  <c r="Z174" i="38"/>
  <c r="Y174" i="38"/>
  <c r="P174" i="38"/>
  <c r="N174" i="38"/>
  <c r="AI173" i="38"/>
  <c r="AF173" i="38"/>
  <c r="AB173" i="38"/>
  <c r="AA173" i="38"/>
  <c r="Z173" i="38"/>
  <c r="Y173" i="38"/>
  <c r="P173" i="38"/>
  <c r="N173" i="38"/>
  <c r="AI172" i="38"/>
  <c r="AF172" i="38"/>
  <c r="AB172" i="38"/>
  <c r="AA172" i="38"/>
  <c r="Z172" i="38"/>
  <c r="Y172" i="38"/>
  <c r="P172" i="38"/>
  <c r="N172" i="38"/>
  <c r="AI171" i="38"/>
  <c r="AF171" i="38"/>
  <c r="AB171" i="38"/>
  <c r="AA171" i="38"/>
  <c r="Z171" i="38"/>
  <c r="Y171" i="38"/>
  <c r="P171" i="38"/>
  <c r="N171" i="38"/>
  <c r="AI170" i="38"/>
  <c r="AF170" i="38"/>
  <c r="AB170" i="38"/>
  <c r="AA170" i="38"/>
  <c r="Z170" i="38"/>
  <c r="Y170" i="38"/>
  <c r="P170" i="38"/>
  <c r="N170" i="38"/>
  <c r="AI169" i="38"/>
  <c r="AF169" i="38"/>
  <c r="AB169" i="38"/>
  <c r="AA169" i="38"/>
  <c r="Z169" i="38"/>
  <c r="Y169" i="38"/>
  <c r="P169" i="38"/>
  <c r="N169" i="38"/>
  <c r="AI168" i="38"/>
  <c r="AF168" i="38"/>
  <c r="AB168" i="38"/>
  <c r="AA168" i="38"/>
  <c r="Z168" i="38"/>
  <c r="Y168" i="38"/>
  <c r="P168" i="38"/>
  <c r="N168" i="38"/>
  <c r="AI167" i="38"/>
  <c r="AF167" i="38"/>
  <c r="AB167" i="38"/>
  <c r="AA167" i="38"/>
  <c r="Z167" i="38"/>
  <c r="Y167" i="38"/>
  <c r="P167" i="38"/>
  <c r="N167" i="38"/>
  <c r="AI166" i="38"/>
  <c r="AF166" i="38"/>
  <c r="AB166" i="38"/>
  <c r="AA166" i="38"/>
  <c r="Z166" i="38"/>
  <c r="Y166" i="38"/>
  <c r="P166" i="38"/>
  <c r="N166" i="38"/>
  <c r="AI165" i="38"/>
  <c r="AF165" i="38"/>
  <c r="AB165" i="38"/>
  <c r="AA165" i="38"/>
  <c r="Z165" i="38"/>
  <c r="Y165" i="38"/>
  <c r="P165" i="38"/>
  <c r="N165" i="38"/>
  <c r="AI164" i="38"/>
  <c r="AF164" i="38"/>
  <c r="AB164" i="38"/>
  <c r="AA164" i="38"/>
  <c r="Z164" i="38"/>
  <c r="Y164" i="38"/>
  <c r="P164" i="38"/>
  <c r="N164" i="38"/>
  <c r="AI163" i="38"/>
  <c r="AF163" i="38"/>
  <c r="AB163" i="38"/>
  <c r="AA163" i="38"/>
  <c r="Z163" i="38"/>
  <c r="Y163" i="38"/>
  <c r="P163" i="38"/>
  <c r="N163" i="38"/>
  <c r="AI162" i="38"/>
  <c r="AF162" i="38"/>
  <c r="AB162" i="38"/>
  <c r="AA162" i="38"/>
  <c r="Z162" i="38"/>
  <c r="Y162" i="38"/>
  <c r="P162" i="38"/>
  <c r="N162" i="38"/>
  <c r="AI161" i="38"/>
  <c r="AF161" i="38"/>
  <c r="AB161" i="38"/>
  <c r="AA161" i="38"/>
  <c r="Z161" i="38"/>
  <c r="Y161" i="38"/>
  <c r="P161" i="38"/>
  <c r="N161" i="38"/>
  <c r="AI160" i="38"/>
  <c r="AF160" i="38"/>
  <c r="AB160" i="38"/>
  <c r="AA160" i="38"/>
  <c r="Z160" i="38"/>
  <c r="Y160" i="38"/>
  <c r="P160" i="38"/>
  <c r="N160" i="38"/>
  <c r="AI159" i="38"/>
  <c r="AF159" i="38"/>
  <c r="AB159" i="38"/>
  <c r="AA159" i="38"/>
  <c r="Z159" i="38"/>
  <c r="Y159" i="38"/>
  <c r="P159" i="38"/>
  <c r="N159" i="38"/>
  <c r="AI158" i="38"/>
  <c r="AF158" i="38"/>
  <c r="AB158" i="38"/>
  <c r="AA158" i="38"/>
  <c r="Z158" i="38"/>
  <c r="Y158" i="38"/>
  <c r="P158" i="38"/>
  <c r="N158" i="38"/>
  <c r="AI157" i="38"/>
  <c r="AF157" i="38"/>
  <c r="AB157" i="38"/>
  <c r="AA157" i="38"/>
  <c r="Z157" i="38"/>
  <c r="Y157" i="38"/>
  <c r="P157" i="38"/>
  <c r="N157" i="38"/>
  <c r="AI156" i="38"/>
  <c r="AF156" i="38"/>
  <c r="AB156" i="38"/>
  <c r="AA156" i="38"/>
  <c r="Z156" i="38"/>
  <c r="Y156" i="38"/>
  <c r="P156" i="38"/>
  <c r="N156" i="38"/>
  <c r="AI155" i="38"/>
  <c r="AF155" i="38"/>
  <c r="AB155" i="38"/>
  <c r="AA155" i="38"/>
  <c r="Z155" i="38"/>
  <c r="Y155" i="38"/>
  <c r="P155" i="38"/>
  <c r="N155" i="38"/>
  <c r="AI154" i="38"/>
  <c r="AF154" i="38"/>
  <c r="AB154" i="38"/>
  <c r="AA154" i="38"/>
  <c r="Z154" i="38"/>
  <c r="Y154" i="38"/>
  <c r="P154" i="38"/>
  <c r="N154" i="38"/>
  <c r="AI153" i="38"/>
  <c r="AF153" i="38"/>
  <c r="AB153" i="38"/>
  <c r="AA153" i="38"/>
  <c r="Z153" i="38"/>
  <c r="Y153" i="38"/>
  <c r="P153" i="38"/>
  <c r="N153" i="38"/>
  <c r="AI152" i="38"/>
  <c r="AF152" i="38"/>
  <c r="AB152" i="38"/>
  <c r="AA152" i="38"/>
  <c r="Z152" i="38"/>
  <c r="Y152" i="38"/>
  <c r="P152" i="38"/>
  <c r="N152" i="38"/>
  <c r="AI151" i="38"/>
  <c r="AF151" i="38"/>
  <c r="AB151" i="38"/>
  <c r="AA151" i="38"/>
  <c r="Z151" i="38"/>
  <c r="Y151" i="38"/>
  <c r="P151" i="38"/>
  <c r="N151" i="38"/>
  <c r="AI150" i="38"/>
  <c r="AF150" i="38"/>
  <c r="AB150" i="38"/>
  <c r="AA150" i="38"/>
  <c r="Z150" i="38"/>
  <c r="Y150" i="38"/>
  <c r="P150" i="38"/>
  <c r="N150" i="38"/>
  <c r="AI149" i="38"/>
  <c r="AF149" i="38"/>
  <c r="AB149" i="38"/>
  <c r="AA149" i="38"/>
  <c r="Z149" i="38"/>
  <c r="Y149" i="38"/>
  <c r="P149" i="38"/>
  <c r="N149" i="38"/>
  <c r="AI148" i="38"/>
  <c r="AF148" i="38"/>
  <c r="AB148" i="38"/>
  <c r="AA148" i="38"/>
  <c r="Z148" i="38"/>
  <c r="Y148" i="38"/>
  <c r="P148" i="38"/>
  <c r="N148" i="38"/>
  <c r="AI147" i="38"/>
  <c r="AF147" i="38"/>
  <c r="AB147" i="38"/>
  <c r="AA147" i="38"/>
  <c r="Z147" i="38"/>
  <c r="Y147" i="38"/>
  <c r="P147" i="38"/>
  <c r="N147" i="38"/>
  <c r="AI146" i="38"/>
  <c r="AF146" i="38"/>
  <c r="AB146" i="38"/>
  <c r="AA146" i="38"/>
  <c r="Z146" i="38"/>
  <c r="Y146" i="38"/>
  <c r="P146" i="38"/>
  <c r="N146" i="38"/>
  <c r="AI145" i="38"/>
  <c r="AF145" i="38"/>
  <c r="AB145" i="38"/>
  <c r="AA145" i="38"/>
  <c r="Z145" i="38"/>
  <c r="Y145" i="38"/>
  <c r="P145" i="38"/>
  <c r="N145" i="38"/>
  <c r="AI144" i="38"/>
  <c r="AF144" i="38"/>
  <c r="AB144" i="38"/>
  <c r="AA144" i="38"/>
  <c r="Z144" i="38"/>
  <c r="Y144" i="38"/>
  <c r="P144" i="38"/>
  <c r="N144" i="38"/>
  <c r="AI143" i="38"/>
  <c r="AF143" i="38"/>
  <c r="AB143" i="38"/>
  <c r="AA143" i="38"/>
  <c r="Z143" i="38"/>
  <c r="Y143" i="38"/>
  <c r="P143" i="38"/>
  <c r="N143" i="38"/>
  <c r="AI142" i="38"/>
  <c r="AF142" i="38"/>
  <c r="AB142" i="38"/>
  <c r="AA142" i="38"/>
  <c r="Z142" i="38"/>
  <c r="Y142" i="38"/>
  <c r="P142" i="38"/>
  <c r="N142" i="38"/>
  <c r="AI141" i="38"/>
  <c r="AF141" i="38"/>
  <c r="AB141" i="38"/>
  <c r="AA141" i="38"/>
  <c r="Z141" i="38"/>
  <c r="Y141" i="38"/>
  <c r="P141" i="38"/>
  <c r="N141" i="38"/>
  <c r="AI140" i="38"/>
  <c r="AF140" i="38"/>
  <c r="AB140" i="38"/>
  <c r="AA140" i="38"/>
  <c r="Z140" i="38"/>
  <c r="Y140" i="38"/>
  <c r="P140" i="38"/>
  <c r="N140" i="38"/>
  <c r="AI139" i="38"/>
  <c r="AF139" i="38"/>
  <c r="AB139" i="38"/>
  <c r="AA139" i="38"/>
  <c r="Z139" i="38"/>
  <c r="Y139" i="38"/>
  <c r="P139" i="38"/>
  <c r="N139" i="38"/>
  <c r="AI138" i="38"/>
  <c r="AF138" i="38"/>
  <c r="AB138" i="38"/>
  <c r="AA138" i="38"/>
  <c r="Z138" i="38"/>
  <c r="Y138" i="38"/>
  <c r="P138" i="38"/>
  <c r="N138" i="38"/>
  <c r="AI137" i="38"/>
  <c r="AF137" i="38"/>
  <c r="AB137" i="38"/>
  <c r="AA137" i="38"/>
  <c r="Z137" i="38"/>
  <c r="Y137" i="38"/>
  <c r="P137" i="38"/>
  <c r="N137" i="38"/>
  <c r="AI136" i="38"/>
  <c r="AF136" i="38"/>
  <c r="AB136" i="38"/>
  <c r="AA136" i="38"/>
  <c r="Z136" i="38"/>
  <c r="Y136" i="38"/>
  <c r="P136" i="38"/>
  <c r="N136" i="38"/>
  <c r="AI135" i="38"/>
  <c r="AF135" i="38"/>
  <c r="AB135" i="38"/>
  <c r="AA135" i="38"/>
  <c r="Z135" i="38"/>
  <c r="Y135" i="38"/>
  <c r="P135" i="38"/>
  <c r="N135" i="38"/>
  <c r="AI134" i="38"/>
  <c r="AF134" i="38"/>
  <c r="AB134" i="38"/>
  <c r="AA134" i="38"/>
  <c r="Z134" i="38"/>
  <c r="Y134" i="38"/>
  <c r="P134" i="38"/>
  <c r="N134" i="38"/>
  <c r="AI133" i="38"/>
  <c r="AF133" i="38"/>
  <c r="AB133" i="38"/>
  <c r="AA133" i="38"/>
  <c r="Z133" i="38"/>
  <c r="Y133" i="38"/>
  <c r="P133" i="38"/>
  <c r="N133" i="38"/>
  <c r="AI132" i="38"/>
  <c r="AF132" i="38"/>
  <c r="AB132" i="38"/>
  <c r="AA132" i="38"/>
  <c r="Z132" i="38"/>
  <c r="Y132" i="38"/>
  <c r="P132" i="38"/>
  <c r="N132" i="38"/>
  <c r="AI131" i="38"/>
  <c r="AF131" i="38"/>
  <c r="AB131" i="38"/>
  <c r="AA131" i="38"/>
  <c r="Z131" i="38"/>
  <c r="Y131" i="38"/>
  <c r="P131" i="38"/>
  <c r="N131" i="38"/>
  <c r="AI130" i="38"/>
  <c r="AF130" i="38"/>
  <c r="AB130" i="38"/>
  <c r="AA130" i="38"/>
  <c r="Z130" i="38"/>
  <c r="Y130" i="38"/>
  <c r="P130" i="38"/>
  <c r="N130" i="38"/>
  <c r="AI129" i="38"/>
  <c r="AF129" i="38"/>
  <c r="AB129" i="38"/>
  <c r="AA129" i="38"/>
  <c r="Z129" i="38"/>
  <c r="Y129" i="38"/>
  <c r="P129" i="38"/>
  <c r="N129" i="38"/>
  <c r="AI128" i="38"/>
  <c r="AF128" i="38"/>
  <c r="AB128" i="38"/>
  <c r="AA128" i="38"/>
  <c r="Z128" i="38"/>
  <c r="Y128" i="38"/>
  <c r="P128" i="38"/>
  <c r="N128" i="38"/>
  <c r="AI127" i="38"/>
  <c r="AF127" i="38"/>
  <c r="AB127" i="38"/>
  <c r="AA127" i="38"/>
  <c r="Z127" i="38"/>
  <c r="Y127" i="38"/>
  <c r="P127" i="38"/>
  <c r="N127" i="38"/>
  <c r="AI126" i="38"/>
  <c r="AF126" i="38"/>
  <c r="AB126" i="38"/>
  <c r="AA126" i="38"/>
  <c r="Z126" i="38"/>
  <c r="Y126" i="38"/>
  <c r="P126" i="38"/>
  <c r="N126" i="38"/>
  <c r="AI125" i="38"/>
  <c r="AF125" i="38"/>
  <c r="AB125" i="38"/>
  <c r="AA125" i="38"/>
  <c r="Z125" i="38"/>
  <c r="Y125" i="38"/>
  <c r="P125" i="38"/>
  <c r="N125" i="38"/>
  <c r="AI124" i="38"/>
  <c r="AF124" i="38"/>
  <c r="AB124" i="38"/>
  <c r="AA124" i="38"/>
  <c r="Z124" i="38"/>
  <c r="Y124" i="38"/>
  <c r="P124" i="38"/>
  <c r="N124" i="38"/>
  <c r="AI123" i="38"/>
  <c r="AF123" i="38"/>
  <c r="AB123" i="38"/>
  <c r="AA123" i="38"/>
  <c r="Z123" i="38"/>
  <c r="Y123" i="38"/>
  <c r="P123" i="38"/>
  <c r="N123" i="38"/>
  <c r="AI122" i="38"/>
  <c r="AF122" i="38"/>
  <c r="AB122" i="38"/>
  <c r="AA122" i="38"/>
  <c r="Z122" i="38"/>
  <c r="Y122" i="38"/>
  <c r="P122" i="38"/>
  <c r="N122" i="38"/>
  <c r="AI121" i="38"/>
  <c r="AF121" i="38"/>
  <c r="AB121" i="38"/>
  <c r="AA121" i="38"/>
  <c r="Z121" i="38"/>
  <c r="Y121" i="38"/>
  <c r="P121" i="38"/>
  <c r="N121" i="38"/>
  <c r="AI120" i="38"/>
  <c r="AF120" i="38"/>
  <c r="AB120" i="38"/>
  <c r="AA120" i="38"/>
  <c r="Z120" i="38"/>
  <c r="Y120" i="38"/>
  <c r="P120" i="38"/>
  <c r="N120" i="38"/>
  <c r="AI119" i="38"/>
  <c r="AF119" i="38"/>
  <c r="AB119" i="38"/>
  <c r="AA119" i="38"/>
  <c r="Z119" i="38"/>
  <c r="Y119" i="38"/>
  <c r="P119" i="38"/>
  <c r="N119" i="38"/>
  <c r="AI118" i="38"/>
  <c r="AF118" i="38"/>
  <c r="AB118" i="38"/>
  <c r="AA118" i="38"/>
  <c r="Z118" i="38"/>
  <c r="Y118" i="38"/>
  <c r="P118" i="38"/>
  <c r="N118" i="38"/>
  <c r="AI117" i="38"/>
  <c r="AF117" i="38"/>
  <c r="AB117" i="38"/>
  <c r="AA117" i="38"/>
  <c r="Z117" i="38"/>
  <c r="Y117" i="38"/>
  <c r="P117" i="38"/>
  <c r="N117" i="38"/>
  <c r="AI116" i="38"/>
  <c r="AF116" i="38"/>
  <c r="AB116" i="38"/>
  <c r="AA116" i="38"/>
  <c r="Z116" i="38"/>
  <c r="Y116" i="38"/>
  <c r="P116" i="38"/>
  <c r="N116" i="38"/>
  <c r="AI115" i="38"/>
  <c r="AF115" i="38"/>
  <c r="AB115" i="38"/>
  <c r="AA115" i="38"/>
  <c r="Z115" i="38"/>
  <c r="Y115" i="38"/>
  <c r="P115" i="38"/>
  <c r="N115" i="38"/>
  <c r="AI114" i="38"/>
  <c r="AF114" i="38"/>
  <c r="AB114" i="38"/>
  <c r="AA114" i="38"/>
  <c r="Z114" i="38"/>
  <c r="Y114" i="38"/>
  <c r="P114" i="38"/>
  <c r="N114" i="38"/>
  <c r="AI113" i="38"/>
  <c r="AF113" i="38"/>
  <c r="AB113" i="38"/>
  <c r="AA113" i="38"/>
  <c r="Z113" i="38"/>
  <c r="Y113" i="38"/>
  <c r="P113" i="38"/>
  <c r="N113" i="38"/>
  <c r="AI112" i="38"/>
  <c r="AF112" i="38"/>
  <c r="AB112" i="38"/>
  <c r="AA112" i="38"/>
  <c r="Z112" i="38"/>
  <c r="Y112" i="38"/>
  <c r="P112" i="38"/>
  <c r="N112" i="38"/>
  <c r="AI111" i="38"/>
  <c r="AF111" i="38"/>
  <c r="AB111" i="38"/>
  <c r="AA111" i="38"/>
  <c r="Z111" i="38"/>
  <c r="Y111" i="38"/>
  <c r="P111" i="38"/>
  <c r="N111" i="38"/>
  <c r="AI110" i="38"/>
  <c r="AF110" i="38"/>
  <c r="AB110" i="38"/>
  <c r="AA110" i="38"/>
  <c r="Z110" i="38"/>
  <c r="Y110" i="38"/>
  <c r="P110" i="38"/>
  <c r="N110" i="38"/>
  <c r="AI109" i="38"/>
  <c r="AF109" i="38"/>
  <c r="AB109" i="38"/>
  <c r="AA109" i="38"/>
  <c r="Z109" i="38"/>
  <c r="Y109" i="38"/>
  <c r="P109" i="38"/>
  <c r="N109" i="38"/>
  <c r="AI108" i="38"/>
  <c r="AF108" i="38"/>
  <c r="AB108" i="38"/>
  <c r="AA108" i="38"/>
  <c r="Z108" i="38"/>
  <c r="Y108" i="38"/>
  <c r="P108" i="38"/>
  <c r="N108" i="38"/>
  <c r="AI107" i="38"/>
  <c r="AF107" i="38"/>
  <c r="AB107" i="38"/>
  <c r="AA107" i="38"/>
  <c r="Z107" i="38"/>
  <c r="Y107" i="38"/>
  <c r="P107" i="38"/>
  <c r="N107" i="38"/>
  <c r="AI106" i="38"/>
  <c r="AF106" i="38"/>
  <c r="AB106" i="38"/>
  <c r="AA106" i="38"/>
  <c r="Z106" i="38"/>
  <c r="Y106" i="38"/>
  <c r="P106" i="38"/>
  <c r="N106" i="38"/>
  <c r="AI105" i="38"/>
  <c r="AF105" i="38"/>
  <c r="AB105" i="38"/>
  <c r="AA105" i="38"/>
  <c r="Z105" i="38"/>
  <c r="Y105" i="38"/>
  <c r="P105" i="38"/>
  <c r="N105" i="38"/>
  <c r="AI104" i="38"/>
  <c r="AF104" i="38"/>
  <c r="AB104" i="38"/>
  <c r="AA104" i="38"/>
  <c r="Z104" i="38"/>
  <c r="Y104" i="38"/>
  <c r="P104" i="38"/>
  <c r="N104" i="38"/>
  <c r="AI103" i="38"/>
  <c r="AF103" i="38"/>
  <c r="AB103" i="38"/>
  <c r="AA103" i="38"/>
  <c r="Z103" i="38"/>
  <c r="Y103" i="38"/>
  <c r="P103" i="38"/>
  <c r="N103" i="38"/>
  <c r="AI102" i="38"/>
  <c r="AF102" i="38"/>
  <c r="AB102" i="38"/>
  <c r="AA102" i="38"/>
  <c r="Z102" i="38"/>
  <c r="Y102" i="38"/>
  <c r="P102" i="38"/>
  <c r="N102" i="38"/>
  <c r="AI101" i="38"/>
  <c r="AF101" i="38"/>
  <c r="AB101" i="38"/>
  <c r="AA101" i="38"/>
  <c r="Z101" i="38"/>
  <c r="Y101" i="38"/>
  <c r="P101" i="38"/>
  <c r="N101" i="38"/>
  <c r="AI100" i="38"/>
  <c r="AF100" i="38"/>
  <c r="AB100" i="38"/>
  <c r="AA100" i="38"/>
  <c r="Z100" i="38"/>
  <c r="Y100" i="38"/>
  <c r="P100" i="38"/>
  <c r="N100" i="38"/>
  <c r="AI99" i="38"/>
  <c r="AF99" i="38"/>
  <c r="AB99" i="38"/>
  <c r="AA99" i="38"/>
  <c r="Z99" i="38"/>
  <c r="Y99" i="38"/>
  <c r="P99" i="38"/>
  <c r="N99" i="38"/>
  <c r="AI98" i="38"/>
  <c r="AF98" i="38"/>
  <c r="AB98" i="38"/>
  <c r="AA98" i="38"/>
  <c r="Z98" i="38"/>
  <c r="Y98" i="38"/>
  <c r="P98" i="38"/>
  <c r="N98" i="38"/>
  <c r="AI97" i="38"/>
  <c r="AF97" i="38"/>
  <c r="AB97" i="38"/>
  <c r="AA97" i="38"/>
  <c r="Z97" i="38"/>
  <c r="Y97" i="38"/>
  <c r="P97" i="38"/>
  <c r="N97" i="38"/>
  <c r="AI96" i="38"/>
  <c r="AF96" i="38"/>
  <c r="AB96" i="38"/>
  <c r="AA96" i="38"/>
  <c r="Z96" i="38"/>
  <c r="Y96" i="38"/>
  <c r="P96" i="38"/>
  <c r="N96" i="38"/>
  <c r="AI95" i="38"/>
  <c r="AF95" i="38"/>
  <c r="AB95" i="38"/>
  <c r="AA95" i="38"/>
  <c r="Z95" i="38"/>
  <c r="Y95" i="38"/>
  <c r="P95" i="38"/>
  <c r="N95" i="38"/>
  <c r="AI94" i="38"/>
  <c r="AF94" i="38"/>
  <c r="AB94" i="38"/>
  <c r="AA94" i="38"/>
  <c r="Z94" i="38"/>
  <c r="Y94" i="38"/>
  <c r="P94" i="38"/>
  <c r="N94" i="38"/>
  <c r="AI93" i="38"/>
  <c r="AF93" i="38"/>
  <c r="AB93" i="38"/>
  <c r="AA93" i="38"/>
  <c r="Z93" i="38"/>
  <c r="Y93" i="38"/>
  <c r="P93" i="38"/>
  <c r="N93" i="38"/>
  <c r="AI92" i="38"/>
  <c r="AF92" i="38"/>
  <c r="AB92" i="38"/>
  <c r="AA92" i="38"/>
  <c r="Z92" i="38"/>
  <c r="Y92" i="38"/>
  <c r="P92" i="38"/>
  <c r="N92" i="38"/>
  <c r="AI91" i="38"/>
  <c r="AF91" i="38"/>
  <c r="AB91" i="38"/>
  <c r="AA91" i="38"/>
  <c r="Z91" i="38"/>
  <c r="Y91" i="38"/>
  <c r="P91" i="38"/>
  <c r="N91" i="38"/>
  <c r="AI90" i="38"/>
  <c r="AF90" i="38"/>
  <c r="AB90" i="38"/>
  <c r="AA90" i="38"/>
  <c r="Z90" i="38"/>
  <c r="Y90" i="38"/>
  <c r="P90" i="38"/>
  <c r="N90" i="38"/>
  <c r="AI89" i="38"/>
  <c r="AF89" i="38"/>
  <c r="AB89" i="38"/>
  <c r="AA89" i="38"/>
  <c r="Z89" i="38"/>
  <c r="Y89" i="38"/>
  <c r="P89" i="38"/>
  <c r="N89" i="38"/>
  <c r="AI88" i="38"/>
  <c r="AF88" i="38"/>
  <c r="AB88" i="38"/>
  <c r="AA88" i="38"/>
  <c r="Z88" i="38"/>
  <c r="Y88" i="38"/>
  <c r="P88" i="38"/>
  <c r="N88" i="38"/>
  <c r="AI87" i="38"/>
  <c r="AF87" i="38"/>
  <c r="AB87" i="38"/>
  <c r="AA87" i="38"/>
  <c r="Z87" i="38"/>
  <c r="Y87" i="38"/>
  <c r="P87" i="38"/>
  <c r="N87" i="38"/>
  <c r="AI86" i="38"/>
  <c r="AF86" i="38"/>
  <c r="AB86" i="38"/>
  <c r="AA86" i="38"/>
  <c r="Z86" i="38"/>
  <c r="Y86" i="38"/>
  <c r="P86" i="38"/>
  <c r="N86" i="38"/>
  <c r="AI85" i="38"/>
  <c r="AF85" i="38"/>
  <c r="AB85" i="38"/>
  <c r="AA85" i="38"/>
  <c r="Z85" i="38"/>
  <c r="Y85" i="38"/>
  <c r="P85" i="38"/>
  <c r="N85" i="38"/>
  <c r="AI84" i="38"/>
  <c r="AF84" i="38"/>
  <c r="AB84" i="38"/>
  <c r="AA84" i="38"/>
  <c r="Z84" i="38"/>
  <c r="Y84" i="38"/>
  <c r="P84" i="38"/>
  <c r="N84" i="38"/>
  <c r="AI83" i="38"/>
  <c r="AF83" i="38"/>
  <c r="AB83" i="38"/>
  <c r="AA83" i="38"/>
  <c r="Z83" i="38"/>
  <c r="Y83" i="38"/>
  <c r="P83" i="38"/>
  <c r="N83" i="38"/>
  <c r="AI82" i="38"/>
  <c r="AF82" i="38"/>
  <c r="AB82" i="38"/>
  <c r="AA82" i="38"/>
  <c r="Z82" i="38"/>
  <c r="Y82" i="38"/>
  <c r="P82" i="38"/>
  <c r="N82" i="38"/>
  <c r="AI81" i="38"/>
  <c r="AF81" i="38"/>
  <c r="AB81" i="38"/>
  <c r="AA81" i="38"/>
  <c r="Z81" i="38"/>
  <c r="Y81" i="38"/>
  <c r="P81" i="38"/>
  <c r="N81" i="38"/>
  <c r="AI80" i="38"/>
  <c r="AF80" i="38"/>
  <c r="AB80" i="38"/>
  <c r="AA80" i="38"/>
  <c r="Z80" i="38"/>
  <c r="Y80" i="38"/>
  <c r="P80" i="38"/>
  <c r="N80" i="38"/>
  <c r="AI79" i="38"/>
  <c r="AF79" i="38"/>
  <c r="AB79" i="38"/>
  <c r="AA79" i="38"/>
  <c r="Z79" i="38"/>
  <c r="Y79" i="38"/>
  <c r="P79" i="38"/>
  <c r="N79" i="38"/>
  <c r="AI78" i="38"/>
  <c r="AF78" i="38"/>
  <c r="AB78" i="38"/>
  <c r="AA78" i="38"/>
  <c r="Z78" i="38"/>
  <c r="Y78" i="38"/>
  <c r="P78" i="38"/>
  <c r="N78" i="38"/>
  <c r="AI77" i="38"/>
  <c r="AF77" i="38"/>
  <c r="AB77" i="38"/>
  <c r="AA77" i="38"/>
  <c r="Z77" i="38"/>
  <c r="Y77" i="38"/>
  <c r="P77" i="38"/>
  <c r="N77" i="38"/>
  <c r="AI76" i="38"/>
  <c r="AF76" i="38"/>
  <c r="AB76" i="38"/>
  <c r="AA76" i="38"/>
  <c r="Z76" i="38"/>
  <c r="Y76" i="38"/>
  <c r="P76" i="38"/>
  <c r="N76" i="38"/>
  <c r="AI75" i="38"/>
  <c r="AF75" i="38"/>
  <c r="AB75" i="38"/>
  <c r="AA75" i="38"/>
  <c r="Z75" i="38"/>
  <c r="Y75" i="38"/>
  <c r="P75" i="38"/>
  <c r="N75" i="38"/>
  <c r="AI74" i="38"/>
  <c r="AF74" i="38"/>
  <c r="AB74" i="38"/>
  <c r="AA74" i="38"/>
  <c r="Z74" i="38"/>
  <c r="Y74" i="38"/>
  <c r="P74" i="38"/>
  <c r="N74" i="38"/>
  <c r="AI73" i="38"/>
  <c r="AF73" i="38"/>
  <c r="AB73" i="38"/>
  <c r="AA73" i="38"/>
  <c r="Z73" i="38"/>
  <c r="Y73" i="38"/>
  <c r="P73" i="38"/>
  <c r="N73" i="38"/>
  <c r="AI72" i="38"/>
  <c r="AF72" i="38"/>
  <c r="AB72" i="38"/>
  <c r="AA72" i="38"/>
  <c r="Z72" i="38"/>
  <c r="Y72" i="38"/>
  <c r="P72" i="38"/>
  <c r="N72" i="38"/>
  <c r="AI71" i="38"/>
  <c r="AF71" i="38"/>
  <c r="AB71" i="38"/>
  <c r="AA71" i="38"/>
  <c r="Z71" i="38"/>
  <c r="Y71" i="38"/>
  <c r="P71" i="38"/>
  <c r="N71" i="38"/>
  <c r="AI70" i="38"/>
  <c r="AF70" i="38"/>
  <c r="AB70" i="38"/>
  <c r="AA70" i="38"/>
  <c r="Z70" i="38"/>
  <c r="Y70" i="38"/>
  <c r="P70" i="38"/>
  <c r="N70" i="38"/>
  <c r="AI69" i="38"/>
  <c r="AF69" i="38"/>
  <c r="AB69" i="38"/>
  <c r="AA69" i="38"/>
  <c r="Z69" i="38"/>
  <c r="Y69" i="38"/>
  <c r="P69" i="38"/>
  <c r="N69" i="38"/>
  <c r="AI68" i="38"/>
  <c r="AF68" i="38"/>
  <c r="AB68" i="38"/>
  <c r="AA68" i="38"/>
  <c r="Z68" i="38"/>
  <c r="Y68" i="38"/>
  <c r="P68" i="38"/>
  <c r="N68" i="38"/>
  <c r="AI67" i="38"/>
  <c r="AF67" i="38"/>
  <c r="AB67" i="38"/>
  <c r="AA67" i="38"/>
  <c r="Z67" i="38"/>
  <c r="Y67" i="38"/>
  <c r="P67" i="38"/>
  <c r="N67" i="38"/>
  <c r="AI66" i="38"/>
  <c r="AF66" i="38"/>
  <c r="C4" i="38"/>
  <c r="K66" i="38"/>
  <c r="AB66" i="38"/>
  <c r="AA66" i="38"/>
  <c r="Z66" i="38"/>
  <c r="Y66" i="38"/>
  <c r="K8" i="38"/>
  <c r="Z8" i="38"/>
  <c r="Z9" i="38"/>
  <c r="Z10" i="38"/>
  <c r="Z11" i="38"/>
  <c r="Z12" i="38"/>
  <c r="Z13" i="38"/>
  <c r="Z14" i="38"/>
  <c r="Z15" i="38"/>
  <c r="Z16" i="38"/>
  <c r="Z17" i="38"/>
  <c r="Z18" i="38"/>
  <c r="Z19" i="38"/>
  <c r="Z20" i="38"/>
  <c r="Z21" i="38"/>
  <c r="Z22" i="38"/>
  <c r="Z23" i="38"/>
  <c r="Z24" i="38"/>
  <c r="Z25" i="38"/>
  <c r="Z26" i="38"/>
  <c r="Z27" i="38"/>
  <c r="Z28" i="38"/>
  <c r="Z29" i="38"/>
  <c r="Z30" i="38"/>
  <c r="Z31" i="38"/>
  <c r="Z32" i="38"/>
  <c r="Z33" i="38"/>
  <c r="Z34" i="38"/>
  <c r="Z35" i="38"/>
  <c r="Z36" i="38"/>
  <c r="Z37" i="38"/>
  <c r="Z38" i="38"/>
  <c r="Z39" i="38"/>
  <c r="Z40" i="38"/>
  <c r="Z41" i="38"/>
  <c r="K42" i="38"/>
  <c r="Z42" i="38"/>
  <c r="K43" i="38"/>
  <c r="Z43" i="38"/>
  <c r="Z44" i="38"/>
  <c r="Z45" i="38"/>
  <c r="Z46" i="38"/>
  <c r="Z47" i="38"/>
  <c r="Z48" i="38"/>
  <c r="Z49" i="38"/>
  <c r="Z50" i="38"/>
  <c r="Z51" i="38"/>
  <c r="Z52" i="38"/>
  <c r="Z53" i="38"/>
  <c r="Z54" i="38"/>
  <c r="K55" i="38"/>
  <c r="Z55" i="38"/>
  <c r="Z56" i="38"/>
  <c r="Z57" i="38"/>
  <c r="Z58" i="38"/>
  <c r="K59" i="38"/>
  <c r="Z59" i="38"/>
  <c r="Z60" i="38"/>
  <c r="Z61" i="38"/>
  <c r="Z62" i="38"/>
  <c r="K63" i="38"/>
  <c r="Z63" i="38"/>
  <c r="Z64" i="38"/>
  <c r="Z65" i="38"/>
  <c r="V6" i="38"/>
  <c r="V8" i="38"/>
  <c r="V9" i="38"/>
  <c r="V10" i="38"/>
  <c r="V11" i="38"/>
  <c r="V12" i="38"/>
  <c r="V13" i="38"/>
  <c r="V14" i="38"/>
  <c r="V15" i="38"/>
  <c r="V16" i="38"/>
  <c r="V17" i="38"/>
  <c r="V18" i="38"/>
  <c r="V19" i="38"/>
  <c r="V20" i="38"/>
  <c r="V21" i="38"/>
  <c r="V22" i="38"/>
  <c r="V23" i="38"/>
  <c r="V24" i="38"/>
  <c r="V25" i="38"/>
  <c r="V26" i="38"/>
  <c r="V27" i="38"/>
  <c r="V28" i="38"/>
  <c r="V29" i="38"/>
  <c r="V30" i="38"/>
  <c r="V31" i="38"/>
  <c r="V32" i="38"/>
  <c r="V33" i="38"/>
  <c r="V34" i="38"/>
  <c r="V35" i="38"/>
  <c r="V36" i="38"/>
  <c r="V37" i="38"/>
  <c r="V38" i="38"/>
  <c r="V39" i="38"/>
  <c r="V40" i="38"/>
  <c r="V41" i="38"/>
  <c r="V42" i="38"/>
  <c r="V43" i="38"/>
  <c r="V44" i="38"/>
  <c r="V45" i="38"/>
  <c r="V46" i="38"/>
  <c r="V47" i="38"/>
  <c r="V48" i="38"/>
  <c r="V49" i="38"/>
  <c r="V50" i="38"/>
  <c r="V51" i="38"/>
  <c r="V52" i="38"/>
  <c r="V53" i="38"/>
  <c r="V54" i="38"/>
  <c r="V55" i="38"/>
  <c r="V56" i="38"/>
  <c r="V57" i="38"/>
  <c r="V58" i="38"/>
  <c r="V59" i="38"/>
  <c r="V60" i="38"/>
  <c r="V61" i="38"/>
  <c r="V62" i="38"/>
  <c r="V63" i="38"/>
  <c r="V64" i="38"/>
  <c r="V65" i="38"/>
  <c r="V66" i="38"/>
  <c r="P66" i="38"/>
  <c r="N66" i="38"/>
  <c r="AI65" i="38"/>
  <c r="T8" i="38"/>
  <c r="AA8" i="38"/>
  <c r="AA9" i="38"/>
  <c r="AA10" i="38"/>
  <c r="AA11" i="38"/>
  <c r="AA12" i="38"/>
  <c r="AA13" i="38"/>
  <c r="AA14" i="38"/>
  <c r="AA15" i="38"/>
  <c r="AA16" i="38"/>
  <c r="AA17" i="38"/>
  <c r="AA18" i="38"/>
  <c r="AA19" i="38"/>
  <c r="AA20" i="38"/>
  <c r="AA21" i="38"/>
  <c r="AA22" i="38"/>
  <c r="AA23" i="38"/>
  <c r="AA24" i="38"/>
  <c r="AA25" i="38"/>
  <c r="AA26" i="38"/>
  <c r="AA27" i="38"/>
  <c r="AA28" i="38"/>
  <c r="AA29" i="38"/>
  <c r="AA30" i="38"/>
  <c r="AA31" i="38"/>
  <c r="AA32" i="38"/>
  <c r="AA33" i="38"/>
  <c r="AA34" i="38"/>
  <c r="AA35" i="38"/>
  <c r="AA36" i="38"/>
  <c r="AA37" i="38"/>
  <c r="AA38" i="38"/>
  <c r="AA39" i="38"/>
  <c r="AA40" i="38"/>
  <c r="AA41" i="38"/>
  <c r="AA42" i="38"/>
  <c r="AA43" i="38"/>
  <c r="AA44" i="38"/>
  <c r="AA45" i="38"/>
  <c r="AA46" i="38"/>
  <c r="AA47" i="38"/>
  <c r="AA48" i="38"/>
  <c r="AA49" i="38"/>
  <c r="AA50" i="38"/>
  <c r="AA51" i="38"/>
  <c r="AA52" i="38"/>
  <c r="AA53" i="38"/>
  <c r="AA54" i="38"/>
  <c r="AA55" i="38"/>
  <c r="AA56" i="38"/>
  <c r="AA57" i="38"/>
  <c r="AA58" i="38"/>
  <c r="AA59" i="38"/>
  <c r="AA60" i="38"/>
  <c r="AA61" i="38"/>
  <c r="AA62" i="38"/>
  <c r="AA63" i="38"/>
  <c r="AA64" i="38"/>
  <c r="AA65" i="38"/>
  <c r="W6" i="38"/>
  <c r="W8" i="38"/>
  <c r="AK8" i="38"/>
  <c r="K9" i="38"/>
  <c r="T9" i="38"/>
  <c r="W9" i="38"/>
  <c r="AK9" i="38"/>
  <c r="K10" i="38"/>
  <c r="T10" i="38"/>
  <c r="W10" i="38"/>
  <c r="AK10" i="38"/>
  <c r="K11" i="38"/>
  <c r="T11" i="38"/>
  <c r="W11" i="38"/>
  <c r="AK11" i="38"/>
  <c r="K12" i="38"/>
  <c r="T12" i="38"/>
  <c r="W12" i="38"/>
  <c r="AK12" i="38"/>
  <c r="K13" i="38"/>
  <c r="T13" i="38"/>
  <c r="W13" i="38"/>
  <c r="AK13" i="38"/>
  <c r="K14" i="38"/>
  <c r="T14" i="38"/>
  <c r="W14" i="38"/>
  <c r="AK14" i="38"/>
  <c r="K15" i="38"/>
  <c r="T15" i="38"/>
  <c r="W15" i="38"/>
  <c r="AK15" i="38"/>
  <c r="K16" i="38"/>
  <c r="T16" i="38"/>
  <c r="W16" i="38"/>
  <c r="AK16" i="38"/>
  <c r="K17" i="38"/>
  <c r="T17" i="38"/>
  <c r="W17" i="38"/>
  <c r="AK17" i="38"/>
  <c r="K18" i="38"/>
  <c r="T18" i="38"/>
  <c r="W18" i="38"/>
  <c r="AK18" i="38"/>
  <c r="K19" i="38"/>
  <c r="T19" i="38"/>
  <c r="W19" i="38"/>
  <c r="AK19" i="38"/>
  <c r="K20" i="38"/>
  <c r="T20" i="38"/>
  <c r="W20" i="38"/>
  <c r="AK20" i="38"/>
  <c r="K21" i="38"/>
  <c r="T21" i="38"/>
  <c r="W21" i="38"/>
  <c r="AK21" i="38"/>
  <c r="K22" i="38"/>
  <c r="T22" i="38"/>
  <c r="W22" i="38"/>
  <c r="AK22" i="38"/>
  <c r="K23" i="38"/>
  <c r="T23" i="38"/>
  <c r="W23" i="38"/>
  <c r="AK23" i="38"/>
  <c r="K24" i="38"/>
  <c r="T24" i="38"/>
  <c r="W24" i="38"/>
  <c r="AK24" i="38"/>
  <c r="K25" i="38"/>
  <c r="T25" i="38"/>
  <c r="W25" i="38"/>
  <c r="AK25" i="38"/>
  <c r="K26" i="38"/>
  <c r="T26" i="38"/>
  <c r="W26" i="38"/>
  <c r="AK26" i="38"/>
  <c r="K27" i="38"/>
  <c r="T27" i="38"/>
  <c r="W27" i="38"/>
  <c r="AK27" i="38"/>
  <c r="K28" i="38"/>
  <c r="T28" i="38"/>
  <c r="W28" i="38"/>
  <c r="AK28" i="38"/>
  <c r="K29" i="38"/>
  <c r="T29" i="38"/>
  <c r="W29" i="38"/>
  <c r="AK29" i="38"/>
  <c r="K30" i="38"/>
  <c r="T30" i="38"/>
  <c r="W30" i="38"/>
  <c r="AK30" i="38"/>
  <c r="K31" i="38"/>
  <c r="T31" i="38"/>
  <c r="W31" i="38"/>
  <c r="AK31" i="38"/>
  <c r="K32" i="38"/>
  <c r="T32" i="38"/>
  <c r="W32" i="38"/>
  <c r="AK32" i="38"/>
  <c r="K33" i="38"/>
  <c r="T33" i="38"/>
  <c r="W33" i="38"/>
  <c r="AK33" i="38"/>
  <c r="K34" i="38"/>
  <c r="T34" i="38"/>
  <c r="W34" i="38"/>
  <c r="AK34" i="38"/>
  <c r="K35" i="38"/>
  <c r="T35" i="38"/>
  <c r="W35" i="38"/>
  <c r="AK35" i="38"/>
  <c r="K36" i="38"/>
  <c r="T36" i="38"/>
  <c r="W36" i="38"/>
  <c r="AK36" i="38"/>
  <c r="K37" i="38"/>
  <c r="T37" i="38"/>
  <c r="W37" i="38"/>
  <c r="AK37" i="38"/>
  <c r="K38" i="38"/>
  <c r="T38" i="38"/>
  <c r="W38" i="38"/>
  <c r="AK38" i="38"/>
  <c r="K39" i="38"/>
  <c r="T39" i="38"/>
  <c r="W39" i="38"/>
  <c r="AK39" i="38"/>
  <c r="K40" i="38"/>
  <c r="T40" i="38"/>
  <c r="W40" i="38"/>
  <c r="AK40" i="38"/>
  <c r="K41" i="38"/>
  <c r="T41" i="38"/>
  <c r="W41" i="38"/>
  <c r="AK41" i="38"/>
  <c r="T42" i="38"/>
  <c r="W42" i="38"/>
  <c r="AK42" i="38"/>
  <c r="T43" i="38"/>
  <c r="W43" i="38"/>
  <c r="AK43" i="38"/>
  <c r="K44" i="38"/>
  <c r="T44" i="38"/>
  <c r="W44" i="38"/>
  <c r="AK44" i="38"/>
  <c r="K45" i="38"/>
  <c r="T45" i="38"/>
  <c r="W45" i="38"/>
  <c r="AK45" i="38"/>
  <c r="K46" i="38"/>
  <c r="T46" i="38"/>
  <c r="W46" i="38"/>
  <c r="AK46" i="38"/>
  <c r="K47" i="38"/>
  <c r="T47" i="38"/>
  <c r="W47" i="38"/>
  <c r="AK47" i="38"/>
  <c r="K48" i="38"/>
  <c r="T48" i="38"/>
  <c r="W48" i="38"/>
  <c r="AK48" i="38"/>
  <c r="K49" i="38"/>
  <c r="T49" i="38"/>
  <c r="W49" i="38"/>
  <c r="AK49" i="38"/>
  <c r="K50" i="38"/>
  <c r="T50" i="38"/>
  <c r="W50" i="38"/>
  <c r="AK50" i="38"/>
  <c r="K51" i="38"/>
  <c r="T51" i="38"/>
  <c r="W51" i="38"/>
  <c r="AK51" i="38"/>
  <c r="K52" i="38"/>
  <c r="T52" i="38"/>
  <c r="W52" i="38"/>
  <c r="AK52" i="38"/>
  <c r="K53" i="38"/>
  <c r="T53" i="38"/>
  <c r="W53" i="38"/>
  <c r="AK53" i="38"/>
  <c r="K54" i="38"/>
  <c r="T54" i="38"/>
  <c r="W54" i="38"/>
  <c r="AK54" i="38"/>
  <c r="T55" i="38"/>
  <c r="W55" i="38"/>
  <c r="AK55" i="38"/>
  <c r="K56" i="38"/>
  <c r="T56" i="38"/>
  <c r="W56" i="38"/>
  <c r="AK56" i="38"/>
  <c r="K57" i="38"/>
  <c r="T57" i="38"/>
  <c r="W57" i="38"/>
  <c r="AK57" i="38"/>
  <c r="K58" i="38"/>
  <c r="T58" i="38"/>
  <c r="W58" i="38"/>
  <c r="AK58" i="38"/>
  <c r="T59" i="38"/>
  <c r="W59" i="38"/>
  <c r="AK59" i="38"/>
  <c r="K60" i="38"/>
  <c r="T60" i="38"/>
  <c r="W60" i="38"/>
  <c r="AK60" i="38"/>
  <c r="K61" i="38"/>
  <c r="T61" i="38"/>
  <c r="W61" i="38"/>
  <c r="AK61" i="38"/>
  <c r="K62" i="38"/>
  <c r="T62" i="38"/>
  <c r="W62" i="38"/>
  <c r="AK62" i="38"/>
  <c r="T63" i="38"/>
  <c r="W63" i="38"/>
  <c r="AK63" i="38"/>
  <c r="K64" i="38"/>
  <c r="T64" i="38"/>
  <c r="W64" i="38"/>
  <c r="AK64" i="38"/>
  <c r="K65" i="38"/>
  <c r="T65" i="38"/>
  <c r="W65" i="38"/>
  <c r="AK65" i="38"/>
  <c r="T66" i="38"/>
  <c r="W66" i="38"/>
  <c r="AK66" i="38"/>
  <c r="K67" i="38"/>
  <c r="T67" i="38"/>
  <c r="W67" i="38"/>
  <c r="AK67" i="38"/>
  <c r="K68" i="38"/>
  <c r="T68" i="38"/>
  <c r="W68" i="38"/>
  <c r="AK68" i="38"/>
  <c r="K69" i="38"/>
  <c r="T69" i="38"/>
  <c r="W69" i="38"/>
  <c r="AK69" i="38"/>
  <c r="K70" i="38"/>
  <c r="T70" i="38"/>
  <c r="W70" i="38"/>
  <c r="AK70" i="38"/>
  <c r="K71" i="38"/>
  <c r="T71" i="38"/>
  <c r="W71" i="38"/>
  <c r="AK71" i="38"/>
  <c r="K72" i="38"/>
  <c r="T72" i="38"/>
  <c r="W72" i="38"/>
  <c r="AK72" i="38"/>
  <c r="K73" i="38"/>
  <c r="T73" i="38"/>
  <c r="W73" i="38"/>
  <c r="AK73" i="38"/>
  <c r="K74" i="38"/>
  <c r="T74" i="38"/>
  <c r="W74" i="38"/>
  <c r="AK74" i="38"/>
  <c r="K75" i="38"/>
  <c r="T75" i="38"/>
  <c r="W75" i="38"/>
  <c r="AK75" i="38"/>
  <c r="K76" i="38"/>
  <c r="T76" i="38"/>
  <c r="W76" i="38"/>
  <c r="AK76" i="38"/>
  <c r="K77" i="38"/>
  <c r="T77" i="38"/>
  <c r="W77" i="38"/>
  <c r="AK77" i="38"/>
  <c r="K78" i="38"/>
  <c r="T78" i="38"/>
  <c r="W78" i="38"/>
  <c r="AK78" i="38"/>
  <c r="K79" i="38"/>
  <c r="T79" i="38"/>
  <c r="W79" i="38"/>
  <c r="AK79" i="38"/>
  <c r="K80" i="38"/>
  <c r="T80" i="38"/>
  <c r="W80" i="38"/>
  <c r="AK80" i="38"/>
  <c r="K81" i="38"/>
  <c r="T81" i="38"/>
  <c r="W81" i="38"/>
  <c r="AK81" i="38"/>
  <c r="K82" i="38"/>
  <c r="T82" i="38"/>
  <c r="W82" i="38"/>
  <c r="AK82" i="38"/>
  <c r="K83" i="38"/>
  <c r="T83" i="38"/>
  <c r="W83" i="38"/>
  <c r="AK83" i="38"/>
  <c r="K84" i="38"/>
  <c r="T84" i="38"/>
  <c r="W84" i="38"/>
  <c r="AK84" i="38"/>
  <c r="K85" i="38"/>
  <c r="T85" i="38"/>
  <c r="W85" i="38"/>
  <c r="AK85" i="38"/>
  <c r="K86" i="38"/>
  <c r="T86" i="38"/>
  <c r="W86" i="38"/>
  <c r="AK86" i="38"/>
  <c r="K87" i="38"/>
  <c r="T87" i="38"/>
  <c r="W87" i="38"/>
  <c r="AK87" i="38"/>
  <c r="K88" i="38"/>
  <c r="T88" i="38"/>
  <c r="W88" i="38"/>
  <c r="AK88" i="38"/>
  <c r="K89" i="38"/>
  <c r="T89" i="38"/>
  <c r="W89" i="38"/>
  <c r="AK89" i="38"/>
  <c r="K90" i="38"/>
  <c r="T90" i="38"/>
  <c r="W90" i="38"/>
  <c r="AK90" i="38"/>
  <c r="K91" i="38"/>
  <c r="T91" i="38"/>
  <c r="W91" i="38"/>
  <c r="AK91" i="38"/>
  <c r="K92" i="38"/>
  <c r="T92" i="38"/>
  <c r="W92" i="38"/>
  <c r="AK92" i="38"/>
  <c r="K93" i="38"/>
  <c r="T93" i="38"/>
  <c r="W93" i="38"/>
  <c r="AK93" i="38"/>
  <c r="K94" i="38"/>
  <c r="T94" i="38"/>
  <c r="W94" i="38"/>
  <c r="AK94" i="38"/>
  <c r="K95" i="38"/>
  <c r="T95" i="38"/>
  <c r="W95" i="38"/>
  <c r="AK95" i="38"/>
  <c r="K96" i="38"/>
  <c r="T96" i="38"/>
  <c r="W96" i="38"/>
  <c r="AK96" i="38"/>
  <c r="K97" i="38"/>
  <c r="T97" i="38"/>
  <c r="W97" i="38"/>
  <c r="AK97" i="38"/>
  <c r="K98" i="38"/>
  <c r="T98" i="38"/>
  <c r="W98" i="38"/>
  <c r="AK98" i="38"/>
  <c r="K99" i="38"/>
  <c r="T99" i="38"/>
  <c r="W99" i="38"/>
  <c r="AK99" i="38"/>
  <c r="K100" i="38"/>
  <c r="T100" i="38"/>
  <c r="W100" i="38"/>
  <c r="AK100" i="38"/>
  <c r="K101" i="38"/>
  <c r="T101" i="38"/>
  <c r="W101" i="38"/>
  <c r="AK101" i="38"/>
  <c r="K102" i="38"/>
  <c r="T102" i="38"/>
  <c r="W102" i="38"/>
  <c r="AK102" i="38"/>
  <c r="K103" i="38"/>
  <c r="T103" i="38"/>
  <c r="W103" i="38"/>
  <c r="AK103" i="38"/>
  <c r="K104" i="38"/>
  <c r="T104" i="38"/>
  <c r="W104" i="38"/>
  <c r="AK104" i="38"/>
  <c r="K105" i="38"/>
  <c r="T105" i="38"/>
  <c r="W105" i="38"/>
  <c r="AK105" i="38"/>
  <c r="K106" i="38"/>
  <c r="T106" i="38"/>
  <c r="W106" i="38"/>
  <c r="AK106" i="38"/>
  <c r="K107" i="38"/>
  <c r="T107" i="38"/>
  <c r="W107" i="38"/>
  <c r="AK107" i="38"/>
  <c r="K108" i="38"/>
  <c r="T108" i="38"/>
  <c r="W108" i="38"/>
  <c r="AK108" i="38"/>
  <c r="K109" i="38"/>
  <c r="T109" i="38"/>
  <c r="W109" i="38"/>
  <c r="AK109" i="38"/>
  <c r="K110" i="38"/>
  <c r="T110" i="38"/>
  <c r="W110" i="38"/>
  <c r="AK110" i="38"/>
  <c r="K111" i="38"/>
  <c r="T111" i="38"/>
  <c r="W111" i="38"/>
  <c r="AK111" i="38"/>
  <c r="K112" i="38"/>
  <c r="T112" i="38"/>
  <c r="W112" i="38"/>
  <c r="AK112" i="38"/>
  <c r="K113" i="38"/>
  <c r="T113" i="38"/>
  <c r="W113" i="38"/>
  <c r="AK113" i="38"/>
  <c r="K114" i="38"/>
  <c r="T114" i="38"/>
  <c r="W114" i="38"/>
  <c r="AK114" i="38"/>
  <c r="K115" i="38"/>
  <c r="T115" i="38"/>
  <c r="W115" i="38"/>
  <c r="AK115" i="38"/>
  <c r="K116" i="38"/>
  <c r="T116" i="38"/>
  <c r="W116" i="38"/>
  <c r="AK116" i="38"/>
  <c r="K117" i="38"/>
  <c r="T117" i="38"/>
  <c r="W117" i="38"/>
  <c r="AK117" i="38"/>
  <c r="K118" i="38"/>
  <c r="T118" i="38"/>
  <c r="W118" i="38"/>
  <c r="AK118" i="38"/>
  <c r="K119" i="38"/>
  <c r="T119" i="38"/>
  <c r="W119" i="38"/>
  <c r="AK119" i="38"/>
  <c r="K120" i="38"/>
  <c r="T120" i="38"/>
  <c r="W120" i="38"/>
  <c r="AK120" i="38"/>
  <c r="K121" i="38"/>
  <c r="T121" i="38"/>
  <c r="W121" i="38"/>
  <c r="AK121" i="38"/>
  <c r="K122" i="38"/>
  <c r="T122" i="38"/>
  <c r="W122" i="38"/>
  <c r="AK122" i="38"/>
  <c r="K123" i="38"/>
  <c r="T123" i="38"/>
  <c r="W123" i="38"/>
  <c r="AK123" i="38"/>
  <c r="K124" i="38"/>
  <c r="T124" i="38"/>
  <c r="W124" i="38"/>
  <c r="AK124" i="38"/>
  <c r="K125" i="38"/>
  <c r="T125" i="38"/>
  <c r="W125" i="38"/>
  <c r="AK125" i="38"/>
  <c r="K126" i="38"/>
  <c r="T126" i="38"/>
  <c r="W126" i="38"/>
  <c r="AK126" i="38"/>
  <c r="K127" i="38"/>
  <c r="T127" i="38"/>
  <c r="W127" i="38"/>
  <c r="AK127" i="38"/>
  <c r="K128" i="38"/>
  <c r="T128" i="38"/>
  <c r="W128" i="38"/>
  <c r="AK128" i="38"/>
  <c r="K129" i="38"/>
  <c r="T129" i="38"/>
  <c r="W129" i="38"/>
  <c r="AK129" i="38"/>
  <c r="K130" i="38"/>
  <c r="T130" i="38"/>
  <c r="W130" i="38"/>
  <c r="AK130" i="38"/>
  <c r="K131" i="38"/>
  <c r="T131" i="38"/>
  <c r="W131" i="38"/>
  <c r="AK131" i="38"/>
  <c r="K132" i="38"/>
  <c r="T132" i="38"/>
  <c r="W132" i="38"/>
  <c r="AK132" i="38"/>
  <c r="K133" i="38"/>
  <c r="T133" i="38"/>
  <c r="W133" i="38"/>
  <c r="AK133" i="38"/>
  <c r="K134" i="38"/>
  <c r="T134" i="38"/>
  <c r="W134" i="38"/>
  <c r="AK134" i="38"/>
  <c r="K135" i="38"/>
  <c r="T135" i="38"/>
  <c r="W135" i="38"/>
  <c r="AK135" i="38"/>
  <c r="K136" i="38"/>
  <c r="T136" i="38"/>
  <c r="W136" i="38"/>
  <c r="AK136" i="38"/>
  <c r="K137" i="38"/>
  <c r="T137" i="38"/>
  <c r="W137" i="38"/>
  <c r="AK137" i="38"/>
  <c r="K138" i="38"/>
  <c r="T138" i="38"/>
  <c r="W138" i="38"/>
  <c r="AK138" i="38"/>
  <c r="K139" i="38"/>
  <c r="T139" i="38"/>
  <c r="W139" i="38"/>
  <c r="AK139" i="38"/>
  <c r="K140" i="38"/>
  <c r="T140" i="38"/>
  <c r="W140" i="38"/>
  <c r="AK140" i="38"/>
  <c r="K141" i="38"/>
  <c r="T141" i="38"/>
  <c r="W141" i="38"/>
  <c r="AK141" i="38"/>
  <c r="K142" i="38"/>
  <c r="T142" i="38"/>
  <c r="W142" i="38"/>
  <c r="AK142" i="38"/>
  <c r="K143" i="38"/>
  <c r="T143" i="38"/>
  <c r="W143" i="38"/>
  <c r="AK143" i="38"/>
  <c r="K144" i="38"/>
  <c r="T144" i="38"/>
  <c r="W144" i="38"/>
  <c r="AK144" i="38"/>
  <c r="K145" i="38"/>
  <c r="T145" i="38"/>
  <c r="W145" i="38"/>
  <c r="AK145" i="38"/>
  <c r="K146" i="38"/>
  <c r="T146" i="38"/>
  <c r="W146" i="38"/>
  <c r="AK146" i="38"/>
  <c r="K147" i="38"/>
  <c r="T147" i="38"/>
  <c r="W147" i="38"/>
  <c r="AK147" i="38"/>
  <c r="K148" i="38"/>
  <c r="T148" i="38"/>
  <c r="W148" i="38"/>
  <c r="AK148" i="38"/>
  <c r="K149" i="38"/>
  <c r="T149" i="38"/>
  <c r="W149" i="38"/>
  <c r="AK149" i="38"/>
  <c r="K150" i="38"/>
  <c r="T150" i="38"/>
  <c r="W150" i="38"/>
  <c r="AK150" i="38"/>
  <c r="K151" i="38"/>
  <c r="T151" i="38"/>
  <c r="W151" i="38"/>
  <c r="AK151" i="38"/>
  <c r="K152" i="38"/>
  <c r="T152" i="38"/>
  <c r="W152" i="38"/>
  <c r="AK152" i="38"/>
  <c r="K153" i="38"/>
  <c r="T153" i="38"/>
  <c r="W153" i="38"/>
  <c r="AK153" i="38"/>
  <c r="K154" i="38"/>
  <c r="T154" i="38"/>
  <c r="W154" i="38"/>
  <c r="AK154" i="38"/>
  <c r="K155" i="38"/>
  <c r="T155" i="38"/>
  <c r="W155" i="38"/>
  <c r="AK155" i="38"/>
  <c r="K156" i="38"/>
  <c r="T156" i="38"/>
  <c r="W156" i="38"/>
  <c r="AK156" i="38"/>
  <c r="K157" i="38"/>
  <c r="T157" i="38"/>
  <c r="W157" i="38"/>
  <c r="AK157" i="38"/>
  <c r="K158" i="38"/>
  <c r="T158" i="38"/>
  <c r="W158" i="38"/>
  <c r="AK158" i="38"/>
  <c r="K159" i="38"/>
  <c r="T159" i="38"/>
  <c r="W159" i="38"/>
  <c r="AK159" i="38"/>
  <c r="K160" i="38"/>
  <c r="T160" i="38"/>
  <c r="W160" i="38"/>
  <c r="AK160" i="38"/>
  <c r="K161" i="38"/>
  <c r="T161" i="38"/>
  <c r="W161" i="38"/>
  <c r="AK161" i="38"/>
  <c r="K162" i="38"/>
  <c r="T162" i="38"/>
  <c r="W162" i="38"/>
  <c r="AK162" i="38"/>
  <c r="K163" i="38"/>
  <c r="T163" i="38"/>
  <c r="W163" i="38"/>
  <c r="AK163" i="38"/>
  <c r="K164" i="38"/>
  <c r="T164" i="38"/>
  <c r="W164" i="38"/>
  <c r="AK164" i="38"/>
  <c r="K165" i="38"/>
  <c r="T165" i="38"/>
  <c r="W165" i="38"/>
  <c r="AK165" i="38"/>
  <c r="K166" i="38"/>
  <c r="T166" i="38"/>
  <c r="W166" i="38"/>
  <c r="AK166" i="38"/>
  <c r="K167" i="38"/>
  <c r="T167" i="38"/>
  <c r="W167" i="38"/>
  <c r="AK167" i="38"/>
  <c r="K168" i="38"/>
  <c r="T168" i="38"/>
  <c r="W168" i="38"/>
  <c r="AK168" i="38"/>
  <c r="K169" i="38"/>
  <c r="T169" i="38"/>
  <c r="W169" i="38"/>
  <c r="AK169" i="38"/>
  <c r="K170" i="38"/>
  <c r="T170" i="38"/>
  <c r="W170" i="38"/>
  <c r="AK170" i="38"/>
  <c r="K171" i="38"/>
  <c r="T171" i="38"/>
  <c r="W171" i="38"/>
  <c r="AK171" i="38"/>
  <c r="K172" i="38"/>
  <c r="T172" i="38"/>
  <c r="W172" i="38"/>
  <c r="AK172" i="38"/>
  <c r="K173" i="38"/>
  <c r="T173" i="38"/>
  <c r="W173" i="38"/>
  <c r="AK173" i="38"/>
  <c r="K174" i="38"/>
  <c r="T174" i="38"/>
  <c r="W174" i="38"/>
  <c r="AK174" i="38"/>
  <c r="K175" i="38"/>
  <c r="T175" i="38"/>
  <c r="W175" i="38"/>
  <c r="AK175" i="38"/>
  <c r="K176" i="38"/>
  <c r="T176" i="38"/>
  <c r="W176" i="38"/>
  <c r="AK176" i="38"/>
  <c r="K177" i="38"/>
  <c r="T177" i="38"/>
  <c r="W177" i="38"/>
  <c r="AK177" i="38"/>
  <c r="K178" i="38"/>
  <c r="T178" i="38"/>
  <c r="W178" i="38"/>
  <c r="AK178" i="38"/>
  <c r="K179" i="38"/>
  <c r="T179" i="38"/>
  <c r="W179" i="38"/>
  <c r="AK179" i="38"/>
  <c r="K180" i="38"/>
  <c r="T180" i="38"/>
  <c r="W180" i="38"/>
  <c r="AK180" i="38"/>
  <c r="K181" i="38"/>
  <c r="T181" i="38"/>
  <c r="W181" i="38"/>
  <c r="AK181" i="38"/>
  <c r="K182" i="38"/>
  <c r="T182" i="38"/>
  <c r="W182" i="38"/>
  <c r="AK182" i="38"/>
  <c r="K183" i="38"/>
  <c r="T183" i="38"/>
  <c r="W183" i="38"/>
  <c r="AK183" i="38"/>
  <c r="K184" i="38"/>
  <c r="T184" i="38"/>
  <c r="W184" i="38"/>
  <c r="AK184" i="38"/>
  <c r="K185" i="38"/>
  <c r="T185" i="38"/>
  <c r="W185" i="38"/>
  <c r="AK185" i="38"/>
  <c r="K186" i="38"/>
  <c r="T186" i="38"/>
  <c r="W186" i="38"/>
  <c r="AK186" i="38"/>
  <c r="K187" i="38"/>
  <c r="T187" i="38"/>
  <c r="W187" i="38"/>
  <c r="AK187" i="38"/>
  <c r="K188" i="38"/>
  <c r="T188" i="38"/>
  <c r="W188" i="38"/>
  <c r="AK188" i="38"/>
  <c r="K189" i="38"/>
  <c r="T189" i="38"/>
  <c r="W189" i="38"/>
  <c r="AK189" i="38"/>
  <c r="K190" i="38"/>
  <c r="T190" i="38"/>
  <c r="W190" i="38"/>
  <c r="AK190" i="38"/>
  <c r="K191" i="38"/>
  <c r="T191" i="38"/>
  <c r="W191" i="38"/>
  <c r="AK191" i="38"/>
  <c r="K192" i="38"/>
  <c r="T192" i="38"/>
  <c r="W192" i="38"/>
  <c r="AK192" i="38"/>
  <c r="K193" i="38"/>
  <c r="T193" i="38"/>
  <c r="W193" i="38"/>
  <c r="AK193" i="38"/>
  <c r="K194" i="38"/>
  <c r="T194" i="38"/>
  <c r="W194" i="38"/>
  <c r="AK194" i="38"/>
  <c r="K195" i="38"/>
  <c r="T195" i="38"/>
  <c r="W195" i="38"/>
  <c r="AK195" i="38"/>
  <c r="K196" i="38"/>
  <c r="T196" i="38"/>
  <c r="W196" i="38"/>
  <c r="AK196" i="38"/>
  <c r="K197" i="38"/>
  <c r="T197" i="38"/>
  <c r="W197" i="38"/>
  <c r="AK197" i="38"/>
  <c r="K198" i="38"/>
  <c r="T198" i="38"/>
  <c r="W198" i="38"/>
  <c r="AK198" i="38"/>
  <c r="K199" i="38"/>
  <c r="T199" i="38"/>
  <c r="W199" i="38"/>
  <c r="AK199" i="38"/>
  <c r="K200" i="38"/>
  <c r="T200" i="38"/>
  <c r="W200" i="38"/>
  <c r="AK200" i="38"/>
  <c r="K201" i="38"/>
  <c r="T201" i="38"/>
  <c r="W201" i="38"/>
  <c r="AK201" i="38"/>
  <c r="K202" i="38"/>
  <c r="T202" i="38"/>
  <c r="W202" i="38"/>
  <c r="AK202" i="38"/>
  <c r="K203" i="38"/>
  <c r="T203" i="38"/>
  <c r="W203" i="38"/>
  <c r="AK203" i="38"/>
  <c r="K204" i="38"/>
  <c r="T204" i="38"/>
  <c r="W204" i="38"/>
  <c r="AK204" i="38"/>
  <c r="K205" i="38"/>
  <c r="T205" i="38"/>
  <c r="W205" i="38"/>
  <c r="AK205" i="38"/>
  <c r="K206" i="38"/>
  <c r="T206" i="38"/>
  <c r="W206" i="38"/>
  <c r="AK206" i="38"/>
  <c r="K207" i="38"/>
  <c r="T207" i="38"/>
  <c r="W207" i="38"/>
  <c r="AK207" i="38"/>
  <c r="K208" i="38"/>
  <c r="T208" i="38"/>
  <c r="W208" i="38"/>
  <c r="AK208" i="38"/>
  <c r="AG6" i="38"/>
  <c r="AG8" i="38"/>
  <c r="AG9" i="38"/>
  <c r="AG10" i="38"/>
  <c r="AG11" i="38"/>
  <c r="AG12" i="38"/>
  <c r="AG13" i="38"/>
  <c r="AG14" i="38"/>
  <c r="AG15" i="38"/>
  <c r="AG16" i="38"/>
  <c r="AG17" i="38"/>
  <c r="AG18" i="38"/>
  <c r="AG19" i="38"/>
  <c r="AG20" i="38"/>
  <c r="AG21" i="38"/>
  <c r="AG22" i="38"/>
  <c r="AG23" i="38"/>
  <c r="AG24" i="38"/>
  <c r="AG25" i="38"/>
  <c r="AG26" i="38"/>
  <c r="AG27" i="38"/>
  <c r="AG28" i="38"/>
  <c r="AG29" i="38"/>
  <c r="AG30" i="38"/>
  <c r="AG31" i="38"/>
  <c r="AG32" i="38"/>
  <c r="AG33" i="38"/>
  <c r="AG34" i="38"/>
  <c r="AG35" i="38"/>
  <c r="AG36" i="38"/>
  <c r="AG37" i="38"/>
  <c r="AG38" i="38"/>
  <c r="AG39" i="38"/>
  <c r="AG40" i="38"/>
  <c r="AG41" i="38"/>
  <c r="AG42" i="38"/>
  <c r="AG43" i="38"/>
  <c r="AG44" i="38"/>
  <c r="AG45" i="38"/>
  <c r="AG46" i="38"/>
  <c r="AG47" i="38"/>
  <c r="AG48" i="38"/>
  <c r="AG49" i="38"/>
  <c r="AG50" i="38"/>
  <c r="AG51" i="38"/>
  <c r="AG52" i="38"/>
  <c r="AG53" i="38"/>
  <c r="AG54" i="38"/>
  <c r="AG55" i="38"/>
  <c r="AG56" i="38"/>
  <c r="AG57" i="38"/>
  <c r="AG58" i="38"/>
  <c r="AG59" i="38"/>
  <c r="AG60" i="38"/>
  <c r="AG61" i="38"/>
  <c r="AG62" i="38"/>
  <c r="AG63" i="38"/>
  <c r="AG64" i="38"/>
  <c r="AG65" i="38"/>
  <c r="AF65" i="38"/>
  <c r="AB65" i="38"/>
  <c r="Y65" i="38"/>
  <c r="P65" i="38"/>
  <c r="N65" i="38"/>
  <c r="AI64" i="38"/>
  <c r="AF64" i="38"/>
  <c r="AB64" i="38"/>
  <c r="Y64" i="38"/>
  <c r="P64" i="38"/>
  <c r="N64" i="38"/>
  <c r="AI63" i="38"/>
  <c r="AF63" i="38"/>
  <c r="AB63" i="38"/>
  <c r="Y63" i="38"/>
  <c r="Y8" i="38"/>
  <c r="Y9" i="38"/>
  <c r="Y10" i="38"/>
  <c r="Y11" i="38"/>
  <c r="Y12" i="38"/>
  <c r="Y13" i="38"/>
  <c r="Y14" i="38"/>
  <c r="Y15" i="38"/>
  <c r="Y16" i="38"/>
  <c r="Y17" i="38"/>
  <c r="Y18" i="38"/>
  <c r="Y19" i="38"/>
  <c r="Y20" i="38"/>
  <c r="Y21" i="38"/>
  <c r="Y22" i="38"/>
  <c r="Y23" i="38"/>
  <c r="Y24" i="38"/>
  <c r="Y25" i="38"/>
  <c r="Y26" i="38"/>
  <c r="Y27" i="38"/>
  <c r="Y28" i="38"/>
  <c r="Y29" i="38"/>
  <c r="Y30" i="38"/>
  <c r="Y31" i="38"/>
  <c r="Y32" i="38"/>
  <c r="Y33" i="38"/>
  <c r="Y34" i="38"/>
  <c r="Y35" i="38"/>
  <c r="Y36" i="38"/>
  <c r="Y37" i="38"/>
  <c r="Y38" i="38"/>
  <c r="Y39" i="38"/>
  <c r="Y40" i="38"/>
  <c r="Y41" i="38"/>
  <c r="Y42" i="38"/>
  <c r="Y43" i="38"/>
  <c r="Y44" i="38"/>
  <c r="Y45" i="38"/>
  <c r="Y46" i="38"/>
  <c r="Y47" i="38"/>
  <c r="Y48" i="38"/>
  <c r="Y49" i="38"/>
  <c r="Y50" i="38"/>
  <c r="Y51" i="38"/>
  <c r="Y52" i="38"/>
  <c r="Y53" i="38"/>
  <c r="Y54" i="38"/>
  <c r="Y55" i="38"/>
  <c r="Y56" i="38"/>
  <c r="Y57" i="38"/>
  <c r="Y58" i="38"/>
  <c r="Y59" i="38"/>
  <c r="Y60" i="38"/>
  <c r="Y61" i="38"/>
  <c r="Y62" i="38"/>
  <c r="U6" i="38"/>
  <c r="U8" i="38"/>
  <c r="U9" i="38"/>
  <c r="U10" i="38"/>
  <c r="U11" i="38"/>
  <c r="U12" i="38"/>
  <c r="U13" i="38"/>
  <c r="U14" i="38"/>
  <c r="U15" i="38"/>
  <c r="U16" i="38"/>
  <c r="U17" i="38"/>
  <c r="U18" i="38"/>
  <c r="U19" i="38"/>
  <c r="U20" i="38"/>
  <c r="U21" i="38"/>
  <c r="U22" i="38"/>
  <c r="U23" i="38"/>
  <c r="U24" i="38"/>
  <c r="U25" i="38"/>
  <c r="U26" i="38"/>
  <c r="U27" i="38"/>
  <c r="U28" i="38"/>
  <c r="U29" i="38"/>
  <c r="U30" i="38"/>
  <c r="U31" i="38"/>
  <c r="U32" i="38"/>
  <c r="U33" i="38"/>
  <c r="U34" i="38"/>
  <c r="U35" i="38"/>
  <c r="U36" i="38"/>
  <c r="U37" i="38"/>
  <c r="U38" i="38"/>
  <c r="U39" i="38"/>
  <c r="U40" i="38"/>
  <c r="U41" i="38"/>
  <c r="U42" i="38"/>
  <c r="U43" i="38"/>
  <c r="U44" i="38"/>
  <c r="U45" i="38"/>
  <c r="U46" i="38"/>
  <c r="U47" i="38"/>
  <c r="U48" i="38"/>
  <c r="U49" i="38"/>
  <c r="U50" i="38"/>
  <c r="U51" i="38"/>
  <c r="U52" i="38"/>
  <c r="U53" i="38"/>
  <c r="U54" i="38"/>
  <c r="U55" i="38"/>
  <c r="U56" i="38"/>
  <c r="U57" i="38"/>
  <c r="U58" i="38"/>
  <c r="U59" i="38"/>
  <c r="U60" i="38"/>
  <c r="U61" i="38"/>
  <c r="U62" i="38"/>
  <c r="U63" i="38"/>
  <c r="P63" i="38"/>
  <c r="N63" i="38"/>
  <c r="AI62" i="38"/>
  <c r="AL8" i="38"/>
  <c r="AL9" i="38"/>
  <c r="AL10" i="38"/>
  <c r="AL11" i="38"/>
  <c r="AL12" i="38"/>
  <c r="AL13" i="38"/>
  <c r="AL14" i="38"/>
  <c r="AL15" i="38"/>
  <c r="AL16" i="38"/>
  <c r="AL17" i="38"/>
  <c r="AL18" i="38"/>
  <c r="AL19" i="38"/>
  <c r="AL20" i="38"/>
  <c r="AL21" i="38"/>
  <c r="AL22" i="38"/>
  <c r="AL23" i="38"/>
  <c r="AL24" i="38"/>
  <c r="AL25" i="38"/>
  <c r="AL26" i="38"/>
  <c r="AL27" i="38"/>
  <c r="AL28" i="38"/>
  <c r="AL29" i="38"/>
  <c r="AL30" i="38"/>
  <c r="AL31" i="38"/>
  <c r="AL32" i="38"/>
  <c r="AL33" i="38"/>
  <c r="AL34" i="38"/>
  <c r="AL35" i="38"/>
  <c r="AL36" i="38"/>
  <c r="AL37" i="38"/>
  <c r="AL38" i="38"/>
  <c r="AL39" i="38"/>
  <c r="AL40" i="38"/>
  <c r="AL41" i="38"/>
  <c r="AL42" i="38"/>
  <c r="AL43" i="38"/>
  <c r="AL44" i="38"/>
  <c r="AL45" i="38"/>
  <c r="AL46" i="38"/>
  <c r="AL47" i="38"/>
  <c r="AL48" i="38"/>
  <c r="AL49" i="38"/>
  <c r="AL50" i="38"/>
  <c r="AL51" i="38"/>
  <c r="AL52" i="38"/>
  <c r="AL53" i="38"/>
  <c r="AL54" i="38"/>
  <c r="AL55" i="38"/>
  <c r="AL56" i="38"/>
  <c r="AL57" i="38"/>
  <c r="AL58" i="38"/>
  <c r="AL59" i="38"/>
  <c r="AL60" i="38"/>
  <c r="AL61" i="38"/>
  <c r="AL62" i="38"/>
  <c r="AL63" i="38"/>
  <c r="AL64" i="38"/>
  <c r="AL65" i="38"/>
  <c r="AL66" i="38"/>
  <c r="AL67" i="38"/>
  <c r="AL68" i="38"/>
  <c r="AL69" i="38"/>
  <c r="AL70" i="38"/>
  <c r="AL71" i="38"/>
  <c r="AL72" i="38"/>
  <c r="AL73" i="38"/>
  <c r="AL74" i="38"/>
  <c r="AL75" i="38"/>
  <c r="AL76" i="38"/>
  <c r="AL77" i="38"/>
  <c r="AL78" i="38"/>
  <c r="AL79" i="38"/>
  <c r="AL80" i="38"/>
  <c r="AL81" i="38"/>
  <c r="AL82" i="38"/>
  <c r="AL83" i="38"/>
  <c r="AL84" i="38"/>
  <c r="AL85" i="38"/>
  <c r="AL86" i="38"/>
  <c r="AL87" i="38"/>
  <c r="AL88" i="38"/>
  <c r="AL89" i="38"/>
  <c r="AL90" i="38"/>
  <c r="AL91" i="38"/>
  <c r="AL92" i="38"/>
  <c r="AL93" i="38"/>
  <c r="AL94" i="38"/>
  <c r="AL95" i="38"/>
  <c r="AL96" i="38"/>
  <c r="AL97" i="38"/>
  <c r="AL98" i="38"/>
  <c r="AL99" i="38"/>
  <c r="AL100" i="38"/>
  <c r="AL101" i="38"/>
  <c r="AL102" i="38"/>
  <c r="AL103" i="38"/>
  <c r="AL104" i="38"/>
  <c r="AL105" i="38"/>
  <c r="AL106" i="38"/>
  <c r="AL107" i="38"/>
  <c r="AL108" i="38"/>
  <c r="AL109" i="38"/>
  <c r="AL110" i="38"/>
  <c r="AL111" i="38"/>
  <c r="AL112" i="38"/>
  <c r="AL113" i="38"/>
  <c r="AL114" i="38"/>
  <c r="AL115" i="38"/>
  <c r="AL116" i="38"/>
  <c r="AL117" i="38"/>
  <c r="AL118" i="38"/>
  <c r="AL119" i="38"/>
  <c r="AL120" i="38"/>
  <c r="AL121" i="38"/>
  <c r="AL122" i="38"/>
  <c r="AL123" i="38"/>
  <c r="AL124" i="38"/>
  <c r="AL125" i="38"/>
  <c r="AL126" i="38"/>
  <c r="AL127" i="38"/>
  <c r="AL128" i="38"/>
  <c r="AL129" i="38"/>
  <c r="AL130" i="38"/>
  <c r="AL131" i="38"/>
  <c r="AL132" i="38"/>
  <c r="AL133" i="38"/>
  <c r="AL134" i="38"/>
  <c r="AL135" i="38"/>
  <c r="AL136" i="38"/>
  <c r="AL137" i="38"/>
  <c r="AL138" i="38"/>
  <c r="AL139" i="38"/>
  <c r="AL140" i="38"/>
  <c r="AL141" i="38"/>
  <c r="AL142" i="38"/>
  <c r="AL143" i="38"/>
  <c r="AL144" i="38"/>
  <c r="AL145" i="38"/>
  <c r="AL146" i="38"/>
  <c r="AL147" i="38"/>
  <c r="AL148" i="38"/>
  <c r="AL149" i="38"/>
  <c r="AL150" i="38"/>
  <c r="AL151" i="38"/>
  <c r="AL152" i="38"/>
  <c r="AL153" i="38"/>
  <c r="AL154" i="38"/>
  <c r="AL155" i="38"/>
  <c r="AL156" i="38"/>
  <c r="AL157" i="38"/>
  <c r="AL158" i="38"/>
  <c r="AL159" i="38"/>
  <c r="AL160" i="38"/>
  <c r="AL161" i="38"/>
  <c r="AL162" i="38"/>
  <c r="AL163" i="38"/>
  <c r="AL164" i="38"/>
  <c r="AL165" i="38"/>
  <c r="AL166" i="38"/>
  <c r="AL167" i="38"/>
  <c r="AL168" i="38"/>
  <c r="AL169" i="38"/>
  <c r="AL170" i="38"/>
  <c r="AL171" i="38"/>
  <c r="AL172" i="38"/>
  <c r="AL173" i="38"/>
  <c r="AL174" i="38"/>
  <c r="AL175" i="38"/>
  <c r="AL176" i="38"/>
  <c r="AL177" i="38"/>
  <c r="AL178" i="38"/>
  <c r="AL179" i="38"/>
  <c r="AL180" i="38"/>
  <c r="AL181" i="38"/>
  <c r="AL182" i="38"/>
  <c r="AL183" i="38"/>
  <c r="AL184" i="38"/>
  <c r="AL185" i="38"/>
  <c r="AL186" i="38"/>
  <c r="AL187" i="38"/>
  <c r="AL188" i="38"/>
  <c r="AL189" i="38"/>
  <c r="AL190" i="38"/>
  <c r="AL191" i="38"/>
  <c r="AL192" i="38"/>
  <c r="AL193" i="38"/>
  <c r="AL194" i="38"/>
  <c r="AL195" i="38"/>
  <c r="AL196" i="38"/>
  <c r="AL197" i="38"/>
  <c r="AL198" i="38"/>
  <c r="AL199" i="38"/>
  <c r="AL200" i="38"/>
  <c r="AL201" i="38"/>
  <c r="AL202" i="38"/>
  <c r="AL203" i="38"/>
  <c r="AL204" i="38"/>
  <c r="AL205" i="38"/>
  <c r="AL206" i="38"/>
  <c r="AL207" i="38"/>
  <c r="AL208" i="38"/>
  <c r="AH6" i="38"/>
  <c r="AH8" i="38"/>
  <c r="AH9" i="38"/>
  <c r="AH10" i="38"/>
  <c r="AH11" i="38"/>
  <c r="AH12" i="38"/>
  <c r="AH13" i="38"/>
  <c r="AH14" i="38"/>
  <c r="AH15" i="38"/>
  <c r="AH16" i="38"/>
  <c r="AH17" i="38"/>
  <c r="AH18" i="38"/>
  <c r="AH19" i="38"/>
  <c r="AH20" i="38"/>
  <c r="AH21" i="38"/>
  <c r="AH22" i="38"/>
  <c r="AH23" i="38"/>
  <c r="AH24" i="38"/>
  <c r="AH25" i="38"/>
  <c r="AH26" i="38"/>
  <c r="AH27" i="38"/>
  <c r="AH28" i="38"/>
  <c r="AH29" i="38"/>
  <c r="AH30" i="38"/>
  <c r="AH31" i="38"/>
  <c r="AH32" i="38"/>
  <c r="AH33" i="38"/>
  <c r="AH34" i="38"/>
  <c r="AH35" i="38"/>
  <c r="AH36" i="38"/>
  <c r="AH37" i="38"/>
  <c r="AH38" i="38"/>
  <c r="AH39" i="38"/>
  <c r="AH40" i="38"/>
  <c r="AH41" i="38"/>
  <c r="AH42" i="38"/>
  <c r="AH43" i="38"/>
  <c r="AH44" i="38"/>
  <c r="AH45" i="38"/>
  <c r="AH46" i="38"/>
  <c r="AH47" i="38"/>
  <c r="AH48" i="38"/>
  <c r="AH49" i="38"/>
  <c r="AH50" i="38"/>
  <c r="AH51" i="38"/>
  <c r="AH52" i="38"/>
  <c r="AH53" i="38"/>
  <c r="AH54" i="38"/>
  <c r="AH55" i="38"/>
  <c r="AH56" i="38"/>
  <c r="AH57" i="38"/>
  <c r="AH58" i="38"/>
  <c r="AH59" i="38"/>
  <c r="AH60" i="38"/>
  <c r="AH61" i="38"/>
  <c r="AH62" i="38"/>
  <c r="AF62" i="38"/>
  <c r="AB62" i="38"/>
  <c r="P62" i="38"/>
  <c r="N62" i="38"/>
  <c r="AI61" i="38"/>
  <c r="AF61" i="38"/>
  <c r="AB61" i="38"/>
  <c r="AB8" i="38"/>
  <c r="AB9" i="38"/>
  <c r="AB10" i="38"/>
  <c r="AB11" i="38"/>
  <c r="AB12" i="38"/>
  <c r="AB13" i="38"/>
  <c r="AB14" i="38"/>
  <c r="AB15" i="38"/>
  <c r="AB16" i="38"/>
  <c r="AB17" i="38"/>
  <c r="AB18" i="38"/>
  <c r="AB19" i="38"/>
  <c r="AB20" i="38"/>
  <c r="AB21" i="38"/>
  <c r="AB22" i="38"/>
  <c r="AB23" i="38"/>
  <c r="AB24" i="38"/>
  <c r="AB25" i="38"/>
  <c r="AB26" i="38"/>
  <c r="AB27" i="38"/>
  <c r="AB28" i="38"/>
  <c r="AB29" i="38"/>
  <c r="AB30" i="38"/>
  <c r="AB31" i="38"/>
  <c r="AB32" i="38"/>
  <c r="AB33" i="38"/>
  <c r="AB34" i="38"/>
  <c r="AB35" i="38"/>
  <c r="AB36" i="38"/>
  <c r="AB37" i="38"/>
  <c r="AB38" i="38"/>
  <c r="AB39" i="38"/>
  <c r="AB40" i="38"/>
  <c r="AB41" i="38"/>
  <c r="AB42" i="38"/>
  <c r="AB43" i="38"/>
  <c r="AB44" i="38"/>
  <c r="AB45" i="38"/>
  <c r="AB46" i="38"/>
  <c r="AB47" i="38"/>
  <c r="AB48" i="38"/>
  <c r="AB49" i="38"/>
  <c r="AB50" i="38"/>
  <c r="AB51" i="38"/>
  <c r="AB52" i="38"/>
  <c r="AB53" i="38"/>
  <c r="AB54" i="38"/>
  <c r="AB55" i="38"/>
  <c r="AB56" i="38"/>
  <c r="AB57" i="38"/>
  <c r="AB58" i="38"/>
  <c r="AB59" i="38"/>
  <c r="AB60" i="38"/>
  <c r="X6" i="38"/>
  <c r="X8" i="38"/>
  <c r="X9" i="38"/>
  <c r="X10" i="38"/>
  <c r="X11" i="38"/>
  <c r="X12" i="38"/>
  <c r="X13" i="38"/>
  <c r="X14" i="38"/>
  <c r="X15" i="38"/>
  <c r="X16" i="38"/>
  <c r="X17" i="38"/>
  <c r="X18" i="38"/>
  <c r="X19" i="38"/>
  <c r="X20" i="38"/>
  <c r="X21" i="38"/>
  <c r="X22" i="38"/>
  <c r="X23" i="38"/>
  <c r="X24" i="38"/>
  <c r="X25" i="38"/>
  <c r="X26" i="38"/>
  <c r="X27" i="38"/>
  <c r="X28" i="38"/>
  <c r="X29" i="38"/>
  <c r="X30" i="38"/>
  <c r="X31" i="38"/>
  <c r="X32" i="38"/>
  <c r="X33" i="38"/>
  <c r="X34" i="38"/>
  <c r="X35" i="38"/>
  <c r="X36" i="38"/>
  <c r="X37" i="38"/>
  <c r="X38" i="38"/>
  <c r="X39" i="38"/>
  <c r="X40" i="38"/>
  <c r="X41" i="38"/>
  <c r="X42" i="38"/>
  <c r="X43" i="38"/>
  <c r="X44" i="38"/>
  <c r="X45" i="38"/>
  <c r="X46" i="38"/>
  <c r="X47" i="38"/>
  <c r="X48" i="38"/>
  <c r="X49" i="38"/>
  <c r="X50" i="38"/>
  <c r="X51" i="38"/>
  <c r="X52" i="38"/>
  <c r="X53" i="38"/>
  <c r="X54" i="38"/>
  <c r="X55" i="38"/>
  <c r="X56" i="38"/>
  <c r="X57" i="38"/>
  <c r="X58" i="38"/>
  <c r="X59" i="38"/>
  <c r="X60" i="38"/>
  <c r="X61" i="38"/>
  <c r="M61" i="38"/>
  <c r="P61" i="38"/>
  <c r="N61" i="38"/>
  <c r="AE61" i="38"/>
  <c r="AJ61" i="38"/>
  <c r="AI60" i="38"/>
  <c r="AF60" i="38"/>
  <c r="P60" i="38"/>
  <c r="N60" i="38"/>
  <c r="AI59" i="38"/>
  <c r="AF59" i="38"/>
  <c r="AM59" i="38"/>
  <c r="P59" i="38"/>
  <c r="N59" i="38"/>
  <c r="AE59" i="38"/>
  <c r="AJ59" i="38"/>
  <c r="AI58" i="38"/>
  <c r="AF58" i="38"/>
  <c r="P58" i="38"/>
  <c r="N58" i="38"/>
  <c r="AI57" i="38"/>
  <c r="AF57" i="38"/>
  <c r="P57" i="38"/>
  <c r="N57" i="38"/>
  <c r="AI56" i="38"/>
  <c r="AF56" i="38"/>
  <c r="P56" i="38"/>
  <c r="N56" i="38"/>
  <c r="AI55" i="38"/>
  <c r="AF55" i="38"/>
  <c r="P55" i="38"/>
  <c r="N55" i="38"/>
  <c r="AI54" i="38"/>
  <c r="AF54" i="38"/>
  <c r="P54" i="38"/>
  <c r="N54" i="38"/>
  <c r="AE54" i="38"/>
  <c r="AJ54" i="38"/>
  <c r="AI53" i="38"/>
  <c r="AF53" i="38"/>
  <c r="P53" i="38"/>
  <c r="N53" i="38"/>
  <c r="AI52" i="38"/>
  <c r="AF52" i="38"/>
  <c r="P52" i="38"/>
  <c r="N52" i="38"/>
  <c r="AI51" i="38"/>
  <c r="AF51" i="38"/>
  <c r="P51" i="38"/>
  <c r="N51" i="38"/>
  <c r="AM50" i="38"/>
  <c r="AI50" i="38"/>
  <c r="AF50" i="38"/>
  <c r="P50" i="38"/>
  <c r="N50" i="38"/>
  <c r="AI49" i="38"/>
  <c r="AF49" i="38"/>
  <c r="P49" i="38"/>
  <c r="N49" i="38"/>
  <c r="AE49" i="38"/>
  <c r="AJ49" i="38"/>
  <c r="AI48" i="38"/>
  <c r="AF48" i="38"/>
  <c r="P48" i="38"/>
  <c r="N48" i="38"/>
  <c r="AI47" i="38"/>
  <c r="AF47" i="38"/>
  <c r="AM47" i="38"/>
  <c r="P47" i="38"/>
  <c r="N47" i="38"/>
  <c r="AE47" i="38"/>
  <c r="AJ47" i="38"/>
  <c r="AI46" i="38"/>
  <c r="AF46" i="38"/>
  <c r="P46" i="38"/>
  <c r="N46" i="38"/>
  <c r="AI45" i="38"/>
  <c r="AF45" i="38"/>
  <c r="P45" i="38"/>
  <c r="N45" i="38"/>
  <c r="AM45" i="38"/>
  <c r="AI44" i="38"/>
  <c r="AF44" i="38"/>
  <c r="P44" i="38"/>
  <c r="N44" i="38"/>
  <c r="AI43" i="38"/>
  <c r="AF43" i="38"/>
  <c r="P43" i="38"/>
  <c r="N43" i="38"/>
  <c r="AI42" i="38"/>
  <c r="AF42" i="38"/>
  <c r="P42" i="38"/>
  <c r="N42" i="38"/>
  <c r="AE42" i="38"/>
  <c r="AJ42" i="38"/>
  <c r="AI41" i="38"/>
  <c r="AF41" i="38"/>
  <c r="P41" i="38"/>
  <c r="N41" i="38"/>
  <c r="AI40" i="38"/>
  <c r="AF40" i="38"/>
  <c r="P40" i="38"/>
  <c r="N40" i="38"/>
  <c r="AI39" i="38"/>
  <c r="AF39" i="38"/>
  <c r="P39" i="38"/>
  <c r="N39" i="38"/>
  <c r="AI38" i="38"/>
  <c r="AF38" i="38"/>
  <c r="P38" i="38"/>
  <c r="N38" i="38"/>
  <c r="AM38" i="38"/>
  <c r="AI37" i="38"/>
  <c r="AF37" i="38"/>
  <c r="M37" i="38"/>
  <c r="P37" i="38"/>
  <c r="N37" i="38"/>
  <c r="L37" i="38"/>
  <c r="AI36" i="38"/>
  <c r="AF36" i="38"/>
  <c r="P36" i="38"/>
  <c r="N36" i="38"/>
  <c r="AE35" i="38"/>
  <c r="AJ35" i="38"/>
  <c r="AI35" i="38"/>
  <c r="AF35" i="38"/>
  <c r="P35" i="38"/>
  <c r="N35" i="38"/>
  <c r="AI34" i="38"/>
  <c r="AF34" i="38"/>
  <c r="P34" i="38"/>
  <c r="N34" i="38"/>
  <c r="AI33" i="38"/>
  <c r="AF33" i="38"/>
  <c r="P33" i="38"/>
  <c r="N33" i="38"/>
  <c r="AI32" i="38"/>
  <c r="AF32" i="38"/>
  <c r="P32" i="38"/>
  <c r="N32" i="38"/>
  <c r="AI31" i="38"/>
  <c r="AF31" i="38"/>
  <c r="P31" i="38"/>
  <c r="N31" i="38"/>
  <c r="AT30" i="38"/>
  <c r="AZ30" i="38"/>
  <c r="AI30" i="38"/>
  <c r="AF30" i="38"/>
  <c r="L30" i="38"/>
  <c r="P30" i="38"/>
  <c r="N30" i="38"/>
  <c r="AI29" i="38"/>
  <c r="AF29" i="38"/>
  <c r="P29" i="38"/>
  <c r="N29" i="38"/>
  <c r="AM29" i="38"/>
  <c r="AI28" i="38"/>
  <c r="AF28" i="38"/>
  <c r="P28" i="38"/>
  <c r="N28" i="38"/>
  <c r="AI27" i="38"/>
  <c r="AF27" i="38"/>
  <c r="P27" i="38"/>
  <c r="N27" i="38"/>
  <c r="AE26" i="38"/>
  <c r="AJ26" i="38"/>
  <c r="AI26" i="38"/>
  <c r="AF26" i="38"/>
  <c r="AM26" i="38"/>
  <c r="P26" i="38"/>
  <c r="N26" i="38"/>
  <c r="AI25" i="38"/>
  <c r="AF25" i="38"/>
  <c r="P25" i="38"/>
  <c r="N25" i="38"/>
  <c r="AI24" i="38"/>
  <c r="AF24" i="38"/>
  <c r="P24" i="38"/>
  <c r="N24" i="38"/>
  <c r="AI23" i="38"/>
  <c r="AF23" i="38"/>
  <c r="P23" i="38"/>
  <c r="N23" i="38"/>
  <c r="AT22" i="38"/>
  <c r="AM22" i="38"/>
  <c r="AE22" i="38"/>
  <c r="AJ22" i="38"/>
  <c r="AI22" i="38"/>
  <c r="AF22" i="38"/>
  <c r="P22" i="38"/>
  <c r="N22" i="38"/>
  <c r="AI21" i="38"/>
  <c r="AF21" i="38"/>
  <c r="P21" i="38"/>
  <c r="N21" i="38"/>
  <c r="W5" i="38"/>
  <c r="BB20" i="38"/>
  <c r="BB28" i="38"/>
  <c r="AY20" i="38"/>
  <c r="AI20" i="38"/>
  <c r="AF20" i="38"/>
  <c r="P20" i="38"/>
  <c r="N20" i="38"/>
  <c r="AE20" i="38"/>
  <c r="AJ20" i="38"/>
  <c r="AI19" i="38"/>
  <c r="AF19" i="38"/>
  <c r="P19" i="38"/>
  <c r="N19" i="38"/>
  <c r="AI18" i="38"/>
  <c r="AF18" i="38"/>
  <c r="P18" i="38"/>
  <c r="N18" i="38"/>
  <c r="AE17" i="38"/>
  <c r="AJ17" i="38"/>
  <c r="AI17" i="38"/>
  <c r="AF17" i="38"/>
  <c r="P17" i="38"/>
  <c r="N17" i="38"/>
  <c r="AI16" i="38"/>
  <c r="AF16" i="38"/>
  <c r="P16" i="38"/>
  <c r="N16" i="38"/>
  <c r="AI15" i="38"/>
  <c r="AF15" i="38"/>
  <c r="P15" i="38"/>
  <c r="N15" i="38"/>
  <c r="AI14" i="38"/>
  <c r="AF14" i="38"/>
  <c r="P14" i="38"/>
  <c r="N14" i="38"/>
  <c r="AI13" i="38"/>
  <c r="AF13" i="38"/>
  <c r="AE13" i="38"/>
  <c r="AJ13" i="38"/>
  <c r="P13" i="38"/>
  <c r="N13" i="38"/>
  <c r="AM13" i="38"/>
  <c r="AI12" i="38"/>
  <c r="AF12" i="38"/>
  <c r="P12" i="38"/>
  <c r="N12" i="38"/>
  <c r="AE11" i="38"/>
  <c r="AJ11" i="38"/>
  <c r="AI11" i="38"/>
  <c r="AF11" i="38"/>
  <c r="AM11" i="38"/>
  <c r="P11" i="38"/>
  <c r="N11" i="38"/>
  <c r="AI10" i="38"/>
  <c r="AF10" i="38"/>
  <c r="P10" i="38"/>
  <c r="N10" i="38"/>
  <c r="AI9" i="38"/>
  <c r="AF9" i="38"/>
  <c r="P9" i="38"/>
  <c r="N9" i="38"/>
  <c r="AI8" i="38"/>
  <c r="AE8" i="38"/>
  <c r="AJ8" i="38"/>
  <c r="AE9" i="38"/>
  <c r="AJ9" i="38"/>
  <c r="AE10" i="38"/>
  <c r="AJ10" i="38"/>
  <c r="AE12" i="38"/>
  <c r="AJ12" i="38"/>
  <c r="AE14" i="38"/>
  <c r="AJ14" i="38"/>
  <c r="AE15" i="38"/>
  <c r="AJ15" i="38"/>
  <c r="AE16" i="38"/>
  <c r="AJ16" i="38"/>
  <c r="AE18" i="38"/>
  <c r="AJ18" i="38"/>
  <c r="AE19" i="38"/>
  <c r="AJ19" i="38"/>
  <c r="AE21" i="38"/>
  <c r="AJ21" i="38"/>
  <c r="AE23" i="38"/>
  <c r="AJ23" i="38"/>
  <c r="AE24" i="38"/>
  <c r="AJ24" i="38"/>
  <c r="AE25" i="38"/>
  <c r="AJ25" i="38"/>
  <c r="AE27" i="38"/>
  <c r="AJ27" i="38"/>
  <c r="AE28" i="38"/>
  <c r="AJ28" i="38"/>
  <c r="AE29" i="38"/>
  <c r="AJ29" i="38"/>
  <c r="AE30" i="38"/>
  <c r="AJ30" i="38"/>
  <c r="AE31" i="38"/>
  <c r="AJ31" i="38"/>
  <c r="AE32" i="38"/>
  <c r="AJ32" i="38"/>
  <c r="AE33" i="38"/>
  <c r="AJ33" i="38"/>
  <c r="AE34" i="38"/>
  <c r="AJ34" i="38"/>
  <c r="AE36" i="38"/>
  <c r="AJ36" i="38"/>
  <c r="AE37" i="38"/>
  <c r="AJ37" i="38"/>
  <c r="AE38" i="38"/>
  <c r="AJ38" i="38"/>
  <c r="AE39" i="38"/>
  <c r="AJ39" i="38"/>
  <c r="AE40" i="38"/>
  <c r="AJ40" i="38"/>
  <c r="AE41" i="38"/>
  <c r="AJ41" i="38"/>
  <c r="AE43" i="38"/>
  <c r="AJ43" i="38"/>
  <c r="AE44" i="38"/>
  <c r="AJ44" i="38"/>
  <c r="AE45" i="38"/>
  <c r="AJ45" i="38"/>
  <c r="AE46" i="38"/>
  <c r="AJ46" i="38"/>
  <c r="AE48" i="38"/>
  <c r="AJ48" i="38"/>
  <c r="AE50" i="38"/>
  <c r="AJ50" i="38"/>
  <c r="AE51" i="38"/>
  <c r="AJ51" i="38"/>
  <c r="AE52" i="38"/>
  <c r="AJ52" i="38"/>
  <c r="AE53" i="38"/>
  <c r="AJ53" i="38"/>
  <c r="AE55" i="38"/>
  <c r="AJ55" i="38"/>
  <c r="AE56" i="38"/>
  <c r="AJ56" i="38"/>
  <c r="AE57" i="38"/>
  <c r="AJ57" i="38"/>
  <c r="AE58" i="38"/>
  <c r="AJ58" i="38"/>
  <c r="AE60" i="38"/>
  <c r="AJ60" i="38"/>
  <c r="AE62" i="38"/>
  <c r="AJ62" i="38"/>
  <c r="AE63" i="38"/>
  <c r="AH63" i="38"/>
  <c r="AJ63" i="38"/>
  <c r="AE64" i="38"/>
  <c r="AH64" i="38"/>
  <c r="AJ64" i="38"/>
  <c r="AE65" i="38"/>
  <c r="AH65" i="38"/>
  <c r="AJ65" i="38"/>
  <c r="AE66" i="38"/>
  <c r="AH66" i="38"/>
  <c r="AJ66" i="38"/>
  <c r="AE67" i="38"/>
  <c r="AH67" i="38"/>
  <c r="AJ67" i="38"/>
  <c r="AE68" i="38"/>
  <c r="AH68" i="38"/>
  <c r="AJ68" i="38"/>
  <c r="AE69" i="38"/>
  <c r="AH69" i="38"/>
  <c r="AJ69" i="38"/>
  <c r="AE70" i="38"/>
  <c r="AH70" i="38"/>
  <c r="AJ70" i="38"/>
  <c r="AE71" i="38"/>
  <c r="AH71" i="38"/>
  <c r="AJ71" i="38"/>
  <c r="AE72" i="38"/>
  <c r="AH72" i="38"/>
  <c r="AJ72" i="38"/>
  <c r="AE73" i="38"/>
  <c r="AH73" i="38"/>
  <c r="AJ73" i="38"/>
  <c r="AE74" i="38"/>
  <c r="AH74" i="38"/>
  <c r="AJ74" i="38"/>
  <c r="AE75" i="38"/>
  <c r="AH75" i="38"/>
  <c r="AJ75" i="38"/>
  <c r="AE76" i="38"/>
  <c r="AH76" i="38"/>
  <c r="AJ76" i="38"/>
  <c r="AE77" i="38"/>
  <c r="AH77" i="38"/>
  <c r="AJ77" i="38"/>
  <c r="AE78" i="38"/>
  <c r="AH78" i="38"/>
  <c r="AJ78" i="38"/>
  <c r="AE79" i="38"/>
  <c r="AH79" i="38"/>
  <c r="AJ79" i="38"/>
  <c r="AE80" i="38"/>
  <c r="AH80" i="38"/>
  <c r="AJ80" i="38"/>
  <c r="AE81" i="38"/>
  <c r="AH81" i="38"/>
  <c r="AJ81" i="38"/>
  <c r="AE82" i="38"/>
  <c r="AH82" i="38"/>
  <c r="AJ82" i="38"/>
  <c r="AE83" i="38"/>
  <c r="AH83" i="38"/>
  <c r="AJ83" i="38"/>
  <c r="AE84" i="38"/>
  <c r="AH84" i="38"/>
  <c r="AJ84" i="38"/>
  <c r="AE85" i="38"/>
  <c r="AH85" i="38"/>
  <c r="AJ85" i="38"/>
  <c r="AE86" i="38"/>
  <c r="AH86" i="38"/>
  <c r="AJ86" i="38"/>
  <c r="AE87" i="38"/>
  <c r="AH87" i="38"/>
  <c r="AJ87" i="38"/>
  <c r="AE88" i="38"/>
  <c r="AH88" i="38"/>
  <c r="AJ88" i="38"/>
  <c r="AE89" i="38"/>
  <c r="AH89" i="38"/>
  <c r="AJ89" i="38"/>
  <c r="AE90" i="38"/>
  <c r="AH90" i="38"/>
  <c r="AJ90" i="38"/>
  <c r="AE91" i="38"/>
  <c r="AH91" i="38"/>
  <c r="AJ91" i="38"/>
  <c r="AE92" i="38"/>
  <c r="AH92" i="38"/>
  <c r="AJ92" i="38"/>
  <c r="AE93" i="38"/>
  <c r="AH93" i="38"/>
  <c r="AJ93" i="38"/>
  <c r="AE94" i="38"/>
  <c r="AH94" i="38"/>
  <c r="AJ94" i="38"/>
  <c r="AE95" i="38"/>
  <c r="AH95" i="38"/>
  <c r="AJ95" i="38"/>
  <c r="AE96" i="38"/>
  <c r="AH96" i="38"/>
  <c r="AJ96" i="38"/>
  <c r="AE97" i="38"/>
  <c r="AH97" i="38"/>
  <c r="AJ97" i="38"/>
  <c r="AE98" i="38"/>
  <c r="AH98" i="38"/>
  <c r="AJ98" i="38"/>
  <c r="AE99" i="38"/>
  <c r="AH99" i="38"/>
  <c r="AJ99" i="38"/>
  <c r="AE100" i="38"/>
  <c r="AH100" i="38"/>
  <c r="AJ100" i="38"/>
  <c r="AE101" i="38"/>
  <c r="AH101" i="38"/>
  <c r="AJ101" i="38"/>
  <c r="AE102" i="38"/>
  <c r="AH102" i="38"/>
  <c r="AJ102" i="38"/>
  <c r="AE103" i="38"/>
  <c r="AH103" i="38"/>
  <c r="AJ103" i="38"/>
  <c r="AE104" i="38"/>
  <c r="AH104" i="38"/>
  <c r="AJ104" i="38"/>
  <c r="AE105" i="38"/>
  <c r="AH105" i="38"/>
  <c r="AJ105" i="38"/>
  <c r="AE106" i="38"/>
  <c r="AH106" i="38"/>
  <c r="AJ106" i="38"/>
  <c r="AE107" i="38"/>
  <c r="AH107" i="38"/>
  <c r="AJ107" i="38"/>
  <c r="AE108" i="38"/>
  <c r="AH108" i="38"/>
  <c r="AJ108" i="38"/>
  <c r="AE109" i="38"/>
  <c r="AH109" i="38"/>
  <c r="AJ109" i="38"/>
  <c r="AE110" i="38"/>
  <c r="AH110" i="38"/>
  <c r="AJ110" i="38"/>
  <c r="AE111" i="38"/>
  <c r="AH111" i="38"/>
  <c r="AJ111" i="38"/>
  <c r="AE112" i="38"/>
  <c r="AH112" i="38"/>
  <c r="AJ112" i="38"/>
  <c r="AE113" i="38"/>
  <c r="AH113" i="38"/>
  <c r="AJ113" i="38"/>
  <c r="AE114" i="38"/>
  <c r="AH114" i="38"/>
  <c r="AJ114" i="38"/>
  <c r="AE115" i="38"/>
  <c r="AH115" i="38"/>
  <c r="AJ115" i="38"/>
  <c r="AE116" i="38"/>
  <c r="AH116" i="38"/>
  <c r="AJ116" i="38"/>
  <c r="AE117" i="38"/>
  <c r="AH117" i="38"/>
  <c r="AJ117" i="38"/>
  <c r="AE118" i="38"/>
  <c r="AH118" i="38"/>
  <c r="AJ118" i="38"/>
  <c r="AE119" i="38"/>
  <c r="AH119" i="38"/>
  <c r="AJ119" i="38"/>
  <c r="AE120" i="38"/>
  <c r="AH120" i="38"/>
  <c r="AJ120" i="38"/>
  <c r="AE121" i="38"/>
  <c r="AH121" i="38"/>
  <c r="AJ121" i="38"/>
  <c r="AE122" i="38"/>
  <c r="AH122" i="38"/>
  <c r="AJ122" i="38"/>
  <c r="AE123" i="38"/>
  <c r="AH123" i="38"/>
  <c r="AJ123" i="38"/>
  <c r="AE124" i="38"/>
  <c r="AH124" i="38"/>
  <c r="AJ124" i="38"/>
  <c r="AE125" i="38"/>
  <c r="AH125" i="38"/>
  <c r="AJ125" i="38"/>
  <c r="AE126" i="38"/>
  <c r="AH126" i="38"/>
  <c r="AJ126" i="38"/>
  <c r="AE127" i="38"/>
  <c r="AH127" i="38"/>
  <c r="AJ127" i="38"/>
  <c r="AE128" i="38"/>
  <c r="AH128" i="38"/>
  <c r="AJ128" i="38"/>
  <c r="AE129" i="38"/>
  <c r="AH129" i="38"/>
  <c r="AJ129" i="38"/>
  <c r="AE130" i="38"/>
  <c r="AH130" i="38"/>
  <c r="AJ130" i="38"/>
  <c r="AE131" i="38"/>
  <c r="AH131" i="38"/>
  <c r="AJ131" i="38"/>
  <c r="AE132" i="38"/>
  <c r="AH132" i="38"/>
  <c r="AJ132" i="38"/>
  <c r="AE133" i="38"/>
  <c r="AH133" i="38"/>
  <c r="AJ133" i="38"/>
  <c r="AE134" i="38"/>
  <c r="AH134" i="38"/>
  <c r="AJ134" i="38"/>
  <c r="AE135" i="38"/>
  <c r="AH135" i="38"/>
  <c r="AJ135" i="38"/>
  <c r="AE136" i="38"/>
  <c r="AH136" i="38"/>
  <c r="AJ136" i="38"/>
  <c r="AE137" i="38"/>
  <c r="AH137" i="38"/>
  <c r="AJ137" i="38"/>
  <c r="AE138" i="38"/>
  <c r="AH138" i="38"/>
  <c r="AJ138" i="38"/>
  <c r="AE139" i="38"/>
  <c r="AH139" i="38"/>
  <c r="AJ139" i="38"/>
  <c r="AE140" i="38"/>
  <c r="AH140" i="38"/>
  <c r="AJ140" i="38"/>
  <c r="AE141" i="38"/>
  <c r="AH141" i="38"/>
  <c r="AJ141" i="38"/>
  <c r="AE142" i="38"/>
  <c r="AH142" i="38"/>
  <c r="AJ142" i="38"/>
  <c r="AE143" i="38"/>
  <c r="AH143" i="38"/>
  <c r="AJ143" i="38"/>
  <c r="AE144" i="38"/>
  <c r="AH144" i="38"/>
  <c r="AJ144" i="38"/>
  <c r="AE145" i="38"/>
  <c r="AH145" i="38"/>
  <c r="AJ145" i="38"/>
  <c r="AE146" i="38"/>
  <c r="AH146" i="38"/>
  <c r="AJ146" i="38"/>
  <c r="AE147" i="38"/>
  <c r="AH147" i="38"/>
  <c r="AJ147" i="38"/>
  <c r="AE148" i="38"/>
  <c r="AH148" i="38"/>
  <c r="AJ148" i="38"/>
  <c r="AE149" i="38"/>
  <c r="AH149" i="38"/>
  <c r="AJ149" i="38"/>
  <c r="AE150" i="38"/>
  <c r="AH150" i="38"/>
  <c r="AJ150" i="38"/>
  <c r="AE151" i="38"/>
  <c r="AH151" i="38"/>
  <c r="AJ151" i="38"/>
  <c r="AE152" i="38"/>
  <c r="AH152" i="38"/>
  <c r="AJ152" i="38"/>
  <c r="AE153" i="38"/>
  <c r="AH153" i="38"/>
  <c r="AJ153" i="38"/>
  <c r="AE154" i="38"/>
  <c r="AH154" i="38"/>
  <c r="AJ154" i="38"/>
  <c r="AE155" i="38"/>
  <c r="AH155" i="38"/>
  <c r="AJ155" i="38"/>
  <c r="AE156" i="38"/>
  <c r="AH156" i="38"/>
  <c r="AJ156" i="38"/>
  <c r="AE157" i="38"/>
  <c r="AH157" i="38"/>
  <c r="AJ157" i="38"/>
  <c r="AE158" i="38"/>
  <c r="AH158" i="38"/>
  <c r="AJ158" i="38"/>
  <c r="AE159" i="38"/>
  <c r="AH159" i="38"/>
  <c r="AJ159" i="38"/>
  <c r="AE160" i="38"/>
  <c r="AH160" i="38"/>
  <c r="AJ160" i="38"/>
  <c r="AE161" i="38"/>
  <c r="AH161" i="38"/>
  <c r="AJ161" i="38"/>
  <c r="AE162" i="38"/>
  <c r="AH162" i="38"/>
  <c r="AJ162" i="38"/>
  <c r="AE163" i="38"/>
  <c r="AH163" i="38"/>
  <c r="AJ163" i="38"/>
  <c r="AE164" i="38"/>
  <c r="AH164" i="38"/>
  <c r="AJ164" i="38"/>
  <c r="AE165" i="38"/>
  <c r="AH165" i="38"/>
  <c r="AJ165" i="38"/>
  <c r="AE166" i="38"/>
  <c r="AH166" i="38"/>
  <c r="AJ166" i="38"/>
  <c r="AE167" i="38"/>
  <c r="AH167" i="38"/>
  <c r="AJ167" i="38"/>
  <c r="AE168" i="38"/>
  <c r="AH168" i="38"/>
  <c r="AJ168" i="38"/>
  <c r="AE169" i="38"/>
  <c r="AH169" i="38"/>
  <c r="AJ169" i="38"/>
  <c r="AE170" i="38"/>
  <c r="AH170" i="38"/>
  <c r="AJ170" i="38"/>
  <c r="AE171" i="38"/>
  <c r="AH171" i="38"/>
  <c r="AJ171" i="38"/>
  <c r="AE172" i="38"/>
  <c r="AH172" i="38"/>
  <c r="AJ172" i="38"/>
  <c r="AE173" i="38"/>
  <c r="AH173" i="38"/>
  <c r="AJ173" i="38"/>
  <c r="AE174" i="38"/>
  <c r="AH174" i="38"/>
  <c r="AJ174" i="38"/>
  <c r="AE175" i="38"/>
  <c r="AH175" i="38"/>
  <c r="AJ175" i="38"/>
  <c r="AE176" i="38"/>
  <c r="AH176" i="38"/>
  <c r="AJ176" i="38"/>
  <c r="AE177" i="38"/>
  <c r="AH177" i="38"/>
  <c r="AJ177" i="38"/>
  <c r="AE178" i="38"/>
  <c r="AH178" i="38"/>
  <c r="AJ178" i="38"/>
  <c r="AE179" i="38"/>
  <c r="AH179" i="38"/>
  <c r="AJ179" i="38"/>
  <c r="AE180" i="38"/>
  <c r="AH180" i="38"/>
  <c r="AJ180" i="38"/>
  <c r="AE181" i="38"/>
  <c r="AH181" i="38"/>
  <c r="AJ181" i="38"/>
  <c r="AE182" i="38"/>
  <c r="AH182" i="38"/>
  <c r="AJ182" i="38"/>
  <c r="AE183" i="38"/>
  <c r="AH183" i="38"/>
  <c r="AJ183" i="38"/>
  <c r="AE184" i="38"/>
  <c r="AH184" i="38"/>
  <c r="AJ184" i="38"/>
  <c r="AE185" i="38"/>
  <c r="AH185" i="38"/>
  <c r="AJ185" i="38"/>
  <c r="AE186" i="38"/>
  <c r="AH186" i="38"/>
  <c r="AJ186" i="38"/>
  <c r="AE187" i="38"/>
  <c r="AH187" i="38"/>
  <c r="AJ187" i="38"/>
  <c r="AE188" i="38"/>
  <c r="AH188" i="38"/>
  <c r="AJ188" i="38"/>
  <c r="AE189" i="38"/>
  <c r="AH189" i="38"/>
  <c r="AJ189" i="38"/>
  <c r="AE190" i="38"/>
  <c r="AH190" i="38"/>
  <c r="AJ190" i="38"/>
  <c r="AE191" i="38"/>
  <c r="AH191" i="38"/>
  <c r="AJ191" i="38"/>
  <c r="AE192" i="38"/>
  <c r="AH192" i="38"/>
  <c r="AJ192" i="38"/>
  <c r="AE193" i="38"/>
  <c r="AH193" i="38"/>
  <c r="AJ193" i="38"/>
  <c r="AE194" i="38"/>
  <c r="AH194" i="38"/>
  <c r="AJ194" i="38"/>
  <c r="AE195" i="38"/>
  <c r="AH195" i="38"/>
  <c r="AJ195" i="38"/>
  <c r="AE196" i="38"/>
  <c r="AH196" i="38"/>
  <c r="AJ196" i="38"/>
  <c r="AE197" i="38"/>
  <c r="AH197" i="38"/>
  <c r="AJ197" i="38"/>
  <c r="AE198" i="38"/>
  <c r="AH198" i="38"/>
  <c r="AJ198" i="38"/>
  <c r="AE199" i="38"/>
  <c r="AH199" i="38"/>
  <c r="AJ199" i="38"/>
  <c r="AE200" i="38"/>
  <c r="AH200" i="38"/>
  <c r="AJ200" i="38"/>
  <c r="AE201" i="38"/>
  <c r="AH201" i="38"/>
  <c r="AJ201" i="38"/>
  <c r="AE202" i="38"/>
  <c r="AH202" i="38"/>
  <c r="AJ202" i="38"/>
  <c r="AE203" i="38"/>
  <c r="AH203" i="38"/>
  <c r="AJ203" i="38"/>
  <c r="AE204" i="38"/>
  <c r="AH204" i="38"/>
  <c r="AJ204" i="38"/>
  <c r="AE205" i="38"/>
  <c r="AH205" i="38"/>
  <c r="AJ205" i="38"/>
  <c r="AE206" i="38"/>
  <c r="AH206" i="38"/>
  <c r="AJ206" i="38"/>
  <c r="AE207" i="38"/>
  <c r="AH207" i="38"/>
  <c r="AJ207" i="38"/>
  <c r="AE208" i="38"/>
  <c r="AH208" i="38"/>
  <c r="AJ208" i="38"/>
  <c r="AF6" i="38"/>
  <c r="AF8" i="38"/>
  <c r="Q8" i="38"/>
  <c r="P8" i="38"/>
  <c r="N8" i="38"/>
  <c r="AH5" i="38"/>
  <c r="AH4" i="38"/>
  <c r="W4" i="38"/>
  <c r="BB19" i="38"/>
  <c r="W209" i="38"/>
  <c r="W210" i="38"/>
  <c r="W211" i="38"/>
  <c r="W212" i="38"/>
  <c r="W213" i="38"/>
  <c r="W214" i="38"/>
  <c r="W215" i="38"/>
  <c r="W216" i="38"/>
  <c r="W217" i="38"/>
  <c r="W218" i="38"/>
  <c r="W219" i="38"/>
  <c r="W220" i="38"/>
  <c r="W221" i="38"/>
  <c r="W222" i="38"/>
  <c r="W223" i="38"/>
  <c r="W224" i="38"/>
  <c r="W225" i="38"/>
  <c r="W226" i="38"/>
  <c r="W227" i="38"/>
  <c r="W228" i="38"/>
  <c r="W229" i="38"/>
  <c r="W230" i="38"/>
  <c r="W231" i="38"/>
  <c r="W232" i="38"/>
  <c r="W233" i="38"/>
  <c r="W234" i="38"/>
  <c r="W235" i="38"/>
  <c r="W236" i="38"/>
  <c r="W237" i="38"/>
  <c r="W238" i="38"/>
  <c r="W239" i="38"/>
  <c r="W240" i="38"/>
  <c r="W241" i="38"/>
  <c r="W242" i="38"/>
  <c r="W243" i="38"/>
  <c r="W244" i="38"/>
  <c r="W245" i="38"/>
  <c r="W246" i="38"/>
  <c r="W247" i="38"/>
  <c r="W248" i="38"/>
  <c r="W249" i="38"/>
  <c r="W250" i="38"/>
  <c r="W251" i="38"/>
  <c r="W252" i="38"/>
  <c r="W253" i="38"/>
  <c r="W254" i="38"/>
  <c r="W255" i="38"/>
  <c r="W256" i="38"/>
  <c r="W257" i="38"/>
  <c r="W258" i="38"/>
  <c r="W259" i="38"/>
  <c r="W260" i="38"/>
  <c r="W261" i="38"/>
  <c r="W262" i="38"/>
  <c r="W263" i="38"/>
  <c r="W264" i="38"/>
  <c r="W265" i="38"/>
  <c r="W266" i="38"/>
  <c r="W267" i="38"/>
  <c r="W268" i="38"/>
  <c r="W269" i="38"/>
  <c r="W270" i="38"/>
  <c r="W271" i="38"/>
  <c r="W272" i="38"/>
  <c r="W273" i="38"/>
  <c r="W274" i="38"/>
  <c r="W275" i="38"/>
  <c r="W276" i="38"/>
  <c r="W277" i="38"/>
  <c r="W278" i="38"/>
  <c r="AH3" i="38"/>
  <c r="W3" i="38"/>
  <c r="AE500" i="37"/>
  <c r="AJ500" i="37"/>
  <c r="AI500" i="37"/>
  <c r="AF500" i="37"/>
  <c r="AB500" i="37"/>
  <c r="AA500" i="37"/>
  <c r="Z500" i="37"/>
  <c r="Y500" i="37"/>
  <c r="T500" i="37"/>
  <c r="P500" i="37"/>
  <c r="AE499" i="37"/>
  <c r="AJ499" i="37"/>
  <c r="AI499" i="37"/>
  <c r="AF499" i="37"/>
  <c r="AB499" i="37"/>
  <c r="AA499" i="37"/>
  <c r="Z499" i="37"/>
  <c r="Y499" i="37"/>
  <c r="T499" i="37"/>
  <c r="P499" i="37"/>
  <c r="AE498" i="37"/>
  <c r="AJ498" i="37"/>
  <c r="AI498" i="37"/>
  <c r="AF498" i="37"/>
  <c r="AB498" i="37"/>
  <c r="AA498" i="37"/>
  <c r="Z498" i="37"/>
  <c r="Y498" i="37"/>
  <c r="T498" i="37"/>
  <c r="P498" i="37"/>
  <c r="AI497" i="37"/>
  <c r="AF497" i="37"/>
  <c r="AE497" i="37"/>
  <c r="AJ497" i="37"/>
  <c r="AB497" i="37"/>
  <c r="AA497" i="37"/>
  <c r="Z497" i="37"/>
  <c r="Y497" i="37"/>
  <c r="T497" i="37"/>
  <c r="P497" i="37"/>
  <c r="AI496" i="37"/>
  <c r="AF496" i="37"/>
  <c r="AE496" i="37"/>
  <c r="AJ496" i="37"/>
  <c r="AB496" i="37"/>
  <c r="AA496" i="37"/>
  <c r="Z496" i="37"/>
  <c r="Y496" i="37"/>
  <c r="T496" i="37"/>
  <c r="P496" i="37"/>
  <c r="AI495" i="37"/>
  <c r="AF495" i="37"/>
  <c r="AE495" i="37"/>
  <c r="AJ495" i="37"/>
  <c r="AB495" i="37"/>
  <c r="AA495" i="37"/>
  <c r="Z495" i="37"/>
  <c r="Y495" i="37"/>
  <c r="T495" i="37"/>
  <c r="P495" i="37"/>
  <c r="AI494" i="37"/>
  <c r="AF494" i="37"/>
  <c r="AE494" i="37"/>
  <c r="AJ494" i="37"/>
  <c r="AB494" i="37"/>
  <c r="AA494" i="37"/>
  <c r="Z494" i="37"/>
  <c r="Y494" i="37"/>
  <c r="T494" i="37"/>
  <c r="P494" i="37"/>
  <c r="AI493" i="37"/>
  <c r="AF493" i="37"/>
  <c r="AE493" i="37"/>
  <c r="AJ493" i="37"/>
  <c r="AB493" i="37"/>
  <c r="AA493" i="37"/>
  <c r="Z493" i="37"/>
  <c r="Y493" i="37"/>
  <c r="T493" i="37"/>
  <c r="P493" i="37"/>
  <c r="AI492" i="37"/>
  <c r="AF492" i="37"/>
  <c r="AE492" i="37"/>
  <c r="AJ492" i="37"/>
  <c r="AB492" i="37"/>
  <c r="AA492" i="37"/>
  <c r="Z492" i="37"/>
  <c r="Y492" i="37"/>
  <c r="T492" i="37"/>
  <c r="P492" i="37"/>
  <c r="AE491" i="37"/>
  <c r="AJ491" i="37"/>
  <c r="AI491" i="37"/>
  <c r="AF491" i="37"/>
  <c r="AB491" i="37"/>
  <c r="AA491" i="37"/>
  <c r="Z491" i="37"/>
  <c r="Y491" i="37"/>
  <c r="T491" i="37"/>
  <c r="P491" i="37"/>
  <c r="AE490" i="37"/>
  <c r="AJ490" i="37"/>
  <c r="AI490" i="37"/>
  <c r="AF490" i="37"/>
  <c r="AB490" i="37"/>
  <c r="AA490" i="37"/>
  <c r="Z490" i="37"/>
  <c r="Y490" i="37"/>
  <c r="T490" i="37"/>
  <c r="P490" i="37"/>
  <c r="AI489" i="37"/>
  <c r="AF489" i="37"/>
  <c r="AE489" i="37"/>
  <c r="AJ489" i="37"/>
  <c r="AB489" i="37"/>
  <c r="AA489" i="37"/>
  <c r="Z489" i="37"/>
  <c r="Y489" i="37"/>
  <c r="T489" i="37"/>
  <c r="P489" i="37"/>
  <c r="AE488" i="37"/>
  <c r="AJ488" i="37"/>
  <c r="AI488" i="37"/>
  <c r="AF488" i="37"/>
  <c r="AB488" i="37"/>
  <c r="AA488" i="37"/>
  <c r="Z488" i="37"/>
  <c r="Y488" i="37"/>
  <c r="T488" i="37"/>
  <c r="P488" i="37"/>
  <c r="AI487" i="37"/>
  <c r="AF487" i="37"/>
  <c r="AE487" i="37"/>
  <c r="AJ487" i="37"/>
  <c r="AB487" i="37"/>
  <c r="AA487" i="37"/>
  <c r="Z487" i="37"/>
  <c r="Y487" i="37"/>
  <c r="T487" i="37"/>
  <c r="P487" i="37"/>
  <c r="AE486" i="37"/>
  <c r="AJ486" i="37"/>
  <c r="AI486" i="37"/>
  <c r="AF486" i="37"/>
  <c r="AB486" i="37"/>
  <c r="AA486" i="37"/>
  <c r="Z486" i="37"/>
  <c r="Y486" i="37"/>
  <c r="T486" i="37"/>
  <c r="P486" i="37"/>
  <c r="AI485" i="37"/>
  <c r="AF485" i="37"/>
  <c r="AE485" i="37"/>
  <c r="AJ485" i="37"/>
  <c r="AB485" i="37"/>
  <c r="AA485" i="37"/>
  <c r="Z485" i="37"/>
  <c r="Y485" i="37"/>
  <c r="T485" i="37"/>
  <c r="P485" i="37"/>
  <c r="AI484" i="37"/>
  <c r="AF484" i="37"/>
  <c r="AE484" i="37"/>
  <c r="AJ484" i="37"/>
  <c r="AB484" i="37"/>
  <c r="AA484" i="37"/>
  <c r="Z484" i="37"/>
  <c r="Y484" i="37"/>
  <c r="T484" i="37"/>
  <c r="P484" i="37"/>
  <c r="AE483" i="37"/>
  <c r="AJ483" i="37"/>
  <c r="AI483" i="37"/>
  <c r="AF483" i="37"/>
  <c r="AB483" i="37"/>
  <c r="AA483" i="37"/>
  <c r="Z483" i="37"/>
  <c r="Y483" i="37"/>
  <c r="T483" i="37"/>
  <c r="P483" i="37"/>
  <c r="AE482" i="37"/>
  <c r="AJ482" i="37"/>
  <c r="AI482" i="37"/>
  <c r="AF482" i="37"/>
  <c r="AB482" i="37"/>
  <c r="AA482" i="37"/>
  <c r="Z482" i="37"/>
  <c r="Y482" i="37"/>
  <c r="T482" i="37"/>
  <c r="P482" i="37"/>
  <c r="AI481" i="37"/>
  <c r="AF481" i="37"/>
  <c r="AE481" i="37"/>
  <c r="AJ481" i="37"/>
  <c r="AB481" i="37"/>
  <c r="AA481" i="37"/>
  <c r="Z481" i="37"/>
  <c r="Y481" i="37"/>
  <c r="T481" i="37"/>
  <c r="P481" i="37"/>
  <c r="AE480" i="37"/>
  <c r="AJ480" i="37"/>
  <c r="AI480" i="37"/>
  <c r="AF480" i="37"/>
  <c r="AB480" i="37"/>
  <c r="AA480" i="37"/>
  <c r="Z480" i="37"/>
  <c r="Y480" i="37"/>
  <c r="T480" i="37"/>
  <c r="P480" i="37"/>
  <c r="AI479" i="37"/>
  <c r="AF479" i="37"/>
  <c r="AE479" i="37"/>
  <c r="AJ479" i="37"/>
  <c r="AB479" i="37"/>
  <c r="AA479" i="37"/>
  <c r="Z479" i="37"/>
  <c r="Y479" i="37"/>
  <c r="T479" i="37"/>
  <c r="P479" i="37"/>
  <c r="AE478" i="37"/>
  <c r="AJ478" i="37"/>
  <c r="AI478" i="37"/>
  <c r="AF478" i="37"/>
  <c r="AB478" i="37"/>
  <c r="AA478" i="37"/>
  <c r="Z478" i="37"/>
  <c r="Y478" i="37"/>
  <c r="T478" i="37"/>
  <c r="P478" i="37"/>
  <c r="AE477" i="37"/>
  <c r="AJ477" i="37"/>
  <c r="AI477" i="37"/>
  <c r="AF477" i="37"/>
  <c r="AB477" i="37"/>
  <c r="AA477" i="37"/>
  <c r="Z477" i="37"/>
  <c r="Y477" i="37"/>
  <c r="T477" i="37"/>
  <c r="P477" i="37"/>
  <c r="AI476" i="37"/>
  <c r="AF476" i="37"/>
  <c r="AE476" i="37"/>
  <c r="AJ476" i="37"/>
  <c r="AB476" i="37"/>
  <c r="AA476" i="37"/>
  <c r="Z476" i="37"/>
  <c r="Y476" i="37"/>
  <c r="T476" i="37"/>
  <c r="P476" i="37"/>
  <c r="AE475" i="37"/>
  <c r="AJ475" i="37"/>
  <c r="AI475" i="37"/>
  <c r="AF475" i="37"/>
  <c r="AB475" i="37"/>
  <c r="AA475" i="37"/>
  <c r="Z475" i="37"/>
  <c r="Y475" i="37"/>
  <c r="T475" i="37"/>
  <c r="P475" i="37"/>
  <c r="AE474" i="37"/>
  <c r="AJ474" i="37"/>
  <c r="AI474" i="37"/>
  <c r="AF474" i="37"/>
  <c r="AB474" i="37"/>
  <c r="AA474" i="37"/>
  <c r="Z474" i="37"/>
  <c r="Y474" i="37"/>
  <c r="T474" i="37"/>
  <c r="P474" i="37"/>
  <c r="AI473" i="37"/>
  <c r="AF473" i="37"/>
  <c r="AE473" i="37"/>
  <c r="AJ473" i="37"/>
  <c r="AB473" i="37"/>
  <c r="AA473" i="37"/>
  <c r="Z473" i="37"/>
  <c r="Y473" i="37"/>
  <c r="T473" i="37"/>
  <c r="P473" i="37"/>
  <c r="AE472" i="37"/>
  <c r="AJ472" i="37"/>
  <c r="AI472" i="37"/>
  <c r="AF472" i="37"/>
  <c r="AB472" i="37"/>
  <c r="AA472" i="37"/>
  <c r="Z472" i="37"/>
  <c r="Y472" i="37"/>
  <c r="T472" i="37"/>
  <c r="P472" i="37"/>
  <c r="AI471" i="37"/>
  <c r="AF471" i="37"/>
  <c r="AE471" i="37"/>
  <c r="AJ471" i="37"/>
  <c r="AB471" i="37"/>
  <c r="AA471" i="37"/>
  <c r="Z471" i="37"/>
  <c r="Y471" i="37"/>
  <c r="T471" i="37"/>
  <c r="P471" i="37"/>
  <c r="AI470" i="37"/>
  <c r="AF470" i="37"/>
  <c r="AE470" i="37"/>
  <c r="AJ470" i="37"/>
  <c r="AB470" i="37"/>
  <c r="AA470" i="37"/>
  <c r="Z470" i="37"/>
  <c r="Y470" i="37"/>
  <c r="T470" i="37"/>
  <c r="P470" i="37"/>
  <c r="AE469" i="37"/>
  <c r="AJ469" i="37"/>
  <c r="AI469" i="37"/>
  <c r="AF469" i="37"/>
  <c r="AB469" i="37"/>
  <c r="AA469" i="37"/>
  <c r="Z469" i="37"/>
  <c r="Y469" i="37"/>
  <c r="T469" i="37"/>
  <c r="P469" i="37"/>
  <c r="AI468" i="37"/>
  <c r="AF468" i="37"/>
  <c r="AE468" i="37"/>
  <c r="AJ468" i="37"/>
  <c r="AB468" i="37"/>
  <c r="AA468" i="37"/>
  <c r="Z468" i="37"/>
  <c r="Y468" i="37"/>
  <c r="T468" i="37"/>
  <c r="P468" i="37"/>
  <c r="AE467" i="37"/>
  <c r="AJ467" i="37"/>
  <c r="AI467" i="37"/>
  <c r="AF467" i="37"/>
  <c r="AB467" i="37"/>
  <c r="AA467" i="37"/>
  <c r="Z467" i="37"/>
  <c r="Y467" i="37"/>
  <c r="T467" i="37"/>
  <c r="P467" i="37"/>
  <c r="AE466" i="37"/>
  <c r="AJ466" i="37"/>
  <c r="AI466" i="37"/>
  <c r="AF466" i="37"/>
  <c r="AB466" i="37"/>
  <c r="AA466" i="37"/>
  <c r="Z466" i="37"/>
  <c r="Y466" i="37"/>
  <c r="T466" i="37"/>
  <c r="P466" i="37"/>
  <c r="AI465" i="37"/>
  <c r="AF465" i="37"/>
  <c r="AE465" i="37"/>
  <c r="AJ465" i="37"/>
  <c r="AB465" i="37"/>
  <c r="AA465" i="37"/>
  <c r="Z465" i="37"/>
  <c r="Y465" i="37"/>
  <c r="T465" i="37"/>
  <c r="P465" i="37"/>
  <c r="AE464" i="37"/>
  <c r="AJ464" i="37"/>
  <c r="AI464" i="37"/>
  <c r="AF464" i="37"/>
  <c r="AB464" i="37"/>
  <c r="AA464" i="37"/>
  <c r="Z464" i="37"/>
  <c r="Y464" i="37"/>
  <c r="T464" i="37"/>
  <c r="P464" i="37"/>
  <c r="AI463" i="37"/>
  <c r="AF463" i="37"/>
  <c r="AE463" i="37"/>
  <c r="AJ463" i="37"/>
  <c r="AB463" i="37"/>
  <c r="AA463" i="37"/>
  <c r="Z463" i="37"/>
  <c r="Y463" i="37"/>
  <c r="T463" i="37"/>
  <c r="P463" i="37"/>
  <c r="AE462" i="37"/>
  <c r="AJ462" i="37"/>
  <c r="AI462" i="37"/>
  <c r="AF462" i="37"/>
  <c r="AB462" i="37"/>
  <c r="AA462" i="37"/>
  <c r="Z462" i="37"/>
  <c r="Y462" i="37"/>
  <c r="T462" i="37"/>
  <c r="P462" i="37"/>
  <c r="AE461" i="37"/>
  <c r="AJ461" i="37"/>
  <c r="AI461" i="37"/>
  <c r="AF461" i="37"/>
  <c r="AB461" i="37"/>
  <c r="AA461" i="37"/>
  <c r="Z461" i="37"/>
  <c r="Y461" i="37"/>
  <c r="T461" i="37"/>
  <c r="P461" i="37"/>
  <c r="AI460" i="37"/>
  <c r="AF460" i="37"/>
  <c r="AE460" i="37"/>
  <c r="AJ460" i="37"/>
  <c r="AB460" i="37"/>
  <c r="AA460" i="37"/>
  <c r="Z460" i="37"/>
  <c r="Y460" i="37"/>
  <c r="T460" i="37"/>
  <c r="P460" i="37"/>
  <c r="AE459" i="37"/>
  <c r="AJ459" i="37"/>
  <c r="AI459" i="37"/>
  <c r="AF459" i="37"/>
  <c r="AB459" i="37"/>
  <c r="AA459" i="37"/>
  <c r="Z459" i="37"/>
  <c r="Y459" i="37"/>
  <c r="T459" i="37"/>
  <c r="P459" i="37"/>
  <c r="AE458" i="37"/>
  <c r="AJ458" i="37"/>
  <c r="AI458" i="37"/>
  <c r="AF458" i="37"/>
  <c r="AB458" i="37"/>
  <c r="AA458" i="37"/>
  <c r="Z458" i="37"/>
  <c r="Y458" i="37"/>
  <c r="T458" i="37"/>
  <c r="P458" i="37"/>
  <c r="AI457" i="37"/>
  <c r="AF457" i="37"/>
  <c r="AE457" i="37"/>
  <c r="AJ457" i="37"/>
  <c r="AB457" i="37"/>
  <c r="AA457" i="37"/>
  <c r="Z457" i="37"/>
  <c r="Y457" i="37"/>
  <c r="T457" i="37"/>
  <c r="P457" i="37"/>
  <c r="AE456" i="37"/>
  <c r="AJ456" i="37"/>
  <c r="AI456" i="37"/>
  <c r="AF456" i="37"/>
  <c r="AB456" i="37"/>
  <c r="AA456" i="37"/>
  <c r="Z456" i="37"/>
  <c r="Y456" i="37"/>
  <c r="T456" i="37"/>
  <c r="P456" i="37"/>
  <c r="AI455" i="37"/>
  <c r="AF455" i="37"/>
  <c r="AE455" i="37"/>
  <c r="AJ455" i="37"/>
  <c r="AB455" i="37"/>
  <c r="AA455" i="37"/>
  <c r="Z455" i="37"/>
  <c r="Y455" i="37"/>
  <c r="T455" i="37"/>
  <c r="P455" i="37"/>
  <c r="AE454" i="37"/>
  <c r="AJ454" i="37"/>
  <c r="AI454" i="37"/>
  <c r="AF454" i="37"/>
  <c r="AB454" i="37"/>
  <c r="AA454" i="37"/>
  <c r="Z454" i="37"/>
  <c r="Y454" i="37"/>
  <c r="T454" i="37"/>
  <c r="P454" i="37"/>
  <c r="AI453" i="37"/>
  <c r="AF453" i="37"/>
  <c r="AE453" i="37"/>
  <c r="AJ453" i="37"/>
  <c r="AB453" i="37"/>
  <c r="AA453" i="37"/>
  <c r="Z453" i="37"/>
  <c r="Y453" i="37"/>
  <c r="T453" i="37"/>
  <c r="P453" i="37"/>
  <c r="AI452" i="37"/>
  <c r="AF452" i="37"/>
  <c r="AE452" i="37"/>
  <c r="AJ452" i="37"/>
  <c r="AB452" i="37"/>
  <c r="AA452" i="37"/>
  <c r="Z452" i="37"/>
  <c r="Y452" i="37"/>
  <c r="T452" i="37"/>
  <c r="P452" i="37"/>
  <c r="AE451" i="37"/>
  <c r="AJ451" i="37"/>
  <c r="AI451" i="37"/>
  <c r="AF451" i="37"/>
  <c r="AB451" i="37"/>
  <c r="AA451" i="37"/>
  <c r="Z451" i="37"/>
  <c r="Y451" i="37"/>
  <c r="T451" i="37"/>
  <c r="P451" i="37"/>
  <c r="AE450" i="37"/>
  <c r="AJ450" i="37"/>
  <c r="AI450" i="37"/>
  <c r="AF450" i="37"/>
  <c r="AB450" i="37"/>
  <c r="AA450" i="37"/>
  <c r="Z450" i="37"/>
  <c r="Y450" i="37"/>
  <c r="T450" i="37"/>
  <c r="P450" i="37"/>
  <c r="AI449" i="37"/>
  <c r="AF449" i="37"/>
  <c r="AE449" i="37"/>
  <c r="AJ449" i="37"/>
  <c r="AB449" i="37"/>
  <c r="AA449" i="37"/>
  <c r="Z449" i="37"/>
  <c r="Y449" i="37"/>
  <c r="T449" i="37"/>
  <c r="P449" i="37"/>
  <c r="AE448" i="37"/>
  <c r="AJ448" i="37"/>
  <c r="AI448" i="37"/>
  <c r="AF448" i="37"/>
  <c r="AB448" i="37"/>
  <c r="AA448" i="37"/>
  <c r="Z448" i="37"/>
  <c r="Y448" i="37"/>
  <c r="T448" i="37"/>
  <c r="P448" i="37"/>
  <c r="AI447" i="37"/>
  <c r="AF447" i="37"/>
  <c r="AE447" i="37"/>
  <c r="AJ447" i="37"/>
  <c r="AB447" i="37"/>
  <c r="AA447" i="37"/>
  <c r="Z447" i="37"/>
  <c r="Y447" i="37"/>
  <c r="T447" i="37"/>
  <c r="P447" i="37"/>
  <c r="AE446" i="37"/>
  <c r="AJ446" i="37"/>
  <c r="AI446" i="37"/>
  <c r="AF446" i="37"/>
  <c r="AB446" i="37"/>
  <c r="AA446" i="37"/>
  <c r="Z446" i="37"/>
  <c r="Y446" i="37"/>
  <c r="T446" i="37"/>
  <c r="P446" i="37"/>
  <c r="AE445" i="37"/>
  <c r="AJ445" i="37"/>
  <c r="AI445" i="37"/>
  <c r="AF445" i="37"/>
  <c r="AB445" i="37"/>
  <c r="AA445" i="37"/>
  <c r="Z445" i="37"/>
  <c r="Y445" i="37"/>
  <c r="T445" i="37"/>
  <c r="P445" i="37"/>
  <c r="AI444" i="37"/>
  <c r="AF444" i="37"/>
  <c r="AE444" i="37"/>
  <c r="AJ444" i="37"/>
  <c r="AB444" i="37"/>
  <c r="AA444" i="37"/>
  <c r="Z444" i="37"/>
  <c r="Y444" i="37"/>
  <c r="T444" i="37"/>
  <c r="P444" i="37"/>
  <c r="AE443" i="37"/>
  <c r="AJ443" i="37"/>
  <c r="AI443" i="37"/>
  <c r="AF443" i="37"/>
  <c r="AB443" i="37"/>
  <c r="AA443" i="37"/>
  <c r="Z443" i="37"/>
  <c r="Y443" i="37"/>
  <c r="T443" i="37"/>
  <c r="P443" i="37"/>
  <c r="AE442" i="37"/>
  <c r="AJ442" i="37"/>
  <c r="AI442" i="37"/>
  <c r="AF442" i="37"/>
  <c r="AB442" i="37"/>
  <c r="AA442" i="37"/>
  <c r="Z442" i="37"/>
  <c r="Y442" i="37"/>
  <c r="T442" i="37"/>
  <c r="P442" i="37"/>
  <c r="AI441" i="37"/>
  <c r="AF441" i="37"/>
  <c r="AE441" i="37"/>
  <c r="AJ441" i="37"/>
  <c r="AB441" i="37"/>
  <c r="AA441" i="37"/>
  <c r="Z441" i="37"/>
  <c r="Y441" i="37"/>
  <c r="T441" i="37"/>
  <c r="P441" i="37"/>
  <c r="AE440" i="37"/>
  <c r="AJ440" i="37"/>
  <c r="AI440" i="37"/>
  <c r="AF440" i="37"/>
  <c r="AB440" i="37"/>
  <c r="AA440" i="37"/>
  <c r="Z440" i="37"/>
  <c r="Y440" i="37"/>
  <c r="T440" i="37"/>
  <c r="P440" i="37"/>
  <c r="AI439" i="37"/>
  <c r="AF439" i="37"/>
  <c r="AE439" i="37"/>
  <c r="AJ439" i="37"/>
  <c r="AB439" i="37"/>
  <c r="AA439" i="37"/>
  <c r="Z439" i="37"/>
  <c r="Y439" i="37"/>
  <c r="T439" i="37"/>
  <c r="P439" i="37"/>
  <c r="AE438" i="37"/>
  <c r="AJ438" i="37"/>
  <c r="AI438" i="37"/>
  <c r="AF438" i="37"/>
  <c r="AB438" i="37"/>
  <c r="AA438" i="37"/>
  <c r="Z438" i="37"/>
  <c r="Y438" i="37"/>
  <c r="T438" i="37"/>
  <c r="P438" i="37"/>
  <c r="AE437" i="37"/>
  <c r="AJ437" i="37"/>
  <c r="AI437" i="37"/>
  <c r="AF437" i="37"/>
  <c r="AB437" i="37"/>
  <c r="AA437" i="37"/>
  <c r="Z437" i="37"/>
  <c r="Y437" i="37"/>
  <c r="T437" i="37"/>
  <c r="P437" i="37"/>
  <c r="AI436" i="37"/>
  <c r="AF436" i="37"/>
  <c r="AE436" i="37"/>
  <c r="AJ436" i="37"/>
  <c r="AB436" i="37"/>
  <c r="AA436" i="37"/>
  <c r="Z436" i="37"/>
  <c r="Y436" i="37"/>
  <c r="T436" i="37"/>
  <c r="P436" i="37"/>
  <c r="AE435" i="37"/>
  <c r="AJ435" i="37"/>
  <c r="AI435" i="37"/>
  <c r="AF435" i="37"/>
  <c r="AB435" i="37"/>
  <c r="AA435" i="37"/>
  <c r="Z435" i="37"/>
  <c r="Y435" i="37"/>
  <c r="T435" i="37"/>
  <c r="P435" i="37"/>
  <c r="AE434" i="37"/>
  <c r="AJ434" i="37"/>
  <c r="AI434" i="37"/>
  <c r="AF434" i="37"/>
  <c r="AB434" i="37"/>
  <c r="AA434" i="37"/>
  <c r="Z434" i="37"/>
  <c r="Y434" i="37"/>
  <c r="T434" i="37"/>
  <c r="P434" i="37"/>
  <c r="AI433" i="37"/>
  <c r="AF433" i="37"/>
  <c r="AE433" i="37"/>
  <c r="AJ433" i="37"/>
  <c r="AB433" i="37"/>
  <c r="AA433" i="37"/>
  <c r="Z433" i="37"/>
  <c r="Y433" i="37"/>
  <c r="T433" i="37"/>
  <c r="P433" i="37"/>
  <c r="AE432" i="37"/>
  <c r="AJ432" i="37"/>
  <c r="AI432" i="37"/>
  <c r="AF432" i="37"/>
  <c r="AB432" i="37"/>
  <c r="AA432" i="37"/>
  <c r="Z432" i="37"/>
  <c r="Y432" i="37"/>
  <c r="T432" i="37"/>
  <c r="P432" i="37"/>
  <c r="AI431" i="37"/>
  <c r="AF431" i="37"/>
  <c r="AE431" i="37"/>
  <c r="AJ431" i="37"/>
  <c r="AB431" i="37"/>
  <c r="AA431" i="37"/>
  <c r="Z431" i="37"/>
  <c r="Y431" i="37"/>
  <c r="T431" i="37"/>
  <c r="P431" i="37"/>
  <c r="AE430" i="37"/>
  <c r="AJ430" i="37"/>
  <c r="AI430" i="37"/>
  <c r="AF430" i="37"/>
  <c r="AB430" i="37"/>
  <c r="AA430" i="37"/>
  <c r="Z430" i="37"/>
  <c r="Y430" i="37"/>
  <c r="T430" i="37"/>
  <c r="P430" i="37"/>
  <c r="AI429" i="37"/>
  <c r="AF429" i="37"/>
  <c r="AE429" i="37"/>
  <c r="AJ429" i="37"/>
  <c r="AB429" i="37"/>
  <c r="AA429" i="37"/>
  <c r="Z429" i="37"/>
  <c r="Y429" i="37"/>
  <c r="T429" i="37"/>
  <c r="P429" i="37"/>
  <c r="AI428" i="37"/>
  <c r="AF428" i="37"/>
  <c r="AE428" i="37"/>
  <c r="AJ428" i="37"/>
  <c r="AB428" i="37"/>
  <c r="AA428" i="37"/>
  <c r="Z428" i="37"/>
  <c r="Y428" i="37"/>
  <c r="T428" i="37"/>
  <c r="P428" i="37"/>
  <c r="AE427" i="37"/>
  <c r="AJ427" i="37"/>
  <c r="AI427" i="37"/>
  <c r="AF427" i="37"/>
  <c r="AB427" i="37"/>
  <c r="AA427" i="37"/>
  <c r="Z427" i="37"/>
  <c r="Y427" i="37"/>
  <c r="T427" i="37"/>
  <c r="P427" i="37"/>
  <c r="AE426" i="37"/>
  <c r="AJ426" i="37"/>
  <c r="AI426" i="37"/>
  <c r="AF426" i="37"/>
  <c r="AB426" i="37"/>
  <c r="AA426" i="37"/>
  <c r="Z426" i="37"/>
  <c r="Y426" i="37"/>
  <c r="T426" i="37"/>
  <c r="P426" i="37"/>
  <c r="AI425" i="37"/>
  <c r="AF425" i="37"/>
  <c r="AE425" i="37"/>
  <c r="AJ425" i="37"/>
  <c r="AB425" i="37"/>
  <c r="AA425" i="37"/>
  <c r="Z425" i="37"/>
  <c r="Y425" i="37"/>
  <c r="T425" i="37"/>
  <c r="P425" i="37"/>
  <c r="AE424" i="37"/>
  <c r="AJ424" i="37"/>
  <c r="AI424" i="37"/>
  <c r="AF424" i="37"/>
  <c r="AB424" i="37"/>
  <c r="AA424" i="37"/>
  <c r="Z424" i="37"/>
  <c r="Y424" i="37"/>
  <c r="T424" i="37"/>
  <c r="P424" i="37"/>
  <c r="AI423" i="37"/>
  <c r="AF423" i="37"/>
  <c r="AE423" i="37"/>
  <c r="AJ423" i="37"/>
  <c r="AB423" i="37"/>
  <c r="AA423" i="37"/>
  <c r="Z423" i="37"/>
  <c r="Y423" i="37"/>
  <c r="T423" i="37"/>
  <c r="P423" i="37"/>
  <c r="AE422" i="37"/>
  <c r="AJ422" i="37"/>
  <c r="AI422" i="37"/>
  <c r="AF422" i="37"/>
  <c r="AB422" i="37"/>
  <c r="AA422" i="37"/>
  <c r="Z422" i="37"/>
  <c r="Y422" i="37"/>
  <c r="T422" i="37"/>
  <c r="P422" i="37"/>
  <c r="AE421" i="37"/>
  <c r="AJ421" i="37"/>
  <c r="AI421" i="37"/>
  <c r="AF421" i="37"/>
  <c r="AB421" i="37"/>
  <c r="AA421" i="37"/>
  <c r="Z421" i="37"/>
  <c r="Y421" i="37"/>
  <c r="T421" i="37"/>
  <c r="P421" i="37"/>
  <c r="AI420" i="37"/>
  <c r="AF420" i="37"/>
  <c r="AE420" i="37"/>
  <c r="AJ420" i="37"/>
  <c r="AB420" i="37"/>
  <c r="AA420" i="37"/>
  <c r="Z420" i="37"/>
  <c r="Y420" i="37"/>
  <c r="T420" i="37"/>
  <c r="P420" i="37"/>
  <c r="AE419" i="37"/>
  <c r="AJ419" i="37"/>
  <c r="AI419" i="37"/>
  <c r="AF419" i="37"/>
  <c r="AB419" i="37"/>
  <c r="AA419" i="37"/>
  <c r="Z419" i="37"/>
  <c r="Y419" i="37"/>
  <c r="T419" i="37"/>
  <c r="P419" i="37"/>
  <c r="AE418" i="37"/>
  <c r="AJ418" i="37"/>
  <c r="AI418" i="37"/>
  <c r="AF418" i="37"/>
  <c r="AB418" i="37"/>
  <c r="AA418" i="37"/>
  <c r="Z418" i="37"/>
  <c r="Y418" i="37"/>
  <c r="T418" i="37"/>
  <c r="P418" i="37"/>
  <c r="AI417" i="37"/>
  <c r="AF417" i="37"/>
  <c r="AE417" i="37"/>
  <c r="AJ417" i="37"/>
  <c r="AB417" i="37"/>
  <c r="AA417" i="37"/>
  <c r="Z417" i="37"/>
  <c r="Y417" i="37"/>
  <c r="T417" i="37"/>
  <c r="P417" i="37"/>
  <c r="AE416" i="37"/>
  <c r="AJ416" i="37"/>
  <c r="AI416" i="37"/>
  <c r="AF416" i="37"/>
  <c r="AB416" i="37"/>
  <c r="AA416" i="37"/>
  <c r="Z416" i="37"/>
  <c r="Y416" i="37"/>
  <c r="T416" i="37"/>
  <c r="P416" i="37"/>
  <c r="AI415" i="37"/>
  <c r="AF415" i="37"/>
  <c r="AE415" i="37"/>
  <c r="AJ415" i="37"/>
  <c r="AB415" i="37"/>
  <c r="AA415" i="37"/>
  <c r="Z415" i="37"/>
  <c r="Y415" i="37"/>
  <c r="T415" i="37"/>
  <c r="P415" i="37"/>
  <c r="AE414" i="37"/>
  <c r="AJ414" i="37"/>
  <c r="AI414" i="37"/>
  <c r="AF414" i="37"/>
  <c r="AB414" i="37"/>
  <c r="AA414" i="37"/>
  <c r="Z414" i="37"/>
  <c r="Y414" i="37"/>
  <c r="T414" i="37"/>
  <c r="P414" i="37"/>
  <c r="AE413" i="37"/>
  <c r="AJ413" i="37"/>
  <c r="AI413" i="37"/>
  <c r="AF413" i="37"/>
  <c r="AB413" i="37"/>
  <c r="AA413" i="37"/>
  <c r="Z413" i="37"/>
  <c r="Y413" i="37"/>
  <c r="T413" i="37"/>
  <c r="P413" i="37"/>
  <c r="AI412" i="37"/>
  <c r="AF412" i="37"/>
  <c r="AE412" i="37"/>
  <c r="AJ412" i="37"/>
  <c r="AB412" i="37"/>
  <c r="AA412" i="37"/>
  <c r="Z412" i="37"/>
  <c r="Y412" i="37"/>
  <c r="T412" i="37"/>
  <c r="P412" i="37"/>
  <c r="AE411" i="37"/>
  <c r="AJ411" i="37"/>
  <c r="AI411" i="37"/>
  <c r="AF411" i="37"/>
  <c r="AB411" i="37"/>
  <c r="AA411" i="37"/>
  <c r="Z411" i="37"/>
  <c r="Y411" i="37"/>
  <c r="T411" i="37"/>
  <c r="P411" i="37"/>
  <c r="AE410" i="37"/>
  <c r="AJ410" i="37"/>
  <c r="AI410" i="37"/>
  <c r="AF410" i="37"/>
  <c r="AB410" i="37"/>
  <c r="AA410" i="37"/>
  <c r="Z410" i="37"/>
  <c r="Y410" i="37"/>
  <c r="T410" i="37"/>
  <c r="P410" i="37"/>
  <c r="AI409" i="37"/>
  <c r="AF409" i="37"/>
  <c r="AE409" i="37"/>
  <c r="AJ409" i="37"/>
  <c r="AB409" i="37"/>
  <c r="AA409" i="37"/>
  <c r="Z409" i="37"/>
  <c r="Y409" i="37"/>
  <c r="T409" i="37"/>
  <c r="P409" i="37"/>
  <c r="AE408" i="37"/>
  <c r="AJ408" i="37"/>
  <c r="AI408" i="37"/>
  <c r="AF408" i="37"/>
  <c r="AB408" i="37"/>
  <c r="AA408" i="37"/>
  <c r="Z408" i="37"/>
  <c r="Y408" i="37"/>
  <c r="T408" i="37"/>
  <c r="P408" i="37"/>
  <c r="AI407" i="37"/>
  <c r="AF407" i="37"/>
  <c r="AE407" i="37"/>
  <c r="AJ407" i="37"/>
  <c r="AB407" i="37"/>
  <c r="AA407" i="37"/>
  <c r="Z407" i="37"/>
  <c r="Y407" i="37"/>
  <c r="T407" i="37"/>
  <c r="P407" i="37"/>
  <c r="AE406" i="37"/>
  <c r="AJ406" i="37"/>
  <c r="AI406" i="37"/>
  <c r="AF406" i="37"/>
  <c r="AB406" i="37"/>
  <c r="AA406" i="37"/>
  <c r="Z406" i="37"/>
  <c r="Y406" i="37"/>
  <c r="T406" i="37"/>
  <c r="P406" i="37"/>
  <c r="AE405" i="37"/>
  <c r="AJ405" i="37"/>
  <c r="AI405" i="37"/>
  <c r="AF405" i="37"/>
  <c r="AB405" i="37"/>
  <c r="AA405" i="37"/>
  <c r="Z405" i="37"/>
  <c r="Y405" i="37"/>
  <c r="T405" i="37"/>
  <c r="P405" i="37"/>
  <c r="AI404" i="37"/>
  <c r="AF404" i="37"/>
  <c r="AE404" i="37"/>
  <c r="AJ404" i="37"/>
  <c r="AB404" i="37"/>
  <c r="AA404" i="37"/>
  <c r="Z404" i="37"/>
  <c r="Y404" i="37"/>
  <c r="T404" i="37"/>
  <c r="P404" i="37"/>
  <c r="AE403" i="37"/>
  <c r="AJ403" i="37"/>
  <c r="AI403" i="37"/>
  <c r="AF403" i="37"/>
  <c r="AB403" i="37"/>
  <c r="AA403" i="37"/>
  <c r="Z403" i="37"/>
  <c r="Y403" i="37"/>
  <c r="T403" i="37"/>
  <c r="P403" i="37"/>
  <c r="AE402" i="37"/>
  <c r="AJ402" i="37"/>
  <c r="AI402" i="37"/>
  <c r="AF402" i="37"/>
  <c r="AB402" i="37"/>
  <c r="AA402" i="37"/>
  <c r="Z402" i="37"/>
  <c r="Y402" i="37"/>
  <c r="T402" i="37"/>
  <c r="P402" i="37"/>
  <c r="AI401" i="37"/>
  <c r="AF401" i="37"/>
  <c r="AE401" i="37"/>
  <c r="AJ401" i="37"/>
  <c r="AB401" i="37"/>
  <c r="AA401" i="37"/>
  <c r="Z401" i="37"/>
  <c r="Y401" i="37"/>
  <c r="T401" i="37"/>
  <c r="P401" i="37"/>
  <c r="AE400" i="37"/>
  <c r="AJ400" i="37"/>
  <c r="AI400" i="37"/>
  <c r="AF400" i="37"/>
  <c r="AB400" i="37"/>
  <c r="AA400" i="37"/>
  <c r="Z400" i="37"/>
  <c r="Y400" i="37"/>
  <c r="T400" i="37"/>
  <c r="P400" i="37"/>
  <c r="AI399" i="37"/>
  <c r="AF399" i="37"/>
  <c r="AE399" i="37"/>
  <c r="AJ399" i="37"/>
  <c r="AB399" i="37"/>
  <c r="AA399" i="37"/>
  <c r="Z399" i="37"/>
  <c r="Y399" i="37"/>
  <c r="T399" i="37"/>
  <c r="P399" i="37"/>
  <c r="AE398" i="37"/>
  <c r="AJ398" i="37"/>
  <c r="AI398" i="37"/>
  <c r="AF398" i="37"/>
  <c r="AB398" i="37"/>
  <c r="AA398" i="37"/>
  <c r="Z398" i="37"/>
  <c r="Y398" i="37"/>
  <c r="T398" i="37"/>
  <c r="P398" i="37"/>
  <c r="AE397" i="37"/>
  <c r="AJ397" i="37"/>
  <c r="AI397" i="37"/>
  <c r="AF397" i="37"/>
  <c r="AB397" i="37"/>
  <c r="AA397" i="37"/>
  <c r="Z397" i="37"/>
  <c r="Y397" i="37"/>
  <c r="T397" i="37"/>
  <c r="P397" i="37"/>
  <c r="AI396" i="37"/>
  <c r="AF396" i="37"/>
  <c r="AE396" i="37"/>
  <c r="AJ396" i="37"/>
  <c r="AB396" i="37"/>
  <c r="AA396" i="37"/>
  <c r="Z396" i="37"/>
  <c r="Y396" i="37"/>
  <c r="T396" i="37"/>
  <c r="P396" i="37"/>
  <c r="AE395" i="37"/>
  <c r="AJ395" i="37"/>
  <c r="AI395" i="37"/>
  <c r="AF395" i="37"/>
  <c r="AB395" i="37"/>
  <c r="AA395" i="37"/>
  <c r="Z395" i="37"/>
  <c r="Y395" i="37"/>
  <c r="T395" i="37"/>
  <c r="P395" i="37"/>
  <c r="AE394" i="37"/>
  <c r="AJ394" i="37"/>
  <c r="AI394" i="37"/>
  <c r="AF394" i="37"/>
  <c r="AB394" i="37"/>
  <c r="AA394" i="37"/>
  <c r="Z394" i="37"/>
  <c r="Y394" i="37"/>
  <c r="T394" i="37"/>
  <c r="P394" i="37"/>
  <c r="AI393" i="37"/>
  <c r="AF393" i="37"/>
  <c r="AE393" i="37"/>
  <c r="AJ393" i="37"/>
  <c r="AB393" i="37"/>
  <c r="AA393" i="37"/>
  <c r="Z393" i="37"/>
  <c r="Y393" i="37"/>
  <c r="T393" i="37"/>
  <c r="P393" i="37"/>
  <c r="AE392" i="37"/>
  <c r="AJ392" i="37"/>
  <c r="AI392" i="37"/>
  <c r="AF392" i="37"/>
  <c r="AB392" i="37"/>
  <c r="AA392" i="37"/>
  <c r="Z392" i="37"/>
  <c r="Y392" i="37"/>
  <c r="T392" i="37"/>
  <c r="P392" i="37"/>
  <c r="AI391" i="37"/>
  <c r="AF391" i="37"/>
  <c r="AE391" i="37"/>
  <c r="AJ391" i="37"/>
  <c r="AB391" i="37"/>
  <c r="AA391" i="37"/>
  <c r="Z391" i="37"/>
  <c r="Y391" i="37"/>
  <c r="T391" i="37"/>
  <c r="P391" i="37"/>
  <c r="AE390" i="37"/>
  <c r="AJ390" i="37"/>
  <c r="AI390" i="37"/>
  <c r="AF390" i="37"/>
  <c r="AB390" i="37"/>
  <c r="AA390" i="37"/>
  <c r="Z390" i="37"/>
  <c r="Y390" i="37"/>
  <c r="T390" i="37"/>
  <c r="P390" i="37"/>
  <c r="AE389" i="37"/>
  <c r="AJ389" i="37"/>
  <c r="AI389" i="37"/>
  <c r="AF389" i="37"/>
  <c r="AB389" i="37"/>
  <c r="AA389" i="37"/>
  <c r="Z389" i="37"/>
  <c r="Y389" i="37"/>
  <c r="T389" i="37"/>
  <c r="P389" i="37"/>
  <c r="AI388" i="37"/>
  <c r="AF388" i="37"/>
  <c r="AE388" i="37"/>
  <c r="AJ388" i="37"/>
  <c r="AB388" i="37"/>
  <c r="AA388" i="37"/>
  <c r="Z388" i="37"/>
  <c r="Y388" i="37"/>
  <c r="T388" i="37"/>
  <c r="P388" i="37"/>
  <c r="AE387" i="37"/>
  <c r="AJ387" i="37"/>
  <c r="AI387" i="37"/>
  <c r="AF387" i="37"/>
  <c r="AB387" i="37"/>
  <c r="AA387" i="37"/>
  <c r="Z387" i="37"/>
  <c r="Y387" i="37"/>
  <c r="T387" i="37"/>
  <c r="P387" i="37"/>
  <c r="AE386" i="37"/>
  <c r="AJ386" i="37"/>
  <c r="AI386" i="37"/>
  <c r="AF386" i="37"/>
  <c r="AB386" i="37"/>
  <c r="AA386" i="37"/>
  <c r="Z386" i="37"/>
  <c r="Y386" i="37"/>
  <c r="T386" i="37"/>
  <c r="P386" i="37"/>
  <c r="AI385" i="37"/>
  <c r="AF385" i="37"/>
  <c r="AE385" i="37"/>
  <c r="AJ385" i="37"/>
  <c r="AB385" i="37"/>
  <c r="AA385" i="37"/>
  <c r="Z385" i="37"/>
  <c r="Y385" i="37"/>
  <c r="T385" i="37"/>
  <c r="P385" i="37"/>
  <c r="AE384" i="37"/>
  <c r="AJ384" i="37"/>
  <c r="AI384" i="37"/>
  <c r="AF384" i="37"/>
  <c r="AB384" i="37"/>
  <c r="AA384" i="37"/>
  <c r="Z384" i="37"/>
  <c r="Y384" i="37"/>
  <c r="T384" i="37"/>
  <c r="P384" i="37"/>
  <c r="AI383" i="37"/>
  <c r="AF383" i="37"/>
  <c r="AE383" i="37"/>
  <c r="AJ383" i="37"/>
  <c r="AB383" i="37"/>
  <c r="AA383" i="37"/>
  <c r="Z383" i="37"/>
  <c r="Y383" i="37"/>
  <c r="T383" i="37"/>
  <c r="P383" i="37"/>
  <c r="AE382" i="37"/>
  <c r="AJ382" i="37"/>
  <c r="AI382" i="37"/>
  <c r="AF382" i="37"/>
  <c r="AB382" i="37"/>
  <c r="AA382" i="37"/>
  <c r="Z382" i="37"/>
  <c r="Y382" i="37"/>
  <c r="T382" i="37"/>
  <c r="P382" i="37"/>
  <c r="AE381" i="37"/>
  <c r="AJ381" i="37"/>
  <c r="AI381" i="37"/>
  <c r="AF381" i="37"/>
  <c r="AB381" i="37"/>
  <c r="AA381" i="37"/>
  <c r="Z381" i="37"/>
  <c r="Y381" i="37"/>
  <c r="T381" i="37"/>
  <c r="P381" i="37"/>
  <c r="AI380" i="37"/>
  <c r="AF380" i="37"/>
  <c r="AE380" i="37"/>
  <c r="AJ380" i="37"/>
  <c r="AB380" i="37"/>
  <c r="AA380" i="37"/>
  <c r="Z380" i="37"/>
  <c r="Y380" i="37"/>
  <c r="T380" i="37"/>
  <c r="P380" i="37"/>
  <c r="AE379" i="37"/>
  <c r="AJ379" i="37"/>
  <c r="AI379" i="37"/>
  <c r="AF379" i="37"/>
  <c r="AB379" i="37"/>
  <c r="AA379" i="37"/>
  <c r="Z379" i="37"/>
  <c r="Y379" i="37"/>
  <c r="T379" i="37"/>
  <c r="P379" i="37"/>
  <c r="AE378" i="37"/>
  <c r="AJ378" i="37"/>
  <c r="AI378" i="37"/>
  <c r="AF378" i="37"/>
  <c r="AB378" i="37"/>
  <c r="AA378" i="37"/>
  <c r="Z378" i="37"/>
  <c r="Y378" i="37"/>
  <c r="T378" i="37"/>
  <c r="P378" i="37"/>
  <c r="AI377" i="37"/>
  <c r="AF377" i="37"/>
  <c r="AE377" i="37"/>
  <c r="AJ377" i="37"/>
  <c r="AB377" i="37"/>
  <c r="AA377" i="37"/>
  <c r="Z377" i="37"/>
  <c r="Y377" i="37"/>
  <c r="T377" i="37"/>
  <c r="P377" i="37"/>
  <c r="AE376" i="37"/>
  <c r="AJ376" i="37"/>
  <c r="AI376" i="37"/>
  <c r="AF376" i="37"/>
  <c r="AB376" i="37"/>
  <c r="AA376" i="37"/>
  <c r="Z376" i="37"/>
  <c r="Y376" i="37"/>
  <c r="T376" i="37"/>
  <c r="P376" i="37"/>
  <c r="AI375" i="37"/>
  <c r="AF375" i="37"/>
  <c r="AE375" i="37"/>
  <c r="AJ375" i="37"/>
  <c r="AB375" i="37"/>
  <c r="AA375" i="37"/>
  <c r="Z375" i="37"/>
  <c r="Y375" i="37"/>
  <c r="T375" i="37"/>
  <c r="P375" i="37"/>
  <c r="AE374" i="37"/>
  <c r="AJ374" i="37"/>
  <c r="AI374" i="37"/>
  <c r="AF374" i="37"/>
  <c r="AB374" i="37"/>
  <c r="AA374" i="37"/>
  <c r="Z374" i="37"/>
  <c r="Y374" i="37"/>
  <c r="T374" i="37"/>
  <c r="P374" i="37"/>
  <c r="AI373" i="37"/>
  <c r="AF373" i="37"/>
  <c r="AE373" i="37"/>
  <c r="AJ373" i="37"/>
  <c r="AB373" i="37"/>
  <c r="AA373" i="37"/>
  <c r="Z373" i="37"/>
  <c r="Y373" i="37"/>
  <c r="T373" i="37"/>
  <c r="P373" i="37"/>
  <c r="AI372" i="37"/>
  <c r="AF372" i="37"/>
  <c r="AE372" i="37"/>
  <c r="AJ372" i="37"/>
  <c r="AB372" i="37"/>
  <c r="AA372" i="37"/>
  <c r="Z372" i="37"/>
  <c r="Y372" i="37"/>
  <c r="T372" i="37"/>
  <c r="P372" i="37"/>
  <c r="AE371" i="37"/>
  <c r="AJ371" i="37"/>
  <c r="AI371" i="37"/>
  <c r="AF371" i="37"/>
  <c r="AB371" i="37"/>
  <c r="AA371" i="37"/>
  <c r="Z371" i="37"/>
  <c r="Y371" i="37"/>
  <c r="T371" i="37"/>
  <c r="P371" i="37"/>
  <c r="AE370" i="37"/>
  <c r="AJ370" i="37"/>
  <c r="AI370" i="37"/>
  <c r="AF370" i="37"/>
  <c r="AB370" i="37"/>
  <c r="AA370" i="37"/>
  <c r="Z370" i="37"/>
  <c r="Y370" i="37"/>
  <c r="T370" i="37"/>
  <c r="P370" i="37"/>
  <c r="AI369" i="37"/>
  <c r="AF369" i="37"/>
  <c r="AE369" i="37"/>
  <c r="AJ369" i="37"/>
  <c r="AB369" i="37"/>
  <c r="AA369" i="37"/>
  <c r="Z369" i="37"/>
  <c r="Y369" i="37"/>
  <c r="T369" i="37"/>
  <c r="P369" i="37"/>
  <c r="AE368" i="37"/>
  <c r="AJ368" i="37"/>
  <c r="AI368" i="37"/>
  <c r="AF368" i="37"/>
  <c r="AB368" i="37"/>
  <c r="AA368" i="37"/>
  <c r="Z368" i="37"/>
  <c r="Y368" i="37"/>
  <c r="T368" i="37"/>
  <c r="P368" i="37"/>
  <c r="AI367" i="37"/>
  <c r="AF367" i="37"/>
  <c r="AE367" i="37"/>
  <c r="AJ367" i="37"/>
  <c r="AB367" i="37"/>
  <c r="AA367" i="37"/>
  <c r="Z367" i="37"/>
  <c r="Y367" i="37"/>
  <c r="T367" i="37"/>
  <c r="P367" i="37"/>
  <c r="AE366" i="37"/>
  <c r="AJ366" i="37"/>
  <c r="AI366" i="37"/>
  <c r="AF366" i="37"/>
  <c r="AB366" i="37"/>
  <c r="AA366" i="37"/>
  <c r="Z366" i="37"/>
  <c r="Y366" i="37"/>
  <c r="T366" i="37"/>
  <c r="P366" i="37"/>
  <c r="AE365" i="37"/>
  <c r="AJ365" i="37"/>
  <c r="AI365" i="37"/>
  <c r="AF365" i="37"/>
  <c r="AB365" i="37"/>
  <c r="AA365" i="37"/>
  <c r="Z365" i="37"/>
  <c r="Y365" i="37"/>
  <c r="T365" i="37"/>
  <c r="P365" i="37"/>
  <c r="AI364" i="37"/>
  <c r="AF364" i="37"/>
  <c r="AE364" i="37"/>
  <c r="AJ364" i="37"/>
  <c r="AB364" i="37"/>
  <c r="AA364" i="37"/>
  <c r="Z364" i="37"/>
  <c r="Y364" i="37"/>
  <c r="T364" i="37"/>
  <c r="P364" i="37"/>
  <c r="AE363" i="37"/>
  <c r="AJ363" i="37"/>
  <c r="AI363" i="37"/>
  <c r="AF363" i="37"/>
  <c r="AB363" i="37"/>
  <c r="AA363" i="37"/>
  <c r="Z363" i="37"/>
  <c r="Y363" i="37"/>
  <c r="T363" i="37"/>
  <c r="P363" i="37"/>
  <c r="AE362" i="37"/>
  <c r="AJ362" i="37"/>
  <c r="AI362" i="37"/>
  <c r="AF362" i="37"/>
  <c r="AB362" i="37"/>
  <c r="AA362" i="37"/>
  <c r="Z362" i="37"/>
  <c r="Y362" i="37"/>
  <c r="T362" i="37"/>
  <c r="P362" i="37"/>
  <c r="AI361" i="37"/>
  <c r="AF361" i="37"/>
  <c r="AE361" i="37"/>
  <c r="AJ361" i="37"/>
  <c r="AB361" i="37"/>
  <c r="AA361" i="37"/>
  <c r="Z361" i="37"/>
  <c r="Y361" i="37"/>
  <c r="T361" i="37"/>
  <c r="P361" i="37"/>
  <c r="AE360" i="37"/>
  <c r="AJ360" i="37"/>
  <c r="AI360" i="37"/>
  <c r="AF360" i="37"/>
  <c r="AB360" i="37"/>
  <c r="AA360" i="37"/>
  <c r="Z360" i="37"/>
  <c r="Y360" i="37"/>
  <c r="T360" i="37"/>
  <c r="P360" i="37"/>
  <c r="AI359" i="37"/>
  <c r="AF359" i="37"/>
  <c r="AE359" i="37"/>
  <c r="AJ359" i="37"/>
  <c r="AB359" i="37"/>
  <c r="AA359" i="37"/>
  <c r="Z359" i="37"/>
  <c r="Y359" i="37"/>
  <c r="T359" i="37"/>
  <c r="P359" i="37"/>
  <c r="AE358" i="37"/>
  <c r="AJ358" i="37"/>
  <c r="AI358" i="37"/>
  <c r="AF358" i="37"/>
  <c r="AB358" i="37"/>
  <c r="AA358" i="37"/>
  <c r="Z358" i="37"/>
  <c r="Y358" i="37"/>
  <c r="T358" i="37"/>
  <c r="P358" i="37"/>
  <c r="AI357" i="37"/>
  <c r="AF357" i="37"/>
  <c r="AE357" i="37"/>
  <c r="AJ357" i="37"/>
  <c r="AB357" i="37"/>
  <c r="AA357" i="37"/>
  <c r="Z357" i="37"/>
  <c r="Y357" i="37"/>
  <c r="T357" i="37"/>
  <c r="P357" i="37"/>
  <c r="AI356" i="37"/>
  <c r="AF356" i="37"/>
  <c r="AE356" i="37"/>
  <c r="AJ356" i="37"/>
  <c r="AB356" i="37"/>
  <c r="AA356" i="37"/>
  <c r="Z356" i="37"/>
  <c r="Y356" i="37"/>
  <c r="T356" i="37"/>
  <c r="P356" i="37"/>
  <c r="AE355" i="37"/>
  <c r="AJ355" i="37"/>
  <c r="AI355" i="37"/>
  <c r="AF355" i="37"/>
  <c r="AB355" i="37"/>
  <c r="AA355" i="37"/>
  <c r="Z355" i="37"/>
  <c r="Y355" i="37"/>
  <c r="T355" i="37"/>
  <c r="P355" i="37"/>
  <c r="AE354" i="37"/>
  <c r="AJ354" i="37"/>
  <c r="AI354" i="37"/>
  <c r="AF354" i="37"/>
  <c r="AB354" i="37"/>
  <c r="AA354" i="37"/>
  <c r="Z354" i="37"/>
  <c r="Y354" i="37"/>
  <c r="T354" i="37"/>
  <c r="P354" i="37"/>
  <c r="AI353" i="37"/>
  <c r="AF353" i="37"/>
  <c r="AE353" i="37"/>
  <c r="AJ353" i="37"/>
  <c r="AB353" i="37"/>
  <c r="AA353" i="37"/>
  <c r="Z353" i="37"/>
  <c r="Y353" i="37"/>
  <c r="T353" i="37"/>
  <c r="P353" i="37"/>
  <c r="AE352" i="37"/>
  <c r="AJ352" i="37"/>
  <c r="AI352" i="37"/>
  <c r="AF352" i="37"/>
  <c r="AB352" i="37"/>
  <c r="AA352" i="37"/>
  <c r="Z352" i="37"/>
  <c r="Y352" i="37"/>
  <c r="T352" i="37"/>
  <c r="P352" i="37"/>
  <c r="AI351" i="37"/>
  <c r="AF351" i="37"/>
  <c r="AE351" i="37"/>
  <c r="AJ351" i="37"/>
  <c r="AB351" i="37"/>
  <c r="AA351" i="37"/>
  <c r="Z351" i="37"/>
  <c r="Y351" i="37"/>
  <c r="T351" i="37"/>
  <c r="P351" i="37"/>
  <c r="AE350" i="37"/>
  <c r="AJ350" i="37"/>
  <c r="AI350" i="37"/>
  <c r="AF350" i="37"/>
  <c r="AB350" i="37"/>
  <c r="AA350" i="37"/>
  <c r="Z350" i="37"/>
  <c r="Y350" i="37"/>
  <c r="T350" i="37"/>
  <c r="P350" i="37"/>
  <c r="AI349" i="37"/>
  <c r="AF349" i="37"/>
  <c r="AE349" i="37"/>
  <c r="AJ349" i="37"/>
  <c r="AB349" i="37"/>
  <c r="AA349" i="37"/>
  <c r="Z349" i="37"/>
  <c r="Y349" i="37"/>
  <c r="T349" i="37"/>
  <c r="P349" i="37"/>
  <c r="AI348" i="37"/>
  <c r="AF348" i="37"/>
  <c r="AE348" i="37"/>
  <c r="AJ348" i="37"/>
  <c r="AB348" i="37"/>
  <c r="AA348" i="37"/>
  <c r="Z348" i="37"/>
  <c r="Y348" i="37"/>
  <c r="T348" i="37"/>
  <c r="P348" i="37"/>
  <c r="AE347" i="37"/>
  <c r="AJ347" i="37"/>
  <c r="AI347" i="37"/>
  <c r="AF347" i="37"/>
  <c r="AB347" i="37"/>
  <c r="AA347" i="37"/>
  <c r="Z347" i="37"/>
  <c r="Y347" i="37"/>
  <c r="T347" i="37"/>
  <c r="P347" i="37"/>
  <c r="AE346" i="37"/>
  <c r="AJ346" i="37"/>
  <c r="AI346" i="37"/>
  <c r="AF346" i="37"/>
  <c r="AB346" i="37"/>
  <c r="AA346" i="37"/>
  <c r="Z346" i="37"/>
  <c r="Y346" i="37"/>
  <c r="T346" i="37"/>
  <c r="P346" i="37"/>
  <c r="AI345" i="37"/>
  <c r="AF345" i="37"/>
  <c r="AE345" i="37"/>
  <c r="AJ345" i="37"/>
  <c r="AB345" i="37"/>
  <c r="AA345" i="37"/>
  <c r="Z345" i="37"/>
  <c r="Y345" i="37"/>
  <c r="T345" i="37"/>
  <c r="P345" i="37"/>
  <c r="AE344" i="37"/>
  <c r="AJ344" i="37"/>
  <c r="AI344" i="37"/>
  <c r="AF344" i="37"/>
  <c r="AB344" i="37"/>
  <c r="AA344" i="37"/>
  <c r="Z344" i="37"/>
  <c r="Y344" i="37"/>
  <c r="T344" i="37"/>
  <c r="P344" i="37"/>
  <c r="AI343" i="37"/>
  <c r="AF343" i="37"/>
  <c r="AE343" i="37"/>
  <c r="AJ343" i="37"/>
  <c r="AB343" i="37"/>
  <c r="AA343" i="37"/>
  <c r="Z343" i="37"/>
  <c r="Y343" i="37"/>
  <c r="T343" i="37"/>
  <c r="P343" i="37"/>
  <c r="AE342" i="37"/>
  <c r="AJ342" i="37"/>
  <c r="AI342" i="37"/>
  <c r="AF342" i="37"/>
  <c r="AB342" i="37"/>
  <c r="AA342" i="37"/>
  <c r="Z342" i="37"/>
  <c r="Y342" i="37"/>
  <c r="T342" i="37"/>
  <c r="P342" i="37"/>
  <c r="AE341" i="37"/>
  <c r="AJ341" i="37"/>
  <c r="AI341" i="37"/>
  <c r="AF341" i="37"/>
  <c r="AB341" i="37"/>
  <c r="AA341" i="37"/>
  <c r="Z341" i="37"/>
  <c r="Y341" i="37"/>
  <c r="T341" i="37"/>
  <c r="P341" i="37"/>
  <c r="AI340" i="37"/>
  <c r="AF340" i="37"/>
  <c r="AE340" i="37"/>
  <c r="AJ340" i="37"/>
  <c r="AB340" i="37"/>
  <c r="AA340" i="37"/>
  <c r="Z340" i="37"/>
  <c r="Y340" i="37"/>
  <c r="T340" i="37"/>
  <c r="P340" i="37"/>
  <c r="AE339" i="37"/>
  <c r="AJ339" i="37"/>
  <c r="AI339" i="37"/>
  <c r="AF339" i="37"/>
  <c r="AB339" i="37"/>
  <c r="AA339" i="37"/>
  <c r="Z339" i="37"/>
  <c r="Y339" i="37"/>
  <c r="T339" i="37"/>
  <c r="P339" i="37"/>
  <c r="AE338" i="37"/>
  <c r="AJ338" i="37"/>
  <c r="AI338" i="37"/>
  <c r="AF338" i="37"/>
  <c r="AB338" i="37"/>
  <c r="AA338" i="37"/>
  <c r="Z338" i="37"/>
  <c r="Y338" i="37"/>
  <c r="T338" i="37"/>
  <c r="P338" i="37"/>
  <c r="AI337" i="37"/>
  <c r="AF337" i="37"/>
  <c r="AE337" i="37"/>
  <c r="AJ337" i="37"/>
  <c r="AB337" i="37"/>
  <c r="AA337" i="37"/>
  <c r="Z337" i="37"/>
  <c r="Y337" i="37"/>
  <c r="T337" i="37"/>
  <c r="P337" i="37"/>
  <c r="AE336" i="37"/>
  <c r="AJ336" i="37"/>
  <c r="AI336" i="37"/>
  <c r="AF336" i="37"/>
  <c r="AB336" i="37"/>
  <c r="AA336" i="37"/>
  <c r="Z336" i="37"/>
  <c r="Y336" i="37"/>
  <c r="T336" i="37"/>
  <c r="P336" i="37"/>
  <c r="AI335" i="37"/>
  <c r="AF335" i="37"/>
  <c r="AE335" i="37"/>
  <c r="AJ335" i="37"/>
  <c r="AB335" i="37"/>
  <c r="AA335" i="37"/>
  <c r="Z335" i="37"/>
  <c r="Y335" i="37"/>
  <c r="T335" i="37"/>
  <c r="P335" i="37"/>
  <c r="AI334" i="37"/>
  <c r="AF334" i="37"/>
  <c r="AE334" i="37"/>
  <c r="AJ334" i="37"/>
  <c r="AB334" i="37"/>
  <c r="AA334" i="37"/>
  <c r="Z334" i="37"/>
  <c r="Y334" i="37"/>
  <c r="T334" i="37"/>
  <c r="P334" i="37"/>
  <c r="AI333" i="37"/>
  <c r="AF333" i="37"/>
  <c r="AE333" i="37"/>
  <c r="AJ333" i="37"/>
  <c r="AB333" i="37"/>
  <c r="AA333" i="37"/>
  <c r="Z333" i="37"/>
  <c r="Y333" i="37"/>
  <c r="T333" i="37"/>
  <c r="P333" i="37"/>
  <c r="AI332" i="37"/>
  <c r="AF332" i="37"/>
  <c r="AE332" i="37"/>
  <c r="AJ332" i="37"/>
  <c r="AB332" i="37"/>
  <c r="AA332" i="37"/>
  <c r="Z332" i="37"/>
  <c r="Y332" i="37"/>
  <c r="T332" i="37"/>
  <c r="P332" i="37"/>
  <c r="AE331" i="37"/>
  <c r="AJ331" i="37"/>
  <c r="AI331" i="37"/>
  <c r="AF331" i="37"/>
  <c r="AB331" i="37"/>
  <c r="AA331" i="37"/>
  <c r="Z331" i="37"/>
  <c r="Y331" i="37"/>
  <c r="T331" i="37"/>
  <c r="P331" i="37"/>
  <c r="AE330" i="37"/>
  <c r="AJ330" i="37"/>
  <c r="AI330" i="37"/>
  <c r="AF330" i="37"/>
  <c r="AB330" i="37"/>
  <c r="AA330" i="37"/>
  <c r="Z330" i="37"/>
  <c r="Y330" i="37"/>
  <c r="T330" i="37"/>
  <c r="P330" i="37"/>
  <c r="AI329" i="37"/>
  <c r="AF329" i="37"/>
  <c r="AE329" i="37"/>
  <c r="AJ329" i="37"/>
  <c r="AB329" i="37"/>
  <c r="AA329" i="37"/>
  <c r="Z329" i="37"/>
  <c r="Y329" i="37"/>
  <c r="T329" i="37"/>
  <c r="P329" i="37"/>
  <c r="AE328" i="37"/>
  <c r="AJ328" i="37"/>
  <c r="AI328" i="37"/>
  <c r="AF328" i="37"/>
  <c r="AB328" i="37"/>
  <c r="AA328" i="37"/>
  <c r="Z328" i="37"/>
  <c r="Y328" i="37"/>
  <c r="T328" i="37"/>
  <c r="P328" i="37"/>
  <c r="AI327" i="37"/>
  <c r="AF327" i="37"/>
  <c r="AE327" i="37"/>
  <c r="AJ327" i="37"/>
  <c r="AB327" i="37"/>
  <c r="AA327" i="37"/>
  <c r="Z327" i="37"/>
  <c r="Y327" i="37"/>
  <c r="T327" i="37"/>
  <c r="P327" i="37"/>
  <c r="AI326" i="37"/>
  <c r="AF326" i="37"/>
  <c r="AE326" i="37"/>
  <c r="AJ326" i="37"/>
  <c r="AB326" i="37"/>
  <c r="AA326" i="37"/>
  <c r="Z326" i="37"/>
  <c r="Y326" i="37"/>
  <c r="T326" i="37"/>
  <c r="P326" i="37"/>
  <c r="AE325" i="37"/>
  <c r="AJ325" i="37"/>
  <c r="AI325" i="37"/>
  <c r="AF325" i="37"/>
  <c r="AB325" i="37"/>
  <c r="AA325" i="37"/>
  <c r="Z325" i="37"/>
  <c r="Y325" i="37"/>
  <c r="T325" i="37"/>
  <c r="P325" i="37"/>
  <c r="AI324" i="37"/>
  <c r="AF324" i="37"/>
  <c r="AE324" i="37"/>
  <c r="AJ324" i="37"/>
  <c r="AB324" i="37"/>
  <c r="AA324" i="37"/>
  <c r="Z324" i="37"/>
  <c r="Y324" i="37"/>
  <c r="T324" i="37"/>
  <c r="P324" i="37"/>
  <c r="AE323" i="37"/>
  <c r="AJ323" i="37"/>
  <c r="AI323" i="37"/>
  <c r="AF323" i="37"/>
  <c r="AB323" i="37"/>
  <c r="AA323" i="37"/>
  <c r="Z323" i="37"/>
  <c r="Y323" i="37"/>
  <c r="T323" i="37"/>
  <c r="P323" i="37"/>
  <c r="AE322" i="37"/>
  <c r="AJ322" i="37"/>
  <c r="AI322" i="37"/>
  <c r="AF322" i="37"/>
  <c r="AB322" i="37"/>
  <c r="AA322" i="37"/>
  <c r="Z322" i="37"/>
  <c r="Y322" i="37"/>
  <c r="T322" i="37"/>
  <c r="P322" i="37"/>
  <c r="AI321" i="37"/>
  <c r="AF321" i="37"/>
  <c r="AE321" i="37"/>
  <c r="AJ321" i="37"/>
  <c r="AB321" i="37"/>
  <c r="AA321" i="37"/>
  <c r="Z321" i="37"/>
  <c r="Y321" i="37"/>
  <c r="T321" i="37"/>
  <c r="P321" i="37"/>
  <c r="AE320" i="37"/>
  <c r="AJ320" i="37"/>
  <c r="AI320" i="37"/>
  <c r="AF320" i="37"/>
  <c r="AB320" i="37"/>
  <c r="AA320" i="37"/>
  <c r="Z320" i="37"/>
  <c r="Y320" i="37"/>
  <c r="T320" i="37"/>
  <c r="P320" i="37"/>
  <c r="AI319" i="37"/>
  <c r="AF319" i="37"/>
  <c r="AE319" i="37"/>
  <c r="AJ319" i="37"/>
  <c r="AB319" i="37"/>
  <c r="AA319" i="37"/>
  <c r="Z319" i="37"/>
  <c r="Y319" i="37"/>
  <c r="T319" i="37"/>
  <c r="P319" i="37"/>
  <c r="AE318" i="37"/>
  <c r="AJ318" i="37"/>
  <c r="AI318" i="37"/>
  <c r="AF318" i="37"/>
  <c r="AB318" i="37"/>
  <c r="AA318" i="37"/>
  <c r="Z318" i="37"/>
  <c r="Y318" i="37"/>
  <c r="T318" i="37"/>
  <c r="P318" i="37"/>
  <c r="AE317" i="37"/>
  <c r="AJ317" i="37"/>
  <c r="AI317" i="37"/>
  <c r="AF317" i="37"/>
  <c r="AB317" i="37"/>
  <c r="AA317" i="37"/>
  <c r="Z317" i="37"/>
  <c r="Y317" i="37"/>
  <c r="T317" i="37"/>
  <c r="P317" i="37"/>
  <c r="AE316" i="37"/>
  <c r="AJ316" i="37"/>
  <c r="AI316" i="37"/>
  <c r="AF316" i="37"/>
  <c r="AB316" i="37"/>
  <c r="AA316" i="37"/>
  <c r="Z316" i="37"/>
  <c r="Y316" i="37"/>
  <c r="T316" i="37"/>
  <c r="P316" i="37"/>
  <c r="AE315" i="37"/>
  <c r="AJ315" i="37"/>
  <c r="AI315" i="37"/>
  <c r="AF315" i="37"/>
  <c r="AB315" i="37"/>
  <c r="AA315" i="37"/>
  <c r="Z315" i="37"/>
  <c r="Y315" i="37"/>
  <c r="T315" i="37"/>
  <c r="P315" i="37"/>
  <c r="AE314" i="37"/>
  <c r="AJ314" i="37"/>
  <c r="AI314" i="37"/>
  <c r="AF314" i="37"/>
  <c r="AB314" i="37"/>
  <c r="AA314" i="37"/>
  <c r="Z314" i="37"/>
  <c r="Y314" i="37"/>
  <c r="T314" i="37"/>
  <c r="P314" i="37"/>
  <c r="AI313" i="37"/>
  <c r="AF313" i="37"/>
  <c r="AE313" i="37"/>
  <c r="AJ313" i="37"/>
  <c r="AB313" i="37"/>
  <c r="AA313" i="37"/>
  <c r="Z313" i="37"/>
  <c r="Y313" i="37"/>
  <c r="T313" i="37"/>
  <c r="P313" i="37"/>
  <c r="AE312" i="37"/>
  <c r="AJ312" i="37"/>
  <c r="AI312" i="37"/>
  <c r="AF312" i="37"/>
  <c r="AB312" i="37"/>
  <c r="AA312" i="37"/>
  <c r="Z312" i="37"/>
  <c r="Y312" i="37"/>
  <c r="T312" i="37"/>
  <c r="P312" i="37"/>
  <c r="AI311" i="37"/>
  <c r="AF311" i="37"/>
  <c r="AE311" i="37"/>
  <c r="AJ311" i="37"/>
  <c r="AB311" i="37"/>
  <c r="AA311" i="37"/>
  <c r="Z311" i="37"/>
  <c r="Y311" i="37"/>
  <c r="T311" i="37"/>
  <c r="P311" i="37"/>
  <c r="AE310" i="37"/>
  <c r="AJ310" i="37"/>
  <c r="AI310" i="37"/>
  <c r="AF310" i="37"/>
  <c r="AB310" i="37"/>
  <c r="AA310" i="37"/>
  <c r="Z310" i="37"/>
  <c r="Y310" i="37"/>
  <c r="T310" i="37"/>
  <c r="P310" i="37"/>
  <c r="AI309" i="37"/>
  <c r="AF309" i="37"/>
  <c r="AE309" i="37"/>
  <c r="AJ309" i="37"/>
  <c r="AB309" i="37"/>
  <c r="AA309" i="37"/>
  <c r="Z309" i="37"/>
  <c r="Y309" i="37"/>
  <c r="T309" i="37"/>
  <c r="P309" i="37"/>
  <c r="AE308" i="37"/>
  <c r="AJ308" i="37"/>
  <c r="AI308" i="37"/>
  <c r="AF308" i="37"/>
  <c r="AB308" i="37"/>
  <c r="AA308" i="37"/>
  <c r="Z308" i="37"/>
  <c r="Y308" i="37"/>
  <c r="T308" i="37"/>
  <c r="P308" i="37"/>
  <c r="AE307" i="37"/>
  <c r="AJ307" i="37"/>
  <c r="AI307" i="37"/>
  <c r="AF307" i="37"/>
  <c r="AB307" i="37"/>
  <c r="AA307" i="37"/>
  <c r="Z307" i="37"/>
  <c r="Y307" i="37"/>
  <c r="T307" i="37"/>
  <c r="P307" i="37"/>
  <c r="AE306" i="37"/>
  <c r="AJ306" i="37"/>
  <c r="AI306" i="37"/>
  <c r="AF306" i="37"/>
  <c r="AB306" i="37"/>
  <c r="AA306" i="37"/>
  <c r="Z306" i="37"/>
  <c r="Y306" i="37"/>
  <c r="T306" i="37"/>
  <c r="P306" i="37"/>
  <c r="AI305" i="37"/>
  <c r="AF305" i="37"/>
  <c r="AE305" i="37"/>
  <c r="AJ305" i="37"/>
  <c r="AB305" i="37"/>
  <c r="AA305" i="37"/>
  <c r="Z305" i="37"/>
  <c r="Y305" i="37"/>
  <c r="T305" i="37"/>
  <c r="P305" i="37"/>
  <c r="AE304" i="37"/>
  <c r="AJ304" i="37"/>
  <c r="AI304" i="37"/>
  <c r="AF304" i="37"/>
  <c r="AB304" i="37"/>
  <c r="AA304" i="37"/>
  <c r="Z304" i="37"/>
  <c r="Y304" i="37"/>
  <c r="T304" i="37"/>
  <c r="P304" i="37"/>
  <c r="AI303" i="37"/>
  <c r="AF303" i="37"/>
  <c r="AE303" i="37"/>
  <c r="AJ303" i="37"/>
  <c r="AB303" i="37"/>
  <c r="AA303" i="37"/>
  <c r="Z303" i="37"/>
  <c r="Y303" i="37"/>
  <c r="T303" i="37"/>
  <c r="P303" i="37"/>
  <c r="AI302" i="37"/>
  <c r="AF302" i="37"/>
  <c r="AE302" i="37"/>
  <c r="AJ302" i="37"/>
  <c r="AB302" i="37"/>
  <c r="AA302" i="37"/>
  <c r="Z302" i="37"/>
  <c r="Y302" i="37"/>
  <c r="T302" i="37"/>
  <c r="P302" i="37"/>
  <c r="AI301" i="37"/>
  <c r="AF301" i="37"/>
  <c r="AE301" i="37"/>
  <c r="AJ301" i="37"/>
  <c r="AB301" i="37"/>
  <c r="AA301" i="37"/>
  <c r="Z301" i="37"/>
  <c r="Y301" i="37"/>
  <c r="T301" i="37"/>
  <c r="P301" i="37"/>
  <c r="AI300" i="37"/>
  <c r="AF300" i="37"/>
  <c r="AE300" i="37"/>
  <c r="AJ300" i="37"/>
  <c r="AB300" i="37"/>
  <c r="AA300" i="37"/>
  <c r="Z300" i="37"/>
  <c r="Y300" i="37"/>
  <c r="T300" i="37"/>
  <c r="P300" i="37"/>
  <c r="AE299" i="37"/>
  <c r="AJ299" i="37"/>
  <c r="AI299" i="37"/>
  <c r="AF299" i="37"/>
  <c r="AB299" i="37"/>
  <c r="AA299" i="37"/>
  <c r="Z299" i="37"/>
  <c r="Y299" i="37"/>
  <c r="T299" i="37"/>
  <c r="P299" i="37"/>
  <c r="AE298" i="37"/>
  <c r="AJ298" i="37"/>
  <c r="AI298" i="37"/>
  <c r="AF298" i="37"/>
  <c r="AB298" i="37"/>
  <c r="AA298" i="37"/>
  <c r="Z298" i="37"/>
  <c r="Y298" i="37"/>
  <c r="T298" i="37"/>
  <c r="P298" i="37"/>
  <c r="AI297" i="37"/>
  <c r="AF297" i="37"/>
  <c r="AE297" i="37"/>
  <c r="AJ297" i="37"/>
  <c r="AB297" i="37"/>
  <c r="AA297" i="37"/>
  <c r="Z297" i="37"/>
  <c r="Y297" i="37"/>
  <c r="T297" i="37"/>
  <c r="P297" i="37"/>
  <c r="AE296" i="37"/>
  <c r="AJ296" i="37"/>
  <c r="AI296" i="37"/>
  <c r="AF296" i="37"/>
  <c r="AB296" i="37"/>
  <c r="AA296" i="37"/>
  <c r="Z296" i="37"/>
  <c r="Y296" i="37"/>
  <c r="T296" i="37"/>
  <c r="P296" i="37"/>
  <c r="AI295" i="37"/>
  <c r="AF295" i="37"/>
  <c r="AE295" i="37"/>
  <c r="AJ295" i="37"/>
  <c r="AB295" i="37"/>
  <c r="AA295" i="37"/>
  <c r="Z295" i="37"/>
  <c r="Y295" i="37"/>
  <c r="T295" i="37"/>
  <c r="P295" i="37"/>
  <c r="AI294" i="37"/>
  <c r="AF294" i="37"/>
  <c r="AE294" i="37"/>
  <c r="AJ294" i="37"/>
  <c r="AB294" i="37"/>
  <c r="AA294" i="37"/>
  <c r="Z294" i="37"/>
  <c r="Y294" i="37"/>
  <c r="T294" i="37"/>
  <c r="P294" i="37"/>
  <c r="AI293" i="37"/>
  <c r="AF293" i="37"/>
  <c r="AE293" i="37"/>
  <c r="AJ293" i="37"/>
  <c r="AB293" i="37"/>
  <c r="AA293" i="37"/>
  <c r="Z293" i="37"/>
  <c r="Y293" i="37"/>
  <c r="T293" i="37"/>
  <c r="P293" i="37"/>
  <c r="AE292" i="37"/>
  <c r="AJ292" i="37"/>
  <c r="AI292" i="37"/>
  <c r="AF292" i="37"/>
  <c r="AB292" i="37"/>
  <c r="AA292" i="37"/>
  <c r="Z292" i="37"/>
  <c r="Y292" i="37"/>
  <c r="T292" i="37"/>
  <c r="P292" i="37"/>
  <c r="AE291" i="37"/>
  <c r="AJ291" i="37"/>
  <c r="AI291" i="37"/>
  <c r="AF291" i="37"/>
  <c r="AB291" i="37"/>
  <c r="AA291" i="37"/>
  <c r="Z291" i="37"/>
  <c r="Y291" i="37"/>
  <c r="T291" i="37"/>
  <c r="P291" i="37"/>
  <c r="AE290" i="37"/>
  <c r="AJ290" i="37"/>
  <c r="AI290" i="37"/>
  <c r="AF290" i="37"/>
  <c r="AB290" i="37"/>
  <c r="AA290" i="37"/>
  <c r="Z290" i="37"/>
  <c r="Y290" i="37"/>
  <c r="T290" i="37"/>
  <c r="P290" i="37"/>
  <c r="AI289" i="37"/>
  <c r="AF289" i="37"/>
  <c r="AE289" i="37"/>
  <c r="AJ289" i="37"/>
  <c r="AB289" i="37"/>
  <c r="AA289" i="37"/>
  <c r="Z289" i="37"/>
  <c r="Y289" i="37"/>
  <c r="T289" i="37"/>
  <c r="P289" i="37"/>
  <c r="AE288" i="37"/>
  <c r="AJ288" i="37"/>
  <c r="AI288" i="37"/>
  <c r="AF288" i="37"/>
  <c r="AB288" i="37"/>
  <c r="AA288" i="37"/>
  <c r="Z288" i="37"/>
  <c r="Y288" i="37"/>
  <c r="T288" i="37"/>
  <c r="P288" i="37"/>
  <c r="AI287" i="37"/>
  <c r="AF287" i="37"/>
  <c r="AE287" i="37"/>
  <c r="AJ287" i="37"/>
  <c r="AB287" i="37"/>
  <c r="AA287" i="37"/>
  <c r="Z287" i="37"/>
  <c r="Y287" i="37"/>
  <c r="T287" i="37"/>
  <c r="P287" i="37"/>
  <c r="AI286" i="37"/>
  <c r="AF286" i="37"/>
  <c r="AE286" i="37"/>
  <c r="AJ286" i="37"/>
  <c r="AB286" i="37"/>
  <c r="AA286" i="37"/>
  <c r="Z286" i="37"/>
  <c r="Y286" i="37"/>
  <c r="T286" i="37"/>
  <c r="P286" i="37"/>
  <c r="AE285" i="37"/>
  <c r="AJ285" i="37"/>
  <c r="AI285" i="37"/>
  <c r="AF285" i="37"/>
  <c r="AB285" i="37"/>
  <c r="AA285" i="37"/>
  <c r="Z285" i="37"/>
  <c r="Y285" i="37"/>
  <c r="T285" i="37"/>
  <c r="P285" i="37"/>
  <c r="AI284" i="37"/>
  <c r="AF284" i="37"/>
  <c r="AE284" i="37"/>
  <c r="AJ284" i="37"/>
  <c r="AB284" i="37"/>
  <c r="AA284" i="37"/>
  <c r="Z284" i="37"/>
  <c r="Y284" i="37"/>
  <c r="T284" i="37"/>
  <c r="P284" i="37"/>
  <c r="AE283" i="37"/>
  <c r="AJ283" i="37"/>
  <c r="AI283" i="37"/>
  <c r="AF283" i="37"/>
  <c r="AB283" i="37"/>
  <c r="AA283" i="37"/>
  <c r="Z283" i="37"/>
  <c r="Y283" i="37"/>
  <c r="T283" i="37"/>
  <c r="P283" i="37"/>
  <c r="AE282" i="37"/>
  <c r="AJ282" i="37"/>
  <c r="AI282" i="37"/>
  <c r="AF282" i="37"/>
  <c r="AB282" i="37"/>
  <c r="AA282" i="37"/>
  <c r="Z282" i="37"/>
  <c r="Y282" i="37"/>
  <c r="T282" i="37"/>
  <c r="P282" i="37"/>
  <c r="AE281" i="37"/>
  <c r="AJ281" i="37"/>
  <c r="AI281" i="37"/>
  <c r="AF281" i="37"/>
  <c r="AB281" i="37"/>
  <c r="AA281" i="37"/>
  <c r="Z281" i="37"/>
  <c r="Y281" i="37"/>
  <c r="T281" i="37"/>
  <c r="P281" i="37"/>
  <c r="AE280" i="37"/>
  <c r="AJ280" i="37"/>
  <c r="AI280" i="37"/>
  <c r="AF280" i="37"/>
  <c r="AB280" i="37"/>
  <c r="AA280" i="37"/>
  <c r="Z280" i="37"/>
  <c r="Y280" i="37"/>
  <c r="T280" i="37"/>
  <c r="P280" i="37"/>
  <c r="AI279" i="37"/>
  <c r="AF279" i="37"/>
  <c r="AE279" i="37"/>
  <c r="AJ279" i="37"/>
  <c r="AB279" i="37"/>
  <c r="AA279" i="37"/>
  <c r="Z279" i="37"/>
  <c r="Y279" i="37"/>
  <c r="T279" i="37"/>
  <c r="P279" i="37"/>
  <c r="AE278" i="37"/>
  <c r="AJ278" i="37"/>
  <c r="AI278" i="37"/>
  <c r="AF278" i="37"/>
  <c r="AB278" i="37"/>
  <c r="AA278" i="37"/>
  <c r="Z278" i="37"/>
  <c r="Y278" i="37"/>
  <c r="T278" i="37"/>
  <c r="P278" i="37"/>
  <c r="AE277" i="37"/>
  <c r="AJ277" i="37"/>
  <c r="AI277" i="37"/>
  <c r="AF277" i="37"/>
  <c r="AB277" i="37"/>
  <c r="AA277" i="37"/>
  <c r="Z277" i="37"/>
  <c r="Y277" i="37"/>
  <c r="T277" i="37"/>
  <c r="P277" i="37"/>
  <c r="AI276" i="37"/>
  <c r="AF276" i="37"/>
  <c r="AE276" i="37"/>
  <c r="AJ276" i="37"/>
  <c r="AB276" i="37"/>
  <c r="AA276" i="37"/>
  <c r="Z276" i="37"/>
  <c r="Y276" i="37"/>
  <c r="T276" i="37"/>
  <c r="P276" i="37"/>
  <c r="AE275" i="37"/>
  <c r="AJ275" i="37"/>
  <c r="AI275" i="37"/>
  <c r="AF275" i="37"/>
  <c r="AB275" i="37"/>
  <c r="AA275" i="37"/>
  <c r="Z275" i="37"/>
  <c r="Y275" i="37"/>
  <c r="T275" i="37"/>
  <c r="P275" i="37"/>
  <c r="AE274" i="37"/>
  <c r="AJ274" i="37"/>
  <c r="AI274" i="37"/>
  <c r="AF274" i="37"/>
  <c r="AB274" i="37"/>
  <c r="AA274" i="37"/>
  <c r="Z274" i="37"/>
  <c r="Y274" i="37"/>
  <c r="T274" i="37"/>
  <c r="P274" i="37"/>
  <c r="AI273" i="37"/>
  <c r="AF273" i="37"/>
  <c r="AE273" i="37"/>
  <c r="AJ273" i="37"/>
  <c r="AB273" i="37"/>
  <c r="AA273" i="37"/>
  <c r="Z273" i="37"/>
  <c r="Y273" i="37"/>
  <c r="T273" i="37"/>
  <c r="P273" i="37"/>
  <c r="AE272" i="37"/>
  <c r="AJ272" i="37"/>
  <c r="AI272" i="37"/>
  <c r="AF272" i="37"/>
  <c r="AB272" i="37"/>
  <c r="AA272" i="37"/>
  <c r="Z272" i="37"/>
  <c r="Y272" i="37"/>
  <c r="T272" i="37"/>
  <c r="P272" i="37"/>
  <c r="AI271" i="37"/>
  <c r="AF271" i="37"/>
  <c r="AE271" i="37"/>
  <c r="AJ271" i="37"/>
  <c r="AB271" i="37"/>
  <c r="AA271" i="37"/>
  <c r="Z271" i="37"/>
  <c r="Y271" i="37"/>
  <c r="T271" i="37"/>
  <c r="P271" i="37"/>
  <c r="AE270" i="37"/>
  <c r="AJ270" i="37"/>
  <c r="AI270" i="37"/>
  <c r="AF270" i="37"/>
  <c r="AB270" i="37"/>
  <c r="AA270" i="37"/>
  <c r="Z270" i="37"/>
  <c r="Y270" i="37"/>
  <c r="T270" i="37"/>
  <c r="P270" i="37"/>
  <c r="AE269" i="37"/>
  <c r="AJ269" i="37"/>
  <c r="AI269" i="37"/>
  <c r="AF269" i="37"/>
  <c r="AB269" i="37"/>
  <c r="AA269" i="37"/>
  <c r="Z269" i="37"/>
  <c r="Y269" i="37"/>
  <c r="T269" i="37"/>
  <c r="P269" i="37"/>
  <c r="AI268" i="37"/>
  <c r="AF268" i="37"/>
  <c r="AE268" i="37"/>
  <c r="AJ268" i="37"/>
  <c r="AB268" i="37"/>
  <c r="AA268" i="37"/>
  <c r="Z268" i="37"/>
  <c r="Y268" i="37"/>
  <c r="T268" i="37"/>
  <c r="P268" i="37"/>
  <c r="AE267" i="37"/>
  <c r="AJ267" i="37"/>
  <c r="AI267" i="37"/>
  <c r="AF267" i="37"/>
  <c r="AB267" i="37"/>
  <c r="AA267" i="37"/>
  <c r="Z267" i="37"/>
  <c r="Y267" i="37"/>
  <c r="T267" i="37"/>
  <c r="P267" i="37"/>
  <c r="AE266" i="37"/>
  <c r="AJ266" i="37"/>
  <c r="AI266" i="37"/>
  <c r="AF266" i="37"/>
  <c r="AB266" i="37"/>
  <c r="AA266" i="37"/>
  <c r="Z266" i="37"/>
  <c r="Y266" i="37"/>
  <c r="T266" i="37"/>
  <c r="P266" i="37"/>
  <c r="AI265" i="37"/>
  <c r="AF265" i="37"/>
  <c r="AE265" i="37"/>
  <c r="AJ265" i="37"/>
  <c r="AB265" i="37"/>
  <c r="AA265" i="37"/>
  <c r="Z265" i="37"/>
  <c r="Y265" i="37"/>
  <c r="T265" i="37"/>
  <c r="P265" i="37"/>
  <c r="AE264" i="37"/>
  <c r="AJ264" i="37"/>
  <c r="AI264" i="37"/>
  <c r="AF264" i="37"/>
  <c r="AB264" i="37"/>
  <c r="AA264" i="37"/>
  <c r="Z264" i="37"/>
  <c r="Y264" i="37"/>
  <c r="T264" i="37"/>
  <c r="P264" i="37"/>
  <c r="AI263" i="37"/>
  <c r="AF263" i="37"/>
  <c r="AE263" i="37"/>
  <c r="AJ263" i="37"/>
  <c r="AB263" i="37"/>
  <c r="AA263" i="37"/>
  <c r="Z263" i="37"/>
  <c r="Y263" i="37"/>
  <c r="T263" i="37"/>
  <c r="P263" i="37"/>
  <c r="AI262" i="37"/>
  <c r="AF262" i="37"/>
  <c r="AE262" i="37"/>
  <c r="AJ262" i="37"/>
  <c r="AB262" i="37"/>
  <c r="AA262" i="37"/>
  <c r="Z262" i="37"/>
  <c r="Y262" i="37"/>
  <c r="T262" i="37"/>
  <c r="P262" i="37"/>
  <c r="AI261" i="37"/>
  <c r="AF261" i="37"/>
  <c r="AE261" i="37"/>
  <c r="AJ261" i="37"/>
  <c r="AB261" i="37"/>
  <c r="AA261" i="37"/>
  <c r="Z261" i="37"/>
  <c r="Y261" i="37"/>
  <c r="T261" i="37"/>
  <c r="P261" i="37"/>
  <c r="AE260" i="37"/>
  <c r="AJ260" i="37"/>
  <c r="AI260" i="37"/>
  <c r="AF260" i="37"/>
  <c r="AB260" i="37"/>
  <c r="AA260" i="37"/>
  <c r="Z260" i="37"/>
  <c r="Y260" i="37"/>
  <c r="T260" i="37"/>
  <c r="P260" i="37"/>
  <c r="AE259" i="37"/>
  <c r="AJ259" i="37"/>
  <c r="AI259" i="37"/>
  <c r="AF259" i="37"/>
  <c r="AB259" i="37"/>
  <c r="AA259" i="37"/>
  <c r="Z259" i="37"/>
  <c r="Y259" i="37"/>
  <c r="T259" i="37"/>
  <c r="P259" i="37"/>
  <c r="AE258" i="37"/>
  <c r="AJ258" i="37"/>
  <c r="AI258" i="37"/>
  <c r="AF258" i="37"/>
  <c r="AB258" i="37"/>
  <c r="AA258" i="37"/>
  <c r="Z258" i="37"/>
  <c r="Y258" i="37"/>
  <c r="T258" i="37"/>
  <c r="P258" i="37"/>
  <c r="AI257" i="37"/>
  <c r="AF257" i="37"/>
  <c r="AE257" i="37"/>
  <c r="AJ257" i="37"/>
  <c r="AB257" i="37"/>
  <c r="AA257" i="37"/>
  <c r="Z257" i="37"/>
  <c r="Y257" i="37"/>
  <c r="T257" i="37"/>
  <c r="P257" i="37"/>
  <c r="AE256" i="37"/>
  <c r="AJ256" i="37"/>
  <c r="AI256" i="37"/>
  <c r="AF256" i="37"/>
  <c r="AB256" i="37"/>
  <c r="AA256" i="37"/>
  <c r="Z256" i="37"/>
  <c r="Y256" i="37"/>
  <c r="T256" i="37"/>
  <c r="P256" i="37"/>
  <c r="AI255" i="37"/>
  <c r="AF255" i="37"/>
  <c r="AE255" i="37"/>
  <c r="AJ255" i="37"/>
  <c r="AB255" i="37"/>
  <c r="AA255" i="37"/>
  <c r="Z255" i="37"/>
  <c r="Y255" i="37"/>
  <c r="T255" i="37"/>
  <c r="P255" i="37"/>
  <c r="AE254" i="37"/>
  <c r="AJ254" i="37"/>
  <c r="AI254" i="37"/>
  <c r="AF254" i="37"/>
  <c r="AB254" i="37"/>
  <c r="AA254" i="37"/>
  <c r="Z254" i="37"/>
  <c r="Y254" i="37"/>
  <c r="T254" i="37"/>
  <c r="P254" i="37"/>
  <c r="AE253" i="37"/>
  <c r="AJ253" i="37"/>
  <c r="AI253" i="37"/>
  <c r="AF253" i="37"/>
  <c r="AB253" i="37"/>
  <c r="AA253" i="37"/>
  <c r="Z253" i="37"/>
  <c r="Y253" i="37"/>
  <c r="T253" i="37"/>
  <c r="P253" i="37"/>
  <c r="AE252" i="37"/>
  <c r="AJ252" i="37"/>
  <c r="AI252" i="37"/>
  <c r="AF252" i="37"/>
  <c r="AB252" i="37"/>
  <c r="AA252" i="37"/>
  <c r="Z252" i="37"/>
  <c r="Y252" i="37"/>
  <c r="T252" i="37"/>
  <c r="P252" i="37"/>
  <c r="AE251" i="37"/>
  <c r="AJ251" i="37"/>
  <c r="AI251" i="37"/>
  <c r="AF251" i="37"/>
  <c r="AB251" i="37"/>
  <c r="AA251" i="37"/>
  <c r="Z251" i="37"/>
  <c r="Y251" i="37"/>
  <c r="T251" i="37"/>
  <c r="P251" i="37"/>
  <c r="AE250" i="37"/>
  <c r="AJ250" i="37"/>
  <c r="AI250" i="37"/>
  <c r="AF250" i="37"/>
  <c r="AB250" i="37"/>
  <c r="AA250" i="37"/>
  <c r="Z250" i="37"/>
  <c r="Y250" i="37"/>
  <c r="T250" i="37"/>
  <c r="P250" i="37"/>
  <c r="AI249" i="37"/>
  <c r="AF249" i="37"/>
  <c r="AE249" i="37"/>
  <c r="AJ249" i="37"/>
  <c r="AB249" i="37"/>
  <c r="AA249" i="37"/>
  <c r="Z249" i="37"/>
  <c r="Y249" i="37"/>
  <c r="T249" i="37"/>
  <c r="P249" i="37"/>
  <c r="AE248" i="37"/>
  <c r="AJ248" i="37"/>
  <c r="AI248" i="37"/>
  <c r="AF248" i="37"/>
  <c r="AB248" i="37"/>
  <c r="AA248" i="37"/>
  <c r="Z248" i="37"/>
  <c r="Y248" i="37"/>
  <c r="T248" i="37"/>
  <c r="P248" i="37"/>
  <c r="AI247" i="37"/>
  <c r="AF247" i="37"/>
  <c r="AE247" i="37"/>
  <c r="AJ247" i="37"/>
  <c r="AB247" i="37"/>
  <c r="AA247" i="37"/>
  <c r="Z247" i="37"/>
  <c r="Y247" i="37"/>
  <c r="T247" i="37"/>
  <c r="P247" i="37"/>
  <c r="AI246" i="37"/>
  <c r="AF246" i="37"/>
  <c r="AE246" i="37"/>
  <c r="AJ246" i="37"/>
  <c r="AB246" i="37"/>
  <c r="AA246" i="37"/>
  <c r="Z246" i="37"/>
  <c r="Y246" i="37"/>
  <c r="T246" i="37"/>
  <c r="P246" i="37"/>
  <c r="AE245" i="37"/>
  <c r="AJ245" i="37"/>
  <c r="AI245" i="37"/>
  <c r="AF245" i="37"/>
  <c r="AB245" i="37"/>
  <c r="AA245" i="37"/>
  <c r="Z245" i="37"/>
  <c r="Y245" i="37"/>
  <c r="T245" i="37"/>
  <c r="P245" i="37"/>
  <c r="AE244" i="37"/>
  <c r="AJ244" i="37"/>
  <c r="AI244" i="37"/>
  <c r="AF244" i="37"/>
  <c r="AB244" i="37"/>
  <c r="AA244" i="37"/>
  <c r="Z244" i="37"/>
  <c r="Y244" i="37"/>
  <c r="T244" i="37"/>
  <c r="P244" i="37"/>
  <c r="AE243" i="37"/>
  <c r="AJ243" i="37"/>
  <c r="AI243" i="37"/>
  <c r="AF243" i="37"/>
  <c r="AB243" i="37"/>
  <c r="AA243" i="37"/>
  <c r="Z243" i="37"/>
  <c r="Y243" i="37"/>
  <c r="T243" i="37"/>
  <c r="P243" i="37"/>
  <c r="AE242" i="37"/>
  <c r="AJ242" i="37"/>
  <c r="AI242" i="37"/>
  <c r="AF242" i="37"/>
  <c r="AB242" i="37"/>
  <c r="AA242" i="37"/>
  <c r="Z242" i="37"/>
  <c r="Y242" i="37"/>
  <c r="T242" i="37"/>
  <c r="P242" i="37"/>
  <c r="AI241" i="37"/>
  <c r="AF241" i="37"/>
  <c r="AE241" i="37"/>
  <c r="AJ241" i="37"/>
  <c r="AB241" i="37"/>
  <c r="AA241" i="37"/>
  <c r="Z241" i="37"/>
  <c r="Y241" i="37"/>
  <c r="T241" i="37"/>
  <c r="P241" i="37"/>
  <c r="AE240" i="37"/>
  <c r="AJ240" i="37"/>
  <c r="AI240" i="37"/>
  <c r="AF240" i="37"/>
  <c r="AB240" i="37"/>
  <c r="AA240" i="37"/>
  <c r="Z240" i="37"/>
  <c r="Y240" i="37"/>
  <c r="T240" i="37"/>
  <c r="P240" i="37"/>
  <c r="AI239" i="37"/>
  <c r="AF239" i="37"/>
  <c r="AE239" i="37"/>
  <c r="AJ239" i="37"/>
  <c r="AB239" i="37"/>
  <c r="AA239" i="37"/>
  <c r="Z239" i="37"/>
  <c r="Y239" i="37"/>
  <c r="T239" i="37"/>
  <c r="P239" i="37"/>
  <c r="AE238" i="37"/>
  <c r="AJ238" i="37"/>
  <c r="AI238" i="37"/>
  <c r="AF238" i="37"/>
  <c r="AB238" i="37"/>
  <c r="AA238" i="37"/>
  <c r="Z238" i="37"/>
  <c r="Y238" i="37"/>
  <c r="T238" i="37"/>
  <c r="P238" i="37"/>
  <c r="AE237" i="37"/>
  <c r="AJ237" i="37"/>
  <c r="AI237" i="37"/>
  <c r="AF237" i="37"/>
  <c r="AB237" i="37"/>
  <c r="AA237" i="37"/>
  <c r="Z237" i="37"/>
  <c r="Y237" i="37"/>
  <c r="T237" i="37"/>
  <c r="P237" i="37"/>
  <c r="AE236" i="37"/>
  <c r="AJ236" i="37"/>
  <c r="AI236" i="37"/>
  <c r="AF236" i="37"/>
  <c r="AB236" i="37"/>
  <c r="AA236" i="37"/>
  <c r="Z236" i="37"/>
  <c r="Y236" i="37"/>
  <c r="T236" i="37"/>
  <c r="P236" i="37"/>
  <c r="AE235" i="37"/>
  <c r="AJ235" i="37"/>
  <c r="AI235" i="37"/>
  <c r="AF235" i="37"/>
  <c r="AB235" i="37"/>
  <c r="AA235" i="37"/>
  <c r="Z235" i="37"/>
  <c r="Y235" i="37"/>
  <c r="T235" i="37"/>
  <c r="P235" i="37"/>
  <c r="AE234" i="37"/>
  <c r="AJ234" i="37"/>
  <c r="AI234" i="37"/>
  <c r="AF234" i="37"/>
  <c r="AB234" i="37"/>
  <c r="AA234" i="37"/>
  <c r="Z234" i="37"/>
  <c r="Y234" i="37"/>
  <c r="T234" i="37"/>
  <c r="P234" i="37"/>
  <c r="AI233" i="37"/>
  <c r="AF233" i="37"/>
  <c r="AE233" i="37"/>
  <c r="AJ233" i="37"/>
  <c r="AB233" i="37"/>
  <c r="AA233" i="37"/>
  <c r="Z233" i="37"/>
  <c r="Y233" i="37"/>
  <c r="T233" i="37"/>
  <c r="P233" i="37"/>
  <c r="AE232" i="37"/>
  <c r="AJ232" i="37"/>
  <c r="AI232" i="37"/>
  <c r="AF232" i="37"/>
  <c r="AB232" i="37"/>
  <c r="AA232" i="37"/>
  <c r="Z232" i="37"/>
  <c r="Y232" i="37"/>
  <c r="T232" i="37"/>
  <c r="P232" i="37"/>
  <c r="AI231" i="37"/>
  <c r="AF231" i="37"/>
  <c r="AE231" i="37"/>
  <c r="AJ231" i="37"/>
  <c r="AB231" i="37"/>
  <c r="AA231" i="37"/>
  <c r="Z231" i="37"/>
  <c r="Y231" i="37"/>
  <c r="T231" i="37"/>
  <c r="P231" i="37"/>
  <c r="AE230" i="37"/>
  <c r="AJ230" i="37"/>
  <c r="AI230" i="37"/>
  <c r="AF230" i="37"/>
  <c r="AB230" i="37"/>
  <c r="AA230" i="37"/>
  <c r="Z230" i="37"/>
  <c r="Y230" i="37"/>
  <c r="T230" i="37"/>
  <c r="P230" i="37"/>
  <c r="AI229" i="37"/>
  <c r="AF229" i="37"/>
  <c r="AE229" i="37"/>
  <c r="AJ229" i="37"/>
  <c r="AB229" i="37"/>
  <c r="AA229" i="37"/>
  <c r="Z229" i="37"/>
  <c r="Y229" i="37"/>
  <c r="T229" i="37"/>
  <c r="P229" i="37"/>
  <c r="AE228" i="37"/>
  <c r="AJ228" i="37"/>
  <c r="AI228" i="37"/>
  <c r="AF228" i="37"/>
  <c r="AB228" i="37"/>
  <c r="AA228" i="37"/>
  <c r="Z228" i="37"/>
  <c r="Y228" i="37"/>
  <c r="T228" i="37"/>
  <c r="P228" i="37"/>
  <c r="AE227" i="37"/>
  <c r="AJ227" i="37"/>
  <c r="AI227" i="37"/>
  <c r="AF227" i="37"/>
  <c r="AB227" i="37"/>
  <c r="AA227" i="37"/>
  <c r="Z227" i="37"/>
  <c r="Y227" i="37"/>
  <c r="T227" i="37"/>
  <c r="P227" i="37"/>
  <c r="AE226" i="37"/>
  <c r="AJ226" i="37"/>
  <c r="AI226" i="37"/>
  <c r="AF226" i="37"/>
  <c r="AB226" i="37"/>
  <c r="AA226" i="37"/>
  <c r="Z226" i="37"/>
  <c r="Y226" i="37"/>
  <c r="T226" i="37"/>
  <c r="P226" i="37"/>
  <c r="AI225" i="37"/>
  <c r="AF225" i="37"/>
  <c r="AE225" i="37"/>
  <c r="AJ225" i="37"/>
  <c r="AB225" i="37"/>
  <c r="AA225" i="37"/>
  <c r="Z225" i="37"/>
  <c r="Y225" i="37"/>
  <c r="T225" i="37"/>
  <c r="P225" i="37"/>
  <c r="AE224" i="37"/>
  <c r="AJ224" i="37"/>
  <c r="AI224" i="37"/>
  <c r="AF224" i="37"/>
  <c r="AB224" i="37"/>
  <c r="AA224" i="37"/>
  <c r="Z224" i="37"/>
  <c r="Y224" i="37"/>
  <c r="T224" i="37"/>
  <c r="P224" i="37"/>
  <c r="AI223" i="37"/>
  <c r="AF223" i="37"/>
  <c r="AE223" i="37"/>
  <c r="AJ223" i="37"/>
  <c r="AB223" i="37"/>
  <c r="AA223" i="37"/>
  <c r="Z223" i="37"/>
  <c r="Y223" i="37"/>
  <c r="T223" i="37"/>
  <c r="P223" i="37"/>
  <c r="AE222" i="37"/>
  <c r="AJ222" i="37"/>
  <c r="AI222" i="37"/>
  <c r="AF222" i="37"/>
  <c r="AB222" i="37"/>
  <c r="AA222" i="37"/>
  <c r="Z222" i="37"/>
  <c r="Y222" i="37"/>
  <c r="T222" i="37"/>
  <c r="P222" i="37"/>
  <c r="AI221" i="37"/>
  <c r="AF221" i="37"/>
  <c r="AE221" i="37"/>
  <c r="AJ221" i="37"/>
  <c r="AB221" i="37"/>
  <c r="AA221" i="37"/>
  <c r="Z221" i="37"/>
  <c r="Y221" i="37"/>
  <c r="T221" i="37"/>
  <c r="P221" i="37"/>
  <c r="AE220" i="37"/>
  <c r="AJ220" i="37"/>
  <c r="AI220" i="37"/>
  <c r="AF220" i="37"/>
  <c r="AB220" i="37"/>
  <c r="AA220" i="37"/>
  <c r="Z220" i="37"/>
  <c r="Y220" i="37"/>
  <c r="T220" i="37"/>
  <c r="P220" i="37"/>
  <c r="AE219" i="37"/>
  <c r="AJ219" i="37"/>
  <c r="AI219" i="37"/>
  <c r="AF219" i="37"/>
  <c r="AB219" i="37"/>
  <c r="AA219" i="37"/>
  <c r="Z219" i="37"/>
  <c r="Y219" i="37"/>
  <c r="T219" i="37"/>
  <c r="P219" i="37"/>
  <c r="AE218" i="37"/>
  <c r="AJ218" i="37"/>
  <c r="AI218" i="37"/>
  <c r="AF218" i="37"/>
  <c r="AB218" i="37"/>
  <c r="AA218" i="37"/>
  <c r="Z218" i="37"/>
  <c r="Y218" i="37"/>
  <c r="T218" i="37"/>
  <c r="P218" i="37"/>
  <c r="AI217" i="37"/>
  <c r="AF217" i="37"/>
  <c r="AE217" i="37"/>
  <c r="AJ217" i="37"/>
  <c r="AB217" i="37"/>
  <c r="AA217" i="37"/>
  <c r="Z217" i="37"/>
  <c r="Y217" i="37"/>
  <c r="T217" i="37"/>
  <c r="P217" i="37"/>
  <c r="AI216" i="37"/>
  <c r="AF216" i="37"/>
  <c r="AE216" i="37"/>
  <c r="AJ216" i="37"/>
  <c r="AB216" i="37"/>
  <c r="AA216" i="37"/>
  <c r="Z216" i="37"/>
  <c r="Y216" i="37"/>
  <c r="T216" i="37"/>
  <c r="P216" i="37"/>
  <c r="AI215" i="37"/>
  <c r="AF215" i="37"/>
  <c r="AE215" i="37"/>
  <c r="AJ215" i="37"/>
  <c r="AB215" i="37"/>
  <c r="AA215" i="37"/>
  <c r="Z215" i="37"/>
  <c r="Y215" i="37"/>
  <c r="T215" i="37"/>
  <c r="P215" i="37"/>
  <c r="AE214" i="37"/>
  <c r="AJ214" i="37"/>
  <c r="AI214" i="37"/>
  <c r="AF214" i="37"/>
  <c r="AB214" i="37"/>
  <c r="AA214" i="37"/>
  <c r="Z214" i="37"/>
  <c r="Y214" i="37"/>
  <c r="T214" i="37"/>
  <c r="P214" i="37"/>
  <c r="AE213" i="37"/>
  <c r="AJ213" i="37"/>
  <c r="AI213" i="37"/>
  <c r="AF213" i="37"/>
  <c r="AB213" i="37"/>
  <c r="AA213" i="37"/>
  <c r="Z213" i="37"/>
  <c r="Y213" i="37"/>
  <c r="T213" i="37"/>
  <c r="P213" i="37"/>
  <c r="AI212" i="37"/>
  <c r="AF212" i="37"/>
  <c r="AE212" i="37"/>
  <c r="AJ212" i="37"/>
  <c r="AB212" i="37"/>
  <c r="AA212" i="37"/>
  <c r="Z212" i="37"/>
  <c r="Y212" i="37"/>
  <c r="T212" i="37"/>
  <c r="P212" i="37"/>
  <c r="AI211" i="37"/>
  <c r="AF211" i="37"/>
  <c r="AE211" i="37"/>
  <c r="AJ211" i="37"/>
  <c r="AB211" i="37"/>
  <c r="AA211" i="37"/>
  <c r="Z211" i="37"/>
  <c r="Y211" i="37"/>
  <c r="T211" i="37"/>
  <c r="P211" i="37"/>
  <c r="AI210" i="37"/>
  <c r="AF210" i="37"/>
  <c r="AE210" i="37"/>
  <c r="AJ210" i="37"/>
  <c r="AB210" i="37"/>
  <c r="AA210" i="37"/>
  <c r="Z210" i="37"/>
  <c r="Y210" i="37"/>
  <c r="T210" i="37"/>
  <c r="P210" i="37"/>
  <c r="AI209" i="37"/>
  <c r="AF209" i="37"/>
  <c r="AE209" i="37"/>
  <c r="AJ209" i="37"/>
  <c r="AB209" i="37"/>
  <c r="AA209" i="37"/>
  <c r="Z209" i="37"/>
  <c r="Y209" i="37"/>
  <c r="T209" i="37"/>
  <c r="P209" i="37"/>
  <c r="AI208" i="37"/>
  <c r="AF208" i="37"/>
  <c r="AB208" i="37"/>
  <c r="AA208" i="37"/>
  <c r="Z208" i="37"/>
  <c r="Y208" i="37"/>
  <c r="P208" i="37"/>
  <c r="N208" i="37"/>
  <c r="AI207" i="37"/>
  <c r="AF207" i="37"/>
  <c r="AB207" i="37"/>
  <c r="AA207" i="37"/>
  <c r="Z207" i="37"/>
  <c r="Y207" i="37"/>
  <c r="P207" i="37"/>
  <c r="N207" i="37"/>
  <c r="AI206" i="37"/>
  <c r="AF206" i="37"/>
  <c r="AB206" i="37"/>
  <c r="AA206" i="37"/>
  <c r="Z206" i="37"/>
  <c r="Y206" i="37"/>
  <c r="P206" i="37"/>
  <c r="N206" i="37"/>
  <c r="AI205" i="37"/>
  <c r="AF205" i="37"/>
  <c r="AB205" i="37"/>
  <c r="AA205" i="37"/>
  <c r="Z205" i="37"/>
  <c r="Y205" i="37"/>
  <c r="P205" i="37"/>
  <c r="N205" i="37"/>
  <c r="AI204" i="37"/>
  <c r="AF204" i="37"/>
  <c r="AB204" i="37"/>
  <c r="AA204" i="37"/>
  <c r="Z204" i="37"/>
  <c r="Y204" i="37"/>
  <c r="P204" i="37"/>
  <c r="N204" i="37"/>
  <c r="AI203" i="37"/>
  <c r="AF203" i="37"/>
  <c r="AB203" i="37"/>
  <c r="AA203" i="37"/>
  <c r="Z203" i="37"/>
  <c r="Y203" i="37"/>
  <c r="P203" i="37"/>
  <c r="N203" i="37"/>
  <c r="AI202" i="37"/>
  <c r="AF202" i="37"/>
  <c r="AB202" i="37"/>
  <c r="AA202" i="37"/>
  <c r="Z202" i="37"/>
  <c r="Y202" i="37"/>
  <c r="P202" i="37"/>
  <c r="N202" i="37"/>
  <c r="AI201" i="37"/>
  <c r="AF201" i="37"/>
  <c r="AB201" i="37"/>
  <c r="AA201" i="37"/>
  <c r="Z201" i="37"/>
  <c r="Y201" i="37"/>
  <c r="P201" i="37"/>
  <c r="N201" i="37"/>
  <c r="AI200" i="37"/>
  <c r="AF200" i="37"/>
  <c r="AB200" i="37"/>
  <c r="AA200" i="37"/>
  <c r="Z200" i="37"/>
  <c r="Y200" i="37"/>
  <c r="C4" i="37"/>
  <c r="W200" i="37"/>
  <c r="P200" i="37"/>
  <c r="N200" i="37"/>
  <c r="AI199" i="37"/>
  <c r="AF199" i="37"/>
  <c r="AB199" i="37"/>
  <c r="AA199" i="37"/>
  <c r="Z199" i="37"/>
  <c r="Y199" i="37"/>
  <c r="P199" i="37"/>
  <c r="N199" i="37"/>
  <c r="AI198" i="37"/>
  <c r="AF198" i="37"/>
  <c r="AB198" i="37"/>
  <c r="AA198" i="37"/>
  <c r="Z198" i="37"/>
  <c r="Y198" i="37"/>
  <c r="P198" i="37"/>
  <c r="N198" i="37"/>
  <c r="AI197" i="37"/>
  <c r="AF197" i="37"/>
  <c r="AB197" i="37"/>
  <c r="AA197" i="37"/>
  <c r="Z197" i="37"/>
  <c r="Y197" i="37"/>
  <c r="P197" i="37"/>
  <c r="N197" i="37"/>
  <c r="AI196" i="37"/>
  <c r="AF196" i="37"/>
  <c r="AB196" i="37"/>
  <c r="AA196" i="37"/>
  <c r="Z196" i="37"/>
  <c r="Y196" i="37"/>
  <c r="P196" i="37"/>
  <c r="N196" i="37"/>
  <c r="AI195" i="37"/>
  <c r="AH195" i="37"/>
  <c r="AF195" i="37"/>
  <c r="AB195" i="37"/>
  <c r="AA195" i="37"/>
  <c r="Z195" i="37"/>
  <c r="Y195" i="37"/>
  <c r="P195" i="37"/>
  <c r="N195" i="37"/>
  <c r="AI194" i="37"/>
  <c r="AH194" i="37"/>
  <c r="AF194" i="37"/>
  <c r="AB194" i="37"/>
  <c r="AA194" i="37"/>
  <c r="Z194" i="37"/>
  <c r="Y194" i="37"/>
  <c r="P194" i="37"/>
  <c r="N194" i="37"/>
  <c r="AI193" i="37"/>
  <c r="AF193" i="37"/>
  <c r="AB193" i="37"/>
  <c r="AA193" i="37"/>
  <c r="Z193" i="37"/>
  <c r="Y193" i="37"/>
  <c r="P193" i="37"/>
  <c r="N193" i="37"/>
  <c r="AI192" i="37"/>
  <c r="AF192" i="37"/>
  <c r="AB192" i="37"/>
  <c r="AA192" i="37"/>
  <c r="Z192" i="37"/>
  <c r="Y192" i="37"/>
  <c r="P192" i="37"/>
  <c r="N192" i="37"/>
  <c r="AI191" i="37"/>
  <c r="AF191" i="37"/>
  <c r="AB191" i="37"/>
  <c r="AA191" i="37"/>
  <c r="Z191" i="37"/>
  <c r="Y191" i="37"/>
  <c r="P191" i="37"/>
  <c r="N191" i="37"/>
  <c r="AI190" i="37"/>
  <c r="AF190" i="37"/>
  <c r="AB190" i="37"/>
  <c r="AA190" i="37"/>
  <c r="Z190" i="37"/>
  <c r="Y190" i="37"/>
  <c r="P190" i="37"/>
  <c r="N190" i="37"/>
  <c r="AI189" i="37"/>
  <c r="AF189" i="37"/>
  <c r="AB189" i="37"/>
  <c r="AA189" i="37"/>
  <c r="Z189" i="37"/>
  <c r="Y189" i="37"/>
  <c r="P189" i="37"/>
  <c r="N189" i="37"/>
  <c r="K189" i="37"/>
  <c r="T189" i="37"/>
  <c r="AM189" i="37"/>
  <c r="AI188" i="37"/>
  <c r="AF188" i="37"/>
  <c r="AB188" i="37"/>
  <c r="AA188" i="37"/>
  <c r="Z188" i="37"/>
  <c r="Y188" i="37"/>
  <c r="P188" i="37"/>
  <c r="N188" i="37"/>
  <c r="AI187" i="37"/>
  <c r="AF187" i="37"/>
  <c r="AB187" i="37"/>
  <c r="AA187" i="37"/>
  <c r="Z187" i="37"/>
  <c r="Y187" i="37"/>
  <c r="P187" i="37"/>
  <c r="N187" i="37"/>
  <c r="AI186" i="37"/>
  <c r="AF186" i="37"/>
  <c r="AB186" i="37"/>
  <c r="AA186" i="37"/>
  <c r="Z186" i="37"/>
  <c r="Y186" i="37"/>
  <c r="W186" i="37"/>
  <c r="P186" i="37"/>
  <c r="N186" i="37"/>
  <c r="AI185" i="37"/>
  <c r="AF185" i="37"/>
  <c r="AB185" i="37"/>
  <c r="AA185" i="37"/>
  <c r="Z185" i="37"/>
  <c r="Y185" i="37"/>
  <c r="P185" i="37"/>
  <c r="N185" i="37"/>
  <c r="AI184" i="37"/>
  <c r="AF184" i="37"/>
  <c r="AB184" i="37"/>
  <c r="AA184" i="37"/>
  <c r="Z184" i="37"/>
  <c r="Y184" i="37"/>
  <c r="P184" i="37"/>
  <c r="N184" i="37"/>
  <c r="AI183" i="37"/>
  <c r="AF183" i="37"/>
  <c r="AB183" i="37"/>
  <c r="AA183" i="37"/>
  <c r="Z183" i="37"/>
  <c r="Y183" i="37"/>
  <c r="P183" i="37"/>
  <c r="N183" i="37"/>
  <c r="AI182" i="37"/>
  <c r="AF182" i="37"/>
  <c r="AB182" i="37"/>
  <c r="AA182" i="37"/>
  <c r="Z182" i="37"/>
  <c r="Y182" i="37"/>
  <c r="P182" i="37"/>
  <c r="N182" i="37"/>
  <c r="AI181" i="37"/>
  <c r="AF181" i="37"/>
  <c r="AB181" i="37"/>
  <c r="AA181" i="37"/>
  <c r="Z181" i="37"/>
  <c r="Y181" i="37"/>
  <c r="P181" i="37"/>
  <c r="N181" i="37"/>
  <c r="K181" i="37"/>
  <c r="T181" i="37"/>
  <c r="AI180" i="37"/>
  <c r="AF180" i="37"/>
  <c r="AB180" i="37"/>
  <c r="AA180" i="37"/>
  <c r="Z180" i="37"/>
  <c r="Y180" i="37"/>
  <c r="P180" i="37"/>
  <c r="N180" i="37"/>
  <c r="AI179" i="37"/>
  <c r="AF179" i="37"/>
  <c r="AB179" i="37"/>
  <c r="AA179" i="37"/>
  <c r="Z179" i="37"/>
  <c r="Y179" i="37"/>
  <c r="P179" i="37"/>
  <c r="N179" i="37"/>
  <c r="AI178" i="37"/>
  <c r="AF178" i="37"/>
  <c r="AB178" i="37"/>
  <c r="AA178" i="37"/>
  <c r="Z178" i="37"/>
  <c r="Y178" i="37"/>
  <c r="P178" i="37"/>
  <c r="N178" i="37"/>
  <c r="AI177" i="37"/>
  <c r="AF177" i="37"/>
  <c r="AB177" i="37"/>
  <c r="AA177" i="37"/>
  <c r="Z177" i="37"/>
  <c r="Y177" i="37"/>
  <c r="U177" i="37"/>
  <c r="P177" i="37"/>
  <c r="N177" i="37"/>
  <c r="AI176" i="37"/>
  <c r="AF176" i="37"/>
  <c r="AB176" i="37"/>
  <c r="AA176" i="37"/>
  <c r="Z176" i="37"/>
  <c r="Y176" i="37"/>
  <c r="X176" i="37"/>
  <c r="P176" i="37"/>
  <c r="N176" i="37"/>
  <c r="AI175" i="37"/>
  <c r="AF175" i="37"/>
  <c r="AB175" i="37"/>
  <c r="AA175" i="37"/>
  <c r="Z175" i="37"/>
  <c r="Y175" i="37"/>
  <c r="W175" i="37"/>
  <c r="P175" i="37"/>
  <c r="N175" i="37"/>
  <c r="AI174" i="37"/>
  <c r="AF174" i="37"/>
  <c r="AB174" i="37"/>
  <c r="AA174" i="37"/>
  <c r="Z174" i="37"/>
  <c r="Y174" i="37"/>
  <c r="P174" i="37"/>
  <c r="N174" i="37"/>
  <c r="AI173" i="37"/>
  <c r="AH173" i="37"/>
  <c r="AF173" i="37"/>
  <c r="AB173" i="37"/>
  <c r="AA173" i="37"/>
  <c r="Z173" i="37"/>
  <c r="Y173" i="37"/>
  <c r="P173" i="37"/>
  <c r="N173" i="37"/>
  <c r="AI172" i="37"/>
  <c r="AF172" i="37"/>
  <c r="AB172" i="37"/>
  <c r="AA172" i="37"/>
  <c r="Z172" i="37"/>
  <c r="Y172" i="37"/>
  <c r="P172" i="37"/>
  <c r="N172" i="37"/>
  <c r="K172" i="37"/>
  <c r="T172" i="37"/>
  <c r="AI171" i="37"/>
  <c r="AF171" i="37"/>
  <c r="AB171" i="37"/>
  <c r="AA171" i="37"/>
  <c r="Z171" i="37"/>
  <c r="Y171" i="37"/>
  <c r="P171" i="37"/>
  <c r="N171" i="37"/>
  <c r="AI170" i="37"/>
  <c r="AF170" i="37"/>
  <c r="AB170" i="37"/>
  <c r="AA170" i="37"/>
  <c r="Z170" i="37"/>
  <c r="Y170" i="37"/>
  <c r="U170" i="37"/>
  <c r="P170" i="37"/>
  <c r="N170" i="37"/>
  <c r="AI169" i="37"/>
  <c r="AF169" i="37"/>
  <c r="AB169" i="37"/>
  <c r="AA169" i="37"/>
  <c r="Z169" i="37"/>
  <c r="Y169" i="37"/>
  <c r="V169" i="37"/>
  <c r="P169" i="37"/>
  <c r="N169" i="37"/>
  <c r="AI168" i="37"/>
  <c r="AG168" i="37"/>
  <c r="AF168" i="37"/>
  <c r="AB168" i="37"/>
  <c r="AA168" i="37"/>
  <c r="Z168" i="37"/>
  <c r="Y168" i="37"/>
  <c r="P168" i="37"/>
  <c r="N168" i="37"/>
  <c r="AI167" i="37"/>
  <c r="AH167" i="37"/>
  <c r="AF167" i="37"/>
  <c r="AB167" i="37"/>
  <c r="AA167" i="37"/>
  <c r="Z167" i="37"/>
  <c r="Y167" i="37"/>
  <c r="P167" i="37"/>
  <c r="N167" i="37"/>
  <c r="AI166" i="37"/>
  <c r="AF166" i="37"/>
  <c r="AB166" i="37"/>
  <c r="AA166" i="37"/>
  <c r="Z166" i="37"/>
  <c r="Y166" i="37"/>
  <c r="P166" i="37"/>
  <c r="N166" i="37"/>
  <c r="K166" i="37"/>
  <c r="AE166" i="37"/>
  <c r="AJ166" i="37"/>
  <c r="AI165" i="37"/>
  <c r="AF165" i="37"/>
  <c r="AB165" i="37"/>
  <c r="AA165" i="37"/>
  <c r="Z165" i="37"/>
  <c r="Y165" i="37"/>
  <c r="P165" i="37"/>
  <c r="N165" i="37"/>
  <c r="AI164" i="37"/>
  <c r="AF164" i="37"/>
  <c r="AB164" i="37"/>
  <c r="AA164" i="37"/>
  <c r="Z164" i="37"/>
  <c r="Y164" i="37"/>
  <c r="V164" i="37"/>
  <c r="P164" i="37"/>
  <c r="N164" i="37"/>
  <c r="AI163" i="37"/>
  <c r="AF163" i="37"/>
  <c r="AB163" i="37"/>
  <c r="AA163" i="37"/>
  <c r="Z163" i="37"/>
  <c r="Y163" i="37"/>
  <c r="P163" i="37"/>
  <c r="N163" i="37"/>
  <c r="AI162" i="37"/>
  <c r="AH162" i="37"/>
  <c r="AF162" i="37"/>
  <c r="AB162" i="37"/>
  <c r="AA162" i="37"/>
  <c r="Z162" i="37"/>
  <c r="Y162" i="37"/>
  <c r="P162" i="37"/>
  <c r="N162" i="37"/>
  <c r="AI161" i="37"/>
  <c r="AF161" i="37"/>
  <c r="AB161" i="37"/>
  <c r="AA161" i="37"/>
  <c r="Z161" i="37"/>
  <c r="Y161" i="37"/>
  <c r="P161" i="37"/>
  <c r="N161" i="37"/>
  <c r="AI160" i="37"/>
  <c r="AF160" i="37"/>
  <c r="AB160" i="37"/>
  <c r="AA160" i="37"/>
  <c r="Z160" i="37"/>
  <c r="Y160" i="37"/>
  <c r="U160" i="37"/>
  <c r="P160" i="37"/>
  <c r="N160" i="37"/>
  <c r="AI159" i="37"/>
  <c r="AF159" i="37"/>
  <c r="AB159" i="37"/>
  <c r="AA159" i="37"/>
  <c r="Z159" i="37"/>
  <c r="Y159" i="37"/>
  <c r="V159" i="37"/>
  <c r="P159" i="37"/>
  <c r="N159" i="37"/>
  <c r="AI158" i="37"/>
  <c r="AF158" i="37"/>
  <c r="AB158" i="37"/>
  <c r="AA158" i="37"/>
  <c r="Z158" i="37"/>
  <c r="Y158" i="37"/>
  <c r="P158" i="37"/>
  <c r="N158" i="37"/>
  <c r="AI157" i="37"/>
  <c r="AF157" i="37"/>
  <c r="AB157" i="37"/>
  <c r="AA157" i="37"/>
  <c r="Z157" i="37"/>
  <c r="Y157" i="37"/>
  <c r="P157" i="37"/>
  <c r="N157" i="37"/>
  <c r="AI156" i="37"/>
  <c r="AF156" i="37"/>
  <c r="AB156" i="37"/>
  <c r="AA156" i="37"/>
  <c r="Z156" i="37"/>
  <c r="Y156" i="37"/>
  <c r="W156" i="37"/>
  <c r="P156" i="37"/>
  <c r="N156" i="37"/>
  <c r="AI155" i="37"/>
  <c r="AF155" i="37"/>
  <c r="AB155" i="37"/>
  <c r="AA155" i="37"/>
  <c r="Z155" i="37"/>
  <c r="Y155" i="37"/>
  <c r="P155" i="37"/>
  <c r="N155" i="37"/>
  <c r="AI154" i="37"/>
  <c r="AF154" i="37"/>
  <c r="AB154" i="37"/>
  <c r="AA154" i="37"/>
  <c r="Z154" i="37"/>
  <c r="Y154" i="37"/>
  <c r="V154" i="37"/>
  <c r="P154" i="37"/>
  <c r="N154" i="37"/>
  <c r="AI153" i="37"/>
  <c r="AF153" i="37"/>
  <c r="AB153" i="37"/>
  <c r="AA153" i="37"/>
  <c r="Z153" i="37"/>
  <c r="Y153" i="37"/>
  <c r="W153" i="37"/>
  <c r="U153" i="37"/>
  <c r="P153" i="37"/>
  <c r="N153" i="37"/>
  <c r="AI152" i="37"/>
  <c r="AF152" i="37"/>
  <c r="AB152" i="37"/>
  <c r="AA152" i="37"/>
  <c r="Z152" i="37"/>
  <c r="Y152" i="37"/>
  <c r="P152" i="37"/>
  <c r="N152" i="37"/>
  <c r="AI151" i="37"/>
  <c r="AG151" i="37"/>
  <c r="AF151" i="37"/>
  <c r="AB151" i="37"/>
  <c r="AA151" i="37"/>
  <c r="Z151" i="37"/>
  <c r="Y151" i="37"/>
  <c r="P151" i="37"/>
  <c r="N151" i="37"/>
  <c r="AI150" i="37"/>
  <c r="AF150" i="37"/>
  <c r="AB150" i="37"/>
  <c r="AA150" i="37"/>
  <c r="Z150" i="37"/>
  <c r="Y150" i="37"/>
  <c r="P150" i="37"/>
  <c r="N150" i="37"/>
  <c r="K150" i="37"/>
  <c r="AE150" i="37"/>
  <c r="AJ150" i="37"/>
  <c r="AI149" i="37"/>
  <c r="AF149" i="37"/>
  <c r="AB149" i="37"/>
  <c r="AA149" i="37"/>
  <c r="Z149" i="37"/>
  <c r="Y149" i="37"/>
  <c r="V149" i="37"/>
  <c r="P149" i="37"/>
  <c r="N149" i="37"/>
  <c r="AI148" i="37"/>
  <c r="AF148" i="37"/>
  <c r="AB148" i="37"/>
  <c r="AA148" i="37"/>
  <c r="Z148" i="37"/>
  <c r="Y148" i="37"/>
  <c r="W148" i="37"/>
  <c r="P148" i="37"/>
  <c r="N148" i="37"/>
  <c r="AI147" i="37"/>
  <c r="AF147" i="37"/>
  <c r="AB147" i="37"/>
  <c r="AA147" i="37"/>
  <c r="Z147" i="37"/>
  <c r="Y147" i="37"/>
  <c r="P147" i="37"/>
  <c r="N147" i="37"/>
  <c r="AI146" i="37"/>
  <c r="AG146" i="37"/>
  <c r="AF146" i="37"/>
  <c r="AB146" i="37"/>
  <c r="AA146" i="37"/>
  <c r="Z146" i="37"/>
  <c r="Y146" i="37"/>
  <c r="P146" i="37"/>
  <c r="N146" i="37"/>
  <c r="AI145" i="37"/>
  <c r="AF145" i="37"/>
  <c r="AB145" i="37"/>
  <c r="AA145" i="37"/>
  <c r="Z145" i="37"/>
  <c r="Y145" i="37"/>
  <c r="P145" i="37"/>
  <c r="N145" i="37"/>
  <c r="K145" i="37"/>
  <c r="T145" i="37"/>
  <c r="AI144" i="37"/>
  <c r="AG144" i="37"/>
  <c r="AF144" i="37"/>
  <c r="AB144" i="37"/>
  <c r="AA144" i="37"/>
  <c r="Z144" i="37"/>
  <c r="Y144" i="37"/>
  <c r="X144" i="37"/>
  <c r="P144" i="37"/>
  <c r="N144" i="37"/>
  <c r="AI143" i="37"/>
  <c r="AF143" i="37"/>
  <c r="AB143" i="37"/>
  <c r="AA143" i="37"/>
  <c r="Z143" i="37"/>
  <c r="Y143" i="37"/>
  <c r="W143" i="37"/>
  <c r="V143" i="37"/>
  <c r="U143" i="37"/>
  <c r="P143" i="37"/>
  <c r="N143" i="37"/>
  <c r="K143" i="37"/>
  <c r="AI142" i="37"/>
  <c r="AF142" i="37"/>
  <c r="AB142" i="37"/>
  <c r="AA142" i="37"/>
  <c r="Z142" i="37"/>
  <c r="Y142" i="37"/>
  <c r="X142" i="37"/>
  <c r="W142" i="37"/>
  <c r="V142" i="37"/>
  <c r="U142" i="37"/>
  <c r="P142" i="37"/>
  <c r="N142" i="37"/>
  <c r="AI141" i="37"/>
  <c r="AH141" i="37"/>
  <c r="AG141" i="37"/>
  <c r="AF141" i="37"/>
  <c r="AB141" i="37"/>
  <c r="AA141" i="37"/>
  <c r="Z141" i="37"/>
  <c r="Y141" i="37"/>
  <c r="X141" i="37"/>
  <c r="W141" i="37"/>
  <c r="P141" i="37"/>
  <c r="N141" i="37"/>
  <c r="AI140" i="37"/>
  <c r="AH140" i="37"/>
  <c r="AG140" i="37"/>
  <c r="AF140" i="37"/>
  <c r="AB140" i="37"/>
  <c r="AA140" i="37"/>
  <c r="Z140" i="37"/>
  <c r="Y140" i="37"/>
  <c r="U140" i="37"/>
  <c r="P140" i="37"/>
  <c r="N140" i="37"/>
  <c r="K140" i="37"/>
  <c r="AE140" i="37"/>
  <c r="AJ140" i="37"/>
  <c r="AI139" i="37"/>
  <c r="AF139" i="37"/>
  <c r="AB139" i="37"/>
  <c r="AA139" i="37"/>
  <c r="Z139" i="37"/>
  <c r="Y139" i="37"/>
  <c r="X139" i="37"/>
  <c r="W139" i="37"/>
  <c r="V139" i="37"/>
  <c r="U139" i="37"/>
  <c r="P139" i="37"/>
  <c r="N139" i="37"/>
  <c r="AI138" i="37"/>
  <c r="AH138" i="37"/>
  <c r="AG138" i="37"/>
  <c r="AF138" i="37"/>
  <c r="AB138" i="37"/>
  <c r="AA138" i="37"/>
  <c r="Z138" i="37"/>
  <c r="Y138" i="37"/>
  <c r="U138" i="37"/>
  <c r="P138" i="37"/>
  <c r="N138" i="37"/>
  <c r="K138" i="37"/>
  <c r="T138" i="37"/>
  <c r="AI137" i="37"/>
  <c r="AF137" i="37"/>
  <c r="AB137" i="37"/>
  <c r="AA137" i="37"/>
  <c r="Z137" i="37"/>
  <c r="Y137" i="37"/>
  <c r="X137" i="37"/>
  <c r="W137" i="37"/>
  <c r="V137" i="37"/>
  <c r="U137" i="37"/>
  <c r="P137" i="37"/>
  <c r="N137" i="37"/>
  <c r="L137" i="37"/>
  <c r="AI136" i="37"/>
  <c r="AH136" i="37"/>
  <c r="AG136" i="37"/>
  <c r="AF136" i="37"/>
  <c r="AB136" i="37"/>
  <c r="AA136" i="37"/>
  <c r="Z136" i="37"/>
  <c r="Y136" i="37"/>
  <c r="X136" i="37"/>
  <c r="M137" i="37"/>
  <c r="P136" i="37"/>
  <c r="N136" i="37"/>
  <c r="K136" i="37"/>
  <c r="AI135" i="37"/>
  <c r="AF135" i="37"/>
  <c r="AB135" i="37"/>
  <c r="AA135" i="37"/>
  <c r="Z135" i="37"/>
  <c r="Y135" i="37"/>
  <c r="W135" i="37"/>
  <c r="V135" i="37"/>
  <c r="U135" i="37"/>
  <c r="P135" i="37"/>
  <c r="N135" i="37"/>
  <c r="K135" i="37"/>
  <c r="AE135" i="37"/>
  <c r="AJ135" i="37"/>
  <c r="AI134" i="37"/>
  <c r="AH134" i="37"/>
  <c r="AG134" i="37"/>
  <c r="AF134" i="37"/>
  <c r="AB134" i="37"/>
  <c r="AA134" i="37"/>
  <c r="Z134" i="37"/>
  <c r="Y134" i="37"/>
  <c r="X134" i="37"/>
  <c r="W134" i="37"/>
  <c r="V134" i="37"/>
  <c r="U134" i="37"/>
  <c r="P134" i="37"/>
  <c r="N134" i="37"/>
  <c r="K134" i="37"/>
  <c r="AI133" i="37"/>
  <c r="AH133" i="37"/>
  <c r="AG133" i="37"/>
  <c r="AF133" i="37"/>
  <c r="K133" i="37"/>
  <c r="AE133" i="37"/>
  <c r="AJ133" i="37"/>
  <c r="AB133" i="37"/>
  <c r="AA133" i="37"/>
  <c r="Z133" i="37"/>
  <c r="Y133" i="37"/>
  <c r="W133" i="37"/>
  <c r="P133" i="37"/>
  <c r="N133" i="37"/>
  <c r="T133" i="37"/>
  <c r="AI132" i="37"/>
  <c r="AH132" i="37"/>
  <c r="AF132" i="37"/>
  <c r="AB132" i="37"/>
  <c r="AA132" i="37"/>
  <c r="Z132" i="37"/>
  <c r="Y132" i="37"/>
  <c r="X132" i="37"/>
  <c r="W132" i="37"/>
  <c r="V132" i="37"/>
  <c r="U132" i="37"/>
  <c r="P132" i="37"/>
  <c r="N132" i="37"/>
  <c r="AI131" i="37"/>
  <c r="AH131" i="37"/>
  <c r="AG131" i="37"/>
  <c r="AF131" i="37"/>
  <c r="AB131" i="37"/>
  <c r="AA131" i="37"/>
  <c r="Z131" i="37"/>
  <c r="Y131" i="37"/>
  <c r="P131" i="37"/>
  <c r="N131" i="37"/>
  <c r="K131" i="37"/>
  <c r="T131" i="37"/>
  <c r="AI130" i="37"/>
  <c r="AF130" i="37"/>
  <c r="AB130" i="37"/>
  <c r="AA130" i="37"/>
  <c r="Z130" i="37"/>
  <c r="Y130" i="37"/>
  <c r="X130" i="37"/>
  <c r="W130" i="37"/>
  <c r="V130" i="37"/>
  <c r="U130" i="37"/>
  <c r="X129" i="37"/>
  <c r="M130" i="37"/>
  <c r="P130" i="37"/>
  <c r="N130" i="37"/>
  <c r="K130" i="37"/>
  <c r="AE130" i="37"/>
  <c r="AJ130" i="37"/>
  <c r="AI129" i="37"/>
  <c r="AH129" i="37"/>
  <c r="AG129" i="37"/>
  <c r="AF129" i="37"/>
  <c r="AB129" i="37"/>
  <c r="AA129" i="37"/>
  <c r="Z129" i="37"/>
  <c r="Y129" i="37"/>
  <c r="W129" i="37"/>
  <c r="V129" i="37"/>
  <c r="P129" i="37"/>
  <c r="N129" i="37"/>
  <c r="AI128" i="37"/>
  <c r="AH128" i="37"/>
  <c r="AG128" i="37"/>
  <c r="AF128" i="37"/>
  <c r="AB128" i="37"/>
  <c r="AA128" i="37"/>
  <c r="Z128" i="37"/>
  <c r="Y128" i="37"/>
  <c r="U128" i="37"/>
  <c r="P128" i="37"/>
  <c r="N128" i="37"/>
  <c r="K128" i="37"/>
  <c r="AE128" i="37"/>
  <c r="AJ128" i="37"/>
  <c r="AI127" i="37"/>
  <c r="AF127" i="37"/>
  <c r="AB127" i="37"/>
  <c r="AA127" i="37"/>
  <c r="Z127" i="37"/>
  <c r="Y127" i="37"/>
  <c r="X127" i="37"/>
  <c r="W127" i="37"/>
  <c r="V127" i="37"/>
  <c r="U127" i="37"/>
  <c r="P127" i="37"/>
  <c r="N127" i="37"/>
  <c r="AI126" i="37"/>
  <c r="AH126" i="37"/>
  <c r="AG126" i="37"/>
  <c r="AF126" i="37"/>
  <c r="AB126" i="37"/>
  <c r="AA126" i="37"/>
  <c r="Z126" i="37"/>
  <c r="Y126" i="37"/>
  <c r="U126" i="37"/>
  <c r="P126" i="37"/>
  <c r="N126" i="37"/>
  <c r="K126" i="37"/>
  <c r="T126" i="37"/>
  <c r="AI125" i="37"/>
  <c r="AF125" i="37"/>
  <c r="AB125" i="37"/>
  <c r="AA125" i="37"/>
  <c r="Z125" i="37"/>
  <c r="Y125" i="37"/>
  <c r="X125" i="37"/>
  <c r="W125" i="37"/>
  <c r="V125" i="37"/>
  <c r="U125" i="37"/>
  <c r="P125" i="37"/>
  <c r="N125" i="37"/>
  <c r="L125" i="37"/>
  <c r="AI124" i="37"/>
  <c r="AH124" i="37"/>
  <c r="AG124" i="37"/>
  <c r="AF124" i="37"/>
  <c r="AB124" i="37"/>
  <c r="AA124" i="37"/>
  <c r="Z124" i="37"/>
  <c r="Y124" i="37"/>
  <c r="X124" i="37"/>
  <c r="M125" i="37"/>
  <c r="P124" i="37"/>
  <c r="N124" i="37"/>
  <c r="K124" i="37"/>
  <c r="AI123" i="37"/>
  <c r="AF123" i="37"/>
  <c r="AB123" i="37"/>
  <c r="AA123" i="37"/>
  <c r="Z123" i="37"/>
  <c r="Y123" i="37"/>
  <c r="W123" i="37"/>
  <c r="V123" i="37"/>
  <c r="U123" i="37"/>
  <c r="P123" i="37"/>
  <c r="N123" i="37"/>
  <c r="K123" i="37"/>
  <c r="AE123" i="37"/>
  <c r="AJ123" i="37"/>
  <c r="AI122" i="37"/>
  <c r="AH122" i="37"/>
  <c r="AG122" i="37"/>
  <c r="AF122" i="37"/>
  <c r="AB122" i="37"/>
  <c r="AA122" i="37"/>
  <c r="Z122" i="37"/>
  <c r="Y122" i="37"/>
  <c r="X122" i="37"/>
  <c r="W122" i="37"/>
  <c r="V122" i="37"/>
  <c r="U122" i="37"/>
  <c r="P122" i="37"/>
  <c r="N122" i="37"/>
  <c r="K122" i="37"/>
  <c r="AI121" i="37"/>
  <c r="AH121" i="37"/>
  <c r="AG121" i="37"/>
  <c r="AF121" i="37"/>
  <c r="K121" i="37"/>
  <c r="AE121" i="37"/>
  <c r="AJ121" i="37"/>
  <c r="AB121" i="37"/>
  <c r="AA121" i="37"/>
  <c r="Z121" i="37"/>
  <c r="Y121" i="37"/>
  <c r="W121" i="37"/>
  <c r="P121" i="37"/>
  <c r="N121" i="37"/>
  <c r="T121" i="37"/>
  <c r="AI120" i="37"/>
  <c r="AH120" i="37"/>
  <c r="AF120" i="37"/>
  <c r="AB120" i="37"/>
  <c r="AA120" i="37"/>
  <c r="Z120" i="37"/>
  <c r="Y120" i="37"/>
  <c r="X120" i="37"/>
  <c r="W120" i="37"/>
  <c r="V120" i="37"/>
  <c r="U120" i="37"/>
  <c r="P120" i="37"/>
  <c r="N120" i="37"/>
  <c r="AI119" i="37"/>
  <c r="AH119" i="37"/>
  <c r="AG119" i="37"/>
  <c r="AF119" i="37"/>
  <c r="AB119" i="37"/>
  <c r="AA119" i="37"/>
  <c r="Z119" i="37"/>
  <c r="Y119" i="37"/>
  <c r="P119" i="37"/>
  <c r="N119" i="37"/>
  <c r="K119" i="37"/>
  <c r="T119" i="37"/>
  <c r="AI118" i="37"/>
  <c r="AF118" i="37"/>
  <c r="AB118" i="37"/>
  <c r="AA118" i="37"/>
  <c r="Z118" i="37"/>
  <c r="Y118" i="37"/>
  <c r="X118" i="37"/>
  <c r="W118" i="37"/>
  <c r="U118" i="37"/>
  <c r="L118" i="37"/>
  <c r="V118" i="37"/>
  <c r="X117" i="37"/>
  <c r="M118" i="37"/>
  <c r="P118" i="37"/>
  <c r="N118" i="37"/>
  <c r="K118" i="37"/>
  <c r="AE118" i="37"/>
  <c r="AJ118" i="37"/>
  <c r="AI117" i="37"/>
  <c r="AH117" i="37"/>
  <c r="AG117" i="37"/>
  <c r="AF117" i="37"/>
  <c r="AB117" i="37"/>
  <c r="AA117" i="37"/>
  <c r="Z117" i="37"/>
  <c r="Y117" i="37"/>
  <c r="W117" i="37"/>
  <c r="V117" i="37"/>
  <c r="P117" i="37"/>
  <c r="N117" i="37"/>
  <c r="AI116" i="37"/>
  <c r="AH116" i="37"/>
  <c r="AG116" i="37"/>
  <c r="AF116" i="37"/>
  <c r="AB116" i="37"/>
  <c r="AA116" i="37"/>
  <c r="Z116" i="37"/>
  <c r="Y116" i="37"/>
  <c r="U116" i="37"/>
  <c r="P116" i="37"/>
  <c r="N116" i="37"/>
  <c r="K116" i="37"/>
  <c r="AE116" i="37"/>
  <c r="AJ116" i="37"/>
  <c r="AI115" i="37"/>
  <c r="AF115" i="37"/>
  <c r="AB115" i="37"/>
  <c r="AA115" i="37"/>
  <c r="Z115" i="37"/>
  <c r="Y115" i="37"/>
  <c r="X115" i="37"/>
  <c r="W115" i="37"/>
  <c r="V115" i="37"/>
  <c r="U115" i="37"/>
  <c r="P115" i="37"/>
  <c r="N115" i="37"/>
  <c r="AI114" i="37"/>
  <c r="AH114" i="37"/>
  <c r="AG114" i="37"/>
  <c r="AF114" i="37"/>
  <c r="AB114" i="37"/>
  <c r="AA114" i="37"/>
  <c r="Z114" i="37"/>
  <c r="Y114" i="37"/>
  <c r="U114" i="37"/>
  <c r="P114" i="37"/>
  <c r="N114" i="37"/>
  <c r="K114" i="37"/>
  <c r="T114" i="37"/>
  <c r="AI113" i="37"/>
  <c r="AF113" i="37"/>
  <c r="AB113" i="37"/>
  <c r="AA113" i="37"/>
  <c r="Z113" i="37"/>
  <c r="Y113" i="37"/>
  <c r="X113" i="37"/>
  <c r="W113" i="37"/>
  <c r="V113" i="37"/>
  <c r="U113" i="37"/>
  <c r="P113" i="37"/>
  <c r="N113" i="37"/>
  <c r="X112" i="37"/>
  <c r="M113" i="37"/>
  <c r="L113" i="37"/>
  <c r="AI112" i="37"/>
  <c r="AH112" i="37"/>
  <c r="AG112" i="37"/>
  <c r="AF112" i="37"/>
  <c r="AB112" i="37"/>
  <c r="AA112" i="37"/>
  <c r="Z112" i="37"/>
  <c r="Y112" i="37"/>
  <c r="P112" i="37"/>
  <c r="N112" i="37"/>
  <c r="K112" i="37"/>
  <c r="K111" i="37"/>
  <c r="AE111" i="37"/>
  <c r="AJ111" i="37"/>
  <c r="AI111" i="37"/>
  <c r="AF111" i="37"/>
  <c r="AB111" i="37"/>
  <c r="AA111" i="37"/>
  <c r="Z111" i="37"/>
  <c r="Y111" i="37"/>
  <c r="W111" i="37"/>
  <c r="V111" i="37"/>
  <c r="U111" i="37"/>
  <c r="P111" i="37"/>
  <c r="N111" i="37"/>
  <c r="AI110" i="37"/>
  <c r="AH110" i="37"/>
  <c r="AG110" i="37"/>
  <c r="AF110" i="37"/>
  <c r="AB110" i="37"/>
  <c r="AA110" i="37"/>
  <c r="Z110" i="37"/>
  <c r="Y110" i="37"/>
  <c r="X110" i="37"/>
  <c r="W110" i="37"/>
  <c r="V110" i="37"/>
  <c r="U110" i="37"/>
  <c r="P110" i="37"/>
  <c r="N110" i="37"/>
  <c r="K110" i="37"/>
  <c r="AE110" i="37"/>
  <c r="AJ110" i="37"/>
  <c r="AI109" i="37"/>
  <c r="AH109" i="37"/>
  <c r="AG109" i="37"/>
  <c r="AF109" i="37"/>
  <c r="K109" i="37"/>
  <c r="AE109" i="37"/>
  <c r="AJ109" i="37"/>
  <c r="AB109" i="37"/>
  <c r="AA109" i="37"/>
  <c r="Z109" i="37"/>
  <c r="Y109" i="37"/>
  <c r="W109" i="37"/>
  <c r="P109" i="37"/>
  <c r="N109" i="37"/>
  <c r="T109" i="37"/>
  <c r="AI108" i="37"/>
  <c r="AH108" i="37"/>
  <c r="AF108" i="37"/>
  <c r="AB108" i="37"/>
  <c r="AA108" i="37"/>
  <c r="Z108" i="37"/>
  <c r="Y108" i="37"/>
  <c r="X108" i="37"/>
  <c r="W108" i="37"/>
  <c r="V108" i="37"/>
  <c r="U108" i="37"/>
  <c r="P108" i="37"/>
  <c r="N108" i="37"/>
  <c r="AI107" i="37"/>
  <c r="AH107" i="37"/>
  <c r="AG107" i="37"/>
  <c r="AF107" i="37"/>
  <c r="AB107" i="37"/>
  <c r="AA107" i="37"/>
  <c r="Z107" i="37"/>
  <c r="Y107" i="37"/>
  <c r="P107" i="37"/>
  <c r="N107" i="37"/>
  <c r="K107" i="37"/>
  <c r="AI106" i="37"/>
  <c r="AF106" i="37"/>
  <c r="AB106" i="37"/>
  <c r="AA106" i="37"/>
  <c r="Z106" i="37"/>
  <c r="Y106" i="37"/>
  <c r="X106" i="37"/>
  <c r="W106" i="37"/>
  <c r="U106" i="37"/>
  <c r="X105" i="37"/>
  <c r="M106" i="37"/>
  <c r="V106" i="37"/>
  <c r="P106" i="37"/>
  <c r="N106" i="37"/>
  <c r="K106" i="37"/>
  <c r="AI105" i="37"/>
  <c r="AH105" i="37"/>
  <c r="AG105" i="37"/>
  <c r="AF105" i="37"/>
  <c r="AB105" i="37"/>
  <c r="AA105" i="37"/>
  <c r="Z105" i="37"/>
  <c r="Y105" i="37"/>
  <c r="W105" i="37"/>
  <c r="V105" i="37"/>
  <c r="P105" i="37"/>
  <c r="N105" i="37"/>
  <c r="AI104" i="37"/>
  <c r="AH104" i="37"/>
  <c r="AG104" i="37"/>
  <c r="AF104" i="37"/>
  <c r="AB104" i="37"/>
  <c r="AA104" i="37"/>
  <c r="Z104" i="37"/>
  <c r="Y104" i="37"/>
  <c r="U104" i="37"/>
  <c r="P104" i="37"/>
  <c r="N104" i="37"/>
  <c r="K104" i="37"/>
  <c r="AE104" i="37"/>
  <c r="AJ104" i="37"/>
  <c r="AI103" i="37"/>
  <c r="AF103" i="37"/>
  <c r="AB103" i="37"/>
  <c r="AA103" i="37"/>
  <c r="Z103" i="37"/>
  <c r="Y103" i="37"/>
  <c r="X103" i="37"/>
  <c r="W103" i="37"/>
  <c r="V103" i="37"/>
  <c r="U103" i="37"/>
  <c r="P103" i="37"/>
  <c r="N103" i="37"/>
  <c r="K102" i="37"/>
  <c r="T102" i="37"/>
  <c r="AL102" i="37"/>
  <c r="AI102" i="37"/>
  <c r="AH102" i="37"/>
  <c r="AG102" i="37"/>
  <c r="AF102" i="37"/>
  <c r="AB102" i="37"/>
  <c r="AA102" i="37"/>
  <c r="Z102" i="37"/>
  <c r="Y102" i="37"/>
  <c r="U102" i="37"/>
  <c r="P102" i="37"/>
  <c r="N102" i="37"/>
  <c r="AK102" i="37"/>
  <c r="AI101" i="37"/>
  <c r="AF101" i="37"/>
  <c r="AB101" i="37"/>
  <c r="AA101" i="37"/>
  <c r="Z101" i="37"/>
  <c r="Y101" i="37"/>
  <c r="X101" i="37"/>
  <c r="W101" i="37"/>
  <c r="V101" i="37"/>
  <c r="U101" i="37"/>
  <c r="X100" i="37"/>
  <c r="M101" i="37"/>
  <c r="P101" i="37"/>
  <c r="N101" i="37"/>
  <c r="AI100" i="37"/>
  <c r="AH100" i="37"/>
  <c r="AG100" i="37"/>
  <c r="AF100" i="37"/>
  <c r="AB100" i="37"/>
  <c r="AA100" i="37"/>
  <c r="Z100" i="37"/>
  <c r="Y100" i="37"/>
  <c r="P100" i="37"/>
  <c r="N100" i="37"/>
  <c r="K100" i="37"/>
  <c r="T100" i="37"/>
  <c r="AM100" i="37"/>
  <c r="AI99" i="37"/>
  <c r="AF99" i="37"/>
  <c r="AB99" i="37"/>
  <c r="AA99" i="37"/>
  <c r="Z99" i="37"/>
  <c r="Y99" i="37"/>
  <c r="W99" i="37"/>
  <c r="V99" i="37"/>
  <c r="U99" i="37"/>
  <c r="P99" i="37"/>
  <c r="N99" i="37"/>
  <c r="K99" i="37"/>
  <c r="AE99" i="37"/>
  <c r="AJ99" i="37"/>
  <c r="AI98" i="37"/>
  <c r="AH98" i="37"/>
  <c r="AG98" i="37"/>
  <c r="AF98" i="37"/>
  <c r="AB98" i="37"/>
  <c r="AA98" i="37"/>
  <c r="Z98" i="37"/>
  <c r="Y98" i="37"/>
  <c r="X98" i="37"/>
  <c r="W98" i="37"/>
  <c r="V98" i="37"/>
  <c r="U98" i="37"/>
  <c r="K98" i="37"/>
  <c r="T98" i="37"/>
  <c r="AL98" i="37"/>
  <c r="P98" i="37"/>
  <c r="N98" i="37"/>
  <c r="AE98" i="37"/>
  <c r="AJ98" i="37"/>
  <c r="K97" i="37"/>
  <c r="T97" i="37"/>
  <c r="AL97" i="37"/>
  <c r="AI97" i="37"/>
  <c r="AH97" i="37"/>
  <c r="AG97" i="37"/>
  <c r="AF97" i="37"/>
  <c r="AB97" i="37"/>
  <c r="AA97" i="37"/>
  <c r="Z97" i="37"/>
  <c r="Y97" i="37"/>
  <c r="W97" i="37"/>
  <c r="P97" i="37"/>
  <c r="N97" i="37"/>
  <c r="AK97" i="37"/>
  <c r="AI96" i="37"/>
  <c r="AH96" i="37"/>
  <c r="AF96" i="37"/>
  <c r="AB96" i="37"/>
  <c r="AA96" i="37"/>
  <c r="Z96" i="37"/>
  <c r="Y96" i="37"/>
  <c r="X96" i="37"/>
  <c r="W96" i="37"/>
  <c r="V96" i="37"/>
  <c r="U96" i="37"/>
  <c r="P96" i="37"/>
  <c r="N96" i="37"/>
  <c r="K95" i="37"/>
  <c r="T95" i="37"/>
  <c r="AK95" i="37"/>
  <c r="AI95" i="37"/>
  <c r="AH95" i="37"/>
  <c r="AG95" i="37"/>
  <c r="AF95" i="37"/>
  <c r="AB95" i="37"/>
  <c r="AA95" i="37"/>
  <c r="Z95" i="37"/>
  <c r="Y95" i="37"/>
  <c r="P95" i="37"/>
  <c r="N95" i="37"/>
  <c r="AM95" i="37"/>
  <c r="AI94" i="37"/>
  <c r="AF94" i="37"/>
  <c r="AB94" i="37"/>
  <c r="AA94" i="37"/>
  <c r="Z94" i="37"/>
  <c r="Y94" i="37"/>
  <c r="X94" i="37"/>
  <c r="W94" i="37"/>
  <c r="V94" i="37"/>
  <c r="U94" i="37"/>
  <c r="X93" i="37"/>
  <c r="M94" i="37"/>
  <c r="K94" i="37"/>
  <c r="T94" i="37"/>
  <c r="AM94" i="37"/>
  <c r="P94" i="37"/>
  <c r="N94" i="37"/>
  <c r="AE94" i="37"/>
  <c r="AJ94" i="37"/>
  <c r="AI93" i="37"/>
  <c r="AH93" i="37"/>
  <c r="AG93" i="37"/>
  <c r="AF93" i="37"/>
  <c r="AB93" i="37"/>
  <c r="AA93" i="37"/>
  <c r="Z93" i="37"/>
  <c r="Y93" i="37"/>
  <c r="W93" i="37"/>
  <c r="V93" i="37"/>
  <c r="P93" i="37"/>
  <c r="N93" i="37"/>
  <c r="AI92" i="37"/>
  <c r="AH92" i="37"/>
  <c r="AG92" i="37"/>
  <c r="AF92" i="37"/>
  <c r="AB92" i="37"/>
  <c r="AA92" i="37"/>
  <c r="Z92" i="37"/>
  <c r="Y92" i="37"/>
  <c r="U92" i="37"/>
  <c r="K92" i="37"/>
  <c r="T92" i="37"/>
  <c r="AM92" i="37"/>
  <c r="P92" i="37"/>
  <c r="N92" i="37"/>
  <c r="AE92" i="37"/>
  <c r="AJ92" i="37"/>
  <c r="AI91" i="37"/>
  <c r="AF91" i="37"/>
  <c r="AB91" i="37"/>
  <c r="AA91" i="37"/>
  <c r="Z91" i="37"/>
  <c r="Y91" i="37"/>
  <c r="X91" i="37"/>
  <c r="W91" i="37"/>
  <c r="V91" i="37"/>
  <c r="U91" i="37"/>
  <c r="P91" i="37"/>
  <c r="N91" i="37"/>
  <c r="AI90" i="37"/>
  <c r="AH90" i="37"/>
  <c r="AG90" i="37"/>
  <c r="AF90" i="37"/>
  <c r="AB90" i="37"/>
  <c r="AA90" i="37"/>
  <c r="Z90" i="37"/>
  <c r="Y90" i="37"/>
  <c r="U90" i="37"/>
  <c r="P90" i="37"/>
  <c r="N90" i="37"/>
  <c r="K90" i="37"/>
  <c r="T90" i="37"/>
  <c r="AM90" i="37"/>
  <c r="AI89" i="37"/>
  <c r="AF89" i="37"/>
  <c r="AB89" i="37"/>
  <c r="AA89" i="37"/>
  <c r="Z89" i="37"/>
  <c r="Y89" i="37"/>
  <c r="X89" i="37"/>
  <c r="W89" i="37"/>
  <c r="V89" i="37"/>
  <c r="U89" i="37"/>
  <c r="X88" i="37"/>
  <c r="M89" i="37"/>
  <c r="P89" i="37"/>
  <c r="N89" i="37"/>
  <c r="AI88" i="37"/>
  <c r="AH88" i="37"/>
  <c r="AG88" i="37"/>
  <c r="AF88" i="37"/>
  <c r="AB88" i="37"/>
  <c r="AA88" i="37"/>
  <c r="Z88" i="37"/>
  <c r="Y88" i="37"/>
  <c r="P88" i="37"/>
  <c r="N88" i="37"/>
  <c r="K88" i="37"/>
  <c r="T88" i="37"/>
  <c r="AM88" i="37"/>
  <c r="AI87" i="37"/>
  <c r="AF87" i="37"/>
  <c r="AB87" i="37"/>
  <c r="AA87" i="37"/>
  <c r="Z87" i="37"/>
  <c r="Y87" i="37"/>
  <c r="W87" i="37"/>
  <c r="V87" i="37"/>
  <c r="U87" i="37"/>
  <c r="K87" i="37"/>
  <c r="T87" i="37"/>
  <c r="AM87" i="37"/>
  <c r="P87" i="37"/>
  <c r="N87" i="37"/>
  <c r="AE87" i="37"/>
  <c r="AJ87" i="37"/>
  <c r="AI86" i="37"/>
  <c r="AH86" i="37"/>
  <c r="AG86" i="37"/>
  <c r="AF86" i="37"/>
  <c r="AB86" i="37"/>
  <c r="AA86" i="37"/>
  <c r="Z86" i="37"/>
  <c r="Y86" i="37"/>
  <c r="X86" i="37"/>
  <c r="W86" i="37"/>
  <c r="V86" i="37"/>
  <c r="U86" i="37"/>
  <c r="P86" i="37"/>
  <c r="N86" i="37"/>
  <c r="K86" i="37"/>
  <c r="AE86" i="37"/>
  <c r="AJ86" i="37"/>
  <c r="AI85" i="37"/>
  <c r="AH85" i="37"/>
  <c r="AG85" i="37"/>
  <c r="AF85" i="37"/>
  <c r="AB85" i="37"/>
  <c r="AA85" i="37"/>
  <c r="Z85" i="37"/>
  <c r="Y85" i="37"/>
  <c r="W85" i="37"/>
  <c r="P85" i="37"/>
  <c r="N85" i="37"/>
  <c r="K85" i="37"/>
  <c r="T85" i="37"/>
  <c r="AM85" i="37"/>
  <c r="AI84" i="37"/>
  <c r="AH84" i="37"/>
  <c r="AF84" i="37"/>
  <c r="AB84" i="37"/>
  <c r="AA84" i="37"/>
  <c r="Z84" i="37"/>
  <c r="Y84" i="37"/>
  <c r="X84" i="37"/>
  <c r="W84" i="37"/>
  <c r="V84" i="37"/>
  <c r="U84" i="37"/>
  <c r="P84" i="37"/>
  <c r="N84" i="37"/>
  <c r="AI83" i="37"/>
  <c r="AH83" i="37"/>
  <c r="AG83" i="37"/>
  <c r="AF83" i="37"/>
  <c r="AB83" i="37"/>
  <c r="AA83" i="37"/>
  <c r="Z83" i="37"/>
  <c r="Y83" i="37"/>
  <c r="P83" i="37"/>
  <c r="N83" i="37"/>
  <c r="K83" i="37"/>
  <c r="T83" i="37"/>
  <c r="AM83" i="37"/>
  <c r="AI82" i="37"/>
  <c r="AF82" i="37"/>
  <c r="AB82" i="37"/>
  <c r="AA82" i="37"/>
  <c r="Z82" i="37"/>
  <c r="Y82" i="37"/>
  <c r="X82" i="37"/>
  <c r="W82" i="37"/>
  <c r="V82" i="37"/>
  <c r="U82" i="37"/>
  <c r="L82" i="37"/>
  <c r="K82" i="37"/>
  <c r="T82" i="37"/>
  <c r="AM82" i="37"/>
  <c r="P82" i="37"/>
  <c r="N82" i="37"/>
  <c r="X81" i="37"/>
  <c r="M82" i="37"/>
  <c r="AE82" i="37"/>
  <c r="AJ82" i="37"/>
  <c r="AI81" i="37"/>
  <c r="AH81" i="37"/>
  <c r="AG81" i="37"/>
  <c r="AF81" i="37"/>
  <c r="AB81" i="37"/>
  <c r="AA81" i="37"/>
  <c r="Z81" i="37"/>
  <c r="Y81" i="37"/>
  <c r="W81" i="37"/>
  <c r="V81" i="37"/>
  <c r="P81" i="37"/>
  <c r="N81" i="37"/>
  <c r="K80" i="37"/>
  <c r="AE80" i="37"/>
  <c r="AJ80" i="37"/>
  <c r="AI80" i="37"/>
  <c r="AH80" i="37"/>
  <c r="AG80" i="37"/>
  <c r="AF80" i="37"/>
  <c r="AB80" i="37"/>
  <c r="AA80" i="37"/>
  <c r="Z80" i="37"/>
  <c r="Y80" i="37"/>
  <c r="U80" i="37"/>
  <c r="T80" i="37"/>
  <c r="AM80" i="37"/>
  <c r="P80" i="37"/>
  <c r="N80" i="37"/>
  <c r="AI79" i="37"/>
  <c r="AF79" i="37"/>
  <c r="AB79" i="37"/>
  <c r="AA79" i="37"/>
  <c r="Z79" i="37"/>
  <c r="Y79" i="37"/>
  <c r="X79" i="37"/>
  <c r="W79" i="37"/>
  <c r="V79" i="37"/>
  <c r="U79" i="37"/>
  <c r="P79" i="37"/>
  <c r="N79" i="37"/>
  <c r="AI78" i="37"/>
  <c r="AH78" i="37"/>
  <c r="AG78" i="37"/>
  <c r="AF78" i="37"/>
  <c r="AB78" i="37"/>
  <c r="AA78" i="37"/>
  <c r="Z78" i="37"/>
  <c r="Y78" i="37"/>
  <c r="U78" i="37"/>
  <c r="P78" i="37"/>
  <c r="N78" i="37"/>
  <c r="K78" i="37"/>
  <c r="T78" i="37"/>
  <c r="AM78" i="37"/>
  <c r="AI77" i="37"/>
  <c r="AF77" i="37"/>
  <c r="AB77" i="37"/>
  <c r="AA77" i="37"/>
  <c r="Z77" i="37"/>
  <c r="Y77" i="37"/>
  <c r="X77" i="37"/>
  <c r="W77" i="37"/>
  <c r="V77" i="37"/>
  <c r="U77" i="37"/>
  <c r="X76" i="37"/>
  <c r="M77" i="37"/>
  <c r="P77" i="37"/>
  <c r="N77" i="37"/>
  <c r="AI76" i="37"/>
  <c r="AH76" i="37"/>
  <c r="AG76" i="37"/>
  <c r="AF76" i="37"/>
  <c r="AB76" i="37"/>
  <c r="AA76" i="37"/>
  <c r="Z76" i="37"/>
  <c r="Y76" i="37"/>
  <c r="P76" i="37"/>
  <c r="N76" i="37"/>
  <c r="K76" i="37"/>
  <c r="T76" i="37"/>
  <c r="AM76" i="37"/>
  <c r="K75" i="37"/>
  <c r="AE75" i="37"/>
  <c r="AJ75" i="37"/>
  <c r="AI75" i="37"/>
  <c r="AF75" i="37"/>
  <c r="AB75" i="37"/>
  <c r="AA75" i="37"/>
  <c r="Z75" i="37"/>
  <c r="Y75" i="37"/>
  <c r="W75" i="37"/>
  <c r="V75" i="37"/>
  <c r="U75" i="37"/>
  <c r="T75" i="37"/>
  <c r="AM75" i="37"/>
  <c r="P75" i="37"/>
  <c r="N75" i="37"/>
  <c r="AI74" i="37"/>
  <c r="AH74" i="37"/>
  <c r="AG74" i="37"/>
  <c r="AF74" i="37"/>
  <c r="AB74" i="37"/>
  <c r="AA74" i="37"/>
  <c r="Z74" i="37"/>
  <c r="Y74" i="37"/>
  <c r="X74" i="37"/>
  <c r="W74" i="37"/>
  <c r="V74" i="37"/>
  <c r="U74" i="37"/>
  <c r="K74" i="37"/>
  <c r="T74" i="37"/>
  <c r="P74" i="37"/>
  <c r="N74" i="37"/>
  <c r="AE74" i="37"/>
  <c r="AJ74" i="37"/>
  <c r="AI73" i="37"/>
  <c r="AH73" i="37"/>
  <c r="AG73" i="37"/>
  <c r="AF73" i="37"/>
  <c r="K73" i="37"/>
  <c r="AE73" i="37"/>
  <c r="AJ73" i="37"/>
  <c r="AB73" i="37"/>
  <c r="AA73" i="37"/>
  <c r="Z73" i="37"/>
  <c r="Y73" i="37"/>
  <c r="W73" i="37"/>
  <c r="P73" i="37"/>
  <c r="N73" i="37"/>
  <c r="T73" i="37"/>
  <c r="AM73" i="37"/>
  <c r="AI72" i="37"/>
  <c r="AH72" i="37"/>
  <c r="AF72" i="37"/>
  <c r="AB72" i="37"/>
  <c r="AA72" i="37"/>
  <c r="Z72" i="37"/>
  <c r="Y72" i="37"/>
  <c r="X72" i="37"/>
  <c r="W72" i="37"/>
  <c r="V72" i="37"/>
  <c r="U72" i="37"/>
  <c r="P72" i="37"/>
  <c r="N72" i="37"/>
  <c r="K71" i="37"/>
  <c r="T71" i="37"/>
  <c r="AM71" i="37"/>
  <c r="AE71" i="37"/>
  <c r="AJ71" i="37"/>
  <c r="AI71" i="37"/>
  <c r="AH71" i="37"/>
  <c r="AG71" i="37"/>
  <c r="AF71" i="37"/>
  <c r="AB71" i="37"/>
  <c r="AA71" i="37"/>
  <c r="Z71" i="37"/>
  <c r="Y71" i="37"/>
  <c r="P71" i="37"/>
  <c r="N71" i="37"/>
  <c r="AL71" i="37"/>
  <c r="AI70" i="37"/>
  <c r="AF70" i="37"/>
  <c r="AB70" i="37"/>
  <c r="AA70" i="37"/>
  <c r="Z70" i="37"/>
  <c r="Y70" i="37"/>
  <c r="X70" i="37"/>
  <c r="W70" i="37"/>
  <c r="V70" i="37"/>
  <c r="U70" i="37"/>
  <c r="X69" i="37"/>
  <c r="M70" i="37"/>
  <c r="K70" i="37"/>
  <c r="T70" i="37"/>
  <c r="AM70" i="37"/>
  <c r="P70" i="37"/>
  <c r="N70" i="37"/>
  <c r="AE70" i="37"/>
  <c r="AJ70" i="37"/>
  <c r="AI69" i="37"/>
  <c r="AH69" i="37"/>
  <c r="AG69" i="37"/>
  <c r="AF69" i="37"/>
  <c r="AB69" i="37"/>
  <c r="AA69" i="37"/>
  <c r="Z69" i="37"/>
  <c r="Y69" i="37"/>
  <c r="W69" i="37"/>
  <c r="V69" i="37"/>
  <c r="P69" i="37"/>
  <c r="N69" i="37"/>
  <c r="K68" i="37"/>
  <c r="AE68" i="37"/>
  <c r="AJ68" i="37"/>
  <c r="AI68" i="37"/>
  <c r="AH68" i="37"/>
  <c r="AG68" i="37"/>
  <c r="AF68" i="37"/>
  <c r="AB68" i="37"/>
  <c r="AA68" i="37"/>
  <c r="Z68" i="37"/>
  <c r="Y68" i="37"/>
  <c r="U68" i="37"/>
  <c r="T68" i="37"/>
  <c r="AM68" i="37"/>
  <c r="P68" i="37"/>
  <c r="N68" i="37"/>
  <c r="AI67" i="37"/>
  <c r="AF67" i="37"/>
  <c r="AB67" i="37"/>
  <c r="AA67" i="37"/>
  <c r="Z67" i="37"/>
  <c r="Y67" i="37"/>
  <c r="X67" i="37"/>
  <c r="W67" i="37"/>
  <c r="V67" i="37"/>
  <c r="U67" i="37"/>
  <c r="P67" i="37"/>
  <c r="N67" i="37"/>
  <c r="K66" i="37"/>
  <c r="T66" i="37"/>
  <c r="AM66" i="37"/>
  <c r="AL66" i="37"/>
  <c r="AK66" i="37"/>
  <c r="AE66" i="37"/>
  <c r="AJ66" i="37"/>
  <c r="AI66" i="37"/>
  <c r="AH66" i="37"/>
  <c r="AG66" i="37"/>
  <c r="AF66" i="37"/>
  <c r="AB66" i="37"/>
  <c r="AA66" i="37"/>
  <c r="Z66" i="37"/>
  <c r="Y66" i="37"/>
  <c r="U66" i="37"/>
  <c r="P66" i="37"/>
  <c r="N66" i="37"/>
  <c r="AI65" i="37"/>
  <c r="AH65" i="37"/>
  <c r="AF65" i="37"/>
  <c r="AB65" i="37"/>
  <c r="AA65" i="37"/>
  <c r="Z65" i="37"/>
  <c r="Y65" i="37"/>
  <c r="X65" i="37"/>
  <c r="W65" i="37"/>
  <c r="V65" i="37"/>
  <c r="U65" i="37"/>
  <c r="X64" i="37"/>
  <c r="M65" i="37"/>
  <c r="P65" i="37"/>
  <c r="N65" i="37"/>
  <c r="AI64" i="37"/>
  <c r="AH64" i="37"/>
  <c r="AG64" i="37"/>
  <c r="AF64" i="37"/>
  <c r="AB64" i="37"/>
  <c r="AA64" i="37"/>
  <c r="Z64" i="37"/>
  <c r="Y64" i="37"/>
  <c r="P64" i="37"/>
  <c r="N64" i="37"/>
  <c r="K64" i="37"/>
  <c r="T64" i="37"/>
  <c r="AM64" i="37"/>
  <c r="K63" i="37"/>
  <c r="AE63" i="37"/>
  <c r="AJ63" i="37"/>
  <c r="AI63" i="37"/>
  <c r="AF63" i="37"/>
  <c r="AB63" i="37"/>
  <c r="AA63" i="37"/>
  <c r="Z63" i="37"/>
  <c r="Y63" i="37"/>
  <c r="W63" i="37"/>
  <c r="V63" i="37"/>
  <c r="U63" i="37"/>
  <c r="T63" i="37"/>
  <c r="AM63" i="37"/>
  <c r="P63" i="37"/>
  <c r="N63" i="37"/>
  <c r="AI62" i="37"/>
  <c r="AH62" i="37"/>
  <c r="AG62" i="37"/>
  <c r="AF62" i="37"/>
  <c r="K62" i="37"/>
  <c r="AE62" i="37"/>
  <c r="AJ62" i="37"/>
  <c r="AB62" i="37"/>
  <c r="AA62" i="37"/>
  <c r="Z62" i="37"/>
  <c r="Y62" i="37"/>
  <c r="X62" i="37"/>
  <c r="W62" i="37"/>
  <c r="V62" i="37"/>
  <c r="U62" i="37"/>
  <c r="T62" i="37"/>
  <c r="AL62" i="37"/>
  <c r="P62" i="37"/>
  <c r="N62" i="37"/>
  <c r="K61" i="37"/>
  <c r="T61" i="37"/>
  <c r="AK61" i="37"/>
  <c r="AI61" i="37"/>
  <c r="AH61" i="37"/>
  <c r="AG61" i="37"/>
  <c r="AF61" i="37"/>
  <c r="AE61" i="37"/>
  <c r="AJ61" i="37"/>
  <c r="AB61" i="37"/>
  <c r="AA61" i="37"/>
  <c r="Z61" i="37"/>
  <c r="Y61" i="37"/>
  <c r="W61" i="37"/>
  <c r="P61" i="37"/>
  <c r="N61" i="37"/>
  <c r="AM61" i="37"/>
  <c r="AI60" i="37"/>
  <c r="AH60" i="37"/>
  <c r="AF60" i="37"/>
  <c r="AB60" i="37"/>
  <c r="AA60" i="37"/>
  <c r="Z60" i="37"/>
  <c r="Y60" i="37"/>
  <c r="X60" i="37"/>
  <c r="W60" i="37"/>
  <c r="V60" i="37"/>
  <c r="U60" i="37"/>
  <c r="P60" i="37"/>
  <c r="N60" i="37"/>
  <c r="K59" i="37"/>
  <c r="T59" i="37"/>
  <c r="AM59" i="37"/>
  <c r="AE59" i="37"/>
  <c r="AJ59" i="37"/>
  <c r="AI59" i="37"/>
  <c r="AH59" i="37"/>
  <c r="AG59" i="37"/>
  <c r="AF59" i="37"/>
  <c r="AB59" i="37"/>
  <c r="AA59" i="37"/>
  <c r="Z59" i="37"/>
  <c r="Y59" i="37"/>
  <c r="U59" i="37"/>
  <c r="P59" i="37"/>
  <c r="N59" i="37"/>
  <c r="AL59" i="37"/>
  <c r="AI58" i="37"/>
  <c r="AF58" i="37"/>
  <c r="AB58" i="37"/>
  <c r="AA58" i="37"/>
  <c r="Z58" i="37"/>
  <c r="Y58" i="37"/>
  <c r="X58" i="37"/>
  <c r="W58" i="37"/>
  <c r="U58" i="37"/>
  <c r="X57" i="37"/>
  <c r="M58" i="37"/>
  <c r="V58" i="37"/>
  <c r="L58" i="37"/>
  <c r="P58" i="37"/>
  <c r="N58" i="37"/>
  <c r="K58" i="37"/>
  <c r="AE58" i="37"/>
  <c r="AJ58" i="37"/>
  <c r="AI57" i="37"/>
  <c r="AH57" i="37"/>
  <c r="AG57" i="37"/>
  <c r="AF57" i="37"/>
  <c r="AB57" i="37"/>
  <c r="AA57" i="37"/>
  <c r="Z57" i="37"/>
  <c r="Y57" i="37"/>
  <c r="W57" i="37"/>
  <c r="V57" i="37"/>
  <c r="P57" i="37"/>
  <c r="N57" i="37"/>
  <c r="K56" i="37"/>
  <c r="T56" i="37"/>
  <c r="AM56" i="37"/>
  <c r="AL56" i="37"/>
  <c r="AK56" i="37"/>
  <c r="AE56" i="37"/>
  <c r="AJ56" i="37"/>
  <c r="AI56" i="37"/>
  <c r="AH56" i="37"/>
  <c r="AG56" i="37"/>
  <c r="AF56" i="37"/>
  <c r="AB56" i="37"/>
  <c r="AA56" i="37"/>
  <c r="Z56" i="37"/>
  <c r="Y56" i="37"/>
  <c r="U56" i="37"/>
  <c r="P56" i="37"/>
  <c r="N56" i="37"/>
  <c r="K55" i="37"/>
  <c r="AE55" i="37"/>
  <c r="AJ55" i="37"/>
  <c r="AI55" i="37"/>
  <c r="AF55" i="37"/>
  <c r="AB55" i="37"/>
  <c r="AA55" i="37"/>
  <c r="Z55" i="37"/>
  <c r="Y55" i="37"/>
  <c r="X55" i="37"/>
  <c r="W55" i="37"/>
  <c r="V55" i="37"/>
  <c r="U55" i="37"/>
  <c r="T55" i="37"/>
  <c r="P55" i="37"/>
  <c r="N55" i="37"/>
  <c r="K54" i="37"/>
  <c r="T54" i="37"/>
  <c r="AM54" i="37"/>
  <c r="AL54" i="37"/>
  <c r="AK54" i="37"/>
  <c r="AI54" i="37"/>
  <c r="AH54" i="37"/>
  <c r="AG54" i="37"/>
  <c r="AF54" i="37"/>
  <c r="AE54" i="37"/>
  <c r="AJ54" i="37"/>
  <c r="AB54" i="37"/>
  <c r="AA54" i="37"/>
  <c r="Z54" i="37"/>
  <c r="Y54" i="37"/>
  <c r="W54" i="37"/>
  <c r="U54" i="37"/>
  <c r="P54" i="37"/>
  <c r="N54" i="37"/>
  <c r="AI53" i="37"/>
  <c r="AH53" i="37"/>
  <c r="AF53" i="37"/>
  <c r="AB53" i="37"/>
  <c r="AA53" i="37"/>
  <c r="Z53" i="37"/>
  <c r="Y53" i="37"/>
  <c r="X53" i="37"/>
  <c r="W53" i="37"/>
  <c r="V53" i="37"/>
  <c r="U53" i="37"/>
  <c r="P53" i="37"/>
  <c r="N53" i="37"/>
  <c r="X52" i="37"/>
  <c r="M53" i="37"/>
  <c r="L53" i="37"/>
  <c r="K52" i="37"/>
  <c r="T52" i="37"/>
  <c r="AL52" i="37"/>
  <c r="AK52" i="37"/>
  <c r="AI52" i="37"/>
  <c r="AH52" i="37"/>
  <c r="AG52" i="37"/>
  <c r="AF52" i="37"/>
  <c r="AE52" i="37"/>
  <c r="AJ52" i="37"/>
  <c r="AB52" i="37"/>
  <c r="AA52" i="37"/>
  <c r="Z52" i="37"/>
  <c r="Y52" i="37"/>
  <c r="P52" i="37"/>
  <c r="N52" i="37"/>
  <c r="AM52" i="37"/>
  <c r="AI51" i="37"/>
  <c r="AF51" i="37"/>
  <c r="AB51" i="37"/>
  <c r="AA51" i="37"/>
  <c r="Z51" i="37"/>
  <c r="Y51" i="37"/>
  <c r="X51" i="37"/>
  <c r="W51" i="37"/>
  <c r="V51" i="37"/>
  <c r="U51" i="37"/>
  <c r="P51" i="37"/>
  <c r="N51" i="37"/>
  <c r="X50" i="37"/>
  <c r="M51" i="37"/>
  <c r="L51" i="37"/>
  <c r="K51" i="37"/>
  <c r="AE51" i="37"/>
  <c r="AJ51" i="37"/>
  <c r="AI50" i="37"/>
  <c r="AH50" i="37"/>
  <c r="AG50" i="37"/>
  <c r="AF50" i="37"/>
  <c r="AB50" i="37"/>
  <c r="AA50" i="37"/>
  <c r="Z50" i="37"/>
  <c r="Y50" i="37"/>
  <c r="W50" i="37"/>
  <c r="V50" i="37"/>
  <c r="U50" i="37"/>
  <c r="P50" i="37"/>
  <c r="N50" i="37"/>
  <c r="K50" i="37"/>
  <c r="T50" i="37"/>
  <c r="AI49" i="37"/>
  <c r="AH49" i="37"/>
  <c r="AG49" i="37"/>
  <c r="AF49" i="37"/>
  <c r="AB49" i="37"/>
  <c r="AA49" i="37"/>
  <c r="Z49" i="37"/>
  <c r="Y49" i="37"/>
  <c r="W49" i="37"/>
  <c r="P49" i="37"/>
  <c r="N49" i="37"/>
  <c r="K49" i="37"/>
  <c r="T49" i="37"/>
  <c r="AM49" i="37"/>
  <c r="AI48" i="37"/>
  <c r="AH48" i="37"/>
  <c r="AF48" i="37"/>
  <c r="AB48" i="37"/>
  <c r="AA48" i="37"/>
  <c r="Z48" i="37"/>
  <c r="Y48" i="37"/>
  <c r="X48" i="37"/>
  <c r="W48" i="37"/>
  <c r="V48" i="37"/>
  <c r="U48" i="37"/>
  <c r="P48" i="37"/>
  <c r="N48" i="37"/>
  <c r="K47" i="37"/>
  <c r="T47" i="37"/>
  <c r="AM47" i="37"/>
  <c r="AL47" i="37"/>
  <c r="AK47" i="37"/>
  <c r="AI47" i="37"/>
  <c r="AH47" i="37"/>
  <c r="AG47" i="37"/>
  <c r="AF47" i="37"/>
  <c r="AE47" i="37"/>
  <c r="AJ47" i="37"/>
  <c r="AB47" i="37"/>
  <c r="AA47" i="37"/>
  <c r="Z47" i="37"/>
  <c r="Y47" i="37"/>
  <c r="U47" i="37"/>
  <c r="P47" i="37"/>
  <c r="N47" i="37"/>
  <c r="K46" i="37"/>
  <c r="T46" i="37"/>
  <c r="AM46" i="37"/>
  <c r="AI46" i="37"/>
  <c r="AF46" i="37"/>
  <c r="AB46" i="37"/>
  <c r="AA46" i="37"/>
  <c r="Z46" i="37"/>
  <c r="Y46" i="37"/>
  <c r="X46" i="37"/>
  <c r="W46" i="37"/>
  <c r="V46" i="37"/>
  <c r="U46" i="37"/>
  <c r="AL46" i="37"/>
  <c r="P46" i="37"/>
  <c r="N46" i="37"/>
  <c r="L46" i="37"/>
  <c r="AE46" i="37"/>
  <c r="AJ46" i="37"/>
  <c r="AI45" i="37"/>
  <c r="AH45" i="37"/>
  <c r="AG45" i="37"/>
  <c r="AF45" i="37"/>
  <c r="AB45" i="37"/>
  <c r="AA45" i="37"/>
  <c r="Z45" i="37"/>
  <c r="Y45" i="37"/>
  <c r="X45" i="37"/>
  <c r="M46" i="37"/>
  <c r="W45" i="37"/>
  <c r="V45" i="37"/>
  <c r="P45" i="37"/>
  <c r="N45" i="37"/>
  <c r="K44" i="37"/>
  <c r="AE44" i="37"/>
  <c r="AJ44" i="37"/>
  <c r="AI44" i="37"/>
  <c r="AH44" i="37"/>
  <c r="AG44" i="37"/>
  <c r="AF44" i="37"/>
  <c r="AB44" i="37"/>
  <c r="AA44" i="37"/>
  <c r="Z44" i="37"/>
  <c r="Y44" i="37"/>
  <c r="V44" i="37"/>
  <c r="U44" i="37"/>
  <c r="T44" i="37"/>
  <c r="AM44" i="37"/>
  <c r="P44" i="37"/>
  <c r="N44" i="37"/>
  <c r="K43" i="37"/>
  <c r="AE43" i="37"/>
  <c r="AJ43" i="37"/>
  <c r="AI43" i="37"/>
  <c r="AG43" i="37"/>
  <c r="AF43" i="37"/>
  <c r="AB43" i="37"/>
  <c r="AA43" i="37"/>
  <c r="Z43" i="37"/>
  <c r="Y43" i="37"/>
  <c r="X43" i="37"/>
  <c r="W43" i="37"/>
  <c r="V43" i="37"/>
  <c r="U43" i="37"/>
  <c r="T43" i="37"/>
  <c r="P43" i="37"/>
  <c r="N43" i="37"/>
  <c r="K42" i="37"/>
  <c r="T42" i="37"/>
  <c r="AL42" i="37"/>
  <c r="AI42" i="37"/>
  <c r="AH42" i="37"/>
  <c r="AG42" i="37"/>
  <c r="AF42" i="37"/>
  <c r="AB42" i="37"/>
  <c r="AA42" i="37"/>
  <c r="Z42" i="37"/>
  <c r="Y42" i="37"/>
  <c r="V42" i="37"/>
  <c r="AK42" i="37"/>
  <c r="P42" i="37"/>
  <c r="N42" i="37"/>
  <c r="AE42" i="37"/>
  <c r="AJ42" i="37"/>
  <c r="AI41" i="37"/>
  <c r="AG41" i="37"/>
  <c r="AF41" i="37"/>
  <c r="AB41" i="37"/>
  <c r="AA41" i="37"/>
  <c r="Z41" i="37"/>
  <c r="Y41" i="37"/>
  <c r="X41" i="37"/>
  <c r="W41" i="37"/>
  <c r="V41" i="37"/>
  <c r="U41" i="37"/>
  <c r="X40" i="37"/>
  <c r="M41" i="37"/>
  <c r="K41" i="37"/>
  <c r="T41" i="37"/>
  <c r="AK41" i="37"/>
  <c r="P41" i="37"/>
  <c r="N41" i="37"/>
  <c r="L41" i="37"/>
  <c r="AE41" i="37"/>
  <c r="AJ41" i="37"/>
  <c r="AI40" i="37"/>
  <c r="AH40" i="37"/>
  <c r="AG40" i="37"/>
  <c r="AF40" i="37"/>
  <c r="AB40" i="37"/>
  <c r="AA40" i="37"/>
  <c r="Z40" i="37"/>
  <c r="Y40" i="37"/>
  <c r="P40" i="37"/>
  <c r="N40" i="37"/>
  <c r="K40" i="37"/>
  <c r="T40" i="37"/>
  <c r="AM40" i="37"/>
  <c r="AI39" i="37"/>
  <c r="AF39" i="37"/>
  <c r="AB39" i="37"/>
  <c r="AA39" i="37"/>
  <c r="Z39" i="37"/>
  <c r="Y39" i="37"/>
  <c r="X39" i="37"/>
  <c r="W39" i="37"/>
  <c r="V39" i="37"/>
  <c r="U39" i="37"/>
  <c r="X38" i="37"/>
  <c r="M39" i="37"/>
  <c r="K39" i="37"/>
  <c r="T39" i="37"/>
  <c r="AM39" i="37"/>
  <c r="P39" i="37"/>
  <c r="N39" i="37"/>
  <c r="L39" i="37"/>
  <c r="AE39" i="37"/>
  <c r="AJ39" i="37"/>
  <c r="AI38" i="37"/>
  <c r="AH38" i="37"/>
  <c r="AG38" i="37"/>
  <c r="AF38" i="37"/>
  <c r="K38" i="37"/>
  <c r="AE38" i="37"/>
  <c r="AJ38" i="37"/>
  <c r="AB38" i="37"/>
  <c r="AA38" i="37"/>
  <c r="Z38" i="37"/>
  <c r="Y38" i="37"/>
  <c r="W38" i="37"/>
  <c r="V38" i="37"/>
  <c r="U38" i="37"/>
  <c r="T38" i="37"/>
  <c r="P38" i="37"/>
  <c r="N38" i="37"/>
  <c r="AI37" i="37"/>
  <c r="AH37" i="37"/>
  <c r="AG37" i="37"/>
  <c r="AF37" i="37"/>
  <c r="K37" i="37"/>
  <c r="AE37" i="37"/>
  <c r="AJ37" i="37"/>
  <c r="AB37" i="37"/>
  <c r="AA37" i="37"/>
  <c r="Z37" i="37"/>
  <c r="Y37" i="37"/>
  <c r="W37" i="37"/>
  <c r="P37" i="37"/>
  <c r="N37" i="37"/>
  <c r="T37" i="37"/>
  <c r="AM37" i="37"/>
  <c r="AI36" i="37"/>
  <c r="AF36" i="37"/>
  <c r="AB36" i="37"/>
  <c r="AA36" i="37"/>
  <c r="Z36" i="37"/>
  <c r="Y36" i="37"/>
  <c r="X36" i="37"/>
  <c r="W36" i="37"/>
  <c r="V36" i="37"/>
  <c r="U36" i="37"/>
  <c r="P36" i="37"/>
  <c r="N36" i="37"/>
  <c r="AI35" i="37"/>
  <c r="AH35" i="37"/>
  <c r="AG35" i="37"/>
  <c r="AF35" i="37"/>
  <c r="K35" i="37"/>
  <c r="AE35" i="37"/>
  <c r="AJ35" i="37"/>
  <c r="AB35" i="37"/>
  <c r="AA35" i="37"/>
  <c r="Z35" i="37"/>
  <c r="Y35" i="37"/>
  <c r="V35" i="37"/>
  <c r="T35" i="37"/>
  <c r="AM35" i="37"/>
  <c r="P35" i="37"/>
  <c r="N35" i="37"/>
  <c r="AI34" i="37"/>
  <c r="AG34" i="37"/>
  <c r="AF34" i="37"/>
  <c r="K34" i="37"/>
  <c r="AE34" i="37"/>
  <c r="AJ34" i="37"/>
  <c r="AB34" i="37"/>
  <c r="AA34" i="37"/>
  <c r="Z34" i="37"/>
  <c r="Y34" i="37"/>
  <c r="X34" i="37"/>
  <c r="W34" i="37"/>
  <c r="U34" i="37"/>
  <c r="X33" i="37"/>
  <c r="M34" i="37"/>
  <c r="V34" i="37"/>
  <c r="T34" i="37"/>
  <c r="AK34" i="37"/>
  <c r="P34" i="37"/>
  <c r="N34" i="37"/>
  <c r="K33" i="37"/>
  <c r="AE33" i="37"/>
  <c r="AJ33" i="37"/>
  <c r="AI33" i="37"/>
  <c r="AH33" i="37"/>
  <c r="AG33" i="37"/>
  <c r="AF33" i="37"/>
  <c r="AB33" i="37"/>
  <c r="AA33" i="37"/>
  <c r="Z33" i="37"/>
  <c r="Y33" i="37"/>
  <c r="P33" i="37"/>
  <c r="N33" i="37"/>
  <c r="T33" i="37"/>
  <c r="AM33" i="37"/>
  <c r="K32" i="37"/>
  <c r="AE32" i="37"/>
  <c r="AJ32" i="37"/>
  <c r="AI32" i="37"/>
  <c r="AF32" i="37"/>
  <c r="AB32" i="37"/>
  <c r="AA32" i="37"/>
  <c r="Z32" i="37"/>
  <c r="Y32" i="37"/>
  <c r="X32" i="37"/>
  <c r="W32" i="37"/>
  <c r="U32" i="37"/>
  <c r="L32" i="37"/>
  <c r="V32" i="37"/>
  <c r="X31" i="37"/>
  <c r="M32" i="37"/>
  <c r="T32" i="37"/>
  <c r="AM32" i="37"/>
  <c r="P32" i="37"/>
  <c r="N32" i="37"/>
  <c r="K31" i="37"/>
  <c r="T31" i="37"/>
  <c r="AL31" i="37"/>
  <c r="AI31" i="37"/>
  <c r="AH31" i="37"/>
  <c r="AG31" i="37"/>
  <c r="AF31" i="37"/>
  <c r="AE31" i="37"/>
  <c r="AJ31" i="37"/>
  <c r="AB31" i="37"/>
  <c r="AA31" i="37"/>
  <c r="Z31" i="37"/>
  <c r="Y31" i="37"/>
  <c r="W31" i="37"/>
  <c r="V31" i="37"/>
  <c r="U31" i="37"/>
  <c r="P31" i="37"/>
  <c r="N31" i="37"/>
  <c r="AT30" i="37"/>
  <c r="AZ30" i="37"/>
  <c r="K30" i="37"/>
  <c r="AE30" i="37"/>
  <c r="AJ30" i="37"/>
  <c r="AI30" i="37"/>
  <c r="AH30" i="37"/>
  <c r="AG30" i="37"/>
  <c r="AF30" i="37"/>
  <c r="AB30" i="37"/>
  <c r="AA30" i="37"/>
  <c r="Z30" i="37"/>
  <c r="Y30" i="37"/>
  <c r="Y8" i="37"/>
  <c r="Y9" i="37"/>
  <c r="Y10" i="37"/>
  <c r="Y11" i="37"/>
  <c r="Y12" i="37"/>
  <c r="Y13" i="37"/>
  <c r="Y14" i="37"/>
  <c r="Y15" i="37"/>
  <c r="Y16" i="37"/>
  <c r="Y17" i="37"/>
  <c r="Y18" i="37"/>
  <c r="Y19" i="37"/>
  <c r="Y20" i="37"/>
  <c r="Y21" i="37"/>
  <c r="Y22" i="37"/>
  <c r="Y23" i="37"/>
  <c r="Y24" i="37"/>
  <c r="Y25" i="37"/>
  <c r="Y26" i="37"/>
  <c r="Y27" i="37"/>
  <c r="Y28" i="37"/>
  <c r="Y29" i="37"/>
  <c r="U6" i="37"/>
  <c r="V30" i="37"/>
  <c r="U30" i="37"/>
  <c r="P30" i="37"/>
  <c r="N30" i="37"/>
  <c r="AI29" i="37"/>
  <c r="AH29" i="37"/>
  <c r="AG29" i="37"/>
  <c r="AF29" i="37"/>
  <c r="AB29" i="37"/>
  <c r="AA29" i="37"/>
  <c r="Z29" i="37"/>
  <c r="X29" i="37"/>
  <c r="W29" i="37"/>
  <c r="V29" i="37"/>
  <c r="P29" i="37"/>
  <c r="N29" i="37"/>
  <c r="AI28" i="37"/>
  <c r="AH28" i="37"/>
  <c r="AF28" i="37"/>
  <c r="AB28" i="37"/>
  <c r="AA28" i="37"/>
  <c r="Z28" i="37"/>
  <c r="X28" i="37"/>
  <c r="W28" i="37"/>
  <c r="V28" i="37"/>
  <c r="U28" i="37"/>
  <c r="P28" i="37"/>
  <c r="N28" i="37"/>
  <c r="AI27" i="37"/>
  <c r="AF27" i="37"/>
  <c r="AB27" i="37"/>
  <c r="AA27" i="37"/>
  <c r="Z27" i="37"/>
  <c r="X27" i="37"/>
  <c r="W27" i="37"/>
  <c r="V27" i="37"/>
  <c r="U27" i="37"/>
  <c r="L27" i="37"/>
  <c r="P27" i="37"/>
  <c r="N27" i="37"/>
  <c r="K27" i="37"/>
  <c r="AE27" i="37"/>
  <c r="AJ27" i="37"/>
  <c r="K26" i="37"/>
  <c r="T26" i="37"/>
  <c r="AM26" i="37"/>
  <c r="AE26" i="37"/>
  <c r="AJ26" i="37"/>
  <c r="AI26" i="37"/>
  <c r="AH26" i="37"/>
  <c r="AG26" i="37"/>
  <c r="AF26" i="37"/>
  <c r="AB26" i="37"/>
  <c r="AA26" i="37"/>
  <c r="Z26" i="37"/>
  <c r="W26" i="37"/>
  <c r="U26" i="37"/>
  <c r="P26" i="37"/>
  <c r="N26" i="37"/>
  <c r="AL26" i="37"/>
  <c r="AI25" i="37"/>
  <c r="AH25" i="37"/>
  <c r="AF25" i="37"/>
  <c r="AB25" i="37"/>
  <c r="AA25" i="37"/>
  <c r="Z25" i="37"/>
  <c r="X25" i="37"/>
  <c r="W25" i="37"/>
  <c r="V25" i="37"/>
  <c r="U25" i="37"/>
  <c r="X24" i="37"/>
  <c r="M25" i="37"/>
  <c r="P25" i="37"/>
  <c r="N25" i="37"/>
  <c r="K24" i="37"/>
  <c r="AE24" i="37"/>
  <c r="AJ24" i="37"/>
  <c r="AI24" i="37"/>
  <c r="AH24" i="37"/>
  <c r="AG24" i="37"/>
  <c r="AF24" i="37"/>
  <c r="AB24" i="37"/>
  <c r="AA24" i="37"/>
  <c r="Z24" i="37"/>
  <c r="P24" i="37"/>
  <c r="N24" i="37"/>
  <c r="T24" i="37"/>
  <c r="AM24" i="37"/>
  <c r="K23" i="37"/>
  <c r="AE23" i="37"/>
  <c r="AJ23" i="37"/>
  <c r="AI23" i="37"/>
  <c r="AF23" i="37"/>
  <c r="AB23" i="37"/>
  <c r="AA23" i="37"/>
  <c r="Z23" i="37"/>
  <c r="X23" i="37"/>
  <c r="W23" i="37"/>
  <c r="U23" i="37"/>
  <c r="L23" i="37"/>
  <c r="V23" i="37"/>
  <c r="X22" i="37"/>
  <c r="M23" i="37"/>
  <c r="T23" i="37"/>
  <c r="AM23" i="37"/>
  <c r="P23" i="37"/>
  <c r="N23" i="37"/>
  <c r="AT22" i="37"/>
  <c r="AZ22" i="37"/>
  <c r="AI22" i="37"/>
  <c r="AH22" i="37"/>
  <c r="AG22" i="37"/>
  <c r="AF22" i="37"/>
  <c r="AB22" i="37"/>
  <c r="AA22" i="37"/>
  <c r="Z22" i="37"/>
  <c r="W22" i="37"/>
  <c r="V22" i="37"/>
  <c r="P22" i="37"/>
  <c r="N22" i="37"/>
  <c r="AI21" i="37"/>
  <c r="AF21" i="37"/>
  <c r="AB21" i="37"/>
  <c r="AA21" i="37"/>
  <c r="Z21" i="37"/>
  <c r="X21" i="37"/>
  <c r="W21" i="37"/>
  <c r="V21" i="37"/>
  <c r="U21" i="37"/>
  <c r="P21" i="37"/>
  <c r="N21" i="37"/>
  <c r="L21" i="37"/>
  <c r="K21" i="37"/>
  <c r="AE21" i="37"/>
  <c r="AJ21" i="37"/>
  <c r="W5" i="37"/>
  <c r="AY20" i="37"/>
  <c r="K20" i="37"/>
  <c r="T20" i="37"/>
  <c r="AL20" i="37"/>
  <c r="AI20" i="37"/>
  <c r="AH20" i="37"/>
  <c r="AG20" i="37"/>
  <c r="AF20" i="37"/>
  <c r="AB20" i="37"/>
  <c r="AA20" i="37"/>
  <c r="Z20" i="37"/>
  <c r="W20" i="37"/>
  <c r="P20" i="37"/>
  <c r="N20" i="37"/>
  <c r="AM20" i="37"/>
  <c r="W4" i="37"/>
  <c r="AY19" i="37"/>
  <c r="AI19" i="37"/>
  <c r="AH19" i="37"/>
  <c r="AG19" i="37"/>
  <c r="AF19" i="37"/>
  <c r="AB19" i="37"/>
  <c r="AA19" i="37"/>
  <c r="Z19" i="37"/>
  <c r="X19" i="37"/>
  <c r="P19" i="37"/>
  <c r="N19" i="37"/>
  <c r="K19" i="37"/>
  <c r="T19" i="37"/>
  <c r="AM19" i="37"/>
  <c r="W3" i="37"/>
  <c r="BB18" i="37"/>
  <c r="BB26" i="37"/>
  <c r="AY18" i="37"/>
  <c r="AI18" i="37"/>
  <c r="AG18" i="37"/>
  <c r="AF18" i="37"/>
  <c r="K18" i="37"/>
  <c r="AE18" i="37"/>
  <c r="AJ18" i="37"/>
  <c r="AB18" i="37"/>
  <c r="AA18" i="37"/>
  <c r="Z18" i="37"/>
  <c r="X18" i="37"/>
  <c r="W18" i="37"/>
  <c r="V18" i="37"/>
  <c r="U18" i="37"/>
  <c r="T18" i="37"/>
  <c r="P18" i="37"/>
  <c r="N18" i="37"/>
  <c r="K17" i="37"/>
  <c r="T17" i="37"/>
  <c r="AL17" i="37"/>
  <c r="AK17" i="37"/>
  <c r="AI17" i="37"/>
  <c r="AH17" i="37"/>
  <c r="AG17" i="37"/>
  <c r="AF17" i="37"/>
  <c r="AE17" i="37"/>
  <c r="AJ17" i="37"/>
  <c r="AB17" i="37"/>
  <c r="AA17" i="37"/>
  <c r="Z17" i="37"/>
  <c r="W17" i="37"/>
  <c r="U17" i="37"/>
  <c r="P17" i="37"/>
  <c r="N17" i="37"/>
  <c r="AM17" i="37"/>
  <c r="AI16" i="37"/>
  <c r="AH16" i="37"/>
  <c r="AF16" i="37"/>
  <c r="AB16" i="37"/>
  <c r="AA16" i="37"/>
  <c r="Z16" i="37"/>
  <c r="X16" i="37"/>
  <c r="U16" i="37"/>
  <c r="W16" i="37"/>
  <c r="X15" i="37"/>
  <c r="M16" i="37"/>
  <c r="V16" i="37"/>
  <c r="P16" i="37"/>
  <c r="N16" i="37"/>
  <c r="L16" i="37"/>
  <c r="K15" i="37"/>
  <c r="T15" i="37"/>
  <c r="AK15" i="37"/>
  <c r="AI15" i="37"/>
  <c r="AH15" i="37"/>
  <c r="AG15" i="37"/>
  <c r="AF15" i="37"/>
  <c r="AE15" i="37"/>
  <c r="AJ15" i="37"/>
  <c r="AB15" i="37"/>
  <c r="AA15" i="37"/>
  <c r="Z15" i="37"/>
  <c r="P15" i="37"/>
  <c r="N15" i="37"/>
  <c r="AM15" i="37"/>
  <c r="AT14" i="37"/>
  <c r="K14" i="37"/>
  <c r="T14" i="37"/>
  <c r="AM14" i="37"/>
  <c r="AL14" i="37"/>
  <c r="AK14" i="37"/>
  <c r="AE14" i="37"/>
  <c r="AJ14" i="37"/>
  <c r="AI14" i="37"/>
  <c r="AF14" i="37"/>
  <c r="AB14" i="37"/>
  <c r="AA14" i="37"/>
  <c r="Z14" i="37"/>
  <c r="X14" i="37"/>
  <c r="U14" i="37"/>
  <c r="W14" i="37"/>
  <c r="X13" i="37"/>
  <c r="M14" i="37"/>
  <c r="V14" i="37"/>
  <c r="P14" i="37"/>
  <c r="N14" i="37"/>
  <c r="L14" i="37"/>
  <c r="AI13" i="37"/>
  <c r="AH13" i="37"/>
  <c r="AG13" i="37"/>
  <c r="AF13" i="37"/>
  <c r="AB13" i="37"/>
  <c r="AA13" i="37"/>
  <c r="Z13" i="37"/>
  <c r="W13" i="37"/>
  <c r="V13" i="37"/>
  <c r="P13" i="37"/>
  <c r="N13" i="37"/>
  <c r="AI12" i="37"/>
  <c r="AF12" i="37"/>
  <c r="AB12" i="37"/>
  <c r="AA12" i="37"/>
  <c r="Z12" i="37"/>
  <c r="X12" i="37"/>
  <c r="W12" i="37"/>
  <c r="V12" i="37"/>
  <c r="U12" i="37"/>
  <c r="P12" i="37"/>
  <c r="N12" i="37"/>
  <c r="L12" i="37"/>
  <c r="K12" i="37"/>
  <c r="AE12" i="37"/>
  <c r="AJ12" i="37"/>
  <c r="AI11" i="37"/>
  <c r="AH11" i="37"/>
  <c r="AG11" i="37"/>
  <c r="AF11" i="37"/>
  <c r="AB11" i="37"/>
  <c r="AA11" i="37"/>
  <c r="Z11" i="37"/>
  <c r="U11" i="37"/>
  <c r="P11" i="37"/>
  <c r="N11" i="37"/>
  <c r="K11" i="37"/>
  <c r="T11" i="37"/>
  <c r="AM11" i="37"/>
  <c r="AI10" i="37"/>
  <c r="AH10" i="37"/>
  <c r="AF10" i="37"/>
  <c r="AB10" i="37"/>
  <c r="AA10" i="37"/>
  <c r="Z10" i="37"/>
  <c r="Z8" i="37"/>
  <c r="Z9" i="37"/>
  <c r="V6" i="37"/>
  <c r="X10" i="37"/>
  <c r="W10" i="37"/>
  <c r="V10" i="37"/>
  <c r="U10" i="37"/>
  <c r="P10" i="37"/>
  <c r="N10" i="37"/>
  <c r="AI9" i="37"/>
  <c r="AH9" i="37"/>
  <c r="AG9" i="37"/>
  <c r="AF9" i="37"/>
  <c r="AB9" i="37"/>
  <c r="AB8" i="37"/>
  <c r="X6" i="37"/>
  <c r="AA9" i="37"/>
  <c r="AA8" i="37"/>
  <c r="W6" i="37"/>
  <c r="U9" i="37"/>
  <c r="P9" i="37"/>
  <c r="N9" i="37"/>
  <c r="K9" i="37"/>
  <c r="T9" i="37"/>
  <c r="AM9" i="37"/>
  <c r="AI8" i="37"/>
  <c r="AF8" i="37"/>
  <c r="X8" i="37"/>
  <c r="W8" i="37"/>
  <c r="V8" i="37"/>
  <c r="U8" i="37"/>
  <c r="M8" i="37"/>
  <c r="K8" i="37"/>
  <c r="T8" i="37"/>
  <c r="AM8" i="37"/>
  <c r="Q8" i="37"/>
  <c r="P8" i="37"/>
  <c r="N8" i="37"/>
  <c r="L8" i="37"/>
  <c r="AE8" i="37"/>
  <c r="AJ8" i="37"/>
  <c r="AH5" i="37"/>
  <c r="BB20" i="37"/>
  <c r="BB28" i="37"/>
  <c r="AH4" i="37"/>
  <c r="BB19" i="37"/>
  <c r="BA19" i="37"/>
  <c r="AZ19" i="37"/>
  <c r="AZ27" i="37"/>
  <c r="V498" i="37"/>
  <c r="AH3" i="37"/>
  <c r="AE500" i="36"/>
  <c r="AJ500" i="36"/>
  <c r="AI500" i="36"/>
  <c r="AF500" i="36"/>
  <c r="AB500" i="36"/>
  <c r="AA500" i="36"/>
  <c r="Z500" i="36"/>
  <c r="Y500" i="36"/>
  <c r="T500" i="36"/>
  <c r="P500" i="36"/>
  <c r="AE499" i="36"/>
  <c r="AJ499" i="36"/>
  <c r="AI499" i="36"/>
  <c r="AF499" i="36"/>
  <c r="AB499" i="36"/>
  <c r="AA499" i="36"/>
  <c r="Z499" i="36"/>
  <c r="Y499" i="36"/>
  <c r="T499" i="36"/>
  <c r="P499" i="36"/>
  <c r="AE498" i="36"/>
  <c r="AJ498" i="36"/>
  <c r="AI498" i="36"/>
  <c r="AF498" i="36"/>
  <c r="AB498" i="36"/>
  <c r="AA498" i="36"/>
  <c r="Z498" i="36"/>
  <c r="Y498" i="36"/>
  <c r="T498" i="36"/>
  <c r="P498" i="36"/>
  <c r="AE497" i="36"/>
  <c r="AJ497" i="36"/>
  <c r="AI497" i="36"/>
  <c r="AF497" i="36"/>
  <c r="AB497" i="36"/>
  <c r="AA497" i="36"/>
  <c r="Z497" i="36"/>
  <c r="Y497" i="36"/>
  <c r="T497" i="36"/>
  <c r="P497" i="36"/>
  <c r="AE496" i="36"/>
  <c r="AJ496" i="36"/>
  <c r="AI496" i="36"/>
  <c r="AF496" i="36"/>
  <c r="AB496" i="36"/>
  <c r="AA496" i="36"/>
  <c r="Z496" i="36"/>
  <c r="Y496" i="36"/>
  <c r="T496" i="36"/>
  <c r="P496" i="36"/>
  <c r="AI495" i="36"/>
  <c r="AF495" i="36"/>
  <c r="AE495" i="36"/>
  <c r="AJ495" i="36"/>
  <c r="AB495" i="36"/>
  <c r="AA495" i="36"/>
  <c r="Z495" i="36"/>
  <c r="Y495" i="36"/>
  <c r="T495" i="36"/>
  <c r="P495" i="36"/>
  <c r="AI494" i="36"/>
  <c r="AF494" i="36"/>
  <c r="AE494" i="36"/>
  <c r="AJ494" i="36"/>
  <c r="AB494" i="36"/>
  <c r="AA494" i="36"/>
  <c r="Z494" i="36"/>
  <c r="Y494" i="36"/>
  <c r="T494" i="36"/>
  <c r="P494" i="36"/>
  <c r="AI493" i="36"/>
  <c r="AF493" i="36"/>
  <c r="AE493" i="36"/>
  <c r="AJ493" i="36"/>
  <c r="AB493" i="36"/>
  <c r="AA493" i="36"/>
  <c r="Z493" i="36"/>
  <c r="Y493" i="36"/>
  <c r="T493" i="36"/>
  <c r="P493" i="36"/>
  <c r="AE492" i="36"/>
  <c r="AJ492" i="36"/>
  <c r="AI492" i="36"/>
  <c r="AF492" i="36"/>
  <c r="AB492" i="36"/>
  <c r="AA492" i="36"/>
  <c r="Z492" i="36"/>
  <c r="Y492" i="36"/>
  <c r="T492" i="36"/>
  <c r="P492" i="36"/>
  <c r="AI491" i="36"/>
  <c r="AF491" i="36"/>
  <c r="AE491" i="36"/>
  <c r="AJ491" i="36"/>
  <c r="AB491" i="36"/>
  <c r="AA491" i="36"/>
  <c r="Z491" i="36"/>
  <c r="Y491" i="36"/>
  <c r="T491" i="36"/>
  <c r="P491" i="36"/>
  <c r="AE490" i="36"/>
  <c r="AJ490" i="36"/>
  <c r="AI490" i="36"/>
  <c r="AF490" i="36"/>
  <c r="AB490" i="36"/>
  <c r="AA490" i="36"/>
  <c r="Z490" i="36"/>
  <c r="Y490" i="36"/>
  <c r="T490" i="36"/>
  <c r="P490" i="36"/>
  <c r="AE489" i="36"/>
  <c r="AJ489" i="36"/>
  <c r="AI489" i="36"/>
  <c r="AF489" i="36"/>
  <c r="AB489" i="36"/>
  <c r="AA489" i="36"/>
  <c r="Z489" i="36"/>
  <c r="Y489" i="36"/>
  <c r="T489" i="36"/>
  <c r="P489" i="36"/>
  <c r="AE488" i="36"/>
  <c r="AJ488" i="36"/>
  <c r="AI488" i="36"/>
  <c r="AF488" i="36"/>
  <c r="AB488" i="36"/>
  <c r="AA488" i="36"/>
  <c r="Z488" i="36"/>
  <c r="Y488" i="36"/>
  <c r="T488" i="36"/>
  <c r="P488" i="36"/>
  <c r="AI487" i="36"/>
  <c r="AF487" i="36"/>
  <c r="AE487" i="36"/>
  <c r="AJ487" i="36"/>
  <c r="AB487" i="36"/>
  <c r="AA487" i="36"/>
  <c r="Z487" i="36"/>
  <c r="Y487" i="36"/>
  <c r="T487" i="36"/>
  <c r="P487" i="36"/>
  <c r="AE486" i="36"/>
  <c r="AJ486" i="36"/>
  <c r="AI486" i="36"/>
  <c r="AF486" i="36"/>
  <c r="AB486" i="36"/>
  <c r="AA486" i="36"/>
  <c r="Z486" i="36"/>
  <c r="Y486" i="36"/>
  <c r="T486" i="36"/>
  <c r="P486" i="36"/>
  <c r="AI485" i="36"/>
  <c r="AF485" i="36"/>
  <c r="AE485" i="36"/>
  <c r="AJ485" i="36"/>
  <c r="AB485" i="36"/>
  <c r="AA485" i="36"/>
  <c r="Z485" i="36"/>
  <c r="Y485" i="36"/>
  <c r="T485" i="36"/>
  <c r="P485" i="36"/>
  <c r="AE484" i="36"/>
  <c r="AJ484" i="36"/>
  <c r="AI484" i="36"/>
  <c r="AF484" i="36"/>
  <c r="AB484" i="36"/>
  <c r="AA484" i="36"/>
  <c r="Z484" i="36"/>
  <c r="Y484" i="36"/>
  <c r="T484" i="36"/>
  <c r="P484" i="36"/>
  <c r="AE483" i="36"/>
  <c r="AJ483" i="36"/>
  <c r="AI483" i="36"/>
  <c r="AF483" i="36"/>
  <c r="AB483" i="36"/>
  <c r="AA483" i="36"/>
  <c r="Z483" i="36"/>
  <c r="Y483" i="36"/>
  <c r="T483" i="36"/>
  <c r="P483" i="36"/>
  <c r="AE482" i="36"/>
  <c r="AJ482" i="36"/>
  <c r="AI482" i="36"/>
  <c r="AF482" i="36"/>
  <c r="AB482" i="36"/>
  <c r="AA482" i="36"/>
  <c r="Z482" i="36"/>
  <c r="Y482" i="36"/>
  <c r="T482" i="36"/>
  <c r="P482" i="36"/>
  <c r="AE481" i="36"/>
  <c r="AJ481" i="36"/>
  <c r="AI481" i="36"/>
  <c r="AF481" i="36"/>
  <c r="AB481" i="36"/>
  <c r="AA481" i="36"/>
  <c r="Z481" i="36"/>
  <c r="Y481" i="36"/>
  <c r="T481" i="36"/>
  <c r="P481" i="36"/>
  <c r="AE480" i="36"/>
  <c r="AJ480" i="36"/>
  <c r="AI480" i="36"/>
  <c r="AF480" i="36"/>
  <c r="AB480" i="36"/>
  <c r="AA480" i="36"/>
  <c r="Z480" i="36"/>
  <c r="Y480" i="36"/>
  <c r="T480" i="36"/>
  <c r="P480" i="36"/>
  <c r="AI479" i="36"/>
  <c r="AF479" i="36"/>
  <c r="AE479" i="36"/>
  <c r="AJ479" i="36"/>
  <c r="AB479" i="36"/>
  <c r="AA479" i="36"/>
  <c r="Z479" i="36"/>
  <c r="Y479" i="36"/>
  <c r="T479" i="36"/>
  <c r="P479" i="36"/>
  <c r="AI478" i="36"/>
  <c r="AF478" i="36"/>
  <c r="AE478" i="36"/>
  <c r="AJ478" i="36"/>
  <c r="AB478" i="36"/>
  <c r="AA478" i="36"/>
  <c r="Z478" i="36"/>
  <c r="Y478" i="36"/>
  <c r="T478" i="36"/>
  <c r="P478" i="36"/>
  <c r="AI477" i="36"/>
  <c r="AF477" i="36"/>
  <c r="AE477" i="36"/>
  <c r="AJ477" i="36"/>
  <c r="AB477" i="36"/>
  <c r="AA477" i="36"/>
  <c r="Z477" i="36"/>
  <c r="Y477" i="36"/>
  <c r="T477" i="36"/>
  <c r="P477" i="36"/>
  <c r="AE476" i="36"/>
  <c r="AJ476" i="36"/>
  <c r="AI476" i="36"/>
  <c r="AF476" i="36"/>
  <c r="AB476" i="36"/>
  <c r="AA476" i="36"/>
  <c r="Z476" i="36"/>
  <c r="Y476" i="36"/>
  <c r="T476" i="36"/>
  <c r="P476" i="36"/>
  <c r="AE475" i="36"/>
  <c r="AJ475" i="36"/>
  <c r="AI475" i="36"/>
  <c r="AF475" i="36"/>
  <c r="AB475" i="36"/>
  <c r="AA475" i="36"/>
  <c r="Z475" i="36"/>
  <c r="Y475" i="36"/>
  <c r="T475" i="36"/>
  <c r="P475" i="36"/>
  <c r="AE474" i="36"/>
  <c r="AJ474" i="36"/>
  <c r="AI474" i="36"/>
  <c r="AF474" i="36"/>
  <c r="AB474" i="36"/>
  <c r="AA474" i="36"/>
  <c r="Z474" i="36"/>
  <c r="Y474" i="36"/>
  <c r="T474" i="36"/>
  <c r="P474" i="36"/>
  <c r="AE473" i="36"/>
  <c r="AJ473" i="36"/>
  <c r="AI473" i="36"/>
  <c r="AF473" i="36"/>
  <c r="AB473" i="36"/>
  <c r="AA473" i="36"/>
  <c r="Z473" i="36"/>
  <c r="Y473" i="36"/>
  <c r="T473" i="36"/>
  <c r="P473" i="36"/>
  <c r="AE472" i="36"/>
  <c r="AJ472" i="36"/>
  <c r="AI472" i="36"/>
  <c r="AF472" i="36"/>
  <c r="AB472" i="36"/>
  <c r="AA472" i="36"/>
  <c r="Z472" i="36"/>
  <c r="Y472" i="36"/>
  <c r="T472" i="36"/>
  <c r="P472" i="36"/>
  <c r="AI471" i="36"/>
  <c r="AF471" i="36"/>
  <c r="AE471" i="36"/>
  <c r="AJ471" i="36"/>
  <c r="AB471" i="36"/>
  <c r="AA471" i="36"/>
  <c r="Z471" i="36"/>
  <c r="Y471" i="36"/>
  <c r="T471" i="36"/>
  <c r="P471" i="36"/>
  <c r="AI470" i="36"/>
  <c r="AF470" i="36"/>
  <c r="AE470" i="36"/>
  <c r="AJ470" i="36"/>
  <c r="AB470" i="36"/>
  <c r="AA470" i="36"/>
  <c r="Z470" i="36"/>
  <c r="Y470" i="36"/>
  <c r="T470" i="36"/>
  <c r="P470" i="36"/>
  <c r="AI469" i="36"/>
  <c r="AF469" i="36"/>
  <c r="AE469" i="36"/>
  <c r="AJ469" i="36"/>
  <c r="AB469" i="36"/>
  <c r="AA469" i="36"/>
  <c r="Z469" i="36"/>
  <c r="Y469" i="36"/>
  <c r="T469" i="36"/>
  <c r="P469" i="36"/>
  <c r="AI468" i="36"/>
  <c r="AF468" i="36"/>
  <c r="AE468" i="36"/>
  <c r="AJ468" i="36"/>
  <c r="AB468" i="36"/>
  <c r="AA468" i="36"/>
  <c r="Z468" i="36"/>
  <c r="Y468" i="36"/>
  <c r="T468" i="36"/>
  <c r="P468" i="36"/>
  <c r="AE467" i="36"/>
  <c r="AJ467" i="36"/>
  <c r="AI467" i="36"/>
  <c r="AF467" i="36"/>
  <c r="AB467" i="36"/>
  <c r="AA467" i="36"/>
  <c r="Z467" i="36"/>
  <c r="Y467" i="36"/>
  <c r="T467" i="36"/>
  <c r="P467" i="36"/>
  <c r="AE466" i="36"/>
  <c r="AJ466" i="36"/>
  <c r="AI466" i="36"/>
  <c r="AF466" i="36"/>
  <c r="AB466" i="36"/>
  <c r="AA466" i="36"/>
  <c r="Z466" i="36"/>
  <c r="Y466" i="36"/>
  <c r="T466" i="36"/>
  <c r="P466" i="36"/>
  <c r="AE465" i="36"/>
  <c r="AJ465" i="36"/>
  <c r="AI465" i="36"/>
  <c r="AF465" i="36"/>
  <c r="AB465" i="36"/>
  <c r="AA465" i="36"/>
  <c r="Z465" i="36"/>
  <c r="Y465" i="36"/>
  <c r="T465" i="36"/>
  <c r="P465" i="36"/>
  <c r="AE464" i="36"/>
  <c r="AJ464" i="36"/>
  <c r="AI464" i="36"/>
  <c r="AF464" i="36"/>
  <c r="AB464" i="36"/>
  <c r="AA464" i="36"/>
  <c r="Z464" i="36"/>
  <c r="Y464" i="36"/>
  <c r="T464" i="36"/>
  <c r="P464" i="36"/>
  <c r="AI463" i="36"/>
  <c r="AF463" i="36"/>
  <c r="AE463" i="36"/>
  <c r="AJ463" i="36"/>
  <c r="AB463" i="36"/>
  <c r="AA463" i="36"/>
  <c r="Z463" i="36"/>
  <c r="Y463" i="36"/>
  <c r="T463" i="36"/>
  <c r="P463" i="36"/>
  <c r="AI462" i="36"/>
  <c r="AF462" i="36"/>
  <c r="AE462" i="36"/>
  <c r="AJ462" i="36"/>
  <c r="AB462" i="36"/>
  <c r="AA462" i="36"/>
  <c r="Z462" i="36"/>
  <c r="Y462" i="36"/>
  <c r="T462" i="36"/>
  <c r="P462" i="36"/>
  <c r="AI461" i="36"/>
  <c r="AF461" i="36"/>
  <c r="AE461" i="36"/>
  <c r="AJ461" i="36"/>
  <c r="AB461" i="36"/>
  <c r="AA461" i="36"/>
  <c r="Z461" i="36"/>
  <c r="Y461" i="36"/>
  <c r="T461" i="36"/>
  <c r="P461" i="36"/>
  <c r="AE460" i="36"/>
  <c r="AJ460" i="36"/>
  <c r="AI460" i="36"/>
  <c r="AF460" i="36"/>
  <c r="AB460" i="36"/>
  <c r="AA460" i="36"/>
  <c r="Z460" i="36"/>
  <c r="Y460" i="36"/>
  <c r="T460" i="36"/>
  <c r="P460" i="36"/>
  <c r="AE459" i="36"/>
  <c r="AJ459" i="36"/>
  <c r="AI459" i="36"/>
  <c r="AF459" i="36"/>
  <c r="AB459" i="36"/>
  <c r="AA459" i="36"/>
  <c r="Z459" i="36"/>
  <c r="Y459" i="36"/>
  <c r="T459" i="36"/>
  <c r="P459" i="36"/>
  <c r="AI458" i="36"/>
  <c r="AF458" i="36"/>
  <c r="AE458" i="36"/>
  <c r="AJ458" i="36"/>
  <c r="AB458" i="36"/>
  <c r="AA458" i="36"/>
  <c r="Z458" i="36"/>
  <c r="Y458" i="36"/>
  <c r="T458" i="36"/>
  <c r="P458" i="36"/>
  <c r="AI457" i="36"/>
  <c r="AF457" i="36"/>
  <c r="AE457" i="36"/>
  <c r="AJ457" i="36"/>
  <c r="AB457" i="36"/>
  <c r="AA457" i="36"/>
  <c r="Z457" i="36"/>
  <c r="Y457" i="36"/>
  <c r="T457" i="36"/>
  <c r="P457" i="36"/>
  <c r="AE456" i="36"/>
  <c r="AJ456" i="36"/>
  <c r="AI456" i="36"/>
  <c r="AF456" i="36"/>
  <c r="AB456" i="36"/>
  <c r="AA456" i="36"/>
  <c r="Z456" i="36"/>
  <c r="Y456" i="36"/>
  <c r="T456" i="36"/>
  <c r="P456" i="36"/>
  <c r="AI455" i="36"/>
  <c r="AF455" i="36"/>
  <c r="AE455" i="36"/>
  <c r="AJ455" i="36"/>
  <c r="AB455" i="36"/>
  <c r="AA455" i="36"/>
  <c r="Z455" i="36"/>
  <c r="Y455" i="36"/>
  <c r="T455" i="36"/>
  <c r="P455" i="36"/>
  <c r="AI454" i="36"/>
  <c r="AF454" i="36"/>
  <c r="AE454" i="36"/>
  <c r="AJ454" i="36"/>
  <c r="AB454" i="36"/>
  <c r="AA454" i="36"/>
  <c r="Z454" i="36"/>
  <c r="Y454" i="36"/>
  <c r="T454" i="36"/>
  <c r="P454" i="36"/>
  <c r="AI453" i="36"/>
  <c r="AF453" i="36"/>
  <c r="AE453" i="36"/>
  <c r="AJ453" i="36"/>
  <c r="AB453" i="36"/>
  <c r="AA453" i="36"/>
  <c r="Z453" i="36"/>
  <c r="Y453" i="36"/>
  <c r="T453" i="36"/>
  <c r="P453" i="36"/>
  <c r="AI452" i="36"/>
  <c r="AF452" i="36"/>
  <c r="AE452" i="36"/>
  <c r="AJ452" i="36"/>
  <c r="AB452" i="36"/>
  <c r="AA452" i="36"/>
  <c r="Z452" i="36"/>
  <c r="Y452" i="36"/>
  <c r="T452" i="36"/>
  <c r="P452" i="36"/>
  <c r="AI451" i="36"/>
  <c r="AF451" i="36"/>
  <c r="AE451" i="36"/>
  <c r="AJ451" i="36"/>
  <c r="AB451" i="36"/>
  <c r="AA451" i="36"/>
  <c r="Z451" i="36"/>
  <c r="Y451" i="36"/>
  <c r="T451" i="36"/>
  <c r="P451" i="36"/>
  <c r="AE450" i="36"/>
  <c r="AJ450" i="36"/>
  <c r="AI450" i="36"/>
  <c r="AF450" i="36"/>
  <c r="AB450" i="36"/>
  <c r="AA450" i="36"/>
  <c r="Z450" i="36"/>
  <c r="Y450" i="36"/>
  <c r="T450" i="36"/>
  <c r="P450" i="36"/>
  <c r="AE449" i="36"/>
  <c r="AJ449" i="36"/>
  <c r="AI449" i="36"/>
  <c r="AF449" i="36"/>
  <c r="AB449" i="36"/>
  <c r="AA449" i="36"/>
  <c r="Z449" i="36"/>
  <c r="Y449" i="36"/>
  <c r="T449" i="36"/>
  <c r="P449" i="36"/>
  <c r="AE448" i="36"/>
  <c r="AJ448" i="36"/>
  <c r="AI448" i="36"/>
  <c r="AF448" i="36"/>
  <c r="AB448" i="36"/>
  <c r="AA448" i="36"/>
  <c r="Z448" i="36"/>
  <c r="Y448" i="36"/>
  <c r="T448" i="36"/>
  <c r="P448" i="36"/>
  <c r="AI447" i="36"/>
  <c r="AF447" i="36"/>
  <c r="AE447" i="36"/>
  <c r="AJ447" i="36"/>
  <c r="AB447" i="36"/>
  <c r="AA447" i="36"/>
  <c r="Z447" i="36"/>
  <c r="Y447" i="36"/>
  <c r="T447" i="36"/>
  <c r="P447" i="36"/>
  <c r="AI446" i="36"/>
  <c r="AF446" i="36"/>
  <c r="AE446" i="36"/>
  <c r="AJ446" i="36"/>
  <c r="AB446" i="36"/>
  <c r="AA446" i="36"/>
  <c r="Z446" i="36"/>
  <c r="Y446" i="36"/>
  <c r="T446" i="36"/>
  <c r="P446" i="36"/>
  <c r="AE445" i="36"/>
  <c r="AJ445" i="36"/>
  <c r="AI445" i="36"/>
  <c r="AF445" i="36"/>
  <c r="AB445" i="36"/>
  <c r="AA445" i="36"/>
  <c r="Z445" i="36"/>
  <c r="Y445" i="36"/>
  <c r="T445" i="36"/>
  <c r="P445" i="36"/>
  <c r="AE444" i="36"/>
  <c r="AJ444" i="36"/>
  <c r="AI444" i="36"/>
  <c r="AF444" i="36"/>
  <c r="AB444" i="36"/>
  <c r="AA444" i="36"/>
  <c r="Z444" i="36"/>
  <c r="Y444" i="36"/>
  <c r="T444" i="36"/>
  <c r="P444" i="36"/>
  <c r="AE443" i="36"/>
  <c r="AJ443" i="36"/>
  <c r="AI443" i="36"/>
  <c r="AF443" i="36"/>
  <c r="AB443" i="36"/>
  <c r="AA443" i="36"/>
  <c r="Z443" i="36"/>
  <c r="Y443" i="36"/>
  <c r="T443" i="36"/>
  <c r="P443" i="36"/>
  <c r="AI442" i="36"/>
  <c r="AF442" i="36"/>
  <c r="AE442" i="36"/>
  <c r="AJ442" i="36"/>
  <c r="AB442" i="36"/>
  <c r="AA442" i="36"/>
  <c r="Z442" i="36"/>
  <c r="Y442" i="36"/>
  <c r="T442" i="36"/>
  <c r="P442" i="36"/>
  <c r="AI441" i="36"/>
  <c r="AF441" i="36"/>
  <c r="AE441" i="36"/>
  <c r="AJ441" i="36"/>
  <c r="AB441" i="36"/>
  <c r="AA441" i="36"/>
  <c r="Z441" i="36"/>
  <c r="Y441" i="36"/>
  <c r="T441" i="36"/>
  <c r="P441" i="36"/>
  <c r="AI440" i="36"/>
  <c r="AF440" i="36"/>
  <c r="AE440" i="36"/>
  <c r="AJ440" i="36"/>
  <c r="AB440" i="36"/>
  <c r="AA440" i="36"/>
  <c r="Z440" i="36"/>
  <c r="Y440" i="36"/>
  <c r="T440" i="36"/>
  <c r="P440" i="36"/>
  <c r="AI439" i="36"/>
  <c r="AF439" i="36"/>
  <c r="AE439" i="36"/>
  <c r="AJ439" i="36"/>
  <c r="AB439" i="36"/>
  <c r="AA439" i="36"/>
  <c r="Z439" i="36"/>
  <c r="Y439" i="36"/>
  <c r="T439" i="36"/>
  <c r="P439" i="36"/>
  <c r="AE438" i="36"/>
  <c r="AJ438" i="36"/>
  <c r="AI438" i="36"/>
  <c r="AF438" i="36"/>
  <c r="AB438" i="36"/>
  <c r="AA438" i="36"/>
  <c r="Z438" i="36"/>
  <c r="Y438" i="36"/>
  <c r="T438" i="36"/>
  <c r="P438" i="36"/>
  <c r="AE437" i="36"/>
  <c r="AJ437" i="36"/>
  <c r="AI437" i="36"/>
  <c r="AF437" i="36"/>
  <c r="AB437" i="36"/>
  <c r="AA437" i="36"/>
  <c r="Z437" i="36"/>
  <c r="Y437" i="36"/>
  <c r="T437" i="36"/>
  <c r="P437" i="36"/>
  <c r="AE436" i="36"/>
  <c r="AJ436" i="36"/>
  <c r="AI436" i="36"/>
  <c r="AF436" i="36"/>
  <c r="AB436" i="36"/>
  <c r="AA436" i="36"/>
  <c r="Z436" i="36"/>
  <c r="Y436" i="36"/>
  <c r="T436" i="36"/>
  <c r="P436" i="36"/>
  <c r="AE435" i="36"/>
  <c r="AJ435" i="36"/>
  <c r="AI435" i="36"/>
  <c r="AF435" i="36"/>
  <c r="AB435" i="36"/>
  <c r="AA435" i="36"/>
  <c r="Z435" i="36"/>
  <c r="Y435" i="36"/>
  <c r="T435" i="36"/>
  <c r="P435" i="36"/>
  <c r="AI434" i="36"/>
  <c r="AF434" i="36"/>
  <c r="AE434" i="36"/>
  <c r="AJ434" i="36"/>
  <c r="AB434" i="36"/>
  <c r="AA434" i="36"/>
  <c r="Z434" i="36"/>
  <c r="Y434" i="36"/>
  <c r="T434" i="36"/>
  <c r="P434" i="36"/>
  <c r="AI433" i="36"/>
  <c r="AF433" i="36"/>
  <c r="AE433" i="36"/>
  <c r="AJ433" i="36"/>
  <c r="AB433" i="36"/>
  <c r="AA433" i="36"/>
  <c r="Z433" i="36"/>
  <c r="Y433" i="36"/>
  <c r="T433" i="36"/>
  <c r="P433" i="36"/>
  <c r="AI432" i="36"/>
  <c r="AF432" i="36"/>
  <c r="AE432" i="36"/>
  <c r="AJ432" i="36"/>
  <c r="AB432" i="36"/>
  <c r="AA432" i="36"/>
  <c r="Z432" i="36"/>
  <c r="Y432" i="36"/>
  <c r="T432" i="36"/>
  <c r="P432" i="36"/>
  <c r="AI431" i="36"/>
  <c r="AF431" i="36"/>
  <c r="AE431" i="36"/>
  <c r="AJ431" i="36"/>
  <c r="AB431" i="36"/>
  <c r="AA431" i="36"/>
  <c r="Z431" i="36"/>
  <c r="Y431" i="36"/>
  <c r="T431" i="36"/>
  <c r="P431" i="36"/>
  <c r="AE430" i="36"/>
  <c r="AJ430" i="36"/>
  <c r="AI430" i="36"/>
  <c r="AF430" i="36"/>
  <c r="AB430" i="36"/>
  <c r="AA430" i="36"/>
  <c r="Z430" i="36"/>
  <c r="Y430" i="36"/>
  <c r="T430" i="36"/>
  <c r="P430" i="36"/>
  <c r="AE429" i="36"/>
  <c r="AJ429" i="36"/>
  <c r="AI429" i="36"/>
  <c r="AF429" i="36"/>
  <c r="AB429" i="36"/>
  <c r="AA429" i="36"/>
  <c r="Z429" i="36"/>
  <c r="Y429" i="36"/>
  <c r="T429" i="36"/>
  <c r="P429" i="36"/>
  <c r="AE428" i="36"/>
  <c r="AJ428" i="36"/>
  <c r="AI428" i="36"/>
  <c r="AF428" i="36"/>
  <c r="AB428" i="36"/>
  <c r="AA428" i="36"/>
  <c r="Z428" i="36"/>
  <c r="Y428" i="36"/>
  <c r="T428" i="36"/>
  <c r="P428" i="36"/>
  <c r="AE427" i="36"/>
  <c r="AJ427" i="36"/>
  <c r="AI427" i="36"/>
  <c r="AF427" i="36"/>
  <c r="AB427" i="36"/>
  <c r="AA427" i="36"/>
  <c r="Z427" i="36"/>
  <c r="Y427" i="36"/>
  <c r="T427" i="36"/>
  <c r="P427" i="36"/>
  <c r="AI426" i="36"/>
  <c r="AF426" i="36"/>
  <c r="AE426" i="36"/>
  <c r="AJ426" i="36"/>
  <c r="AB426" i="36"/>
  <c r="AA426" i="36"/>
  <c r="Z426" i="36"/>
  <c r="Y426" i="36"/>
  <c r="T426" i="36"/>
  <c r="P426" i="36"/>
  <c r="AI425" i="36"/>
  <c r="AF425" i="36"/>
  <c r="AE425" i="36"/>
  <c r="AJ425" i="36"/>
  <c r="AB425" i="36"/>
  <c r="AA425" i="36"/>
  <c r="Z425" i="36"/>
  <c r="Y425" i="36"/>
  <c r="T425" i="36"/>
  <c r="P425" i="36"/>
  <c r="AI424" i="36"/>
  <c r="AF424" i="36"/>
  <c r="AE424" i="36"/>
  <c r="AJ424" i="36"/>
  <c r="AB424" i="36"/>
  <c r="AA424" i="36"/>
  <c r="Z424" i="36"/>
  <c r="Y424" i="36"/>
  <c r="T424" i="36"/>
  <c r="P424" i="36"/>
  <c r="AI423" i="36"/>
  <c r="AF423" i="36"/>
  <c r="AE423" i="36"/>
  <c r="AJ423" i="36"/>
  <c r="AB423" i="36"/>
  <c r="AA423" i="36"/>
  <c r="Z423" i="36"/>
  <c r="Y423" i="36"/>
  <c r="T423" i="36"/>
  <c r="P423" i="36"/>
  <c r="AE422" i="36"/>
  <c r="AJ422" i="36"/>
  <c r="AI422" i="36"/>
  <c r="AF422" i="36"/>
  <c r="AB422" i="36"/>
  <c r="AA422" i="36"/>
  <c r="Z422" i="36"/>
  <c r="Y422" i="36"/>
  <c r="T422" i="36"/>
  <c r="P422" i="36"/>
  <c r="AE421" i="36"/>
  <c r="AJ421" i="36"/>
  <c r="AI421" i="36"/>
  <c r="AF421" i="36"/>
  <c r="AB421" i="36"/>
  <c r="AA421" i="36"/>
  <c r="Z421" i="36"/>
  <c r="Y421" i="36"/>
  <c r="T421" i="36"/>
  <c r="P421" i="36"/>
  <c r="AE420" i="36"/>
  <c r="AJ420" i="36"/>
  <c r="AI420" i="36"/>
  <c r="AF420" i="36"/>
  <c r="AB420" i="36"/>
  <c r="AA420" i="36"/>
  <c r="Z420" i="36"/>
  <c r="Y420" i="36"/>
  <c r="T420" i="36"/>
  <c r="P420" i="36"/>
  <c r="AE419" i="36"/>
  <c r="AJ419" i="36"/>
  <c r="AI419" i="36"/>
  <c r="AF419" i="36"/>
  <c r="AB419" i="36"/>
  <c r="AA419" i="36"/>
  <c r="Z419" i="36"/>
  <c r="Y419" i="36"/>
  <c r="T419" i="36"/>
  <c r="P419" i="36"/>
  <c r="AI418" i="36"/>
  <c r="AF418" i="36"/>
  <c r="AE418" i="36"/>
  <c r="AJ418" i="36"/>
  <c r="AB418" i="36"/>
  <c r="AA418" i="36"/>
  <c r="Z418" i="36"/>
  <c r="Y418" i="36"/>
  <c r="T418" i="36"/>
  <c r="P418" i="36"/>
  <c r="AI417" i="36"/>
  <c r="AF417" i="36"/>
  <c r="AE417" i="36"/>
  <c r="AJ417" i="36"/>
  <c r="AB417" i="36"/>
  <c r="AA417" i="36"/>
  <c r="Z417" i="36"/>
  <c r="Y417" i="36"/>
  <c r="T417" i="36"/>
  <c r="P417" i="36"/>
  <c r="AI416" i="36"/>
  <c r="AF416" i="36"/>
  <c r="AE416" i="36"/>
  <c r="AJ416" i="36"/>
  <c r="AB416" i="36"/>
  <c r="AA416" i="36"/>
  <c r="Z416" i="36"/>
  <c r="Y416" i="36"/>
  <c r="T416" i="36"/>
  <c r="P416" i="36"/>
  <c r="AI415" i="36"/>
  <c r="AF415" i="36"/>
  <c r="AE415" i="36"/>
  <c r="AJ415" i="36"/>
  <c r="AB415" i="36"/>
  <c r="AA415" i="36"/>
  <c r="Z415" i="36"/>
  <c r="Y415" i="36"/>
  <c r="T415" i="36"/>
  <c r="P415" i="36"/>
  <c r="AI414" i="36"/>
  <c r="AF414" i="36"/>
  <c r="AE414" i="36"/>
  <c r="AJ414" i="36"/>
  <c r="AB414" i="36"/>
  <c r="AA414" i="36"/>
  <c r="Z414" i="36"/>
  <c r="Y414" i="36"/>
  <c r="T414" i="36"/>
  <c r="P414" i="36"/>
  <c r="AE413" i="36"/>
  <c r="AJ413" i="36"/>
  <c r="AI413" i="36"/>
  <c r="AF413" i="36"/>
  <c r="AB413" i="36"/>
  <c r="AA413" i="36"/>
  <c r="Z413" i="36"/>
  <c r="Y413" i="36"/>
  <c r="T413" i="36"/>
  <c r="P413" i="36"/>
  <c r="AE412" i="36"/>
  <c r="AJ412" i="36"/>
  <c r="AI412" i="36"/>
  <c r="AF412" i="36"/>
  <c r="AB412" i="36"/>
  <c r="AA412" i="36"/>
  <c r="Z412" i="36"/>
  <c r="Y412" i="36"/>
  <c r="T412" i="36"/>
  <c r="P412" i="36"/>
  <c r="AE411" i="36"/>
  <c r="AJ411" i="36"/>
  <c r="AI411" i="36"/>
  <c r="AF411" i="36"/>
  <c r="AB411" i="36"/>
  <c r="AA411" i="36"/>
  <c r="Z411" i="36"/>
  <c r="Y411" i="36"/>
  <c r="T411" i="36"/>
  <c r="P411" i="36"/>
  <c r="AI410" i="36"/>
  <c r="AF410" i="36"/>
  <c r="AE410" i="36"/>
  <c r="AJ410" i="36"/>
  <c r="AB410" i="36"/>
  <c r="AA410" i="36"/>
  <c r="Z410" i="36"/>
  <c r="Y410" i="36"/>
  <c r="T410" i="36"/>
  <c r="P410" i="36"/>
  <c r="AI409" i="36"/>
  <c r="AF409" i="36"/>
  <c r="AE409" i="36"/>
  <c r="AJ409" i="36"/>
  <c r="AB409" i="36"/>
  <c r="AA409" i="36"/>
  <c r="Z409" i="36"/>
  <c r="Y409" i="36"/>
  <c r="T409" i="36"/>
  <c r="P409" i="36"/>
  <c r="AI408" i="36"/>
  <c r="AF408" i="36"/>
  <c r="AE408" i="36"/>
  <c r="AJ408" i="36"/>
  <c r="AB408" i="36"/>
  <c r="AA408" i="36"/>
  <c r="Z408" i="36"/>
  <c r="Y408" i="36"/>
  <c r="T408" i="36"/>
  <c r="P408" i="36"/>
  <c r="AI407" i="36"/>
  <c r="AF407" i="36"/>
  <c r="AE407" i="36"/>
  <c r="AJ407" i="36"/>
  <c r="AB407" i="36"/>
  <c r="AA407" i="36"/>
  <c r="Z407" i="36"/>
  <c r="Y407" i="36"/>
  <c r="T407" i="36"/>
  <c r="P407" i="36"/>
  <c r="AE406" i="36"/>
  <c r="AJ406" i="36"/>
  <c r="AI406" i="36"/>
  <c r="AF406" i="36"/>
  <c r="AB406" i="36"/>
  <c r="AA406" i="36"/>
  <c r="Z406" i="36"/>
  <c r="Y406" i="36"/>
  <c r="T406" i="36"/>
  <c r="P406" i="36"/>
  <c r="AE405" i="36"/>
  <c r="AJ405" i="36"/>
  <c r="AI405" i="36"/>
  <c r="AF405" i="36"/>
  <c r="AB405" i="36"/>
  <c r="AA405" i="36"/>
  <c r="Z405" i="36"/>
  <c r="Y405" i="36"/>
  <c r="T405" i="36"/>
  <c r="P405" i="36"/>
  <c r="AE404" i="36"/>
  <c r="AJ404" i="36"/>
  <c r="AI404" i="36"/>
  <c r="AF404" i="36"/>
  <c r="AB404" i="36"/>
  <c r="AA404" i="36"/>
  <c r="Z404" i="36"/>
  <c r="Y404" i="36"/>
  <c r="T404" i="36"/>
  <c r="P404" i="36"/>
  <c r="AE403" i="36"/>
  <c r="AJ403" i="36"/>
  <c r="AI403" i="36"/>
  <c r="AF403" i="36"/>
  <c r="AB403" i="36"/>
  <c r="AA403" i="36"/>
  <c r="Z403" i="36"/>
  <c r="Y403" i="36"/>
  <c r="T403" i="36"/>
  <c r="P403" i="36"/>
  <c r="AI402" i="36"/>
  <c r="AF402" i="36"/>
  <c r="AE402" i="36"/>
  <c r="AJ402" i="36"/>
  <c r="AB402" i="36"/>
  <c r="AA402" i="36"/>
  <c r="Z402" i="36"/>
  <c r="Y402" i="36"/>
  <c r="T402" i="36"/>
  <c r="P402" i="36"/>
  <c r="AI401" i="36"/>
  <c r="AF401" i="36"/>
  <c r="AE401" i="36"/>
  <c r="AJ401" i="36"/>
  <c r="AB401" i="36"/>
  <c r="AA401" i="36"/>
  <c r="Z401" i="36"/>
  <c r="Y401" i="36"/>
  <c r="T401" i="36"/>
  <c r="P401" i="36"/>
  <c r="AI400" i="36"/>
  <c r="AF400" i="36"/>
  <c r="AE400" i="36"/>
  <c r="AJ400" i="36"/>
  <c r="AB400" i="36"/>
  <c r="AA400" i="36"/>
  <c r="Z400" i="36"/>
  <c r="Y400" i="36"/>
  <c r="T400" i="36"/>
  <c r="P400" i="36"/>
  <c r="AI399" i="36"/>
  <c r="AF399" i="36"/>
  <c r="AE399" i="36"/>
  <c r="AJ399" i="36"/>
  <c r="AB399" i="36"/>
  <c r="AA399" i="36"/>
  <c r="Z399" i="36"/>
  <c r="Y399" i="36"/>
  <c r="T399" i="36"/>
  <c r="P399" i="36"/>
  <c r="AE398" i="36"/>
  <c r="AJ398" i="36"/>
  <c r="AI398" i="36"/>
  <c r="AF398" i="36"/>
  <c r="AB398" i="36"/>
  <c r="AA398" i="36"/>
  <c r="Z398" i="36"/>
  <c r="Y398" i="36"/>
  <c r="T398" i="36"/>
  <c r="P398" i="36"/>
  <c r="AE397" i="36"/>
  <c r="AJ397" i="36"/>
  <c r="AI397" i="36"/>
  <c r="AF397" i="36"/>
  <c r="AB397" i="36"/>
  <c r="AA397" i="36"/>
  <c r="Z397" i="36"/>
  <c r="Y397" i="36"/>
  <c r="T397" i="36"/>
  <c r="P397" i="36"/>
  <c r="AE396" i="36"/>
  <c r="AJ396" i="36"/>
  <c r="AI396" i="36"/>
  <c r="AF396" i="36"/>
  <c r="AB396" i="36"/>
  <c r="AA396" i="36"/>
  <c r="Z396" i="36"/>
  <c r="Y396" i="36"/>
  <c r="T396" i="36"/>
  <c r="P396" i="36"/>
  <c r="AE395" i="36"/>
  <c r="AJ395" i="36"/>
  <c r="AI395" i="36"/>
  <c r="AF395" i="36"/>
  <c r="AB395" i="36"/>
  <c r="AA395" i="36"/>
  <c r="Z395" i="36"/>
  <c r="Y395" i="36"/>
  <c r="T395" i="36"/>
  <c r="P395" i="36"/>
  <c r="AI394" i="36"/>
  <c r="AF394" i="36"/>
  <c r="AE394" i="36"/>
  <c r="AJ394" i="36"/>
  <c r="AB394" i="36"/>
  <c r="AA394" i="36"/>
  <c r="Z394" i="36"/>
  <c r="Y394" i="36"/>
  <c r="T394" i="36"/>
  <c r="P394" i="36"/>
  <c r="AI393" i="36"/>
  <c r="AF393" i="36"/>
  <c r="AE393" i="36"/>
  <c r="AJ393" i="36"/>
  <c r="AB393" i="36"/>
  <c r="AA393" i="36"/>
  <c r="Z393" i="36"/>
  <c r="Y393" i="36"/>
  <c r="T393" i="36"/>
  <c r="P393" i="36"/>
  <c r="AI392" i="36"/>
  <c r="AF392" i="36"/>
  <c r="AE392" i="36"/>
  <c r="AJ392" i="36"/>
  <c r="AB392" i="36"/>
  <c r="AA392" i="36"/>
  <c r="Z392" i="36"/>
  <c r="Y392" i="36"/>
  <c r="T392" i="36"/>
  <c r="P392" i="36"/>
  <c r="AI391" i="36"/>
  <c r="AF391" i="36"/>
  <c r="AE391" i="36"/>
  <c r="AJ391" i="36"/>
  <c r="AB391" i="36"/>
  <c r="AA391" i="36"/>
  <c r="Z391" i="36"/>
  <c r="Y391" i="36"/>
  <c r="T391" i="36"/>
  <c r="P391" i="36"/>
  <c r="AE390" i="36"/>
  <c r="AJ390" i="36"/>
  <c r="AI390" i="36"/>
  <c r="AF390" i="36"/>
  <c r="AB390" i="36"/>
  <c r="AA390" i="36"/>
  <c r="Z390" i="36"/>
  <c r="Y390" i="36"/>
  <c r="T390" i="36"/>
  <c r="P390" i="36"/>
  <c r="AE389" i="36"/>
  <c r="AJ389" i="36"/>
  <c r="AI389" i="36"/>
  <c r="AF389" i="36"/>
  <c r="AB389" i="36"/>
  <c r="AA389" i="36"/>
  <c r="Z389" i="36"/>
  <c r="Y389" i="36"/>
  <c r="T389" i="36"/>
  <c r="P389" i="36"/>
  <c r="AI388" i="36"/>
  <c r="AF388" i="36"/>
  <c r="AE388" i="36"/>
  <c r="AJ388" i="36"/>
  <c r="AB388" i="36"/>
  <c r="AA388" i="36"/>
  <c r="Z388" i="36"/>
  <c r="Y388" i="36"/>
  <c r="T388" i="36"/>
  <c r="P388" i="36"/>
  <c r="AE387" i="36"/>
  <c r="AJ387" i="36"/>
  <c r="AI387" i="36"/>
  <c r="AF387" i="36"/>
  <c r="AB387" i="36"/>
  <c r="AA387" i="36"/>
  <c r="Z387" i="36"/>
  <c r="Y387" i="36"/>
  <c r="T387" i="36"/>
  <c r="P387" i="36"/>
  <c r="AI386" i="36"/>
  <c r="AF386" i="36"/>
  <c r="AE386" i="36"/>
  <c r="AJ386" i="36"/>
  <c r="AB386" i="36"/>
  <c r="AA386" i="36"/>
  <c r="Z386" i="36"/>
  <c r="Y386" i="36"/>
  <c r="T386" i="36"/>
  <c r="P386" i="36"/>
  <c r="AI385" i="36"/>
  <c r="AF385" i="36"/>
  <c r="AE385" i="36"/>
  <c r="AJ385" i="36"/>
  <c r="AB385" i="36"/>
  <c r="AA385" i="36"/>
  <c r="Z385" i="36"/>
  <c r="Y385" i="36"/>
  <c r="T385" i="36"/>
  <c r="P385" i="36"/>
  <c r="AI384" i="36"/>
  <c r="AF384" i="36"/>
  <c r="AE384" i="36"/>
  <c r="AJ384" i="36"/>
  <c r="AB384" i="36"/>
  <c r="AA384" i="36"/>
  <c r="Z384" i="36"/>
  <c r="Y384" i="36"/>
  <c r="T384" i="36"/>
  <c r="P384" i="36"/>
  <c r="AI383" i="36"/>
  <c r="AF383" i="36"/>
  <c r="AE383" i="36"/>
  <c r="AJ383" i="36"/>
  <c r="AB383" i="36"/>
  <c r="AA383" i="36"/>
  <c r="Z383" i="36"/>
  <c r="Y383" i="36"/>
  <c r="T383" i="36"/>
  <c r="P383" i="36"/>
  <c r="AE382" i="36"/>
  <c r="AJ382" i="36"/>
  <c r="AI382" i="36"/>
  <c r="AF382" i="36"/>
  <c r="AB382" i="36"/>
  <c r="AA382" i="36"/>
  <c r="Z382" i="36"/>
  <c r="Y382" i="36"/>
  <c r="T382" i="36"/>
  <c r="P382" i="36"/>
  <c r="AE381" i="36"/>
  <c r="AJ381" i="36"/>
  <c r="AI381" i="36"/>
  <c r="AF381" i="36"/>
  <c r="AB381" i="36"/>
  <c r="AA381" i="36"/>
  <c r="Z381" i="36"/>
  <c r="Y381" i="36"/>
  <c r="T381" i="36"/>
  <c r="P381" i="36"/>
  <c r="AI380" i="36"/>
  <c r="AF380" i="36"/>
  <c r="AE380" i="36"/>
  <c r="AJ380" i="36"/>
  <c r="AB380" i="36"/>
  <c r="AA380" i="36"/>
  <c r="Z380" i="36"/>
  <c r="Y380" i="36"/>
  <c r="T380" i="36"/>
  <c r="P380" i="36"/>
  <c r="AE379" i="36"/>
  <c r="AJ379" i="36"/>
  <c r="AI379" i="36"/>
  <c r="AF379" i="36"/>
  <c r="AB379" i="36"/>
  <c r="AA379" i="36"/>
  <c r="Z379" i="36"/>
  <c r="Y379" i="36"/>
  <c r="T379" i="36"/>
  <c r="P379" i="36"/>
  <c r="AI378" i="36"/>
  <c r="AF378" i="36"/>
  <c r="AE378" i="36"/>
  <c r="AJ378" i="36"/>
  <c r="AB378" i="36"/>
  <c r="AA378" i="36"/>
  <c r="Z378" i="36"/>
  <c r="Y378" i="36"/>
  <c r="T378" i="36"/>
  <c r="P378" i="36"/>
  <c r="AI377" i="36"/>
  <c r="AF377" i="36"/>
  <c r="AE377" i="36"/>
  <c r="AJ377" i="36"/>
  <c r="AB377" i="36"/>
  <c r="AA377" i="36"/>
  <c r="Z377" i="36"/>
  <c r="Y377" i="36"/>
  <c r="T377" i="36"/>
  <c r="P377" i="36"/>
  <c r="AI376" i="36"/>
  <c r="AF376" i="36"/>
  <c r="AE376" i="36"/>
  <c r="AJ376" i="36"/>
  <c r="AB376" i="36"/>
  <c r="AA376" i="36"/>
  <c r="Z376" i="36"/>
  <c r="Y376" i="36"/>
  <c r="T376" i="36"/>
  <c r="P376" i="36"/>
  <c r="AI375" i="36"/>
  <c r="AF375" i="36"/>
  <c r="AE375" i="36"/>
  <c r="AJ375" i="36"/>
  <c r="AB375" i="36"/>
  <c r="AA375" i="36"/>
  <c r="Z375" i="36"/>
  <c r="Y375" i="36"/>
  <c r="T375" i="36"/>
  <c r="P375" i="36"/>
  <c r="AE374" i="36"/>
  <c r="AJ374" i="36"/>
  <c r="AI374" i="36"/>
  <c r="AF374" i="36"/>
  <c r="AB374" i="36"/>
  <c r="AA374" i="36"/>
  <c r="Z374" i="36"/>
  <c r="Y374" i="36"/>
  <c r="T374" i="36"/>
  <c r="P374" i="36"/>
  <c r="AE373" i="36"/>
  <c r="AJ373" i="36"/>
  <c r="AI373" i="36"/>
  <c r="AF373" i="36"/>
  <c r="AB373" i="36"/>
  <c r="AA373" i="36"/>
  <c r="Z373" i="36"/>
  <c r="Y373" i="36"/>
  <c r="T373" i="36"/>
  <c r="P373" i="36"/>
  <c r="AI372" i="36"/>
  <c r="AF372" i="36"/>
  <c r="AE372" i="36"/>
  <c r="AJ372" i="36"/>
  <c r="AB372" i="36"/>
  <c r="AA372" i="36"/>
  <c r="Z372" i="36"/>
  <c r="Y372" i="36"/>
  <c r="T372" i="36"/>
  <c r="P372" i="36"/>
  <c r="AE371" i="36"/>
  <c r="AJ371" i="36"/>
  <c r="AI371" i="36"/>
  <c r="AF371" i="36"/>
  <c r="AB371" i="36"/>
  <c r="AA371" i="36"/>
  <c r="Z371" i="36"/>
  <c r="Y371" i="36"/>
  <c r="T371" i="36"/>
  <c r="P371" i="36"/>
  <c r="AI370" i="36"/>
  <c r="AF370" i="36"/>
  <c r="AE370" i="36"/>
  <c r="AJ370" i="36"/>
  <c r="AB370" i="36"/>
  <c r="AA370" i="36"/>
  <c r="Z370" i="36"/>
  <c r="Y370" i="36"/>
  <c r="T370" i="36"/>
  <c r="P370" i="36"/>
  <c r="AI369" i="36"/>
  <c r="AF369" i="36"/>
  <c r="AE369" i="36"/>
  <c r="AJ369" i="36"/>
  <c r="AB369" i="36"/>
  <c r="AA369" i="36"/>
  <c r="Z369" i="36"/>
  <c r="Y369" i="36"/>
  <c r="T369" i="36"/>
  <c r="P369" i="36"/>
  <c r="AI368" i="36"/>
  <c r="AF368" i="36"/>
  <c r="AE368" i="36"/>
  <c r="AJ368" i="36"/>
  <c r="AB368" i="36"/>
  <c r="AA368" i="36"/>
  <c r="Z368" i="36"/>
  <c r="Y368" i="36"/>
  <c r="T368" i="36"/>
  <c r="P368" i="36"/>
  <c r="AI367" i="36"/>
  <c r="AF367" i="36"/>
  <c r="AE367" i="36"/>
  <c r="AJ367" i="36"/>
  <c r="AB367" i="36"/>
  <c r="AA367" i="36"/>
  <c r="Z367" i="36"/>
  <c r="Y367" i="36"/>
  <c r="T367" i="36"/>
  <c r="P367" i="36"/>
  <c r="AE366" i="36"/>
  <c r="AJ366" i="36"/>
  <c r="AI366" i="36"/>
  <c r="AF366" i="36"/>
  <c r="AB366" i="36"/>
  <c r="AA366" i="36"/>
  <c r="Z366" i="36"/>
  <c r="Y366" i="36"/>
  <c r="T366" i="36"/>
  <c r="P366" i="36"/>
  <c r="AE365" i="36"/>
  <c r="AJ365" i="36"/>
  <c r="AI365" i="36"/>
  <c r="AF365" i="36"/>
  <c r="AB365" i="36"/>
  <c r="AA365" i="36"/>
  <c r="Z365" i="36"/>
  <c r="Y365" i="36"/>
  <c r="T365" i="36"/>
  <c r="P365" i="36"/>
  <c r="AI364" i="36"/>
  <c r="AF364" i="36"/>
  <c r="AE364" i="36"/>
  <c r="AJ364" i="36"/>
  <c r="AB364" i="36"/>
  <c r="AA364" i="36"/>
  <c r="Z364" i="36"/>
  <c r="Y364" i="36"/>
  <c r="T364" i="36"/>
  <c r="P364" i="36"/>
  <c r="AE363" i="36"/>
  <c r="AJ363" i="36"/>
  <c r="AI363" i="36"/>
  <c r="AF363" i="36"/>
  <c r="AB363" i="36"/>
  <c r="AA363" i="36"/>
  <c r="Z363" i="36"/>
  <c r="Y363" i="36"/>
  <c r="T363" i="36"/>
  <c r="P363" i="36"/>
  <c r="AI362" i="36"/>
  <c r="AF362" i="36"/>
  <c r="AE362" i="36"/>
  <c r="AJ362" i="36"/>
  <c r="AB362" i="36"/>
  <c r="AA362" i="36"/>
  <c r="Z362" i="36"/>
  <c r="Y362" i="36"/>
  <c r="T362" i="36"/>
  <c r="P362" i="36"/>
  <c r="AI361" i="36"/>
  <c r="AF361" i="36"/>
  <c r="AE361" i="36"/>
  <c r="AJ361" i="36"/>
  <c r="AB361" i="36"/>
  <c r="AA361" i="36"/>
  <c r="Z361" i="36"/>
  <c r="Y361" i="36"/>
  <c r="T361" i="36"/>
  <c r="P361" i="36"/>
  <c r="AI360" i="36"/>
  <c r="AF360" i="36"/>
  <c r="AE360" i="36"/>
  <c r="AJ360" i="36"/>
  <c r="AB360" i="36"/>
  <c r="AA360" i="36"/>
  <c r="Z360" i="36"/>
  <c r="Y360" i="36"/>
  <c r="T360" i="36"/>
  <c r="P360" i="36"/>
  <c r="AI359" i="36"/>
  <c r="AF359" i="36"/>
  <c r="AE359" i="36"/>
  <c r="AJ359" i="36"/>
  <c r="AB359" i="36"/>
  <c r="AA359" i="36"/>
  <c r="Z359" i="36"/>
  <c r="Y359" i="36"/>
  <c r="T359" i="36"/>
  <c r="P359" i="36"/>
  <c r="AE358" i="36"/>
  <c r="AJ358" i="36"/>
  <c r="AI358" i="36"/>
  <c r="AF358" i="36"/>
  <c r="AB358" i="36"/>
  <c r="AA358" i="36"/>
  <c r="Z358" i="36"/>
  <c r="Y358" i="36"/>
  <c r="T358" i="36"/>
  <c r="P358" i="36"/>
  <c r="AE357" i="36"/>
  <c r="AJ357" i="36"/>
  <c r="AI357" i="36"/>
  <c r="AF357" i="36"/>
  <c r="AB357" i="36"/>
  <c r="AA357" i="36"/>
  <c r="Z357" i="36"/>
  <c r="Y357" i="36"/>
  <c r="T357" i="36"/>
  <c r="P357" i="36"/>
  <c r="AI356" i="36"/>
  <c r="AF356" i="36"/>
  <c r="AE356" i="36"/>
  <c r="AJ356" i="36"/>
  <c r="AB356" i="36"/>
  <c r="AA356" i="36"/>
  <c r="Z356" i="36"/>
  <c r="Y356" i="36"/>
  <c r="T356" i="36"/>
  <c r="P356" i="36"/>
  <c r="AE355" i="36"/>
  <c r="AJ355" i="36"/>
  <c r="AI355" i="36"/>
  <c r="AF355" i="36"/>
  <c r="AB355" i="36"/>
  <c r="AA355" i="36"/>
  <c r="Z355" i="36"/>
  <c r="Y355" i="36"/>
  <c r="T355" i="36"/>
  <c r="P355" i="36"/>
  <c r="AI354" i="36"/>
  <c r="AF354" i="36"/>
  <c r="AE354" i="36"/>
  <c r="AJ354" i="36"/>
  <c r="AB354" i="36"/>
  <c r="AA354" i="36"/>
  <c r="Z354" i="36"/>
  <c r="Y354" i="36"/>
  <c r="T354" i="36"/>
  <c r="P354" i="36"/>
  <c r="AI353" i="36"/>
  <c r="AF353" i="36"/>
  <c r="AE353" i="36"/>
  <c r="AJ353" i="36"/>
  <c r="AB353" i="36"/>
  <c r="AA353" i="36"/>
  <c r="Z353" i="36"/>
  <c r="Y353" i="36"/>
  <c r="T353" i="36"/>
  <c r="P353" i="36"/>
  <c r="AI352" i="36"/>
  <c r="AF352" i="36"/>
  <c r="AE352" i="36"/>
  <c r="AJ352" i="36"/>
  <c r="AB352" i="36"/>
  <c r="AA352" i="36"/>
  <c r="Z352" i="36"/>
  <c r="Y352" i="36"/>
  <c r="T352" i="36"/>
  <c r="P352" i="36"/>
  <c r="AI351" i="36"/>
  <c r="AF351" i="36"/>
  <c r="AE351" i="36"/>
  <c r="AJ351" i="36"/>
  <c r="AB351" i="36"/>
  <c r="AA351" i="36"/>
  <c r="Z351" i="36"/>
  <c r="Y351" i="36"/>
  <c r="T351" i="36"/>
  <c r="P351" i="36"/>
  <c r="AE350" i="36"/>
  <c r="AJ350" i="36"/>
  <c r="AI350" i="36"/>
  <c r="AF350" i="36"/>
  <c r="AB350" i="36"/>
  <c r="AA350" i="36"/>
  <c r="Z350" i="36"/>
  <c r="Y350" i="36"/>
  <c r="T350" i="36"/>
  <c r="P350" i="36"/>
  <c r="AE349" i="36"/>
  <c r="AJ349" i="36"/>
  <c r="AI349" i="36"/>
  <c r="AF349" i="36"/>
  <c r="AB349" i="36"/>
  <c r="AA349" i="36"/>
  <c r="Z349" i="36"/>
  <c r="Y349" i="36"/>
  <c r="T349" i="36"/>
  <c r="P349" i="36"/>
  <c r="AI348" i="36"/>
  <c r="AF348" i="36"/>
  <c r="AE348" i="36"/>
  <c r="AJ348" i="36"/>
  <c r="AB348" i="36"/>
  <c r="AA348" i="36"/>
  <c r="Z348" i="36"/>
  <c r="Y348" i="36"/>
  <c r="T348" i="36"/>
  <c r="P348" i="36"/>
  <c r="AE347" i="36"/>
  <c r="AJ347" i="36"/>
  <c r="AI347" i="36"/>
  <c r="AF347" i="36"/>
  <c r="AB347" i="36"/>
  <c r="AA347" i="36"/>
  <c r="Z347" i="36"/>
  <c r="Y347" i="36"/>
  <c r="T347" i="36"/>
  <c r="P347" i="36"/>
  <c r="AI346" i="36"/>
  <c r="AF346" i="36"/>
  <c r="AE346" i="36"/>
  <c r="AJ346" i="36"/>
  <c r="AB346" i="36"/>
  <c r="AA346" i="36"/>
  <c r="Z346" i="36"/>
  <c r="Y346" i="36"/>
  <c r="T346" i="36"/>
  <c r="P346" i="36"/>
  <c r="AI345" i="36"/>
  <c r="AF345" i="36"/>
  <c r="AE345" i="36"/>
  <c r="AJ345" i="36"/>
  <c r="AB345" i="36"/>
  <c r="AA345" i="36"/>
  <c r="Z345" i="36"/>
  <c r="Y345" i="36"/>
  <c r="T345" i="36"/>
  <c r="P345" i="36"/>
  <c r="AI344" i="36"/>
  <c r="AF344" i="36"/>
  <c r="AE344" i="36"/>
  <c r="AJ344" i="36"/>
  <c r="AB344" i="36"/>
  <c r="AA344" i="36"/>
  <c r="Z344" i="36"/>
  <c r="Y344" i="36"/>
  <c r="T344" i="36"/>
  <c r="P344" i="36"/>
  <c r="AI343" i="36"/>
  <c r="AF343" i="36"/>
  <c r="AE343" i="36"/>
  <c r="AJ343" i="36"/>
  <c r="AB343" i="36"/>
  <c r="AA343" i="36"/>
  <c r="Z343" i="36"/>
  <c r="Y343" i="36"/>
  <c r="T343" i="36"/>
  <c r="P343" i="36"/>
  <c r="AE342" i="36"/>
  <c r="AJ342" i="36"/>
  <c r="AI342" i="36"/>
  <c r="AF342" i="36"/>
  <c r="AB342" i="36"/>
  <c r="AA342" i="36"/>
  <c r="Z342" i="36"/>
  <c r="Y342" i="36"/>
  <c r="T342" i="36"/>
  <c r="P342" i="36"/>
  <c r="AE341" i="36"/>
  <c r="AJ341" i="36"/>
  <c r="AI341" i="36"/>
  <c r="AF341" i="36"/>
  <c r="AB341" i="36"/>
  <c r="AA341" i="36"/>
  <c r="Z341" i="36"/>
  <c r="Y341" i="36"/>
  <c r="T341" i="36"/>
  <c r="P341" i="36"/>
  <c r="AE340" i="36"/>
  <c r="AJ340" i="36"/>
  <c r="AI340" i="36"/>
  <c r="AF340" i="36"/>
  <c r="AB340" i="36"/>
  <c r="AA340" i="36"/>
  <c r="Z340" i="36"/>
  <c r="Y340" i="36"/>
  <c r="T340" i="36"/>
  <c r="P340" i="36"/>
  <c r="AE339" i="36"/>
  <c r="AJ339" i="36"/>
  <c r="AI339" i="36"/>
  <c r="AF339" i="36"/>
  <c r="AB339" i="36"/>
  <c r="AA339" i="36"/>
  <c r="Z339" i="36"/>
  <c r="Y339" i="36"/>
  <c r="T339" i="36"/>
  <c r="P339" i="36"/>
  <c r="AI338" i="36"/>
  <c r="AF338" i="36"/>
  <c r="AE338" i="36"/>
  <c r="AJ338" i="36"/>
  <c r="AB338" i="36"/>
  <c r="AA338" i="36"/>
  <c r="Z338" i="36"/>
  <c r="Y338" i="36"/>
  <c r="T338" i="36"/>
  <c r="P338" i="36"/>
  <c r="AI337" i="36"/>
  <c r="AF337" i="36"/>
  <c r="AE337" i="36"/>
  <c r="AJ337" i="36"/>
  <c r="AB337" i="36"/>
  <c r="AA337" i="36"/>
  <c r="Z337" i="36"/>
  <c r="Y337" i="36"/>
  <c r="T337" i="36"/>
  <c r="P337" i="36"/>
  <c r="AI336" i="36"/>
  <c r="AF336" i="36"/>
  <c r="AE336" i="36"/>
  <c r="AJ336" i="36"/>
  <c r="AB336" i="36"/>
  <c r="AA336" i="36"/>
  <c r="Z336" i="36"/>
  <c r="Y336" i="36"/>
  <c r="T336" i="36"/>
  <c r="P336" i="36"/>
  <c r="AI335" i="36"/>
  <c r="AF335" i="36"/>
  <c r="AE335" i="36"/>
  <c r="AJ335" i="36"/>
  <c r="AB335" i="36"/>
  <c r="AA335" i="36"/>
  <c r="Z335" i="36"/>
  <c r="Y335" i="36"/>
  <c r="T335" i="36"/>
  <c r="P335" i="36"/>
  <c r="AE334" i="36"/>
  <c r="AJ334" i="36"/>
  <c r="AI334" i="36"/>
  <c r="AF334" i="36"/>
  <c r="AB334" i="36"/>
  <c r="AA334" i="36"/>
  <c r="Z334" i="36"/>
  <c r="Y334" i="36"/>
  <c r="T334" i="36"/>
  <c r="P334" i="36"/>
  <c r="AE333" i="36"/>
  <c r="AJ333" i="36"/>
  <c r="AI333" i="36"/>
  <c r="AF333" i="36"/>
  <c r="AB333" i="36"/>
  <c r="AA333" i="36"/>
  <c r="Z333" i="36"/>
  <c r="Y333" i="36"/>
  <c r="T333" i="36"/>
  <c r="P333" i="36"/>
  <c r="AI332" i="36"/>
  <c r="AF332" i="36"/>
  <c r="AE332" i="36"/>
  <c r="AJ332" i="36"/>
  <c r="AB332" i="36"/>
  <c r="AA332" i="36"/>
  <c r="Z332" i="36"/>
  <c r="Y332" i="36"/>
  <c r="T332" i="36"/>
  <c r="P332" i="36"/>
  <c r="AE331" i="36"/>
  <c r="AJ331" i="36"/>
  <c r="AI331" i="36"/>
  <c r="AF331" i="36"/>
  <c r="AB331" i="36"/>
  <c r="AA331" i="36"/>
  <c r="Z331" i="36"/>
  <c r="Y331" i="36"/>
  <c r="T331" i="36"/>
  <c r="P331" i="36"/>
  <c r="AI330" i="36"/>
  <c r="AF330" i="36"/>
  <c r="AE330" i="36"/>
  <c r="AJ330" i="36"/>
  <c r="AB330" i="36"/>
  <c r="AA330" i="36"/>
  <c r="Z330" i="36"/>
  <c r="Y330" i="36"/>
  <c r="T330" i="36"/>
  <c r="P330" i="36"/>
  <c r="AI329" i="36"/>
  <c r="AF329" i="36"/>
  <c r="AE329" i="36"/>
  <c r="AJ329" i="36"/>
  <c r="AB329" i="36"/>
  <c r="AA329" i="36"/>
  <c r="Z329" i="36"/>
  <c r="Y329" i="36"/>
  <c r="T329" i="36"/>
  <c r="P329" i="36"/>
  <c r="AI328" i="36"/>
  <c r="AF328" i="36"/>
  <c r="AE328" i="36"/>
  <c r="AJ328" i="36"/>
  <c r="AB328" i="36"/>
  <c r="AA328" i="36"/>
  <c r="Z328" i="36"/>
  <c r="Y328" i="36"/>
  <c r="T328" i="36"/>
  <c r="P328" i="36"/>
  <c r="AI327" i="36"/>
  <c r="AF327" i="36"/>
  <c r="AE327" i="36"/>
  <c r="AJ327" i="36"/>
  <c r="AB327" i="36"/>
  <c r="AA327" i="36"/>
  <c r="Z327" i="36"/>
  <c r="Y327" i="36"/>
  <c r="T327" i="36"/>
  <c r="P327" i="36"/>
  <c r="AI326" i="36"/>
  <c r="AF326" i="36"/>
  <c r="AE326" i="36"/>
  <c r="AJ326" i="36"/>
  <c r="AB326" i="36"/>
  <c r="AA326" i="36"/>
  <c r="Z326" i="36"/>
  <c r="Y326" i="36"/>
  <c r="T326" i="36"/>
  <c r="P326" i="36"/>
  <c r="AE325" i="36"/>
  <c r="AJ325" i="36"/>
  <c r="AI325" i="36"/>
  <c r="AF325" i="36"/>
  <c r="AB325" i="36"/>
  <c r="AA325" i="36"/>
  <c r="Z325" i="36"/>
  <c r="Y325" i="36"/>
  <c r="T325" i="36"/>
  <c r="P325" i="36"/>
  <c r="AI324" i="36"/>
  <c r="AF324" i="36"/>
  <c r="AE324" i="36"/>
  <c r="AJ324" i="36"/>
  <c r="AB324" i="36"/>
  <c r="AA324" i="36"/>
  <c r="Z324" i="36"/>
  <c r="Y324" i="36"/>
  <c r="T324" i="36"/>
  <c r="P324" i="36"/>
  <c r="AE323" i="36"/>
  <c r="AJ323" i="36"/>
  <c r="AI323" i="36"/>
  <c r="AF323" i="36"/>
  <c r="AB323" i="36"/>
  <c r="AA323" i="36"/>
  <c r="Z323" i="36"/>
  <c r="Y323" i="36"/>
  <c r="T323" i="36"/>
  <c r="P323" i="36"/>
  <c r="AI322" i="36"/>
  <c r="AF322" i="36"/>
  <c r="AE322" i="36"/>
  <c r="AJ322" i="36"/>
  <c r="AB322" i="36"/>
  <c r="AA322" i="36"/>
  <c r="Z322" i="36"/>
  <c r="Y322" i="36"/>
  <c r="T322" i="36"/>
  <c r="P322" i="36"/>
  <c r="AI321" i="36"/>
  <c r="AF321" i="36"/>
  <c r="AE321" i="36"/>
  <c r="AJ321" i="36"/>
  <c r="AB321" i="36"/>
  <c r="AA321" i="36"/>
  <c r="Z321" i="36"/>
  <c r="Y321" i="36"/>
  <c r="T321" i="36"/>
  <c r="P321" i="36"/>
  <c r="AI320" i="36"/>
  <c r="AF320" i="36"/>
  <c r="AE320" i="36"/>
  <c r="AJ320" i="36"/>
  <c r="AB320" i="36"/>
  <c r="AA320" i="36"/>
  <c r="Z320" i="36"/>
  <c r="Y320" i="36"/>
  <c r="T320" i="36"/>
  <c r="P320" i="36"/>
  <c r="AI319" i="36"/>
  <c r="AF319" i="36"/>
  <c r="AE319" i="36"/>
  <c r="AJ319" i="36"/>
  <c r="AB319" i="36"/>
  <c r="AA319" i="36"/>
  <c r="Z319" i="36"/>
  <c r="Y319" i="36"/>
  <c r="T319" i="36"/>
  <c r="P319" i="36"/>
  <c r="AI318" i="36"/>
  <c r="AF318" i="36"/>
  <c r="AE318" i="36"/>
  <c r="AJ318" i="36"/>
  <c r="AB318" i="36"/>
  <c r="AA318" i="36"/>
  <c r="Z318" i="36"/>
  <c r="Y318" i="36"/>
  <c r="T318" i="36"/>
  <c r="P318" i="36"/>
  <c r="AE317" i="36"/>
  <c r="AJ317" i="36"/>
  <c r="AI317" i="36"/>
  <c r="AF317" i="36"/>
  <c r="AB317" i="36"/>
  <c r="AA317" i="36"/>
  <c r="Z317" i="36"/>
  <c r="Y317" i="36"/>
  <c r="T317" i="36"/>
  <c r="P317" i="36"/>
  <c r="AE316" i="36"/>
  <c r="AJ316" i="36"/>
  <c r="AI316" i="36"/>
  <c r="AF316" i="36"/>
  <c r="AB316" i="36"/>
  <c r="AA316" i="36"/>
  <c r="Z316" i="36"/>
  <c r="Y316" i="36"/>
  <c r="T316" i="36"/>
  <c r="P316" i="36"/>
  <c r="AE315" i="36"/>
  <c r="AJ315" i="36"/>
  <c r="AI315" i="36"/>
  <c r="AF315" i="36"/>
  <c r="AB315" i="36"/>
  <c r="AA315" i="36"/>
  <c r="Z315" i="36"/>
  <c r="Y315" i="36"/>
  <c r="T315" i="36"/>
  <c r="P315" i="36"/>
  <c r="AI314" i="36"/>
  <c r="AF314" i="36"/>
  <c r="AE314" i="36"/>
  <c r="AJ314" i="36"/>
  <c r="AB314" i="36"/>
  <c r="AA314" i="36"/>
  <c r="Z314" i="36"/>
  <c r="Y314" i="36"/>
  <c r="T314" i="36"/>
  <c r="P314" i="36"/>
  <c r="AI313" i="36"/>
  <c r="AF313" i="36"/>
  <c r="AE313" i="36"/>
  <c r="AJ313" i="36"/>
  <c r="AB313" i="36"/>
  <c r="AA313" i="36"/>
  <c r="Z313" i="36"/>
  <c r="Y313" i="36"/>
  <c r="T313" i="36"/>
  <c r="P313" i="36"/>
  <c r="AI312" i="36"/>
  <c r="AF312" i="36"/>
  <c r="AE312" i="36"/>
  <c r="AJ312" i="36"/>
  <c r="AB312" i="36"/>
  <c r="AA312" i="36"/>
  <c r="Z312" i="36"/>
  <c r="Y312" i="36"/>
  <c r="T312" i="36"/>
  <c r="P312" i="36"/>
  <c r="AI311" i="36"/>
  <c r="AF311" i="36"/>
  <c r="AE311" i="36"/>
  <c r="AJ311" i="36"/>
  <c r="AB311" i="36"/>
  <c r="AA311" i="36"/>
  <c r="Z311" i="36"/>
  <c r="Y311" i="36"/>
  <c r="T311" i="36"/>
  <c r="P311" i="36"/>
  <c r="AI310" i="36"/>
  <c r="AF310" i="36"/>
  <c r="AE310" i="36"/>
  <c r="AJ310" i="36"/>
  <c r="AB310" i="36"/>
  <c r="AA310" i="36"/>
  <c r="Z310" i="36"/>
  <c r="Y310" i="36"/>
  <c r="T310" i="36"/>
  <c r="P310" i="36"/>
  <c r="AE309" i="36"/>
  <c r="AJ309" i="36"/>
  <c r="AI309" i="36"/>
  <c r="AF309" i="36"/>
  <c r="AB309" i="36"/>
  <c r="AA309" i="36"/>
  <c r="Z309" i="36"/>
  <c r="Y309" i="36"/>
  <c r="T309" i="36"/>
  <c r="P309" i="36"/>
  <c r="AE308" i="36"/>
  <c r="AJ308" i="36"/>
  <c r="AI308" i="36"/>
  <c r="AF308" i="36"/>
  <c r="AB308" i="36"/>
  <c r="AA308" i="36"/>
  <c r="Z308" i="36"/>
  <c r="Y308" i="36"/>
  <c r="T308" i="36"/>
  <c r="P308" i="36"/>
  <c r="AE307" i="36"/>
  <c r="AJ307" i="36"/>
  <c r="AI307" i="36"/>
  <c r="AF307" i="36"/>
  <c r="AB307" i="36"/>
  <c r="AA307" i="36"/>
  <c r="Z307" i="36"/>
  <c r="Y307" i="36"/>
  <c r="T307" i="36"/>
  <c r="P307" i="36"/>
  <c r="AI306" i="36"/>
  <c r="AF306" i="36"/>
  <c r="AE306" i="36"/>
  <c r="AJ306" i="36"/>
  <c r="AB306" i="36"/>
  <c r="AA306" i="36"/>
  <c r="Z306" i="36"/>
  <c r="Y306" i="36"/>
  <c r="T306" i="36"/>
  <c r="P306" i="36"/>
  <c r="AI305" i="36"/>
  <c r="AF305" i="36"/>
  <c r="AE305" i="36"/>
  <c r="AJ305" i="36"/>
  <c r="AB305" i="36"/>
  <c r="AA305" i="36"/>
  <c r="Z305" i="36"/>
  <c r="Y305" i="36"/>
  <c r="T305" i="36"/>
  <c r="P305" i="36"/>
  <c r="AI304" i="36"/>
  <c r="AF304" i="36"/>
  <c r="AE304" i="36"/>
  <c r="AJ304" i="36"/>
  <c r="AB304" i="36"/>
  <c r="AA304" i="36"/>
  <c r="Z304" i="36"/>
  <c r="Y304" i="36"/>
  <c r="T304" i="36"/>
  <c r="P304" i="36"/>
  <c r="AI303" i="36"/>
  <c r="AF303" i="36"/>
  <c r="AE303" i="36"/>
  <c r="AJ303" i="36"/>
  <c r="AB303" i="36"/>
  <c r="AA303" i="36"/>
  <c r="Z303" i="36"/>
  <c r="Y303" i="36"/>
  <c r="T303" i="36"/>
  <c r="P303" i="36"/>
  <c r="AI302" i="36"/>
  <c r="AF302" i="36"/>
  <c r="AE302" i="36"/>
  <c r="AJ302" i="36"/>
  <c r="AB302" i="36"/>
  <c r="AA302" i="36"/>
  <c r="Z302" i="36"/>
  <c r="Y302" i="36"/>
  <c r="T302" i="36"/>
  <c r="P302" i="36"/>
  <c r="AE301" i="36"/>
  <c r="AJ301" i="36"/>
  <c r="AI301" i="36"/>
  <c r="AF301" i="36"/>
  <c r="AB301" i="36"/>
  <c r="AA301" i="36"/>
  <c r="Z301" i="36"/>
  <c r="Y301" i="36"/>
  <c r="T301" i="36"/>
  <c r="P301" i="36"/>
  <c r="AI300" i="36"/>
  <c r="AF300" i="36"/>
  <c r="AE300" i="36"/>
  <c r="AJ300" i="36"/>
  <c r="AB300" i="36"/>
  <c r="AA300" i="36"/>
  <c r="Z300" i="36"/>
  <c r="Y300" i="36"/>
  <c r="T300" i="36"/>
  <c r="P300" i="36"/>
  <c r="AE299" i="36"/>
  <c r="AJ299" i="36"/>
  <c r="AI299" i="36"/>
  <c r="AF299" i="36"/>
  <c r="AB299" i="36"/>
  <c r="AA299" i="36"/>
  <c r="Z299" i="36"/>
  <c r="Y299" i="36"/>
  <c r="T299" i="36"/>
  <c r="P299" i="36"/>
  <c r="AI298" i="36"/>
  <c r="AF298" i="36"/>
  <c r="AE298" i="36"/>
  <c r="AJ298" i="36"/>
  <c r="AB298" i="36"/>
  <c r="AA298" i="36"/>
  <c r="Z298" i="36"/>
  <c r="Y298" i="36"/>
  <c r="T298" i="36"/>
  <c r="P298" i="36"/>
  <c r="AI297" i="36"/>
  <c r="AF297" i="36"/>
  <c r="AE297" i="36"/>
  <c r="AJ297" i="36"/>
  <c r="AB297" i="36"/>
  <c r="AA297" i="36"/>
  <c r="Z297" i="36"/>
  <c r="Y297" i="36"/>
  <c r="T297" i="36"/>
  <c r="P297" i="36"/>
  <c r="AI296" i="36"/>
  <c r="AF296" i="36"/>
  <c r="AE296" i="36"/>
  <c r="AJ296" i="36"/>
  <c r="AB296" i="36"/>
  <c r="AA296" i="36"/>
  <c r="Z296" i="36"/>
  <c r="Y296" i="36"/>
  <c r="T296" i="36"/>
  <c r="P296" i="36"/>
  <c r="AI295" i="36"/>
  <c r="AF295" i="36"/>
  <c r="AE295" i="36"/>
  <c r="AJ295" i="36"/>
  <c r="AB295" i="36"/>
  <c r="AA295" i="36"/>
  <c r="Z295" i="36"/>
  <c r="Y295" i="36"/>
  <c r="T295" i="36"/>
  <c r="P295" i="36"/>
  <c r="AI294" i="36"/>
  <c r="AF294" i="36"/>
  <c r="AE294" i="36"/>
  <c r="AJ294" i="36"/>
  <c r="AB294" i="36"/>
  <c r="AA294" i="36"/>
  <c r="Z294" i="36"/>
  <c r="Y294" i="36"/>
  <c r="T294" i="36"/>
  <c r="P294" i="36"/>
  <c r="AE293" i="36"/>
  <c r="AJ293" i="36"/>
  <c r="AI293" i="36"/>
  <c r="AF293" i="36"/>
  <c r="AB293" i="36"/>
  <c r="AA293" i="36"/>
  <c r="Z293" i="36"/>
  <c r="Y293" i="36"/>
  <c r="T293" i="36"/>
  <c r="P293" i="36"/>
  <c r="AE292" i="36"/>
  <c r="AJ292" i="36"/>
  <c r="AI292" i="36"/>
  <c r="AF292" i="36"/>
  <c r="AB292" i="36"/>
  <c r="AA292" i="36"/>
  <c r="Z292" i="36"/>
  <c r="Y292" i="36"/>
  <c r="T292" i="36"/>
  <c r="P292" i="36"/>
  <c r="AE291" i="36"/>
  <c r="AJ291" i="36"/>
  <c r="AI291" i="36"/>
  <c r="AF291" i="36"/>
  <c r="AB291" i="36"/>
  <c r="AA291" i="36"/>
  <c r="Z291" i="36"/>
  <c r="Y291" i="36"/>
  <c r="T291" i="36"/>
  <c r="P291" i="36"/>
  <c r="AI290" i="36"/>
  <c r="AF290" i="36"/>
  <c r="AE290" i="36"/>
  <c r="AJ290" i="36"/>
  <c r="AB290" i="36"/>
  <c r="AA290" i="36"/>
  <c r="Z290" i="36"/>
  <c r="Y290" i="36"/>
  <c r="T290" i="36"/>
  <c r="P290" i="36"/>
  <c r="AI289" i="36"/>
  <c r="AF289" i="36"/>
  <c r="AE289" i="36"/>
  <c r="AJ289" i="36"/>
  <c r="AB289" i="36"/>
  <c r="AA289" i="36"/>
  <c r="Z289" i="36"/>
  <c r="Y289" i="36"/>
  <c r="T289" i="36"/>
  <c r="P289" i="36"/>
  <c r="AI288" i="36"/>
  <c r="AF288" i="36"/>
  <c r="AE288" i="36"/>
  <c r="AJ288" i="36"/>
  <c r="AB288" i="36"/>
  <c r="AA288" i="36"/>
  <c r="Z288" i="36"/>
  <c r="Y288" i="36"/>
  <c r="T288" i="36"/>
  <c r="P288" i="36"/>
  <c r="AI287" i="36"/>
  <c r="AF287" i="36"/>
  <c r="AE287" i="36"/>
  <c r="AJ287" i="36"/>
  <c r="AB287" i="36"/>
  <c r="AA287" i="36"/>
  <c r="Z287" i="36"/>
  <c r="Y287" i="36"/>
  <c r="T287" i="36"/>
  <c r="P287" i="36"/>
  <c r="AI286" i="36"/>
  <c r="AF286" i="36"/>
  <c r="AE286" i="36"/>
  <c r="AJ286" i="36"/>
  <c r="AB286" i="36"/>
  <c r="AA286" i="36"/>
  <c r="Z286" i="36"/>
  <c r="Y286" i="36"/>
  <c r="T286" i="36"/>
  <c r="P286" i="36"/>
  <c r="AE285" i="36"/>
  <c r="AJ285" i="36"/>
  <c r="AI285" i="36"/>
  <c r="AF285" i="36"/>
  <c r="AB285" i="36"/>
  <c r="AA285" i="36"/>
  <c r="Z285" i="36"/>
  <c r="Y285" i="36"/>
  <c r="T285" i="36"/>
  <c r="P285" i="36"/>
  <c r="AE284" i="36"/>
  <c r="AJ284" i="36"/>
  <c r="AI284" i="36"/>
  <c r="AF284" i="36"/>
  <c r="AB284" i="36"/>
  <c r="AA284" i="36"/>
  <c r="Z284" i="36"/>
  <c r="Y284" i="36"/>
  <c r="T284" i="36"/>
  <c r="P284" i="36"/>
  <c r="AE283" i="36"/>
  <c r="AJ283" i="36"/>
  <c r="AI283" i="36"/>
  <c r="AF283" i="36"/>
  <c r="AB283" i="36"/>
  <c r="AA283" i="36"/>
  <c r="Z283" i="36"/>
  <c r="Y283" i="36"/>
  <c r="T283" i="36"/>
  <c r="P283" i="36"/>
  <c r="AI282" i="36"/>
  <c r="AF282" i="36"/>
  <c r="AE282" i="36"/>
  <c r="AJ282" i="36"/>
  <c r="AB282" i="36"/>
  <c r="AA282" i="36"/>
  <c r="Z282" i="36"/>
  <c r="Y282" i="36"/>
  <c r="T282" i="36"/>
  <c r="P282" i="36"/>
  <c r="AI281" i="36"/>
  <c r="AF281" i="36"/>
  <c r="AE281" i="36"/>
  <c r="AJ281" i="36"/>
  <c r="AB281" i="36"/>
  <c r="AA281" i="36"/>
  <c r="Z281" i="36"/>
  <c r="Y281" i="36"/>
  <c r="T281" i="36"/>
  <c r="P281" i="36"/>
  <c r="AI280" i="36"/>
  <c r="AF280" i="36"/>
  <c r="AE280" i="36"/>
  <c r="AJ280" i="36"/>
  <c r="AB280" i="36"/>
  <c r="AA280" i="36"/>
  <c r="Z280" i="36"/>
  <c r="Y280" i="36"/>
  <c r="T280" i="36"/>
  <c r="P280" i="36"/>
  <c r="AI279" i="36"/>
  <c r="AF279" i="36"/>
  <c r="AE279" i="36"/>
  <c r="AJ279" i="36"/>
  <c r="AB279" i="36"/>
  <c r="AA279" i="36"/>
  <c r="Z279" i="36"/>
  <c r="Y279" i="36"/>
  <c r="T279" i="36"/>
  <c r="P279" i="36"/>
  <c r="AE278" i="36"/>
  <c r="AJ278" i="36"/>
  <c r="AI278" i="36"/>
  <c r="AF278" i="36"/>
  <c r="AB278" i="36"/>
  <c r="AA278" i="36"/>
  <c r="Z278" i="36"/>
  <c r="Y278" i="36"/>
  <c r="T278" i="36"/>
  <c r="P278" i="36"/>
  <c r="AE277" i="36"/>
  <c r="AJ277" i="36"/>
  <c r="AI277" i="36"/>
  <c r="AF277" i="36"/>
  <c r="AB277" i="36"/>
  <c r="AA277" i="36"/>
  <c r="Z277" i="36"/>
  <c r="Y277" i="36"/>
  <c r="T277" i="36"/>
  <c r="P277" i="36"/>
  <c r="AE276" i="36"/>
  <c r="AJ276" i="36"/>
  <c r="AI276" i="36"/>
  <c r="AF276" i="36"/>
  <c r="AB276" i="36"/>
  <c r="AA276" i="36"/>
  <c r="Z276" i="36"/>
  <c r="Y276" i="36"/>
  <c r="T276" i="36"/>
  <c r="P276" i="36"/>
  <c r="AE275" i="36"/>
  <c r="AJ275" i="36"/>
  <c r="AI275" i="36"/>
  <c r="AF275" i="36"/>
  <c r="AB275" i="36"/>
  <c r="AA275" i="36"/>
  <c r="Z275" i="36"/>
  <c r="Y275" i="36"/>
  <c r="T275" i="36"/>
  <c r="P275" i="36"/>
  <c r="AI274" i="36"/>
  <c r="AF274" i="36"/>
  <c r="AE274" i="36"/>
  <c r="AJ274" i="36"/>
  <c r="AB274" i="36"/>
  <c r="AA274" i="36"/>
  <c r="Z274" i="36"/>
  <c r="Y274" i="36"/>
  <c r="T274" i="36"/>
  <c r="P274" i="36"/>
  <c r="AI273" i="36"/>
  <c r="AF273" i="36"/>
  <c r="AE273" i="36"/>
  <c r="AJ273" i="36"/>
  <c r="AB273" i="36"/>
  <c r="AA273" i="36"/>
  <c r="Z273" i="36"/>
  <c r="Y273" i="36"/>
  <c r="T273" i="36"/>
  <c r="P273" i="36"/>
  <c r="AI272" i="36"/>
  <c r="AF272" i="36"/>
  <c r="AE272" i="36"/>
  <c r="AJ272" i="36"/>
  <c r="AB272" i="36"/>
  <c r="AA272" i="36"/>
  <c r="Z272" i="36"/>
  <c r="Y272" i="36"/>
  <c r="T272" i="36"/>
  <c r="P272" i="36"/>
  <c r="AI271" i="36"/>
  <c r="AF271" i="36"/>
  <c r="AE271" i="36"/>
  <c r="AJ271" i="36"/>
  <c r="AB271" i="36"/>
  <c r="AA271" i="36"/>
  <c r="Z271" i="36"/>
  <c r="Y271" i="36"/>
  <c r="T271" i="36"/>
  <c r="P271" i="36"/>
  <c r="AI270" i="36"/>
  <c r="AF270" i="36"/>
  <c r="AE270" i="36"/>
  <c r="AJ270" i="36"/>
  <c r="AB270" i="36"/>
  <c r="AA270" i="36"/>
  <c r="Z270" i="36"/>
  <c r="Y270" i="36"/>
  <c r="T270" i="36"/>
  <c r="P270" i="36"/>
  <c r="AE269" i="36"/>
  <c r="AJ269" i="36"/>
  <c r="AI269" i="36"/>
  <c r="AF269" i="36"/>
  <c r="AB269" i="36"/>
  <c r="AA269" i="36"/>
  <c r="Z269" i="36"/>
  <c r="Y269" i="36"/>
  <c r="T269" i="36"/>
  <c r="P269" i="36"/>
  <c r="AI268" i="36"/>
  <c r="AF268" i="36"/>
  <c r="AE268" i="36"/>
  <c r="AJ268" i="36"/>
  <c r="AB268" i="36"/>
  <c r="AA268" i="36"/>
  <c r="Z268" i="36"/>
  <c r="Y268" i="36"/>
  <c r="T268" i="36"/>
  <c r="P268" i="36"/>
  <c r="AE267" i="36"/>
  <c r="AJ267" i="36"/>
  <c r="AI267" i="36"/>
  <c r="AF267" i="36"/>
  <c r="AB267" i="36"/>
  <c r="AA267" i="36"/>
  <c r="Z267" i="36"/>
  <c r="Y267" i="36"/>
  <c r="T267" i="36"/>
  <c r="P267" i="36"/>
  <c r="AI266" i="36"/>
  <c r="AF266" i="36"/>
  <c r="AE266" i="36"/>
  <c r="AJ266" i="36"/>
  <c r="AB266" i="36"/>
  <c r="AA266" i="36"/>
  <c r="Z266" i="36"/>
  <c r="Y266" i="36"/>
  <c r="T266" i="36"/>
  <c r="P266" i="36"/>
  <c r="AI265" i="36"/>
  <c r="AF265" i="36"/>
  <c r="AE265" i="36"/>
  <c r="AJ265" i="36"/>
  <c r="AB265" i="36"/>
  <c r="AA265" i="36"/>
  <c r="Z265" i="36"/>
  <c r="Y265" i="36"/>
  <c r="T265" i="36"/>
  <c r="P265" i="36"/>
  <c r="AI264" i="36"/>
  <c r="AF264" i="36"/>
  <c r="AE264" i="36"/>
  <c r="AJ264" i="36"/>
  <c r="AB264" i="36"/>
  <c r="AA264" i="36"/>
  <c r="Z264" i="36"/>
  <c r="Y264" i="36"/>
  <c r="T264" i="36"/>
  <c r="P264" i="36"/>
  <c r="AI263" i="36"/>
  <c r="AF263" i="36"/>
  <c r="AE263" i="36"/>
  <c r="AJ263" i="36"/>
  <c r="AB263" i="36"/>
  <c r="AA263" i="36"/>
  <c r="Z263" i="36"/>
  <c r="Y263" i="36"/>
  <c r="T263" i="36"/>
  <c r="P263" i="36"/>
  <c r="AI262" i="36"/>
  <c r="AF262" i="36"/>
  <c r="AE262" i="36"/>
  <c r="AJ262" i="36"/>
  <c r="AB262" i="36"/>
  <c r="AA262" i="36"/>
  <c r="Z262" i="36"/>
  <c r="Y262" i="36"/>
  <c r="T262" i="36"/>
  <c r="P262" i="36"/>
  <c r="AE261" i="36"/>
  <c r="AJ261" i="36"/>
  <c r="AI261" i="36"/>
  <c r="AF261" i="36"/>
  <c r="AB261" i="36"/>
  <c r="AA261" i="36"/>
  <c r="Z261" i="36"/>
  <c r="Y261" i="36"/>
  <c r="T261" i="36"/>
  <c r="P261" i="36"/>
  <c r="AI260" i="36"/>
  <c r="AF260" i="36"/>
  <c r="AE260" i="36"/>
  <c r="AJ260" i="36"/>
  <c r="AB260" i="36"/>
  <c r="AA260" i="36"/>
  <c r="Z260" i="36"/>
  <c r="Y260" i="36"/>
  <c r="T260" i="36"/>
  <c r="P260" i="36"/>
  <c r="AE259" i="36"/>
  <c r="AJ259" i="36"/>
  <c r="AI259" i="36"/>
  <c r="AF259" i="36"/>
  <c r="AB259" i="36"/>
  <c r="AA259" i="36"/>
  <c r="Z259" i="36"/>
  <c r="Y259" i="36"/>
  <c r="T259" i="36"/>
  <c r="P259" i="36"/>
  <c r="AI258" i="36"/>
  <c r="AF258" i="36"/>
  <c r="AE258" i="36"/>
  <c r="AJ258" i="36"/>
  <c r="AB258" i="36"/>
  <c r="AA258" i="36"/>
  <c r="Z258" i="36"/>
  <c r="Y258" i="36"/>
  <c r="T258" i="36"/>
  <c r="P258" i="36"/>
  <c r="AI257" i="36"/>
  <c r="AF257" i="36"/>
  <c r="AE257" i="36"/>
  <c r="AJ257" i="36"/>
  <c r="AB257" i="36"/>
  <c r="AA257" i="36"/>
  <c r="Z257" i="36"/>
  <c r="Y257" i="36"/>
  <c r="T257" i="36"/>
  <c r="P257" i="36"/>
  <c r="AI256" i="36"/>
  <c r="AF256" i="36"/>
  <c r="AE256" i="36"/>
  <c r="AJ256" i="36"/>
  <c r="AB256" i="36"/>
  <c r="AA256" i="36"/>
  <c r="Z256" i="36"/>
  <c r="Y256" i="36"/>
  <c r="T256" i="36"/>
  <c r="P256" i="36"/>
  <c r="AI255" i="36"/>
  <c r="AF255" i="36"/>
  <c r="AE255" i="36"/>
  <c r="AJ255" i="36"/>
  <c r="AB255" i="36"/>
  <c r="AA255" i="36"/>
  <c r="Z255" i="36"/>
  <c r="Y255" i="36"/>
  <c r="T255" i="36"/>
  <c r="P255" i="36"/>
  <c r="AI254" i="36"/>
  <c r="AF254" i="36"/>
  <c r="AE254" i="36"/>
  <c r="AJ254" i="36"/>
  <c r="AB254" i="36"/>
  <c r="AA254" i="36"/>
  <c r="Z254" i="36"/>
  <c r="Y254" i="36"/>
  <c r="T254" i="36"/>
  <c r="P254" i="36"/>
  <c r="AE253" i="36"/>
  <c r="AJ253" i="36"/>
  <c r="AI253" i="36"/>
  <c r="AF253" i="36"/>
  <c r="AB253" i="36"/>
  <c r="AA253" i="36"/>
  <c r="Z253" i="36"/>
  <c r="Y253" i="36"/>
  <c r="T253" i="36"/>
  <c r="P253" i="36"/>
  <c r="AI252" i="36"/>
  <c r="AF252" i="36"/>
  <c r="AE252" i="36"/>
  <c r="AJ252" i="36"/>
  <c r="AB252" i="36"/>
  <c r="AA252" i="36"/>
  <c r="Z252" i="36"/>
  <c r="Y252" i="36"/>
  <c r="T252" i="36"/>
  <c r="P252" i="36"/>
  <c r="AE251" i="36"/>
  <c r="AJ251" i="36"/>
  <c r="AI251" i="36"/>
  <c r="AF251" i="36"/>
  <c r="AB251" i="36"/>
  <c r="AA251" i="36"/>
  <c r="Z251" i="36"/>
  <c r="Y251" i="36"/>
  <c r="T251" i="36"/>
  <c r="P251" i="36"/>
  <c r="AI250" i="36"/>
  <c r="AF250" i="36"/>
  <c r="AE250" i="36"/>
  <c r="AJ250" i="36"/>
  <c r="AB250" i="36"/>
  <c r="AA250" i="36"/>
  <c r="Z250" i="36"/>
  <c r="Y250" i="36"/>
  <c r="T250" i="36"/>
  <c r="P250" i="36"/>
  <c r="AI249" i="36"/>
  <c r="AF249" i="36"/>
  <c r="AE249" i="36"/>
  <c r="AJ249" i="36"/>
  <c r="AB249" i="36"/>
  <c r="AA249" i="36"/>
  <c r="Z249" i="36"/>
  <c r="Y249" i="36"/>
  <c r="T249" i="36"/>
  <c r="P249" i="36"/>
  <c r="AI248" i="36"/>
  <c r="AF248" i="36"/>
  <c r="AE248" i="36"/>
  <c r="AJ248" i="36"/>
  <c r="AB248" i="36"/>
  <c r="AA248" i="36"/>
  <c r="Z248" i="36"/>
  <c r="Y248" i="36"/>
  <c r="T248" i="36"/>
  <c r="P248" i="36"/>
  <c r="AI247" i="36"/>
  <c r="AF247" i="36"/>
  <c r="AE247" i="36"/>
  <c r="AJ247" i="36"/>
  <c r="AB247" i="36"/>
  <c r="AA247" i="36"/>
  <c r="Z247" i="36"/>
  <c r="Y247" i="36"/>
  <c r="T247" i="36"/>
  <c r="P247" i="36"/>
  <c r="AE246" i="36"/>
  <c r="AJ246" i="36"/>
  <c r="AI246" i="36"/>
  <c r="AF246" i="36"/>
  <c r="AB246" i="36"/>
  <c r="AA246" i="36"/>
  <c r="Z246" i="36"/>
  <c r="Y246" i="36"/>
  <c r="T246" i="36"/>
  <c r="P246" i="36"/>
  <c r="AE245" i="36"/>
  <c r="AJ245" i="36"/>
  <c r="AI245" i="36"/>
  <c r="AF245" i="36"/>
  <c r="AB245" i="36"/>
  <c r="AA245" i="36"/>
  <c r="Z245" i="36"/>
  <c r="Y245" i="36"/>
  <c r="T245" i="36"/>
  <c r="P245" i="36"/>
  <c r="AI244" i="36"/>
  <c r="AF244" i="36"/>
  <c r="AE244" i="36"/>
  <c r="AJ244" i="36"/>
  <c r="AB244" i="36"/>
  <c r="AA244" i="36"/>
  <c r="Z244" i="36"/>
  <c r="Y244" i="36"/>
  <c r="T244" i="36"/>
  <c r="P244" i="36"/>
  <c r="AE243" i="36"/>
  <c r="AJ243" i="36"/>
  <c r="AI243" i="36"/>
  <c r="AF243" i="36"/>
  <c r="AB243" i="36"/>
  <c r="AA243" i="36"/>
  <c r="Z243" i="36"/>
  <c r="Y243" i="36"/>
  <c r="T243" i="36"/>
  <c r="P243" i="36"/>
  <c r="AI242" i="36"/>
  <c r="AF242" i="36"/>
  <c r="AE242" i="36"/>
  <c r="AJ242" i="36"/>
  <c r="AB242" i="36"/>
  <c r="AA242" i="36"/>
  <c r="Z242" i="36"/>
  <c r="Y242" i="36"/>
  <c r="T242" i="36"/>
  <c r="P242" i="36"/>
  <c r="AI241" i="36"/>
  <c r="AF241" i="36"/>
  <c r="AE241" i="36"/>
  <c r="AJ241" i="36"/>
  <c r="AB241" i="36"/>
  <c r="AA241" i="36"/>
  <c r="Z241" i="36"/>
  <c r="Y241" i="36"/>
  <c r="T241" i="36"/>
  <c r="P241" i="36"/>
  <c r="AI240" i="36"/>
  <c r="AF240" i="36"/>
  <c r="AE240" i="36"/>
  <c r="AJ240" i="36"/>
  <c r="AB240" i="36"/>
  <c r="AA240" i="36"/>
  <c r="Z240" i="36"/>
  <c r="Y240" i="36"/>
  <c r="T240" i="36"/>
  <c r="P240" i="36"/>
  <c r="AE239" i="36"/>
  <c r="AJ239" i="36"/>
  <c r="AI239" i="36"/>
  <c r="AF239" i="36"/>
  <c r="AB239" i="36"/>
  <c r="AA239" i="36"/>
  <c r="Z239" i="36"/>
  <c r="Y239" i="36"/>
  <c r="T239" i="36"/>
  <c r="P239" i="36"/>
  <c r="AI238" i="36"/>
  <c r="AF238" i="36"/>
  <c r="AE238" i="36"/>
  <c r="AJ238" i="36"/>
  <c r="AB238" i="36"/>
  <c r="AA238" i="36"/>
  <c r="Z238" i="36"/>
  <c r="Y238" i="36"/>
  <c r="T238" i="36"/>
  <c r="P238" i="36"/>
  <c r="AE237" i="36"/>
  <c r="AJ237" i="36"/>
  <c r="AI237" i="36"/>
  <c r="AF237" i="36"/>
  <c r="AB237" i="36"/>
  <c r="AA237" i="36"/>
  <c r="Z237" i="36"/>
  <c r="Y237" i="36"/>
  <c r="T237" i="36"/>
  <c r="P237" i="36"/>
  <c r="AI236" i="36"/>
  <c r="AF236" i="36"/>
  <c r="AE236" i="36"/>
  <c r="AJ236" i="36"/>
  <c r="AB236" i="36"/>
  <c r="AA236" i="36"/>
  <c r="Z236" i="36"/>
  <c r="Y236" i="36"/>
  <c r="T236" i="36"/>
  <c r="P236" i="36"/>
  <c r="AE235" i="36"/>
  <c r="AJ235" i="36"/>
  <c r="AI235" i="36"/>
  <c r="AF235" i="36"/>
  <c r="AB235" i="36"/>
  <c r="AA235" i="36"/>
  <c r="Z235" i="36"/>
  <c r="Y235" i="36"/>
  <c r="T235" i="36"/>
  <c r="P235" i="36"/>
  <c r="AI234" i="36"/>
  <c r="AF234" i="36"/>
  <c r="AE234" i="36"/>
  <c r="AJ234" i="36"/>
  <c r="AB234" i="36"/>
  <c r="AA234" i="36"/>
  <c r="Z234" i="36"/>
  <c r="Y234" i="36"/>
  <c r="T234" i="36"/>
  <c r="P234" i="36"/>
  <c r="AI233" i="36"/>
  <c r="AF233" i="36"/>
  <c r="AE233" i="36"/>
  <c r="AJ233" i="36"/>
  <c r="AB233" i="36"/>
  <c r="AA233" i="36"/>
  <c r="Z233" i="36"/>
  <c r="Y233" i="36"/>
  <c r="T233" i="36"/>
  <c r="P233" i="36"/>
  <c r="AI232" i="36"/>
  <c r="AF232" i="36"/>
  <c r="AE232" i="36"/>
  <c r="AJ232" i="36"/>
  <c r="AB232" i="36"/>
  <c r="AA232" i="36"/>
  <c r="Z232" i="36"/>
  <c r="Y232" i="36"/>
  <c r="T232" i="36"/>
  <c r="P232" i="36"/>
  <c r="AI231" i="36"/>
  <c r="AF231" i="36"/>
  <c r="AE231" i="36"/>
  <c r="AJ231" i="36"/>
  <c r="AB231" i="36"/>
  <c r="AA231" i="36"/>
  <c r="Z231" i="36"/>
  <c r="Y231" i="36"/>
  <c r="T231" i="36"/>
  <c r="P231" i="36"/>
  <c r="AI230" i="36"/>
  <c r="AF230" i="36"/>
  <c r="AE230" i="36"/>
  <c r="AJ230" i="36"/>
  <c r="AB230" i="36"/>
  <c r="AA230" i="36"/>
  <c r="Z230" i="36"/>
  <c r="Y230" i="36"/>
  <c r="T230" i="36"/>
  <c r="P230" i="36"/>
  <c r="AE229" i="36"/>
  <c r="AJ229" i="36"/>
  <c r="AI229" i="36"/>
  <c r="AF229" i="36"/>
  <c r="AB229" i="36"/>
  <c r="AA229" i="36"/>
  <c r="Z229" i="36"/>
  <c r="Y229" i="36"/>
  <c r="T229" i="36"/>
  <c r="P229" i="36"/>
  <c r="AE228" i="36"/>
  <c r="AJ228" i="36"/>
  <c r="AI228" i="36"/>
  <c r="AF228" i="36"/>
  <c r="AB228" i="36"/>
  <c r="AA228" i="36"/>
  <c r="Z228" i="36"/>
  <c r="Y228" i="36"/>
  <c r="T228" i="36"/>
  <c r="P228" i="36"/>
  <c r="AE227" i="36"/>
  <c r="AJ227" i="36"/>
  <c r="AI227" i="36"/>
  <c r="AF227" i="36"/>
  <c r="AB227" i="36"/>
  <c r="AA227" i="36"/>
  <c r="Z227" i="36"/>
  <c r="Y227" i="36"/>
  <c r="T227" i="36"/>
  <c r="P227" i="36"/>
  <c r="AI226" i="36"/>
  <c r="AF226" i="36"/>
  <c r="AE226" i="36"/>
  <c r="AJ226" i="36"/>
  <c r="AB226" i="36"/>
  <c r="AA226" i="36"/>
  <c r="Z226" i="36"/>
  <c r="Y226" i="36"/>
  <c r="T226" i="36"/>
  <c r="P226" i="36"/>
  <c r="AI225" i="36"/>
  <c r="AF225" i="36"/>
  <c r="AE225" i="36"/>
  <c r="AJ225" i="36"/>
  <c r="AB225" i="36"/>
  <c r="AA225" i="36"/>
  <c r="Z225" i="36"/>
  <c r="Y225" i="36"/>
  <c r="T225" i="36"/>
  <c r="P225" i="36"/>
  <c r="AI224" i="36"/>
  <c r="AF224" i="36"/>
  <c r="AE224" i="36"/>
  <c r="AJ224" i="36"/>
  <c r="AB224" i="36"/>
  <c r="AA224" i="36"/>
  <c r="Z224" i="36"/>
  <c r="Y224" i="36"/>
  <c r="T224" i="36"/>
  <c r="P224" i="36"/>
  <c r="AE223" i="36"/>
  <c r="AJ223" i="36"/>
  <c r="AI223" i="36"/>
  <c r="AF223" i="36"/>
  <c r="AB223" i="36"/>
  <c r="AA223" i="36"/>
  <c r="Z223" i="36"/>
  <c r="Y223" i="36"/>
  <c r="T223" i="36"/>
  <c r="P223" i="36"/>
  <c r="AI222" i="36"/>
  <c r="AF222" i="36"/>
  <c r="AE222" i="36"/>
  <c r="AJ222" i="36"/>
  <c r="AB222" i="36"/>
  <c r="AA222" i="36"/>
  <c r="Z222" i="36"/>
  <c r="Y222" i="36"/>
  <c r="T222" i="36"/>
  <c r="P222" i="36"/>
  <c r="AE221" i="36"/>
  <c r="AJ221" i="36"/>
  <c r="AI221" i="36"/>
  <c r="AF221" i="36"/>
  <c r="AB221" i="36"/>
  <c r="AA221" i="36"/>
  <c r="Z221" i="36"/>
  <c r="Y221" i="36"/>
  <c r="T221" i="36"/>
  <c r="P221" i="36"/>
  <c r="AI220" i="36"/>
  <c r="AF220" i="36"/>
  <c r="AE220" i="36"/>
  <c r="AJ220" i="36"/>
  <c r="AB220" i="36"/>
  <c r="AA220" i="36"/>
  <c r="Z220" i="36"/>
  <c r="Y220" i="36"/>
  <c r="T220" i="36"/>
  <c r="P220" i="36"/>
  <c r="AE219" i="36"/>
  <c r="AJ219" i="36"/>
  <c r="AI219" i="36"/>
  <c r="AF219" i="36"/>
  <c r="AB219" i="36"/>
  <c r="AA219" i="36"/>
  <c r="Z219" i="36"/>
  <c r="Y219" i="36"/>
  <c r="T219" i="36"/>
  <c r="P219" i="36"/>
  <c r="AI218" i="36"/>
  <c r="AF218" i="36"/>
  <c r="AE218" i="36"/>
  <c r="AJ218" i="36"/>
  <c r="AB218" i="36"/>
  <c r="AA218" i="36"/>
  <c r="Z218" i="36"/>
  <c r="Y218" i="36"/>
  <c r="T218" i="36"/>
  <c r="P218" i="36"/>
  <c r="AI217" i="36"/>
  <c r="AF217" i="36"/>
  <c r="AE217" i="36"/>
  <c r="AJ217" i="36"/>
  <c r="AB217" i="36"/>
  <c r="AA217" i="36"/>
  <c r="Z217" i="36"/>
  <c r="Y217" i="36"/>
  <c r="T217" i="36"/>
  <c r="P217" i="36"/>
  <c r="AI216" i="36"/>
  <c r="AF216" i="36"/>
  <c r="AE216" i="36"/>
  <c r="AJ216" i="36"/>
  <c r="AB216" i="36"/>
  <c r="AA216" i="36"/>
  <c r="Z216" i="36"/>
  <c r="Y216" i="36"/>
  <c r="T216" i="36"/>
  <c r="P216" i="36"/>
  <c r="AI215" i="36"/>
  <c r="AF215" i="36"/>
  <c r="AE215" i="36"/>
  <c r="AJ215" i="36"/>
  <c r="AB215" i="36"/>
  <c r="AA215" i="36"/>
  <c r="Z215" i="36"/>
  <c r="Y215" i="36"/>
  <c r="T215" i="36"/>
  <c r="P215" i="36"/>
  <c r="AE214" i="36"/>
  <c r="AJ214" i="36"/>
  <c r="AI214" i="36"/>
  <c r="AF214" i="36"/>
  <c r="AB214" i="36"/>
  <c r="AA214" i="36"/>
  <c r="Z214" i="36"/>
  <c r="Y214" i="36"/>
  <c r="T214" i="36"/>
  <c r="P214" i="36"/>
  <c r="AE213" i="36"/>
  <c r="AJ213" i="36"/>
  <c r="AI213" i="36"/>
  <c r="AF213" i="36"/>
  <c r="AB213" i="36"/>
  <c r="AA213" i="36"/>
  <c r="Z213" i="36"/>
  <c r="Y213" i="36"/>
  <c r="T213" i="36"/>
  <c r="P213" i="36"/>
  <c r="AI212" i="36"/>
  <c r="AF212" i="36"/>
  <c r="AE212" i="36"/>
  <c r="AJ212" i="36"/>
  <c r="AB212" i="36"/>
  <c r="AA212" i="36"/>
  <c r="Z212" i="36"/>
  <c r="Y212" i="36"/>
  <c r="T212" i="36"/>
  <c r="P212" i="36"/>
  <c r="AE211" i="36"/>
  <c r="AJ211" i="36"/>
  <c r="AI211" i="36"/>
  <c r="AF211" i="36"/>
  <c r="AB211" i="36"/>
  <c r="AA211" i="36"/>
  <c r="Z211" i="36"/>
  <c r="Y211" i="36"/>
  <c r="T211" i="36"/>
  <c r="P211" i="36"/>
  <c r="AI210" i="36"/>
  <c r="AF210" i="36"/>
  <c r="AE210" i="36"/>
  <c r="AJ210" i="36"/>
  <c r="AB210" i="36"/>
  <c r="AA210" i="36"/>
  <c r="Z210" i="36"/>
  <c r="Y210" i="36"/>
  <c r="T210" i="36"/>
  <c r="P210" i="36"/>
  <c r="AI209" i="36"/>
  <c r="AF209" i="36"/>
  <c r="AE209" i="36"/>
  <c r="AJ209" i="36"/>
  <c r="AB209" i="36"/>
  <c r="AA209" i="36"/>
  <c r="Z209" i="36"/>
  <c r="Y209" i="36"/>
  <c r="T209" i="36"/>
  <c r="P209" i="36"/>
  <c r="AI208" i="36"/>
  <c r="AF208" i="36"/>
  <c r="AB208" i="36"/>
  <c r="AA208" i="36"/>
  <c r="Z208" i="36"/>
  <c r="Y208" i="36"/>
  <c r="P208" i="36"/>
  <c r="N208" i="36"/>
  <c r="AI207" i="36"/>
  <c r="AF207" i="36"/>
  <c r="AB207" i="36"/>
  <c r="AA207" i="36"/>
  <c r="Z207" i="36"/>
  <c r="Y207" i="36"/>
  <c r="P207" i="36"/>
  <c r="N207" i="36"/>
  <c r="AI206" i="36"/>
  <c r="AF206" i="36"/>
  <c r="AB206" i="36"/>
  <c r="AA206" i="36"/>
  <c r="Z206" i="36"/>
  <c r="Y206" i="36"/>
  <c r="P206" i="36"/>
  <c r="N206" i="36"/>
  <c r="AI205" i="36"/>
  <c r="AF205" i="36"/>
  <c r="AB205" i="36"/>
  <c r="AA205" i="36"/>
  <c r="Z205" i="36"/>
  <c r="Y205" i="36"/>
  <c r="P205" i="36"/>
  <c r="N205" i="36"/>
  <c r="AI204" i="36"/>
  <c r="AF204" i="36"/>
  <c r="AB204" i="36"/>
  <c r="AA204" i="36"/>
  <c r="Z204" i="36"/>
  <c r="Y204" i="36"/>
  <c r="P204" i="36"/>
  <c r="N204" i="36"/>
  <c r="AI203" i="36"/>
  <c r="AF203" i="36"/>
  <c r="AB203" i="36"/>
  <c r="AA203" i="36"/>
  <c r="Z203" i="36"/>
  <c r="Y203" i="36"/>
  <c r="P203" i="36"/>
  <c r="N203" i="36"/>
  <c r="AI202" i="36"/>
  <c r="AF202" i="36"/>
  <c r="AB202" i="36"/>
  <c r="AA202" i="36"/>
  <c r="Z202" i="36"/>
  <c r="Y202" i="36"/>
  <c r="P202" i="36"/>
  <c r="N202" i="36"/>
  <c r="AI201" i="36"/>
  <c r="AF201" i="36"/>
  <c r="AB201" i="36"/>
  <c r="AA201" i="36"/>
  <c r="Z201" i="36"/>
  <c r="Y201" i="36"/>
  <c r="P201" i="36"/>
  <c r="N201" i="36"/>
  <c r="AI200" i="36"/>
  <c r="AF200" i="36"/>
  <c r="AB200" i="36"/>
  <c r="AA200" i="36"/>
  <c r="Z200" i="36"/>
  <c r="Y200" i="36"/>
  <c r="P200" i="36"/>
  <c r="N200" i="36"/>
  <c r="AI199" i="36"/>
  <c r="AF199" i="36"/>
  <c r="AB199" i="36"/>
  <c r="AA199" i="36"/>
  <c r="Z199" i="36"/>
  <c r="Y199" i="36"/>
  <c r="P199" i="36"/>
  <c r="N199" i="36"/>
  <c r="AI198" i="36"/>
  <c r="AF198" i="36"/>
  <c r="AB198" i="36"/>
  <c r="AA198" i="36"/>
  <c r="Z198" i="36"/>
  <c r="Y198" i="36"/>
  <c r="P198" i="36"/>
  <c r="N198" i="36"/>
  <c r="AI197" i="36"/>
  <c r="AF197" i="36"/>
  <c r="AB197" i="36"/>
  <c r="AA197" i="36"/>
  <c r="Z197" i="36"/>
  <c r="Y197" i="36"/>
  <c r="P197" i="36"/>
  <c r="N197" i="36"/>
  <c r="AI196" i="36"/>
  <c r="AF196" i="36"/>
  <c r="AB196" i="36"/>
  <c r="AA196" i="36"/>
  <c r="Z196" i="36"/>
  <c r="Y196" i="36"/>
  <c r="P196" i="36"/>
  <c r="N196" i="36"/>
  <c r="AI195" i="36"/>
  <c r="AF195" i="36"/>
  <c r="AB195" i="36"/>
  <c r="AA195" i="36"/>
  <c r="Z195" i="36"/>
  <c r="Y195" i="36"/>
  <c r="P195" i="36"/>
  <c r="N195" i="36"/>
  <c r="AI194" i="36"/>
  <c r="AF194" i="36"/>
  <c r="AB194" i="36"/>
  <c r="AA194" i="36"/>
  <c r="Z194" i="36"/>
  <c r="Y194" i="36"/>
  <c r="P194" i="36"/>
  <c r="N194" i="36"/>
  <c r="AI193" i="36"/>
  <c r="AF193" i="36"/>
  <c r="AB193" i="36"/>
  <c r="AA193" i="36"/>
  <c r="Z193" i="36"/>
  <c r="Y193" i="36"/>
  <c r="P193" i="36"/>
  <c r="N193" i="36"/>
  <c r="AI192" i="36"/>
  <c r="AF192" i="36"/>
  <c r="AB192" i="36"/>
  <c r="AA192" i="36"/>
  <c r="Z192" i="36"/>
  <c r="Y192" i="36"/>
  <c r="P192" i="36"/>
  <c r="N192" i="36"/>
  <c r="AI191" i="36"/>
  <c r="AF191" i="36"/>
  <c r="AB191" i="36"/>
  <c r="AA191" i="36"/>
  <c r="Z191" i="36"/>
  <c r="Y191" i="36"/>
  <c r="P191" i="36"/>
  <c r="N191" i="36"/>
  <c r="AI190" i="36"/>
  <c r="AF190" i="36"/>
  <c r="AB190" i="36"/>
  <c r="AA190" i="36"/>
  <c r="Z190" i="36"/>
  <c r="Y190" i="36"/>
  <c r="P190" i="36"/>
  <c r="N190" i="36"/>
  <c r="AI189" i="36"/>
  <c r="AF189" i="36"/>
  <c r="AB189" i="36"/>
  <c r="AA189" i="36"/>
  <c r="Z189" i="36"/>
  <c r="Y189" i="36"/>
  <c r="P189" i="36"/>
  <c r="N189" i="36"/>
  <c r="AI188" i="36"/>
  <c r="AF188" i="36"/>
  <c r="AB188" i="36"/>
  <c r="AA188" i="36"/>
  <c r="Z188" i="36"/>
  <c r="Y188" i="36"/>
  <c r="P188" i="36"/>
  <c r="N188" i="36"/>
  <c r="AI187" i="36"/>
  <c r="AF187" i="36"/>
  <c r="AB187" i="36"/>
  <c r="AA187" i="36"/>
  <c r="Z187" i="36"/>
  <c r="Y187" i="36"/>
  <c r="P187" i="36"/>
  <c r="N187" i="36"/>
  <c r="AI186" i="36"/>
  <c r="AF186" i="36"/>
  <c r="AB186" i="36"/>
  <c r="AA186" i="36"/>
  <c r="Z186" i="36"/>
  <c r="Y186" i="36"/>
  <c r="P186" i="36"/>
  <c r="N186" i="36"/>
  <c r="AI185" i="36"/>
  <c r="AF185" i="36"/>
  <c r="AB185" i="36"/>
  <c r="AA185" i="36"/>
  <c r="Z185" i="36"/>
  <c r="Y185" i="36"/>
  <c r="P185" i="36"/>
  <c r="N185" i="36"/>
  <c r="AI184" i="36"/>
  <c r="AF184" i="36"/>
  <c r="AB184" i="36"/>
  <c r="AA184" i="36"/>
  <c r="Z184" i="36"/>
  <c r="Y184" i="36"/>
  <c r="P184" i="36"/>
  <c r="N184" i="36"/>
  <c r="AI183" i="36"/>
  <c r="AF183" i="36"/>
  <c r="AB183" i="36"/>
  <c r="AA183" i="36"/>
  <c r="Z183" i="36"/>
  <c r="Y183" i="36"/>
  <c r="P183" i="36"/>
  <c r="N183" i="36"/>
  <c r="AI182" i="36"/>
  <c r="AF182" i="36"/>
  <c r="AB182" i="36"/>
  <c r="AA182" i="36"/>
  <c r="Z182" i="36"/>
  <c r="Y182" i="36"/>
  <c r="P182" i="36"/>
  <c r="N182" i="36"/>
  <c r="AI181" i="36"/>
  <c r="AF181" i="36"/>
  <c r="AB181" i="36"/>
  <c r="AA181" i="36"/>
  <c r="Z181" i="36"/>
  <c r="Y181" i="36"/>
  <c r="P181" i="36"/>
  <c r="N181" i="36"/>
  <c r="AI180" i="36"/>
  <c r="AF180" i="36"/>
  <c r="AB180" i="36"/>
  <c r="AA180" i="36"/>
  <c r="Z180" i="36"/>
  <c r="Y180" i="36"/>
  <c r="P180" i="36"/>
  <c r="N180" i="36"/>
  <c r="AI179" i="36"/>
  <c r="AF179" i="36"/>
  <c r="AB179" i="36"/>
  <c r="AA179" i="36"/>
  <c r="Z179" i="36"/>
  <c r="Y179" i="36"/>
  <c r="P179" i="36"/>
  <c r="N179" i="36"/>
  <c r="AI178" i="36"/>
  <c r="AF178" i="36"/>
  <c r="AB178" i="36"/>
  <c r="AA178" i="36"/>
  <c r="Z178" i="36"/>
  <c r="Y178" i="36"/>
  <c r="P178" i="36"/>
  <c r="N178" i="36"/>
  <c r="AI177" i="36"/>
  <c r="AF177" i="36"/>
  <c r="AB177" i="36"/>
  <c r="AA177" i="36"/>
  <c r="Z177" i="36"/>
  <c r="Y177" i="36"/>
  <c r="P177" i="36"/>
  <c r="N177" i="36"/>
  <c r="AI176" i="36"/>
  <c r="AF176" i="36"/>
  <c r="AB176" i="36"/>
  <c r="AA176" i="36"/>
  <c r="Z176" i="36"/>
  <c r="Y176" i="36"/>
  <c r="P176" i="36"/>
  <c r="N176" i="36"/>
  <c r="AI175" i="36"/>
  <c r="AF175" i="36"/>
  <c r="AB175" i="36"/>
  <c r="AA175" i="36"/>
  <c r="Z175" i="36"/>
  <c r="Y175" i="36"/>
  <c r="P175" i="36"/>
  <c r="N175" i="36"/>
  <c r="AI174" i="36"/>
  <c r="AF174" i="36"/>
  <c r="AB174" i="36"/>
  <c r="AA174" i="36"/>
  <c r="Z174" i="36"/>
  <c r="Y174" i="36"/>
  <c r="P174" i="36"/>
  <c r="N174" i="36"/>
  <c r="AI173" i="36"/>
  <c r="AF173" i="36"/>
  <c r="AB173" i="36"/>
  <c r="AA173" i="36"/>
  <c r="Z173" i="36"/>
  <c r="Y173" i="36"/>
  <c r="P173" i="36"/>
  <c r="N173" i="36"/>
  <c r="AI172" i="36"/>
  <c r="AF172" i="36"/>
  <c r="AB172" i="36"/>
  <c r="AA172" i="36"/>
  <c r="Z172" i="36"/>
  <c r="Y172" i="36"/>
  <c r="P172" i="36"/>
  <c r="N172" i="36"/>
  <c r="AI171" i="36"/>
  <c r="AF171" i="36"/>
  <c r="AB171" i="36"/>
  <c r="AA171" i="36"/>
  <c r="Z171" i="36"/>
  <c r="Y171" i="36"/>
  <c r="P171" i="36"/>
  <c r="N171" i="36"/>
  <c r="AI170" i="36"/>
  <c r="AF170" i="36"/>
  <c r="AB170" i="36"/>
  <c r="AA170" i="36"/>
  <c r="Z170" i="36"/>
  <c r="Y170" i="36"/>
  <c r="P170" i="36"/>
  <c r="N170" i="36"/>
  <c r="AI169" i="36"/>
  <c r="AF169" i="36"/>
  <c r="AB169" i="36"/>
  <c r="AA169" i="36"/>
  <c r="Z169" i="36"/>
  <c r="Y169" i="36"/>
  <c r="P169" i="36"/>
  <c r="N169" i="36"/>
  <c r="AI168" i="36"/>
  <c r="AF168" i="36"/>
  <c r="AB168" i="36"/>
  <c r="AA168" i="36"/>
  <c r="Z168" i="36"/>
  <c r="Y168" i="36"/>
  <c r="P168" i="36"/>
  <c r="N168" i="36"/>
  <c r="AI167" i="36"/>
  <c r="AF167" i="36"/>
  <c r="AB167" i="36"/>
  <c r="AA167" i="36"/>
  <c r="Z167" i="36"/>
  <c r="Y167" i="36"/>
  <c r="P167" i="36"/>
  <c r="N167" i="36"/>
  <c r="AI166" i="36"/>
  <c r="AF166" i="36"/>
  <c r="AB166" i="36"/>
  <c r="AA166" i="36"/>
  <c r="Z166" i="36"/>
  <c r="Y166" i="36"/>
  <c r="P166" i="36"/>
  <c r="N166" i="36"/>
  <c r="AI165" i="36"/>
  <c r="AF165" i="36"/>
  <c r="AB165" i="36"/>
  <c r="AA165" i="36"/>
  <c r="Z165" i="36"/>
  <c r="Y165" i="36"/>
  <c r="P165" i="36"/>
  <c r="N165" i="36"/>
  <c r="AI164" i="36"/>
  <c r="AF164" i="36"/>
  <c r="AB164" i="36"/>
  <c r="AA164" i="36"/>
  <c r="Z164" i="36"/>
  <c r="Y164" i="36"/>
  <c r="P164" i="36"/>
  <c r="N164" i="36"/>
  <c r="AI163" i="36"/>
  <c r="AF163" i="36"/>
  <c r="AB163" i="36"/>
  <c r="AA163" i="36"/>
  <c r="Z163" i="36"/>
  <c r="Y163" i="36"/>
  <c r="P163" i="36"/>
  <c r="N163" i="36"/>
  <c r="AI162" i="36"/>
  <c r="AF162" i="36"/>
  <c r="AB162" i="36"/>
  <c r="AA162" i="36"/>
  <c r="Z162" i="36"/>
  <c r="Y162" i="36"/>
  <c r="P162" i="36"/>
  <c r="N162" i="36"/>
  <c r="AI161" i="36"/>
  <c r="AF161" i="36"/>
  <c r="AB161" i="36"/>
  <c r="AA161" i="36"/>
  <c r="Z161" i="36"/>
  <c r="Y161" i="36"/>
  <c r="P161" i="36"/>
  <c r="N161" i="36"/>
  <c r="AI160" i="36"/>
  <c r="AF160" i="36"/>
  <c r="AB160" i="36"/>
  <c r="AA160" i="36"/>
  <c r="Z160" i="36"/>
  <c r="Y160" i="36"/>
  <c r="P160" i="36"/>
  <c r="N160" i="36"/>
  <c r="AI159" i="36"/>
  <c r="AF159" i="36"/>
  <c r="AB159" i="36"/>
  <c r="AA159" i="36"/>
  <c r="Z159" i="36"/>
  <c r="Y159" i="36"/>
  <c r="P159" i="36"/>
  <c r="N159" i="36"/>
  <c r="AI158" i="36"/>
  <c r="AF158" i="36"/>
  <c r="AB158" i="36"/>
  <c r="AA158" i="36"/>
  <c r="Z158" i="36"/>
  <c r="Y158" i="36"/>
  <c r="P158" i="36"/>
  <c r="N158" i="36"/>
  <c r="AI157" i="36"/>
  <c r="AF157" i="36"/>
  <c r="AB157" i="36"/>
  <c r="AA157" i="36"/>
  <c r="Z157" i="36"/>
  <c r="Y157" i="36"/>
  <c r="P157" i="36"/>
  <c r="N157" i="36"/>
  <c r="AI156" i="36"/>
  <c r="AF156" i="36"/>
  <c r="AB156" i="36"/>
  <c r="AA156" i="36"/>
  <c r="Z156" i="36"/>
  <c r="Y156" i="36"/>
  <c r="P156" i="36"/>
  <c r="N156" i="36"/>
  <c r="AI155" i="36"/>
  <c r="AF155" i="36"/>
  <c r="AB155" i="36"/>
  <c r="AA155" i="36"/>
  <c r="Z155" i="36"/>
  <c r="Y155" i="36"/>
  <c r="P155" i="36"/>
  <c r="N155" i="36"/>
  <c r="AI154" i="36"/>
  <c r="AF154" i="36"/>
  <c r="AB154" i="36"/>
  <c r="AA154" i="36"/>
  <c r="Z154" i="36"/>
  <c r="Y154" i="36"/>
  <c r="P154" i="36"/>
  <c r="N154" i="36"/>
  <c r="AI153" i="36"/>
  <c r="AF153" i="36"/>
  <c r="AB153" i="36"/>
  <c r="AA153" i="36"/>
  <c r="Z153" i="36"/>
  <c r="Y153" i="36"/>
  <c r="P153" i="36"/>
  <c r="N153" i="36"/>
  <c r="AI152" i="36"/>
  <c r="AF152" i="36"/>
  <c r="AB152" i="36"/>
  <c r="AA152" i="36"/>
  <c r="Z152" i="36"/>
  <c r="Y152" i="36"/>
  <c r="P152" i="36"/>
  <c r="N152" i="36"/>
  <c r="AI151" i="36"/>
  <c r="AF151" i="36"/>
  <c r="AB151" i="36"/>
  <c r="AA151" i="36"/>
  <c r="Z151" i="36"/>
  <c r="Y151" i="36"/>
  <c r="P151" i="36"/>
  <c r="N151" i="36"/>
  <c r="AI150" i="36"/>
  <c r="AF150" i="36"/>
  <c r="AB150" i="36"/>
  <c r="AA150" i="36"/>
  <c r="Z150" i="36"/>
  <c r="Y150" i="36"/>
  <c r="P150" i="36"/>
  <c r="N150" i="36"/>
  <c r="C4" i="36"/>
  <c r="K150" i="36"/>
  <c r="AI149" i="36"/>
  <c r="AF149" i="36"/>
  <c r="AB149" i="36"/>
  <c r="AA149" i="36"/>
  <c r="Z149" i="36"/>
  <c r="Y149" i="36"/>
  <c r="P149" i="36"/>
  <c r="N149" i="36"/>
  <c r="AI148" i="36"/>
  <c r="AF148" i="36"/>
  <c r="AB148" i="36"/>
  <c r="AA148" i="36"/>
  <c r="Z148" i="36"/>
  <c r="Y148" i="36"/>
  <c r="P148" i="36"/>
  <c r="N148" i="36"/>
  <c r="AI147" i="36"/>
  <c r="AF147" i="36"/>
  <c r="AB147" i="36"/>
  <c r="AA147" i="36"/>
  <c r="Z147" i="36"/>
  <c r="Y147" i="36"/>
  <c r="P147" i="36"/>
  <c r="N147" i="36"/>
  <c r="AI146" i="36"/>
  <c r="AF146" i="36"/>
  <c r="AB146" i="36"/>
  <c r="AA146" i="36"/>
  <c r="Z146" i="36"/>
  <c r="Y146" i="36"/>
  <c r="P146" i="36"/>
  <c r="N146" i="36"/>
  <c r="AI145" i="36"/>
  <c r="AF145" i="36"/>
  <c r="AB145" i="36"/>
  <c r="AA145" i="36"/>
  <c r="Z145" i="36"/>
  <c r="Y145" i="36"/>
  <c r="P145" i="36"/>
  <c r="N145" i="36"/>
  <c r="AI144" i="36"/>
  <c r="AF144" i="36"/>
  <c r="AB144" i="36"/>
  <c r="AA144" i="36"/>
  <c r="Z144" i="36"/>
  <c r="Y144" i="36"/>
  <c r="P144" i="36"/>
  <c r="N144" i="36"/>
  <c r="AI143" i="36"/>
  <c r="AF143" i="36"/>
  <c r="AB143" i="36"/>
  <c r="AA143" i="36"/>
  <c r="Z143" i="36"/>
  <c r="Y143" i="36"/>
  <c r="P143" i="36"/>
  <c r="N143" i="36"/>
  <c r="AI142" i="36"/>
  <c r="AF142" i="36"/>
  <c r="AB142" i="36"/>
  <c r="AA142" i="36"/>
  <c r="Z142" i="36"/>
  <c r="Y142" i="36"/>
  <c r="P142" i="36"/>
  <c r="N142" i="36"/>
  <c r="AI141" i="36"/>
  <c r="AF141" i="36"/>
  <c r="AB141" i="36"/>
  <c r="AA141" i="36"/>
  <c r="Z141" i="36"/>
  <c r="Y141" i="36"/>
  <c r="P141" i="36"/>
  <c r="N141" i="36"/>
  <c r="AI140" i="36"/>
  <c r="AF140" i="36"/>
  <c r="AB140" i="36"/>
  <c r="AA140" i="36"/>
  <c r="Z140" i="36"/>
  <c r="Y140" i="36"/>
  <c r="P140" i="36"/>
  <c r="N140" i="36"/>
  <c r="AI139" i="36"/>
  <c r="AF139" i="36"/>
  <c r="AB139" i="36"/>
  <c r="AA139" i="36"/>
  <c r="Z139" i="36"/>
  <c r="Y139" i="36"/>
  <c r="P139" i="36"/>
  <c r="N139" i="36"/>
  <c r="AI138" i="36"/>
  <c r="AH138" i="36"/>
  <c r="AF138" i="36"/>
  <c r="AB138" i="36"/>
  <c r="AA138" i="36"/>
  <c r="Z138" i="36"/>
  <c r="Y138" i="36"/>
  <c r="P138" i="36"/>
  <c r="N138" i="36"/>
  <c r="AI137" i="36"/>
  <c r="AF137" i="36"/>
  <c r="AB137" i="36"/>
  <c r="AA137" i="36"/>
  <c r="Z137" i="36"/>
  <c r="Y137" i="36"/>
  <c r="P137" i="36"/>
  <c r="N137" i="36"/>
  <c r="AI136" i="36"/>
  <c r="AF136" i="36"/>
  <c r="AB136" i="36"/>
  <c r="AA136" i="36"/>
  <c r="Z136" i="36"/>
  <c r="Y136" i="36"/>
  <c r="P136" i="36"/>
  <c r="N136" i="36"/>
  <c r="AI135" i="36"/>
  <c r="AF135" i="36"/>
  <c r="AB135" i="36"/>
  <c r="AA135" i="36"/>
  <c r="Z135" i="36"/>
  <c r="Y135" i="36"/>
  <c r="P135" i="36"/>
  <c r="N135" i="36"/>
  <c r="AI134" i="36"/>
  <c r="AF134" i="36"/>
  <c r="AB134" i="36"/>
  <c r="AA134" i="36"/>
  <c r="Z134" i="36"/>
  <c r="Y134" i="36"/>
  <c r="P134" i="36"/>
  <c r="N134" i="36"/>
  <c r="AI133" i="36"/>
  <c r="AF133" i="36"/>
  <c r="AB133" i="36"/>
  <c r="AA133" i="36"/>
  <c r="Z133" i="36"/>
  <c r="Y133" i="36"/>
  <c r="P133" i="36"/>
  <c r="N133" i="36"/>
  <c r="AI132" i="36"/>
  <c r="AF132" i="36"/>
  <c r="AB132" i="36"/>
  <c r="AA132" i="36"/>
  <c r="Z132" i="36"/>
  <c r="Y132" i="36"/>
  <c r="P132" i="36"/>
  <c r="N132" i="36"/>
  <c r="AI131" i="36"/>
  <c r="AF131" i="36"/>
  <c r="AB131" i="36"/>
  <c r="AA131" i="36"/>
  <c r="Z131" i="36"/>
  <c r="Y131" i="36"/>
  <c r="P131" i="36"/>
  <c r="N131" i="36"/>
  <c r="AI130" i="36"/>
  <c r="AF130" i="36"/>
  <c r="AB130" i="36"/>
  <c r="AA130" i="36"/>
  <c r="Z130" i="36"/>
  <c r="Y130" i="36"/>
  <c r="P130" i="36"/>
  <c r="N130" i="36"/>
  <c r="AI129" i="36"/>
  <c r="AF129" i="36"/>
  <c r="AB129" i="36"/>
  <c r="AA129" i="36"/>
  <c r="Z129" i="36"/>
  <c r="Y129" i="36"/>
  <c r="P129" i="36"/>
  <c r="N129" i="36"/>
  <c r="AI128" i="36"/>
  <c r="AF128" i="36"/>
  <c r="AB128" i="36"/>
  <c r="AA128" i="36"/>
  <c r="Z128" i="36"/>
  <c r="Y128" i="36"/>
  <c r="P128" i="36"/>
  <c r="N128" i="36"/>
  <c r="AI127" i="36"/>
  <c r="AF127" i="36"/>
  <c r="AB127" i="36"/>
  <c r="AA127" i="36"/>
  <c r="Z127" i="36"/>
  <c r="Y127" i="36"/>
  <c r="P127" i="36"/>
  <c r="N127" i="36"/>
  <c r="AI126" i="36"/>
  <c r="AF126" i="36"/>
  <c r="AB126" i="36"/>
  <c r="AA126" i="36"/>
  <c r="Z126" i="36"/>
  <c r="Y126" i="36"/>
  <c r="P126" i="36"/>
  <c r="N126" i="36"/>
  <c r="AI125" i="36"/>
  <c r="AF125" i="36"/>
  <c r="AB125" i="36"/>
  <c r="AA125" i="36"/>
  <c r="Z125" i="36"/>
  <c r="Y125" i="36"/>
  <c r="P125" i="36"/>
  <c r="N125" i="36"/>
  <c r="AI124" i="36"/>
  <c r="AF124" i="36"/>
  <c r="AB124" i="36"/>
  <c r="AA124" i="36"/>
  <c r="Z124" i="36"/>
  <c r="Y124" i="36"/>
  <c r="P124" i="36"/>
  <c r="N124" i="36"/>
  <c r="AI123" i="36"/>
  <c r="AF123" i="36"/>
  <c r="AB123" i="36"/>
  <c r="AA123" i="36"/>
  <c r="Z123" i="36"/>
  <c r="Y123" i="36"/>
  <c r="P123" i="36"/>
  <c r="N123" i="36"/>
  <c r="AI122" i="36"/>
  <c r="AF122" i="36"/>
  <c r="AB122" i="36"/>
  <c r="AA122" i="36"/>
  <c r="Z122" i="36"/>
  <c r="Y122" i="36"/>
  <c r="P122" i="36"/>
  <c r="N122" i="36"/>
  <c r="AI121" i="36"/>
  <c r="AF121" i="36"/>
  <c r="AB121" i="36"/>
  <c r="AA121" i="36"/>
  <c r="Z121" i="36"/>
  <c r="Y121" i="36"/>
  <c r="P121" i="36"/>
  <c r="N121" i="36"/>
  <c r="AI120" i="36"/>
  <c r="AF120" i="36"/>
  <c r="AB120" i="36"/>
  <c r="AA120" i="36"/>
  <c r="Z120" i="36"/>
  <c r="Y120" i="36"/>
  <c r="P120" i="36"/>
  <c r="N120" i="36"/>
  <c r="AI119" i="36"/>
  <c r="AF119" i="36"/>
  <c r="AB119" i="36"/>
  <c r="AA119" i="36"/>
  <c r="Z119" i="36"/>
  <c r="Y119" i="36"/>
  <c r="P119" i="36"/>
  <c r="N119" i="36"/>
  <c r="AI118" i="36"/>
  <c r="AF118" i="36"/>
  <c r="AB118" i="36"/>
  <c r="AA118" i="36"/>
  <c r="Z118" i="36"/>
  <c r="Y118" i="36"/>
  <c r="P118" i="36"/>
  <c r="N118" i="36"/>
  <c r="AI117" i="36"/>
  <c r="AF117" i="36"/>
  <c r="AB117" i="36"/>
  <c r="AA117" i="36"/>
  <c r="Z117" i="36"/>
  <c r="Y117" i="36"/>
  <c r="P117" i="36"/>
  <c r="N117" i="36"/>
  <c r="AI116" i="36"/>
  <c r="AF116" i="36"/>
  <c r="AB116" i="36"/>
  <c r="AA116" i="36"/>
  <c r="Z116" i="36"/>
  <c r="Y116" i="36"/>
  <c r="P116" i="36"/>
  <c r="N116" i="36"/>
  <c r="AI115" i="36"/>
  <c r="AF115" i="36"/>
  <c r="AB115" i="36"/>
  <c r="AA115" i="36"/>
  <c r="Z115" i="36"/>
  <c r="Y115" i="36"/>
  <c r="P115" i="36"/>
  <c r="N115" i="36"/>
  <c r="AI114" i="36"/>
  <c r="AF114" i="36"/>
  <c r="AB114" i="36"/>
  <c r="AA114" i="36"/>
  <c r="Z114" i="36"/>
  <c r="Y114" i="36"/>
  <c r="P114" i="36"/>
  <c r="N114" i="36"/>
  <c r="AI113" i="36"/>
  <c r="AF113" i="36"/>
  <c r="AB113" i="36"/>
  <c r="AA113" i="36"/>
  <c r="Z113" i="36"/>
  <c r="Y113" i="36"/>
  <c r="P113" i="36"/>
  <c r="N113" i="36"/>
  <c r="AI112" i="36"/>
  <c r="AF112" i="36"/>
  <c r="AB112" i="36"/>
  <c r="AA112" i="36"/>
  <c r="Z112" i="36"/>
  <c r="Y112" i="36"/>
  <c r="P112" i="36"/>
  <c r="N112" i="36"/>
  <c r="K112" i="36"/>
  <c r="AI111" i="36"/>
  <c r="AF111" i="36"/>
  <c r="AB111" i="36"/>
  <c r="AA111" i="36"/>
  <c r="Z111" i="36"/>
  <c r="Y111" i="36"/>
  <c r="P111" i="36"/>
  <c r="N111" i="36"/>
  <c r="AI110" i="36"/>
  <c r="AF110" i="36"/>
  <c r="AB110" i="36"/>
  <c r="AA110" i="36"/>
  <c r="Z110" i="36"/>
  <c r="Y110" i="36"/>
  <c r="P110" i="36"/>
  <c r="N110" i="36"/>
  <c r="AI109" i="36"/>
  <c r="AF109" i="36"/>
  <c r="AB109" i="36"/>
  <c r="AA109" i="36"/>
  <c r="Z109" i="36"/>
  <c r="Y109" i="36"/>
  <c r="P109" i="36"/>
  <c r="N109" i="36"/>
  <c r="AI108" i="36"/>
  <c r="AF108" i="36"/>
  <c r="AB108" i="36"/>
  <c r="AA108" i="36"/>
  <c r="Z108" i="36"/>
  <c r="Y108" i="36"/>
  <c r="P108" i="36"/>
  <c r="N108" i="36"/>
  <c r="AI107" i="36"/>
  <c r="AF107" i="36"/>
  <c r="AB107" i="36"/>
  <c r="AA107" i="36"/>
  <c r="Z107" i="36"/>
  <c r="Y107" i="36"/>
  <c r="P107" i="36"/>
  <c r="N107" i="36"/>
  <c r="AI106" i="36"/>
  <c r="AF106" i="36"/>
  <c r="AB106" i="36"/>
  <c r="AA106" i="36"/>
  <c r="Z106" i="36"/>
  <c r="Y106" i="36"/>
  <c r="P106" i="36"/>
  <c r="N106" i="36"/>
  <c r="AI105" i="36"/>
  <c r="AF105" i="36"/>
  <c r="AB105" i="36"/>
  <c r="AA105" i="36"/>
  <c r="Z105" i="36"/>
  <c r="Y105" i="36"/>
  <c r="P105" i="36"/>
  <c r="N105" i="36"/>
  <c r="AI104" i="36"/>
  <c r="AF104" i="36"/>
  <c r="AB104" i="36"/>
  <c r="AA104" i="36"/>
  <c r="Z104" i="36"/>
  <c r="Y104" i="36"/>
  <c r="P104" i="36"/>
  <c r="N104" i="36"/>
  <c r="AI103" i="36"/>
  <c r="AF103" i="36"/>
  <c r="AB103" i="36"/>
  <c r="AA103" i="36"/>
  <c r="Z103" i="36"/>
  <c r="Y103" i="36"/>
  <c r="P103" i="36"/>
  <c r="N103" i="36"/>
  <c r="AI102" i="36"/>
  <c r="AF102" i="36"/>
  <c r="AB102" i="36"/>
  <c r="AA102" i="36"/>
  <c r="Z102" i="36"/>
  <c r="Y102" i="36"/>
  <c r="P102" i="36"/>
  <c r="N102" i="36"/>
  <c r="AI101" i="36"/>
  <c r="AF101" i="36"/>
  <c r="AB101" i="36"/>
  <c r="AA101" i="36"/>
  <c r="Z101" i="36"/>
  <c r="Y101" i="36"/>
  <c r="X101" i="36"/>
  <c r="P101" i="36"/>
  <c r="N101" i="36"/>
  <c r="AI100" i="36"/>
  <c r="AF100" i="36"/>
  <c r="AB100" i="36"/>
  <c r="AA100" i="36"/>
  <c r="Z100" i="36"/>
  <c r="Y100" i="36"/>
  <c r="P100" i="36"/>
  <c r="N100" i="36"/>
  <c r="AI99" i="36"/>
  <c r="AF99" i="36"/>
  <c r="AB99" i="36"/>
  <c r="AA99" i="36"/>
  <c r="Z99" i="36"/>
  <c r="Y99" i="36"/>
  <c r="P99" i="36"/>
  <c r="N99" i="36"/>
  <c r="AI98" i="36"/>
  <c r="AF98" i="36"/>
  <c r="AB98" i="36"/>
  <c r="AA98" i="36"/>
  <c r="Z98" i="36"/>
  <c r="Y98" i="36"/>
  <c r="P98" i="36"/>
  <c r="N98" i="36"/>
  <c r="AI97" i="36"/>
  <c r="AF97" i="36"/>
  <c r="AB97" i="36"/>
  <c r="AA97" i="36"/>
  <c r="Z97" i="36"/>
  <c r="Y97" i="36"/>
  <c r="P97" i="36"/>
  <c r="N97" i="36"/>
  <c r="AI96" i="36"/>
  <c r="AF96" i="36"/>
  <c r="AB96" i="36"/>
  <c r="AA96" i="36"/>
  <c r="Z96" i="36"/>
  <c r="Y96" i="36"/>
  <c r="P96" i="36"/>
  <c r="N96" i="36"/>
  <c r="AI95" i="36"/>
  <c r="AF95" i="36"/>
  <c r="AB95" i="36"/>
  <c r="AA95" i="36"/>
  <c r="Z95" i="36"/>
  <c r="Y95" i="36"/>
  <c r="P95" i="36"/>
  <c r="N95" i="36"/>
  <c r="AI94" i="36"/>
  <c r="AF94" i="36"/>
  <c r="AB94" i="36"/>
  <c r="AA94" i="36"/>
  <c r="Z94" i="36"/>
  <c r="Y94" i="36"/>
  <c r="V94" i="36"/>
  <c r="P94" i="36"/>
  <c r="N94" i="36"/>
  <c r="AI93" i="36"/>
  <c r="AG93" i="36"/>
  <c r="AF93" i="36"/>
  <c r="AB93" i="36"/>
  <c r="AA93" i="36"/>
  <c r="Z93" i="36"/>
  <c r="Y93" i="36"/>
  <c r="P93" i="36"/>
  <c r="N93" i="36"/>
  <c r="AI92" i="36"/>
  <c r="AF92" i="36"/>
  <c r="AB92" i="36"/>
  <c r="AA92" i="36"/>
  <c r="Z92" i="36"/>
  <c r="Y92" i="36"/>
  <c r="P92" i="36"/>
  <c r="N92" i="36"/>
  <c r="AI91" i="36"/>
  <c r="AF91" i="36"/>
  <c r="AB91" i="36"/>
  <c r="AA91" i="36"/>
  <c r="Z91" i="36"/>
  <c r="Y91" i="36"/>
  <c r="P91" i="36"/>
  <c r="N91" i="36"/>
  <c r="AI90" i="36"/>
  <c r="AF90" i="36"/>
  <c r="AB90" i="36"/>
  <c r="AA90" i="36"/>
  <c r="Z90" i="36"/>
  <c r="Y90" i="36"/>
  <c r="P90" i="36"/>
  <c r="N90" i="36"/>
  <c r="AI89" i="36"/>
  <c r="AF89" i="36"/>
  <c r="AB89" i="36"/>
  <c r="AA89" i="36"/>
  <c r="Z89" i="36"/>
  <c r="Y89" i="36"/>
  <c r="X89" i="36"/>
  <c r="P89" i="36"/>
  <c r="N89" i="36"/>
  <c r="AI88" i="36"/>
  <c r="AF88" i="36"/>
  <c r="AB88" i="36"/>
  <c r="AA88" i="36"/>
  <c r="Z88" i="36"/>
  <c r="Y88" i="36"/>
  <c r="P88" i="36"/>
  <c r="N88" i="36"/>
  <c r="AI87" i="36"/>
  <c r="AF87" i="36"/>
  <c r="AB87" i="36"/>
  <c r="AA87" i="36"/>
  <c r="Z87" i="36"/>
  <c r="Y87" i="36"/>
  <c r="P87" i="36"/>
  <c r="N87" i="36"/>
  <c r="AI86" i="36"/>
  <c r="AF86" i="36"/>
  <c r="AB86" i="36"/>
  <c r="AA86" i="36"/>
  <c r="Z86" i="36"/>
  <c r="Y86" i="36"/>
  <c r="P86" i="36"/>
  <c r="N86" i="36"/>
  <c r="AI85" i="36"/>
  <c r="AF85" i="36"/>
  <c r="AB85" i="36"/>
  <c r="AA85" i="36"/>
  <c r="Z85" i="36"/>
  <c r="Y85" i="36"/>
  <c r="P85" i="36"/>
  <c r="N85" i="36"/>
  <c r="AI84" i="36"/>
  <c r="AF84" i="36"/>
  <c r="AB84" i="36"/>
  <c r="AA84" i="36"/>
  <c r="Z84" i="36"/>
  <c r="Y84" i="36"/>
  <c r="P84" i="36"/>
  <c r="N84" i="36"/>
  <c r="AI83" i="36"/>
  <c r="AF83" i="36"/>
  <c r="AB83" i="36"/>
  <c r="AA83" i="36"/>
  <c r="Z83" i="36"/>
  <c r="Y83" i="36"/>
  <c r="P83" i="36"/>
  <c r="N83" i="36"/>
  <c r="AI82" i="36"/>
  <c r="AF82" i="36"/>
  <c r="AB82" i="36"/>
  <c r="AA82" i="36"/>
  <c r="Z82" i="36"/>
  <c r="Y82" i="36"/>
  <c r="P82" i="36"/>
  <c r="N82" i="36"/>
  <c r="AI81" i="36"/>
  <c r="AF81" i="36"/>
  <c r="AB81" i="36"/>
  <c r="AA81" i="36"/>
  <c r="Z81" i="36"/>
  <c r="Y81" i="36"/>
  <c r="P81" i="36"/>
  <c r="N81" i="36"/>
  <c r="AI80" i="36"/>
  <c r="AF80" i="36"/>
  <c r="AB80" i="36"/>
  <c r="AA80" i="36"/>
  <c r="Z80" i="36"/>
  <c r="Y80" i="36"/>
  <c r="P80" i="36"/>
  <c r="N80" i="36"/>
  <c r="AI79" i="36"/>
  <c r="AF79" i="36"/>
  <c r="AB79" i="36"/>
  <c r="AA79" i="36"/>
  <c r="Z79" i="36"/>
  <c r="Y79" i="36"/>
  <c r="P79" i="36"/>
  <c r="N79" i="36"/>
  <c r="AI78" i="36"/>
  <c r="AF78" i="36"/>
  <c r="AB78" i="36"/>
  <c r="AA78" i="36"/>
  <c r="Z78" i="36"/>
  <c r="Y78" i="36"/>
  <c r="P78" i="36"/>
  <c r="N78" i="36"/>
  <c r="AI77" i="36"/>
  <c r="AF77" i="36"/>
  <c r="AB77" i="36"/>
  <c r="AA77" i="36"/>
  <c r="Z77" i="36"/>
  <c r="Y77" i="36"/>
  <c r="P77" i="36"/>
  <c r="N77" i="36"/>
  <c r="AI76" i="36"/>
  <c r="AF76" i="36"/>
  <c r="AB76" i="36"/>
  <c r="AA76" i="36"/>
  <c r="Z76" i="36"/>
  <c r="Y76" i="36"/>
  <c r="P76" i="36"/>
  <c r="N76" i="36"/>
  <c r="AI75" i="36"/>
  <c r="AF75" i="36"/>
  <c r="AB75" i="36"/>
  <c r="AA75" i="36"/>
  <c r="Z75" i="36"/>
  <c r="Y75" i="36"/>
  <c r="P75" i="36"/>
  <c r="N75" i="36"/>
  <c r="AI74" i="36"/>
  <c r="AF74" i="36"/>
  <c r="AB74" i="36"/>
  <c r="AA74" i="36"/>
  <c r="Z74" i="36"/>
  <c r="Y74" i="36"/>
  <c r="P74" i="36"/>
  <c r="N74" i="36"/>
  <c r="AI73" i="36"/>
  <c r="AF73" i="36"/>
  <c r="AB73" i="36"/>
  <c r="AA73" i="36"/>
  <c r="Z73" i="36"/>
  <c r="Y73" i="36"/>
  <c r="P73" i="36"/>
  <c r="N73" i="36"/>
  <c r="AI72" i="36"/>
  <c r="AF72" i="36"/>
  <c r="AB72" i="36"/>
  <c r="AA72" i="36"/>
  <c r="Z72" i="36"/>
  <c r="Y72" i="36"/>
  <c r="P72" i="36"/>
  <c r="N72" i="36"/>
  <c r="AI71" i="36"/>
  <c r="AF71" i="36"/>
  <c r="AB71" i="36"/>
  <c r="AA71" i="36"/>
  <c r="Z71" i="36"/>
  <c r="Y71" i="36"/>
  <c r="P71" i="36"/>
  <c r="N71" i="36"/>
  <c r="AI70" i="36"/>
  <c r="AF70" i="36"/>
  <c r="AB70" i="36"/>
  <c r="AA70" i="36"/>
  <c r="Z70" i="36"/>
  <c r="Y70" i="36"/>
  <c r="W70" i="36"/>
  <c r="V70" i="36"/>
  <c r="P70" i="36"/>
  <c r="N70" i="36"/>
  <c r="AI69" i="36"/>
  <c r="AH69" i="36"/>
  <c r="AF69" i="36"/>
  <c r="AB69" i="36"/>
  <c r="AA69" i="36"/>
  <c r="Z69" i="36"/>
  <c r="Y69" i="36"/>
  <c r="P69" i="36"/>
  <c r="N69" i="36"/>
  <c r="AI68" i="36"/>
  <c r="AF68" i="36"/>
  <c r="AB68" i="36"/>
  <c r="AA68" i="36"/>
  <c r="Z68" i="36"/>
  <c r="Y68" i="36"/>
  <c r="P68" i="36"/>
  <c r="N68" i="36"/>
  <c r="AI67" i="36"/>
  <c r="AF67" i="36"/>
  <c r="AB67" i="36"/>
  <c r="AB8" i="36"/>
  <c r="AB9" i="36"/>
  <c r="AB10" i="36"/>
  <c r="AB11" i="36"/>
  <c r="AB12" i="36"/>
  <c r="AB13" i="36"/>
  <c r="AB14" i="36"/>
  <c r="AB15" i="36"/>
  <c r="AB16" i="36"/>
  <c r="AB17" i="36"/>
  <c r="AB18" i="36"/>
  <c r="AB19" i="36"/>
  <c r="AB20" i="36"/>
  <c r="AB21" i="36"/>
  <c r="AB22" i="36"/>
  <c r="AB23" i="36"/>
  <c r="AB24" i="36"/>
  <c r="AB25" i="36"/>
  <c r="AB26" i="36"/>
  <c r="AB27" i="36"/>
  <c r="AB28" i="36"/>
  <c r="AB29" i="36"/>
  <c r="AB30" i="36"/>
  <c r="AB31" i="36"/>
  <c r="AB32" i="36"/>
  <c r="AB33" i="36"/>
  <c r="AB34" i="36"/>
  <c r="AB35" i="36"/>
  <c r="AB36" i="36"/>
  <c r="AB37" i="36"/>
  <c r="AB38" i="36"/>
  <c r="AB39" i="36"/>
  <c r="AB40" i="36"/>
  <c r="AB41" i="36"/>
  <c r="AB42" i="36"/>
  <c r="AB43" i="36"/>
  <c r="AB44" i="36"/>
  <c r="AB45" i="36"/>
  <c r="AB46" i="36"/>
  <c r="AB47" i="36"/>
  <c r="AB48" i="36"/>
  <c r="AB49" i="36"/>
  <c r="AB50" i="36"/>
  <c r="AB51" i="36"/>
  <c r="AB52" i="36"/>
  <c r="AB53" i="36"/>
  <c r="AB54" i="36"/>
  <c r="AB55" i="36"/>
  <c r="AB56" i="36"/>
  <c r="AB57" i="36"/>
  <c r="AB58" i="36"/>
  <c r="AB59" i="36"/>
  <c r="AB60" i="36"/>
  <c r="AB61" i="36"/>
  <c r="AB62" i="36"/>
  <c r="AB63" i="36"/>
  <c r="AB64" i="36"/>
  <c r="AB65" i="36"/>
  <c r="AB66" i="36"/>
  <c r="X6" i="36"/>
  <c r="AA67" i="36"/>
  <c r="Z67" i="36"/>
  <c r="Y67" i="36"/>
  <c r="P67" i="36"/>
  <c r="N67" i="36"/>
  <c r="AI66" i="36"/>
  <c r="AF66" i="36"/>
  <c r="AA66" i="36"/>
  <c r="Z66" i="36"/>
  <c r="Y66" i="36"/>
  <c r="P66" i="36"/>
  <c r="N66" i="36"/>
  <c r="AI65" i="36"/>
  <c r="AF65" i="36"/>
  <c r="AA65" i="36"/>
  <c r="Z65" i="36"/>
  <c r="Y65" i="36"/>
  <c r="X65" i="36"/>
  <c r="P65" i="36"/>
  <c r="N65" i="36"/>
  <c r="AI64" i="36"/>
  <c r="AF64" i="36"/>
  <c r="AA64" i="36"/>
  <c r="Z64" i="36"/>
  <c r="Y64" i="36"/>
  <c r="P64" i="36"/>
  <c r="N64" i="36"/>
  <c r="AI63" i="36"/>
  <c r="AF63" i="36"/>
  <c r="AA63" i="36"/>
  <c r="Z63" i="36"/>
  <c r="Y63" i="36"/>
  <c r="U63" i="36"/>
  <c r="P63" i="36"/>
  <c r="N63" i="36"/>
  <c r="AI62" i="36"/>
  <c r="AF62" i="36"/>
  <c r="AA62" i="36"/>
  <c r="Z62" i="36"/>
  <c r="Y62" i="36"/>
  <c r="P62" i="36"/>
  <c r="N62" i="36"/>
  <c r="AI61" i="36"/>
  <c r="AF61" i="36"/>
  <c r="AA61" i="36"/>
  <c r="Z61" i="36"/>
  <c r="Y61" i="36"/>
  <c r="P61" i="36"/>
  <c r="N61" i="36"/>
  <c r="AI60" i="36"/>
  <c r="AF60" i="36"/>
  <c r="AA60" i="36"/>
  <c r="Z60" i="36"/>
  <c r="Y60" i="36"/>
  <c r="P60" i="36"/>
  <c r="N60" i="36"/>
  <c r="AI59" i="36"/>
  <c r="AF59" i="36"/>
  <c r="AA59" i="36"/>
  <c r="Z59" i="36"/>
  <c r="Y59" i="36"/>
  <c r="P59" i="36"/>
  <c r="N59" i="36"/>
  <c r="K59" i="36"/>
  <c r="AI58" i="36"/>
  <c r="AF58" i="36"/>
  <c r="AA58" i="36"/>
  <c r="Z58" i="36"/>
  <c r="Y58" i="36"/>
  <c r="W58" i="36"/>
  <c r="V58" i="36"/>
  <c r="P58" i="36"/>
  <c r="N58" i="36"/>
  <c r="AI57" i="36"/>
  <c r="AF57" i="36"/>
  <c r="AA57" i="36"/>
  <c r="Z57" i="36"/>
  <c r="Y57" i="36"/>
  <c r="P57" i="36"/>
  <c r="N57" i="36"/>
  <c r="AI56" i="36"/>
  <c r="AF56" i="36"/>
  <c r="AA56" i="36"/>
  <c r="Z56" i="36"/>
  <c r="Y56" i="36"/>
  <c r="P56" i="36"/>
  <c r="N56" i="36"/>
  <c r="AI55" i="36"/>
  <c r="AF55" i="36"/>
  <c r="AA55" i="36"/>
  <c r="Z55" i="36"/>
  <c r="Y55" i="36"/>
  <c r="P55" i="36"/>
  <c r="N55" i="36"/>
  <c r="AI54" i="36"/>
  <c r="AF54" i="36"/>
  <c r="AA54" i="36"/>
  <c r="Z54" i="36"/>
  <c r="Y54" i="36"/>
  <c r="P54" i="36"/>
  <c r="N54" i="36"/>
  <c r="AI53" i="36"/>
  <c r="AF53" i="36"/>
  <c r="AA53" i="36"/>
  <c r="Z53" i="36"/>
  <c r="Y53" i="36"/>
  <c r="P53" i="36"/>
  <c r="N53" i="36"/>
  <c r="AI52" i="36"/>
  <c r="AF52" i="36"/>
  <c r="AA52" i="36"/>
  <c r="Z52" i="36"/>
  <c r="Y52" i="36"/>
  <c r="P52" i="36"/>
  <c r="N52" i="36"/>
  <c r="AI51" i="36"/>
  <c r="AF51" i="36"/>
  <c r="AA51" i="36"/>
  <c r="Z51" i="36"/>
  <c r="Y51" i="36"/>
  <c r="U51" i="36"/>
  <c r="P51" i="36"/>
  <c r="N51" i="36"/>
  <c r="AI50" i="36"/>
  <c r="AF50" i="36"/>
  <c r="AA50" i="36"/>
  <c r="Z50" i="36"/>
  <c r="Y50" i="36"/>
  <c r="P50" i="36"/>
  <c r="N50" i="36"/>
  <c r="AI49" i="36"/>
  <c r="AF49" i="36"/>
  <c r="AA49" i="36"/>
  <c r="Z49" i="36"/>
  <c r="Y49" i="36"/>
  <c r="P49" i="36"/>
  <c r="N49" i="36"/>
  <c r="AI48" i="36"/>
  <c r="AF48" i="36"/>
  <c r="AA48" i="36"/>
  <c r="Z48" i="36"/>
  <c r="Y48" i="36"/>
  <c r="P48" i="36"/>
  <c r="N48" i="36"/>
  <c r="AI47" i="36"/>
  <c r="AF47" i="36"/>
  <c r="AA47" i="36"/>
  <c r="Z47" i="36"/>
  <c r="Y47" i="36"/>
  <c r="P47" i="36"/>
  <c r="N47" i="36"/>
  <c r="K47" i="36"/>
  <c r="AI46" i="36"/>
  <c r="AF46" i="36"/>
  <c r="AA46" i="36"/>
  <c r="Z46" i="36"/>
  <c r="Y46" i="36"/>
  <c r="W46" i="36"/>
  <c r="V46" i="36"/>
  <c r="P46" i="36"/>
  <c r="N46" i="36"/>
  <c r="AI45" i="36"/>
  <c r="AF45" i="36"/>
  <c r="AA45" i="36"/>
  <c r="Z45" i="36"/>
  <c r="Y45" i="36"/>
  <c r="P45" i="36"/>
  <c r="N45" i="36"/>
  <c r="AI44" i="36"/>
  <c r="AF44" i="36"/>
  <c r="AA44" i="36"/>
  <c r="Z44" i="36"/>
  <c r="Y44" i="36"/>
  <c r="P44" i="36"/>
  <c r="N44" i="36"/>
  <c r="AI43" i="36"/>
  <c r="AF43" i="36"/>
  <c r="AA43" i="36"/>
  <c r="Z43" i="36"/>
  <c r="Y43" i="36"/>
  <c r="P43" i="36"/>
  <c r="N43" i="36"/>
  <c r="AI42" i="36"/>
  <c r="AF42" i="36"/>
  <c r="AA42" i="36"/>
  <c r="Z42" i="36"/>
  <c r="Y42" i="36"/>
  <c r="P42" i="36"/>
  <c r="N42" i="36"/>
  <c r="K42" i="36"/>
  <c r="AI41" i="36"/>
  <c r="AF41" i="36"/>
  <c r="AA41" i="36"/>
  <c r="Z41" i="36"/>
  <c r="Y41" i="36"/>
  <c r="P41" i="36"/>
  <c r="N41" i="36"/>
  <c r="AI40" i="36"/>
  <c r="AF40" i="36"/>
  <c r="AA40" i="36"/>
  <c r="Z40" i="36"/>
  <c r="Y40" i="36"/>
  <c r="P40" i="36"/>
  <c r="N40" i="36"/>
  <c r="AI39" i="36"/>
  <c r="AF39" i="36"/>
  <c r="AA39" i="36"/>
  <c r="Z39" i="36"/>
  <c r="Y39" i="36"/>
  <c r="P39" i="36"/>
  <c r="N39" i="36"/>
  <c r="AI38" i="36"/>
  <c r="AF38" i="36"/>
  <c r="AA38" i="36"/>
  <c r="Z38" i="36"/>
  <c r="Y38" i="36"/>
  <c r="P38" i="36"/>
  <c r="N38" i="36"/>
  <c r="AI37" i="36"/>
  <c r="AF37" i="36"/>
  <c r="AA37" i="36"/>
  <c r="Z37" i="36"/>
  <c r="Y37" i="36"/>
  <c r="P37" i="36"/>
  <c r="N37" i="36"/>
  <c r="AI36" i="36"/>
  <c r="AF36" i="36"/>
  <c r="AA36" i="36"/>
  <c r="Z36" i="36"/>
  <c r="Y36" i="36"/>
  <c r="P36" i="36"/>
  <c r="N36" i="36"/>
  <c r="AI35" i="36"/>
  <c r="AF35" i="36"/>
  <c r="AA35" i="36"/>
  <c r="Z35" i="36"/>
  <c r="Y35" i="36"/>
  <c r="P35" i="36"/>
  <c r="N35" i="36"/>
  <c r="K35" i="36"/>
  <c r="AI34" i="36"/>
  <c r="AF34" i="36"/>
  <c r="AA34" i="36"/>
  <c r="Z34" i="36"/>
  <c r="Y34" i="36"/>
  <c r="P34" i="36"/>
  <c r="N34" i="36"/>
  <c r="AI33" i="36"/>
  <c r="AF33" i="36"/>
  <c r="AA33" i="36"/>
  <c r="Z33" i="36"/>
  <c r="Y33" i="36"/>
  <c r="P33" i="36"/>
  <c r="N33" i="36"/>
  <c r="AI32" i="36"/>
  <c r="AF32" i="36"/>
  <c r="AA32" i="36"/>
  <c r="Z32" i="36"/>
  <c r="Y32" i="36"/>
  <c r="U32" i="36"/>
  <c r="P32" i="36"/>
  <c r="N32" i="36"/>
  <c r="AI31" i="36"/>
  <c r="AF31" i="36"/>
  <c r="AA31" i="36"/>
  <c r="Z31" i="36"/>
  <c r="Y31" i="36"/>
  <c r="P31" i="36"/>
  <c r="N31" i="36"/>
  <c r="AI30" i="36"/>
  <c r="AF30" i="36"/>
  <c r="AA30" i="36"/>
  <c r="Z30" i="36"/>
  <c r="Y30" i="36"/>
  <c r="P30" i="36"/>
  <c r="N30" i="36"/>
  <c r="AI29" i="36"/>
  <c r="AF29" i="36"/>
  <c r="AA29" i="36"/>
  <c r="Z29" i="36"/>
  <c r="Y29" i="36"/>
  <c r="P29" i="36"/>
  <c r="N29" i="36"/>
  <c r="AI28" i="36"/>
  <c r="AF28" i="36"/>
  <c r="AA28" i="36"/>
  <c r="Z28" i="36"/>
  <c r="Y28" i="36"/>
  <c r="P28" i="36"/>
  <c r="N28" i="36"/>
  <c r="AI27" i="36"/>
  <c r="AF27" i="36"/>
  <c r="AA27" i="36"/>
  <c r="Z27" i="36"/>
  <c r="Y27" i="36"/>
  <c r="P27" i="36"/>
  <c r="N27" i="36"/>
  <c r="AI26" i="36"/>
  <c r="AF26" i="36"/>
  <c r="AA26" i="36"/>
  <c r="Z26" i="36"/>
  <c r="Y26" i="36"/>
  <c r="P26" i="36"/>
  <c r="N26" i="36"/>
  <c r="AI25" i="36"/>
  <c r="AF25" i="36"/>
  <c r="AA25" i="36"/>
  <c r="Z25" i="36"/>
  <c r="Y25" i="36"/>
  <c r="P25" i="36"/>
  <c r="N25" i="36"/>
  <c r="AI24" i="36"/>
  <c r="AF24" i="36"/>
  <c r="AA24" i="36"/>
  <c r="Z24" i="36"/>
  <c r="Y24" i="36"/>
  <c r="P24" i="36"/>
  <c r="N24" i="36"/>
  <c r="AI23" i="36"/>
  <c r="AF23" i="36"/>
  <c r="AA23" i="36"/>
  <c r="Z23" i="36"/>
  <c r="Y23" i="36"/>
  <c r="U23" i="36"/>
  <c r="P23" i="36"/>
  <c r="N23" i="36"/>
  <c r="AI22" i="36"/>
  <c r="AF22" i="36"/>
  <c r="AA22" i="36"/>
  <c r="Z22" i="36"/>
  <c r="Y22" i="36"/>
  <c r="P22" i="36"/>
  <c r="N22" i="36"/>
  <c r="AI21" i="36"/>
  <c r="AF21" i="36"/>
  <c r="AA21" i="36"/>
  <c r="Z21" i="36"/>
  <c r="Y21" i="36"/>
  <c r="W21" i="36"/>
  <c r="V21" i="36"/>
  <c r="P21" i="36"/>
  <c r="N21" i="36"/>
  <c r="W5" i="36"/>
  <c r="BB20" i="36"/>
  <c r="BB28" i="36"/>
  <c r="AY20" i="36"/>
  <c r="AI20" i="36"/>
  <c r="AF20" i="36"/>
  <c r="AA20" i="36"/>
  <c r="Z20" i="36"/>
  <c r="Y20" i="36"/>
  <c r="X20" i="36"/>
  <c r="W20" i="36"/>
  <c r="V20" i="36"/>
  <c r="U20" i="36"/>
  <c r="P20" i="36"/>
  <c r="N20" i="36"/>
  <c r="W4" i="36"/>
  <c r="AY19" i="36"/>
  <c r="AI19" i="36"/>
  <c r="AF19" i="36"/>
  <c r="AA19" i="36"/>
  <c r="Z19" i="36"/>
  <c r="Y19" i="36"/>
  <c r="U19" i="36"/>
  <c r="P19" i="36"/>
  <c r="N19" i="36"/>
  <c r="AI18" i="36"/>
  <c r="AH18" i="36"/>
  <c r="AG18" i="36"/>
  <c r="AF18" i="36"/>
  <c r="AA18" i="36"/>
  <c r="Z18" i="36"/>
  <c r="Y18" i="36"/>
  <c r="P18" i="36"/>
  <c r="N18" i="36"/>
  <c r="AI17" i="36"/>
  <c r="AF17" i="36"/>
  <c r="AA17" i="36"/>
  <c r="Z17" i="36"/>
  <c r="Y17" i="36"/>
  <c r="X17" i="36"/>
  <c r="W17" i="36"/>
  <c r="V17" i="36"/>
  <c r="U17" i="36"/>
  <c r="X16" i="36"/>
  <c r="M17" i="36"/>
  <c r="P17" i="36"/>
  <c r="N17" i="36"/>
  <c r="AI16" i="36"/>
  <c r="AF16" i="36"/>
  <c r="AA16" i="36"/>
  <c r="Z16" i="36"/>
  <c r="Y16" i="36"/>
  <c r="P16" i="36"/>
  <c r="N16" i="36"/>
  <c r="AI15" i="36"/>
  <c r="AF15" i="36"/>
  <c r="AA15" i="36"/>
  <c r="Z15" i="36"/>
  <c r="Y15" i="36"/>
  <c r="U15" i="36"/>
  <c r="P15" i="36"/>
  <c r="N15" i="36"/>
  <c r="K15" i="36"/>
  <c r="AE15" i="36"/>
  <c r="AJ15" i="36"/>
  <c r="AI14" i="36"/>
  <c r="AF14" i="36"/>
  <c r="AA14" i="36"/>
  <c r="Z14" i="36"/>
  <c r="Y14" i="36"/>
  <c r="V14" i="36"/>
  <c r="U14" i="36"/>
  <c r="P14" i="36"/>
  <c r="N14" i="36"/>
  <c r="AI13" i="36"/>
  <c r="AF13" i="36"/>
  <c r="AA13" i="36"/>
  <c r="Z13" i="36"/>
  <c r="Y13" i="36"/>
  <c r="P13" i="36"/>
  <c r="N13" i="36"/>
  <c r="K13" i="36"/>
  <c r="AI12" i="36"/>
  <c r="AH12" i="36"/>
  <c r="AG12" i="36"/>
  <c r="AF12" i="36"/>
  <c r="AA12" i="36"/>
  <c r="Z12" i="36"/>
  <c r="Y12" i="36"/>
  <c r="P12" i="36"/>
  <c r="N12" i="36"/>
  <c r="AI11" i="36"/>
  <c r="AF11" i="36"/>
  <c r="AA11" i="36"/>
  <c r="Z11" i="36"/>
  <c r="Y11" i="36"/>
  <c r="P11" i="36"/>
  <c r="N11" i="36"/>
  <c r="K11" i="36"/>
  <c r="AE11" i="36"/>
  <c r="AJ11" i="36"/>
  <c r="AI10" i="36"/>
  <c r="AH10" i="36"/>
  <c r="AG10" i="36"/>
  <c r="AF10" i="36"/>
  <c r="AA10" i="36"/>
  <c r="Z10" i="36"/>
  <c r="Y10" i="36"/>
  <c r="P10" i="36"/>
  <c r="N10" i="36"/>
  <c r="AI9" i="36"/>
  <c r="AF9" i="36"/>
  <c r="AA9" i="36"/>
  <c r="Z9" i="36"/>
  <c r="Y9" i="36"/>
  <c r="P9" i="36"/>
  <c r="N9" i="36"/>
  <c r="K9" i="36"/>
  <c r="AE9" i="36"/>
  <c r="AJ9" i="36"/>
  <c r="AI8" i="36"/>
  <c r="AH8" i="36"/>
  <c r="AG8" i="36"/>
  <c r="AF8" i="36"/>
  <c r="AA8" i="36"/>
  <c r="W6" i="36"/>
  <c r="Z8" i="36"/>
  <c r="V6" i="36"/>
  <c r="Y8" i="36"/>
  <c r="Q8" i="36"/>
  <c r="P8" i="36"/>
  <c r="N8" i="36"/>
  <c r="AH5" i="36"/>
  <c r="AH4" i="36"/>
  <c r="BB19" i="36"/>
  <c r="BB27" i="36"/>
  <c r="AH3" i="36"/>
  <c r="W3" i="36"/>
  <c r="AI500" i="35"/>
  <c r="AF500" i="35"/>
  <c r="AE500" i="35"/>
  <c r="AJ500" i="35"/>
  <c r="AB500" i="35"/>
  <c r="AA500" i="35"/>
  <c r="Z500" i="35"/>
  <c r="Y500" i="35"/>
  <c r="T500" i="35"/>
  <c r="P500" i="35"/>
  <c r="AI499" i="35"/>
  <c r="AF499" i="35"/>
  <c r="AE499" i="35"/>
  <c r="AJ499" i="35"/>
  <c r="AB499" i="35"/>
  <c r="AA499" i="35"/>
  <c r="Z499" i="35"/>
  <c r="Y499" i="35"/>
  <c r="T499" i="35"/>
  <c r="P499" i="35"/>
  <c r="AI498" i="35"/>
  <c r="AF498" i="35"/>
  <c r="AE498" i="35"/>
  <c r="AJ498" i="35"/>
  <c r="AB498" i="35"/>
  <c r="AA498" i="35"/>
  <c r="Z498" i="35"/>
  <c r="Y498" i="35"/>
  <c r="T498" i="35"/>
  <c r="P498" i="35"/>
  <c r="AI497" i="35"/>
  <c r="AF497" i="35"/>
  <c r="AE497" i="35"/>
  <c r="AJ497" i="35"/>
  <c r="AB497" i="35"/>
  <c r="AA497" i="35"/>
  <c r="Z497" i="35"/>
  <c r="Y497" i="35"/>
  <c r="T497" i="35"/>
  <c r="P497" i="35"/>
  <c r="AI496" i="35"/>
  <c r="AF496" i="35"/>
  <c r="AE496" i="35"/>
  <c r="AJ496" i="35"/>
  <c r="AB496" i="35"/>
  <c r="AA496" i="35"/>
  <c r="Z496" i="35"/>
  <c r="Y496" i="35"/>
  <c r="T496" i="35"/>
  <c r="P496" i="35"/>
  <c r="AI495" i="35"/>
  <c r="C4" i="35"/>
  <c r="AG495" i="35"/>
  <c r="AF495" i="35"/>
  <c r="AE495" i="35"/>
  <c r="AJ495" i="35"/>
  <c r="AB495" i="35"/>
  <c r="AA495" i="35"/>
  <c r="Z495" i="35"/>
  <c r="Y495" i="35"/>
  <c r="T495" i="35"/>
  <c r="P495" i="35"/>
  <c r="AI494" i="35"/>
  <c r="AF494" i="35"/>
  <c r="AE494" i="35"/>
  <c r="AJ494" i="35"/>
  <c r="AB494" i="35"/>
  <c r="AA494" i="35"/>
  <c r="Z494" i="35"/>
  <c r="Y494" i="35"/>
  <c r="T494" i="35"/>
  <c r="P494" i="35"/>
  <c r="AE493" i="35"/>
  <c r="AJ493" i="35"/>
  <c r="AI493" i="35"/>
  <c r="AF493" i="35"/>
  <c r="AB493" i="35"/>
  <c r="AA493" i="35"/>
  <c r="Z493" i="35"/>
  <c r="Y493" i="35"/>
  <c r="T493" i="35"/>
  <c r="P493" i="35"/>
  <c r="AI492" i="35"/>
  <c r="AF492" i="35"/>
  <c r="AE492" i="35"/>
  <c r="AJ492" i="35"/>
  <c r="AB492" i="35"/>
  <c r="AA492" i="35"/>
  <c r="Z492" i="35"/>
  <c r="Y492" i="35"/>
  <c r="T492" i="35"/>
  <c r="P492" i="35"/>
  <c r="AI491" i="35"/>
  <c r="AF491" i="35"/>
  <c r="AE491" i="35"/>
  <c r="AJ491" i="35"/>
  <c r="AB491" i="35"/>
  <c r="AA491" i="35"/>
  <c r="Z491" i="35"/>
  <c r="Y491" i="35"/>
  <c r="T491" i="35"/>
  <c r="P491" i="35"/>
  <c r="AE490" i="35"/>
  <c r="AJ490" i="35"/>
  <c r="AI490" i="35"/>
  <c r="AF490" i="35"/>
  <c r="AB490" i="35"/>
  <c r="AA490" i="35"/>
  <c r="Z490" i="35"/>
  <c r="Y490" i="35"/>
  <c r="T490" i="35"/>
  <c r="P490" i="35"/>
  <c r="AI489" i="35"/>
  <c r="AF489" i="35"/>
  <c r="AE489" i="35"/>
  <c r="AJ489" i="35"/>
  <c r="AB489" i="35"/>
  <c r="AA489" i="35"/>
  <c r="Z489" i="35"/>
  <c r="Y489" i="35"/>
  <c r="T489" i="35"/>
  <c r="P489" i="35"/>
  <c r="AI488" i="35"/>
  <c r="AF488" i="35"/>
  <c r="AE488" i="35"/>
  <c r="AJ488" i="35"/>
  <c r="AB488" i="35"/>
  <c r="AA488" i="35"/>
  <c r="Z488" i="35"/>
  <c r="Y488" i="35"/>
  <c r="T488" i="35"/>
  <c r="P488" i="35"/>
  <c r="AI487" i="35"/>
  <c r="AF487" i="35"/>
  <c r="AE487" i="35"/>
  <c r="AJ487" i="35"/>
  <c r="AB487" i="35"/>
  <c r="AA487" i="35"/>
  <c r="Z487" i="35"/>
  <c r="Y487" i="35"/>
  <c r="T487" i="35"/>
  <c r="P487" i="35"/>
  <c r="AE486" i="35"/>
  <c r="AJ486" i="35"/>
  <c r="AI486" i="35"/>
  <c r="AF486" i="35"/>
  <c r="AB486" i="35"/>
  <c r="AA486" i="35"/>
  <c r="Z486" i="35"/>
  <c r="Y486" i="35"/>
  <c r="T486" i="35"/>
  <c r="P486" i="35"/>
  <c r="AE485" i="35"/>
  <c r="AJ485" i="35"/>
  <c r="AI485" i="35"/>
  <c r="AF485" i="35"/>
  <c r="AB485" i="35"/>
  <c r="AA485" i="35"/>
  <c r="Z485" i="35"/>
  <c r="Y485" i="35"/>
  <c r="T485" i="35"/>
  <c r="P485" i="35"/>
  <c r="AI484" i="35"/>
  <c r="AF484" i="35"/>
  <c r="AE484" i="35"/>
  <c r="AJ484" i="35"/>
  <c r="AB484" i="35"/>
  <c r="AA484" i="35"/>
  <c r="Z484" i="35"/>
  <c r="Y484" i="35"/>
  <c r="T484" i="35"/>
  <c r="P484" i="35"/>
  <c r="AI483" i="35"/>
  <c r="AF483" i="35"/>
  <c r="AE483" i="35"/>
  <c r="AJ483" i="35"/>
  <c r="AB483" i="35"/>
  <c r="AA483" i="35"/>
  <c r="Z483" i="35"/>
  <c r="Y483" i="35"/>
  <c r="T483" i="35"/>
  <c r="P483" i="35"/>
  <c r="AE482" i="35"/>
  <c r="AJ482" i="35"/>
  <c r="AI482" i="35"/>
  <c r="AF482" i="35"/>
  <c r="AB482" i="35"/>
  <c r="AA482" i="35"/>
  <c r="Z482" i="35"/>
  <c r="Y482" i="35"/>
  <c r="T482" i="35"/>
  <c r="P482" i="35"/>
  <c r="AI481" i="35"/>
  <c r="AF481" i="35"/>
  <c r="AE481" i="35"/>
  <c r="AJ481" i="35"/>
  <c r="AB481" i="35"/>
  <c r="AA481" i="35"/>
  <c r="Z481" i="35"/>
  <c r="Y481" i="35"/>
  <c r="T481" i="35"/>
  <c r="P481" i="35"/>
  <c r="AI480" i="35"/>
  <c r="AF480" i="35"/>
  <c r="AE480" i="35"/>
  <c r="AJ480" i="35"/>
  <c r="AB480" i="35"/>
  <c r="AA480" i="35"/>
  <c r="Z480" i="35"/>
  <c r="Y480" i="35"/>
  <c r="T480" i="35"/>
  <c r="P480" i="35"/>
  <c r="AI479" i="35"/>
  <c r="AF479" i="35"/>
  <c r="AE479" i="35"/>
  <c r="AJ479" i="35"/>
  <c r="AB479" i="35"/>
  <c r="AA479" i="35"/>
  <c r="Z479" i="35"/>
  <c r="Y479" i="35"/>
  <c r="T479" i="35"/>
  <c r="P479" i="35"/>
  <c r="AE478" i="35"/>
  <c r="AJ478" i="35"/>
  <c r="AI478" i="35"/>
  <c r="AF478" i="35"/>
  <c r="AB478" i="35"/>
  <c r="AA478" i="35"/>
  <c r="Z478" i="35"/>
  <c r="Y478" i="35"/>
  <c r="T478" i="35"/>
  <c r="P478" i="35"/>
  <c r="AE477" i="35"/>
  <c r="AJ477" i="35"/>
  <c r="AI477" i="35"/>
  <c r="AF477" i="35"/>
  <c r="AB477" i="35"/>
  <c r="AA477" i="35"/>
  <c r="Z477" i="35"/>
  <c r="Y477" i="35"/>
  <c r="T477" i="35"/>
  <c r="P477" i="35"/>
  <c r="AI476" i="35"/>
  <c r="AF476" i="35"/>
  <c r="AE476" i="35"/>
  <c r="AJ476" i="35"/>
  <c r="AB476" i="35"/>
  <c r="AA476" i="35"/>
  <c r="Z476" i="35"/>
  <c r="Y476" i="35"/>
  <c r="T476" i="35"/>
  <c r="P476" i="35"/>
  <c r="AI475" i="35"/>
  <c r="AF475" i="35"/>
  <c r="AE475" i="35"/>
  <c r="AJ475" i="35"/>
  <c r="AB475" i="35"/>
  <c r="AA475" i="35"/>
  <c r="Z475" i="35"/>
  <c r="Y475" i="35"/>
  <c r="T475" i="35"/>
  <c r="P475" i="35"/>
  <c r="AE474" i="35"/>
  <c r="AJ474" i="35"/>
  <c r="AI474" i="35"/>
  <c r="AF474" i="35"/>
  <c r="AB474" i="35"/>
  <c r="AA474" i="35"/>
  <c r="Z474" i="35"/>
  <c r="Y474" i="35"/>
  <c r="T474" i="35"/>
  <c r="P474" i="35"/>
  <c r="AI473" i="35"/>
  <c r="AF473" i="35"/>
  <c r="AE473" i="35"/>
  <c r="AJ473" i="35"/>
  <c r="AB473" i="35"/>
  <c r="AA473" i="35"/>
  <c r="Z473" i="35"/>
  <c r="Y473" i="35"/>
  <c r="T473" i="35"/>
  <c r="P473" i="35"/>
  <c r="AI472" i="35"/>
  <c r="AF472" i="35"/>
  <c r="AE472" i="35"/>
  <c r="AJ472" i="35"/>
  <c r="AB472" i="35"/>
  <c r="AA472" i="35"/>
  <c r="Z472" i="35"/>
  <c r="Y472" i="35"/>
  <c r="T472" i="35"/>
  <c r="P472" i="35"/>
  <c r="AI471" i="35"/>
  <c r="AF471" i="35"/>
  <c r="AE471" i="35"/>
  <c r="AJ471" i="35"/>
  <c r="AB471" i="35"/>
  <c r="AA471" i="35"/>
  <c r="Z471" i="35"/>
  <c r="Y471" i="35"/>
  <c r="T471" i="35"/>
  <c r="P471" i="35"/>
  <c r="AI470" i="35"/>
  <c r="AF470" i="35"/>
  <c r="AE470" i="35"/>
  <c r="AJ470" i="35"/>
  <c r="AB470" i="35"/>
  <c r="AA470" i="35"/>
  <c r="Z470" i="35"/>
  <c r="Y470" i="35"/>
  <c r="T470" i="35"/>
  <c r="P470" i="35"/>
  <c r="AE469" i="35"/>
  <c r="AJ469" i="35"/>
  <c r="AI469" i="35"/>
  <c r="AF469" i="35"/>
  <c r="AB469" i="35"/>
  <c r="AA469" i="35"/>
  <c r="Z469" i="35"/>
  <c r="Y469" i="35"/>
  <c r="T469" i="35"/>
  <c r="P469" i="35"/>
  <c r="AI468" i="35"/>
  <c r="AF468" i="35"/>
  <c r="AE468" i="35"/>
  <c r="AJ468" i="35"/>
  <c r="AB468" i="35"/>
  <c r="AA468" i="35"/>
  <c r="Z468" i="35"/>
  <c r="Y468" i="35"/>
  <c r="T468" i="35"/>
  <c r="P468" i="35"/>
  <c r="AI467" i="35"/>
  <c r="AF467" i="35"/>
  <c r="AE467" i="35"/>
  <c r="AJ467" i="35"/>
  <c r="AB467" i="35"/>
  <c r="AA467" i="35"/>
  <c r="Z467" i="35"/>
  <c r="Y467" i="35"/>
  <c r="T467" i="35"/>
  <c r="P467" i="35"/>
  <c r="AE466" i="35"/>
  <c r="AJ466" i="35"/>
  <c r="AI466" i="35"/>
  <c r="AF466" i="35"/>
  <c r="AB466" i="35"/>
  <c r="AA466" i="35"/>
  <c r="Z466" i="35"/>
  <c r="Y466" i="35"/>
  <c r="T466" i="35"/>
  <c r="P466" i="35"/>
  <c r="AI465" i="35"/>
  <c r="AF465" i="35"/>
  <c r="AE465" i="35"/>
  <c r="AJ465" i="35"/>
  <c r="AB465" i="35"/>
  <c r="AA465" i="35"/>
  <c r="Z465" i="35"/>
  <c r="Y465" i="35"/>
  <c r="T465" i="35"/>
  <c r="P465" i="35"/>
  <c r="AI464" i="35"/>
  <c r="AF464" i="35"/>
  <c r="AE464" i="35"/>
  <c r="AJ464" i="35"/>
  <c r="AB464" i="35"/>
  <c r="AA464" i="35"/>
  <c r="Z464" i="35"/>
  <c r="Y464" i="35"/>
  <c r="T464" i="35"/>
  <c r="P464" i="35"/>
  <c r="AI463" i="35"/>
  <c r="AF463" i="35"/>
  <c r="AE463" i="35"/>
  <c r="AJ463" i="35"/>
  <c r="AB463" i="35"/>
  <c r="AA463" i="35"/>
  <c r="Z463" i="35"/>
  <c r="Y463" i="35"/>
  <c r="T463" i="35"/>
  <c r="P463" i="35"/>
  <c r="AI462" i="35"/>
  <c r="AF462" i="35"/>
  <c r="AE462" i="35"/>
  <c r="AJ462" i="35"/>
  <c r="AB462" i="35"/>
  <c r="AA462" i="35"/>
  <c r="Z462" i="35"/>
  <c r="Y462" i="35"/>
  <c r="T462" i="35"/>
  <c r="P462" i="35"/>
  <c r="AE461" i="35"/>
  <c r="AJ461" i="35"/>
  <c r="AI461" i="35"/>
  <c r="AF461" i="35"/>
  <c r="AB461" i="35"/>
  <c r="AA461" i="35"/>
  <c r="Z461" i="35"/>
  <c r="Y461" i="35"/>
  <c r="T461" i="35"/>
  <c r="P461" i="35"/>
  <c r="AI460" i="35"/>
  <c r="AF460" i="35"/>
  <c r="AE460" i="35"/>
  <c r="AJ460" i="35"/>
  <c r="AB460" i="35"/>
  <c r="AA460" i="35"/>
  <c r="Z460" i="35"/>
  <c r="Y460" i="35"/>
  <c r="T460" i="35"/>
  <c r="P460" i="35"/>
  <c r="AI459" i="35"/>
  <c r="AF459" i="35"/>
  <c r="AE459" i="35"/>
  <c r="AJ459" i="35"/>
  <c r="AB459" i="35"/>
  <c r="AA459" i="35"/>
  <c r="Z459" i="35"/>
  <c r="Y459" i="35"/>
  <c r="T459" i="35"/>
  <c r="P459" i="35"/>
  <c r="AE458" i="35"/>
  <c r="AJ458" i="35"/>
  <c r="AI458" i="35"/>
  <c r="AF458" i="35"/>
  <c r="AB458" i="35"/>
  <c r="AA458" i="35"/>
  <c r="Z458" i="35"/>
  <c r="Y458" i="35"/>
  <c r="T458" i="35"/>
  <c r="P458" i="35"/>
  <c r="AI457" i="35"/>
  <c r="AF457" i="35"/>
  <c r="AE457" i="35"/>
  <c r="AJ457" i="35"/>
  <c r="AB457" i="35"/>
  <c r="AA457" i="35"/>
  <c r="Z457" i="35"/>
  <c r="Y457" i="35"/>
  <c r="T457" i="35"/>
  <c r="P457" i="35"/>
  <c r="AI456" i="35"/>
  <c r="AF456" i="35"/>
  <c r="AE456" i="35"/>
  <c r="AJ456" i="35"/>
  <c r="AB456" i="35"/>
  <c r="AA456" i="35"/>
  <c r="Z456" i="35"/>
  <c r="Y456" i="35"/>
  <c r="T456" i="35"/>
  <c r="P456" i="35"/>
  <c r="AI455" i="35"/>
  <c r="AF455" i="35"/>
  <c r="AE455" i="35"/>
  <c r="AJ455" i="35"/>
  <c r="AB455" i="35"/>
  <c r="AA455" i="35"/>
  <c r="Z455" i="35"/>
  <c r="Y455" i="35"/>
  <c r="T455" i="35"/>
  <c r="P455" i="35"/>
  <c r="AE454" i="35"/>
  <c r="AJ454" i="35"/>
  <c r="AI454" i="35"/>
  <c r="AF454" i="35"/>
  <c r="AB454" i="35"/>
  <c r="AA454" i="35"/>
  <c r="Z454" i="35"/>
  <c r="Y454" i="35"/>
  <c r="T454" i="35"/>
  <c r="P454" i="35"/>
  <c r="AE453" i="35"/>
  <c r="AJ453" i="35"/>
  <c r="AI453" i="35"/>
  <c r="AF453" i="35"/>
  <c r="AB453" i="35"/>
  <c r="AA453" i="35"/>
  <c r="Z453" i="35"/>
  <c r="Y453" i="35"/>
  <c r="T453" i="35"/>
  <c r="P453" i="35"/>
  <c r="AI452" i="35"/>
  <c r="AF452" i="35"/>
  <c r="AE452" i="35"/>
  <c r="AJ452" i="35"/>
  <c r="AB452" i="35"/>
  <c r="AA452" i="35"/>
  <c r="Z452" i="35"/>
  <c r="Y452" i="35"/>
  <c r="T452" i="35"/>
  <c r="P452" i="35"/>
  <c r="AI451" i="35"/>
  <c r="AF451" i="35"/>
  <c r="AE451" i="35"/>
  <c r="AJ451" i="35"/>
  <c r="AB451" i="35"/>
  <c r="AA451" i="35"/>
  <c r="Z451" i="35"/>
  <c r="Y451" i="35"/>
  <c r="T451" i="35"/>
  <c r="P451" i="35"/>
  <c r="AE450" i="35"/>
  <c r="AJ450" i="35"/>
  <c r="AI450" i="35"/>
  <c r="AF450" i="35"/>
  <c r="AB450" i="35"/>
  <c r="AA450" i="35"/>
  <c r="Z450" i="35"/>
  <c r="Y450" i="35"/>
  <c r="T450" i="35"/>
  <c r="P450" i="35"/>
  <c r="AI449" i="35"/>
  <c r="AF449" i="35"/>
  <c r="AE449" i="35"/>
  <c r="AJ449" i="35"/>
  <c r="AB449" i="35"/>
  <c r="AA449" i="35"/>
  <c r="Z449" i="35"/>
  <c r="Y449" i="35"/>
  <c r="T449" i="35"/>
  <c r="P449" i="35"/>
  <c r="AI448" i="35"/>
  <c r="AF448" i="35"/>
  <c r="AE448" i="35"/>
  <c r="AJ448" i="35"/>
  <c r="AB448" i="35"/>
  <c r="AA448" i="35"/>
  <c r="Z448" i="35"/>
  <c r="Y448" i="35"/>
  <c r="T448" i="35"/>
  <c r="P448" i="35"/>
  <c r="AI447" i="35"/>
  <c r="AF447" i="35"/>
  <c r="AE447" i="35"/>
  <c r="AJ447" i="35"/>
  <c r="AB447" i="35"/>
  <c r="AA447" i="35"/>
  <c r="Z447" i="35"/>
  <c r="Y447" i="35"/>
  <c r="T447" i="35"/>
  <c r="P447" i="35"/>
  <c r="AE446" i="35"/>
  <c r="AJ446" i="35"/>
  <c r="AI446" i="35"/>
  <c r="AF446" i="35"/>
  <c r="AB446" i="35"/>
  <c r="AA446" i="35"/>
  <c r="Z446" i="35"/>
  <c r="Y446" i="35"/>
  <c r="T446" i="35"/>
  <c r="P446" i="35"/>
  <c r="AE445" i="35"/>
  <c r="AJ445" i="35"/>
  <c r="AI445" i="35"/>
  <c r="AF445" i="35"/>
  <c r="AB445" i="35"/>
  <c r="AA445" i="35"/>
  <c r="Z445" i="35"/>
  <c r="Y445" i="35"/>
  <c r="T445" i="35"/>
  <c r="P445" i="35"/>
  <c r="AI444" i="35"/>
  <c r="AF444" i="35"/>
  <c r="AE444" i="35"/>
  <c r="AJ444" i="35"/>
  <c r="AB444" i="35"/>
  <c r="AA444" i="35"/>
  <c r="Z444" i="35"/>
  <c r="Y444" i="35"/>
  <c r="T444" i="35"/>
  <c r="P444" i="35"/>
  <c r="AI443" i="35"/>
  <c r="AF443" i="35"/>
  <c r="AE443" i="35"/>
  <c r="AJ443" i="35"/>
  <c r="AB443" i="35"/>
  <c r="AA443" i="35"/>
  <c r="Z443" i="35"/>
  <c r="Y443" i="35"/>
  <c r="T443" i="35"/>
  <c r="P443" i="35"/>
  <c r="AE442" i="35"/>
  <c r="AJ442" i="35"/>
  <c r="AI442" i="35"/>
  <c r="AF442" i="35"/>
  <c r="AB442" i="35"/>
  <c r="AA442" i="35"/>
  <c r="Z442" i="35"/>
  <c r="Y442" i="35"/>
  <c r="T442" i="35"/>
  <c r="P442" i="35"/>
  <c r="AI441" i="35"/>
  <c r="AF441" i="35"/>
  <c r="AE441" i="35"/>
  <c r="AJ441" i="35"/>
  <c r="AB441" i="35"/>
  <c r="AA441" i="35"/>
  <c r="Z441" i="35"/>
  <c r="Y441" i="35"/>
  <c r="T441" i="35"/>
  <c r="P441" i="35"/>
  <c r="AI440" i="35"/>
  <c r="AF440" i="35"/>
  <c r="AE440" i="35"/>
  <c r="AJ440" i="35"/>
  <c r="AB440" i="35"/>
  <c r="AA440" i="35"/>
  <c r="Z440" i="35"/>
  <c r="Y440" i="35"/>
  <c r="T440" i="35"/>
  <c r="P440" i="35"/>
  <c r="AE439" i="35"/>
  <c r="AJ439" i="35"/>
  <c r="AI439" i="35"/>
  <c r="AF439" i="35"/>
  <c r="AB439" i="35"/>
  <c r="AA439" i="35"/>
  <c r="Z439" i="35"/>
  <c r="Y439" i="35"/>
  <c r="T439" i="35"/>
  <c r="P439" i="35"/>
  <c r="AI438" i="35"/>
  <c r="AF438" i="35"/>
  <c r="AE438" i="35"/>
  <c r="AJ438" i="35"/>
  <c r="AB438" i="35"/>
  <c r="AA438" i="35"/>
  <c r="Z438" i="35"/>
  <c r="Y438" i="35"/>
  <c r="T438" i="35"/>
  <c r="P438" i="35"/>
  <c r="AE437" i="35"/>
  <c r="AJ437" i="35"/>
  <c r="AI437" i="35"/>
  <c r="AF437" i="35"/>
  <c r="AB437" i="35"/>
  <c r="AA437" i="35"/>
  <c r="Z437" i="35"/>
  <c r="Y437" i="35"/>
  <c r="T437" i="35"/>
  <c r="P437" i="35"/>
  <c r="AI436" i="35"/>
  <c r="AF436" i="35"/>
  <c r="AE436" i="35"/>
  <c r="AJ436" i="35"/>
  <c r="AB436" i="35"/>
  <c r="AA436" i="35"/>
  <c r="Z436" i="35"/>
  <c r="Y436" i="35"/>
  <c r="T436" i="35"/>
  <c r="P436" i="35"/>
  <c r="AI435" i="35"/>
  <c r="AF435" i="35"/>
  <c r="AE435" i="35"/>
  <c r="AJ435" i="35"/>
  <c r="AB435" i="35"/>
  <c r="AA435" i="35"/>
  <c r="Z435" i="35"/>
  <c r="Y435" i="35"/>
  <c r="T435" i="35"/>
  <c r="P435" i="35"/>
  <c r="AE434" i="35"/>
  <c r="AJ434" i="35"/>
  <c r="AI434" i="35"/>
  <c r="AF434" i="35"/>
  <c r="AB434" i="35"/>
  <c r="AA434" i="35"/>
  <c r="Z434" i="35"/>
  <c r="Y434" i="35"/>
  <c r="T434" i="35"/>
  <c r="P434" i="35"/>
  <c r="AI433" i="35"/>
  <c r="AF433" i="35"/>
  <c r="AE433" i="35"/>
  <c r="AJ433" i="35"/>
  <c r="AB433" i="35"/>
  <c r="AA433" i="35"/>
  <c r="Z433" i="35"/>
  <c r="Y433" i="35"/>
  <c r="T433" i="35"/>
  <c r="P433" i="35"/>
  <c r="AI432" i="35"/>
  <c r="AF432" i="35"/>
  <c r="AE432" i="35"/>
  <c r="AJ432" i="35"/>
  <c r="AB432" i="35"/>
  <c r="AA432" i="35"/>
  <c r="Z432" i="35"/>
  <c r="Y432" i="35"/>
  <c r="T432" i="35"/>
  <c r="P432" i="35"/>
  <c r="AI431" i="35"/>
  <c r="AF431" i="35"/>
  <c r="AE431" i="35"/>
  <c r="AJ431" i="35"/>
  <c r="AB431" i="35"/>
  <c r="AA431" i="35"/>
  <c r="Z431" i="35"/>
  <c r="Y431" i="35"/>
  <c r="T431" i="35"/>
  <c r="P431" i="35"/>
  <c r="AE430" i="35"/>
  <c r="AJ430" i="35"/>
  <c r="AI430" i="35"/>
  <c r="AF430" i="35"/>
  <c r="AB430" i="35"/>
  <c r="AA430" i="35"/>
  <c r="Z430" i="35"/>
  <c r="Y430" i="35"/>
  <c r="T430" i="35"/>
  <c r="P430" i="35"/>
  <c r="AE429" i="35"/>
  <c r="AJ429" i="35"/>
  <c r="AI429" i="35"/>
  <c r="AF429" i="35"/>
  <c r="AB429" i="35"/>
  <c r="AA429" i="35"/>
  <c r="Z429" i="35"/>
  <c r="Y429" i="35"/>
  <c r="T429" i="35"/>
  <c r="P429" i="35"/>
  <c r="AI428" i="35"/>
  <c r="AF428" i="35"/>
  <c r="AE428" i="35"/>
  <c r="AJ428" i="35"/>
  <c r="AB428" i="35"/>
  <c r="AA428" i="35"/>
  <c r="Z428" i="35"/>
  <c r="Y428" i="35"/>
  <c r="T428" i="35"/>
  <c r="P428" i="35"/>
  <c r="AI427" i="35"/>
  <c r="AF427" i="35"/>
  <c r="AE427" i="35"/>
  <c r="AJ427" i="35"/>
  <c r="AB427" i="35"/>
  <c r="AA427" i="35"/>
  <c r="Z427" i="35"/>
  <c r="Y427" i="35"/>
  <c r="T427" i="35"/>
  <c r="P427" i="35"/>
  <c r="AE426" i="35"/>
  <c r="AJ426" i="35"/>
  <c r="AI426" i="35"/>
  <c r="AF426" i="35"/>
  <c r="AB426" i="35"/>
  <c r="AA426" i="35"/>
  <c r="Z426" i="35"/>
  <c r="Y426" i="35"/>
  <c r="T426" i="35"/>
  <c r="P426" i="35"/>
  <c r="AI425" i="35"/>
  <c r="AF425" i="35"/>
  <c r="AE425" i="35"/>
  <c r="AJ425" i="35"/>
  <c r="AB425" i="35"/>
  <c r="AA425" i="35"/>
  <c r="Z425" i="35"/>
  <c r="Y425" i="35"/>
  <c r="T425" i="35"/>
  <c r="P425" i="35"/>
  <c r="AE424" i="35"/>
  <c r="AJ424" i="35"/>
  <c r="AI424" i="35"/>
  <c r="AF424" i="35"/>
  <c r="AB424" i="35"/>
  <c r="AA424" i="35"/>
  <c r="Z424" i="35"/>
  <c r="Y424" i="35"/>
  <c r="T424" i="35"/>
  <c r="P424" i="35"/>
  <c r="AI423" i="35"/>
  <c r="AF423" i="35"/>
  <c r="AE423" i="35"/>
  <c r="AJ423" i="35"/>
  <c r="AB423" i="35"/>
  <c r="AA423" i="35"/>
  <c r="Z423" i="35"/>
  <c r="Y423" i="35"/>
  <c r="T423" i="35"/>
  <c r="P423" i="35"/>
  <c r="AE422" i="35"/>
  <c r="AJ422" i="35"/>
  <c r="AI422" i="35"/>
  <c r="AF422" i="35"/>
  <c r="AB422" i="35"/>
  <c r="AA422" i="35"/>
  <c r="Z422" i="35"/>
  <c r="Y422" i="35"/>
  <c r="T422" i="35"/>
  <c r="P422" i="35"/>
  <c r="AE421" i="35"/>
  <c r="AJ421" i="35"/>
  <c r="AI421" i="35"/>
  <c r="AF421" i="35"/>
  <c r="AB421" i="35"/>
  <c r="AA421" i="35"/>
  <c r="Z421" i="35"/>
  <c r="Y421" i="35"/>
  <c r="T421" i="35"/>
  <c r="P421" i="35"/>
  <c r="AI420" i="35"/>
  <c r="AF420" i="35"/>
  <c r="AE420" i="35"/>
  <c r="AJ420" i="35"/>
  <c r="AB420" i="35"/>
  <c r="AA420" i="35"/>
  <c r="Z420" i="35"/>
  <c r="Y420" i="35"/>
  <c r="T420" i="35"/>
  <c r="P420" i="35"/>
  <c r="AI419" i="35"/>
  <c r="AF419" i="35"/>
  <c r="AE419" i="35"/>
  <c r="AJ419" i="35"/>
  <c r="AB419" i="35"/>
  <c r="AA419" i="35"/>
  <c r="Z419" i="35"/>
  <c r="Y419" i="35"/>
  <c r="T419" i="35"/>
  <c r="P419" i="35"/>
  <c r="AE418" i="35"/>
  <c r="AJ418" i="35"/>
  <c r="AI418" i="35"/>
  <c r="AF418" i="35"/>
  <c r="AB418" i="35"/>
  <c r="AA418" i="35"/>
  <c r="Z418" i="35"/>
  <c r="Y418" i="35"/>
  <c r="T418" i="35"/>
  <c r="P418" i="35"/>
  <c r="AI417" i="35"/>
  <c r="AF417" i="35"/>
  <c r="AE417" i="35"/>
  <c r="AJ417" i="35"/>
  <c r="AB417" i="35"/>
  <c r="AA417" i="35"/>
  <c r="Z417" i="35"/>
  <c r="Y417" i="35"/>
  <c r="T417" i="35"/>
  <c r="P417" i="35"/>
  <c r="AE416" i="35"/>
  <c r="AJ416" i="35"/>
  <c r="AI416" i="35"/>
  <c r="AF416" i="35"/>
  <c r="AB416" i="35"/>
  <c r="AA416" i="35"/>
  <c r="Z416" i="35"/>
  <c r="Y416" i="35"/>
  <c r="T416" i="35"/>
  <c r="P416" i="35"/>
  <c r="AI415" i="35"/>
  <c r="AF415" i="35"/>
  <c r="AE415" i="35"/>
  <c r="AJ415" i="35"/>
  <c r="AB415" i="35"/>
  <c r="AA415" i="35"/>
  <c r="Z415" i="35"/>
  <c r="Y415" i="35"/>
  <c r="T415" i="35"/>
  <c r="P415" i="35"/>
  <c r="AI414" i="35"/>
  <c r="AF414" i="35"/>
  <c r="AE414" i="35"/>
  <c r="AJ414" i="35"/>
  <c r="AB414" i="35"/>
  <c r="AA414" i="35"/>
  <c r="Z414" i="35"/>
  <c r="Y414" i="35"/>
  <c r="T414" i="35"/>
  <c r="P414" i="35"/>
  <c r="AE413" i="35"/>
  <c r="AJ413" i="35"/>
  <c r="AI413" i="35"/>
  <c r="AF413" i="35"/>
  <c r="AB413" i="35"/>
  <c r="AA413" i="35"/>
  <c r="Z413" i="35"/>
  <c r="Y413" i="35"/>
  <c r="T413" i="35"/>
  <c r="P413" i="35"/>
  <c r="AE412" i="35"/>
  <c r="AJ412" i="35"/>
  <c r="AI412" i="35"/>
  <c r="AF412" i="35"/>
  <c r="AB412" i="35"/>
  <c r="AA412" i="35"/>
  <c r="Z412" i="35"/>
  <c r="Y412" i="35"/>
  <c r="T412" i="35"/>
  <c r="P412" i="35"/>
  <c r="AI411" i="35"/>
  <c r="AF411" i="35"/>
  <c r="AE411" i="35"/>
  <c r="AJ411" i="35"/>
  <c r="AB411" i="35"/>
  <c r="AA411" i="35"/>
  <c r="Z411" i="35"/>
  <c r="Y411" i="35"/>
  <c r="T411" i="35"/>
  <c r="P411" i="35"/>
  <c r="AI410" i="35"/>
  <c r="AF410" i="35"/>
  <c r="AE410" i="35"/>
  <c r="AJ410" i="35"/>
  <c r="AB410" i="35"/>
  <c r="AA410" i="35"/>
  <c r="Z410" i="35"/>
  <c r="Y410" i="35"/>
  <c r="T410" i="35"/>
  <c r="P410" i="35"/>
  <c r="AI409" i="35"/>
  <c r="AF409" i="35"/>
  <c r="AE409" i="35"/>
  <c r="AJ409" i="35"/>
  <c r="AB409" i="35"/>
  <c r="AA409" i="35"/>
  <c r="Z409" i="35"/>
  <c r="Y409" i="35"/>
  <c r="T409" i="35"/>
  <c r="P409" i="35"/>
  <c r="AI408" i="35"/>
  <c r="AF408" i="35"/>
  <c r="AE408" i="35"/>
  <c r="AJ408" i="35"/>
  <c r="AB408" i="35"/>
  <c r="AA408" i="35"/>
  <c r="Z408" i="35"/>
  <c r="Y408" i="35"/>
  <c r="T408" i="35"/>
  <c r="P408" i="35"/>
  <c r="AE407" i="35"/>
  <c r="AJ407" i="35"/>
  <c r="AI407" i="35"/>
  <c r="AF407" i="35"/>
  <c r="AB407" i="35"/>
  <c r="AA407" i="35"/>
  <c r="Z407" i="35"/>
  <c r="Y407" i="35"/>
  <c r="T407" i="35"/>
  <c r="P407" i="35"/>
  <c r="AI406" i="35"/>
  <c r="AF406" i="35"/>
  <c r="AE406" i="35"/>
  <c r="AJ406" i="35"/>
  <c r="AB406" i="35"/>
  <c r="AA406" i="35"/>
  <c r="Z406" i="35"/>
  <c r="Y406" i="35"/>
  <c r="T406" i="35"/>
  <c r="P406" i="35"/>
  <c r="AE405" i="35"/>
  <c r="AJ405" i="35"/>
  <c r="AI405" i="35"/>
  <c r="AF405" i="35"/>
  <c r="AB405" i="35"/>
  <c r="AA405" i="35"/>
  <c r="Z405" i="35"/>
  <c r="Y405" i="35"/>
  <c r="T405" i="35"/>
  <c r="P405" i="35"/>
  <c r="AI404" i="35"/>
  <c r="AF404" i="35"/>
  <c r="AE404" i="35"/>
  <c r="AJ404" i="35"/>
  <c r="AB404" i="35"/>
  <c r="AA404" i="35"/>
  <c r="Z404" i="35"/>
  <c r="Y404" i="35"/>
  <c r="T404" i="35"/>
  <c r="P404" i="35"/>
  <c r="AE403" i="35"/>
  <c r="AJ403" i="35"/>
  <c r="AI403" i="35"/>
  <c r="AF403" i="35"/>
  <c r="AB403" i="35"/>
  <c r="AA403" i="35"/>
  <c r="Z403" i="35"/>
  <c r="Y403" i="35"/>
  <c r="T403" i="35"/>
  <c r="P403" i="35"/>
  <c r="AI402" i="35"/>
  <c r="AF402" i="35"/>
  <c r="AE402" i="35"/>
  <c r="AJ402" i="35"/>
  <c r="AB402" i="35"/>
  <c r="AA402" i="35"/>
  <c r="Z402" i="35"/>
  <c r="Y402" i="35"/>
  <c r="T402" i="35"/>
  <c r="P402" i="35"/>
  <c r="AI401" i="35"/>
  <c r="AF401" i="35"/>
  <c r="AE401" i="35"/>
  <c r="AJ401" i="35"/>
  <c r="AB401" i="35"/>
  <c r="AA401" i="35"/>
  <c r="Z401" i="35"/>
  <c r="Y401" i="35"/>
  <c r="T401" i="35"/>
  <c r="P401" i="35"/>
  <c r="AE400" i="35"/>
  <c r="AJ400" i="35"/>
  <c r="AI400" i="35"/>
  <c r="AF400" i="35"/>
  <c r="AB400" i="35"/>
  <c r="AA400" i="35"/>
  <c r="Z400" i="35"/>
  <c r="Y400" i="35"/>
  <c r="T400" i="35"/>
  <c r="P400" i="35"/>
  <c r="AE399" i="35"/>
  <c r="AJ399" i="35"/>
  <c r="AI399" i="35"/>
  <c r="AF399" i="35"/>
  <c r="AB399" i="35"/>
  <c r="AA399" i="35"/>
  <c r="Z399" i="35"/>
  <c r="Y399" i="35"/>
  <c r="T399" i="35"/>
  <c r="P399" i="35"/>
  <c r="AI398" i="35"/>
  <c r="AF398" i="35"/>
  <c r="AE398" i="35"/>
  <c r="AJ398" i="35"/>
  <c r="AB398" i="35"/>
  <c r="AA398" i="35"/>
  <c r="Z398" i="35"/>
  <c r="Y398" i="35"/>
  <c r="T398" i="35"/>
  <c r="P398" i="35"/>
  <c r="AI397" i="35"/>
  <c r="AF397" i="35"/>
  <c r="AE397" i="35"/>
  <c r="AJ397" i="35"/>
  <c r="AB397" i="35"/>
  <c r="AA397" i="35"/>
  <c r="Z397" i="35"/>
  <c r="Y397" i="35"/>
  <c r="T397" i="35"/>
  <c r="P397" i="35"/>
  <c r="AI396" i="35"/>
  <c r="AF396" i="35"/>
  <c r="AE396" i="35"/>
  <c r="AJ396" i="35"/>
  <c r="AB396" i="35"/>
  <c r="AA396" i="35"/>
  <c r="Z396" i="35"/>
  <c r="Y396" i="35"/>
  <c r="T396" i="35"/>
  <c r="P396" i="35"/>
  <c r="AI395" i="35"/>
  <c r="AF395" i="35"/>
  <c r="AE395" i="35"/>
  <c r="AJ395" i="35"/>
  <c r="AB395" i="35"/>
  <c r="AA395" i="35"/>
  <c r="Z395" i="35"/>
  <c r="Y395" i="35"/>
  <c r="T395" i="35"/>
  <c r="P395" i="35"/>
  <c r="AE394" i="35"/>
  <c r="AJ394" i="35"/>
  <c r="AI394" i="35"/>
  <c r="AF394" i="35"/>
  <c r="AB394" i="35"/>
  <c r="AA394" i="35"/>
  <c r="Z394" i="35"/>
  <c r="Y394" i="35"/>
  <c r="T394" i="35"/>
  <c r="P394" i="35"/>
  <c r="AE393" i="35"/>
  <c r="AJ393" i="35"/>
  <c r="AI393" i="35"/>
  <c r="AF393" i="35"/>
  <c r="AB393" i="35"/>
  <c r="AA393" i="35"/>
  <c r="Z393" i="35"/>
  <c r="Y393" i="35"/>
  <c r="T393" i="35"/>
  <c r="P393" i="35"/>
  <c r="AE392" i="35"/>
  <c r="AJ392" i="35"/>
  <c r="AI392" i="35"/>
  <c r="AF392" i="35"/>
  <c r="AB392" i="35"/>
  <c r="AA392" i="35"/>
  <c r="Z392" i="35"/>
  <c r="Y392" i="35"/>
  <c r="T392" i="35"/>
  <c r="P392" i="35"/>
  <c r="AE391" i="35"/>
  <c r="AJ391" i="35"/>
  <c r="AI391" i="35"/>
  <c r="AF391" i="35"/>
  <c r="AB391" i="35"/>
  <c r="AA391" i="35"/>
  <c r="Z391" i="35"/>
  <c r="Y391" i="35"/>
  <c r="T391" i="35"/>
  <c r="P391" i="35"/>
  <c r="AI390" i="35"/>
  <c r="AF390" i="35"/>
  <c r="AE390" i="35"/>
  <c r="AJ390" i="35"/>
  <c r="AB390" i="35"/>
  <c r="AA390" i="35"/>
  <c r="Z390" i="35"/>
  <c r="Y390" i="35"/>
  <c r="T390" i="35"/>
  <c r="P390" i="35"/>
  <c r="AI389" i="35"/>
  <c r="AF389" i="35"/>
  <c r="AE389" i="35"/>
  <c r="AJ389" i="35"/>
  <c r="AB389" i="35"/>
  <c r="AA389" i="35"/>
  <c r="Z389" i="35"/>
  <c r="Y389" i="35"/>
  <c r="T389" i="35"/>
  <c r="P389" i="35"/>
  <c r="AE388" i="35"/>
  <c r="AJ388" i="35"/>
  <c r="AI388" i="35"/>
  <c r="AF388" i="35"/>
  <c r="AB388" i="35"/>
  <c r="AA388" i="35"/>
  <c r="Z388" i="35"/>
  <c r="Y388" i="35"/>
  <c r="T388" i="35"/>
  <c r="P388" i="35"/>
  <c r="AI387" i="35"/>
  <c r="AF387" i="35"/>
  <c r="AE387" i="35"/>
  <c r="AJ387" i="35"/>
  <c r="AB387" i="35"/>
  <c r="AA387" i="35"/>
  <c r="Z387" i="35"/>
  <c r="Y387" i="35"/>
  <c r="T387" i="35"/>
  <c r="P387" i="35"/>
  <c r="AI386" i="35"/>
  <c r="AF386" i="35"/>
  <c r="AE386" i="35"/>
  <c r="AJ386" i="35"/>
  <c r="AB386" i="35"/>
  <c r="AA386" i="35"/>
  <c r="Z386" i="35"/>
  <c r="Y386" i="35"/>
  <c r="T386" i="35"/>
  <c r="P386" i="35"/>
  <c r="AI385" i="35"/>
  <c r="AF385" i="35"/>
  <c r="AE385" i="35"/>
  <c r="AJ385" i="35"/>
  <c r="AB385" i="35"/>
  <c r="AA385" i="35"/>
  <c r="Z385" i="35"/>
  <c r="Y385" i="35"/>
  <c r="T385" i="35"/>
  <c r="P385" i="35"/>
  <c r="AE384" i="35"/>
  <c r="AJ384" i="35"/>
  <c r="AI384" i="35"/>
  <c r="AF384" i="35"/>
  <c r="AB384" i="35"/>
  <c r="AA384" i="35"/>
  <c r="Z384" i="35"/>
  <c r="Y384" i="35"/>
  <c r="T384" i="35"/>
  <c r="P384" i="35"/>
  <c r="AE383" i="35"/>
  <c r="AJ383" i="35"/>
  <c r="AI383" i="35"/>
  <c r="AF383" i="35"/>
  <c r="AB383" i="35"/>
  <c r="AA383" i="35"/>
  <c r="Z383" i="35"/>
  <c r="Y383" i="35"/>
  <c r="T383" i="35"/>
  <c r="P383" i="35"/>
  <c r="AI382" i="35"/>
  <c r="AF382" i="35"/>
  <c r="AE382" i="35"/>
  <c r="AJ382" i="35"/>
  <c r="AB382" i="35"/>
  <c r="AA382" i="35"/>
  <c r="Z382" i="35"/>
  <c r="Y382" i="35"/>
  <c r="T382" i="35"/>
  <c r="P382" i="35"/>
  <c r="AI381" i="35"/>
  <c r="AF381" i="35"/>
  <c r="AE381" i="35"/>
  <c r="AJ381" i="35"/>
  <c r="AB381" i="35"/>
  <c r="AA381" i="35"/>
  <c r="Z381" i="35"/>
  <c r="Y381" i="35"/>
  <c r="T381" i="35"/>
  <c r="P381" i="35"/>
  <c r="AI380" i="35"/>
  <c r="AF380" i="35"/>
  <c r="AE380" i="35"/>
  <c r="AJ380" i="35"/>
  <c r="AB380" i="35"/>
  <c r="AA380" i="35"/>
  <c r="Z380" i="35"/>
  <c r="Y380" i="35"/>
  <c r="T380" i="35"/>
  <c r="P380" i="35"/>
  <c r="AI379" i="35"/>
  <c r="AF379" i="35"/>
  <c r="AE379" i="35"/>
  <c r="AJ379" i="35"/>
  <c r="AB379" i="35"/>
  <c r="AA379" i="35"/>
  <c r="Z379" i="35"/>
  <c r="Y379" i="35"/>
  <c r="T379" i="35"/>
  <c r="P379" i="35"/>
  <c r="AI378" i="35"/>
  <c r="AF378" i="35"/>
  <c r="AE378" i="35"/>
  <c r="AJ378" i="35"/>
  <c r="AB378" i="35"/>
  <c r="AA378" i="35"/>
  <c r="Z378" i="35"/>
  <c r="Y378" i="35"/>
  <c r="T378" i="35"/>
  <c r="P378" i="35"/>
  <c r="AE377" i="35"/>
  <c r="AJ377" i="35"/>
  <c r="AI377" i="35"/>
  <c r="AF377" i="35"/>
  <c r="AB377" i="35"/>
  <c r="AA377" i="35"/>
  <c r="Z377" i="35"/>
  <c r="Y377" i="35"/>
  <c r="T377" i="35"/>
  <c r="P377" i="35"/>
  <c r="AE376" i="35"/>
  <c r="AJ376" i="35"/>
  <c r="AI376" i="35"/>
  <c r="AF376" i="35"/>
  <c r="AB376" i="35"/>
  <c r="AA376" i="35"/>
  <c r="Z376" i="35"/>
  <c r="Y376" i="35"/>
  <c r="T376" i="35"/>
  <c r="P376" i="35"/>
  <c r="AE375" i="35"/>
  <c r="AJ375" i="35"/>
  <c r="AI375" i="35"/>
  <c r="AF375" i="35"/>
  <c r="AB375" i="35"/>
  <c r="AA375" i="35"/>
  <c r="Z375" i="35"/>
  <c r="Y375" i="35"/>
  <c r="T375" i="35"/>
  <c r="P375" i="35"/>
  <c r="AI374" i="35"/>
  <c r="AF374" i="35"/>
  <c r="AE374" i="35"/>
  <c r="AJ374" i="35"/>
  <c r="AB374" i="35"/>
  <c r="AA374" i="35"/>
  <c r="Z374" i="35"/>
  <c r="Y374" i="35"/>
  <c r="T374" i="35"/>
  <c r="P374" i="35"/>
  <c r="AI373" i="35"/>
  <c r="AF373" i="35"/>
  <c r="AE373" i="35"/>
  <c r="AJ373" i="35"/>
  <c r="AB373" i="35"/>
  <c r="AA373" i="35"/>
  <c r="Z373" i="35"/>
  <c r="Y373" i="35"/>
  <c r="T373" i="35"/>
  <c r="P373" i="35"/>
  <c r="AI372" i="35"/>
  <c r="AF372" i="35"/>
  <c r="AE372" i="35"/>
  <c r="AJ372" i="35"/>
  <c r="AB372" i="35"/>
  <c r="AA372" i="35"/>
  <c r="Z372" i="35"/>
  <c r="Y372" i="35"/>
  <c r="T372" i="35"/>
  <c r="P372" i="35"/>
  <c r="AI371" i="35"/>
  <c r="AF371" i="35"/>
  <c r="AE371" i="35"/>
  <c r="AJ371" i="35"/>
  <c r="AB371" i="35"/>
  <c r="AA371" i="35"/>
  <c r="Z371" i="35"/>
  <c r="Y371" i="35"/>
  <c r="T371" i="35"/>
  <c r="P371" i="35"/>
  <c r="AI370" i="35"/>
  <c r="AF370" i="35"/>
  <c r="AE370" i="35"/>
  <c r="AJ370" i="35"/>
  <c r="AB370" i="35"/>
  <c r="AA370" i="35"/>
  <c r="Z370" i="35"/>
  <c r="Y370" i="35"/>
  <c r="T370" i="35"/>
  <c r="P370" i="35"/>
  <c r="AI369" i="35"/>
  <c r="AF369" i="35"/>
  <c r="AE369" i="35"/>
  <c r="AJ369" i="35"/>
  <c r="AB369" i="35"/>
  <c r="AA369" i="35"/>
  <c r="Z369" i="35"/>
  <c r="Y369" i="35"/>
  <c r="T369" i="35"/>
  <c r="P369" i="35"/>
  <c r="AE368" i="35"/>
  <c r="AJ368" i="35"/>
  <c r="AI368" i="35"/>
  <c r="AF368" i="35"/>
  <c r="AB368" i="35"/>
  <c r="AA368" i="35"/>
  <c r="Z368" i="35"/>
  <c r="Y368" i="35"/>
  <c r="T368" i="35"/>
  <c r="P368" i="35"/>
  <c r="AE367" i="35"/>
  <c r="AJ367" i="35"/>
  <c r="AI367" i="35"/>
  <c r="AF367" i="35"/>
  <c r="AB367" i="35"/>
  <c r="AA367" i="35"/>
  <c r="Z367" i="35"/>
  <c r="Y367" i="35"/>
  <c r="T367" i="35"/>
  <c r="P367" i="35"/>
  <c r="AE366" i="35"/>
  <c r="AJ366" i="35"/>
  <c r="AI366" i="35"/>
  <c r="AF366" i="35"/>
  <c r="AB366" i="35"/>
  <c r="AA366" i="35"/>
  <c r="Z366" i="35"/>
  <c r="Y366" i="35"/>
  <c r="T366" i="35"/>
  <c r="P366" i="35"/>
  <c r="AI365" i="35"/>
  <c r="AF365" i="35"/>
  <c r="AE365" i="35"/>
  <c r="AJ365" i="35"/>
  <c r="AB365" i="35"/>
  <c r="AA365" i="35"/>
  <c r="Z365" i="35"/>
  <c r="Y365" i="35"/>
  <c r="T365" i="35"/>
  <c r="P365" i="35"/>
  <c r="AI364" i="35"/>
  <c r="AF364" i="35"/>
  <c r="AE364" i="35"/>
  <c r="AJ364" i="35"/>
  <c r="AB364" i="35"/>
  <c r="AA364" i="35"/>
  <c r="Z364" i="35"/>
  <c r="Y364" i="35"/>
  <c r="T364" i="35"/>
  <c r="P364" i="35"/>
  <c r="AE363" i="35"/>
  <c r="AJ363" i="35"/>
  <c r="AI363" i="35"/>
  <c r="AF363" i="35"/>
  <c r="AB363" i="35"/>
  <c r="AA363" i="35"/>
  <c r="Z363" i="35"/>
  <c r="Y363" i="35"/>
  <c r="T363" i="35"/>
  <c r="P363" i="35"/>
  <c r="AE362" i="35"/>
  <c r="AJ362" i="35"/>
  <c r="AI362" i="35"/>
  <c r="AF362" i="35"/>
  <c r="AB362" i="35"/>
  <c r="AA362" i="35"/>
  <c r="Z362" i="35"/>
  <c r="Y362" i="35"/>
  <c r="T362" i="35"/>
  <c r="P362" i="35"/>
  <c r="AE361" i="35"/>
  <c r="AJ361" i="35"/>
  <c r="AI361" i="35"/>
  <c r="AF361" i="35"/>
  <c r="AB361" i="35"/>
  <c r="AA361" i="35"/>
  <c r="Z361" i="35"/>
  <c r="Y361" i="35"/>
  <c r="T361" i="35"/>
  <c r="P361" i="35"/>
  <c r="AE360" i="35"/>
  <c r="AJ360" i="35"/>
  <c r="AI360" i="35"/>
  <c r="AF360" i="35"/>
  <c r="AB360" i="35"/>
  <c r="AA360" i="35"/>
  <c r="Z360" i="35"/>
  <c r="Y360" i="35"/>
  <c r="T360" i="35"/>
  <c r="P360" i="35"/>
  <c r="AE359" i="35"/>
  <c r="AJ359" i="35"/>
  <c r="AI359" i="35"/>
  <c r="AF359" i="35"/>
  <c r="AB359" i="35"/>
  <c r="AA359" i="35"/>
  <c r="Z359" i="35"/>
  <c r="Y359" i="35"/>
  <c r="T359" i="35"/>
  <c r="P359" i="35"/>
  <c r="AE358" i="35"/>
  <c r="AJ358" i="35"/>
  <c r="AI358" i="35"/>
  <c r="AF358" i="35"/>
  <c r="AB358" i="35"/>
  <c r="AA358" i="35"/>
  <c r="Z358" i="35"/>
  <c r="Y358" i="35"/>
  <c r="T358" i="35"/>
  <c r="P358" i="35"/>
  <c r="AI357" i="35"/>
  <c r="AF357" i="35"/>
  <c r="AE357" i="35"/>
  <c r="AJ357" i="35"/>
  <c r="AB357" i="35"/>
  <c r="AA357" i="35"/>
  <c r="Z357" i="35"/>
  <c r="Y357" i="35"/>
  <c r="T357" i="35"/>
  <c r="P357" i="35"/>
  <c r="AE356" i="35"/>
  <c r="AJ356" i="35"/>
  <c r="AI356" i="35"/>
  <c r="AF356" i="35"/>
  <c r="AB356" i="35"/>
  <c r="AA356" i="35"/>
  <c r="Z356" i="35"/>
  <c r="Y356" i="35"/>
  <c r="T356" i="35"/>
  <c r="P356" i="35"/>
  <c r="AI355" i="35"/>
  <c r="AF355" i="35"/>
  <c r="AE355" i="35"/>
  <c r="AJ355" i="35"/>
  <c r="AB355" i="35"/>
  <c r="AA355" i="35"/>
  <c r="Z355" i="35"/>
  <c r="Y355" i="35"/>
  <c r="T355" i="35"/>
  <c r="P355" i="35"/>
  <c r="AE354" i="35"/>
  <c r="AJ354" i="35"/>
  <c r="AI354" i="35"/>
  <c r="AF354" i="35"/>
  <c r="AB354" i="35"/>
  <c r="AA354" i="35"/>
  <c r="Z354" i="35"/>
  <c r="Y354" i="35"/>
  <c r="T354" i="35"/>
  <c r="P354" i="35"/>
  <c r="AI353" i="35"/>
  <c r="AF353" i="35"/>
  <c r="AE353" i="35"/>
  <c r="AJ353" i="35"/>
  <c r="AB353" i="35"/>
  <c r="AA353" i="35"/>
  <c r="Z353" i="35"/>
  <c r="Y353" i="35"/>
  <c r="T353" i="35"/>
  <c r="P353" i="35"/>
  <c r="AE352" i="35"/>
  <c r="AJ352" i="35"/>
  <c r="AI352" i="35"/>
  <c r="AF352" i="35"/>
  <c r="AB352" i="35"/>
  <c r="AA352" i="35"/>
  <c r="Z352" i="35"/>
  <c r="Y352" i="35"/>
  <c r="T352" i="35"/>
  <c r="P352" i="35"/>
  <c r="AE351" i="35"/>
  <c r="AJ351" i="35"/>
  <c r="AI351" i="35"/>
  <c r="AF351" i="35"/>
  <c r="AB351" i="35"/>
  <c r="AA351" i="35"/>
  <c r="Z351" i="35"/>
  <c r="Y351" i="35"/>
  <c r="T351" i="35"/>
  <c r="P351" i="35"/>
  <c r="AE350" i="35"/>
  <c r="AJ350" i="35"/>
  <c r="AI350" i="35"/>
  <c r="AF350" i="35"/>
  <c r="AB350" i="35"/>
  <c r="AA350" i="35"/>
  <c r="Z350" i="35"/>
  <c r="Y350" i="35"/>
  <c r="T350" i="35"/>
  <c r="P350" i="35"/>
  <c r="AI349" i="35"/>
  <c r="AF349" i="35"/>
  <c r="AE349" i="35"/>
  <c r="AJ349" i="35"/>
  <c r="AB349" i="35"/>
  <c r="AA349" i="35"/>
  <c r="Z349" i="35"/>
  <c r="Y349" i="35"/>
  <c r="T349" i="35"/>
  <c r="P349" i="35"/>
  <c r="AI348" i="35"/>
  <c r="AF348" i="35"/>
  <c r="AE348" i="35"/>
  <c r="AJ348" i="35"/>
  <c r="AB348" i="35"/>
  <c r="AA348" i="35"/>
  <c r="Z348" i="35"/>
  <c r="Y348" i="35"/>
  <c r="T348" i="35"/>
  <c r="P348" i="35"/>
  <c r="AI347" i="35"/>
  <c r="AF347" i="35"/>
  <c r="AE347" i="35"/>
  <c r="AJ347" i="35"/>
  <c r="AB347" i="35"/>
  <c r="AA347" i="35"/>
  <c r="Z347" i="35"/>
  <c r="Y347" i="35"/>
  <c r="T347" i="35"/>
  <c r="P347" i="35"/>
  <c r="AE346" i="35"/>
  <c r="AJ346" i="35"/>
  <c r="AI346" i="35"/>
  <c r="AF346" i="35"/>
  <c r="AB346" i="35"/>
  <c r="AA346" i="35"/>
  <c r="Z346" i="35"/>
  <c r="Y346" i="35"/>
  <c r="T346" i="35"/>
  <c r="P346" i="35"/>
  <c r="AI345" i="35"/>
  <c r="AF345" i="35"/>
  <c r="AE345" i="35"/>
  <c r="AJ345" i="35"/>
  <c r="AB345" i="35"/>
  <c r="AA345" i="35"/>
  <c r="Z345" i="35"/>
  <c r="Y345" i="35"/>
  <c r="T345" i="35"/>
  <c r="P345" i="35"/>
  <c r="AI344" i="35"/>
  <c r="AF344" i="35"/>
  <c r="AE344" i="35"/>
  <c r="AJ344" i="35"/>
  <c r="AB344" i="35"/>
  <c r="AA344" i="35"/>
  <c r="Z344" i="35"/>
  <c r="Y344" i="35"/>
  <c r="T344" i="35"/>
  <c r="P344" i="35"/>
  <c r="AE343" i="35"/>
  <c r="AJ343" i="35"/>
  <c r="AI343" i="35"/>
  <c r="AF343" i="35"/>
  <c r="AB343" i="35"/>
  <c r="AA343" i="35"/>
  <c r="Z343" i="35"/>
  <c r="Y343" i="35"/>
  <c r="T343" i="35"/>
  <c r="P343" i="35"/>
  <c r="AE342" i="35"/>
  <c r="AJ342" i="35"/>
  <c r="AI342" i="35"/>
  <c r="AF342" i="35"/>
  <c r="AB342" i="35"/>
  <c r="AA342" i="35"/>
  <c r="Z342" i="35"/>
  <c r="Y342" i="35"/>
  <c r="T342" i="35"/>
  <c r="P342" i="35"/>
  <c r="AI341" i="35"/>
  <c r="AF341" i="35"/>
  <c r="AE341" i="35"/>
  <c r="AJ341" i="35"/>
  <c r="AB341" i="35"/>
  <c r="AA341" i="35"/>
  <c r="Z341" i="35"/>
  <c r="Y341" i="35"/>
  <c r="T341" i="35"/>
  <c r="P341" i="35"/>
  <c r="AI340" i="35"/>
  <c r="AF340" i="35"/>
  <c r="AE340" i="35"/>
  <c r="AJ340" i="35"/>
  <c r="AB340" i="35"/>
  <c r="AA340" i="35"/>
  <c r="Z340" i="35"/>
  <c r="Y340" i="35"/>
  <c r="T340" i="35"/>
  <c r="P340" i="35"/>
  <c r="AI339" i="35"/>
  <c r="AF339" i="35"/>
  <c r="AE339" i="35"/>
  <c r="AJ339" i="35"/>
  <c r="AB339" i="35"/>
  <c r="AA339" i="35"/>
  <c r="Z339" i="35"/>
  <c r="Y339" i="35"/>
  <c r="T339" i="35"/>
  <c r="P339" i="35"/>
  <c r="AI338" i="35"/>
  <c r="AF338" i="35"/>
  <c r="AE338" i="35"/>
  <c r="AJ338" i="35"/>
  <c r="AB338" i="35"/>
  <c r="AA338" i="35"/>
  <c r="Z338" i="35"/>
  <c r="Y338" i="35"/>
  <c r="T338" i="35"/>
  <c r="P338" i="35"/>
  <c r="AI337" i="35"/>
  <c r="AF337" i="35"/>
  <c r="AE337" i="35"/>
  <c r="AJ337" i="35"/>
  <c r="AB337" i="35"/>
  <c r="AA337" i="35"/>
  <c r="Z337" i="35"/>
  <c r="Y337" i="35"/>
  <c r="T337" i="35"/>
  <c r="P337" i="35"/>
  <c r="AE336" i="35"/>
  <c r="AJ336" i="35"/>
  <c r="AI336" i="35"/>
  <c r="AF336" i="35"/>
  <c r="AB336" i="35"/>
  <c r="AA336" i="35"/>
  <c r="Z336" i="35"/>
  <c r="Y336" i="35"/>
  <c r="T336" i="35"/>
  <c r="P336" i="35"/>
  <c r="AE335" i="35"/>
  <c r="AJ335" i="35"/>
  <c r="AI335" i="35"/>
  <c r="AF335" i="35"/>
  <c r="AB335" i="35"/>
  <c r="AA335" i="35"/>
  <c r="Z335" i="35"/>
  <c r="Y335" i="35"/>
  <c r="T335" i="35"/>
  <c r="P335" i="35"/>
  <c r="AE334" i="35"/>
  <c r="AJ334" i="35"/>
  <c r="AI334" i="35"/>
  <c r="AF334" i="35"/>
  <c r="AB334" i="35"/>
  <c r="AA334" i="35"/>
  <c r="Z334" i="35"/>
  <c r="Y334" i="35"/>
  <c r="T334" i="35"/>
  <c r="P334" i="35"/>
  <c r="AI333" i="35"/>
  <c r="AF333" i="35"/>
  <c r="AE333" i="35"/>
  <c r="AJ333" i="35"/>
  <c r="AB333" i="35"/>
  <c r="AA333" i="35"/>
  <c r="Z333" i="35"/>
  <c r="Y333" i="35"/>
  <c r="T333" i="35"/>
  <c r="P333" i="35"/>
  <c r="AI332" i="35"/>
  <c r="AF332" i="35"/>
  <c r="AE332" i="35"/>
  <c r="AJ332" i="35"/>
  <c r="AB332" i="35"/>
  <c r="AA332" i="35"/>
  <c r="Z332" i="35"/>
  <c r="Y332" i="35"/>
  <c r="T332" i="35"/>
  <c r="P332" i="35"/>
  <c r="AI331" i="35"/>
  <c r="AF331" i="35"/>
  <c r="AE331" i="35"/>
  <c r="AJ331" i="35"/>
  <c r="AB331" i="35"/>
  <c r="AA331" i="35"/>
  <c r="Z331" i="35"/>
  <c r="Y331" i="35"/>
  <c r="T331" i="35"/>
  <c r="P331" i="35"/>
  <c r="AI330" i="35"/>
  <c r="AF330" i="35"/>
  <c r="AE330" i="35"/>
  <c r="AJ330" i="35"/>
  <c r="AB330" i="35"/>
  <c r="AA330" i="35"/>
  <c r="Z330" i="35"/>
  <c r="Y330" i="35"/>
  <c r="T330" i="35"/>
  <c r="P330" i="35"/>
  <c r="AE329" i="35"/>
  <c r="AJ329" i="35"/>
  <c r="AI329" i="35"/>
  <c r="AF329" i="35"/>
  <c r="AB329" i="35"/>
  <c r="AA329" i="35"/>
  <c r="Z329" i="35"/>
  <c r="Y329" i="35"/>
  <c r="T329" i="35"/>
  <c r="P329" i="35"/>
  <c r="AI328" i="35"/>
  <c r="AF328" i="35"/>
  <c r="AE328" i="35"/>
  <c r="AJ328" i="35"/>
  <c r="AB328" i="35"/>
  <c r="AA328" i="35"/>
  <c r="Z328" i="35"/>
  <c r="Y328" i="35"/>
  <c r="T328" i="35"/>
  <c r="P328" i="35"/>
  <c r="AE327" i="35"/>
  <c r="AJ327" i="35"/>
  <c r="AI327" i="35"/>
  <c r="AF327" i="35"/>
  <c r="AB327" i="35"/>
  <c r="AA327" i="35"/>
  <c r="Z327" i="35"/>
  <c r="Y327" i="35"/>
  <c r="T327" i="35"/>
  <c r="P327" i="35"/>
  <c r="AE326" i="35"/>
  <c r="AJ326" i="35"/>
  <c r="AI326" i="35"/>
  <c r="AF326" i="35"/>
  <c r="AB326" i="35"/>
  <c r="AA326" i="35"/>
  <c r="Z326" i="35"/>
  <c r="Y326" i="35"/>
  <c r="T326" i="35"/>
  <c r="P326" i="35"/>
  <c r="AI325" i="35"/>
  <c r="AF325" i="35"/>
  <c r="AE325" i="35"/>
  <c r="AJ325" i="35"/>
  <c r="AB325" i="35"/>
  <c r="AA325" i="35"/>
  <c r="Z325" i="35"/>
  <c r="Y325" i="35"/>
  <c r="T325" i="35"/>
  <c r="P325" i="35"/>
  <c r="AI324" i="35"/>
  <c r="AF324" i="35"/>
  <c r="AE324" i="35"/>
  <c r="AJ324" i="35"/>
  <c r="AB324" i="35"/>
  <c r="AA324" i="35"/>
  <c r="Z324" i="35"/>
  <c r="Y324" i="35"/>
  <c r="T324" i="35"/>
  <c r="P324" i="35"/>
  <c r="AI323" i="35"/>
  <c r="AF323" i="35"/>
  <c r="AE323" i="35"/>
  <c r="AJ323" i="35"/>
  <c r="AB323" i="35"/>
  <c r="AA323" i="35"/>
  <c r="Z323" i="35"/>
  <c r="Y323" i="35"/>
  <c r="T323" i="35"/>
  <c r="P323" i="35"/>
  <c r="AI322" i="35"/>
  <c r="AF322" i="35"/>
  <c r="AE322" i="35"/>
  <c r="AJ322" i="35"/>
  <c r="AB322" i="35"/>
  <c r="AA322" i="35"/>
  <c r="Z322" i="35"/>
  <c r="Y322" i="35"/>
  <c r="T322" i="35"/>
  <c r="P322" i="35"/>
  <c r="AI321" i="35"/>
  <c r="AF321" i="35"/>
  <c r="AE321" i="35"/>
  <c r="AJ321" i="35"/>
  <c r="AB321" i="35"/>
  <c r="AA321" i="35"/>
  <c r="Z321" i="35"/>
  <c r="Y321" i="35"/>
  <c r="T321" i="35"/>
  <c r="P321" i="35"/>
  <c r="AI320" i="35"/>
  <c r="AF320" i="35"/>
  <c r="AE320" i="35"/>
  <c r="AJ320" i="35"/>
  <c r="AB320" i="35"/>
  <c r="AA320" i="35"/>
  <c r="Z320" i="35"/>
  <c r="Y320" i="35"/>
  <c r="T320" i="35"/>
  <c r="P320" i="35"/>
  <c r="AE319" i="35"/>
  <c r="AJ319" i="35"/>
  <c r="AI319" i="35"/>
  <c r="AF319" i="35"/>
  <c r="AB319" i="35"/>
  <c r="AA319" i="35"/>
  <c r="Z319" i="35"/>
  <c r="Y319" i="35"/>
  <c r="T319" i="35"/>
  <c r="P319" i="35"/>
  <c r="AE318" i="35"/>
  <c r="AJ318" i="35"/>
  <c r="AI318" i="35"/>
  <c r="AF318" i="35"/>
  <c r="AB318" i="35"/>
  <c r="AA318" i="35"/>
  <c r="Z318" i="35"/>
  <c r="Y318" i="35"/>
  <c r="T318" i="35"/>
  <c r="P318" i="35"/>
  <c r="AI317" i="35"/>
  <c r="AF317" i="35"/>
  <c r="AE317" i="35"/>
  <c r="AJ317" i="35"/>
  <c r="AB317" i="35"/>
  <c r="AA317" i="35"/>
  <c r="Z317" i="35"/>
  <c r="Y317" i="35"/>
  <c r="T317" i="35"/>
  <c r="P317" i="35"/>
  <c r="AI316" i="35"/>
  <c r="AF316" i="35"/>
  <c r="AE316" i="35"/>
  <c r="AJ316" i="35"/>
  <c r="AB316" i="35"/>
  <c r="AA316" i="35"/>
  <c r="Z316" i="35"/>
  <c r="Y316" i="35"/>
  <c r="T316" i="35"/>
  <c r="P316" i="35"/>
  <c r="AI315" i="35"/>
  <c r="AF315" i="35"/>
  <c r="AE315" i="35"/>
  <c r="AJ315" i="35"/>
  <c r="AB315" i="35"/>
  <c r="AA315" i="35"/>
  <c r="Z315" i="35"/>
  <c r="Y315" i="35"/>
  <c r="T315" i="35"/>
  <c r="P315" i="35"/>
  <c r="AE314" i="35"/>
  <c r="AJ314" i="35"/>
  <c r="AI314" i="35"/>
  <c r="AF314" i="35"/>
  <c r="AB314" i="35"/>
  <c r="AA314" i="35"/>
  <c r="Z314" i="35"/>
  <c r="Y314" i="35"/>
  <c r="T314" i="35"/>
  <c r="P314" i="35"/>
  <c r="AI313" i="35"/>
  <c r="AF313" i="35"/>
  <c r="AE313" i="35"/>
  <c r="AJ313" i="35"/>
  <c r="AB313" i="35"/>
  <c r="AA313" i="35"/>
  <c r="Z313" i="35"/>
  <c r="Y313" i="35"/>
  <c r="T313" i="35"/>
  <c r="P313" i="35"/>
  <c r="AI312" i="35"/>
  <c r="AF312" i="35"/>
  <c r="AE312" i="35"/>
  <c r="AJ312" i="35"/>
  <c r="AB312" i="35"/>
  <c r="AA312" i="35"/>
  <c r="Z312" i="35"/>
  <c r="Y312" i="35"/>
  <c r="T312" i="35"/>
  <c r="P312" i="35"/>
  <c r="AE311" i="35"/>
  <c r="AJ311" i="35"/>
  <c r="AI311" i="35"/>
  <c r="AF311" i="35"/>
  <c r="AB311" i="35"/>
  <c r="AA311" i="35"/>
  <c r="Z311" i="35"/>
  <c r="Y311" i="35"/>
  <c r="T311" i="35"/>
  <c r="P311" i="35"/>
  <c r="AE310" i="35"/>
  <c r="AJ310" i="35"/>
  <c r="AI310" i="35"/>
  <c r="AF310" i="35"/>
  <c r="AB310" i="35"/>
  <c r="AA310" i="35"/>
  <c r="Z310" i="35"/>
  <c r="Y310" i="35"/>
  <c r="T310" i="35"/>
  <c r="P310" i="35"/>
  <c r="AI309" i="35"/>
  <c r="AF309" i="35"/>
  <c r="AE309" i="35"/>
  <c r="AJ309" i="35"/>
  <c r="AB309" i="35"/>
  <c r="AA309" i="35"/>
  <c r="Z309" i="35"/>
  <c r="Y309" i="35"/>
  <c r="T309" i="35"/>
  <c r="P309" i="35"/>
  <c r="AI308" i="35"/>
  <c r="AF308" i="35"/>
  <c r="AE308" i="35"/>
  <c r="AJ308" i="35"/>
  <c r="AB308" i="35"/>
  <c r="AA308" i="35"/>
  <c r="Z308" i="35"/>
  <c r="Y308" i="35"/>
  <c r="T308" i="35"/>
  <c r="P308" i="35"/>
  <c r="AI307" i="35"/>
  <c r="AF307" i="35"/>
  <c r="AE307" i="35"/>
  <c r="AJ307" i="35"/>
  <c r="AB307" i="35"/>
  <c r="AA307" i="35"/>
  <c r="Z307" i="35"/>
  <c r="Y307" i="35"/>
  <c r="T307" i="35"/>
  <c r="P307" i="35"/>
  <c r="AI306" i="35"/>
  <c r="AF306" i="35"/>
  <c r="AE306" i="35"/>
  <c r="AJ306" i="35"/>
  <c r="AB306" i="35"/>
  <c r="AA306" i="35"/>
  <c r="Z306" i="35"/>
  <c r="Y306" i="35"/>
  <c r="T306" i="35"/>
  <c r="P306" i="35"/>
  <c r="AI305" i="35"/>
  <c r="AF305" i="35"/>
  <c r="AE305" i="35"/>
  <c r="AJ305" i="35"/>
  <c r="AB305" i="35"/>
  <c r="AA305" i="35"/>
  <c r="Z305" i="35"/>
  <c r="Y305" i="35"/>
  <c r="T305" i="35"/>
  <c r="P305" i="35"/>
  <c r="AI304" i="35"/>
  <c r="AF304" i="35"/>
  <c r="AE304" i="35"/>
  <c r="AJ304" i="35"/>
  <c r="AB304" i="35"/>
  <c r="AA304" i="35"/>
  <c r="Z304" i="35"/>
  <c r="Y304" i="35"/>
  <c r="T304" i="35"/>
  <c r="P304" i="35"/>
  <c r="AE303" i="35"/>
  <c r="AJ303" i="35"/>
  <c r="AI303" i="35"/>
  <c r="AF303" i="35"/>
  <c r="AB303" i="35"/>
  <c r="AA303" i="35"/>
  <c r="Z303" i="35"/>
  <c r="Y303" i="35"/>
  <c r="T303" i="35"/>
  <c r="P303" i="35"/>
  <c r="AE302" i="35"/>
  <c r="AJ302" i="35"/>
  <c r="AI302" i="35"/>
  <c r="AF302" i="35"/>
  <c r="AB302" i="35"/>
  <c r="AA302" i="35"/>
  <c r="Z302" i="35"/>
  <c r="Y302" i="35"/>
  <c r="T302" i="35"/>
  <c r="P302" i="35"/>
  <c r="AI301" i="35"/>
  <c r="AF301" i="35"/>
  <c r="AE301" i="35"/>
  <c r="AJ301" i="35"/>
  <c r="AB301" i="35"/>
  <c r="AA301" i="35"/>
  <c r="Z301" i="35"/>
  <c r="Y301" i="35"/>
  <c r="T301" i="35"/>
  <c r="P301" i="35"/>
  <c r="AI300" i="35"/>
  <c r="AF300" i="35"/>
  <c r="AE300" i="35"/>
  <c r="AJ300" i="35"/>
  <c r="AB300" i="35"/>
  <c r="AA300" i="35"/>
  <c r="Z300" i="35"/>
  <c r="Y300" i="35"/>
  <c r="T300" i="35"/>
  <c r="P300" i="35"/>
  <c r="AI299" i="35"/>
  <c r="AF299" i="35"/>
  <c r="AE299" i="35"/>
  <c r="AJ299" i="35"/>
  <c r="AB299" i="35"/>
  <c r="AA299" i="35"/>
  <c r="Z299" i="35"/>
  <c r="Y299" i="35"/>
  <c r="T299" i="35"/>
  <c r="P299" i="35"/>
  <c r="AE298" i="35"/>
  <c r="AJ298" i="35"/>
  <c r="AI298" i="35"/>
  <c r="AF298" i="35"/>
  <c r="AB298" i="35"/>
  <c r="AA298" i="35"/>
  <c r="Z298" i="35"/>
  <c r="Y298" i="35"/>
  <c r="T298" i="35"/>
  <c r="P298" i="35"/>
  <c r="AE297" i="35"/>
  <c r="AJ297" i="35"/>
  <c r="AI297" i="35"/>
  <c r="AF297" i="35"/>
  <c r="AB297" i="35"/>
  <c r="AA297" i="35"/>
  <c r="Z297" i="35"/>
  <c r="Y297" i="35"/>
  <c r="T297" i="35"/>
  <c r="P297" i="35"/>
  <c r="AI296" i="35"/>
  <c r="AF296" i="35"/>
  <c r="AE296" i="35"/>
  <c r="AJ296" i="35"/>
  <c r="AB296" i="35"/>
  <c r="AA296" i="35"/>
  <c r="Z296" i="35"/>
  <c r="Y296" i="35"/>
  <c r="T296" i="35"/>
  <c r="P296" i="35"/>
  <c r="AE295" i="35"/>
  <c r="AJ295" i="35"/>
  <c r="AI295" i="35"/>
  <c r="AF295" i="35"/>
  <c r="AB295" i="35"/>
  <c r="AA295" i="35"/>
  <c r="Z295" i="35"/>
  <c r="Y295" i="35"/>
  <c r="T295" i="35"/>
  <c r="P295" i="35"/>
  <c r="AE294" i="35"/>
  <c r="AJ294" i="35"/>
  <c r="AI294" i="35"/>
  <c r="AF294" i="35"/>
  <c r="AB294" i="35"/>
  <c r="AA294" i="35"/>
  <c r="Z294" i="35"/>
  <c r="Y294" i="35"/>
  <c r="T294" i="35"/>
  <c r="P294" i="35"/>
  <c r="AI293" i="35"/>
  <c r="AF293" i="35"/>
  <c r="AE293" i="35"/>
  <c r="AJ293" i="35"/>
  <c r="AB293" i="35"/>
  <c r="AA293" i="35"/>
  <c r="Z293" i="35"/>
  <c r="Y293" i="35"/>
  <c r="T293" i="35"/>
  <c r="P293" i="35"/>
  <c r="AE292" i="35"/>
  <c r="AJ292" i="35"/>
  <c r="AI292" i="35"/>
  <c r="AF292" i="35"/>
  <c r="AB292" i="35"/>
  <c r="AA292" i="35"/>
  <c r="Z292" i="35"/>
  <c r="Y292" i="35"/>
  <c r="T292" i="35"/>
  <c r="P292" i="35"/>
  <c r="AE291" i="35"/>
  <c r="AJ291" i="35"/>
  <c r="AI291" i="35"/>
  <c r="AF291" i="35"/>
  <c r="AB291" i="35"/>
  <c r="AA291" i="35"/>
  <c r="Z291" i="35"/>
  <c r="Y291" i="35"/>
  <c r="T291" i="35"/>
  <c r="P291" i="35"/>
  <c r="AE290" i="35"/>
  <c r="AJ290" i="35"/>
  <c r="AI290" i="35"/>
  <c r="AF290" i="35"/>
  <c r="AB290" i="35"/>
  <c r="AA290" i="35"/>
  <c r="Z290" i="35"/>
  <c r="Y290" i="35"/>
  <c r="T290" i="35"/>
  <c r="P290" i="35"/>
  <c r="AE289" i="35"/>
  <c r="AJ289" i="35"/>
  <c r="AI289" i="35"/>
  <c r="AF289" i="35"/>
  <c r="AB289" i="35"/>
  <c r="AA289" i="35"/>
  <c r="Z289" i="35"/>
  <c r="Y289" i="35"/>
  <c r="T289" i="35"/>
  <c r="P289" i="35"/>
  <c r="AI288" i="35"/>
  <c r="AF288" i="35"/>
  <c r="AE288" i="35"/>
  <c r="AJ288" i="35"/>
  <c r="AB288" i="35"/>
  <c r="AA288" i="35"/>
  <c r="Z288" i="35"/>
  <c r="Y288" i="35"/>
  <c r="T288" i="35"/>
  <c r="P288" i="35"/>
  <c r="AI287" i="35"/>
  <c r="AF287" i="35"/>
  <c r="AE287" i="35"/>
  <c r="AJ287" i="35"/>
  <c r="AB287" i="35"/>
  <c r="AA287" i="35"/>
  <c r="Z287" i="35"/>
  <c r="Y287" i="35"/>
  <c r="T287" i="35"/>
  <c r="P287" i="35"/>
  <c r="AE286" i="35"/>
  <c r="AJ286" i="35"/>
  <c r="AI286" i="35"/>
  <c r="AF286" i="35"/>
  <c r="AB286" i="35"/>
  <c r="AA286" i="35"/>
  <c r="Z286" i="35"/>
  <c r="Y286" i="35"/>
  <c r="T286" i="35"/>
  <c r="P286" i="35"/>
  <c r="AE285" i="35"/>
  <c r="AJ285" i="35"/>
  <c r="AI285" i="35"/>
  <c r="AF285" i="35"/>
  <c r="AB285" i="35"/>
  <c r="AA285" i="35"/>
  <c r="Z285" i="35"/>
  <c r="Y285" i="35"/>
  <c r="T285" i="35"/>
  <c r="P285" i="35"/>
  <c r="AE284" i="35"/>
  <c r="AJ284" i="35"/>
  <c r="AI284" i="35"/>
  <c r="AF284" i="35"/>
  <c r="AB284" i="35"/>
  <c r="AA284" i="35"/>
  <c r="Z284" i="35"/>
  <c r="Y284" i="35"/>
  <c r="T284" i="35"/>
  <c r="P284" i="35"/>
  <c r="AI283" i="35"/>
  <c r="AF283" i="35"/>
  <c r="AE283" i="35"/>
  <c r="AJ283" i="35"/>
  <c r="AB283" i="35"/>
  <c r="AA283" i="35"/>
  <c r="Z283" i="35"/>
  <c r="Y283" i="35"/>
  <c r="T283" i="35"/>
  <c r="P283" i="35"/>
  <c r="AE282" i="35"/>
  <c r="AJ282" i="35"/>
  <c r="AI282" i="35"/>
  <c r="AF282" i="35"/>
  <c r="AB282" i="35"/>
  <c r="AA282" i="35"/>
  <c r="Z282" i="35"/>
  <c r="Y282" i="35"/>
  <c r="T282" i="35"/>
  <c r="P282" i="35"/>
  <c r="AE281" i="35"/>
  <c r="AJ281" i="35"/>
  <c r="AI281" i="35"/>
  <c r="AF281" i="35"/>
  <c r="AB281" i="35"/>
  <c r="AA281" i="35"/>
  <c r="Z281" i="35"/>
  <c r="Y281" i="35"/>
  <c r="T281" i="35"/>
  <c r="P281" i="35"/>
  <c r="AI280" i="35"/>
  <c r="AF280" i="35"/>
  <c r="AE280" i="35"/>
  <c r="AJ280" i="35"/>
  <c r="AB280" i="35"/>
  <c r="AA280" i="35"/>
  <c r="Z280" i="35"/>
  <c r="Y280" i="35"/>
  <c r="T280" i="35"/>
  <c r="P280" i="35"/>
  <c r="AI279" i="35"/>
  <c r="AF279" i="35"/>
  <c r="AE279" i="35"/>
  <c r="AJ279" i="35"/>
  <c r="AB279" i="35"/>
  <c r="AA279" i="35"/>
  <c r="Z279" i="35"/>
  <c r="Y279" i="35"/>
  <c r="T279" i="35"/>
  <c r="P279" i="35"/>
  <c r="AI278" i="35"/>
  <c r="AF278" i="35"/>
  <c r="AE278" i="35"/>
  <c r="AJ278" i="35"/>
  <c r="AB278" i="35"/>
  <c r="AA278" i="35"/>
  <c r="Z278" i="35"/>
  <c r="Y278" i="35"/>
  <c r="T278" i="35"/>
  <c r="P278" i="35"/>
  <c r="AE277" i="35"/>
  <c r="AJ277" i="35"/>
  <c r="AI277" i="35"/>
  <c r="AF277" i="35"/>
  <c r="AB277" i="35"/>
  <c r="AA277" i="35"/>
  <c r="Z277" i="35"/>
  <c r="Y277" i="35"/>
  <c r="T277" i="35"/>
  <c r="P277" i="35"/>
  <c r="AE276" i="35"/>
  <c r="AJ276" i="35"/>
  <c r="AI276" i="35"/>
  <c r="AF276" i="35"/>
  <c r="AB276" i="35"/>
  <c r="AA276" i="35"/>
  <c r="Z276" i="35"/>
  <c r="Y276" i="35"/>
  <c r="T276" i="35"/>
  <c r="P276" i="35"/>
  <c r="AE275" i="35"/>
  <c r="AJ275" i="35"/>
  <c r="AI275" i="35"/>
  <c r="AF275" i="35"/>
  <c r="AB275" i="35"/>
  <c r="AA275" i="35"/>
  <c r="Z275" i="35"/>
  <c r="Y275" i="35"/>
  <c r="T275" i="35"/>
  <c r="P275" i="35"/>
  <c r="AE274" i="35"/>
  <c r="AJ274" i="35"/>
  <c r="AI274" i="35"/>
  <c r="AF274" i="35"/>
  <c r="AB274" i="35"/>
  <c r="AA274" i="35"/>
  <c r="Z274" i="35"/>
  <c r="Y274" i="35"/>
  <c r="T274" i="35"/>
  <c r="P274" i="35"/>
  <c r="AE273" i="35"/>
  <c r="AJ273" i="35"/>
  <c r="AI273" i="35"/>
  <c r="AF273" i="35"/>
  <c r="AB273" i="35"/>
  <c r="AA273" i="35"/>
  <c r="Z273" i="35"/>
  <c r="Y273" i="35"/>
  <c r="T273" i="35"/>
  <c r="P273" i="35"/>
  <c r="AI272" i="35"/>
  <c r="AF272" i="35"/>
  <c r="AE272" i="35"/>
  <c r="AJ272" i="35"/>
  <c r="AB272" i="35"/>
  <c r="AA272" i="35"/>
  <c r="Z272" i="35"/>
  <c r="Y272" i="35"/>
  <c r="T272" i="35"/>
  <c r="P272" i="35"/>
  <c r="AI271" i="35"/>
  <c r="AF271" i="35"/>
  <c r="AE271" i="35"/>
  <c r="AJ271" i="35"/>
  <c r="AB271" i="35"/>
  <c r="AA271" i="35"/>
  <c r="Z271" i="35"/>
  <c r="Y271" i="35"/>
  <c r="T271" i="35"/>
  <c r="P271" i="35"/>
  <c r="AI270" i="35"/>
  <c r="AF270" i="35"/>
  <c r="AE270" i="35"/>
  <c r="AJ270" i="35"/>
  <c r="AB270" i="35"/>
  <c r="AA270" i="35"/>
  <c r="Z270" i="35"/>
  <c r="Y270" i="35"/>
  <c r="T270" i="35"/>
  <c r="P270" i="35"/>
  <c r="AI269" i="35"/>
  <c r="AF269" i="35"/>
  <c r="AE269" i="35"/>
  <c r="AJ269" i="35"/>
  <c r="AB269" i="35"/>
  <c r="AA269" i="35"/>
  <c r="Z269" i="35"/>
  <c r="Y269" i="35"/>
  <c r="T269" i="35"/>
  <c r="P269" i="35"/>
  <c r="AI268" i="35"/>
  <c r="AF268" i="35"/>
  <c r="AE268" i="35"/>
  <c r="AJ268" i="35"/>
  <c r="AB268" i="35"/>
  <c r="AA268" i="35"/>
  <c r="Z268" i="35"/>
  <c r="Y268" i="35"/>
  <c r="T268" i="35"/>
  <c r="P268" i="35"/>
  <c r="AE267" i="35"/>
  <c r="AJ267" i="35"/>
  <c r="AI267" i="35"/>
  <c r="AF267" i="35"/>
  <c r="AB267" i="35"/>
  <c r="AA267" i="35"/>
  <c r="Z267" i="35"/>
  <c r="Y267" i="35"/>
  <c r="T267" i="35"/>
  <c r="P267" i="35"/>
  <c r="AE266" i="35"/>
  <c r="AJ266" i="35"/>
  <c r="AI266" i="35"/>
  <c r="AF266" i="35"/>
  <c r="AB266" i="35"/>
  <c r="AA266" i="35"/>
  <c r="Z266" i="35"/>
  <c r="Y266" i="35"/>
  <c r="T266" i="35"/>
  <c r="P266" i="35"/>
  <c r="AE265" i="35"/>
  <c r="AJ265" i="35"/>
  <c r="AI265" i="35"/>
  <c r="AF265" i="35"/>
  <c r="AB265" i="35"/>
  <c r="AA265" i="35"/>
  <c r="Z265" i="35"/>
  <c r="Y265" i="35"/>
  <c r="T265" i="35"/>
  <c r="P265" i="35"/>
  <c r="AI264" i="35"/>
  <c r="AF264" i="35"/>
  <c r="AE264" i="35"/>
  <c r="AJ264" i="35"/>
  <c r="AB264" i="35"/>
  <c r="AA264" i="35"/>
  <c r="Z264" i="35"/>
  <c r="Y264" i="35"/>
  <c r="T264" i="35"/>
  <c r="P264" i="35"/>
  <c r="AI263" i="35"/>
  <c r="AF263" i="35"/>
  <c r="AE263" i="35"/>
  <c r="AJ263" i="35"/>
  <c r="AB263" i="35"/>
  <c r="AA263" i="35"/>
  <c r="Z263" i="35"/>
  <c r="Y263" i="35"/>
  <c r="T263" i="35"/>
  <c r="P263" i="35"/>
  <c r="AE262" i="35"/>
  <c r="AJ262" i="35"/>
  <c r="AI262" i="35"/>
  <c r="AF262" i="35"/>
  <c r="AB262" i="35"/>
  <c r="AA262" i="35"/>
  <c r="Z262" i="35"/>
  <c r="Y262" i="35"/>
  <c r="T262" i="35"/>
  <c r="P262" i="35"/>
  <c r="AE261" i="35"/>
  <c r="AJ261" i="35"/>
  <c r="AI261" i="35"/>
  <c r="AF261" i="35"/>
  <c r="AB261" i="35"/>
  <c r="AA261" i="35"/>
  <c r="Z261" i="35"/>
  <c r="Y261" i="35"/>
  <c r="T261" i="35"/>
  <c r="P261" i="35"/>
  <c r="AE260" i="35"/>
  <c r="AJ260" i="35"/>
  <c r="AI260" i="35"/>
  <c r="AF260" i="35"/>
  <c r="AB260" i="35"/>
  <c r="AA260" i="35"/>
  <c r="Z260" i="35"/>
  <c r="Y260" i="35"/>
  <c r="T260" i="35"/>
  <c r="P260" i="35"/>
  <c r="AE259" i="35"/>
  <c r="AJ259" i="35"/>
  <c r="AI259" i="35"/>
  <c r="AF259" i="35"/>
  <c r="AB259" i="35"/>
  <c r="AA259" i="35"/>
  <c r="Z259" i="35"/>
  <c r="Y259" i="35"/>
  <c r="T259" i="35"/>
  <c r="P259" i="35"/>
  <c r="AE258" i="35"/>
  <c r="AJ258" i="35"/>
  <c r="AI258" i="35"/>
  <c r="AF258" i="35"/>
  <c r="AB258" i="35"/>
  <c r="AA258" i="35"/>
  <c r="Z258" i="35"/>
  <c r="Y258" i="35"/>
  <c r="T258" i="35"/>
  <c r="P258" i="35"/>
  <c r="AE257" i="35"/>
  <c r="AJ257" i="35"/>
  <c r="AI257" i="35"/>
  <c r="AF257" i="35"/>
  <c r="AB257" i="35"/>
  <c r="AA257" i="35"/>
  <c r="Z257" i="35"/>
  <c r="Y257" i="35"/>
  <c r="T257" i="35"/>
  <c r="P257" i="35"/>
  <c r="AI256" i="35"/>
  <c r="AF256" i="35"/>
  <c r="AE256" i="35"/>
  <c r="AJ256" i="35"/>
  <c r="AB256" i="35"/>
  <c r="AA256" i="35"/>
  <c r="Z256" i="35"/>
  <c r="Y256" i="35"/>
  <c r="T256" i="35"/>
  <c r="P256" i="35"/>
  <c r="AI255" i="35"/>
  <c r="AF255" i="35"/>
  <c r="AE255" i="35"/>
  <c r="AJ255" i="35"/>
  <c r="AB255" i="35"/>
  <c r="AA255" i="35"/>
  <c r="Z255" i="35"/>
  <c r="Y255" i="35"/>
  <c r="T255" i="35"/>
  <c r="P255" i="35"/>
  <c r="AI254" i="35"/>
  <c r="AF254" i="35"/>
  <c r="AE254" i="35"/>
  <c r="AJ254" i="35"/>
  <c r="AB254" i="35"/>
  <c r="AA254" i="35"/>
  <c r="Z254" i="35"/>
  <c r="Y254" i="35"/>
  <c r="T254" i="35"/>
  <c r="P254" i="35"/>
  <c r="AE253" i="35"/>
  <c r="AJ253" i="35"/>
  <c r="AI253" i="35"/>
  <c r="AF253" i="35"/>
  <c r="AB253" i="35"/>
  <c r="AA253" i="35"/>
  <c r="Z253" i="35"/>
  <c r="Y253" i="35"/>
  <c r="T253" i="35"/>
  <c r="P253" i="35"/>
  <c r="AE252" i="35"/>
  <c r="AJ252" i="35"/>
  <c r="AI252" i="35"/>
  <c r="AF252" i="35"/>
  <c r="AB252" i="35"/>
  <c r="AA252" i="35"/>
  <c r="Z252" i="35"/>
  <c r="Y252" i="35"/>
  <c r="T252" i="35"/>
  <c r="P252" i="35"/>
  <c r="AI251" i="35"/>
  <c r="AF251" i="35"/>
  <c r="AE251" i="35"/>
  <c r="AJ251" i="35"/>
  <c r="AB251" i="35"/>
  <c r="AA251" i="35"/>
  <c r="Z251" i="35"/>
  <c r="Y251" i="35"/>
  <c r="T251" i="35"/>
  <c r="P251" i="35"/>
  <c r="AE250" i="35"/>
  <c r="AJ250" i="35"/>
  <c r="AI250" i="35"/>
  <c r="AF250" i="35"/>
  <c r="AB250" i="35"/>
  <c r="AA250" i="35"/>
  <c r="Z250" i="35"/>
  <c r="Y250" i="35"/>
  <c r="T250" i="35"/>
  <c r="P250" i="35"/>
  <c r="AE249" i="35"/>
  <c r="AJ249" i="35"/>
  <c r="AI249" i="35"/>
  <c r="AF249" i="35"/>
  <c r="AB249" i="35"/>
  <c r="AA249" i="35"/>
  <c r="Z249" i="35"/>
  <c r="Y249" i="35"/>
  <c r="T249" i="35"/>
  <c r="P249" i="35"/>
  <c r="AI248" i="35"/>
  <c r="AF248" i="35"/>
  <c r="AE248" i="35"/>
  <c r="AJ248" i="35"/>
  <c r="AB248" i="35"/>
  <c r="AA248" i="35"/>
  <c r="Z248" i="35"/>
  <c r="Y248" i="35"/>
  <c r="T248" i="35"/>
  <c r="P248" i="35"/>
  <c r="AI247" i="35"/>
  <c r="AF247" i="35"/>
  <c r="AE247" i="35"/>
  <c r="AJ247" i="35"/>
  <c r="AB247" i="35"/>
  <c r="AA247" i="35"/>
  <c r="Z247" i="35"/>
  <c r="Y247" i="35"/>
  <c r="T247" i="35"/>
  <c r="P247" i="35"/>
  <c r="AI246" i="35"/>
  <c r="AF246" i="35"/>
  <c r="AE246" i="35"/>
  <c r="AJ246" i="35"/>
  <c r="AB246" i="35"/>
  <c r="AA246" i="35"/>
  <c r="Z246" i="35"/>
  <c r="Y246" i="35"/>
  <c r="T246" i="35"/>
  <c r="P246" i="35"/>
  <c r="AI245" i="35"/>
  <c r="AF245" i="35"/>
  <c r="AE245" i="35"/>
  <c r="AJ245" i="35"/>
  <c r="AB245" i="35"/>
  <c r="AA245" i="35"/>
  <c r="Z245" i="35"/>
  <c r="Y245" i="35"/>
  <c r="T245" i="35"/>
  <c r="P245" i="35"/>
  <c r="AI244" i="35"/>
  <c r="AF244" i="35"/>
  <c r="AE244" i="35"/>
  <c r="AJ244" i="35"/>
  <c r="AB244" i="35"/>
  <c r="AA244" i="35"/>
  <c r="Z244" i="35"/>
  <c r="Y244" i="35"/>
  <c r="T244" i="35"/>
  <c r="P244" i="35"/>
  <c r="AI243" i="35"/>
  <c r="AF243" i="35"/>
  <c r="AE243" i="35"/>
  <c r="AJ243" i="35"/>
  <c r="AB243" i="35"/>
  <c r="AA243" i="35"/>
  <c r="Z243" i="35"/>
  <c r="Y243" i="35"/>
  <c r="T243" i="35"/>
  <c r="P243" i="35"/>
  <c r="AE242" i="35"/>
  <c r="AJ242" i="35"/>
  <c r="AI242" i="35"/>
  <c r="AF242" i="35"/>
  <c r="AB242" i="35"/>
  <c r="AA242" i="35"/>
  <c r="Z242" i="35"/>
  <c r="Y242" i="35"/>
  <c r="T242" i="35"/>
  <c r="P242" i="35"/>
  <c r="AE241" i="35"/>
  <c r="AJ241" i="35"/>
  <c r="AI241" i="35"/>
  <c r="AF241" i="35"/>
  <c r="AB241" i="35"/>
  <c r="AA241" i="35"/>
  <c r="Z241" i="35"/>
  <c r="Y241" i="35"/>
  <c r="T241" i="35"/>
  <c r="P241" i="35"/>
  <c r="AE240" i="35"/>
  <c r="AJ240" i="35"/>
  <c r="AI240" i="35"/>
  <c r="AF240" i="35"/>
  <c r="AB240" i="35"/>
  <c r="AA240" i="35"/>
  <c r="Z240" i="35"/>
  <c r="Y240" i="35"/>
  <c r="T240" i="35"/>
  <c r="P240" i="35"/>
  <c r="AE239" i="35"/>
  <c r="AJ239" i="35"/>
  <c r="AI239" i="35"/>
  <c r="AF239" i="35"/>
  <c r="AB239" i="35"/>
  <c r="AA239" i="35"/>
  <c r="Z239" i="35"/>
  <c r="Y239" i="35"/>
  <c r="T239" i="35"/>
  <c r="P239" i="35"/>
  <c r="AI238" i="35"/>
  <c r="AF238" i="35"/>
  <c r="AE238" i="35"/>
  <c r="AJ238" i="35"/>
  <c r="AB238" i="35"/>
  <c r="AA238" i="35"/>
  <c r="Z238" i="35"/>
  <c r="Y238" i="35"/>
  <c r="T238" i="35"/>
  <c r="P238" i="35"/>
  <c r="AI237" i="35"/>
  <c r="AF237" i="35"/>
  <c r="AE237" i="35"/>
  <c r="AJ237" i="35"/>
  <c r="AB237" i="35"/>
  <c r="AA237" i="35"/>
  <c r="Z237" i="35"/>
  <c r="Y237" i="35"/>
  <c r="T237" i="35"/>
  <c r="P237" i="35"/>
  <c r="AI236" i="35"/>
  <c r="AF236" i="35"/>
  <c r="AE236" i="35"/>
  <c r="AJ236" i="35"/>
  <c r="AB236" i="35"/>
  <c r="AA236" i="35"/>
  <c r="Z236" i="35"/>
  <c r="Y236" i="35"/>
  <c r="T236" i="35"/>
  <c r="P236" i="35"/>
  <c r="AI235" i="35"/>
  <c r="AF235" i="35"/>
  <c r="AE235" i="35"/>
  <c r="AJ235" i="35"/>
  <c r="AB235" i="35"/>
  <c r="AA235" i="35"/>
  <c r="Z235" i="35"/>
  <c r="Y235" i="35"/>
  <c r="T235" i="35"/>
  <c r="P235" i="35"/>
  <c r="AE234" i="35"/>
  <c r="AJ234" i="35"/>
  <c r="AI234" i="35"/>
  <c r="AF234" i="35"/>
  <c r="AB234" i="35"/>
  <c r="AA234" i="35"/>
  <c r="Z234" i="35"/>
  <c r="Y234" i="35"/>
  <c r="T234" i="35"/>
  <c r="P234" i="35"/>
  <c r="AE233" i="35"/>
  <c r="AJ233" i="35"/>
  <c r="AI233" i="35"/>
  <c r="AF233" i="35"/>
  <c r="AB233" i="35"/>
  <c r="AA233" i="35"/>
  <c r="Z233" i="35"/>
  <c r="Y233" i="35"/>
  <c r="T233" i="35"/>
  <c r="P233" i="35"/>
  <c r="AI232" i="35"/>
  <c r="AF232" i="35"/>
  <c r="AE232" i="35"/>
  <c r="AJ232" i="35"/>
  <c r="AB232" i="35"/>
  <c r="AA232" i="35"/>
  <c r="Z232" i="35"/>
  <c r="Y232" i="35"/>
  <c r="T232" i="35"/>
  <c r="P232" i="35"/>
  <c r="AE231" i="35"/>
  <c r="AJ231" i="35"/>
  <c r="AI231" i="35"/>
  <c r="AF231" i="35"/>
  <c r="AB231" i="35"/>
  <c r="AA231" i="35"/>
  <c r="Z231" i="35"/>
  <c r="Y231" i="35"/>
  <c r="T231" i="35"/>
  <c r="P231" i="35"/>
  <c r="AI230" i="35"/>
  <c r="AF230" i="35"/>
  <c r="AE230" i="35"/>
  <c r="AJ230" i="35"/>
  <c r="AB230" i="35"/>
  <c r="AA230" i="35"/>
  <c r="Z230" i="35"/>
  <c r="Y230" i="35"/>
  <c r="T230" i="35"/>
  <c r="P230" i="35"/>
  <c r="AI229" i="35"/>
  <c r="AF229" i="35"/>
  <c r="AE229" i="35"/>
  <c r="AJ229" i="35"/>
  <c r="AB229" i="35"/>
  <c r="AA229" i="35"/>
  <c r="Z229" i="35"/>
  <c r="Y229" i="35"/>
  <c r="T229" i="35"/>
  <c r="P229" i="35"/>
  <c r="AE228" i="35"/>
  <c r="AJ228" i="35"/>
  <c r="AI228" i="35"/>
  <c r="AF228" i="35"/>
  <c r="AB228" i="35"/>
  <c r="AA228" i="35"/>
  <c r="Z228" i="35"/>
  <c r="Y228" i="35"/>
  <c r="T228" i="35"/>
  <c r="P228" i="35"/>
  <c r="AE227" i="35"/>
  <c r="AJ227" i="35"/>
  <c r="AI227" i="35"/>
  <c r="AF227" i="35"/>
  <c r="AB227" i="35"/>
  <c r="AA227" i="35"/>
  <c r="Z227" i="35"/>
  <c r="Y227" i="35"/>
  <c r="T227" i="35"/>
  <c r="P227" i="35"/>
  <c r="AI226" i="35"/>
  <c r="AF226" i="35"/>
  <c r="AE226" i="35"/>
  <c r="AJ226" i="35"/>
  <c r="AB226" i="35"/>
  <c r="AA226" i="35"/>
  <c r="Z226" i="35"/>
  <c r="Y226" i="35"/>
  <c r="T226" i="35"/>
  <c r="P226" i="35"/>
  <c r="AI225" i="35"/>
  <c r="AF225" i="35"/>
  <c r="AE225" i="35"/>
  <c r="AJ225" i="35"/>
  <c r="AB225" i="35"/>
  <c r="AA225" i="35"/>
  <c r="Z225" i="35"/>
  <c r="Y225" i="35"/>
  <c r="T225" i="35"/>
  <c r="P225" i="35"/>
  <c r="AE224" i="35"/>
  <c r="AJ224" i="35"/>
  <c r="AI224" i="35"/>
  <c r="AF224" i="35"/>
  <c r="AB224" i="35"/>
  <c r="AA224" i="35"/>
  <c r="Z224" i="35"/>
  <c r="Y224" i="35"/>
  <c r="T224" i="35"/>
  <c r="P224" i="35"/>
  <c r="AE223" i="35"/>
  <c r="AJ223" i="35"/>
  <c r="AI223" i="35"/>
  <c r="AF223" i="35"/>
  <c r="AB223" i="35"/>
  <c r="AA223" i="35"/>
  <c r="Z223" i="35"/>
  <c r="Y223" i="35"/>
  <c r="T223" i="35"/>
  <c r="P223" i="35"/>
  <c r="AI222" i="35"/>
  <c r="AF222" i="35"/>
  <c r="AE222" i="35"/>
  <c r="AJ222" i="35"/>
  <c r="AB222" i="35"/>
  <c r="AA222" i="35"/>
  <c r="Z222" i="35"/>
  <c r="Y222" i="35"/>
  <c r="T222" i="35"/>
  <c r="P222" i="35"/>
  <c r="AE221" i="35"/>
  <c r="AJ221" i="35"/>
  <c r="AI221" i="35"/>
  <c r="AF221" i="35"/>
  <c r="AB221" i="35"/>
  <c r="AA221" i="35"/>
  <c r="Z221" i="35"/>
  <c r="Y221" i="35"/>
  <c r="T221" i="35"/>
  <c r="P221" i="35"/>
  <c r="AE220" i="35"/>
  <c r="AJ220" i="35"/>
  <c r="AI220" i="35"/>
  <c r="AF220" i="35"/>
  <c r="AB220" i="35"/>
  <c r="AA220" i="35"/>
  <c r="Z220" i="35"/>
  <c r="Y220" i="35"/>
  <c r="T220" i="35"/>
  <c r="P220" i="35"/>
  <c r="AE219" i="35"/>
  <c r="AJ219" i="35"/>
  <c r="AI219" i="35"/>
  <c r="AF219" i="35"/>
  <c r="AB219" i="35"/>
  <c r="AA219" i="35"/>
  <c r="Z219" i="35"/>
  <c r="Y219" i="35"/>
  <c r="T219" i="35"/>
  <c r="P219" i="35"/>
  <c r="AI218" i="35"/>
  <c r="AF218" i="35"/>
  <c r="AE218" i="35"/>
  <c r="AJ218" i="35"/>
  <c r="AB218" i="35"/>
  <c r="AA218" i="35"/>
  <c r="Z218" i="35"/>
  <c r="Y218" i="35"/>
  <c r="T218" i="35"/>
  <c r="P218" i="35"/>
  <c r="AI217" i="35"/>
  <c r="AF217" i="35"/>
  <c r="AE217" i="35"/>
  <c r="AJ217" i="35"/>
  <c r="AB217" i="35"/>
  <c r="AA217" i="35"/>
  <c r="Z217" i="35"/>
  <c r="Y217" i="35"/>
  <c r="T217" i="35"/>
  <c r="P217" i="35"/>
  <c r="AI216" i="35"/>
  <c r="AF216" i="35"/>
  <c r="AE216" i="35"/>
  <c r="AJ216" i="35"/>
  <c r="AB216" i="35"/>
  <c r="AA216" i="35"/>
  <c r="Z216" i="35"/>
  <c r="Y216" i="35"/>
  <c r="T216" i="35"/>
  <c r="P216" i="35"/>
  <c r="AE215" i="35"/>
  <c r="AJ215" i="35"/>
  <c r="AI215" i="35"/>
  <c r="AF215" i="35"/>
  <c r="AB215" i="35"/>
  <c r="AA215" i="35"/>
  <c r="Z215" i="35"/>
  <c r="Y215" i="35"/>
  <c r="T215" i="35"/>
  <c r="P215" i="35"/>
  <c r="AI214" i="35"/>
  <c r="AF214" i="35"/>
  <c r="AE214" i="35"/>
  <c r="AJ214" i="35"/>
  <c r="AB214" i="35"/>
  <c r="AA214" i="35"/>
  <c r="Z214" i="35"/>
  <c r="Y214" i="35"/>
  <c r="T214" i="35"/>
  <c r="P214" i="35"/>
  <c r="AE213" i="35"/>
  <c r="AJ213" i="35"/>
  <c r="AI213" i="35"/>
  <c r="AF213" i="35"/>
  <c r="AB213" i="35"/>
  <c r="AA213" i="35"/>
  <c r="Z213" i="35"/>
  <c r="Y213" i="35"/>
  <c r="T213" i="35"/>
  <c r="P213" i="35"/>
  <c r="AI212" i="35"/>
  <c r="AF212" i="35"/>
  <c r="AE212" i="35"/>
  <c r="AJ212" i="35"/>
  <c r="AB212" i="35"/>
  <c r="AA212" i="35"/>
  <c r="Z212" i="35"/>
  <c r="Y212" i="35"/>
  <c r="T212" i="35"/>
  <c r="P212" i="35"/>
  <c r="AI211" i="35"/>
  <c r="AF211" i="35"/>
  <c r="AE211" i="35"/>
  <c r="AJ211" i="35"/>
  <c r="AB211" i="35"/>
  <c r="AA211" i="35"/>
  <c r="Z211" i="35"/>
  <c r="Y211" i="35"/>
  <c r="T211" i="35"/>
  <c r="P211" i="35"/>
  <c r="AE210" i="35"/>
  <c r="AJ210" i="35"/>
  <c r="AI210" i="35"/>
  <c r="AF210" i="35"/>
  <c r="AB210" i="35"/>
  <c r="AA210" i="35"/>
  <c r="Z210" i="35"/>
  <c r="Y210" i="35"/>
  <c r="T210" i="35"/>
  <c r="P210" i="35"/>
  <c r="AE209" i="35"/>
  <c r="AJ209" i="35"/>
  <c r="AI209" i="35"/>
  <c r="AF209" i="35"/>
  <c r="AB209" i="35"/>
  <c r="AA209" i="35"/>
  <c r="Z209" i="35"/>
  <c r="Y209" i="35"/>
  <c r="T209" i="35"/>
  <c r="P209" i="35"/>
  <c r="AI208" i="35"/>
  <c r="AF208" i="35"/>
  <c r="AB208" i="35"/>
  <c r="AA208" i="35"/>
  <c r="Z208" i="35"/>
  <c r="Y208" i="35"/>
  <c r="P208" i="35"/>
  <c r="N208" i="35"/>
  <c r="AI207" i="35"/>
  <c r="AF207" i="35"/>
  <c r="AB207" i="35"/>
  <c r="AA207" i="35"/>
  <c r="Z207" i="35"/>
  <c r="Y207" i="35"/>
  <c r="P207" i="35"/>
  <c r="N207" i="35"/>
  <c r="AI206" i="35"/>
  <c r="AF206" i="35"/>
  <c r="AB206" i="35"/>
  <c r="AA206" i="35"/>
  <c r="Z206" i="35"/>
  <c r="Y206" i="35"/>
  <c r="P206" i="35"/>
  <c r="N206" i="35"/>
  <c r="AI205" i="35"/>
  <c r="AF205" i="35"/>
  <c r="AB205" i="35"/>
  <c r="AA205" i="35"/>
  <c r="Z205" i="35"/>
  <c r="Y205" i="35"/>
  <c r="P205" i="35"/>
  <c r="N205" i="35"/>
  <c r="AI204" i="35"/>
  <c r="AF204" i="35"/>
  <c r="AB204" i="35"/>
  <c r="AA204" i="35"/>
  <c r="Z204" i="35"/>
  <c r="Y204" i="35"/>
  <c r="P204" i="35"/>
  <c r="N204" i="35"/>
  <c r="AI203" i="35"/>
  <c r="AF203" i="35"/>
  <c r="AB203" i="35"/>
  <c r="AA203" i="35"/>
  <c r="Z203" i="35"/>
  <c r="Y203" i="35"/>
  <c r="P203" i="35"/>
  <c r="N203" i="35"/>
  <c r="AI202" i="35"/>
  <c r="AF202" i="35"/>
  <c r="AB202" i="35"/>
  <c r="AA202" i="35"/>
  <c r="Z202" i="35"/>
  <c r="Y202" i="35"/>
  <c r="P202" i="35"/>
  <c r="N202" i="35"/>
  <c r="AI201" i="35"/>
  <c r="AF201" i="35"/>
  <c r="AB201" i="35"/>
  <c r="AA201" i="35"/>
  <c r="Z201" i="35"/>
  <c r="Y201" i="35"/>
  <c r="P201" i="35"/>
  <c r="N201" i="35"/>
  <c r="AI200" i="35"/>
  <c r="AF200" i="35"/>
  <c r="AB200" i="35"/>
  <c r="AA200" i="35"/>
  <c r="Z200" i="35"/>
  <c r="Y200" i="35"/>
  <c r="P200" i="35"/>
  <c r="N200" i="35"/>
  <c r="AI199" i="35"/>
  <c r="AF199" i="35"/>
  <c r="AB199" i="35"/>
  <c r="AA199" i="35"/>
  <c r="Z199" i="35"/>
  <c r="Y199" i="35"/>
  <c r="P199" i="35"/>
  <c r="N199" i="35"/>
  <c r="AI198" i="35"/>
  <c r="AF198" i="35"/>
  <c r="AB198" i="35"/>
  <c r="AA198" i="35"/>
  <c r="Z198" i="35"/>
  <c r="Y198" i="35"/>
  <c r="P198" i="35"/>
  <c r="N198" i="35"/>
  <c r="AI197" i="35"/>
  <c r="AF197" i="35"/>
  <c r="AB197" i="35"/>
  <c r="AA197" i="35"/>
  <c r="Z197" i="35"/>
  <c r="Y197" i="35"/>
  <c r="P197" i="35"/>
  <c r="N197" i="35"/>
  <c r="AI196" i="35"/>
  <c r="AF196" i="35"/>
  <c r="AB196" i="35"/>
  <c r="AA196" i="35"/>
  <c r="Z196" i="35"/>
  <c r="Y196" i="35"/>
  <c r="P196" i="35"/>
  <c r="N196" i="35"/>
  <c r="AI195" i="35"/>
  <c r="AF195" i="35"/>
  <c r="AB195" i="35"/>
  <c r="AA195" i="35"/>
  <c r="Z195" i="35"/>
  <c r="Y195" i="35"/>
  <c r="P195" i="35"/>
  <c r="N195" i="35"/>
  <c r="AI194" i="35"/>
  <c r="AF194" i="35"/>
  <c r="AB194" i="35"/>
  <c r="AA194" i="35"/>
  <c r="Z194" i="35"/>
  <c r="Y194" i="35"/>
  <c r="P194" i="35"/>
  <c r="N194" i="35"/>
  <c r="AI193" i="35"/>
  <c r="AF193" i="35"/>
  <c r="AB193" i="35"/>
  <c r="AA193" i="35"/>
  <c r="Z193" i="35"/>
  <c r="Y193" i="35"/>
  <c r="P193" i="35"/>
  <c r="N193" i="35"/>
  <c r="AI192" i="35"/>
  <c r="AF192" i="35"/>
  <c r="AB192" i="35"/>
  <c r="AA192" i="35"/>
  <c r="Z192" i="35"/>
  <c r="Y192" i="35"/>
  <c r="P192" i="35"/>
  <c r="N192" i="35"/>
  <c r="AI191" i="35"/>
  <c r="AF191" i="35"/>
  <c r="AB191" i="35"/>
  <c r="AA191" i="35"/>
  <c r="Z191" i="35"/>
  <c r="Y191" i="35"/>
  <c r="P191" i="35"/>
  <c r="N191" i="35"/>
  <c r="AI190" i="35"/>
  <c r="AF190" i="35"/>
  <c r="AB190" i="35"/>
  <c r="AA190" i="35"/>
  <c r="Z190" i="35"/>
  <c r="Y190" i="35"/>
  <c r="P190" i="35"/>
  <c r="N190" i="35"/>
  <c r="AI189" i="35"/>
  <c r="AF189" i="35"/>
  <c r="AB189" i="35"/>
  <c r="AA189" i="35"/>
  <c r="Z189" i="35"/>
  <c r="Y189" i="35"/>
  <c r="P189" i="35"/>
  <c r="N189" i="35"/>
  <c r="AI188" i="35"/>
  <c r="AF188" i="35"/>
  <c r="AB188" i="35"/>
  <c r="AA188" i="35"/>
  <c r="Z188" i="35"/>
  <c r="Y188" i="35"/>
  <c r="P188" i="35"/>
  <c r="N188" i="35"/>
  <c r="AI187" i="35"/>
  <c r="AF187" i="35"/>
  <c r="AB187" i="35"/>
  <c r="AA187" i="35"/>
  <c r="Z187" i="35"/>
  <c r="Y187" i="35"/>
  <c r="P187" i="35"/>
  <c r="N187" i="35"/>
  <c r="AI186" i="35"/>
  <c r="AF186" i="35"/>
  <c r="AB186" i="35"/>
  <c r="AA186" i="35"/>
  <c r="Z186" i="35"/>
  <c r="Y186" i="35"/>
  <c r="P186" i="35"/>
  <c r="N186" i="35"/>
  <c r="AI185" i="35"/>
  <c r="AF185" i="35"/>
  <c r="AB185" i="35"/>
  <c r="AA185" i="35"/>
  <c r="Z185" i="35"/>
  <c r="Y185" i="35"/>
  <c r="P185" i="35"/>
  <c r="N185" i="35"/>
  <c r="AI184" i="35"/>
  <c r="AF184" i="35"/>
  <c r="AB184" i="35"/>
  <c r="AA184" i="35"/>
  <c r="Z184" i="35"/>
  <c r="Y184" i="35"/>
  <c r="P184" i="35"/>
  <c r="N184" i="35"/>
  <c r="AI183" i="35"/>
  <c r="AF183" i="35"/>
  <c r="AB183" i="35"/>
  <c r="AA183" i="35"/>
  <c r="Z183" i="35"/>
  <c r="Y183" i="35"/>
  <c r="P183" i="35"/>
  <c r="N183" i="35"/>
  <c r="AI182" i="35"/>
  <c r="AF182" i="35"/>
  <c r="AB182" i="35"/>
  <c r="AA182" i="35"/>
  <c r="Z182" i="35"/>
  <c r="Y182" i="35"/>
  <c r="P182" i="35"/>
  <c r="N182" i="35"/>
  <c r="AI181" i="35"/>
  <c r="AF181" i="35"/>
  <c r="AB181" i="35"/>
  <c r="AA181" i="35"/>
  <c r="Z181" i="35"/>
  <c r="Y181" i="35"/>
  <c r="P181" i="35"/>
  <c r="N181" i="35"/>
  <c r="AI180" i="35"/>
  <c r="AF180" i="35"/>
  <c r="AB180" i="35"/>
  <c r="AA180" i="35"/>
  <c r="Z180" i="35"/>
  <c r="Y180" i="35"/>
  <c r="P180" i="35"/>
  <c r="N180" i="35"/>
  <c r="AI179" i="35"/>
  <c r="AF179" i="35"/>
  <c r="AB179" i="35"/>
  <c r="AA179" i="35"/>
  <c r="Z179" i="35"/>
  <c r="Y179" i="35"/>
  <c r="P179" i="35"/>
  <c r="N179" i="35"/>
  <c r="AI178" i="35"/>
  <c r="AF178" i="35"/>
  <c r="AB178" i="35"/>
  <c r="AA178" i="35"/>
  <c r="Z178" i="35"/>
  <c r="Y178" i="35"/>
  <c r="P178" i="35"/>
  <c r="N178" i="35"/>
  <c r="AI177" i="35"/>
  <c r="AF177" i="35"/>
  <c r="AB177" i="35"/>
  <c r="AA177" i="35"/>
  <c r="Z177" i="35"/>
  <c r="Y177" i="35"/>
  <c r="P177" i="35"/>
  <c r="N177" i="35"/>
  <c r="AI176" i="35"/>
  <c r="AF176" i="35"/>
  <c r="AB176" i="35"/>
  <c r="AA176" i="35"/>
  <c r="Z176" i="35"/>
  <c r="Y176" i="35"/>
  <c r="X176" i="35"/>
  <c r="P176" i="35"/>
  <c r="N176" i="35"/>
  <c r="AI175" i="35"/>
  <c r="AF175" i="35"/>
  <c r="AB175" i="35"/>
  <c r="AA175" i="35"/>
  <c r="Z175" i="35"/>
  <c r="Y175" i="35"/>
  <c r="P175" i="35"/>
  <c r="N175" i="35"/>
  <c r="AI174" i="35"/>
  <c r="AF174" i="35"/>
  <c r="AB174" i="35"/>
  <c r="AA174" i="35"/>
  <c r="Z174" i="35"/>
  <c r="Y174" i="35"/>
  <c r="P174" i="35"/>
  <c r="N174" i="35"/>
  <c r="AI173" i="35"/>
  <c r="AF173" i="35"/>
  <c r="AB173" i="35"/>
  <c r="AA173" i="35"/>
  <c r="Z173" i="35"/>
  <c r="Y173" i="35"/>
  <c r="P173" i="35"/>
  <c r="N173" i="35"/>
  <c r="AI172" i="35"/>
  <c r="AF172" i="35"/>
  <c r="AB172" i="35"/>
  <c r="AA172" i="35"/>
  <c r="Z172" i="35"/>
  <c r="Y172" i="35"/>
  <c r="P172" i="35"/>
  <c r="N172" i="35"/>
  <c r="AI171" i="35"/>
  <c r="AF171" i="35"/>
  <c r="AB171" i="35"/>
  <c r="AA171" i="35"/>
  <c r="Z171" i="35"/>
  <c r="Y171" i="35"/>
  <c r="P171" i="35"/>
  <c r="N171" i="35"/>
  <c r="AI170" i="35"/>
  <c r="AF170" i="35"/>
  <c r="AB170" i="35"/>
  <c r="AA170" i="35"/>
  <c r="Z170" i="35"/>
  <c r="Y170" i="35"/>
  <c r="P170" i="35"/>
  <c r="N170" i="35"/>
  <c r="AI169" i="35"/>
  <c r="AF169" i="35"/>
  <c r="AB169" i="35"/>
  <c r="AA169" i="35"/>
  <c r="Z169" i="35"/>
  <c r="Y169" i="35"/>
  <c r="P169" i="35"/>
  <c r="N169" i="35"/>
  <c r="AI168" i="35"/>
  <c r="AF168" i="35"/>
  <c r="AB168" i="35"/>
  <c r="AA168" i="35"/>
  <c r="Z168" i="35"/>
  <c r="Y168" i="35"/>
  <c r="P168" i="35"/>
  <c r="N168" i="35"/>
  <c r="AI167" i="35"/>
  <c r="AF167" i="35"/>
  <c r="AB167" i="35"/>
  <c r="AA167" i="35"/>
  <c r="Z167" i="35"/>
  <c r="Y167" i="35"/>
  <c r="P167" i="35"/>
  <c r="N167" i="35"/>
  <c r="AI166" i="35"/>
  <c r="AF166" i="35"/>
  <c r="AB166" i="35"/>
  <c r="AA166" i="35"/>
  <c r="Z166" i="35"/>
  <c r="Y166" i="35"/>
  <c r="P166" i="35"/>
  <c r="N166" i="35"/>
  <c r="AI165" i="35"/>
  <c r="AF165" i="35"/>
  <c r="AB165" i="35"/>
  <c r="AA165" i="35"/>
  <c r="Z165" i="35"/>
  <c r="Y165" i="35"/>
  <c r="P165" i="35"/>
  <c r="N165" i="35"/>
  <c r="AI164" i="35"/>
  <c r="AF164" i="35"/>
  <c r="AB164" i="35"/>
  <c r="AA164" i="35"/>
  <c r="Z164" i="35"/>
  <c r="Y164" i="35"/>
  <c r="P164" i="35"/>
  <c r="N164" i="35"/>
  <c r="AI163" i="35"/>
  <c r="AF163" i="35"/>
  <c r="AB163" i="35"/>
  <c r="AA163" i="35"/>
  <c r="Z163" i="35"/>
  <c r="Y163" i="35"/>
  <c r="P163" i="35"/>
  <c r="N163" i="35"/>
  <c r="AI162" i="35"/>
  <c r="AF162" i="35"/>
  <c r="AB162" i="35"/>
  <c r="AA162" i="35"/>
  <c r="Z162" i="35"/>
  <c r="Y162" i="35"/>
  <c r="P162" i="35"/>
  <c r="N162" i="35"/>
  <c r="AI161" i="35"/>
  <c r="AF161" i="35"/>
  <c r="AB161" i="35"/>
  <c r="AA161" i="35"/>
  <c r="Z161" i="35"/>
  <c r="Y161" i="35"/>
  <c r="P161" i="35"/>
  <c r="N161" i="35"/>
  <c r="AI160" i="35"/>
  <c r="AF160" i="35"/>
  <c r="AB160" i="35"/>
  <c r="AA160" i="35"/>
  <c r="Z160" i="35"/>
  <c r="Y160" i="35"/>
  <c r="P160" i="35"/>
  <c r="N160" i="35"/>
  <c r="AI159" i="35"/>
  <c r="AF159" i="35"/>
  <c r="AB159" i="35"/>
  <c r="AA159" i="35"/>
  <c r="Z159" i="35"/>
  <c r="Y159" i="35"/>
  <c r="P159" i="35"/>
  <c r="N159" i="35"/>
  <c r="AI158" i="35"/>
  <c r="AH158" i="35"/>
  <c r="AF158" i="35"/>
  <c r="AB158" i="35"/>
  <c r="AA158" i="35"/>
  <c r="Z158" i="35"/>
  <c r="Y158" i="35"/>
  <c r="P158" i="35"/>
  <c r="N158" i="35"/>
  <c r="AI157" i="35"/>
  <c r="AF157" i="35"/>
  <c r="AB157" i="35"/>
  <c r="AA157" i="35"/>
  <c r="Z157" i="35"/>
  <c r="Y157" i="35"/>
  <c r="P157" i="35"/>
  <c r="N157" i="35"/>
  <c r="AI156" i="35"/>
  <c r="AF156" i="35"/>
  <c r="AB156" i="35"/>
  <c r="AA156" i="35"/>
  <c r="Z156" i="35"/>
  <c r="Y156" i="35"/>
  <c r="P156" i="35"/>
  <c r="N156" i="35"/>
  <c r="AI155" i="35"/>
  <c r="AF155" i="35"/>
  <c r="AB155" i="35"/>
  <c r="AA155" i="35"/>
  <c r="Z155" i="35"/>
  <c r="Y155" i="35"/>
  <c r="P155" i="35"/>
  <c r="N155" i="35"/>
  <c r="AI154" i="35"/>
  <c r="AF154" i="35"/>
  <c r="AB154" i="35"/>
  <c r="AA154" i="35"/>
  <c r="Z154" i="35"/>
  <c r="Y154" i="35"/>
  <c r="P154" i="35"/>
  <c r="N154" i="35"/>
  <c r="AI153" i="35"/>
  <c r="AF153" i="35"/>
  <c r="AB153" i="35"/>
  <c r="AA153" i="35"/>
  <c r="Z153" i="35"/>
  <c r="Y153" i="35"/>
  <c r="P153" i="35"/>
  <c r="N153" i="35"/>
  <c r="AI152" i="35"/>
  <c r="AF152" i="35"/>
  <c r="AB152" i="35"/>
  <c r="AA152" i="35"/>
  <c r="Z152" i="35"/>
  <c r="Y152" i="35"/>
  <c r="P152" i="35"/>
  <c r="N152" i="35"/>
  <c r="AI151" i="35"/>
  <c r="AF151" i="35"/>
  <c r="AB151" i="35"/>
  <c r="AA151" i="35"/>
  <c r="Z151" i="35"/>
  <c r="Y151" i="35"/>
  <c r="P151" i="35"/>
  <c r="N151" i="35"/>
  <c r="AI150" i="35"/>
  <c r="AF150" i="35"/>
  <c r="AB150" i="35"/>
  <c r="AA150" i="35"/>
  <c r="Z150" i="35"/>
  <c r="Y150" i="35"/>
  <c r="P150" i="35"/>
  <c r="N150" i="35"/>
  <c r="AI149" i="35"/>
  <c r="AF149" i="35"/>
  <c r="AB149" i="35"/>
  <c r="AA149" i="35"/>
  <c r="Z149" i="35"/>
  <c r="Y149" i="35"/>
  <c r="P149" i="35"/>
  <c r="N149" i="35"/>
  <c r="AI148" i="35"/>
  <c r="AF148" i="35"/>
  <c r="AB148" i="35"/>
  <c r="AA148" i="35"/>
  <c r="Z148" i="35"/>
  <c r="Y148" i="35"/>
  <c r="P148" i="35"/>
  <c r="N148" i="35"/>
  <c r="AI147" i="35"/>
  <c r="AF147" i="35"/>
  <c r="AB147" i="35"/>
  <c r="AA147" i="35"/>
  <c r="Z147" i="35"/>
  <c r="Y147" i="35"/>
  <c r="P147" i="35"/>
  <c r="N147" i="35"/>
  <c r="AI146" i="35"/>
  <c r="AF146" i="35"/>
  <c r="AB146" i="35"/>
  <c r="AA146" i="35"/>
  <c r="Z146" i="35"/>
  <c r="Y146" i="35"/>
  <c r="P146" i="35"/>
  <c r="N146" i="35"/>
  <c r="AI145" i="35"/>
  <c r="AF145" i="35"/>
  <c r="AB145" i="35"/>
  <c r="AA145" i="35"/>
  <c r="Z145" i="35"/>
  <c r="Y145" i="35"/>
  <c r="P145" i="35"/>
  <c r="N145" i="35"/>
  <c r="AI144" i="35"/>
  <c r="AF144" i="35"/>
  <c r="AB144" i="35"/>
  <c r="AA144" i="35"/>
  <c r="Z144" i="35"/>
  <c r="Y144" i="35"/>
  <c r="P144" i="35"/>
  <c r="N144" i="35"/>
  <c r="AI143" i="35"/>
  <c r="AF143" i="35"/>
  <c r="AB143" i="35"/>
  <c r="AA143" i="35"/>
  <c r="Z143" i="35"/>
  <c r="Y143" i="35"/>
  <c r="P143" i="35"/>
  <c r="N143" i="35"/>
  <c r="AI142" i="35"/>
  <c r="AF142" i="35"/>
  <c r="AB142" i="35"/>
  <c r="AA142" i="35"/>
  <c r="Z142" i="35"/>
  <c r="Y142" i="35"/>
  <c r="P142" i="35"/>
  <c r="N142" i="35"/>
  <c r="AI141" i="35"/>
  <c r="AF141" i="35"/>
  <c r="AB141" i="35"/>
  <c r="AA141" i="35"/>
  <c r="Z141" i="35"/>
  <c r="Y141" i="35"/>
  <c r="P141" i="35"/>
  <c r="N141" i="35"/>
  <c r="AI140" i="35"/>
  <c r="AF140" i="35"/>
  <c r="AB140" i="35"/>
  <c r="AA140" i="35"/>
  <c r="Z140" i="35"/>
  <c r="Y140" i="35"/>
  <c r="P140" i="35"/>
  <c r="N140" i="35"/>
  <c r="AI139" i="35"/>
  <c r="AF139" i="35"/>
  <c r="AB139" i="35"/>
  <c r="AA139" i="35"/>
  <c r="Z139" i="35"/>
  <c r="Y139" i="35"/>
  <c r="P139" i="35"/>
  <c r="N139" i="35"/>
  <c r="AI138" i="35"/>
  <c r="AF138" i="35"/>
  <c r="AB138" i="35"/>
  <c r="AA138" i="35"/>
  <c r="Z138" i="35"/>
  <c r="Y138" i="35"/>
  <c r="P138" i="35"/>
  <c r="N138" i="35"/>
  <c r="AI137" i="35"/>
  <c r="AF137" i="35"/>
  <c r="AB137" i="35"/>
  <c r="AA137" i="35"/>
  <c r="Z137" i="35"/>
  <c r="Y137" i="35"/>
  <c r="P137" i="35"/>
  <c r="N137" i="35"/>
  <c r="AI136" i="35"/>
  <c r="AF136" i="35"/>
  <c r="AB136" i="35"/>
  <c r="AA136" i="35"/>
  <c r="Z136" i="35"/>
  <c r="Y136" i="35"/>
  <c r="P136" i="35"/>
  <c r="N136" i="35"/>
  <c r="AI135" i="35"/>
  <c r="AF135" i="35"/>
  <c r="AB135" i="35"/>
  <c r="AA135" i="35"/>
  <c r="Z135" i="35"/>
  <c r="Y135" i="35"/>
  <c r="P135" i="35"/>
  <c r="N135" i="35"/>
  <c r="AI134" i="35"/>
  <c r="AF134" i="35"/>
  <c r="AB134" i="35"/>
  <c r="AA134" i="35"/>
  <c r="Z134" i="35"/>
  <c r="Y134" i="35"/>
  <c r="P134" i="35"/>
  <c r="N134" i="35"/>
  <c r="AI133" i="35"/>
  <c r="AF133" i="35"/>
  <c r="AB133" i="35"/>
  <c r="AA133" i="35"/>
  <c r="Z133" i="35"/>
  <c r="Y133" i="35"/>
  <c r="P133" i="35"/>
  <c r="N133" i="35"/>
  <c r="AI132" i="35"/>
  <c r="AF132" i="35"/>
  <c r="AB132" i="35"/>
  <c r="AA132" i="35"/>
  <c r="Z132" i="35"/>
  <c r="Y132" i="35"/>
  <c r="P132" i="35"/>
  <c r="N132" i="35"/>
  <c r="AI131" i="35"/>
  <c r="AF131" i="35"/>
  <c r="AB131" i="35"/>
  <c r="AA131" i="35"/>
  <c r="Z131" i="35"/>
  <c r="Y131" i="35"/>
  <c r="P131" i="35"/>
  <c r="N131" i="35"/>
  <c r="AI130" i="35"/>
  <c r="AF130" i="35"/>
  <c r="AB130" i="35"/>
  <c r="AA130" i="35"/>
  <c r="Z130" i="35"/>
  <c r="Y130" i="35"/>
  <c r="P130" i="35"/>
  <c r="N130" i="35"/>
  <c r="AI129" i="35"/>
  <c r="AF129" i="35"/>
  <c r="AB129" i="35"/>
  <c r="AA129" i="35"/>
  <c r="Z129" i="35"/>
  <c r="Y129" i="35"/>
  <c r="P129" i="35"/>
  <c r="N129" i="35"/>
  <c r="AI128" i="35"/>
  <c r="AF128" i="35"/>
  <c r="AB128" i="35"/>
  <c r="AA128" i="35"/>
  <c r="Z128" i="35"/>
  <c r="Y128" i="35"/>
  <c r="P128" i="35"/>
  <c r="N128" i="35"/>
  <c r="AI127" i="35"/>
  <c r="AF127" i="35"/>
  <c r="AB127" i="35"/>
  <c r="AA127" i="35"/>
  <c r="Z127" i="35"/>
  <c r="Y127" i="35"/>
  <c r="P127" i="35"/>
  <c r="N127" i="35"/>
  <c r="AI126" i="35"/>
  <c r="AF126" i="35"/>
  <c r="AB126" i="35"/>
  <c r="AA126" i="35"/>
  <c r="Z126" i="35"/>
  <c r="Y126" i="35"/>
  <c r="P126" i="35"/>
  <c r="N126" i="35"/>
  <c r="AI125" i="35"/>
  <c r="AF125" i="35"/>
  <c r="AB125" i="35"/>
  <c r="AA125" i="35"/>
  <c r="Z125" i="35"/>
  <c r="Y125" i="35"/>
  <c r="P125" i="35"/>
  <c r="N125" i="35"/>
  <c r="K125" i="35"/>
  <c r="AI124" i="35"/>
  <c r="AF124" i="35"/>
  <c r="AB124" i="35"/>
  <c r="AA124" i="35"/>
  <c r="Z124" i="35"/>
  <c r="Y124" i="35"/>
  <c r="P124" i="35"/>
  <c r="N124" i="35"/>
  <c r="AI123" i="35"/>
  <c r="AF123" i="35"/>
  <c r="AB123" i="35"/>
  <c r="AA123" i="35"/>
  <c r="Z123" i="35"/>
  <c r="Y123" i="35"/>
  <c r="P123" i="35"/>
  <c r="N123" i="35"/>
  <c r="AI122" i="35"/>
  <c r="AF122" i="35"/>
  <c r="AB122" i="35"/>
  <c r="AA122" i="35"/>
  <c r="Z122" i="35"/>
  <c r="Y122" i="35"/>
  <c r="P122" i="35"/>
  <c r="N122" i="35"/>
  <c r="AI121" i="35"/>
  <c r="AF121" i="35"/>
  <c r="AB121" i="35"/>
  <c r="AA121" i="35"/>
  <c r="Z121" i="35"/>
  <c r="Y121" i="35"/>
  <c r="P121" i="35"/>
  <c r="N121" i="35"/>
  <c r="AI120" i="35"/>
  <c r="AF120" i="35"/>
  <c r="AB120" i="35"/>
  <c r="AA120" i="35"/>
  <c r="Z120" i="35"/>
  <c r="Y120" i="35"/>
  <c r="P120" i="35"/>
  <c r="N120" i="35"/>
  <c r="AI119" i="35"/>
  <c r="AF119" i="35"/>
  <c r="AB119" i="35"/>
  <c r="AA119" i="35"/>
  <c r="Z119" i="35"/>
  <c r="Y119" i="35"/>
  <c r="P119" i="35"/>
  <c r="N119" i="35"/>
  <c r="AI118" i="35"/>
  <c r="AF118" i="35"/>
  <c r="AB118" i="35"/>
  <c r="AA118" i="35"/>
  <c r="Z118" i="35"/>
  <c r="Y118" i="35"/>
  <c r="P118" i="35"/>
  <c r="N118" i="35"/>
  <c r="AI117" i="35"/>
  <c r="AF117" i="35"/>
  <c r="AB117" i="35"/>
  <c r="AA117" i="35"/>
  <c r="Z117" i="35"/>
  <c r="Y117" i="35"/>
  <c r="P117" i="35"/>
  <c r="N117" i="35"/>
  <c r="AI116" i="35"/>
  <c r="AF116" i="35"/>
  <c r="AB116" i="35"/>
  <c r="AA116" i="35"/>
  <c r="Z116" i="35"/>
  <c r="Y116" i="35"/>
  <c r="P116" i="35"/>
  <c r="N116" i="35"/>
  <c r="AI115" i="35"/>
  <c r="AF115" i="35"/>
  <c r="AB115" i="35"/>
  <c r="AA115" i="35"/>
  <c r="Z115" i="35"/>
  <c r="Y115" i="35"/>
  <c r="P115" i="35"/>
  <c r="N115" i="35"/>
  <c r="AI114" i="35"/>
  <c r="AF114" i="35"/>
  <c r="AB114" i="35"/>
  <c r="AA114" i="35"/>
  <c r="Z114" i="35"/>
  <c r="Y114" i="35"/>
  <c r="X114" i="35"/>
  <c r="P114" i="35"/>
  <c r="N114" i="35"/>
  <c r="AI113" i="35"/>
  <c r="AF113" i="35"/>
  <c r="AB113" i="35"/>
  <c r="AA113" i="35"/>
  <c r="Z113" i="35"/>
  <c r="Y113" i="35"/>
  <c r="P113" i="35"/>
  <c r="N113" i="35"/>
  <c r="AI112" i="35"/>
  <c r="AF112" i="35"/>
  <c r="AB112" i="35"/>
  <c r="AA112" i="35"/>
  <c r="Z112" i="35"/>
  <c r="Y112" i="35"/>
  <c r="P112" i="35"/>
  <c r="N112" i="35"/>
  <c r="AI111" i="35"/>
  <c r="AF111" i="35"/>
  <c r="AB111" i="35"/>
  <c r="AA111" i="35"/>
  <c r="Z111" i="35"/>
  <c r="Y111" i="35"/>
  <c r="P111" i="35"/>
  <c r="N111" i="35"/>
  <c r="AI110" i="35"/>
  <c r="AF110" i="35"/>
  <c r="AB110" i="35"/>
  <c r="AA110" i="35"/>
  <c r="Z110" i="35"/>
  <c r="Y110" i="35"/>
  <c r="P110" i="35"/>
  <c r="N110" i="35"/>
  <c r="AI109" i="35"/>
  <c r="AF109" i="35"/>
  <c r="AB109" i="35"/>
  <c r="AA109" i="35"/>
  <c r="Z109" i="35"/>
  <c r="Y109" i="35"/>
  <c r="P109" i="35"/>
  <c r="N109" i="35"/>
  <c r="AI108" i="35"/>
  <c r="AF108" i="35"/>
  <c r="AB108" i="35"/>
  <c r="AA108" i="35"/>
  <c r="Z108" i="35"/>
  <c r="Y108" i="35"/>
  <c r="P108" i="35"/>
  <c r="N108" i="35"/>
  <c r="AI107" i="35"/>
  <c r="AF107" i="35"/>
  <c r="AB107" i="35"/>
  <c r="AA107" i="35"/>
  <c r="Z107" i="35"/>
  <c r="Y107" i="35"/>
  <c r="P107" i="35"/>
  <c r="N107" i="35"/>
  <c r="AI106" i="35"/>
  <c r="AF106" i="35"/>
  <c r="AB106" i="35"/>
  <c r="AA106" i="35"/>
  <c r="Z106" i="35"/>
  <c r="Y106" i="35"/>
  <c r="P106" i="35"/>
  <c r="N106" i="35"/>
  <c r="AI105" i="35"/>
  <c r="AF105" i="35"/>
  <c r="AB105" i="35"/>
  <c r="AA105" i="35"/>
  <c r="Z105" i="35"/>
  <c r="Y105" i="35"/>
  <c r="P105" i="35"/>
  <c r="N105" i="35"/>
  <c r="AI104" i="35"/>
  <c r="AF104" i="35"/>
  <c r="AB104" i="35"/>
  <c r="AA104" i="35"/>
  <c r="Z104" i="35"/>
  <c r="Y104" i="35"/>
  <c r="P104" i="35"/>
  <c r="N104" i="35"/>
  <c r="AI103" i="35"/>
  <c r="AF103" i="35"/>
  <c r="AB103" i="35"/>
  <c r="AA103" i="35"/>
  <c r="Z103" i="35"/>
  <c r="Y103" i="35"/>
  <c r="P103" i="35"/>
  <c r="N103" i="35"/>
  <c r="AI102" i="35"/>
  <c r="AF102" i="35"/>
  <c r="AB102" i="35"/>
  <c r="AA102" i="35"/>
  <c r="Z102" i="35"/>
  <c r="Y102" i="35"/>
  <c r="P102" i="35"/>
  <c r="N102" i="35"/>
  <c r="AI101" i="35"/>
  <c r="AF101" i="35"/>
  <c r="AB101" i="35"/>
  <c r="AA101" i="35"/>
  <c r="Z101" i="35"/>
  <c r="Y101" i="35"/>
  <c r="P101" i="35"/>
  <c r="N101" i="35"/>
  <c r="AI100" i="35"/>
  <c r="AF100" i="35"/>
  <c r="AB100" i="35"/>
  <c r="AA100" i="35"/>
  <c r="Z100" i="35"/>
  <c r="Y100" i="35"/>
  <c r="P100" i="35"/>
  <c r="N100" i="35"/>
  <c r="AI99" i="35"/>
  <c r="AF99" i="35"/>
  <c r="AB99" i="35"/>
  <c r="AA99" i="35"/>
  <c r="Z99" i="35"/>
  <c r="Y99" i="35"/>
  <c r="P99" i="35"/>
  <c r="N99" i="35"/>
  <c r="AI98" i="35"/>
  <c r="AF98" i="35"/>
  <c r="AB98" i="35"/>
  <c r="AA98" i="35"/>
  <c r="Z98" i="35"/>
  <c r="Y98" i="35"/>
  <c r="P98" i="35"/>
  <c r="N98" i="35"/>
  <c r="AI97" i="35"/>
  <c r="AF97" i="35"/>
  <c r="AB97" i="35"/>
  <c r="AA97" i="35"/>
  <c r="Z97" i="35"/>
  <c r="Y97" i="35"/>
  <c r="W97" i="35"/>
  <c r="P97" i="35"/>
  <c r="N97" i="35"/>
  <c r="AI96" i="35"/>
  <c r="AF96" i="35"/>
  <c r="AB96" i="35"/>
  <c r="AA96" i="35"/>
  <c r="Z96" i="35"/>
  <c r="Y96" i="35"/>
  <c r="P96" i="35"/>
  <c r="N96" i="35"/>
  <c r="AI95" i="35"/>
  <c r="AF95" i="35"/>
  <c r="AB95" i="35"/>
  <c r="AA95" i="35"/>
  <c r="Z95" i="35"/>
  <c r="Y95" i="35"/>
  <c r="P95" i="35"/>
  <c r="N95" i="35"/>
  <c r="AI94" i="35"/>
  <c r="AF94" i="35"/>
  <c r="AB94" i="35"/>
  <c r="AA94" i="35"/>
  <c r="Z94" i="35"/>
  <c r="Y94" i="35"/>
  <c r="P94" i="35"/>
  <c r="N94" i="35"/>
  <c r="AI93" i="35"/>
  <c r="AF93" i="35"/>
  <c r="AB93" i="35"/>
  <c r="AA93" i="35"/>
  <c r="Z93" i="35"/>
  <c r="Y93" i="35"/>
  <c r="P93" i="35"/>
  <c r="N93" i="35"/>
  <c r="AI92" i="35"/>
  <c r="AF92" i="35"/>
  <c r="AB92" i="35"/>
  <c r="AA92" i="35"/>
  <c r="Z92" i="35"/>
  <c r="Y92" i="35"/>
  <c r="P92" i="35"/>
  <c r="N92" i="35"/>
  <c r="AI91" i="35"/>
  <c r="AF91" i="35"/>
  <c r="AB91" i="35"/>
  <c r="AA91" i="35"/>
  <c r="Z91" i="35"/>
  <c r="Y91" i="35"/>
  <c r="P91" i="35"/>
  <c r="N91" i="35"/>
  <c r="AI90" i="35"/>
  <c r="AF90" i="35"/>
  <c r="AB90" i="35"/>
  <c r="AA90" i="35"/>
  <c r="Z90" i="35"/>
  <c r="Y90" i="35"/>
  <c r="P90" i="35"/>
  <c r="N90" i="35"/>
  <c r="AI89" i="35"/>
  <c r="AH89" i="35"/>
  <c r="AF89" i="35"/>
  <c r="AB89" i="35"/>
  <c r="AA89" i="35"/>
  <c r="Z89" i="35"/>
  <c r="Y89" i="35"/>
  <c r="P89" i="35"/>
  <c r="N89" i="35"/>
  <c r="AI88" i="35"/>
  <c r="AF88" i="35"/>
  <c r="AB88" i="35"/>
  <c r="AA88" i="35"/>
  <c r="Z88" i="35"/>
  <c r="Y88" i="35"/>
  <c r="P88" i="35"/>
  <c r="N88" i="35"/>
  <c r="AI87" i="35"/>
  <c r="AF87" i="35"/>
  <c r="AB87" i="35"/>
  <c r="AA87" i="35"/>
  <c r="Z87" i="35"/>
  <c r="Y87" i="35"/>
  <c r="P87" i="35"/>
  <c r="N87" i="35"/>
  <c r="AI86" i="35"/>
  <c r="AF86" i="35"/>
  <c r="AB86" i="35"/>
  <c r="AA86" i="35"/>
  <c r="Z86" i="35"/>
  <c r="Y86" i="35"/>
  <c r="P86" i="35"/>
  <c r="N86" i="35"/>
  <c r="AI85" i="35"/>
  <c r="AF85" i="35"/>
  <c r="AB85" i="35"/>
  <c r="AA85" i="35"/>
  <c r="Z85" i="35"/>
  <c r="Y85" i="35"/>
  <c r="P85" i="35"/>
  <c r="N85" i="35"/>
  <c r="AI84" i="35"/>
  <c r="AF84" i="35"/>
  <c r="AB84" i="35"/>
  <c r="AA84" i="35"/>
  <c r="Z84" i="35"/>
  <c r="Y84" i="35"/>
  <c r="V84" i="35"/>
  <c r="P84" i="35"/>
  <c r="N84" i="35"/>
  <c r="AI83" i="35"/>
  <c r="AF83" i="35"/>
  <c r="AB83" i="35"/>
  <c r="AA83" i="35"/>
  <c r="Z83" i="35"/>
  <c r="Y83" i="35"/>
  <c r="P83" i="35"/>
  <c r="N83" i="35"/>
  <c r="AI82" i="35"/>
  <c r="AF82" i="35"/>
  <c r="AB82" i="35"/>
  <c r="AA82" i="35"/>
  <c r="Z82" i="35"/>
  <c r="Y82" i="35"/>
  <c r="P82" i="35"/>
  <c r="N82" i="35"/>
  <c r="AI81" i="35"/>
  <c r="AF81" i="35"/>
  <c r="AB81" i="35"/>
  <c r="AA81" i="35"/>
  <c r="Z81" i="35"/>
  <c r="Y81" i="35"/>
  <c r="X81" i="35"/>
  <c r="P81" i="35"/>
  <c r="N81" i="35"/>
  <c r="AI80" i="35"/>
  <c r="AF80" i="35"/>
  <c r="AB80" i="35"/>
  <c r="AA80" i="35"/>
  <c r="Z80" i="35"/>
  <c r="Y80" i="35"/>
  <c r="P80" i="35"/>
  <c r="N80" i="35"/>
  <c r="AI79" i="35"/>
  <c r="AF79" i="35"/>
  <c r="AB79" i="35"/>
  <c r="AA79" i="35"/>
  <c r="Z79" i="35"/>
  <c r="Y79" i="35"/>
  <c r="P79" i="35"/>
  <c r="N79" i="35"/>
  <c r="AI78" i="35"/>
  <c r="AF78" i="35"/>
  <c r="AB78" i="35"/>
  <c r="AA78" i="35"/>
  <c r="Z78" i="35"/>
  <c r="Y78" i="35"/>
  <c r="P78" i="35"/>
  <c r="N78" i="35"/>
  <c r="AI77" i="35"/>
  <c r="AF77" i="35"/>
  <c r="AB77" i="35"/>
  <c r="AA77" i="35"/>
  <c r="Z77" i="35"/>
  <c r="Y77" i="35"/>
  <c r="P77" i="35"/>
  <c r="N77" i="35"/>
  <c r="AI76" i="35"/>
  <c r="AF76" i="35"/>
  <c r="AB76" i="35"/>
  <c r="AA76" i="35"/>
  <c r="Z76" i="35"/>
  <c r="Y76" i="35"/>
  <c r="P76" i="35"/>
  <c r="N76" i="35"/>
  <c r="AI75" i="35"/>
  <c r="AF75" i="35"/>
  <c r="AB75" i="35"/>
  <c r="AA75" i="35"/>
  <c r="Z75" i="35"/>
  <c r="Y75" i="35"/>
  <c r="P75" i="35"/>
  <c r="N75" i="35"/>
  <c r="AI74" i="35"/>
  <c r="AF74" i="35"/>
  <c r="AB74" i="35"/>
  <c r="AA74" i="35"/>
  <c r="Z74" i="35"/>
  <c r="Y74" i="35"/>
  <c r="P74" i="35"/>
  <c r="N74" i="35"/>
  <c r="AI73" i="35"/>
  <c r="AF73" i="35"/>
  <c r="AB73" i="35"/>
  <c r="AA73" i="35"/>
  <c r="Z73" i="35"/>
  <c r="Y73" i="35"/>
  <c r="P73" i="35"/>
  <c r="N73" i="35"/>
  <c r="AI72" i="35"/>
  <c r="AF72" i="35"/>
  <c r="AB72" i="35"/>
  <c r="AA72" i="35"/>
  <c r="Z72" i="35"/>
  <c r="Y72" i="35"/>
  <c r="P72" i="35"/>
  <c r="N72" i="35"/>
  <c r="AI71" i="35"/>
  <c r="AF71" i="35"/>
  <c r="AB71" i="35"/>
  <c r="AA71" i="35"/>
  <c r="Z71" i="35"/>
  <c r="Y71" i="35"/>
  <c r="P71" i="35"/>
  <c r="N71" i="35"/>
  <c r="AI70" i="35"/>
  <c r="AF70" i="35"/>
  <c r="AB70" i="35"/>
  <c r="AA70" i="35"/>
  <c r="Z70" i="35"/>
  <c r="Y70" i="35"/>
  <c r="P70" i="35"/>
  <c r="N70" i="35"/>
  <c r="AI69" i="35"/>
  <c r="AF69" i="35"/>
  <c r="AB69" i="35"/>
  <c r="AA69" i="35"/>
  <c r="Z69" i="35"/>
  <c r="Y69" i="35"/>
  <c r="P69" i="35"/>
  <c r="N69" i="35"/>
  <c r="AI68" i="35"/>
  <c r="AF68" i="35"/>
  <c r="AB68" i="35"/>
  <c r="AA68" i="35"/>
  <c r="Z68" i="35"/>
  <c r="Y68" i="35"/>
  <c r="P68" i="35"/>
  <c r="N68" i="35"/>
  <c r="AI67" i="35"/>
  <c r="AF67" i="35"/>
  <c r="AB67" i="35"/>
  <c r="AA67" i="35"/>
  <c r="Z67" i="35"/>
  <c r="Y67" i="35"/>
  <c r="P67" i="35"/>
  <c r="N67" i="35"/>
  <c r="AI66" i="35"/>
  <c r="AF66" i="35"/>
  <c r="AB66" i="35"/>
  <c r="AA66" i="35"/>
  <c r="Z66" i="35"/>
  <c r="Y66" i="35"/>
  <c r="V66" i="35"/>
  <c r="P66" i="35"/>
  <c r="N66" i="35"/>
  <c r="AI65" i="35"/>
  <c r="AF65" i="35"/>
  <c r="AB65" i="35"/>
  <c r="AA65" i="35"/>
  <c r="Z65" i="35"/>
  <c r="Y65" i="35"/>
  <c r="P65" i="35"/>
  <c r="N65" i="35"/>
  <c r="AI64" i="35"/>
  <c r="AF64" i="35"/>
  <c r="AB64" i="35"/>
  <c r="AA64" i="35"/>
  <c r="Z64" i="35"/>
  <c r="Y64" i="35"/>
  <c r="V64" i="35"/>
  <c r="P64" i="35"/>
  <c r="N64" i="35"/>
  <c r="AI63" i="35"/>
  <c r="AF63" i="35"/>
  <c r="AB63" i="35"/>
  <c r="AA63" i="35"/>
  <c r="Z63" i="35"/>
  <c r="Y63" i="35"/>
  <c r="P63" i="35"/>
  <c r="N63" i="35"/>
  <c r="AI62" i="35"/>
  <c r="AF62" i="35"/>
  <c r="AB62" i="35"/>
  <c r="AA62" i="35"/>
  <c r="Z62" i="35"/>
  <c r="Y62" i="35"/>
  <c r="P62" i="35"/>
  <c r="N62" i="35"/>
  <c r="AI61" i="35"/>
  <c r="AF61" i="35"/>
  <c r="AB61" i="35"/>
  <c r="AA61" i="35"/>
  <c r="Z61" i="35"/>
  <c r="Y61" i="35"/>
  <c r="P61" i="35"/>
  <c r="N61" i="35"/>
  <c r="AI60" i="35"/>
  <c r="AF60" i="35"/>
  <c r="AB60" i="35"/>
  <c r="AA60" i="35"/>
  <c r="Z60" i="35"/>
  <c r="Y60" i="35"/>
  <c r="X60" i="35"/>
  <c r="U60" i="35"/>
  <c r="P60" i="35"/>
  <c r="N60" i="35"/>
  <c r="AI59" i="35"/>
  <c r="AF59" i="35"/>
  <c r="AB59" i="35"/>
  <c r="AA59" i="35"/>
  <c r="Z59" i="35"/>
  <c r="Y59" i="35"/>
  <c r="P59" i="35"/>
  <c r="N59" i="35"/>
  <c r="AI58" i="35"/>
  <c r="AF58" i="35"/>
  <c r="AB58" i="35"/>
  <c r="AA58" i="35"/>
  <c r="Z58" i="35"/>
  <c r="Y58" i="35"/>
  <c r="X58" i="35"/>
  <c r="P58" i="35"/>
  <c r="N58" i="35"/>
  <c r="AI57" i="35"/>
  <c r="AF57" i="35"/>
  <c r="AB57" i="35"/>
  <c r="AA57" i="35"/>
  <c r="Z57" i="35"/>
  <c r="Y57" i="35"/>
  <c r="P57" i="35"/>
  <c r="N57" i="35"/>
  <c r="AI56" i="35"/>
  <c r="AG56" i="35"/>
  <c r="AF56" i="35"/>
  <c r="AB56" i="35"/>
  <c r="AA56" i="35"/>
  <c r="Z56" i="35"/>
  <c r="Y56" i="35"/>
  <c r="P56" i="35"/>
  <c r="N56" i="35"/>
  <c r="AI55" i="35"/>
  <c r="AF55" i="35"/>
  <c r="AB55" i="35"/>
  <c r="AA55" i="35"/>
  <c r="Z55" i="35"/>
  <c r="Y55" i="35"/>
  <c r="P55" i="35"/>
  <c r="N55" i="35"/>
  <c r="AI54" i="35"/>
  <c r="AH54" i="35"/>
  <c r="AF54" i="35"/>
  <c r="AB54" i="35"/>
  <c r="AA54" i="35"/>
  <c r="Z54" i="35"/>
  <c r="Y54" i="35"/>
  <c r="P54" i="35"/>
  <c r="N54" i="35"/>
  <c r="AI53" i="35"/>
  <c r="AF53" i="35"/>
  <c r="AB53" i="35"/>
  <c r="AA53" i="35"/>
  <c r="Z53" i="35"/>
  <c r="Y53" i="35"/>
  <c r="P53" i="35"/>
  <c r="N53" i="35"/>
  <c r="AI52" i="35"/>
  <c r="AF52" i="35"/>
  <c r="AB52" i="35"/>
  <c r="AA52" i="35"/>
  <c r="Z52" i="35"/>
  <c r="Y52" i="35"/>
  <c r="W52" i="35"/>
  <c r="P52" i="35"/>
  <c r="N52" i="35"/>
  <c r="AI51" i="35"/>
  <c r="AF51" i="35"/>
  <c r="AB51" i="35"/>
  <c r="AA51" i="35"/>
  <c r="Z51" i="35"/>
  <c r="Y51" i="35"/>
  <c r="W51" i="35"/>
  <c r="U51" i="35"/>
  <c r="P51" i="35"/>
  <c r="N51" i="35"/>
  <c r="AI50" i="35"/>
  <c r="AF50" i="35"/>
  <c r="AB50" i="35"/>
  <c r="AA50" i="35"/>
  <c r="Z50" i="35"/>
  <c r="Y50" i="35"/>
  <c r="U50" i="35"/>
  <c r="P50" i="35"/>
  <c r="N50" i="35"/>
  <c r="AI49" i="35"/>
  <c r="AF49" i="35"/>
  <c r="AB49" i="35"/>
  <c r="AA49" i="35"/>
  <c r="Z49" i="35"/>
  <c r="Y49" i="35"/>
  <c r="P49" i="35"/>
  <c r="N49" i="35"/>
  <c r="K49" i="35"/>
  <c r="AI48" i="35"/>
  <c r="AF48" i="35"/>
  <c r="AB48" i="35"/>
  <c r="AA48" i="35"/>
  <c r="Z48" i="35"/>
  <c r="Y48" i="35"/>
  <c r="U48" i="35"/>
  <c r="P48" i="35"/>
  <c r="N48" i="35"/>
  <c r="AI47" i="35"/>
  <c r="AF47" i="35"/>
  <c r="AB47" i="35"/>
  <c r="AA47" i="35"/>
  <c r="Z47" i="35"/>
  <c r="Y47" i="35"/>
  <c r="P47" i="35"/>
  <c r="N47" i="35"/>
  <c r="AI46" i="35"/>
  <c r="AF46" i="35"/>
  <c r="AB46" i="35"/>
  <c r="AA46" i="35"/>
  <c r="Z46" i="35"/>
  <c r="Y46" i="35"/>
  <c r="P46" i="35"/>
  <c r="N46" i="35"/>
  <c r="AI45" i="35"/>
  <c r="AF45" i="35"/>
  <c r="AB45" i="35"/>
  <c r="AA45" i="35"/>
  <c r="Z45" i="35"/>
  <c r="Y45" i="35"/>
  <c r="P45" i="35"/>
  <c r="N45" i="35"/>
  <c r="AI44" i="35"/>
  <c r="AF44" i="35"/>
  <c r="AB44" i="35"/>
  <c r="AA44" i="35"/>
  <c r="Z44" i="35"/>
  <c r="Y44" i="35"/>
  <c r="V44" i="35"/>
  <c r="P44" i="35"/>
  <c r="N44" i="35"/>
  <c r="AI43" i="35"/>
  <c r="AF43" i="35"/>
  <c r="AB43" i="35"/>
  <c r="AA43" i="35"/>
  <c r="Z43" i="35"/>
  <c r="Y43" i="35"/>
  <c r="P43" i="35"/>
  <c r="N43" i="35"/>
  <c r="AI42" i="35"/>
  <c r="AF42" i="35"/>
  <c r="AB42" i="35"/>
  <c r="AA42" i="35"/>
  <c r="Z42" i="35"/>
  <c r="Y42" i="35"/>
  <c r="W42" i="35"/>
  <c r="U42" i="35"/>
  <c r="P42" i="35"/>
  <c r="N42" i="35"/>
  <c r="AI41" i="35"/>
  <c r="AF41" i="35"/>
  <c r="AB41" i="35"/>
  <c r="AA41" i="35"/>
  <c r="Z41" i="35"/>
  <c r="Y41" i="35"/>
  <c r="V41" i="35"/>
  <c r="U41" i="35"/>
  <c r="P41" i="35"/>
  <c r="N41" i="35"/>
  <c r="AI40" i="35"/>
  <c r="AH40" i="35"/>
  <c r="AF40" i="35"/>
  <c r="AB40" i="35"/>
  <c r="AA40" i="35"/>
  <c r="Z40" i="35"/>
  <c r="Y40" i="35"/>
  <c r="P40" i="35"/>
  <c r="N40" i="35"/>
  <c r="AI39" i="35"/>
  <c r="AH39" i="35"/>
  <c r="AF39" i="35"/>
  <c r="AB39" i="35"/>
  <c r="AA39" i="35"/>
  <c r="Z39" i="35"/>
  <c r="Y39" i="35"/>
  <c r="P39" i="35"/>
  <c r="N39" i="35"/>
  <c r="AI38" i="35"/>
  <c r="AG38" i="35"/>
  <c r="AF38" i="35"/>
  <c r="AB38" i="35"/>
  <c r="AA38" i="35"/>
  <c r="Z38" i="35"/>
  <c r="Y38" i="35"/>
  <c r="P38" i="35"/>
  <c r="N38" i="35"/>
  <c r="AI37" i="35"/>
  <c r="AF37" i="35"/>
  <c r="AB37" i="35"/>
  <c r="AA37" i="35"/>
  <c r="Z37" i="35"/>
  <c r="Y37" i="35"/>
  <c r="P37" i="35"/>
  <c r="N37" i="35"/>
  <c r="AI36" i="35"/>
  <c r="AF36" i="35"/>
  <c r="AB36" i="35"/>
  <c r="AA36" i="35"/>
  <c r="Z36" i="35"/>
  <c r="Y36" i="35"/>
  <c r="P36" i="35"/>
  <c r="N36" i="35"/>
  <c r="AI35" i="35"/>
  <c r="AF35" i="35"/>
  <c r="AB35" i="35"/>
  <c r="AA35" i="35"/>
  <c r="Z35" i="35"/>
  <c r="Y35" i="35"/>
  <c r="P35" i="35"/>
  <c r="N35" i="35"/>
  <c r="K35" i="35"/>
  <c r="AI34" i="35"/>
  <c r="AF34" i="35"/>
  <c r="AB34" i="35"/>
  <c r="AA34" i="35"/>
  <c r="Z34" i="35"/>
  <c r="Y34" i="35"/>
  <c r="U34" i="35"/>
  <c r="P34" i="35"/>
  <c r="N34" i="35"/>
  <c r="AI33" i="35"/>
  <c r="AF33" i="35"/>
  <c r="AB33" i="35"/>
  <c r="AA33" i="35"/>
  <c r="Z33" i="35"/>
  <c r="Y33" i="35"/>
  <c r="U33" i="35"/>
  <c r="P33" i="35"/>
  <c r="N33" i="35"/>
  <c r="AI32" i="35"/>
  <c r="AF32" i="35"/>
  <c r="AB32" i="35"/>
  <c r="AA32" i="35"/>
  <c r="Z32" i="35"/>
  <c r="Y32" i="35"/>
  <c r="X32" i="35"/>
  <c r="P32" i="35"/>
  <c r="N32" i="35"/>
  <c r="AI31" i="35"/>
  <c r="AH31" i="35"/>
  <c r="AF31" i="35"/>
  <c r="AB31" i="35"/>
  <c r="AA31" i="35"/>
  <c r="Z31" i="35"/>
  <c r="Y31" i="35"/>
  <c r="P31" i="35"/>
  <c r="N31" i="35"/>
  <c r="AI30" i="35"/>
  <c r="AF30" i="35"/>
  <c r="AB30" i="35"/>
  <c r="AA30" i="35"/>
  <c r="Z30" i="35"/>
  <c r="Y30" i="35"/>
  <c r="P30" i="35"/>
  <c r="N30" i="35"/>
  <c r="AI29" i="35"/>
  <c r="AF29" i="35"/>
  <c r="AB29" i="35"/>
  <c r="AA29" i="35"/>
  <c r="Z29" i="35"/>
  <c r="Y29" i="35"/>
  <c r="P29" i="35"/>
  <c r="N29" i="35"/>
  <c r="AI28" i="35"/>
  <c r="AF28" i="35"/>
  <c r="AB28" i="35"/>
  <c r="AA28" i="35"/>
  <c r="Z28" i="35"/>
  <c r="Y28" i="35"/>
  <c r="V28" i="35"/>
  <c r="P28" i="35"/>
  <c r="N28" i="35"/>
  <c r="K28" i="35"/>
  <c r="AI27" i="35"/>
  <c r="AF27" i="35"/>
  <c r="AB27" i="35"/>
  <c r="AA27" i="35"/>
  <c r="Z27" i="35"/>
  <c r="Y27" i="35"/>
  <c r="P27" i="35"/>
  <c r="N27" i="35"/>
  <c r="AI26" i="35"/>
  <c r="AF26" i="35"/>
  <c r="AB26" i="35"/>
  <c r="AA26" i="35"/>
  <c r="Z26" i="35"/>
  <c r="Y26" i="35"/>
  <c r="P26" i="35"/>
  <c r="N26" i="35"/>
  <c r="AI25" i="35"/>
  <c r="AF25" i="35"/>
  <c r="AB25" i="35"/>
  <c r="AA25" i="35"/>
  <c r="Z25" i="35"/>
  <c r="Y25" i="35"/>
  <c r="P25" i="35"/>
  <c r="N25" i="35"/>
  <c r="AI24" i="35"/>
  <c r="AF24" i="35"/>
  <c r="AB24" i="35"/>
  <c r="AA24" i="35"/>
  <c r="Z24" i="35"/>
  <c r="Y24" i="35"/>
  <c r="P24" i="35"/>
  <c r="N24" i="35"/>
  <c r="AI23" i="35"/>
  <c r="AF23" i="35"/>
  <c r="AB23" i="35"/>
  <c r="AA23" i="35"/>
  <c r="Z23" i="35"/>
  <c r="Y23" i="35"/>
  <c r="W23" i="35"/>
  <c r="U23" i="35"/>
  <c r="P23" i="35"/>
  <c r="N23" i="35"/>
  <c r="AI22" i="35"/>
  <c r="AG22" i="35"/>
  <c r="AF22" i="35"/>
  <c r="AB22" i="35"/>
  <c r="AA22" i="35"/>
  <c r="Z22" i="35"/>
  <c r="Y22" i="35"/>
  <c r="P22" i="35"/>
  <c r="N22" i="35"/>
  <c r="AI21" i="35"/>
  <c r="AG21" i="35"/>
  <c r="AF21" i="35"/>
  <c r="AB21" i="35"/>
  <c r="AA21" i="35"/>
  <c r="Z21" i="35"/>
  <c r="Y21" i="35"/>
  <c r="P21" i="35"/>
  <c r="N21" i="35"/>
  <c r="W5" i="35"/>
  <c r="BB20" i="35"/>
  <c r="BB28" i="35"/>
  <c r="AI20" i="35"/>
  <c r="AF20" i="35"/>
  <c r="AB20" i="35"/>
  <c r="AA20" i="35"/>
  <c r="Z20" i="35"/>
  <c r="Y20" i="35"/>
  <c r="W20" i="35"/>
  <c r="U20" i="35"/>
  <c r="P20" i="35"/>
  <c r="N20" i="35"/>
  <c r="AI19" i="35"/>
  <c r="AG19" i="35"/>
  <c r="AF19" i="35"/>
  <c r="AB19" i="35"/>
  <c r="AA19" i="35"/>
  <c r="Z19" i="35"/>
  <c r="Y19" i="35"/>
  <c r="W19" i="35"/>
  <c r="P19" i="35"/>
  <c r="N19" i="35"/>
  <c r="AI18" i="35"/>
  <c r="AF18" i="35"/>
  <c r="AB18" i="35"/>
  <c r="AA18" i="35"/>
  <c r="Z18" i="35"/>
  <c r="Y18" i="35"/>
  <c r="X18" i="35"/>
  <c r="U18" i="35"/>
  <c r="P18" i="35"/>
  <c r="N18" i="35"/>
  <c r="AI17" i="35"/>
  <c r="AF17" i="35"/>
  <c r="AB17" i="35"/>
  <c r="AA17" i="35"/>
  <c r="Z17" i="35"/>
  <c r="Y17" i="35"/>
  <c r="X17" i="35"/>
  <c r="V17" i="35"/>
  <c r="U17" i="35"/>
  <c r="P17" i="35"/>
  <c r="N17" i="35"/>
  <c r="AI16" i="35"/>
  <c r="AF16" i="35"/>
  <c r="AB16" i="35"/>
  <c r="AA16" i="35"/>
  <c r="Z16" i="35"/>
  <c r="Y16" i="35"/>
  <c r="P16" i="35"/>
  <c r="N16" i="35"/>
  <c r="AI15" i="35"/>
  <c r="AH15" i="35"/>
  <c r="AG15" i="35"/>
  <c r="AF15" i="35"/>
  <c r="AB15" i="35"/>
  <c r="AA15" i="35"/>
  <c r="Z15" i="35"/>
  <c r="Y15" i="35"/>
  <c r="P15" i="35"/>
  <c r="N15" i="35"/>
  <c r="AI14" i="35"/>
  <c r="AF14" i="35"/>
  <c r="AB14" i="35"/>
  <c r="AA14" i="35"/>
  <c r="Z14" i="35"/>
  <c r="Y14" i="35"/>
  <c r="P14" i="35"/>
  <c r="N14" i="35"/>
  <c r="K14" i="35"/>
  <c r="AI13" i="35"/>
  <c r="AF13" i="35"/>
  <c r="AB13" i="35"/>
  <c r="AA13" i="35"/>
  <c r="Z13" i="35"/>
  <c r="Y13" i="35"/>
  <c r="U13" i="35"/>
  <c r="P13" i="35"/>
  <c r="N13" i="35"/>
  <c r="AI12" i="35"/>
  <c r="AH12" i="35"/>
  <c r="AF12" i="35"/>
  <c r="AB12" i="35"/>
  <c r="AA12" i="35"/>
  <c r="Z12" i="35"/>
  <c r="Y12" i="35"/>
  <c r="U12" i="35"/>
  <c r="P12" i="35"/>
  <c r="N12" i="35"/>
  <c r="AI11" i="35"/>
  <c r="AF11" i="35"/>
  <c r="AB11" i="35"/>
  <c r="AA11" i="35"/>
  <c r="Z11" i="35"/>
  <c r="Y11" i="35"/>
  <c r="P11" i="35"/>
  <c r="N11" i="35"/>
  <c r="K11" i="35"/>
  <c r="AI10" i="35"/>
  <c r="AF10" i="35"/>
  <c r="AB10" i="35"/>
  <c r="AA10" i="35"/>
  <c r="Z10" i="35"/>
  <c r="Y10" i="35"/>
  <c r="X10" i="35"/>
  <c r="V10" i="35"/>
  <c r="P10" i="35"/>
  <c r="N10" i="35"/>
  <c r="AI9" i="35"/>
  <c r="AF9" i="35"/>
  <c r="AB9" i="35"/>
  <c r="AA9" i="35"/>
  <c r="Z9" i="35"/>
  <c r="Y9" i="35"/>
  <c r="V9" i="35"/>
  <c r="P9" i="35"/>
  <c r="N9" i="35"/>
  <c r="AI8" i="35"/>
  <c r="AB8" i="35"/>
  <c r="AA8" i="35"/>
  <c r="W6" i="35"/>
  <c r="Z8" i="35"/>
  <c r="Y8" i="35"/>
  <c r="Q8" i="35"/>
  <c r="P8" i="35"/>
  <c r="N8" i="35"/>
  <c r="AH5" i="35"/>
  <c r="AY20" i="35"/>
  <c r="AH4" i="35"/>
  <c r="W4" i="35"/>
  <c r="BB19" i="35"/>
  <c r="K53" i="35"/>
  <c r="AH3" i="35"/>
  <c r="W3" i="35"/>
  <c r="AI500" i="34"/>
  <c r="AF500" i="34"/>
  <c r="AE500" i="34"/>
  <c r="AJ500" i="34"/>
  <c r="AB500" i="34"/>
  <c r="AA500" i="34"/>
  <c r="Z500" i="34"/>
  <c r="Y500" i="34"/>
  <c r="T500" i="34"/>
  <c r="P500" i="34"/>
  <c r="AI499" i="34"/>
  <c r="AF499" i="34"/>
  <c r="AE499" i="34"/>
  <c r="AJ499" i="34"/>
  <c r="AB499" i="34"/>
  <c r="AA499" i="34"/>
  <c r="Z499" i="34"/>
  <c r="Y499" i="34"/>
  <c r="T499" i="34"/>
  <c r="P499" i="34"/>
  <c r="AI498" i="34"/>
  <c r="AF498" i="34"/>
  <c r="AE498" i="34"/>
  <c r="AJ498" i="34"/>
  <c r="AB498" i="34"/>
  <c r="AA498" i="34"/>
  <c r="Z498" i="34"/>
  <c r="Y498" i="34"/>
  <c r="T498" i="34"/>
  <c r="P498" i="34"/>
  <c r="AI497" i="34"/>
  <c r="AF497" i="34"/>
  <c r="AE497" i="34"/>
  <c r="AJ497" i="34"/>
  <c r="AB497" i="34"/>
  <c r="AA497" i="34"/>
  <c r="Z497" i="34"/>
  <c r="Y497" i="34"/>
  <c r="T497" i="34"/>
  <c r="P497" i="34"/>
  <c r="AI496" i="34"/>
  <c r="AF496" i="34"/>
  <c r="AE496" i="34"/>
  <c r="AJ496" i="34"/>
  <c r="AB496" i="34"/>
  <c r="AA496" i="34"/>
  <c r="Z496" i="34"/>
  <c r="Y496" i="34"/>
  <c r="T496" i="34"/>
  <c r="P496" i="34"/>
  <c r="AE495" i="34"/>
  <c r="AJ495" i="34"/>
  <c r="AI495" i="34"/>
  <c r="AF495" i="34"/>
  <c r="AB495" i="34"/>
  <c r="AA495" i="34"/>
  <c r="Z495" i="34"/>
  <c r="Y495" i="34"/>
  <c r="T495" i="34"/>
  <c r="P495" i="34"/>
  <c r="AE494" i="34"/>
  <c r="AJ494" i="34"/>
  <c r="AI494" i="34"/>
  <c r="AF494" i="34"/>
  <c r="AB494" i="34"/>
  <c r="AA494" i="34"/>
  <c r="Z494" i="34"/>
  <c r="Y494" i="34"/>
  <c r="T494" i="34"/>
  <c r="P494" i="34"/>
  <c r="AE493" i="34"/>
  <c r="AJ493" i="34"/>
  <c r="AI493" i="34"/>
  <c r="AF493" i="34"/>
  <c r="AB493" i="34"/>
  <c r="AA493" i="34"/>
  <c r="Z493" i="34"/>
  <c r="Y493" i="34"/>
  <c r="T493" i="34"/>
  <c r="P493" i="34"/>
  <c r="AI492" i="34"/>
  <c r="AF492" i="34"/>
  <c r="AE492" i="34"/>
  <c r="AJ492" i="34"/>
  <c r="AB492" i="34"/>
  <c r="AA492" i="34"/>
  <c r="Z492" i="34"/>
  <c r="Y492" i="34"/>
  <c r="T492" i="34"/>
  <c r="P492" i="34"/>
  <c r="AI491" i="34"/>
  <c r="AF491" i="34"/>
  <c r="AE491" i="34"/>
  <c r="AJ491" i="34"/>
  <c r="AB491" i="34"/>
  <c r="AA491" i="34"/>
  <c r="Z491" i="34"/>
  <c r="Y491" i="34"/>
  <c r="T491" i="34"/>
  <c r="P491" i="34"/>
  <c r="AI490" i="34"/>
  <c r="AF490" i="34"/>
  <c r="AE490" i="34"/>
  <c r="AJ490" i="34"/>
  <c r="AB490" i="34"/>
  <c r="AA490" i="34"/>
  <c r="Z490" i="34"/>
  <c r="Y490" i="34"/>
  <c r="T490" i="34"/>
  <c r="P490" i="34"/>
  <c r="AI489" i="34"/>
  <c r="AF489" i="34"/>
  <c r="AE489" i="34"/>
  <c r="AJ489" i="34"/>
  <c r="AB489" i="34"/>
  <c r="AA489" i="34"/>
  <c r="Z489" i="34"/>
  <c r="Y489" i="34"/>
  <c r="T489" i="34"/>
  <c r="P489" i="34"/>
  <c r="AI488" i="34"/>
  <c r="AF488" i="34"/>
  <c r="AE488" i="34"/>
  <c r="AJ488" i="34"/>
  <c r="AB488" i="34"/>
  <c r="AA488" i="34"/>
  <c r="Z488" i="34"/>
  <c r="Y488" i="34"/>
  <c r="T488" i="34"/>
  <c r="P488" i="34"/>
  <c r="AE487" i="34"/>
  <c r="AJ487" i="34"/>
  <c r="AI487" i="34"/>
  <c r="AF487" i="34"/>
  <c r="AB487" i="34"/>
  <c r="AA487" i="34"/>
  <c r="Z487" i="34"/>
  <c r="Y487" i="34"/>
  <c r="T487" i="34"/>
  <c r="P487" i="34"/>
  <c r="AE486" i="34"/>
  <c r="AJ486" i="34"/>
  <c r="AI486" i="34"/>
  <c r="AF486" i="34"/>
  <c r="AB486" i="34"/>
  <c r="AA486" i="34"/>
  <c r="Z486" i="34"/>
  <c r="Y486" i="34"/>
  <c r="T486" i="34"/>
  <c r="P486" i="34"/>
  <c r="AE485" i="34"/>
  <c r="AJ485" i="34"/>
  <c r="AI485" i="34"/>
  <c r="AF485" i="34"/>
  <c r="AB485" i="34"/>
  <c r="AA485" i="34"/>
  <c r="Z485" i="34"/>
  <c r="Y485" i="34"/>
  <c r="T485" i="34"/>
  <c r="P485" i="34"/>
  <c r="AI484" i="34"/>
  <c r="AF484" i="34"/>
  <c r="AE484" i="34"/>
  <c r="AJ484" i="34"/>
  <c r="AB484" i="34"/>
  <c r="AA484" i="34"/>
  <c r="Z484" i="34"/>
  <c r="Y484" i="34"/>
  <c r="T484" i="34"/>
  <c r="P484" i="34"/>
  <c r="AI483" i="34"/>
  <c r="AF483" i="34"/>
  <c r="AE483" i="34"/>
  <c r="AJ483" i="34"/>
  <c r="AB483" i="34"/>
  <c r="AA483" i="34"/>
  <c r="Z483" i="34"/>
  <c r="Y483" i="34"/>
  <c r="T483" i="34"/>
  <c r="P483" i="34"/>
  <c r="AI482" i="34"/>
  <c r="AF482" i="34"/>
  <c r="AE482" i="34"/>
  <c r="AJ482" i="34"/>
  <c r="AB482" i="34"/>
  <c r="AA482" i="34"/>
  <c r="Z482" i="34"/>
  <c r="Y482" i="34"/>
  <c r="T482" i="34"/>
  <c r="P482" i="34"/>
  <c r="AI481" i="34"/>
  <c r="AF481" i="34"/>
  <c r="AE481" i="34"/>
  <c r="AJ481" i="34"/>
  <c r="AB481" i="34"/>
  <c r="AA481" i="34"/>
  <c r="Z481" i="34"/>
  <c r="Y481" i="34"/>
  <c r="T481" i="34"/>
  <c r="P481" i="34"/>
  <c r="AI480" i="34"/>
  <c r="AF480" i="34"/>
  <c r="AE480" i="34"/>
  <c r="AJ480" i="34"/>
  <c r="AB480" i="34"/>
  <c r="AA480" i="34"/>
  <c r="Z480" i="34"/>
  <c r="Y480" i="34"/>
  <c r="T480" i="34"/>
  <c r="P480" i="34"/>
  <c r="AE479" i="34"/>
  <c r="AJ479" i="34"/>
  <c r="AI479" i="34"/>
  <c r="AF479" i="34"/>
  <c r="AB479" i="34"/>
  <c r="AA479" i="34"/>
  <c r="Z479" i="34"/>
  <c r="Y479" i="34"/>
  <c r="T479" i="34"/>
  <c r="P479" i="34"/>
  <c r="AE478" i="34"/>
  <c r="AJ478" i="34"/>
  <c r="AI478" i="34"/>
  <c r="AF478" i="34"/>
  <c r="AB478" i="34"/>
  <c r="AA478" i="34"/>
  <c r="Z478" i="34"/>
  <c r="Y478" i="34"/>
  <c r="T478" i="34"/>
  <c r="P478" i="34"/>
  <c r="AE477" i="34"/>
  <c r="AJ477" i="34"/>
  <c r="AI477" i="34"/>
  <c r="AF477" i="34"/>
  <c r="AB477" i="34"/>
  <c r="AA477" i="34"/>
  <c r="Z477" i="34"/>
  <c r="Y477" i="34"/>
  <c r="T477" i="34"/>
  <c r="P477" i="34"/>
  <c r="AI476" i="34"/>
  <c r="AF476" i="34"/>
  <c r="AE476" i="34"/>
  <c r="AJ476" i="34"/>
  <c r="AB476" i="34"/>
  <c r="AA476" i="34"/>
  <c r="Z476" i="34"/>
  <c r="Y476" i="34"/>
  <c r="T476" i="34"/>
  <c r="P476" i="34"/>
  <c r="AI475" i="34"/>
  <c r="AF475" i="34"/>
  <c r="AE475" i="34"/>
  <c r="AJ475" i="34"/>
  <c r="AB475" i="34"/>
  <c r="AA475" i="34"/>
  <c r="Z475" i="34"/>
  <c r="Y475" i="34"/>
  <c r="T475" i="34"/>
  <c r="P475" i="34"/>
  <c r="AE474" i="34"/>
  <c r="AJ474" i="34"/>
  <c r="AI474" i="34"/>
  <c r="AF474" i="34"/>
  <c r="AB474" i="34"/>
  <c r="AA474" i="34"/>
  <c r="Z474" i="34"/>
  <c r="Y474" i="34"/>
  <c r="T474" i="34"/>
  <c r="P474" i="34"/>
  <c r="AI473" i="34"/>
  <c r="AF473" i="34"/>
  <c r="AE473" i="34"/>
  <c r="AJ473" i="34"/>
  <c r="AB473" i="34"/>
  <c r="AA473" i="34"/>
  <c r="Z473" i="34"/>
  <c r="Y473" i="34"/>
  <c r="T473" i="34"/>
  <c r="P473" i="34"/>
  <c r="AE472" i="34"/>
  <c r="AJ472" i="34"/>
  <c r="AI472" i="34"/>
  <c r="AF472" i="34"/>
  <c r="AB472" i="34"/>
  <c r="AA472" i="34"/>
  <c r="Z472" i="34"/>
  <c r="Y472" i="34"/>
  <c r="T472" i="34"/>
  <c r="P472" i="34"/>
  <c r="AE471" i="34"/>
  <c r="AJ471" i="34"/>
  <c r="AI471" i="34"/>
  <c r="AF471" i="34"/>
  <c r="AB471" i="34"/>
  <c r="AA471" i="34"/>
  <c r="Z471" i="34"/>
  <c r="Y471" i="34"/>
  <c r="T471" i="34"/>
  <c r="P471" i="34"/>
  <c r="AE470" i="34"/>
  <c r="AJ470" i="34"/>
  <c r="AI470" i="34"/>
  <c r="AF470" i="34"/>
  <c r="AB470" i="34"/>
  <c r="AA470" i="34"/>
  <c r="Z470" i="34"/>
  <c r="Y470" i="34"/>
  <c r="T470" i="34"/>
  <c r="P470" i="34"/>
  <c r="AE469" i="34"/>
  <c r="AJ469" i="34"/>
  <c r="AI469" i="34"/>
  <c r="AF469" i="34"/>
  <c r="AB469" i="34"/>
  <c r="AA469" i="34"/>
  <c r="Z469" i="34"/>
  <c r="Y469" i="34"/>
  <c r="T469" i="34"/>
  <c r="P469" i="34"/>
  <c r="AI468" i="34"/>
  <c r="AF468" i="34"/>
  <c r="AE468" i="34"/>
  <c r="AJ468" i="34"/>
  <c r="AB468" i="34"/>
  <c r="AA468" i="34"/>
  <c r="Z468" i="34"/>
  <c r="Y468" i="34"/>
  <c r="T468" i="34"/>
  <c r="P468" i="34"/>
  <c r="AI467" i="34"/>
  <c r="AF467" i="34"/>
  <c r="AE467" i="34"/>
  <c r="AJ467" i="34"/>
  <c r="AB467" i="34"/>
  <c r="AA467" i="34"/>
  <c r="Z467" i="34"/>
  <c r="Y467" i="34"/>
  <c r="T467" i="34"/>
  <c r="P467" i="34"/>
  <c r="AE466" i="34"/>
  <c r="AJ466" i="34"/>
  <c r="AI466" i="34"/>
  <c r="AF466" i="34"/>
  <c r="AB466" i="34"/>
  <c r="AA466" i="34"/>
  <c r="Z466" i="34"/>
  <c r="Y466" i="34"/>
  <c r="T466" i="34"/>
  <c r="P466" i="34"/>
  <c r="AI465" i="34"/>
  <c r="AF465" i="34"/>
  <c r="AE465" i="34"/>
  <c r="AJ465" i="34"/>
  <c r="AB465" i="34"/>
  <c r="AA465" i="34"/>
  <c r="Z465" i="34"/>
  <c r="Y465" i="34"/>
  <c r="T465" i="34"/>
  <c r="P465" i="34"/>
  <c r="AE464" i="34"/>
  <c r="AJ464" i="34"/>
  <c r="AI464" i="34"/>
  <c r="AF464" i="34"/>
  <c r="AB464" i="34"/>
  <c r="AA464" i="34"/>
  <c r="Z464" i="34"/>
  <c r="Y464" i="34"/>
  <c r="T464" i="34"/>
  <c r="P464" i="34"/>
  <c r="AE463" i="34"/>
  <c r="AJ463" i="34"/>
  <c r="AI463" i="34"/>
  <c r="AF463" i="34"/>
  <c r="AB463" i="34"/>
  <c r="AA463" i="34"/>
  <c r="Z463" i="34"/>
  <c r="Y463" i="34"/>
  <c r="T463" i="34"/>
  <c r="P463" i="34"/>
  <c r="AE462" i="34"/>
  <c r="AJ462" i="34"/>
  <c r="AI462" i="34"/>
  <c r="AF462" i="34"/>
  <c r="AB462" i="34"/>
  <c r="AA462" i="34"/>
  <c r="Z462" i="34"/>
  <c r="Y462" i="34"/>
  <c r="T462" i="34"/>
  <c r="P462" i="34"/>
  <c r="AE461" i="34"/>
  <c r="AJ461" i="34"/>
  <c r="AI461" i="34"/>
  <c r="AF461" i="34"/>
  <c r="AB461" i="34"/>
  <c r="AA461" i="34"/>
  <c r="Z461" i="34"/>
  <c r="Y461" i="34"/>
  <c r="T461" i="34"/>
  <c r="P461" i="34"/>
  <c r="AI460" i="34"/>
  <c r="AF460" i="34"/>
  <c r="AE460" i="34"/>
  <c r="AJ460" i="34"/>
  <c r="AB460" i="34"/>
  <c r="AA460" i="34"/>
  <c r="Z460" i="34"/>
  <c r="Y460" i="34"/>
  <c r="T460" i="34"/>
  <c r="P460" i="34"/>
  <c r="AI459" i="34"/>
  <c r="AF459" i="34"/>
  <c r="AE459" i="34"/>
  <c r="AJ459" i="34"/>
  <c r="AB459" i="34"/>
  <c r="AA459" i="34"/>
  <c r="Z459" i="34"/>
  <c r="Y459" i="34"/>
  <c r="T459" i="34"/>
  <c r="P459" i="34"/>
  <c r="AI458" i="34"/>
  <c r="AF458" i="34"/>
  <c r="AE458" i="34"/>
  <c r="AJ458" i="34"/>
  <c r="AB458" i="34"/>
  <c r="AA458" i="34"/>
  <c r="Z458" i="34"/>
  <c r="Y458" i="34"/>
  <c r="T458" i="34"/>
  <c r="P458" i="34"/>
  <c r="AI457" i="34"/>
  <c r="AF457" i="34"/>
  <c r="AE457" i="34"/>
  <c r="AJ457" i="34"/>
  <c r="AB457" i="34"/>
  <c r="AA457" i="34"/>
  <c r="Z457" i="34"/>
  <c r="Y457" i="34"/>
  <c r="T457" i="34"/>
  <c r="P457" i="34"/>
  <c r="AE456" i="34"/>
  <c r="AJ456" i="34"/>
  <c r="AI456" i="34"/>
  <c r="AF456" i="34"/>
  <c r="AB456" i="34"/>
  <c r="AA456" i="34"/>
  <c r="Z456" i="34"/>
  <c r="Y456" i="34"/>
  <c r="T456" i="34"/>
  <c r="P456" i="34"/>
  <c r="AE455" i="34"/>
  <c r="AJ455" i="34"/>
  <c r="AI455" i="34"/>
  <c r="AF455" i="34"/>
  <c r="AB455" i="34"/>
  <c r="AA455" i="34"/>
  <c r="Z455" i="34"/>
  <c r="Y455" i="34"/>
  <c r="T455" i="34"/>
  <c r="P455" i="34"/>
  <c r="AE454" i="34"/>
  <c r="AJ454" i="34"/>
  <c r="AI454" i="34"/>
  <c r="AF454" i="34"/>
  <c r="AB454" i="34"/>
  <c r="AA454" i="34"/>
  <c r="Z454" i="34"/>
  <c r="Y454" i="34"/>
  <c r="T454" i="34"/>
  <c r="P454" i="34"/>
  <c r="AE453" i="34"/>
  <c r="AJ453" i="34"/>
  <c r="AI453" i="34"/>
  <c r="AF453" i="34"/>
  <c r="AB453" i="34"/>
  <c r="AA453" i="34"/>
  <c r="Z453" i="34"/>
  <c r="Y453" i="34"/>
  <c r="T453" i="34"/>
  <c r="P453" i="34"/>
  <c r="AI452" i="34"/>
  <c r="AF452" i="34"/>
  <c r="AE452" i="34"/>
  <c r="AJ452" i="34"/>
  <c r="AB452" i="34"/>
  <c r="AA452" i="34"/>
  <c r="Z452" i="34"/>
  <c r="Y452" i="34"/>
  <c r="T452" i="34"/>
  <c r="P452" i="34"/>
  <c r="AI451" i="34"/>
  <c r="AF451" i="34"/>
  <c r="AE451" i="34"/>
  <c r="AJ451" i="34"/>
  <c r="AB451" i="34"/>
  <c r="AA451" i="34"/>
  <c r="Z451" i="34"/>
  <c r="Y451" i="34"/>
  <c r="T451" i="34"/>
  <c r="P451" i="34"/>
  <c r="AI450" i="34"/>
  <c r="AF450" i="34"/>
  <c r="AE450" i="34"/>
  <c r="AJ450" i="34"/>
  <c r="AB450" i="34"/>
  <c r="AA450" i="34"/>
  <c r="Z450" i="34"/>
  <c r="Y450" i="34"/>
  <c r="T450" i="34"/>
  <c r="P450" i="34"/>
  <c r="AI449" i="34"/>
  <c r="AF449" i="34"/>
  <c r="AE449" i="34"/>
  <c r="AJ449" i="34"/>
  <c r="AB449" i="34"/>
  <c r="AA449" i="34"/>
  <c r="Z449" i="34"/>
  <c r="Y449" i="34"/>
  <c r="T449" i="34"/>
  <c r="P449" i="34"/>
  <c r="AI448" i="34"/>
  <c r="AF448" i="34"/>
  <c r="AE448" i="34"/>
  <c r="AJ448" i="34"/>
  <c r="AB448" i="34"/>
  <c r="AA448" i="34"/>
  <c r="Z448" i="34"/>
  <c r="Y448" i="34"/>
  <c r="T448" i="34"/>
  <c r="P448" i="34"/>
  <c r="AE447" i="34"/>
  <c r="AJ447" i="34"/>
  <c r="AI447" i="34"/>
  <c r="AF447" i="34"/>
  <c r="AB447" i="34"/>
  <c r="AA447" i="34"/>
  <c r="Z447" i="34"/>
  <c r="Y447" i="34"/>
  <c r="T447" i="34"/>
  <c r="P447" i="34"/>
  <c r="AE446" i="34"/>
  <c r="AJ446" i="34"/>
  <c r="AI446" i="34"/>
  <c r="AF446" i="34"/>
  <c r="AB446" i="34"/>
  <c r="AA446" i="34"/>
  <c r="Z446" i="34"/>
  <c r="Y446" i="34"/>
  <c r="T446" i="34"/>
  <c r="P446" i="34"/>
  <c r="AE445" i="34"/>
  <c r="AJ445" i="34"/>
  <c r="AI445" i="34"/>
  <c r="AF445" i="34"/>
  <c r="AB445" i="34"/>
  <c r="AA445" i="34"/>
  <c r="Z445" i="34"/>
  <c r="Y445" i="34"/>
  <c r="T445" i="34"/>
  <c r="P445" i="34"/>
  <c r="AI444" i="34"/>
  <c r="AF444" i="34"/>
  <c r="AE444" i="34"/>
  <c r="AJ444" i="34"/>
  <c r="AB444" i="34"/>
  <c r="AA444" i="34"/>
  <c r="Z444" i="34"/>
  <c r="Y444" i="34"/>
  <c r="T444" i="34"/>
  <c r="P444" i="34"/>
  <c r="AI443" i="34"/>
  <c r="AF443" i="34"/>
  <c r="AE443" i="34"/>
  <c r="AJ443" i="34"/>
  <c r="AB443" i="34"/>
  <c r="AA443" i="34"/>
  <c r="Z443" i="34"/>
  <c r="Y443" i="34"/>
  <c r="T443" i="34"/>
  <c r="P443" i="34"/>
  <c r="AE442" i="34"/>
  <c r="AJ442" i="34"/>
  <c r="AI442" i="34"/>
  <c r="AF442" i="34"/>
  <c r="AB442" i="34"/>
  <c r="AA442" i="34"/>
  <c r="Z442" i="34"/>
  <c r="Y442" i="34"/>
  <c r="T442" i="34"/>
  <c r="P442" i="34"/>
  <c r="AE441" i="34"/>
  <c r="AJ441" i="34"/>
  <c r="AI441" i="34"/>
  <c r="AF441" i="34"/>
  <c r="AB441" i="34"/>
  <c r="AA441" i="34"/>
  <c r="Z441" i="34"/>
  <c r="Y441" i="34"/>
  <c r="T441" i="34"/>
  <c r="P441" i="34"/>
  <c r="AI440" i="34"/>
  <c r="AF440" i="34"/>
  <c r="AE440" i="34"/>
  <c r="AJ440" i="34"/>
  <c r="AB440" i="34"/>
  <c r="AA440" i="34"/>
  <c r="Z440" i="34"/>
  <c r="Y440" i="34"/>
  <c r="T440" i="34"/>
  <c r="P440" i="34"/>
  <c r="AE439" i="34"/>
  <c r="AJ439" i="34"/>
  <c r="AI439" i="34"/>
  <c r="AF439" i="34"/>
  <c r="AB439" i="34"/>
  <c r="AA439" i="34"/>
  <c r="Z439" i="34"/>
  <c r="Y439" i="34"/>
  <c r="T439" i="34"/>
  <c r="P439" i="34"/>
  <c r="AE438" i="34"/>
  <c r="AJ438" i="34"/>
  <c r="AI438" i="34"/>
  <c r="AF438" i="34"/>
  <c r="AB438" i="34"/>
  <c r="AA438" i="34"/>
  <c r="Z438" i="34"/>
  <c r="Y438" i="34"/>
  <c r="T438" i="34"/>
  <c r="P438" i="34"/>
  <c r="AE437" i="34"/>
  <c r="AJ437" i="34"/>
  <c r="AI437" i="34"/>
  <c r="AF437" i="34"/>
  <c r="AB437" i="34"/>
  <c r="AA437" i="34"/>
  <c r="Z437" i="34"/>
  <c r="Y437" i="34"/>
  <c r="T437" i="34"/>
  <c r="P437" i="34"/>
  <c r="AI436" i="34"/>
  <c r="AF436" i="34"/>
  <c r="AE436" i="34"/>
  <c r="AJ436" i="34"/>
  <c r="AB436" i="34"/>
  <c r="AA436" i="34"/>
  <c r="Z436" i="34"/>
  <c r="Y436" i="34"/>
  <c r="T436" i="34"/>
  <c r="P436" i="34"/>
  <c r="AI435" i="34"/>
  <c r="AF435" i="34"/>
  <c r="AE435" i="34"/>
  <c r="AJ435" i="34"/>
  <c r="AB435" i="34"/>
  <c r="AA435" i="34"/>
  <c r="Z435" i="34"/>
  <c r="Y435" i="34"/>
  <c r="T435" i="34"/>
  <c r="P435" i="34"/>
  <c r="AE434" i="34"/>
  <c r="AJ434" i="34"/>
  <c r="AI434" i="34"/>
  <c r="AF434" i="34"/>
  <c r="AB434" i="34"/>
  <c r="AA434" i="34"/>
  <c r="Z434" i="34"/>
  <c r="Y434" i="34"/>
  <c r="T434" i="34"/>
  <c r="P434" i="34"/>
  <c r="AE433" i="34"/>
  <c r="AJ433" i="34"/>
  <c r="AI433" i="34"/>
  <c r="AF433" i="34"/>
  <c r="AB433" i="34"/>
  <c r="AA433" i="34"/>
  <c r="Z433" i="34"/>
  <c r="Y433" i="34"/>
  <c r="T433" i="34"/>
  <c r="P433" i="34"/>
  <c r="AE432" i="34"/>
  <c r="AJ432" i="34"/>
  <c r="AI432" i="34"/>
  <c r="AF432" i="34"/>
  <c r="AB432" i="34"/>
  <c r="AA432" i="34"/>
  <c r="Z432" i="34"/>
  <c r="Y432" i="34"/>
  <c r="T432" i="34"/>
  <c r="P432" i="34"/>
  <c r="AE431" i="34"/>
  <c r="AJ431" i="34"/>
  <c r="AI431" i="34"/>
  <c r="AF431" i="34"/>
  <c r="AB431" i="34"/>
  <c r="AA431" i="34"/>
  <c r="Z431" i="34"/>
  <c r="Y431" i="34"/>
  <c r="T431" i="34"/>
  <c r="P431" i="34"/>
  <c r="AE430" i="34"/>
  <c r="AJ430" i="34"/>
  <c r="AI430" i="34"/>
  <c r="AF430" i="34"/>
  <c r="AB430" i="34"/>
  <c r="AA430" i="34"/>
  <c r="Z430" i="34"/>
  <c r="Y430" i="34"/>
  <c r="T430" i="34"/>
  <c r="P430" i="34"/>
  <c r="AE429" i="34"/>
  <c r="AJ429" i="34"/>
  <c r="AI429" i="34"/>
  <c r="AF429" i="34"/>
  <c r="AB429" i="34"/>
  <c r="AA429" i="34"/>
  <c r="Z429" i="34"/>
  <c r="Y429" i="34"/>
  <c r="T429" i="34"/>
  <c r="P429" i="34"/>
  <c r="AI428" i="34"/>
  <c r="AF428" i="34"/>
  <c r="AE428" i="34"/>
  <c r="AJ428" i="34"/>
  <c r="AB428" i="34"/>
  <c r="AA428" i="34"/>
  <c r="Z428" i="34"/>
  <c r="Y428" i="34"/>
  <c r="T428" i="34"/>
  <c r="P428" i="34"/>
  <c r="AI427" i="34"/>
  <c r="AF427" i="34"/>
  <c r="AE427" i="34"/>
  <c r="AJ427" i="34"/>
  <c r="AB427" i="34"/>
  <c r="AA427" i="34"/>
  <c r="Z427" i="34"/>
  <c r="Y427" i="34"/>
  <c r="T427" i="34"/>
  <c r="P427" i="34"/>
  <c r="AI426" i="34"/>
  <c r="AF426" i="34"/>
  <c r="AE426" i="34"/>
  <c r="AJ426" i="34"/>
  <c r="AB426" i="34"/>
  <c r="AA426" i="34"/>
  <c r="Z426" i="34"/>
  <c r="Y426" i="34"/>
  <c r="T426" i="34"/>
  <c r="P426" i="34"/>
  <c r="AI425" i="34"/>
  <c r="AF425" i="34"/>
  <c r="AE425" i="34"/>
  <c r="AJ425" i="34"/>
  <c r="AB425" i="34"/>
  <c r="AA425" i="34"/>
  <c r="Z425" i="34"/>
  <c r="Y425" i="34"/>
  <c r="T425" i="34"/>
  <c r="P425" i="34"/>
  <c r="AE424" i="34"/>
  <c r="AJ424" i="34"/>
  <c r="AI424" i="34"/>
  <c r="AF424" i="34"/>
  <c r="AB424" i="34"/>
  <c r="AA424" i="34"/>
  <c r="Z424" i="34"/>
  <c r="Y424" i="34"/>
  <c r="T424" i="34"/>
  <c r="P424" i="34"/>
  <c r="AE423" i="34"/>
  <c r="AJ423" i="34"/>
  <c r="AI423" i="34"/>
  <c r="AF423" i="34"/>
  <c r="AB423" i="34"/>
  <c r="AA423" i="34"/>
  <c r="Z423" i="34"/>
  <c r="Y423" i="34"/>
  <c r="T423" i="34"/>
  <c r="P423" i="34"/>
  <c r="AE422" i="34"/>
  <c r="AJ422" i="34"/>
  <c r="AI422" i="34"/>
  <c r="AF422" i="34"/>
  <c r="AB422" i="34"/>
  <c r="AA422" i="34"/>
  <c r="Z422" i="34"/>
  <c r="Y422" i="34"/>
  <c r="T422" i="34"/>
  <c r="P422" i="34"/>
  <c r="AE421" i="34"/>
  <c r="AJ421" i="34"/>
  <c r="AI421" i="34"/>
  <c r="AF421" i="34"/>
  <c r="AB421" i="34"/>
  <c r="AA421" i="34"/>
  <c r="Z421" i="34"/>
  <c r="Y421" i="34"/>
  <c r="T421" i="34"/>
  <c r="P421" i="34"/>
  <c r="AI420" i="34"/>
  <c r="AF420" i="34"/>
  <c r="AE420" i="34"/>
  <c r="AJ420" i="34"/>
  <c r="AB420" i="34"/>
  <c r="AA420" i="34"/>
  <c r="Z420" i="34"/>
  <c r="Y420" i="34"/>
  <c r="T420" i="34"/>
  <c r="P420" i="34"/>
  <c r="AI419" i="34"/>
  <c r="AF419" i="34"/>
  <c r="AE419" i="34"/>
  <c r="AJ419" i="34"/>
  <c r="AB419" i="34"/>
  <c r="AA419" i="34"/>
  <c r="Z419" i="34"/>
  <c r="Y419" i="34"/>
  <c r="T419" i="34"/>
  <c r="P419" i="34"/>
  <c r="AE418" i="34"/>
  <c r="AJ418" i="34"/>
  <c r="AI418" i="34"/>
  <c r="AF418" i="34"/>
  <c r="AB418" i="34"/>
  <c r="AA418" i="34"/>
  <c r="Z418" i="34"/>
  <c r="Y418" i="34"/>
  <c r="T418" i="34"/>
  <c r="P418" i="34"/>
  <c r="AE417" i="34"/>
  <c r="AJ417" i="34"/>
  <c r="AI417" i="34"/>
  <c r="AF417" i="34"/>
  <c r="AB417" i="34"/>
  <c r="AA417" i="34"/>
  <c r="Z417" i="34"/>
  <c r="Y417" i="34"/>
  <c r="T417" i="34"/>
  <c r="P417" i="34"/>
  <c r="AI416" i="34"/>
  <c r="AF416" i="34"/>
  <c r="AE416" i="34"/>
  <c r="AJ416" i="34"/>
  <c r="AB416" i="34"/>
  <c r="AA416" i="34"/>
  <c r="Z416" i="34"/>
  <c r="Y416" i="34"/>
  <c r="T416" i="34"/>
  <c r="P416" i="34"/>
  <c r="AE415" i="34"/>
  <c r="AJ415" i="34"/>
  <c r="AI415" i="34"/>
  <c r="AF415" i="34"/>
  <c r="AB415" i="34"/>
  <c r="AA415" i="34"/>
  <c r="Z415" i="34"/>
  <c r="Y415" i="34"/>
  <c r="T415" i="34"/>
  <c r="P415" i="34"/>
  <c r="AE414" i="34"/>
  <c r="AJ414" i="34"/>
  <c r="AI414" i="34"/>
  <c r="AF414" i="34"/>
  <c r="AB414" i="34"/>
  <c r="AA414" i="34"/>
  <c r="Z414" i="34"/>
  <c r="Y414" i="34"/>
  <c r="T414" i="34"/>
  <c r="P414" i="34"/>
  <c r="AE413" i="34"/>
  <c r="AJ413" i="34"/>
  <c r="AI413" i="34"/>
  <c r="AF413" i="34"/>
  <c r="AB413" i="34"/>
  <c r="AA413" i="34"/>
  <c r="Z413" i="34"/>
  <c r="Y413" i="34"/>
  <c r="T413" i="34"/>
  <c r="P413" i="34"/>
  <c r="AI412" i="34"/>
  <c r="AF412" i="34"/>
  <c r="AE412" i="34"/>
  <c r="AJ412" i="34"/>
  <c r="AB412" i="34"/>
  <c r="AA412" i="34"/>
  <c r="Z412" i="34"/>
  <c r="Y412" i="34"/>
  <c r="T412" i="34"/>
  <c r="P412" i="34"/>
  <c r="AI411" i="34"/>
  <c r="AF411" i="34"/>
  <c r="AE411" i="34"/>
  <c r="AJ411" i="34"/>
  <c r="AB411" i="34"/>
  <c r="AA411" i="34"/>
  <c r="Z411" i="34"/>
  <c r="Y411" i="34"/>
  <c r="T411" i="34"/>
  <c r="P411" i="34"/>
  <c r="AI410" i="34"/>
  <c r="AF410" i="34"/>
  <c r="AE410" i="34"/>
  <c r="AJ410" i="34"/>
  <c r="AB410" i="34"/>
  <c r="AA410" i="34"/>
  <c r="Z410" i="34"/>
  <c r="Y410" i="34"/>
  <c r="T410" i="34"/>
  <c r="P410" i="34"/>
  <c r="AI409" i="34"/>
  <c r="AF409" i="34"/>
  <c r="AE409" i="34"/>
  <c r="AJ409" i="34"/>
  <c r="AB409" i="34"/>
  <c r="AA409" i="34"/>
  <c r="Z409" i="34"/>
  <c r="Y409" i="34"/>
  <c r="T409" i="34"/>
  <c r="P409" i="34"/>
  <c r="AI408" i="34"/>
  <c r="AF408" i="34"/>
  <c r="AE408" i="34"/>
  <c r="AJ408" i="34"/>
  <c r="AB408" i="34"/>
  <c r="AA408" i="34"/>
  <c r="Z408" i="34"/>
  <c r="Y408" i="34"/>
  <c r="T408" i="34"/>
  <c r="P408" i="34"/>
  <c r="AE407" i="34"/>
  <c r="AJ407" i="34"/>
  <c r="AI407" i="34"/>
  <c r="AF407" i="34"/>
  <c r="AB407" i="34"/>
  <c r="AA407" i="34"/>
  <c r="Z407" i="34"/>
  <c r="Y407" i="34"/>
  <c r="T407" i="34"/>
  <c r="P407" i="34"/>
  <c r="AE406" i="34"/>
  <c r="AJ406" i="34"/>
  <c r="AI406" i="34"/>
  <c r="AF406" i="34"/>
  <c r="AB406" i="34"/>
  <c r="AA406" i="34"/>
  <c r="Z406" i="34"/>
  <c r="Y406" i="34"/>
  <c r="T406" i="34"/>
  <c r="P406" i="34"/>
  <c r="AE405" i="34"/>
  <c r="AJ405" i="34"/>
  <c r="AI405" i="34"/>
  <c r="AF405" i="34"/>
  <c r="AB405" i="34"/>
  <c r="AA405" i="34"/>
  <c r="Z405" i="34"/>
  <c r="Y405" i="34"/>
  <c r="T405" i="34"/>
  <c r="P405" i="34"/>
  <c r="AI404" i="34"/>
  <c r="AF404" i="34"/>
  <c r="AE404" i="34"/>
  <c r="AJ404" i="34"/>
  <c r="AB404" i="34"/>
  <c r="AA404" i="34"/>
  <c r="Z404" i="34"/>
  <c r="Y404" i="34"/>
  <c r="T404" i="34"/>
  <c r="P404" i="34"/>
  <c r="AI403" i="34"/>
  <c r="AF403" i="34"/>
  <c r="AE403" i="34"/>
  <c r="AJ403" i="34"/>
  <c r="AB403" i="34"/>
  <c r="AA403" i="34"/>
  <c r="Z403" i="34"/>
  <c r="Y403" i="34"/>
  <c r="T403" i="34"/>
  <c r="P403" i="34"/>
  <c r="AE402" i="34"/>
  <c r="AJ402" i="34"/>
  <c r="AI402" i="34"/>
  <c r="AF402" i="34"/>
  <c r="AB402" i="34"/>
  <c r="AA402" i="34"/>
  <c r="Z402" i="34"/>
  <c r="Y402" i="34"/>
  <c r="T402" i="34"/>
  <c r="P402" i="34"/>
  <c r="AI401" i="34"/>
  <c r="AF401" i="34"/>
  <c r="AE401" i="34"/>
  <c r="AJ401" i="34"/>
  <c r="AB401" i="34"/>
  <c r="AA401" i="34"/>
  <c r="Z401" i="34"/>
  <c r="Y401" i="34"/>
  <c r="T401" i="34"/>
  <c r="P401" i="34"/>
  <c r="AI400" i="34"/>
  <c r="AF400" i="34"/>
  <c r="AE400" i="34"/>
  <c r="AJ400" i="34"/>
  <c r="AB400" i="34"/>
  <c r="AA400" i="34"/>
  <c r="Z400" i="34"/>
  <c r="Y400" i="34"/>
  <c r="T400" i="34"/>
  <c r="P400" i="34"/>
  <c r="AE399" i="34"/>
  <c r="AJ399" i="34"/>
  <c r="AI399" i="34"/>
  <c r="AF399" i="34"/>
  <c r="AB399" i="34"/>
  <c r="AA399" i="34"/>
  <c r="Z399" i="34"/>
  <c r="Y399" i="34"/>
  <c r="T399" i="34"/>
  <c r="P399" i="34"/>
  <c r="AE398" i="34"/>
  <c r="AJ398" i="34"/>
  <c r="AI398" i="34"/>
  <c r="AF398" i="34"/>
  <c r="AB398" i="34"/>
  <c r="AA398" i="34"/>
  <c r="Z398" i="34"/>
  <c r="Y398" i="34"/>
  <c r="T398" i="34"/>
  <c r="P398" i="34"/>
  <c r="AE397" i="34"/>
  <c r="AJ397" i="34"/>
  <c r="AI397" i="34"/>
  <c r="AF397" i="34"/>
  <c r="AB397" i="34"/>
  <c r="AA397" i="34"/>
  <c r="Z397" i="34"/>
  <c r="Y397" i="34"/>
  <c r="T397" i="34"/>
  <c r="P397" i="34"/>
  <c r="AI396" i="34"/>
  <c r="AF396" i="34"/>
  <c r="AE396" i="34"/>
  <c r="AJ396" i="34"/>
  <c r="AB396" i="34"/>
  <c r="AA396" i="34"/>
  <c r="Z396" i="34"/>
  <c r="Y396" i="34"/>
  <c r="T396" i="34"/>
  <c r="P396" i="34"/>
  <c r="AI395" i="34"/>
  <c r="AF395" i="34"/>
  <c r="AE395" i="34"/>
  <c r="AJ395" i="34"/>
  <c r="AB395" i="34"/>
  <c r="AA395" i="34"/>
  <c r="Z395" i="34"/>
  <c r="Y395" i="34"/>
  <c r="T395" i="34"/>
  <c r="P395" i="34"/>
  <c r="AE394" i="34"/>
  <c r="AJ394" i="34"/>
  <c r="AI394" i="34"/>
  <c r="AF394" i="34"/>
  <c r="AB394" i="34"/>
  <c r="AA394" i="34"/>
  <c r="Z394" i="34"/>
  <c r="Y394" i="34"/>
  <c r="T394" i="34"/>
  <c r="P394" i="34"/>
  <c r="AI393" i="34"/>
  <c r="AF393" i="34"/>
  <c r="AE393" i="34"/>
  <c r="AJ393" i="34"/>
  <c r="AB393" i="34"/>
  <c r="AA393" i="34"/>
  <c r="Z393" i="34"/>
  <c r="Y393" i="34"/>
  <c r="T393" i="34"/>
  <c r="P393" i="34"/>
  <c r="AI392" i="34"/>
  <c r="AF392" i="34"/>
  <c r="AE392" i="34"/>
  <c r="AJ392" i="34"/>
  <c r="AB392" i="34"/>
  <c r="AA392" i="34"/>
  <c r="Z392" i="34"/>
  <c r="Y392" i="34"/>
  <c r="T392" i="34"/>
  <c r="P392" i="34"/>
  <c r="AE391" i="34"/>
  <c r="AJ391" i="34"/>
  <c r="AI391" i="34"/>
  <c r="AF391" i="34"/>
  <c r="AB391" i="34"/>
  <c r="AA391" i="34"/>
  <c r="Z391" i="34"/>
  <c r="Y391" i="34"/>
  <c r="T391" i="34"/>
  <c r="P391" i="34"/>
  <c r="AE390" i="34"/>
  <c r="AJ390" i="34"/>
  <c r="AI390" i="34"/>
  <c r="AF390" i="34"/>
  <c r="AB390" i="34"/>
  <c r="AA390" i="34"/>
  <c r="Z390" i="34"/>
  <c r="Y390" i="34"/>
  <c r="T390" i="34"/>
  <c r="P390" i="34"/>
  <c r="AI389" i="34"/>
  <c r="AF389" i="34"/>
  <c r="AE389" i="34"/>
  <c r="AJ389" i="34"/>
  <c r="AB389" i="34"/>
  <c r="AA389" i="34"/>
  <c r="Z389" i="34"/>
  <c r="Y389" i="34"/>
  <c r="T389" i="34"/>
  <c r="P389" i="34"/>
  <c r="AI388" i="34"/>
  <c r="AF388" i="34"/>
  <c r="AE388" i="34"/>
  <c r="AJ388" i="34"/>
  <c r="AB388" i="34"/>
  <c r="AA388" i="34"/>
  <c r="Z388" i="34"/>
  <c r="Y388" i="34"/>
  <c r="T388" i="34"/>
  <c r="P388" i="34"/>
  <c r="AI387" i="34"/>
  <c r="AF387" i="34"/>
  <c r="AE387" i="34"/>
  <c r="AJ387" i="34"/>
  <c r="AB387" i="34"/>
  <c r="AA387" i="34"/>
  <c r="Z387" i="34"/>
  <c r="Y387" i="34"/>
  <c r="T387" i="34"/>
  <c r="P387" i="34"/>
  <c r="AI386" i="34"/>
  <c r="AF386" i="34"/>
  <c r="AE386" i="34"/>
  <c r="AJ386" i="34"/>
  <c r="AB386" i="34"/>
  <c r="AA386" i="34"/>
  <c r="Z386" i="34"/>
  <c r="Y386" i="34"/>
  <c r="T386" i="34"/>
  <c r="P386" i="34"/>
  <c r="AE385" i="34"/>
  <c r="AJ385" i="34"/>
  <c r="AI385" i="34"/>
  <c r="AF385" i="34"/>
  <c r="AB385" i="34"/>
  <c r="AA385" i="34"/>
  <c r="Z385" i="34"/>
  <c r="Y385" i="34"/>
  <c r="T385" i="34"/>
  <c r="P385" i="34"/>
  <c r="AE384" i="34"/>
  <c r="AJ384" i="34"/>
  <c r="AI384" i="34"/>
  <c r="AF384" i="34"/>
  <c r="AB384" i="34"/>
  <c r="AA384" i="34"/>
  <c r="Z384" i="34"/>
  <c r="Y384" i="34"/>
  <c r="T384" i="34"/>
  <c r="P384" i="34"/>
  <c r="AI383" i="34"/>
  <c r="AF383" i="34"/>
  <c r="AE383" i="34"/>
  <c r="AJ383" i="34"/>
  <c r="AB383" i="34"/>
  <c r="AA383" i="34"/>
  <c r="Z383" i="34"/>
  <c r="Y383" i="34"/>
  <c r="T383" i="34"/>
  <c r="P383" i="34"/>
  <c r="AI382" i="34"/>
  <c r="AF382" i="34"/>
  <c r="AE382" i="34"/>
  <c r="AJ382" i="34"/>
  <c r="AB382" i="34"/>
  <c r="AA382" i="34"/>
  <c r="Z382" i="34"/>
  <c r="Y382" i="34"/>
  <c r="T382" i="34"/>
  <c r="P382" i="34"/>
  <c r="AI381" i="34"/>
  <c r="AF381" i="34"/>
  <c r="AE381" i="34"/>
  <c r="AJ381" i="34"/>
  <c r="AB381" i="34"/>
  <c r="AA381" i="34"/>
  <c r="Z381" i="34"/>
  <c r="Y381" i="34"/>
  <c r="T381" i="34"/>
  <c r="P381" i="34"/>
  <c r="AE380" i="34"/>
  <c r="AJ380" i="34"/>
  <c r="AI380" i="34"/>
  <c r="AF380" i="34"/>
  <c r="AB380" i="34"/>
  <c r="AA380" i="34"/>
  <c r="Z380" i="34"/>
  <c r="Y380" i="34"/>
  <c r="T380" i="34"/>
  <c r="P380" i="34"/>
  <c r="AE379" i="34"/>
  <c r="AJ379" i="34"/>
  <c r="AI379" i="34"/>
  <c r="AF379" i="34"/>
  <c r="AB379" i="34"/>
  <c r="AA379" i="34"/>
  <c r="Z379" i="34"/>
  <c r="Y379" i="34"/>
  <c r="T379" i="34"/>
  <c r="P379" i="34"/>
  <c r="AE378" i="34"/>
  <c r="AJ378" i="34"/>
  <c r="AI378" i="34"/>
  <c r="AF378" i="34"/>
  <c r="AB378" i="34"/>
  <c r="AA378" i="34"/>
  <c r="Z378" i="34"/>
  <c r="Y378" i="34"/>
  <c r="T378" i="34"/>
  <c r="P378" i="34"/>
  <c r="AE377" i="34"/>
  <c r="AJ377" i="34"/>
  <c r="AI377" i="34"/>
  <c r="AF377" i="34"/>
  <c r="AB377" i="34"/>
  <c r="AA377" i="34"/>
  <c r="Z377" i="34"/>
  <c r="Y377" i="34"/>
  <c r="T377" i="34"/>
  <c r="P377" i="34"/>
  <c r="AE376" i="34"/>
  <c r="AJ376" i="34"/>
  <c r="AI376" i="34"/>
  <c r="AF376" i="34"/>
  <c r="AB376" i="34"/>
  <c r="AA376" i="34"/>
  <c r="Z376" i="34"/>
  <c r="Y376" i="34"/>
  <c r="T376" i="34"/>
  <c r="P376" i="34"/>
  <c r="AI375" i="34"/>
  <c r="AF375" i="34"/>
  <c r="AE375" i="34"/>
  <c r="AJ375" i="34"/>
  <c r="AB375" i="34"/>
  <c r="AA375" i="34"/>
  <c r="Z375" i="34"/>
  <c r="Y375" i="34"/>
  <c r="T375" i="34"/>
  <c r="P375" i="34"/>
  <c r="AI374" i="34"/>
  <c r="AF374" i="34"/>
  <c r="AE374" i="34"/>
  <c r="AJ374" i="34"/>
  <c r="AB374" i="34"/>
  <c r="AA374" i="34"/>
  <c r="Z374" i="34"/>
  <c r="Y374" i="34"/>
  <c r="T374" i="34"/>
  <c r="P374" i="34"/>
  <c r="AI373" i="34"/>
  <c r="AF373" i="34"/>
  <c r="AE373" i="34"/>
  <c r="AJ373" i="34"/>
  <c r="AB373" i="34"/>
  <c r="AA373" i="34"/>
  <c r="Z373" i="34"/>
  <c r="Y373" i="34"/>
  <c r="T373" i="34"/>
  <c r="P373" i="34"/>
  <c r="AI372" i="34"/>
  <c r="AF372" i="34"/>
  <c r="AE372" i="34"/>
  <c r="AJ372" i="34"/>
  <c r="AB372" i="34"/>
  <c r="AA372" i="34"/>
  <c r="Z372" i="34"/>
  <c r="Y372" i="34"/>
  <c r="T372" i="34"/>
  <c r="P372" i="34"/>
  <c r="AI371" i="34"/>
  <c r="AF371" i="34"/>
  <c r="AE371" i="34"/>
  <c r="AJ371" i="34"/>
  <c r="AB371" i="34"/>
  <c r="AA371" i="34"/>
  <c r="Z371" i="34"/>
  <c r="Y371" i="34"/>
  <c r="T371" i="34"/>
  <c r="P371" i="34"/>
  <c r="AI370" i="34"/>
  <c r="AF370" i="34"/>
  <c r="AE370" i="34"/>
  <c r="AJ370" i="34"/>
  <c r="AB370" i="34"/>
  <c r="AA370" i="34"/>
  <c r="Z370" i="34"/>
  <c r="Y370" i="34"/>
  <c r="T370" i="34"/>
  <c r="P370" i="34"/>
  <c r="AE369" i="34"/>
  <c r="AJ369" i="34"/>
  <c r="AI369" i="34"/>
  <c r="AF369" i="34"/>
  <c r="AB369" i="34"/>
  <c r="AA369" i="34"/>
  <c r="Z369" i="34"/>
  <c r="Y369" i="34"/>
  <c r="T369" i="34"/>
  <c r="P369" i="34"/>
  <c r="AE368" i="34"/>
  <c r="AJ368" i="34"/>
  <c r="AI368" i="34"/>
  <c r="AF368" i="34"/>
  <c r="AB368" i="34"/>
  <c r="AA368" i="34"/>
  <c r="Z368" i="34"/>
  <c r="Y368" i="34"/>
  <c r="T368" i="34"/>
  <c r="P368" i="34"/>
  <c r="AI367" i="34"/>
  <c r="AF367" i="34"/>
  <c r="AE367" i="34"/>
  <c r="AJ367" i="34"/>
  <c r="AB367" i="34"/>
  <c r="AA367" i="34"/>
  <c r="Z367" i="34"/>
  <c r="Y367" i="34"/>
  <c r="T367" i="34"/>
  <c r="P367" i="34"/>
  <c r="AI366" i="34"/>
  <c r="AF366" i="34"/>
  <c r="AE366" i="34"/>
  <c r="AJ366" i="34"/>
  <c r="AB366" i="34"/>
  <c r="AA366" i="34"/>
  <c r="Z366" i="34"/>
  <c r="Y366" i="34"/>
  <c r="T366" i="34"/>
  <c r="P366" i="34"/>
  <c r="AI365" i="34"/>
  <c r="AF365" i="34"/>
  <c r="AE365" i="34"/>
  <c r="AJ365" i="34"/>
  <c r="AB365" i="34"/>
  <c r="AA365" i="34"/>
  <c r="Z365" i="34"/>
  <c r="Y365" i="34"/>
  <c r="T365" i="34"/>
  <c r="P365" i="34"/>
  <c r="AE364" i="34"/>
  <c r="AJ364" i="34"/>
  <c r="AI364" i="34"/>
  <c r="AF364" i="34"/>
  <c r="AB364" i="34"/>
  <c r="AA364" i="34"/>
  <c r="Z364" i="34"/>
  <c r="Y364" i="34"/>
  <c r="T364" i="34"/>
  <c r="P364" i="34"/>
  <c r="AE363" i="34"/>
  <c r="AJ363" i="34"/>
  <c r="AI363" i="34"/>
  <c r="AF363" i="34"/>
  <c r="AB363" i="34"/>
  <c r="AA363" i="34"/>
  <c r="Z363" i="34"/>
  <c r="Y363" i="34"/>
  <c r="T363" i="34"/>
  <c r="P363" i="34"/>
  <c r="AE362" i="34"/>
  <c r="AJ362" i="34"/>
  <c r="AI362" i="34"/>
  <c r="AF362" i="34"/>
  <c r="AB362" i="34"/>
  <c r="AA362" i="34"/>
  <c r="Z362" i="34"/>
  <c r="Y362" i="34"/>
  <c r="T362" i="34"/>
  <c r="P362" i="34"/>
  <c r="AI361" i="34"/>
  <c r="AF361" i="34"/>
  <c r="AE361" i="34"/>
  <c r="AJ361" i="34"/>
  <c r="AB361" i="34"/>
  <c r="AA361" i="34"/>
  <c r="Z361" i="34"/>
  <c r="Y361" i="34"/>
  <c r="T361" i="34"/>
  <c r="P361" i="34"/>
  <c r="AE360" i="34"/>
  <c r="AJ360" i="34"/>
  <c r="AI360" i="34"/>
  <c r="AF360" i="34"/>
  <c r="AB360" i="34"/>
  <c r="AA360" i="34"/>
  <c r="Z360" i="34"/>
  <c r="Y360" i="34"/>
  <c r="T360" i="34"/>
  <c r="P360" i="34"/>
  <c r="AI359" i="34"/>
  <c r="AF359" i="34"/>
  <c r="AE359" i="34"/>
  <c r="AJ359" i="34"/>
  <c r="AB359" i="34"/>
  <c r="AA359" i="34"/>
  <c r="Z359" i="34"/>
  <c r="Y359" i="34"/>
  <c r="T359" i="34"/>
  <c r="P359" i="34"/>
  <c r="AE358" i="34"/>
  <c r="AJ358" i="34"/>
  <c r="AI358" i="34"/>
  <c r="AF358" i="34"/>
  <c r="AB358" i="34"/>
  <c r="AA358" i="34"/>
  <c r="Z358" i="34"/>
  <c r="Y358" i="34"/>
  <c r="T358" i="34"/>
  <c r="P358" i="34"/>
  <c r="AI357" i="34"/>
  <c r="AF357" i="34"/>
  <c r="AE357" i="34"/>
  <c r="AJ357" i="34"/>
  <c r="AB357" i="34"/>
  <c r="AA357" i="34"/>
  <c r="Z357" i="34"/>
  <c r="Y357" i="34"/>
  <c r="T357" i="34"/>
  <c r="P357" i="34"/>
  <c r="AE356" i="34"/>
  <c r="AJ356" i="34"/>
  <c r="AI356" i="34"/>
  <c r="AF356" i="34"/>
  <c r="AB356" i="34"/>
  <c r="AA356" i="34"/>
  <c r="Z356" i="34"/>
  <c r="Y356" i="34"/>
  <c r="T356" i="34"/>
  <c r="P356" i="34"/>
  <c r="AE355" i="34"/>
  <c r="AJ355" i="34"/>
  <c r="AI355" i="34"/>
  <c r="AF355" i="34"/>
  <c r="AB355" i="34"/>
  <c r="AA355" i="34"/>
  <c r="Z355" i="34"/>
  <c r="Y355" i="34"/>
  <c r="T355" i="34"/>
  <c r="P355" i="34"/>
  <c r="AE354" i="34"/>
  <c r="AJ354" i="34"/>
  <c r="AI354" i="34"/>
  <c r="AF354" i="34"/>
  <c r="AB354" i="34"/>
  <c r="AA354" i="34"/>
  <c r="Z354" i="34"/>
  <c r="Y354" i="34"/>
  <c r="T354" i="34"/>
  <c r="P354" i="34"/>
  <c r="AI353" i="34"/>
  <c r="AF353" i="34"/>
  <c r="AE353" i="34"/>
  <c r="AJ353" i="34"/>
  <c r="AB353" i="34"/>
  <c r="AA353" i="34"/>
  <c r="Z353" i="34"/>
  <c r="Y353" i="34"/>
  <c r="T353" i="34"/>
  <c r="P353" i="34"/>
  <c r="AI352" i="34"/>
  <c r="AF352" i="34"/>
  <c r="AE352" i="34"/>
  <c r="AJ352" i="34"/>
  <c r="AB352" i="34"/>
  <c r="AA352" i="34"/>
  <c r="Z352" i="34"/>
  <c r="Y352" i="34"/>
  <c r="T352" i="34"/>
  <c r="P352" i="34"/>
  <c r="AE351" i="34"/>
  <c r="AJ351" i="34"/>
  <c r="AI351" i="34"/>
  <c r="AF351" i="34"/>
  <c r="AB351" i="34"/>
  <c r="AA351" i="34"/>
  <c r="Z351" i="34"/>
  <c r="Y351" i="34"/>
  <c r="T351" i="34"/>
  <c r="P351" i="34"/>
  <c r="AI350" i="34"/>
  <c r="AF350" i="34"/>
  <c r="AE350" i="34"/>
  <c r="AJ350" i="34"/>
  <c r="AB350" i="34"/>
  <c r="AA350" i="34"/>
  <c r="Z350" i="34"/>
  <c r="Y350" i="34"/>
  <c r="T350" i="34"/>
  <c r="P350" i="34"/>
  <c r="AI349" i="34"/>
  <c r="AF349" i="34"/>
  <c r="AE349" i="34"/>
  <c r="AJ349" i="34"/>
  <c r="AB349" i="34"/>
  <c r="AA349" i="34"/>
  <c r="Z349" i="34"/>
  <c r="Y349" i="34"/>
  <c r="T349" i="34"/>
  <c r="P349" i="34"/>
  <c r="AE348" i="34"/>
  <c r="AJ348" i="34"/>
  <c r="AI348" i="34"/>
  <c r="AF348" i="34"/>
  <c r="AB348" i="34"/>
  <c r="AA348" i="34"/>
  <c r="Z348" i="34"/>
  <c r="Y348" i="34"/>
  <c r="T348" i="34"/>
  <c r="P348" i="34"/>
  <c r="AE347" i="34"/>
  <c r="AJ347" i="34"/>
  <c r="AI347" i="34"/>
  <c r="AF347" i="34"/>
  <c r="AB347" i="34"/>
  <c r="AA347" i="34"/>
  <c r="Z347" i="34"/>
  <c r="Y347" i="34"/>
  <c r="T347" i="34"/>
  <c r="P347" i="34"/>
  <c r="AE346" i="34"/>
  <c r="AJ346" i="34"/>
  <c r="AI346" i="34"/>
  <c r="AF346" i="34"/>
  <c r="AB346" i="34"/>
  <c r="AA346" i="34"/>
  <c r="Z346" i="34"/>
  <c r="Y346" i="34"/>
  <c r="T346" i="34"/>
  <c r="P346" i="34"/>
  <c r="AI345" i="34"/>
  <c r="AF345" i="34"/>
  <c r="AE345" i="34"/>
  <c r="AJ345" i="34"/>
  <c r="AB345" i="34"/>
  <c r="AA345" i="34"/>
  <c r="Z345" i="34"/>
  <c r="Y345" i="34"/>
  <c r="T345" i="34"/>
  <c r="P345" i="34"/>
  <c r="AI344" i="34"/>
  <c r="AF344" i="34"/>
  <c r="AE344" i="34"/>
  <c r="AJ344" i="34"/>
  <c r="AB344" i="34"/>
  <c r="AA344" i="34"/>
  <c r="Z344" i="34"/>
  <c r="Y344" i="34"/>
  <c r="T344" i="34"/>
  <c r="P344" i="34"/>
  <c r="AI343" i="34"/>
  <c r="AF343" i="34"/>
  <c r="AE343" i="34"/>
  <c r="AJ343" i="34"/>
  <c r="AB343" i="34"/>
  <c r="AA343" i="34"/>
  <c r="Z343" i="34"/>
  <c r="Y343" i="34"/>
  <c r="T343" i="34"/>
  <c r="P343" i="34"/>
  <c r="AI342" i="34"/>
  <c r="AF342" i="34"/>
  <c r="AE342" i="34"/>
  <c r="AJ342" i="34"/>
  <c r="AB342" i="34"/>
  <c r="AA342" i="34"/>
  <c r="Z342" i="34"/>
  <c r="Y342" i="34"/>
  <c r="T342" i="34"/>
  <c r="P342" i="34"/>
  <c r="AI341" i="34"/>
  <c r="AF341" i="34"/>
  <c r="AE341" i="34"/>
  <c r="AJ341" i="34"/>
  <c r="AB341" i="34"/>
  <c r="AA341" i="34"/>
  <c r="Z341" i="34"/>
  <c r="Y341" i="34"/>
  <c r="T341" i="34"/>
  <c r="P341" i="34"/>
  <c r="AI340" i="34"/>
  <c r="AF340" i="34"/>
  <c r="AE340" i="34"/>
  <c r="AJ340" i="34"/>
  <c r="AB340" i="34"/>
  <c r="AA340" i="34"/>
  <c r="Z340" i="34"/>
  <c r="Y340" i="34"/>
  <c r="T340" i="34"/>
  <c r="P340" i="34"/>
  <c r="AE339" i="34"/>
  <c r="AJ339" i="34"/>
  <c r="AI339" i="34"/>
  <c r="AF339" i="34"/>
  <c r="AB339" i="34"/>
  <c r="AA339" i="34"/>
  <c r="Z339" i="34"/>
  <c r="Y339" i="34"/>
  <c r="T339" i="34"/>
  <c r="P339" i="34"/>
  <c r="AE338" i="34"/>
  <c r="AJ338" i="34"/>
  <c r="AI338" i="34"/>
  <c r="AF338" i="34"/>
  <c r="AB338" i="34"/>
  <c r="AA338" i="34"/>
  <c r="Z338" i="34"/>
  <c r="Y338" i="34"/>
  <c r="T338" i="34"/>
  <c r="P338" i="34"/>
  <c r="AI337" i="34"/>
  <c r="AF337" i="34"/>
  <c r="AE337" i="34"/>
  <c r="AJ337" i="34"/>
  <c r="AB337" i="34"/>
  <c r="AA337" i="34"/>
  <c r="Z337" i="34"/>
  <c r="Y337" i="34"/>
  <c r="T337" i="34"/>
  <c r="P337" i="34"/>
  <c r="AI336" i="34"/>
  <c r="AF336" i="34"/>
  <c r="AE336" i="34"/>
  <c r="AJ336" i="34"/>
  <c r="AB336" i="34"/>
  <c r="AA336" i="34"/>
  <c r="Z336" i="34"/>
  <c r="Y336" i="34"/>
  <c r="T336" i="34"/>
  <c r="P336" i="34"/>
  <c r="AE335" i="34"/>
  <c r="AJ335" i="34"/>
  <c r="AI335" i="34"/>
  <c r="AF335" i="34"/>
  <c r="AB335" i="34"/>
  <c r="AA335" i="34"/>
  <c r="Z335" i="34"/>
  <c r="Y335" i="34"/>
  <c r="T335" i="34"/>
  <c r="P335" i="34"/>
  <c r="AI334" i="34"/>
  <c r="AF334" i="34"/>
  <c r="AE334" i="34"/>
  <c r="AJ334" i="34"/>
  <c r="AB334" i="34"/>
  <c r="AA334" i="34"/>
  <c r="Z334" i="34"/>
  <c r="Y334" i="34"/>
  <c r="T334" i="34"/>
  <c r="P334" i="34"/>
  <c r="AI333" i="34"/>
  <c r="AF333" i="34"/>
  <c r="AE333" i="34"/>
  <c r="AJ333" i="34"/>
  <c r="AB333" i="34"/>
  <c r="AA333" i="34"/>
  <c r="Z333" i="34"/>
  <c r="Y333" i="34"/>
  <c r="T333" i="34"/>
  <c r="P333" i="34"/>
  <c r="AI332" i="34"/>
  <c r="AF332" i="34"/>
  <c r="AE332" i="34"/>
  <c r="AJ332" i="34"/>
  <c r="AB332" i="34"/>
  <c r="AA332" i="34"/>
  <c r="Z332" i="34"/>
  <c r="Y332" i="34"/>
  <c r="T332" i="34"/>
  <c r="P332" i="34"/>
  <c r="AE331" i="34"/>
  <c r="AJ331" i="34"/>
  <c r="AI331" i="34"/>
  <c r="AF331" i="34"/>
  <c r="AB331" i="34"/>
  <c r="AA331" i="34"/>
  <c r="Z331" i="34"/>
  <c r="Y331" i="34"/>
  <c r="T331" i="34"/>
  <c r="P331" i="34"/>
  <c r="AE330" i="34"/>
  <c r="AJ330" i="34"/>
  <c r="AI330" i="34"/>
  <c r="AF330" i="34"/>
  <c r="AB330" i="34"/>
  <c r="AA330" i="34"/>
  <c r="Z330" i="34"/>
  <c r="Y330" i="34"/>
  <c r="T330" i="34"/>
  <c r="P330" i="34"/>
  <c r="AI329" i="34"/>
  <c r="AF329" i="34"/>
  <c r="AE329" i="34"/>
  <c r="AJ329" i="34"/>
  <c r="AB329" i="34"/>
  <c r="AA329" i="34"/>
  <c r="Z329" i="34"/>
  <c r="Y329" i="34"/>
  <c r="T329" i="34"/>
  <c r="P329" i="34"/>
  <c r="AI328" i="34"/>
  <c r="AF328" i="34"/>
  <c r="AE328" i="34"/>
  <c r="AJ328" i="34"/>
  <c r="AB328" i="34"/>
  <c r="AA328" i="34"/>
  <c r="Z328" i="34"/>
  <c r="Y328" i="34"/>
  <c r="T328" i="34"/>
  <c r="P328" i="34"/>
  <c r="AE327" i="34"/>
  <c r="AJ327" i="34"/>
  <c r="AI327" i="34"/>
  <c r="AF327" i="34"/>
  <c r="AB327" i="34"/>
  <c r="AA327" i="34"/>
  <c r="Z327" i="34"/>
  <c r="Y327" i="34"/>
  <c r="T327" i="34"/>
  <c r="P327" i="34"/>
  <c r="AI326" i="34"/>
  <c r="AF326" i="34"/>
  <c r="AE326" i="34"/>
  <c r="AJ326" i="34"/>
  <c r="AB326" i="34"/>
  <c r="AA326" i="34"/>
  <c r="Z326" i="34"/>
  <c r="Y326" i="34"/>
  <c r="T326" i="34"/>
  <c r="P326" i="34"/>
  <c r="AE325" i="34"/>
  <c r="AJ325" i="34"/>
  <c r="AI325" i="34"/>
  <c r="AF325" i="34"/>
  <c r="AB325" i="34"/>
  <c r="AA325" i="34"/>
  <c r="Z325" i="34"/>
  <c r="Y325" i="34"/>
  <c r="T325" i="34"/>
  <c r="P325" i="34"/>
  <c r="AE324" i="34"/>
  <c r="AJ324" i="34"/>
  <c r="AI324" i="34"/>
  <c r="AF324" i="34"/>
  <c r="AB324" i="34"/>
  <c r="AA324" i="34"/>
  <c r="Z324" i="34"/>
  <c r="Y324" i="34"/>
  <c r="T324" i="34"/>
  <c r="P324" i="34"/>
  <c r="AE323" i="34"/>
  <c r="AJ323" i="34"/>
  <c r="AI323" i="34"/>
  <c r="AF323" i="34"/>
  <c r="AB323" i="34"/>
  <c r="AA323" i="34"/>
  <c r="Z323" i="34"/>
  <c r="Y323" i="34"/>
  <c r="T323" i="34"/>
  <c r="P323" i="34"/>
  <c r="AE322" i="34"/>
  <c r="AJ322" i="34"/>
  <c r="AI322" i="34"/>
  <c r="AF322" i="34"/>
  <c r="AB322" i="34"/>
  <c r="AA322" i="34"/>
  <c r="Z322" i="34"/>
  <c r="Y322" i="34"/>
  <c r="T322" i="34"/>
  <c r="P322" i="34"/>
  <c r="AI321" i="34"/>
  <c r="AF321" i="34"/>
  <c r="AE321" i="34"/>
  <c r="AJ321" i="34"/>
  <c r="AB321" i="34"/>
  <c r="AA321" i="34"/>
  <c r="Z321" i="34"/>
  <c r="Y321" i="34"/>
  <c r="T321" i="34"/>
  <c r="P321" i="34"/>
  <c r="AI320" i="34"/>
  <c r="AF320" i="34"/>
  <c r="AE320" i="34"/>
  <c r="AJ320" i="34"/>
  <c r="AB320" i="34"/>
  <c r="AA320" i="34"/>
  <c r="Z320" i="34"/>
  <c r="Y320" i="34"/>
  <c r="T320" i="34"/>
  <c r="P320" i="34"/>
  <c r="AI319" i="34"/>
  <c r="AF319" i="34"/>
  <c r="AE319" i="34"/>
  <c r="AJ319" i="34"/>
  <c r="AB319" i="34"/>
  <c r="AA319" i="34"/>
  <c r="Z319" i="34"/>
  <c r="Y319" i="34"/>
  <c r="T319" i="34"/>
  <c r="P319" i="34"/>
  <c r="AI318" i="34"/>
  <c r="AF318" i="34"/>
  <c r="AE318" i="34"/>
  <c r="AJ318" i="34"/>
  <c r="AB318" i="34"/>
  <c r="AA318" i="34"/>
  <c r="Z318" i="34"/>
  <c r="Y318" i="34"/>
  <c r="T318" i="34"/>
  <c r="P318" i="34"/>
  <c r="AE317" i="34"/>
  <c r="AJ317" i="34"/>
  <c r="AI317" i="34"/>
  <c r="AF317" i="34"/>
  <c r="AB317" i="34"/>
  <c r="AA317" i="34"/>
  <c r="Z317" i="34"/>
  <c r="Y317" i="34"/>
  <c r="T317" i="34"/>
  <c r="P317" i="34"/>
  <c r="AE316" i="34"/>
  <c r="AJ316" i="34"/>
  <c r="AI316" i="34"/>
  <c r="AF316" i="34"/>
  <c r="AB316" i="34"/>
  <c r="AA316" i="34"/>
  <c r="Z316" i="34"/>
  <c r="Y316" i="34"/>
  <c r="T316" i="34"/>
  <c r="P316" i="34"/>
  <c r="AE315" i="34"/>
  <c r="AJ315" i="34"/>
  <c r="AI315" i="34"/>
  <c r="AF315" i="34"/>
  <c r="AB315" i="34"/>
  <c r="AA315" i="34"/>
  <c r="Z315" i="34"/>
  <c r="Y315" i="34"/>
  <c r="T315" i="34"/>
  <c r="P315" i="34"/>
  <c r="AE314" i="34"/>
  <c r="AJ314" i="34"/>
  <c r="AI314" i="34"/>
  <c r="AF314" i="34"/>
  <c r="AB314" i="34"/>
  <c r="AA314" i="34"/>
  <c r="Z314" i="34"/>
  <c r="Y314" i="34"/>
  <c r="T314" i="34"/>
  <c r="P314" i="34"/>
  <c r="AI313" i="34"/>
  <c r="AF313" i="34"/>
  <c r="AE313" i="34"/>
  <c r="AJ313" i="34"/>
  <c r="AB313" i="34"/>
  <c r="AA313" i="34"/>
  <c r="Z313" i="34"/>
  <c r="Y313" i="34"/>
  <c r="T313" i="34"/>
  <c r="P313" i="34"/>
  <c r="AI312" i="34"/>
  <c r="AF312" i="34"/>
  <c r="AE312" i="34"/>
  <c r="AJ312" i="34"/>
  <c r="AB312" i="34"/>
  <c r="AA312" i="34"/>
  <c r="Z312" i="34"/>
  <c r="Y312" i="34"/>
  <c r="T312" i="34"/>
  <c r="P312" i="34"/>
  <c r="AE311" i="34"/>
  <c r="AJ311" i="34"/>
  <c r="AI311" i="34"/>
  <c r="AF311" i="34"/>
  <c r="AB311" i="34"/>
  <c r="AA311" i="34"/>
  <c r="Z311" i="34"/>
  <c r="Y311" i="34"/>
  <c r="T311" i="34"/>
  <c r="P311" i="34"/>
  <c r="AI310" i="34"/>
  <c r="AF310" i="34"/>
  <c r="AE310" i="34"/>
  <c r="AJ310" i="34"/>
  <c r="AB310" i="34"/>
  <c r="AA310" i="34"/>
  <c r="Z310" i="34"/>
  <c r="Y310" i="34"/>
  <c r="T310" i="34"/>
  <c r="P310" i="34"/>
  <c r="AE309" i="34"/>
  <c r="AJ309" i="34"/>
  <c r="AI309" i="34"/>
  <c r="AF309" i="34"/>
  <c r="AB309" i="34"/>
  <c r="AA309" i="34"/>
  <c r="Z309" i="34"/>
  <c r="Y309" i="34"/>
  <c r="T309" i="34"/>
  <c r="P309" i="34"/>
  <c r="AI308" i="34"/>
  <c r="AF308" i="34"/>
  <c r="AE308" i="34"/>
  <c r="AJ308" i="34"/>
  <c r="AB308" i="34"/>
  <c r="AA308" i="34"/>
  <c r="Z308" i="34"/>
  <c r="Y308" i="34"/>
  <c r="T308" i="34"/>
  <c r="P308" i="34"/>
  <c r="AE307" i="34"/>
  <c r="AJ307" i="34"/>
  <c r="AI307" i="34"/>
  <c r="AF307" i="34"/>
  <c r="AB307" i="34"/>
  <c r="AA307" i="34"/>
  <c r="Z307" i="34"/>
  <c r="Y307" i="34"/>
  <c r="T307" i="34"/>
  <c r="P307" i="34"/>
  <c r="AI306" i="34"/>
  <c r="AF306" i="34"/>
  <c r="AE306" i="34"/>
  <c r="AJ306" i="34"/>
  <c r="AB306" i="34"/>
  <c r="AA306" i="34"/>
  <c r="Z306" i="34"/>
  <c r="Y306" i="34"/>
  <c r="T306" i="34"/>
  <c r="P306" i="34"/>
  <c r="AI305" i="34"/>
  <c r="AF305" i="34"/>
  <c r="AE305" i="34"/>
  <c r="AJ305" i="34"/>
  <c r="AB305" i="34"/>
  <c r="AA305" i="34"/>
  <c r="Z305" i="34"/>
  <c r="Y305" i="34"/>
  <c r="T305" i="34"/>
  <c r="P305" i="34"/>
  <c r="AI304" i="34"/>
  <c r="AF304" i="34"/>
  <c r="AE304" i="34"/>
  <c r="AJ304" i="34"/>
  <c r="AB304" i="34"/>
  <c r="AA304" i="34"/>
  <c r="Z304" i="34"/>
  <c r="Y304" i="34"/>
  <c r="T304" i="34"/>
  <c r="P304" i="34"/>
  <c r="AI303" i="34"/>
  <c r="AF303" i="34"/>
  <c r="AE303" i="34"/>
  <c r="AJ303" i="34"/>
  <c r="AB303" i="34"/>
  <c r="AA303" i="34"/>
  <c r="Z303" i="34"/>
  <c r="Y303" i="34"/>
  <c r="T303" i="34"/>
  <c r="P303" i="34"/>
  <c r="AI302" i="34"/>
  <c r="AF302" i="34"/>
  <c r="AE302" i="34"/>
  <c r="AJ302" i="34"/>
  <c r="AB302" i="34"/>
  <c r="AA302" i="34"/>
  <c r="Z302" i="34"/>
  <c r="Y302" i="34"/>
  <c r="T302" i="34"/>
  <c r="P302" i="34"/>
  <c r="AE301" i="34"/>
  <c r="AJ301" i="34"/>
  <c r="AI301" i="34"/>
  <c r="AF301" i="34"/>
  <c r="AB301" i="34"/>
  <c r="AA301" i="34"/>
  <c r="Z301" i="34"/>
  <c r="Y301" i="34"/>
  <c r="T301" i="34"/>
  <c r="P301" i="34"/>
  <c r="AE300" i="34"/>
  <c r="AJ300" i="34"/>
  <c r="AI300" i="34"/>
  <c r="AF300" i="34"/>
  <c r="AB300" i="34"/>
  <c r="AA300" i="34"/>
  <c r="Z300" i="34"/>
  <c r="Y300" i="34"/>
  <c r="T300" i="34"/>
  <c r="P300" i="34"/>
  <c r="AE299" i="34"/>
  <c r="AJ299" i="34"/>
  <c r="AI299" i="34"/>
  <c r="AF299" i="34"/>
  <c r="AB299" i="34"/>
  <c r="AA299" i="34"/>
  <c r="Z299" i="34"/>
  <c r="Y299" i="34"/>
  <c r="T299" i="34"/>
  <c r="P299" i="34"/>
  <c r="AI298" i="34"/>
  <c r="AF298" i="34"/>
  <c r="AE298" i="34"/>
  <c r="AJ298" i="34"/>
  <c r="AB298" i="34"/>
  <c r="AA298" i="34"/>
  <c r="Z298" i="34"/>
  <c r="Y298" i="34"/>
  <c r="T298" i="34"/>
  <c r="P298" i="34"/>
  <c r="AI297" i="34"/>
  <c r="AF297" i="34"/>
  <c r="AE297" i="34"/>
  <c r="AJ297" i="34"/>
  <c r="AB297" i="34"/>
  <c r="AA297" i="34"/>
  <c r="Z297" i="34"/>
  <c r="Y297" i="34"/>
  <c r="T297" i="34"/>
  <c r="P297" i="34"/>
  <c r="AI296" i="34"/>
  <c r="AF296" i="34"/>
  <c r="AE296" i="34"/>
  <c r="AJ296" i="34"/>
  <c r="AB296" i="34"/>
  <c r="AA296" i="34"/>
  <c r="Z296" i="34"/>
  <c r="Y296" i="34"/>
  <c r="T296" i="34"/>
  <c r="P296" i="34"/>
  <c r="AE295" i="34"/>
  <c r="AJ295" i="34"/>
  <c r="AI295" i="34"/>
  <c r="AF295" i="34"/>
  <c r="AB295" i="34"/>
  <c r="AA295" i="34"/>
  <c r="Z295" i="34"/>
  <c r="Y295" i="34"/>
  <c r="T295" i="34"/>
  <c r="P295" i="34"/>
  <c r="AI294" i="34"/>
  <c r="AF294" i="34"/>
  <c r="AE294" i="34"/>
  <c r="AJ294" i="34"/>
  <c r="AB294" i="34"/>
  <c r="AA294" i="34"/>
  <c r="Z294" i="34"/>
  <c r="Y294" i="34"/>
  <c r="T294" i="34"/>
  <c r="P294" i="34"/>
  <c r="AE293" i="34"/>
  <c r="AJ293" i="34"/>
  <c r="AI293" i="34"/>
  <c r="AF293" i="34"/>
  <c r="AB293" i="34"/>
  <c r="AA293" i="34"/>
  <c r="Z293" i="34"/>
  <c r="Y293" i="34"/>
  <c r="T293" i="34"/>
  <c r="P293" i="34"/>
  <c r="AI292" i="34"/>
  <c r="AF292" i="34"/>
  <c r="AE292" i="34"/>
  <c r="AJ292" i="34"/>
  <c r="AB292" i="34"/>
  <c r="AA292" i="34"/>
  <c r="Z292" i="34"/>
  <c r="Y292" i="34"/>
  <c r="T292" i="34"/>
  <c r="P292" i="34"/>
  <c r="AE291" i="34"/>
  <c r="AJ291" i="34"/>
  <c r="AI291" i="34"/>
  <c r="AF291" i="34"/>
  <c r="AB291" i="34"/>
  <c r="AA291" i="34"/>
  <c r="Z291" i="34"/>
  <c r="Y291" i="34"/>
  <c r="T291" i="34"/>
  <c r="P291" i="34"/>
  <c r="AE290" i="34"/>
  <c r="AJ290" i="34"/>
  <c r="AI290" i="34"/>
  <c r="AF290" i="34"/>
  <c r="AB290" i="34"/>
  <c r="AA290" i="34"/>
  <c r="Z290" i="34"/>
  <c r="Y290" i="34"/>
  <c r="T290" i="34"/>
  <c r="P290" i="34"/>
  <c r="AE289" i="34"/>
  <c r="AJ289" i="34"/>
  <c r="AI289" i="34"/>
  <c r="AF289" i="34"/>
  <c r="AB289" i="34"/>
  <c r="AA289" i="34"/>
  <c r="Z289" i="34"/>
  <c r="Y289" i="34"/>
  <c r="T289" i="34"/>
  <c r="P289" i="34"/>
  <c r="AI288" i="34"/>
  <c r="AF288" i="34"/>
  <c r="AE288" i="34"/>
  <c r="AJ288" i="34"/>
  <c r="AB288" i="34"/>
  <c r="AA288" i="34"/>
  <c r="Z288" i="34"/>
  <c r="Y288" i="34"/>
  <c r="T288" i="34"/>
  <c r="P288" i="34"/>
  <c r="AE287" i="34"/>
  <c r="AJ287" i="34"/>
  <c r="AI287" i="34"/>
  <c r="AF287" i="34"/>
  <c r="AB287" i="34"/>
  <c r="AA287" i="34"/>
  <c r="Z287" i="34"/>
  <c r="Y287" i="34"/>
  <c r="T287" i="34"/>
  <c r="P287" i="34"/>
  <c r="AE286" i="34"/>
  <c r="AJ286" i="34"/>
  <c r="AI286" i="34"/>
  <c r="AF286" i="34"/>
  <c r="AB286" i="34"/>
  <c r="AA286" i="34"/>
  <c r="Z286" i="34"/>
  <c r="Y286" i="34"/>
  <c r="T286" i="34"/>
  <c r="P286" i="34"/>
  <c r="AI285" i="34"/>
  <c r="AF285" i="34"/>
  <c r="AE285" i="34"/>
  <c r="AJ285" i="34"/>
  <c r="AB285" i="34"/>
  <c r="AA285" i="34"/>
  <c r="Z285" i="34"/>
  <c r="Y285" i="34"/>
  <c r="T285" i="34"/>
  <c r="P285" i="34"/>
  <c r="AE284" i="34"/>
  <c r="AJ284" i="34"/>
  <c r="AI284" i="34"/>
  <c r="AF284" i="34"/>
  <c r="AB284" i="34"/>
  <c r="AA284" i="34"/>
  <c r="Z284" i="34"/>
  <c r="Y284" i="34"/>
  <c r="T284" i="34"/>
  <c r="P284" i="34"/>
  <c r="AE283" i="34"/>
  <c r="AJ283" i="34"/>
  <c r="AI283" i="34"/>
  <c r="AF283" i="34"/>
  <c r="AB283" i="34"/>
  <c r="AA283" i="34"/>
  <c r="Z283" i="34"/>
  <c r="Y283" i="34"/>
  <c r="T283" i="34"/>
  <c r="P283" i="34"/>
  <c r="AE282" i="34"/>
  <c r="AJ282" i="34"/>
  <c r="AI282" i="34"/>
  <c r="AF282" i="34"/>
  <c r="AB282" i="34"/>
  <c r="AA282" i="34"/>
  <c r="Z282" i="34"/>
  <c r="Y282" i="34"/>
  <c r="T282" i="34"/>
  <c r="P282" i="34"/>
  <c r="AE281" i="34"/>
  <c r="AJ281" i="34"/>
  <c r="AI281" i="34"/>
  <c r="AF281" i="34"/>
  <c r="AB281" i="34"/>
  <c r="AA281" i="34"/>
  <c r="Z281" i="34"/>
  <c r="Y281" i="34"/>
  <c r="T281" i="34"/>
  <c r="P281" i="34"/>
  <c r="AI280" i="34"/>
  <c r="AF280" i="34"/>
  <c r="AE280" i="34"/>
  <c r="AJ280" i="34"/>
  <c r="AB280" i="34"/>
  <c r="AA280" i="34"/>
  <c r="Z280" i="34"/>
  <c r="Y280" i="34"/>
  <c r="T280" i="34"/>
  <c r="P280" i="34"/>
  <c r="AE279" i="34"/>
  <c r="AJ279" i="34"/>
  <c r="AI279" i="34"/>
  <c r="AF279" i="34"/>
  <c r="AB279" i="34"/>
  <c r="AA279" i="34"/>
  <c r="Z279" i="34"/>
  <c r="Y279" i="34"/>
  <c r="T279" i="34"/>
  <c r="P279" i="34"/>
  <c r="AE278" i="34"/>
  <c r="AJ278" i="34"/>
  <c r="AI278" i="34"/>
  <c r="AF278" i="34"/>
  <c r="AB278" i="34"/>
  <c r="AA278" i="34"/>
  <c r="Z278" i="34"/>
  <c r="Y278" i="34"/>
  <c r="T278" i="34"/>
  <c r="P278" i="34"/>
  <c r="AE277" i="34"/>
  <c r="AJ277" i="34"/>
  <c r="AI277" i="34"/>
  <c r="AF277" i="34"/>
  <c r="AB277" i="34"/>
  <c r="AA277" i="34"/>
  <c r="Z277" i="34"/>
  <c r="Y277" i="34"/>
  <c r="T277" i="34"/>
  <c r="P277" i="34"/>
  <c r="AE276" i="34"/>
  <c r="AJ276" i="34"/>
  <c r="AI276" i="34"/>
  <c r="AF276" i="34"/>
  <c r="AB276" i="34"/>
  <c r="AA276" i="34"/>
  <c r="Z276" i="34"/>
  <c r="Y276" i="34"/>
  <c r="T276" i="34"/>
  <c r="P276" i="34"/>
  <c r="AE275" i="34"/>
  <c r="AJ275" i="34"/>
  <c r="AI275" i="34"/>
  <c r="AF275" i="34"/>
  <c r="AB275" i="34"/>
  <c r="AA275" i="34"/>
  <c r="Z275" i="34"/>
  <c r="Y275" i="34"/>
  <c r="T275" i="34"/>
  <c r="P275" i="34"/>
  <c r="AE274" i="34"/>
  <c r="AJ274" i="34"/>
  <c r="AI274" i="34"/>
  <c r="AF274" i="34"/>
  <c r="AB274" i="34"/>
  <c r="AA274" i="34"/>
  <c r="Z274" i="34"/>
  <c r="Y274" i="34"/>
  <c r="T274" i="34"/>
  <c r="P274" i="34"/>
  <c r="AE273" i="34"/>
  <c r="AJ273" i="34"/>
  <c r="AI273" i="34"/>
  <c r="AF273" i="34"/>
  <c r="AB273" i="34"/>
  <c r="AA273" i="34"/>
  <c r="Z273" i="34"/>
  <c r="Y273" i="34"/>
  <c r="T273" i="34"/>
  <c r="P273" i="34"/>
  <c r="AI272" i="34"/>
  <c r="AF272" i="34"/>
  <c r="AE272" i="34"/>
  <c r="AJ272" i="34"/>
  <c r="AB272" i="34"/>
  <c r="AA272" i="34"/>
  <c r="Z272" i="34"/>
  <c r="Y272" i="34"/>
  <c r="T272" i="34"/>
  <c r="P272" i="34"/>
  <c r="AE271" i="34"/>
  <c r="AJ271" i="34"/>
  <c r="AI271" i="34"/>
  <c r="AF271" i="34"/>
  <c r="AB271" i="34"/>
  <c r="AA271" i="34"/>
  <c r="Z271" i="34"/>
  <c r="Y271" i="34"/>
  <c r="T271" i="34"/>
  <c r="P271" i="34"/>
  <c r="AE270" i="34"/>
  <c r="AJ270" i="34"/>
  <c r="AI270" i="34"/>
  <c r="AF270" i="34"/>
  <c r="AB270" i="34"/>
  <c r="AA270" i="34"/>
  <c r="Z270" i="34"/>
  <c r="Y270" i="34"/>
  <c r="T270" i="34"/>
  <c r="P270" i="34"/>
  <c r="AE269" i="34"/>
  <c r="AJ269" i="34"/>
  <c r="AI269" i="34"/>
  <c r="AF269" i="34"/>
  <c r="AB269" i="34"/>
  <c r="AA269" i="34"/>
  <c r="Z269" i="34"/>
  <c r="Y269" i="34"/>
  <c r="T269" i="34"/>
  <c r="P269" i="34"/>
  <c r="AE268" i="34"/>
  <c r="AJ268" i="34"/>
  <c r="AI268" i="34"/>
  <c r="AF268" i="34"/>
  <c r="AB268" i="34"/>
  <c r="AA268" i="34"/>
  <c r="Z268" i="34"/>
  <c r="Y268" i="34"/>
  <c r="T268" i="34"/>
  <c r="P268" i="34"/>
  <c r="AE267" i="34"/>
  <c r="AJ267" i="34"/>
  <c r="AI267" i="34"/>
  <c r="AF267" i="34"/>
  <c r="AB267" i="34"/>
  <c r="AA267" i="34"/>
  <c r="Z267" i="34"/>
  <c r="Y267" i="34"/>
  <c r="T267" i="34"/>
  <c r="P267" i="34"/>
  <c r="AE266" i="34"/>
  <c r="AJ266" i="34"/>
  <c r="AI266" i="34"/>
  <c r="AF266" i="34"/>
  <c r="AB266" i="34"/>
  <c r="AA266" i="34"/>
  <c r="Z266" i="34"/>
  <c r="Y266" i="34"/>
  <c r="T266" i="34"/>
  <c r="P266" i="34"/>
  <c r="AE265" i="34"/>
  <c r="AJ265" i="34"/>
  <c r="AI265" i="34"/>
  <c r="AF265" i="34"/>
  <c r="AB265" i="34"/>
  <c r="AA265" i="34"/>
  <c r="Z265" i="34"/>
  <c r="Y265" i="34"/>
  <c r="T265" i="34"/>
  <c r="P265" i="34"/>
  <c r="AI264" i="34"/>
  <c r="AF264" i="34"/>
  <c r="AE264" i="34"/>
  <c r="AJ264" i="34"/>
  <c r="AB264" i="34"/>
  <c r="AA264" i="34"/>
  <c r="Z264" i="34"/>
  <c r="Y264" i="34"/>
  <c r="T264" i="34"/>
  <c r="P264" i="34"/>
  <c r="AE263" i="34"/>
  <c r="AJ263" i="34"/>
  <c r="AI263" i="34"/>
  <c r="AF263" i="34"/>
  <c r="AB263" i="34"/>
  <c r="AA263" i="34"/>
  <c r="Z263" i="34"/>
  <c r="Y263" i="34"/>
  <c r="T263" i="34"/>
  <c r="P263" i="34"/>
  <c r="AE262" i="34"/>
  <c r="AJ262" i="34"/>
  <c r="AI262" i="34"/>
  <c r="AF262" i="34"/>
  <c r="AB262" i="34"/>
  <c r="AA262" i="34"/>
  <c r="Z262" i="34"/>
  <c r="Y262" i="34"/>
  <c r="T262" i="34"/>
  <c r="P262" i="34"/>
  <c r="AI261" i="34"/>
  <c r="AF261" i="34"/>
  <c r="AE261" i="34"/>
  <c r="AJ261" i="34"/>
  <c r="AB261" i="34"/>
  <c r="AA261" i="34"/>
  <c r="Z261" i="34"/>
  <c r="Y261" i="34"/>
  <c r="T261" i="34"/>
  <c r="P261" i="34"/>
  <c r="AI260" i="34"/>
  <c r="AF260" i="34"/>
  <c r="AE260" i="34"/>
  <c r="AJ260" i="34"/>
  <c r="AB260" i="34"/>
  <c r="AA260" i="34"/>
  <c r="Z260" i="34"/>
  <c r="Y260" i="34"/>
  <c r="T260" i="34"/>
  <c r="P260" i="34"/>
  <c r="AI259" i="34"/>
  <c r="AF259" i="34"/>
  <c r="AE259" i="34"/>
  <c r="AJ259" i="34"/>
  <c r="AB259" i="34"/>
  <c r="AA259" i="34"/>
  <c r="Z259" i="34"/>
  <c r="Y259" i="34"/>
  <c r="T259" i="34"/>
  <c r="P259" i="34"/>
  <c r="AE258" i="34"/>
  <c r="AJ258" i="34"/>
  <c r="AI258" i="34"/>
  <c r="AF258" i="34"/>
  <c r="AB258" i="34"/>
  <c r="AA258" i="34"/>
  <c r="Z258" i="34"/>
  <c r="Y258" i="34"/>
  <c r="T258" i="34"/>
  <c r="P258" i="34"/>
  <c r="AE257" i="34"/>
  <c r="AJ257" i="34"/>
  <c r="AI257" i="34"/>
  <c r="AF257" i="34"/>
  <c r="AB257" i="34"/>
  <c r="AA257" i="34"/>
  <c r="Z257" i="34"/>
  <c r="Y257" i="34"/>
  <c r="T257" i="34"/>
  <c r="P257" i="34"/>
  <c r="AI256" i="34"/>
  <c r="AF256" i="34"/>
  <c r="AE256" i="34"/>
  <c r="AJ256" i="34"/>
  <c r="AB256" i="34"/>
  <c r="AA256" i="34"/>
  <c r="Z256" i="34"/>
  <c r="Y256" i="34"/>
  <c r="T256" i="34"/>
  <c r="P256" i="34"/>
  <c r="AE255" i="34"/>
  <c r="AJ255" i="34"/>
  <c r="AI255" i="34"/>
  <c r="AF255" i="34"/>
  <c r="AB255" i="34"/>
  <c r="AA255" i="34"/>
  <c r="Z255" i="34"/>
  <c r="Y255" i="34"/>
  <c r="T255" i="34"/>
  <c r="P255" i="34"/>
  <c r="AE254" i="34"/>
  <c r="AJ254" i="34"/>
  <c r="AI254" i="34"/>
  <c r="AF254" i="34"/>
  <c r="AB254" i="34"/>
  <c r="AA254" i="34"/>
  <c r="Z254" i="34"/>
  <c r="Y254" i="34"/>
  <c r="T254" i="34"/>
  <c r="P254" i="34"/>
  <c r="AI253" i="34"/>
  <c r="AF253" i="34"/>
  <c r="AE253" i="34"/>
  <c r="AJ253" i="34"/>
  <c r="AB253" i="34"/>
  <c r="AA253" i="34"/>
  <c r="Z253" i="34"/>
  <c r="Y253" i="34"/>
  <c r="T253" i="34"/>
  <c r="P253" i="34"/>
  <c r="AI252" i="34"/>
  <c r="AF252" i="34"/>
  <c r="AE252" i="34"/>
  <c r="AJ252" i="34"/>
  <c r="AB252" i="34"/>
  <c r="AA252" i="34"/>
  <c r="Z252" i="34"/>
  <c r="Y252" i="34"/>
  <c r="T252" i="34"/>
  <c r="P252" i="34"/>
  <c r="AI251" i="34"/>
  <c r="AF251" i="34"/>
  <c r="AE251" i="34"/>
  <c r="AJ251" i="34"/>
  <c r="AB251" i="34"/>
  <c r="AA251" i="34"/>
  <c r="Z251" i="34"/>
  <c r="Y251" i="34"/>
  <c r="T251" i="34"/>
  <c r="P251" i="34"/>
  <c r="AE250" i="34"/>
  <c r="AJ250" i="34"/>
  <c r="AI250" i="34"/>
  <c r="AF250" i="34"/>
  <c r="AB250" i="34"/>
  <c r="AA250" i="34"/>
  <c r="Z250" i="34"/>
  <c r="Y250" i="34"/>
  <c r="T250" i="34"/>
  <c r="P250" i="34"/>
  <c r="AE249" i="34"/>
  <c r="AJ249" i="34"/>
  <c r="AI249" i="34"/>
  <c r="AF249" i="34"/>
  <c r="AB249" i="34"/>
  <c r="AA249" i="34"/>
  <c r="Z249" i="34"/>
  <c r="Y249" i="34"/>
  <c r="T249" i="34"/>
  <c r="P249" i="34"/>
  <c r="AE248" i="34"/>
  <c r="AJ248" i="34"/>
  <c r="AI248" i="34"/>
  <c r="AF248" i="34"/>
  <c r="AB248" i="34"/>
  <c r="AA248" i="34"/>
  <c r="Z248" i="34"/>
  <c r="Y248" i="34"/>
  <c r="T248" i="34"/>
  <c r="P248" i="34"/>
  <c r="AE247" i="34"/>
  <c r="AJ247" i="34"/>
  <c r="AI247" i="34"/>
  <c r="AF247" i="34"/>
  <c r="AB247" i="34"/>
  <c r="AA247" i="34"/>
  <c r="Z247" i="34"/>
  <c r="Y247" i="34"/>
  <c r="T247" i="34"/>
  <c r="P247" i="34"/>
  <c r="AE246" i="34"/>
  <c r="AJ246" i="34"/>
  <c r="AI246" i="34"/>
  <c r="AF246" i="34"/>
  <c r="AB246" i="34"/>
  <c r="AA246" i="34"/>
  <c r="Z246" i="34"/>
  <c r="Y246" i="34"/>
  <c r="T246" i="34"/>
  <c r="P246" i="34"/>
  <c r="AI245" i="34"/>
  <c r="AF245" i="34"/>
  <c r="AE245" i="34"/>
  <c r="AJ245" i="34"/>
  <c r="AB245" i="34"/>
  <c r="AA245" i="34"/>
  <c r="Z245" i="34"/>
  <c r="Y245" i="34"/>
  <c r="T245" i="34"/>
  <c r="P245" i="34"/>
  <c r="AE244" i="34"/>
  <c r="AJ244" i="34"/>
  <c r="AI244" i="34"/>
  <c r="AF244" i="34"/>
  <c r="AB244" i="34"/>
  <c r="AA244" i="34"/>
  <c r="Z244" i="34"/>
  <c r="Y244" i="34"/>
  <c r="T244" i="34"/>
  <c r="P244" i="34"/>
  <c r="AI243" i="34"/>
  <c r="AF243" i="34"/>
  <c r="AE243" i="34"/>
  <c r="AJ243" i="34"/>
  <c r="AB243" i="34"/>
  <c r="AA243" i="34"/>
  <c r="Z243" i="34"/>
  <c r="Y243" i="34"/>
  <c r="T243" i="34"/>
  <c r="P243" i="34"/>
  <c r="AE242" i="34"/>
  <c r="AJ242" i="34"/>
  <c r="AI242" i="34"/>
  <c r="AF242" i="34"/>
  <c r="AB242" i="34"/>
  <c r="AA242" i="34"/>
  <c r="Z242" i="34"/>
  <c r="Y242" i="34"/>
  <c r="T242" i="34"/>
  <c r="P242" i="34"/>
  <c r="AE241" i="34"/>
  <c r="AJ241" i="34"/>
  <c r="AI241" i="34"/>
  <c r="AF241" i="34"/>
  <c r="AB241" i="34"/>
  <c r="AA241" i="34"/>
  <c r="Z241" i="34"/>
  <c r="Y241" i="34"/>
  <c r="T241" i="34"/>
  <c r="P241" i="34"/>
  <c r="AE240" i="34"/>
  <c r="AJ240" i="34"/>
  <c r="AI240" i="34"/>
  <c r="AF240" i="34"/>
  <c r="AB240" i="34"/>
  <c r="AA240" i="34"/>
  <c r="Z240" i="34"/>
  <c r="Y240" i="34"/>
  <c r="T240" i="34"/>
  <c r="P240" i="34"/>
  <c r="AE239" i="34"/>
  <c r="AJ239" i="34"/>
  <c r="AI239" i="34"/>
  <c r="AF239" i="34"/>
  <c r="AB239" i="34"/>
  <c r="AA239" i="34"/>
  <c r="Z239" i="34"/>
  <c r="Y239" i="34"/>
  <c r="T239" i="34"/>
  <c r="P239" i="34"/>
  <c r="AE238" i="34"/>
  <c r="AJ238" i="34"/>
  <c r="AI238" i="34"/>
  <c r="AF238" i="34"/>
  <c r="AB238" i="34"/>
  <c r="AA238" i="34"/>
  <c r="Z238" i="34"/>
  <c r="Y238" i="34"/>
  <c r="T238" i="34"/>
  <c r="P238" i="34"/>
  <c r="AI237" i="34"/>
  <c r="AF237" i="34"/>
  <c r="AE237" i="34"/>
  <c r="AJ237" i="34"/>
  <c r="AB237" i="34"/>
  <c r="AA237" i="34"/>
  <c r="Z237" i="34"/>
  <c r="Y237" i="34"/>
  <c r="T237" i="34"/>
  <c r="P237" i="34"/>
  <c r="AI236" i="34"/>
  <c r="AF236" i="34"/>
  <c r="AE236" i="34"/>
  <c r="AJ236" i="34"/>
  <c r="AB236" i="34"/>
  <c r="AA236" i="34"/>
  <c r="Z236" i="34"/>
  <c r="Y236" i="34"/>
  <c r="T236" i="34"/>
  <c r="P236" i="34"/>
  <c r="AI235" i="34"/>
  <c r="AF235" i="34"/>
  <c r="AE235" i="34"/>
  <c r="AJ235" i="34"/>
  <c r="AB235" i="34"/>
  <c r="AA235" i="34"/>
  <c r="Z235" i="34"/>
  <c r="Y235" i="34"/>
  <c r="T235" i="34"/>
  <c r="P235" i="34"/>
  <c r="AE234" i="34"/>
  <c r="AJ234" i="34"/>
  <c r="AI234" i="34"/>
  <c r="AF234" i="34"/>
  <c r="AB234" i="34"/>
  <c r="AA234" i="34"/>
  <c r="Z234" i="34"/>
  <c r="Y234" i="34"/>
  <c r="T234" i="34"/>
  <c r="P234" i="34"/>
  <c r="AI233" i="34"/>
  <c r="AF233" i="34"/>
  <c r="AE233" i="34"/>
  <c r="AJ233" i="34"/>
  <c r="AB233" i="34"/>
  <c r="AA233" i="34"/>
  <c r="Z233" i="34"/>
  <c r="Y233" i="34"/>
  <c r="T233" i="34"/>
  <c r="P233" i="34"/>
  <c r="AI232" i="34"/>
  <c r="AF232" i="34"/>
  <c r="AE232" i="34"/>
  <c r="AJ232" i="34"/>
  <c r="AB232" i="34"/>
  <c r="AA232" i="34"/>
  <c r="Z232" i="34"/>
  <c r="Y232" i="34"/>
  <c r="T232" i="34"/>
  <c r="P232" i="34"/>
  <c r="AE231" i="34"/>
  <c r="AJ231" i="34"/>
  <c r="AI231" i="34"/>
  <c r="AF231" i="34"/>
  <c r="AB231" i="34"/>
  <c r="AA231" i="34"/>
  <c r="Z231" i="34"/>
  <c r="Y231" i="34"/>
  <c r="T231" i="34"/>
  <c r="P231" i="34"/>
  <c r="AE230" i="34"/>
  <c r="AJ230" i="34"/>
  <c r="AI230" i="34"/>
  <c r="AF230" i="34"/>
  <c r="AB230" i="34"/>
  <c r="AA230" i="34"/>
  <c r="Z230" i="34"/>
  <c r="Y230" i="34"/>
  <c r="T230" i="34"/>
  <c r="P230" i="34"/>
  <c r="AI229" i="34"/>
  <c r="AF229" i="34"/>
  <c r="AE229" i="34"/>
  <c r="AJ229" i="34"/>
  <c r="AB229" i="34"/>
  <c r="AA229" i="34"/>
  <c r="Z229" i="34"/>
  <c r="Y229" i="34"/>
  <c r="T229" i="34"/>
  <c r="P229" i="34"/>
  <c r="AE228" i="34"/>
  <c r="AJ228" i="34"/>
  <c r="AI228" i="34"/>
  <c r="AF228" i="34"/>
  <c r="AB228" i="34"/>
  <c r="AA228" i="34"/>
  <c r="Z228" i="34"/>
  <c r="Y228" i="34"/>
  <c r="T228" i="34"/>
  <c r="P228" i="34"/>
  <c r="AI227" i="34"/>
  <c r="AF227" i="34"/>
  <c r="AE227" i="34"/>
  <c r="AJ227" i="34"/>
  <c r="AB227" i="34"/>
  <c r="AA227" i="34"/>
  <c r="Z227" i="34"/>
  <c r="Y227" i="34"/>
  <c r="T227" i="34"/>
  <c r="P227" i="34"/>
  <c r="AI226" i="34"/>
  <c r="AF226" i="34"/>
  <c r="AE226" i="34"/>
  <c r="AJ226" i="34"/>
  <c r="AB226" i="34"/>
  <c r="AA226" i="34"/>
  <c r="Z226" i="34"/>
  <c r="Y226" i="34"/>
  <c r="T226" i="34"/>
  <c r="P226" i="34"/>
  <c r="AE225" i="34"/>
  <c r="AJ225" i="34"/>
  <c r="AI225" i="34"/>
  <c r="AF225" i="34"/>
  <c r="AB225" i="34"/>
  <c r="AA225" i="34"/>
  <c r="Z225" i="34"/>
  <c r="Y225" i="34"/>
  <c r="T225" i="34"/>
  <c r="P225" i="34"/>
  <c r="AE224" i="34"/>
  <c r="AJ224" i="34"/>
  <c r="AI224" i="34"/>
  <c r="AF224" i="34"/>
  <c r="AB224" i="34"/>
  <c r="AA224" i="34"/>
  <c r="Z224" i="34"/>
  <c r="Y224" i="34"/>
  <c r="T224" i="34"/>
  <c r="P224" i="34"/>
  <c r="AE223" i="34"/>
  <c r="AJ223" i="34"/>
  <c r="AI223" i="34"/>
  <c r="AF223" i="34"/>
  <c r="AB223" i="34"/>
  <c r="AA223" i="34"/>
  <c r="Z223" i="34"/>
  <c r="Y223" i="34"/>
  <c r="T223" i="34"/>
  <c r="P223" i="34"/>
  <c r="AE222" i="34"/>
  <c r="AJ222" i="34"/>
  <c r="AI222" i="34"/>
  <c r="AF222" i="34"/>
  <c r="AB222" i="34"/>
  <c r="AA222" i="34"/>
  <c r="Z222" i="34"/>
  <c r="Y222" i="34"/>
  <c r="T222" i="34"/>
  <c r="P222" i="34"/>
  <c r="AI221" i="34"/>
  <c r="AF221" i="34"/>
  <c r="AE221" i="34"/>
  <c r="AJ221" i="34"/>
  <c r="AB221" i="34"/>
  <c r="AA221" i="34"/>
  <c r="Z221" i="34"/>
  <c r="Y221" i="34"/>
  <c r="T221" i="34"/>
  <c r="P221" i="34"/>
  <c r="AI220" i="34"/>
  <c r="AF220" i="34"/>
  <c r="AE220" i="34"/>
  <c r="AJ220" i="34"/>
  <c r="AB220" i="34"/>
  <c r="AA220" i="34"/>
  <c r="Z220" i="34"/>
  <c r="Y220" i="34"/>
  <c r="T220" i="34"/>
  <c r="P220" i="34"/>
  <c r="AI219" i="34"/>
  <c r="AF219" i="34"/>
  <c r="AE219" i="34"/>
  <c r="AJ219" i="34"/>
  <c r="AB219" i="34"/>
  <c r="AA219" i="34"/>
  <c r="Z219" i="34"/>
  <c r="Y219" i="34"/>
  <c r="T219" i="34"/>
  <c r="P219" i="34"/>
  <c r="AE218" i="34"/>
  <c r="AJ218" i="34"/>
  <c r="AI218" i="34"/>
  <c r="AF218" i="34"/>
  <c r="AB218" i="34"/>
  <c r="AA218" i="34"/>
  <c r="Z218" i="34"/>
  <c r="Y218" i="34"/>
  <c r="T218" i="34"/>
  <c r="P218" i="34"/>
  <c r="AI217" i="34"/>
  <c r="AF217" i="34"/>
  <c r="AE217" i="34"/>
  <c r="AJ217" i="34"/>
  <c r="AB217" i="34"/>
  <c r="AA217" i="34"/>
  <c r="Z217" i="34"/>
  <c r="Y217" i="34"/>
  <c r="T217" i="34"/>
  <c r="P217" i="34"/>
  <c r="AI216" i="34"/>
  <c r="AF216" i="34"/>
  <c r="AE216" i="34"/>
  <c r="AJ216" i="34"/>
  <c r="AB216" i="34"/>
  <c r="AA216" i="34"/>
  <c r="Z216" i="34"/>
  <c r="Y216" i="34"/>
  <c r="T216" i="34"/>
  <c r="P216" i="34"/>
  <c r="AE215" i="34"/>
  <c r="AJ215" i="34"/>
  <c r="AI215" i="34"/>
  <c r="AF215" i="34"/>
  <c r="AB215" i="34"/>
  <c r="AA215" i="34"/>
  <c r="Z215" i="34"/>
  <c r="Y215" i="34"/>
  <c r="T215" i="34"/>
  <c r="P215" i="34"/>
  <c r="AI214" i="34"/>
  <c r="AF214" i="34"/>
  <c r="AE214" i="34"/>
  <c r="AJ214" i="34"/>
  <c r="AB214" i="34"/>
  <c r="AA214" i="34"/>
  <c r="Z214" i="34"/>
  <c r="Y214" i="34"/>
  <c r="T214" i="34"/>
  <c r="P214" i="34"/>
  <c r="AE213" i="34"/>
  <c r="AJ213" i="34"/>
  <c r="AI213" i="34"/>
  <c r="AF213" i="34"/>
  <c r="AB213" i="34"/>
  <c r="AA213" i="34"/>
  <c r="Z213" i="34"/>
  <c r="Y213" i="34"/>
  <c r="T213" i="34"/>
  <c r="P213" i="34"/>
  <c r="AE212" i="34"/>
  <c r="AJ212" i="34"/>
  <c r="AI212" i="34"/>
  <c r="AF212" i="34"/>
  <c r="AB212" i="34"/>
  <c r="AA212" i="34"/>
  <c r="Z212" i="34"/>
  <c r="Y212" i="34"/>
  <c r="T212" i="34"/>
  <c r="P212" i="34"/>
  <c r="AE211" i="34"/>
  <c r="AJ211" i="34"/>
  <c r="AI211" i="34"/>
  <c r="AF211" i="34"/>
  <c r="AB211" i="34"/>
  <c r="AA211" i="34"/>
  <c r="Z211" i="34"/>
  <c r="Y211" i="34"/>
  <c r="T211" i="34"/>
  <c r="P211" i="34"/>
  <c r="AE210" i="34"/>
  <c r="AJ210" i="34"/>
  <c r="AI210" i="34"/>
  <c r="AF210" i="34"/>
  <c r="AB210" i="34"/>
  <c r="AA210" i="34"/>
  <c r="Z210" i="34"/>
  <c r="Y210" i="34"/>
  <c r="T210" i="34"/>
  <c r="P210" i="34"/>
  <c r="AE209" i="34"/>
  <c r="AJ209" i="34"/>
  <c r="AI209" i="34"/>
  <c r="AF209" i="34"/>
  <c r="AB209" i="34"/>
  <c r="AA209" i="34"/>
  <c r="Z209" i="34"/>
  <c r="Y209" i="34"/>
  <c r="T209" i="34"/>
  <c r="P209" i="34"/>
  <c r="AI208" i="34"/>
  <c r="AF208" i="34"/>
  <c r="AB208" i="34"/>
  <c r="AA208" i="34"/>
  <c r="Z208" i="34"/>
  <c r="Y208" i="34"/>
  <c r="P208" i="34"/>
  <c r="N208" i="34"/>
  <c r="AI207" i="34"/>
  <c r="AF207" i="34"/>
  <c r="AB207" i="34"/>
  <c r="AA207" i="34"/>
  <c r="Z207" i="34"/>
  <c r="Y207" i="34"/>
  <c r="P207" i="34"/>
  <c r="N207" i="34"/>
  <c r="AI206" i="34"/>
  <c r="AF206" i="34"/>
  <c r="AB206" i="34"/>
  <c r="AA206" i="34"/>
  <c r="Z206" i="34"/>
  <c r="Y206" i="34"/>
  <c r="P206" i="34"/>
  <c r="N206" i="34"/>
  <c r="AI205" i="34"/>
  <c r="AF205" i="34"/>
  <c r="AB205" i="34"/>
  <c r="AA205" i="34"/>
  <c r="Z205" i="34"/>
  <c r="Y205" i="34"/>
  <c r="P205" i="34"/>
  <c r="N205" i="34"/>
  <c r="AI204" i="34"/>
  <c r="AF204" i="34"/>
  <c r="AB204" i="34"/>
  <c r="AA204" i="34"/>
  <c r="Z204" i="34"/>
  <c r="Y204" i="34"/>
  <c r="P204" i="34"/>
  <c r="N204" i="34"/>
  <c r="AI203" i="34"/>
  <c r="AF203" i="34"/>
  <c r="AB203" i="34"/>
  <c r="AA203" i="34"/>
  <c r="Z203" i="34"/>
  <c r="Y203" i="34"/>
  <c r="P203" i="34"/>
  <c r="N203" i="34"/>
  <c r="AI202" i="34"/>
  <c r="AF202" i="34"/>
  <c r="AB202" i="34"/>
  <c r="AA202" i="34"/>
  <c r="Z202" i="34"/>
  <c r="Y202" i="34"/>
  <c r="P202" i="34"/>
  <c r="N202" i="34"/>
  <c r="AI201" i="34"/>
  <c r="AF201" i="34"/>
  <c r="AB201" i="34"/>
  <c r="AA201" i="34"/>
  <c r="Z201" i="34"/>
  <c r="Y201" i="34"/>
  <c r="P201" i="34"/>
  <c r="N201" i="34"/>
  <c r="AI200" i="34"/>
  <c r="AF200" i="34"/>
  <c r="AB200" i="34"/>
  <c r="AA200" i="34"/>
  <c r="Z200" i="34"/>
  <c r="Y200" i="34"/>
  <c r="P200" i="34"/>
  <c r="N200" i="34"/>
  <c r="AI199" i="34"/>
  <c r="AF199" i="34"/>
  <c r="AB199" i="34"/>
  <c r="AA199" i="34"/>
  <c r="Z199" i="34"/>
  <c r="Y199" i="34"/>
  <c r="P199" i="34"/>
  <c r="N199" i="34"/>
  <c r="AI198" i="34"/>
  <c r="AF198" i="34"/>
  <c r="AB198" i="34"/>
  <c r="AA198" i="34"/>
  <c r="Z198" i="34"/>
  <c r="Y198" i="34"/>
  <c r="P198" i="34"/>
  <c r="N198" i="34"/>
  <c r="AI197" i="34"/>
  <c r="AF197" i="34"/>
  <c r="AB197" i="34"/>
  <c r="AA197" i="34"/>
  <c r="Z197" i="34"/>
  <c r="Y197" i="34"/>
  <c r="P197" i="34"/>
  <c r="N197" i="34"/>
  <c r="AI196" i="34"/>
  <c r="AF196" i="34"/>
  <c r="AB196" i="34"/>
  <c r="AA196" i="34"/>
  <c r="Z196" i="34"/>
  <c r="Y196" i="34"/>
  <c r="P196" i="34"/>
  <c r="N196" i="34"/>
  <c r="AI195" i="34"/>
  <c r="AF195" i="34"/>
  <c r="AB195" i="34"/>
  <c r="AA195" i="34"/>
  <c r="Z195" i="34"/>
  <c r="Y195" i="34"/>
  <c r="P195" i="34"/>
  <c r="N195" i="34"/>
  <c r="AI194" i="34"/>
  <c r="AF194" i="34"/>
  <c r="AB194" i="34"/>
  <c r="AA194" i="34"/>
  <c r="Z194" i="34"/>
  <c r="Y194" i="34"/>
  <c r="P194" i="34"/>
  <c r="N194" i="34"/>
  <c r="AI193" i="34"/>
  <c r="AF193" i="34"/>
  <c r="AB193" i="34"/>
  <c r="AA193" i="34"/>
  <c r="Z193" i="34"/>
  <c r="Y193" i="34"/>
  <c r="P193" i="34"/>
  <c r="N193" i="34"/>
  <c r="AI192" i="34"/>
  <c r="AF192" i="34"/>
  <c r="AB192" i="34"/>
  <c r="AA192" i="34"/>
  <c r="Z192" i="34"/>
  <c r="Y192" i="34"/>
  <c r="P192" i="34"/>
  <c r="N192" i="34"/>
  <c r="AI191" i="34"/>
  <c r="C4" i="34"/>
  <c r="AG191" i="34"/>
  <c r="AF191" i="34"/>
  <c r="AB191" i="34"/>
  <c r="AA191" i="34"/>
  <c r="Z191" i="34"/>
  <c r="Y191" i="34"/>
  <c r="P191" i="34"/>
  <c r="N191" i="34"/>
  <c r="AI190" i="34"/>
  <c r="AF190" i="34"/>
  <c r="AB190" i="34"/>
  <c r="AA190" i="34"/>
  <c r="Z190" i="34"/>
  <c r="Y190" i="34"/>
  <c r="P190" i="34"/>
  <c r="N190" i="34"/>
  <c r="AI189" i="34"/>
  <c r="AF189" i="34"/>
  <c r="AB189" i="34"/>
  <c r="AA189" i="34"/>
  <c r="Z189" i="34"/>
  <c r="Y189" i="34"/>
  <c r="P189" i="34"/>
  <c r="N189" i="34"/>
  <c r="AI188" i="34"/>
  <c r="AF188" i="34"/>
  <c r="AB188" i="34"/>
  <c r="AA188" i="34"/>
  <c r="Z188" i="34"/>
  <c r="Y188" i="34"/>
  <c r="P188" i="34"/>
  <c r="N188" i="34"/>
  <c r="AI187" i="34"/>
  <c r="AF187" i="34"/>
  <c r="AB187" i="34"/>
  <c r="AA187" i="34"/>
  <c r="Z187" i="34"/>
  <c r="Y187" i="34"/>
  <c r="P187" i="34"/>
  <c r="N187" i="34"/>
  <c r="AI186" i="34"/>
  <c r="AF186" i="34"/>
  <c r="AB186" i="34"/>
  <c r="AA186" i="34"/>
  <c r="Z186" i="34"/>
  <c r="Y186" i="34"/>
  <c r="P186" i="34"/>
  <c r="N186" i="34"/>
  <c r="AI185" i="34"/>
  <c r="AF185" i="34"/>
  <c r="AB185" i="34"/>
  <c r="AA185" i="34"/>
  <c r="Z185" i="34"/>
  <c r="Y185" i="34"/>
  <c r="P185" i="34"/>
  <c r="N185" i="34"/>
  <c r="AI184" i="34"/>
  <c r="AF184" i="34"/>
  <c r="AB184" i="34"/>
  <c r="AA184" i="34"/>
  <c r="Z184" i="34"/>
  <c r="Y184" i="34"/>
  <c r="P184" i="34"/>
  <c r="N184" i="34"/>
  <c r="AI183" i="34"/>
  <c r="AF183" i="34"/>
  <c r="AB183" i="34"/>
  <c r="AA183" i="34"/>
  <c r="Z183" i="34"/>
  <c r="Y183" i="34"/>
  <c r="P183" i="34"/>
  <c r="N183" i="34"/>
  <c r="AI182" i="34"/>
  <c r="AF182" i="34"/>
  <c r="AB182" i="34"/>
  <c r="AA182" i="34"/>
  <c r="Z182" i="34"/>
  <c r="Y182" i="34"/>
  <c r="P182" i="34"/>
  <c r="N182" i="34"/>
  <c r="AI181" i="34"/>
  <c r="AF181" i="34"/>
  <c r="AB181" i="34"/>
  <c r="AA181" i="34"/>
  <c r="Z181" i="34"/>
  <c r="Y181" i="34"/>
  <c r="P181" i="34"/>
  <c r="N181" i="34"/>
  <c r="AI180" i="34"/>
  <c r="AF180" i="34"/>
  <c r="AB180" i="34"/>
  <c r="AA180" i="34"/>
  <c r="Z180" i="34"/>
  <c r="Y180" i="34"/>
  <c r="P180" i="34"/>
  <c r="N180" i="34"/>
  <c r="AI179" i="34"/>
  <c r="AF179" i="34"/>
  <c r="AB179" i="34"/>
  <c r="AA179" i="34"/>
  <c r="Z179" i="34"/>
  <c r="Y179" i="34"/>
  <c r="P179" i="34"/>
  <c r="N179" i="34"/>
  <c r="AI178" i="34"/>
  <c r="AF178" i="34"/>
  <c r="AB178" i="34"/>
  <c r="AA178" i="34"/>
  <c r="Z178" i="34"/>
  <c r="Y178" i="34"/>
  <c r="P178" i="34"/>
  <c r="N178" i="34"/>
  <c r="AI177" i="34"/>
  <c r="AF177" i="34"/>
  <c r="AB177" i="34"/>
  <c r="AA177" i="34"/>
  <c r="Z177" i="34"/>
  <c r="Y177" i="34"/>
  <c r="P177" i="34"/>
  <c r="N177" i="34"/>
  <c r="AI176" i="34"/>
  <c r="AF176" i="34"/>
  <c r="AB176" i="34"/>
  <c r="AA176" i="34"/>
  <c r="Z176" i="34"/>
  <c r="Y176" i="34"/>
  <c r="P176" i="34"/>
  <c r="N176" i="34"/>
  <c r="AI175" i="34"/>
  <c r="AF175" i="34"/>
  <c r="AB175" i="34"/>
  <c r="AA175" i="34"/>
  <c r="Z175" i="34"/>
  <c r="Y175" i="34"/>
  <c r="P175" i="34"/>
  <c r="N175" i="34"/>
  <c r="AI174" i="34"/>
  <c r="AF174" i="34"/>
  <c r="AB174" i="34"/>
  <c r="AA174" i="34"/>
  <c r="Z174" i="34"/>
  <c r="Y174" i="34"/>
  <c r="P174" i="34"/>
  <c r="N174" i="34"/>
  <c r="AI173" i="34"/>
  <c r="AF173" i="34"/>
  <c r="AB173" i="34"/>
  <c r="AA173" i="34"/>
  <c r="Z173" i="34"/>
  <c r="Y173" i="34"/>
  <c r="P173" i="34"/>
  <c r="N173" i="34"/>
  <c r="AI172" i="34"/>
  <c r="AF172" i="34"/>
  <c r="AB172" i="34"/>
  <c r="AA172" i="34"/>
  <c r="Z172" i="34"/>
  <c r="Y172" i="34"/>
  <c r="P172" i="34"/>
  <c r="N172" i="34"/>
  <c r="AI171" i="34"/>
  <c r="AF171" i="34"/>
  <c r="AB171" i="34"/>
  <c r="AA171" i="34"/>
  <c r="Z171" i="34"/>
  <c r="Y171" i="34"/>
  <c r="P171" i="34"/>
  <c r="N171" i="34"/>
  <c r="AI170" i="34"/>
  <c r="AF170" i="34"/>
  <c r="AB170" i="34"/>
  <c r="AA170" i="34"/>
  <c r="Z170" i="34"/>
  <c r="Y170" i="34"/>
  <c r="P170" i="34"/>
  <c r="N170" i="34"/>
  <c r="AI169" i="34"/>
  <c r="AF169" i="34"/>
  <c r="AB169" i="34"/>
  <c r="AA169" i="34"/>
  <c r="Z169" i="34"/>
  <c r="Y169" i="34"/>
  <c r="P169" i="34"/>
  <c r="N169" i="34"/>
  <c r="AI168" i="34"/>
  <c r="AF168" i="34"/>
  <c r="AB168" i="34"/>
  <c r="AA168" i="34"/>
  <c r="Z168" i="34"/>
  <c r="Y168" i="34"/>
  <c r="P168" i="34"/>
  <c r="N168" i="34"/>
  <c r="AI167" i="34"/>
  <c r="AF167" i="34"/>
  <c r="AB167" i="34"/>
  <c r="AA167" i="34"/>
  <c r="Z167" i="34"/>
  <c r="Y167" i="34"/>
  <c r="P167" i="34"/>
  <c r="N167" i="34"/>
  <c r="AI166" i="34"/>
  <c r="AF166" i="34"/>
  <c r="AB166" i="34"/>
  <c r="AA166" i="34"/>
  <c r="Z166" i="34"/>
  <c r="Y166" i="34"/>
  <c r="P166" i="34"/>
  <c r="N166" i="34"/>
  <c r="AI165" i="34"/>
  <c r="AF165" i="34"/>
  <c r="AB165" i="34"/>
  <c r="AA165" i="34"/>
  <c r="Z165" i="34"/>
  <c r="Y165" i="34"/>
  <c r="P165" i="34"/>
  <c r="N165" i="34"/>
  <c r="AI164" i="34"/>
  <c r="AF164" i="34"/>
  <c r="AB164" i="34"/>
  <c r="AA164" i="34"/>
  <c r="Z164" i="34"/>
  <c r="Y164" i="34"/>
  <c r="P164" i="34"/>
  <c r="N164" i="34"/>
  <c r="K164" i="34"/>
  <c r="AI163" i="34"/>
  <c r="AF163" i="34"/>
  <c r="AB163" i="34"/>
  <c r="AA163" i="34"/>
  <c r="Z163" i="34"/>
  <c r="Y163" i="34"/>
  <c r="P163" i="34"/>
  <c r="N163" i="34"/>
  <c r="AI162" i="34"/>
  <c r="AF162" i="34"/>
  <c r="AB162" i="34"/>
  <c r="AA162" i="34"/>
  <c r="Z162" i="34"/>
  <c r="Y162" i="34"/>
  <c r="P162" i="34"/>
  <c r="N162" i="34"/>
  <c r="AI161" i="34"/>
  <c r="AF161" i="34"/>
  <c r="AB161" i="34"/>
  <c r="AA161" i="34"/>
  <c r="Z161" i="34"/>
  <c r="Y161" i="34"/>
  <c r="P161" i="34"/>
  <c r="N161" i="34"/>
  <c r="AI160" i="34"/>
  <c r="AF160" i="34"/>
  <c r="AB160" i="34"/>
  <c r="AA160" i="34"/>
  <c r="Z160" i="34"/>
  <c r="Y160" i="34"/>
  <c r="P160" i="34"/>
  <c r="N160" i="34"/>
  <c r="AI159" i="34"/>
  <c r="AF159" i="34"/>
  <c r="AB159" i="34"/>
  <c r="AA159" i="34"/>
  <c r="Z159" i="34"/>
  <c r="Y159" i="34"/>
  <c r="P159" i="34"/>
  <c r="N159" i="34"/>
  <c r="AI158" i="34"/>
  <c r="AF158" i="34"/>
  <c r="AB158" i="34"/>
  <c r="AA158" i="34"/>
  <c r="Z158" i="34"/>
  <c r="Y158" i="34"/>
  <c r="P158" i="34"/>
  <c r="N158" i="34"/>
  <c r="AI157" i="34"/>
  <c r="AF157" i="34"/>
  <c r="AB157" i="34"/>
  <c r="AA157" i="34"/>
  <c r="Z157" i="34"/>
  <c r="Y157" i="34"/>
  <c r="P157" i="34"/>
  <c r="N157" i="34"/>
  <c r="AI156" i="34"/>
  <c r="AF156" i="34"/>
  <c r="AB156" i="34"/>
  <c r="AA156" i="34"/>
  <c r="Z156" i="34"/>
  <c r="Y156" i="34"/>
  <c r="P156" i="34"/>
  <c r="N156" i="34"/>
  <c r="AI155" i="34"/>
  <c r="AF155" i="34"/>
  <c r="AB155" i="34"/>
  <c r="AA155" i="34"/>
  <c r="Z155" i="34"/>
  <c r="Y155" i="34"/>
  <c r="P155" i="34"/>
  <c r="N155" i="34"/>
  <c r="AI154" i="34"/>
  <c r="AF154" i="34"/>
  <c r="AB154" i="34"/>
  <c r="AA154" i="34"/>
  <c r="Z154" i="34"/>
  <c r="Y154" i="34"/>
  <c r="P154" i="34"/>
  <c r="N154" i="34"/>
  <c r="AI153" i="34"/>
  <c r="AF153" i="34"/>
  <c r="AB153" i="34"/>
  <c r="AA153" i="34"/>
  <c r="Z153" i="34"/>
  <c r="Y153" i="34"/>
  <c r="P153" i="34"/>
  <c r="N153" i="34"/>
  <c r="AI152" i="34"/>
  <c r="AF152" i="34"/>
  <c r="AB152" i="34"/>
  <c r="AA152" i="34"/>
  <c r="Z152" i="34"/>
  <c r="Y152" i="34"/>
  <c r="P152" i="34"/>
  <c r="N152" i="34"/>
  <c r="AI151" i="34"/>
  <c r="AF151" i="34"/>
  <c r="AB151" i="34"/>
  <c r="AA151" i="34"/>
  <c r="Z151" i="34"/>
  <c r="Y151" i="34"/>
  <c r="P151" i="34"/>
  <c r="N151" i="34"/>
  <c r="AI150" i="34"/>
  <c r="AF150" i="34"/>
  <c r="AB150" i="34"/>
  <c r="AA150" i="34"/>
  <c r="Z150" i="34"/>
  <c r="Y150" i="34"/>
  <c r="P150" i="34"/>
  <c r="N150" i="34"/>
  <c r="AI149" i="34"/>
  <c r="AF149" i="34"/>
  <c r="AB149" i="34"/>
  <c r="AA149" i="34"/>
  <c r="Z149" i="34"/>
  <c r="Y149" i="34"/>
  <c r="P149" i="34"/>
  <c r="N149" i="34"/>
  <c r="AI148" i="34"/>
  <c r="AH148" i="34"/>
  <c r="AF148" i="34"/>
  <c r="AB148" i="34"/>
  <c r="AA148" i="34"/>
  <c r="Z148" i="34"/>
  <c r="Y148" i="34"/>
  <c r="P148" i="34"/>
  <c r="N148" i="34"/>
  <c r="AI147" i="34"/>
  <c r="AF147" i="34"/>
  <c r="AB147" i="34"/>
  <c r="AA147" i="34"/>
  <c r="Z147" i="34"/>
  <c r="Y147" i="34"/>
  <c r="P147" i="34"/>
  <c r="N147" i="34"/>
  <c r="AI146" i="34"/>
  <c r="AF146" i="34"/>
  <c r="AB146" i="34"/>
  <c r="AA146" i="34"/>
  <c r="Z146" i="34"/>
  <c r="Y146" i="34"/>
  <c r="P146" i="34"/>
  <c r="N146" i="34"/>
  <c r="AI145" i="34"/>
  <c r="AF145" i="34"/>
  <c r="AB145" i="34"/>
  <c r="AA145" i="34"/>
  <c r="Z145" i="34"/>
  <c r="Y145" i="34"/>
  <c r="P145" i="34"/>
  <c r="N145" i="34"/>
  <c r="AI144" i="34"/>
  <c r="AF144" i="34"/>
  <c r="AB144" i="34"/>
  <c r="AA144" i="34"/>
  <c r="Z144" i="34"/>
  <c r="Y144" i="34"/>
  <c r="W144" i="34"/>
  <c r="P144" i="34"/>
  <c r="N144" i="34"/>
  <c r="AI143" i="34"/>
  <c r="AF143" i="34"/>
  <c r="AB143" i="34"/>
  <c r="AA143" i="34"/>
  <c r="Z143" i="34"/>
  <c r="Y143" i="34"/>
  <c r="P143" i="34"/>
  <c r="N143" i="34"/>
  <c r="AI142" i="34"/>
  <c r="AF142" i="34"/>
  <c r="AB142" i="34"/>
  <c r="AA142" i="34"/>
  <c r="Z142" i="34"/>
  <c r="Y142" i="34"/>
  <c r="P142" i="34"/>
  <c r="N142" i="34"/>
  <c r="AI141" i="34"/>
  <c r="AF141" i="34"/>
  <c r="AB141" i="34"/>
  <c r="AA141" i="34"/>
  <c r="Z141" i="34"/>
  <c r="Y141" i="34"/>
  <c r="P141" i="34"/>
  <c r="N141" i="34"/>
  <c r="AI140" i="34"/>
  <c r="AF140" i="34"/>
  <c r="AB140" i="34"/>
  <c r="AA140" i="34"/>
  <c r="Z140" i="34"/>
  <c r="Y140" i="34"/>
  <c r="P140" i="34"/>
  <c r="N140" i="34"/>
  <c r="K140" i="34"/>
  <c r="AI139" i="34"/>
  <c r="AF139" i="34"/>
  <c r="AB139" i="34"/>
  <c r="AA139" i="34"/>
  <c r="Z139" i="34"/>
  <c r="Y139" i="34"/>
  <c r="P139" i="34"/>
  <c r="N139" i="34"/>
  <c r="AI138" i="34"/>
  <c r="AF138" i="34"/>
  <c r="AB138" i="34"/>
  <c r="AA138" i="34"/>
  <c r="Z138" i="34"/>
  <c r="Y138" i="34"/>
  <c r="P138" i="34"/>
  <c r="N138" i="34"/>
  <c r="AI137" i="34"/>
  <c r="AF137" i="34"/>
  <c r="AB137" i="34"/>
  <c r="AA137" i="34"/>
  <c r="Z137" i="34"/>
  <c r="Y137" i="34"/>
  <c r="P137" i="34"/>
  <c r="N137" i="34"/>
  <c r="AI136" i="34"/>
  <c r="AF136" i="34"/>
  <c r="AB136" i="34"/>
  <c r="AA136" i="34"/>
  <c r="Z136" i="34"/>
  <c r="Y136" i="34"/>
  <c r="P136" i="34"/>
  <c r="N136" i="34"/>
  <c r="AI135" i="34"/>
  <c r="AF135" i="34"/>
  <c r="AB135" i="34"/>
  <c r="AA135" i="34"/>
  <c r="Z135" i="34"/>
  <c r="Y135" i="34"/>
  <c r="P135" i="34"/>
  <c r="N135" i="34"/>
  <c r="AI134" i="34"/>
  <c r="AF134" i="34"/>
  <c r="AB134" i="34"/>
  <c r="AA134" i="34"/>
  <c r="Z134" i="34"/>
  <c r="Y134" i="34"/>
  <c r="P134" i="34"/>
  <c r="N134" i="34"/>
  <c r="AI133" i="34"/>
  <c r="AF133" i="34"/>
  <c r="AB133" i="34"/>
  <c r="AA133" i="34"/>
  <c r="Z133" i="34"/>
  <c r="Y133" i="34"/>
  <c r="P133" i="34"/>
  <c r="N133" i="34"/>
  <c r="AI132" i="34"/>
  <c r="AF132" i="34"/>
  <c r="AB132" i="34"/>
  <c r="AA132" i="34"/>
  <c r="Z132" i="34"/>
  <c r="Y132" i="34"/>
  <c r="P132" i="34"/>
  <c r="N132" i="34"/>
  <c r="AI131" i="34"/>
  <c r="AF131" i="34"/>
  <c r="AB131" i="34"/>
  <c r="AA131" i="34"/>
  <c r="Z131" i="34"/>
  <c r="Y131" i="34"/>
  <c r="P131" i="34"/>
  <c r="N131" i="34"/>
  <c r="AI130" i="34"/>
  <c r="AF130" i="34"/>
  <c r="AB130" i="34"/>
  <c r="AA130" i="34"/>
  <c r="Z130" i="34"/>
  <c r="Y130" i="34"/>
  <c r="P130" i="34"/>
  <c r="N130" i="34"/>
  <c r="AI129" i="34"/>
  <c r="AF129" i="34"/>
  <c r="AB129" i="34"/>
  <c r="AA129" i="34"/>
  <c r="Z129" i="34"/>
  <c r="Y129" i="34"/>
  <c r="P129" i="34"/>
  <c r="N129" i="34"/>
  <c r="AI128" i="34"/>
  <c r="AF128" i="34"/>
  <c r="AB128" i="34"/>
  <c r="AA128" i="34"/>
  <c r="Z128" i="34"/>
  <c r="Y128" i="34"/>
  <c r="P128" i="34"/>
  <c r="N128" i="34"/>
  <c r="AI127" i="34"/>
  <c r="AF127" i="34"/>
  <c r="AB127" i="34"/>
  <c r="AA127" i="34"/>
  <c r="Z127" i="34"/>
  <c r="Y127" i="34"/>
  <c r="P127" i="34"/>
  <c r="N127" i="34"/>
  <c r="AI126" i="34"/>
  <c r="AF126" i="34"/>
  <c r="AB126" i="34"/>
  <c r="AA126" i="34"/>
  <c r="Z126" i="34"/>
  <c r="Y126" i="34"/>
  <c r="P126" i="34"/>
  <c r="N126" i="34"/>
  <c r="K126" i="34"/>
  <c r="AI125" i="34"/>
  <c r="AF125" i="34"/>
  <c r="AB125" i="34"/>
  <c r="AA125" i="34"/>
  <c r="Z125" i="34"/>
  <c r="Y125" i="34"/>
  <c r="P125" i="34"/>
  <c r="N125" i="34"/>
  <c r="AI124" i="34"/>
  <c r="AF124" i="34"/>
  <c r="AB124" i="34"/>
  <c r="AA124" i="34"/>
  <c r="Z124" i="34"/>
  <c r="Y124" i="34"/>
  <c r="P124" i="34"/>
  <c r="N124" i="34"/>
  <c r="AI123" i="34"/>
  <c r="AF123" i="34"/>
  <c r="AB123" i="34"/>
  <c r="AA123" i="34"/>
  <c r="Z123" i="34"/>
  <c r="Y123" i="34"/>
  <c r="P123" i="34"/>
  <c r="N123" i="34"/>
  <c r="AI122" i="34"/>
  <c r="AF122" i="34"/>
  <c r="AB122" i="34"/>
  <c r="AA122" i="34"/>
  <c r="Z122" i="34"/>
  <c r="Y122" i="34"/>
  <c r="P122" i="34"/>
  <c r="N122" i="34"/>
  <c r="AI121" i="34"/>
  <c r="AF121" i="34"/>
  <c r="AB121" i="34"/>
  <c r="AA121" i="34"/>
  <c r="Z121" i="34"/>
  <c r="Y121" i="34"/>
  <c r="P121" i="34"/>
  <c r="N121" i="34"/>
  <c r="AI120" i="34"/>
  <c r="AF120" i="34"/>
  <c r="AB120" i="34"/>
  <c r="AA120" i="34"/>
  <c r="Z120" i="34"/>
  <c r="Y120" i="34"/>
  <c r="P120" i="34"/>
  <c r="N120" i="34"/>
  <c r="AI119" i="34"/>
  <c r="AF119" i="34"/>
  <c r="AB119" i="34"/>
  <c r="AA119" i="34"/>
  <c r="Z119" i="34"/>
  <c r="Y119" i="34"/>
  <c r="P119" i="34"/>
  <c r="N119" i="34"/>
  <c r="AI118" i="34"/>
  <c r="AF118" i="34"/>
  <c r="AB118" i="34"/>
  <c r="AA118" i="34"/>
  <c r="Z118" i="34"/>
  <c r="Y118" i="34"/>
  <c r="P118" i="34"/>
  <c r="N118" i="34"/>
  <c r="AI117" i="34"/>
  <c r="AF117" i="34"/>
  <c r="AB117" i="34"/>
  <c r="AA117" i="34"/>
  <c r="Z117" i="34"/>
  <c r="Y117" i="34"/>
  <c r="P117" i="34"/>
  <c r="N117" i="34"/>
  <c r="AI116" i="34"/>
  <c r="AF116" i="34"/>
  <c r="AB116" i="34"/>
  <c r="AA116" i="34"/>
  <c r="Z116" i="34"/>
  <c r="Y116" i="34"/>
  <c r="P116" i="34"/>
  <c r="N116" i="34"/>
  <c r="AI115" i="34"/>
  <c r="AF115" i="34"/>
  <c r="AB115" i="34"/>
  <c r="AA115" i="34"/>
  <c r="Z115" i="34"/>
  <c r="Y115" i="34"/>
  <c r="P115" i="34"/>
  <c r="N115" i="34"/>
  <c r="AI114" i="34"/>
  <c r="AF114" i="34"/>
  <c r="AB114" i="34"/>
  <c r="AA114" i="34"/>
  <c r="Z114" i="34"/>
  <c r="Y114" i="34"/>
  <c r="P114" i="34"/>
  <c r="N114" i="34"/>
  <c r="AI113" i="34"/>
  <c r="AF113" i="34"/>
  <c r="AB113" i="34"/>
  <c r="AA113" i="34"/>
  <c r="Z113" i="34"/>
  <c r="Y113" i="34"/>
  <c r="P113" i="34"/>
  <c r="N113" i="34"/>
  <c r="AI112" i="34"/>
  <c r="AF112" i="34"/>
  <c r="AB112" i="34"/>
  <c r="AA112" i="34"/>
  <c r="Z112" i="34"/>
  <c r="Y112" i="34"/>
  <c r="P112" i="34"/>
  <c r="N112" i="34"/>
  <c r="AI111" i="34"/>
  <c r="AF111" i="34"/>
  <c r="AB111" i="34"/>
  <c r="AA111" i="34"/>
  <c r="Z111" i="34"/>
  <c r="Y111" i="34"/>
  <c r="P111" i="34"/>
  <c r="N111" i="34"/>
  <c r="AI110" i="34"/>
  <c r="AF110" i="34"/>
  <c r="AB110" i="34"/>
  <c r="AA110" i="34"/>
  <c r="Z110" i="34"/>
  <c r="Y110" i="34"/>
  <c r="P110" i="34"/>
  <c r="N110" i="34"/>
  <c r="AI109" i="34"/>
  <c r="AF109" i="34"/>
  <c r="AB109" i="34"/>
  <c r="AA109" i="34"/>
  <c r="Z109" i="34"/>
  <c r="Y109" i="34"/>
  <c r="P109" i="34"/>
  <c r="N109" i="34"/>
  <c r="AI108" i="34"/>
  <c r="AF108" i="34"/>
  <c r="AB108" i="34"/>
  <c r="AA108" i="34"/>
  <c r="Z108" i="34"/>
  <c r="Y108" i="34"/>
  <c r="P108" i="34"/>
  <c r="N108" i="34"/>
  <c r="AI107" i="34"/>
  <c r="AF107" i="34"/>
  <c r="AB107" i="34"/>
  <c r="AA107" i="34"/>
  <c r="Z107" i="34"/>
  <c r="Y107" i="34"/>
  <c r="P107" i="34"/>
  <c r="N107" i="34"/>
  <c r="AI106" i="34"/>
  <c r="AF106" i="34"/>
  <c r="AB106" i="34"/>
  <c r="AA106" i="34"/>
  <c r="Z106" i="34"/>
  <c r="Y106" i="34"/>
  <c r="X106" i="34"/>
  <c r="W106" i="34"/>
  <c r="V106" i="34"/>
  <c r="P106" i="34"/>
  <c r="N106" i="34"/>
  <c r="AI105" i="34"/>
  <c r="AH105" i="34"/>
  <c r="AG105" i="34"/>
  <c r="AF105" i="34"/>
  <c r="AB105" i="34"/>
  <c r="AA105" i="34"/>
  <c r="Z105" i="34"/>
  <c r="Y105" i="34"/>
  <c r="P105" i="34"/>
  <c r="N105" i="34"/>
  <c r="AI104" i="34"/>
  <c r="AF104" i="34"/>
  <c r="AB104" i="34"/>
  <c r="AA104" i="34"/>
  <c r="Z104" i="34"/>
  <c r="Y104" i="34"/>
  <c r="W104" i="34"/>
  <c r="P104" i="34"/>
  <c r="N104" i="34"/>
  <c r="AI103" i="34"/>
  <c r="AF103" i="34"/>
  <c r="AB103" i="34"/>
  <c r="AA103" i="34"/>
  <c r="Z103" i="34"/>
  <c r="Y103" i="34"/>
  <c r="P103" i="34"/>
  <c r="N103" i="34"/>
  <c r="AI102" i="34"/>
  <c r="AF102" i="34"/>
  <c r="AB102" i="34"/>
  <c r="AA102" i="34"/>
  <c r="Z102" i="34"/>
  <c r="Y102" i="34"/>
  <c r="P102" i="34"/>
  <c r="N102" i="34"/>
  <c r="AI101" i="34"/>
  <c r="AF101" i="34"/>
  <c r="AB101" i="34"/>
  <c r="AA101" i="34"/>
  <c r="Z101" i="34"/>
  <c r="Y101" i="34"/>
  <c r="P101" i="34"/>
  <c r="N101" i="34"/>
  <c r="AI100" i="34"/>
  <c r="AF100" i="34"/>
  <c r="AB100" i="34"/>
  <c r="AA100" i="34"/>
  <c r="Z100" i="34"/>
  <c r="Y100" i="34"/>
  <c r="P100" i="34"/>
  <c r="N100" i="34"/>
  <c r="AI99" i="34"/>
  <c r="AF99" i="34"/>
  <c r="AB99" i="34"/>
  <c r="AA99" i="34"/>
  <c r="Z99" i="34"/>
  <c r="Y99" i="34"/>
  <c r="P99" i="34"/>
  <c r="N99" i="34"/>
  <c r="AI98" i="34"/>
  <c r="AG98" i="34"/>
  <c r="AF98" i="34"/>
  <c r="AB98" i="34"/>
  <c r="AA98" i="34"/>
  <c r="Z98" i="34"/>
  <c r="Y98" i="34"/>
  <c r="P98" i="34"/>
  <c r="N98" i="34"/>
  <c r="AI97" i="34"/>
  <c r="AF97" i="34"/>
  <c r="AB97" i="34"/>
  <c r="AA97" i="34"/>
  <c r="Z97" i="34"/>
  <c r="Y97" i="34"/>
  <c r="P97" i="34"/>
  <c r="N97" i="34"/>
  <c r="AI96" i="34"/>
  <c r="AF96" i="34"/>
  <c r="AB96" i="34"/>
  <c r="AA96" i="34"/>
  <c r="Z96" i="34"/>
  <c r="Y96" i="34"/>
  <c r="P96" i="34"/>
  <c r="N96" i="34"/>
  <c r="AI95" i="34"/>
  <c r="AF95" i="34"/>
  <c r="AB95" i="34"/>
  <c r="AA95" i="34"/>
  <c r="Z95" i="34"/>
  <c r="Y95" i="34"/>
  <c r="P95" i="34"/>
  <c r="N95" i="34"/>
  <c r="AI94" i="34"/>
  <c r="AF94" i="34"/>
  <c r="AB94" i="34"/>
  <c r="AA94" i="34"/>
  <c r="Z94" i="34"/>
  <c r="Y94" i="34"/>
  <c r="X94" i="34"/>
  <c r="W94" i="34"/>
  <c r="V94" i="34"/>
  <c r="P94" i="34"/>
  <c r="N94" i="34"/>
  <c r="AI93" i="34"/>
  <c r="AF93" i="34"/>
  <c r="AB93" i="34"/>
  <c r="AA93" i="34"/>
  <c r="Z93" i="34"/>
  <c r="Y93" i="34"/>
  <c r="P93" i="34"/>
  <c r="N93" i="34"/>
  <c r="K93" i="34"/>
  <c r="AE93" i="34"/>
  <c r="AJ93" i="34"/>
  <c r="AI92" i="34"/>
  <c r="AF92" i="34"/>
  <c r="AB92" i="34"/>
  <c r="AA92" i="34"/>
  <c r="Z92" i="34"/>
  <c r="Y92" i="34"/>
  <c r="W92" i="34"/>
  <c r="P92" i="34"/>
  <c r="N92" i="34"/>
  <c r="AI91" i="34"/>
  <c r="AF91" i="34"/>
  <c r="AB91" i="34"/>
  <c r="AA91" i="34"/>
  <c r="Z91" i="34"/>
  <c r="Y91" i="34"/>
  <c r="P91" i="34"/>
  <c r="N91" i="34"/>
  <c r="AI90" i="34"/>
  <c r="AF90" i="34"/>
  <c r="AB90" i="34"/>
  <c r="AA90" i="34"/>
  <c r="Z90" i="34"/>
  <c r="Y90" i="34"/>
  <c r="P90" i="34"/>
  <c r="N90" i="34"/>
  <c r="AI89" i="34"/>
  <c r="AF89" i="34"/>
  <c r="AB89" i="34"/>
  <c r="AA89" i="34"/>
  <c r="Z89" i="34"/>
  <c r="Y89" i="34"/>
  <c r="X89" i="34"/>
  <c r="P89" i="34"/>
  <c r="N89" i="34"/>
  <c r="AI88" i="34"/>
  <c r="AF88" i="34"/>
  <c r="AB88" i="34"/>
  <c r="AA88" i="34"/>
  <c r="Z88" i="34"/>
  <c r="Y88" i="34"/>
  <c r="U88" i="34"/>
  <c r="P88" i="34"/>
  <c r="N88" i="34"/>
  <c r="AI87" i="34"/>
  <c r="AG87" i="34"/>
  <c r="AF87" i="34"/>
  <c r="AB87" i="34"/>
  <c r="AA87" i="34"/>
  <c r="Z87" i="34"/>
  <c r="Y87" i="34"/>
  <c r="P87" i="34"/>
  <c r="N87" i="34"/>
  <c r="AI86" i="34"/>
  <c r="AF86" i="34"/>
  <c r="AB86" i="34"/>
  <c r="AA86" i="34"/>
  <c r="Z86" i="34"/>
  <c r="Y86" i="34"/>
  <c r="P86" i="34"/>
  <c r="N86" i="34"/>
  <c r="AI85" i="34"/>
  <c r="AF85" i="34"/>
  <c r="AB85" i="34"/>
  <c r="AA85" i="34"/>
  <c r="Z85" i="34"/>
  <c r="Y85" i="34"/>
  <c r="P85" i="34"/>
  <c r="N85" i="34"/>
  <c r="AI84" i="34"/>
  <c r="AF84" i="34"/>
  <c r="AB84" i="34"/>
  <c r="AA84" i="34"/>
  <c r="Z84" i="34"/>
  <c r="Y84" i="34"/>
  <c r="P84" i="34"/>
  <c r="N84" i="34"/>
  <c r="K84" i="34"/>
  <c r="AI83" i="34"/>
  <c r="AF83" i="34"/>
  <c r="AB83" i="34"/>
  <c r="AA83" i="34"/>
  <c r="Z83" i="34"/>
  <c r="Y83" i="34"/>
  <c r="P83" i="34"/>
  <c r="N83" i="34"/>
  <c r="K83" i="34"/>
  <c r="AI82" i="34"/>
  <c r="AH82" i="34"/>
  <c r="AF82" i="34"/>
  <c r="AB82" i="34"/>
  <c r="AA82" i="34"/>
  <c r="Z82" i="34"/>
  <c r="Y82" i="34"/>
  <c r="W82" i="34"/>
  <c r="P82" i="34"/>
  <c r="N82" i="34"/>
  <c r="AI81" i="34"/>
  <c r="AH81" i="34"/>
  <c r="AG81" i="34"/>
  <c r="AF81" i="34"/>
  <c r="AB81" i="34"/>
  <c r="AA81" i="34"/>
  <c r="Z81" i="34"/>
  <c r="Y81" i="34"/>
  <c r="P81" i="34"/>
  <c r="N81" i="34"/>
  <c r="AI80" i="34"/>
  <c r="AF80" i="34"/>
  <c r="AB80" i="34"/>
  <c r="AA80" i="34"/>
  <c r="Z80" i="34"/>
  <c r="Y80" i="34"/>
  <c r="X80" i="34"/>
  <c r="W80" i="34"/>
  <c r="V80" i="34"/>
  <c r="U80" i="34"/>
  <c r="P80" i="34"/>
  <c r="N80" i="34"/>
  <c r="AI79" i="34"/>
  <c r="AH79" i="34"/>
  <c r="AG79" i="34"/>
  <c r="AF79" i="34"/>
  <c r="AB79" i="34"/>
  <c r="AA79" i="34"/>
  <c r="Z79" i="34"/>
  <c r="Y79" i="34"/>
  <c r="P79" i="34"/>
  <c r="N79" i="34"/>
  <c r="K79" i="34"/>
  <c r="AI78" i="34"/>
  <c r="AF78" i="34"/>
  <c r="AB78" i="34"/>
  <c r="AA78" i="34"/>
  <c r="Z78" i="34"/>
  <c r="Y78" i="34"/>
  <c r="X78" i="34"/>
  <c r="W78" i="34"/>
  <c r="V78" i="34"/>
  <c r="U78" i="34"/>
  <c r="P78" i="34"/>
  <c r="N78" i="34"/>
  <c r="AI77" i="34"/>
  <c r="AF77" i="34"/>
  <c r="AB77" i="34"/>
  <c r="AA77" i="34"/>
  <c r="Z77" i="34"/>
  <c r="Y77" i="34"/>
  <c r="X77" i="34"/>
  <c r="P77" i="34"/>
  <c r="N77" i="34"/>
  <c r="AI76" i="34"/>
  <c r="AF76" i="34"/>
  <c r="AB76" i="34"/>
  <c r="AA76" i="34"/>
  <c r="Z76" i="34"/>
  <c r="Y76" i="34"/>
  <c r="V76" i="34"/>
  <c r="U76" i="34"/>
  <c r="P76" i="34"/>
  <c r="N76" i="34"/>
  <c r="K76" i="34"/>
  <c r="AE76" i="34"/>
  <c r="AJ76" i="34"/>
  <c r="AI75" i="34"/>
  <c r="AF75" i="34"/>
  <c r="AB75" i="34"/>
  <c r="AA75" i="34"/>
  <c r="Z75" i="34"/>
  <c r="Y75" i="34"/>
  <c r="W75" i="34"/>
  <c r="V75" i="34"/>
  <c r="U75" i="34"/>
  <c r="P75" i="34"/>
  <c r="N75" i="34"/>
  <c r="K74" i="34"/>
  <c r="T74" i="34"/>
  <c r="AL74" i="34"/>
  <c r="AI74" i="34"/>
  <c r="AF74" i="34"/>
  <c r="AB74" i="34"/>
  <c r="AA74" i="34"/>
  <c r="Z74" i="34"/>
  <c r="Y74" i="34"/>
  <c r="P74" i="34"/>
  <c r="N74" i="34"/>
  <c r="AM74" i="34"/>
  <c r="AI73" i="34"/>
  <c r="AF73" i="34"/>
  <c r="AB73" i="34"/>
  <c r="AA73" i="34"/>
  <c r="Z73" i="34"/>
  <c r="Y73" i="34"/>
  <c r="P73" i="34"/>
  <c r="N73" i="34"/>
  <c r="AI72" i="34"/>
  <c r="AH72" i="34"/>
  <c r="AG72" i="34"/>
  <c r="AF72" i="34"/>
  <c r="AB72" i="34"/>
  <c r="AA72" i="34"/>
  <c r="Z72" i="34"/>
  <c r="Y72" i="34"/>
  <c r="P72" i="34"/>
  <c r="N72" i="34"/>
  <c r="AI71" i="34"/>
  <c r="AF71" i="34"/>
  <c r="AB71" i="34"/>
  <c r="AA71" i="34"/>
  <c r="Z71" i="34"/>
  <c r="Y71" i="34"/>
  <c r="P71" i="34"/>
  <c r="N71" i="34"/>
  <c r="K71" i="34"/>
  <c r="AE71" i="34"/>
  <c r="AJ71" i="34"/>
  <c r="AI70" i="34"/>
  <c r="AH70" i="34"/>
  <c r="AG70" i="34"/>
  <c r="AF70" i="34"/>
  <c r="AB70" i="34"/>
  <c r="AA70" i="34"/>
  <c r="Z70" i="34"/>
  <c r="Y70" i="34"/>
  <c r="X70" i="34"/>
  <c r="P70" i="34"/>
  <c r="N70" i="34"/>
  <c r="AI69" i="34"/>
  <c r="AH69" i="34"/>
  <c r="AG69" i="34"/>
  <c r="AF69" i="34"/>
  <c r="AB69" i="34"/>
  <c r="AA69" i="34"/>
  <c r="Z69" i="34"/>
  <c r="Y69" i="34"/>
  <c r="P69" i="34"/>
  <c r="N69" i="34"/>
  <c r="AI68" i="34"/>
  <c r="AF68" i="34"/>
  <c r="AB68" i="34"/>
  <c r="AA68" i="34"/>
  <c r="Z68" i="34"/>
  <c r="Y68" i="34"/>
  <c r="X68" i="34"/>
  <c r="W68" i="34"/>
  <c r="V68" i="34"/>
  <c r="P68" i="34"/>
  <c r="N68" i="34"/>
  <c r="AI67" i="34"/>
  <c r="AH67" i="34"/>
  <c r="AG67" i="34"/>
  <c r="AF67" i="34"/>
  <c r="AB67" i="34"/>
  <c r="AA67" i="34"/>
  <c r="Z67" i="34"/>
  <c r="Y67" i="34"/>
  <c r="P67" i="34"/>
  <c r="N67" i="34"/>
  <c r="AI66" i="34"/>
  <c r="AF66" i="34"/>
  <c r="AB66" i="34"/>
  <c r="AA66" i="34"/>
  <c r="Z66" i="34"/>
  <c r="Y66" i="34"/>
  <c r="X66" i="34"/>
  <c r="W66" i="34"/>
  <c r="V66" i="34"/>
  <c r="U66" i="34"/>
  <c r="X65" i="34"/>
  <c r="M66" i="34"/>
  <c r="P66" i="34"/>
  <c r="N66" i="34"/>
  <c r="AI65" i="34"/>
  <c r="AF65" i="34"/>
  <c r="AB65" i="34"/>
  <c r="AA65" i="34"/>
  <c r="Z65" i="34"/>
  <c r="Y65" i="34"/>
  <c r="P65" i="34"/>
  <c r="N65" i="34"/>
  <c r="AI64" i="34"/>
  <c r="AF64" i="34"/>
  <c r="AB64" i="34"/>
  <c r="AA64" i="34"/>
  <c r="Z64" i="34"/>
  <c r="Y64" i="34"/>
  <c r="V64" i="34"/>
  <c r="U64" i="34"/>
  <c r="P64" i="34"/>
  <c r="N64" i="34"/>
  <c r="K64" i="34"/>
  <c r="AI63" i="34"/>
  <c r="AF63" i="34"/>
  <c r="AB63" i="34"/>
  <c r="AA63" i="34"/>
  <c r="Z63" i="34"/>
  <c r="Y63" i="34"/>
  <c r="X63" i="34"/>
  <c r="W63" i="34"/>
  <c r="V63" i="34"/>
  <c r="U63" i="34"/>
  <c r="P63" i="34"/>
  <c r="N63" i="34"/>
  <c r="K62" i="34"/>
  <c r="T62" i="34"/>
  <c r="AM62" i="34"/>
  <c r="AK62" i="34"/>
  <c r="AI62" i="34"/>
  <c r="AF62" i="34"/>
  <c r="AB62" i="34"/>
  <c r="AA62" i="34"/>
  <c r="Z62" i="34"/>
  <c r="Y62" i="34"/>
  <c r="P62" i="34"/>
  <c r="N62" i="34"/>
  <c r="AL62" i="34"/>
  <c r="AI61" i="34"/>
  <c r="AF61" i="34"/>
  <c r="AB61" i="34"/>
  <c r="AA61" i="34"/>
  <c r="Z61" i="34"/>
  <c r="Y61" i="34"/>
  <c r="P61" i="34"/>
  <c r="N61" i="34"/>
  <c r="AI60" i="34"/>
  <c r="AH60" i="34"/>
  <c r="AG60" i="34"/>
  <c r="AF60" i="34"/>
  <c r="AB60" i="34"/>
  <c r="AA60" i="34"/>
  <c r="Z60" i="34"/>
  <c r="Y60" i="34"/>
  <c r="P60" i="34"/>
  <c r="N60" i="34"/>
  <c r="AI59" i="34"/>
  <c r="AF59" i="34"/>
  <c r="AB59" i="34"/>
  <c r="AA59" i="34"/>
  <c r="Z59" i="34"/>
  <c r="Y59" i="34"/>
  <c r="P59" i="34"/>
  <c r="N59" i="34"/>
  <c r="K59" i="34"/>
  <c r="AE59" i="34"/>
  <c r="AJ59" i="34"/>
  <c r="AI58" i="34"/>
  <c r="AH58" i="34"/>
  <c r="AG58" i="34"/>
  <c r="AF58" i="34"/>
  <c r="AB58" i="34"/>
  <c r="AA58" i="34"/>
  <c r="Z58" i="34"/>
  <c r="Y58" i="34"/>
  <c r="P58" i="34"/>
  <c r="N58" i="34"/>
  <c r="AI57" i="34"/>
  <c r="AH57" i="34"/>
  <c r="AG57" i="34"/>
  <c r="AF57" i="34"/>
  <c r="AB57" i="34"/>
  <c r="AA57" i="34"/>
  <c r="Z57" i="34"/>
  <c r="Y57" i="34"/>
  <c r="P57" i="34"/>
  <c r="N57" i="34"/>
  <c r="AI56" i="34"/>
  <c r="AF56" i="34"/>
  <c r="AB56" i="34"/>
  <c r="AA56" i="34"/>
  <c r="Z56" i="34"/>
  <c r="Y56" i="34"/>
  <c r="X56" i="34"/>
  <c r="W56" i="34"/>
  <c r="U56" i="34"/>
  <c r="P56" i="34"/>
  <c r="N56" i="34"/>
  <c r="AI55" i="34"/>
  <c r="AH55" i="34"/>
  <c r="AG55" i="34"/>
  <c r="AF55" i="34"/>
  <c r="AB55" i="34"/>
  <c r="AA55" i="34"/>
  <c r="Z55" i="34"/>
  <c r="Y55" i="34"/>
  <c r="P55" i="34"/>
  <c r="N55" i="34"/>
  <c r="AI54" i="34"/>
  <c r="AF54" i="34"/>
  <c r="AB54" i="34"/>
  <c r="AA54" i="34"/>
  <c r="Z54" i="34"/>
  <c r="Y54" i="34"/>
  <c r="X54" i="34"/>
  <c r="W54" i="34"/>
  <c r="V54" i="34"/>
  <c r="U54" i="34"/>
  <c r="P54" i="34"/>
  <c r="N54" i="34"/>
  <c r="AI53" i="34"/>
  <c r="AF53" i="34"/>
  <c r="AB53" i="34"/>
  <c r="AA53" i="34"/>
  <c r="Z53" i="34"/>
  <c r="Y53" i="34"/>
  <c r="X53" i="34"/>
  <c r="P53" i="34"/>
  <c r="N53" i="34"/>
  <c r="AI52" i="34"/>
  <c r="AF52" i="34"/>
  <c r="AB52" i="34"/>
  <c r="AA52" i="34"/>
  <c r="Z52" i="34"/>
  <c r="Y52" i="34"/>
  <c r="V52" i="34"/>
  <c r="U52" i="34"/>
  <c r="P52" i="34"/>
  <c r="N52" i="34"/>
  <c r="AI51" i="34"/>
  <c r="AF51" i="34"/>
  <c r="AB51" i="34"/>
  <c r="AA51" i="34"/>
  <c r="Z51" i="34"/>
  <c r="Y51" i="34"/>
  <c r="X51" i="34"/>
  <c r="W51" i="34"/>
  <c r="V51" i="34"/>
  <c r="U51" i="34"/>
  <c r="P51" i="34"/>
  <c r="N51" i="34"/>
  <c r="K50" i="34"/>
  <c r="T50" i="34"/>
  <c r="AL50" i="34"/>
  <c r="AI50" i="34"/>
  <c r="AF50" i="34"/>
  <c r="AB50" i="34"/>
  <c r="AA50" i="34"/>
  <c r="Z50" i="34"/>
  <c r="Y50" i="34"/>
  <c r="P50" i="34"/>
  <c r="N50" i="34"/>
  <c r="AM50" i="34"/>
  <c r="AI49" i="34"/>
  <c r="AF49" i="34"/>
  <c r="AB49" i="34"/>
  <c r="AA49" i="34"/>
  <c r="Z49" i="34"/>
  <c r="Y49" i="34"/>
  <c r="P49" i="34"/>
  <c r="N49" i="34"/>
  <c r="AI48" i="34"/>
  <c r="AH48" i="34"/>
  <c r="AG48" i="34"/>
  <c r="AF48" i="34"/>
  <c r="AB48" i="34"/>
  <c r="AA48" i="34"/>
  <c r="Z48" i="34"/>
  <c r="Y48" i="34"/>
  <c r="P48" i="34"/>
  <c r="N48" i="34"/>
  <c r="AI47" i="34"/>
  <c r="AF47" i="34"/>
  <c r="AB47" i="34"/>
  <c r="AA47" i="34"/>
  <c r="Z47" i="34"/>
  <c r="Y47" i="34"/>
  <c r="P47" i="34"/>
  <c r="N47" i="34"/>
  <c r="K47" i="34"/>
  <c r="AE47" i="34"/>
  <c r="AJ47" i="34"/>
  <c r="AI46" i="34"/>
  <c r="AH46" i="34"/>
  <c r="AG46" i="34"/>
  <c r="AF46" i="34"/>
  <c r="AB46" i="34"/>
  <c r="AA46" i="34"/>
  <c r="Z46" i="34"/>
  <c r="Y46" i="34"/>
  <c r="P46" i="34"/>
  <c r="N46" i="34"/>
  <c r="AI45" i="34"/>
  <c r="AH45" i="34"/>
  <c r="AG45" i="34"/>
  <c r="AF45" i="34"/>
  <c r="AB45" i="34"/>
  <c r="AA45" i="34"/>
  <c r="Z45" i="34"/>
  <c r="Y45" i="34"/>
  <c r="P45" i="34"/>
  <c r="N45" i="34"/>
  <c r="AI44" i="34"/>
  <c r="AF44" i="34"/>
  <c r="AB44" i="34"/>
  <c r="AA44" i="34"/>
  <c r="Z44" i="34"/>
  <c r="Y44" i="34"/>
  <c r="X44" i="34"/>
  <c r="V44" i="34"/>
  <c r="P44" i="34"/>
  <c r="N44" i="34"/>
  <c r="AI43" i="34"/>
  <c r="AH43" i="34"/>
  <c r="AG43" i="34"/>
  <c r="AF43" i="34"/>
  <c r="AB43" i="34"/>
  <c r="AA43" i="34"/>
  <c r="Z43" i="34"/>
  <c r="Y43" i="34"/>
  <c r="P43" i="34"/>
  <c r="N43" i="34"/>
  <c r="AI42" i="34"/>
  <c r="AF42" i="34"/>
  <c r="AB42" i="34"/>
  <c r="AA42" i="34"/>
  <c r="Z42" i="34"/>
  <c r="Y42" i="34"/>
  <c r="X42" i="34"/>
  <c r="W42" i="34"/>
  <c r="V42" i="34"/>
  <c r="U42" i="34"/>
  <c r="P42" i="34"/>
  <c r="N42" i="34"/>
  <c r="AI41" i="34"/>
  <c r="AF41" i="34"/>
  <c r="AB41" i="34"/>
  <c r="AA41" i="34"/>
  <c r="Z41" i="34"/>
  <c r="Y41" i="34"/>
  <c r="X41" i="34"/>
  <c r="W41" i="34"/>
  <c r="P41" i="34"/>
  <c r="N41" i="34"/>
  <c r="AI40" i="34"/>
  <c r="AF40" i="34"/>
  <c r="AB40" i="34"/>
  <c r="AA40" i="34"/>
  <c r="Z40" i="34"/>
  <c r="Y40" i="34"/>
  <c r="V40" i="34"/>
  <c r="U40" i="34"/>
  <c r="P40" i="34"/>
  <c r="N40" i="34"/>
  <c r="AI39" i="34"/>
  <c r="AF39" i="34"/>
  <c r="AB39" i="34"/>
  <c r="AA39" i="34"/>
  <c r="Z39" i="34"/>
  <c r="Y39" i="34"/>
  <c r="X39" i="34"/>
  <c r="W39" i="34"/>
  <c r="V39" i="34"/>
  <c r="U39" i="34"/>
  <c r="P39" i="34"/>
  <c r="N39" i="34"/>
  <c r="AI38" i="34"/>
  <c r="AF38" i="34"/>
  <c r="AB38" i="34"/>
  <c r="AA38" i="34"/>
  <c r="Z38" i="34"/>
  <c r="Y38" i="34"/>
  <c r="P38" i="34"/>
  <c r="N38" i="34"/>
  <c r="K38" i="34"/>
  <c r="AI37" i="34"/>
  <c r="AF37" i="34"/>
  <c r="AB37" i="34"/>
  <c r="AA37" i="34"/>
  <c r="Z37" i="34"/>
  <c r="Y37" i="34"/>
  <c r="V37" i="34"/>
  <c r="U37" i="34"/>
  <c r="P37" i="34"/>
  <c r="N37" i="34"/>
  <c r="K36" i="34"/>
  <c r="T36" i="34"/>
  <c r="AM36" i="34"/>
  <c r="AI36" i="34"/>
  <c r="AH36" i="34"/>
  <c r="AF36" i="34"/>
  <c r="AB36" i="34"/>
  <c r="AA36" i="34"/>
  <c r="Z36" i="34"/>
  <c r="Y36" i="34"/>
  <c r="P36" i="34"/>
  <c r="N36" i="34"/>
  <c r="AL36" i="34"/>
  <c r="AI35" i="34"/>
  <c r="AF35" i="34"/>
  <c r="AB35" i="34"/>
  <c r="AA35" i="34"/>
  <c r="Z35" i="34"/>
  <c r="Y35" i="34"/>
  <c r="P35" i="34"/>
  <c r="N35" i="34"/>
  <c r="K35" i="34"/>
  <c r="AE35" i="34"/>
  <c r="AJ35" i="34"/>
  <c r="AI34" i="34"/>
  <c r="AH34" i="34"/>
  <c r="AG34" i="34"/>
  <c r="AF34" i="34"/>
  <c r="AB34" i="34"/>
  <c r="AA34" i="34"/>
  <c r="Z34" i="34"/>
  <c r="Y34" i="34"/>
  <c r="P34" i="34"/>
  <c r="N34" i="34"/>
  <c r="AI33" i="34"/>
  <c r="AF33" i="34"/>
  <c r="AB33" i="34"/>
  <c r="AA33" i="34"/>
  <c r="Z33" i="34"/>
  <c r="Y33" i="34"/>
  <c r="P33" i="34"/>
  <c r="N33" i="34"/>
  <c r="K33" i="34"/>
  <c r="AE33" i="34"/>
  <c r="AJ33" i="34"/>
  <c r="AI32" i="34"/>
  <c r="AG32" i="34"/>
  <c r="AF32" i="34"/>
  <c r="AB32" i="34"/>
  <c r="AA32" i="34"/>
  <c r="Z32" i="34"/>
  <c r="Y32" i="34"/>
  <c r="P32" i="34"/>
  <c r="N32" i="34"/>
  <c r="AI31" i="34"/>
  <c r="AH31" i="34"/>
  <c r="AG31" i="34"/>
  <c r="AF31" i="34"/>
  <c r="AB31" i="34"/>
  <c r="AA31" i="34"/>
  <c r="Z31" i="34"/>
  <c r="Y31" i="34"/>
  <c r="P31" i="34"/>
  <c r="N31" i="34"/>
  <c r="AI30" i="34"/>
  <c r="AF30" i="34"/>
  <c r="AB30" i="34"/>
  <c r="AA30" i="34"/>
  <c r="Z30" i="34"/>
  <c r="Y30" i="34"/>
  <c r="X30" i="34"/>
  <c r="V30" i="34"/>
  <c r="P30" i="34"/>
  <c r="N30" i="34"/>
  <c r="AI29" i="34"/>
  <c r="AH29" i="34"/>
  <c r="AG29" i="34"/>
  <c r="AF29" i="34"/>
  <c r="AB29" i="34"/>
  <c r="AA29" i="34"/>
  <c r="Z29" i="34"/>
  <c r="Y29" i="34"/>
  <c r="P29" i="34"/>
  <c r="N29" i="34"/>
  <c r="AI28" i="34"/>
  <c r="AH28" i="34"/>
  <c r="AG28" i="34"/>
  <c r="AF28" i="34"/>
  <c r="AB28" i="34"/>
  <c r="AA28" i="34"/>
  <c r="Z28" i="34"/>
  <c r="Y28" i="34"/>
  <c r="P28" i="34"/>
  <c r="N28" i="34"/>
  <c r="AI27" i="34"/>
  <c r="AG27" i="34"/>
  <c r="AF27" i="34"/>
  <c r="AB27" i="34"/>
  <c r="AA27" i="34"/>
  <c r="Z27" i="34"/>
  <c r="Y27" i="34"/>
  <c r="P27" i="34"/>
  <c r="N27" i="34"/>
  <c r="AI26" i="34"/>
  <c r="AF26" i="34"/>
  <c r="AB26" i="34"/>
  <c r="AA26" i="34"/>
  <c r="Z26" i="34"/>
  <c r="Y26" i="34"/>
  <c r="P26" i="34"/>
  <c r="N26" i="34"/>
  <c r="AI25" i="34"/>
  <c r="AH25" i="34"/>
  <c r="AG25" i="34"/>
  <c r="AF25" i="34"/>
  <c r="AB25" i="34"/>
  <c r="AA25" i="34"/>
  <c r="Z25" i="34"/>
  <c r="Y25" i="34"/>
  <c r="P25" i="34"/>
  <c r="N25" i="34"/>
  <c r="AI24" i="34"/>
  <c r="AF24" i="34"/>
  <c r="AB24" i="34"/>
  <c r="AA24" i="34"/>
  <c r="Z24" i="34"/>
  <c r="Y24" i="34"/>
  <c r="P24" i="34"/>
  <c r="N24" i="34"/>
  <c r="K24" i="34"/>
  <c r="AI23" i="34"/>
  <c r="AG23" i="34"/>
  <c r="AF23" i="34"/>
  <c r="AB23" i="34"/>
  <c r="AA23" i="34"/>
  <c r="Z23" i="34"/>
  <c r="Y23" i="34"/>
  <c r="X23" i="34"/>
  <c r="P23" i="34"/>
  <c r="N23" i="34"/>
  <c r="AT22" i="34"/>
  <c r="AI22" i="34"/>
  <c r="AH22" i="34"/>
  <c r="AG22" i="34"/>
  <c r="AF22" i="34"/>
  <c r="AB22" i="34"/>
  <c r="AA22" i="34"/>
  <c r="Z22" i="34"/>
  <c r="Y22" i="34"/>
  <c r="P22" i="34"/>
  <c r="N22" i="34"/>
  <c r="AI21" i="34"/>
  <c r="AH21" i="34"/>
  <c r="AG21" i="34"/>
  <c r="AF21" i="34"/>
  <c r="AB21" i="34"/>
  <c r="AA21" i="34"/>
  <c r="Z21" i="34"/>
  <c r="Y21" i="34"/>
  <c r="X21" i="34"/>
  <c r="P21" i="34"/>
  <c r="N21" i="34"/>
  <c r="W5" i="34"/>
  <c r="BB20" i="34"/>
  <c r="AY20" i="34"/>
  <c r="AI20" i="34"/>
  <c r="AF20" i="34"/>
  <c r="AB20" i="34"/>
  <c r="AA20" i="34"/>
  <c r="Z20" i="34"/>
  <c r="Y20" i="34"/>
  <c r="X20" i="34"/>
  <c r="P20" i="34"/>
  <c r="N20" i="34"/>
  <c r="W4" i="34"/>
  <c r="BB19" i="34"/>
  <c r="BB27" i="34"/>
  <c r="AY19" i="34"/>
  <c r="AI19" i="34"/>
  <c r="AF19" i="34"/>
  <c r="AB19" i="34"/>
  <c r="AA19" i="34"/>
  <c r="Z19" i="34"/>
  <c r="Y19" i="34"/>
  <c r="P19" i="34"/>
  <c r="N19" i="34"/>
  <c r="K19" i="34"/>
  <c r="AI18" i="34"/>
  <c r="AG18" i="34"/>
  <c r="AF18" i="34"/>
  <c r="AB18" i="34"/>
  <c r="AA18" i="34"/>
  <c r="Z18" i="34"/>
  <c r="Y18" i="34"/>
  <c r="P18" i="34"/>
  <c r="N18" i="34"/>
  <c r="K18" i="34"/>
  <c r="AI17" i="34"/>
  <c r="AF17" i="34"/>
  <c r="AB17" i="34"/>
  <c r="AA17" i="34"/>
  <c r="Z17" i="34"/>
  <c r="Y17" i="34"/>
  <c r="P17" i="34"/>
  <c r="N17" i="34"/>
  <c r="AI16" i="34"/>
  <c r="AH16" i="34"/>
  <c r="AG16" i="34"/>
  <c r="AF16" i="34"/>
  <c r="AB16" i="34"/>
  <c r="AA16" i="34"/>
  <c r="Z16" i="34"/>
  <c r="Y16" i="34"/>
  <c r="P16" i="34"/>
  <c r="N16" i="34"/>
  <c r="AI15" i="34"/>
  <c r="AF15" i="34"/>
  <c r="AB15" i="34"/>
  <c r="AA15" i="34"/>
  <c r="Z15" i="34"/>
  <c r="Y15" i="34"/>
  <c r="V15" i="34"/>
  <c r="P15" i="34"/>
  <c r="N15" i="34"/>
  <c r="AI14" i="34"/>
  <c r="AH14" i="34"/>
  <c r="AG14" i="34"/>
  <c r="AF14" i="34"/>
  <c r="AB14" i="34"/>
  <c r="AA14" i="34"/>
  <c r="Z14" i="34"/>
  <c r="Y14" i="34"/>
  <c r="W14" i="34"/>
  <c r="P14" i="34"/>
  <c r="N14" i="34"/>
  <c r="AI13" i="34"/>
  <c r="AH13" i="34"/>
  <c r="AG13" i="34"/>
  <c r="AF13" i="34"/>
  <c r="AB13" i="34"/>
  <c r="AA13" i="34"/>
  <c r="Z13" i="34"/>
  <c r="Y13" i="34"/>
  <c r="P13" i="34"/>
  <c r="N13" i="34"/>
  <c r="AI12" i="34"/>
  <c r="AH12" i="34"/>
  <c r="AG12" i="34"/>
  <c r="AF12" i="34"/>
  <c r="AB12" i="34"/>
  <c r="AA12" i="34"/>
  <c r="Z12" i="34"/>
  <c r="Y12" i="34"/>
  <c r="X12" i="34"/>
  <c r="V12" i="34"/>
  <c r="P12" i="34"/>
  <c r="N12" i="34"/>
  <c r="AI11" i="34"/>
  <c r="AG11" i="34"/>
  <c r="AF11" i="34"/>
  <c r="AB11" i="34"/>
  <c r="AA11" i="34"/>
  <c r="Z11" i="34"/>
  <c r="Y11" i="34"/>
  <c r="W11" i="34"/>
  <c r="P11" i="34"/>
  <c r="N11" i="34"/>
  <c r="AI10" i="34"/>
  <c r="AH10" i="34"/>
  <c r="AG10" i="34"/>
  <c r="AF10" i="34"/>
  <c r="AB10" i="34"/>
  <c r="AA10" i="34"/>
  <c r="AA8" i="34"/>
  <c r="AA9" i="34"/>
  <c r="W6" i="34"/>
  <c r="Z10" i="34"/>
  <c r="Y10" i="34"/>
  <c r="P10" i="34"/>
  <c r="N10" i="34"/>
  <c r="AI9" i="34"/>
  <c r="AG9" i="34"/>
  <c r="AF9" i="34"/>
  <c r="AB9" i="34"/>
  <c r="Z9" i="34"/>
  <c r="Y9" i="34"/>
  <c r="P9" i="34"/>
  <c r="N9" i="34"/>
  <c r="K9" i="34"/>
  <c r="AI8" i="34"/>
  <c r="AH8" i="34"/>
  <c r="AG8" i="34"/>
  <c r="AF8" i="34"/>
  <c r="AB8" i="34"/>
  <c r="Z8" i="34"/>
  <c r="Y8" i="34"/>
  <c r="Q8" i="34"/>
  <c r="P8" i="34"/>
  <c r="N8" i="34"/>
  <c r="AH5" i="34"/>
  <c r="AH4" i="34"/>
  <c r="K115" i="34"/>
  <c r="AH3" i="34"/>
  <c r="W3" i="34"/>
  <c r="AE500" i="33"/>
  <c r="AJ500" i="33"/>
  <c r="AI500" i="33"/>
  <c r="AF500" i="33"/>
  <c r="AB500" i="33"/>
  <c r="AA500" i="33"/>
  <c r="Z500" i="33"/>
  <c r="Y500" i="33"/>
  <c r="T500" i="33"/>
  <c r="P500" i="33"/>
  <c r="AI499" i="33"/>
  <c r="AF499" i="33"/>
  <c r="AE499" i="33"/>
  <c r="AJ499" i="33"/>
  <c r="AB499" i="33"/>
  <c r="AA499" i="33"/>
  <c r="Z499" i="33"/>
  <c r="Y499" i="33"/>
  <c r="T499" i="33"/>
  <c r="P499" i="33"/>
  <c r="AE498" i="33"/>
  <c r="AJ498" i="33"/>
  <c r="AI498" i="33"/>
  <c r="AF498" i="33"/>
  <c r="AB498" i="33"/>
  <c r="AA498" i="33"/>
  <c r="Z498" i="33"/>
  <c r="Y498" i="33"/>
  <c r="T498" i="33"/>
  <c r="P498" i="33"/>
  <c r="AI497" i="33"/>
  <c r="AF497" i="33"/>
  <c r="AE497" i="33"/>
  <c r="AJ497" i="33"/>
  <c r="AB497" i="33"/>
  <c r="AA497" i="33"/>
  <c r="Z497" i="33"/>
  <c r="Y497" i="33"/>
  <c r="T497" i="33"/>
  <c r="P497" i="33"/>
  <c r="AE496" i="33"/>
  <c r="AJ496" i="33"/>
  <c r="AI496" i="33"/>
  <c r="AF496" i="33"/>
  <c r="AB496" i="33"/>
  <c r="AA496" i="33"/>
  <c r="Z496" i="33"/>
  <c r="Y496" i="33"/>
  <c r="T496" i="33"/>
  <c r="P496" i="33"/>
  <c r="AE495" i="33"/>
  <c r="AJ495" i="33"/>
  <c r="AI495" i="33"/>
  <c r="AF495" i="33"/>
  <c r="AB495" i="33"/>
  <c r="AA495" i="33"/>
  <c r="Z495" i="33"/>
  <c r="Y495" i="33"/>
  <c r="T495" i="33"/>
  <c r="P495" i="33"/>
  <c r="AI494" i="33"/>
  <c r="AF494" i="33"/>
  <c r="AE494" i="33"/>
  <c r="AJ494" i="33"/>
  <c r="AB494" i="33"/>
  <c r="AA494" i="33"/>
  <c r="Z494" i="33"/>
  <c r="Y494" i="33"/>
  <c r="T494" i="33"/>
  <c r="P494" i="33"/>
  <c r="AE493" i="33"/>
  <c r="AJ493" i="33"/>
  <c r="AI493" i="33"/>
  <c r="AF493" i="33"/>
  <c r="AB493" i="33"/>
  <c r="AA493" i="33"/>
  <c r="Z493" i="33"/>
  <c r="Y493" i="33"/>
  <c r="T493" i="33"/>
  <c r="P493" i="33"/>
  <c r="AI492" i="33"/>
  <c r="AF492" i="33"/>
  <c r="AE492" i="33"/>
  <c r="AJ492" i="33"/>
  <c r="AB492" i="33"/>
  <c r="AA492" i="33"/>
  <c r="Z492" i="33"/>
  <c r="Y492" i="33"/>
  <c r="T492" i="33"/>
  <c r="P492" i="33"/>
  <c r="AE491" i="33"/>
  <c r="AJ491" i="33"/>
  <c r="AI491" i="33"/>
  <c r="AF491" i="33"/>
  <c r="AB491" i="33"/>
  <c r="AA491" i="33"/>
  <c r="Z491" i="33"/>
  <c r="Y491" i="33"/>
  <c r="T491" i="33"/>
  <c r="P491" i="33"/>
  <c r="AI490" i="33"/>
  <c r="AF490" i="33"/>
  <c r="AE490" i="33"/>
  <c r="AJ490" i="33"/>
  <c r="AB490" i="33"/>
  <c r="AA490" i="33"/>
  <c r="Z490" i="33"/>
  <c r="Y490" i="33"/>
  <c r="T490" i="33"/>
  <c r="P490" i="33"/>
  <c r="AE489" i="33"/>
  <c r="AJ489" i="33"/>
  <c r="AI489" i="33"/>
  <c r="AF489" i="33"/>
  <c r="AB489" i="33"/>
  <c r="AA489" i="33"/>
  <c r="Z489" i="33"/>
  <c r="Y489" i="33"/>
  <c r="T489" i="33"/>
  <c r="P489" i="33"/>
  <c r="AE488" i="33"/>
  <c r="AJ488" i="33"/>
  <c r="AI488" i="33"/>
  <c r="AF488" i="33"/>
  <c r="AB488" i="33"/>
  <c r="AA488" i="33"/>
  <c r="Z488" i="33"/>
  <c r="Y488" i="33"/>
  <c r="T488" i="33"/>
  <c r="P488" i="33"/>
  <c r="AE487" i="33"/>
  <c r="AJ487" i="33"/>
  <c r="AI487" i="33"/>
  <c r="AF487" i="33"/>
  <c r="AB487" i="33"/>
  <c r="AA487" i="33"/>
  <c r="Z487" i="33"/>
  <c r="Y487" i="33"/>
  <c r="T487" i="33"/>
  <c r="P487" i="33"/>
  <c r="AI486" i="33"/>
  <c r="AF486" i="33"/>
  <c r="AE486" i="33"/>
  <c r="AJ486" i="33"/>
  <c r="AB486" i="33"/>
  <c r="AA486" i="33"/>
  <c r="Z486" i="33"/>
  <c r="Y486" i="33"/>
  <c r="T486" i="33"/>
  <c r="P486" i="33"/>
  <c r="AE485" i="33"/>
  <c r="AJ485" i="33"/>
  <c r="AI485" i="33"/>
  <c r="AF485" i="33"/>
  <c r="AB485" i="33"/>
  <c r="AA485" i="33"/>
  <c r="Z485" i="33"/>
  <c r="Y485" i="33"/>
  <c r="T485" i="33"/>
  <c r="P485" i="33"/>
  <c r="AI484" i="33"/>
  <c r="AF484" i="33"/>
  <c r="AE484" i="33"/>
  <c r="AJ484" i="33"/>
  <c r="AB484" i="33"/>
  <c r="AA484" i="33"/>
  <c r="Z484" i="33"/>
  <c r="Y484" i="33"/>
  <c r="T484" i="33"/>
  <c r="P484" i="33"/>
  <c r="AI483" i="33"/>
  <c r="AF483" i="33"/>
  <c r="AE483" i="33"/>
  <c r="AJ483" i="33"/>
  <c r="AB483" i="33"/>
  <c r="AA483" i="33"/>
  <c r="Z483" i="33"/>
  <c r="Y483" i="33"/>
  <c r="T483" i="33"/>
  <c r="P483" i="33"/>
  <c r="AI482" i="33"/>
  <c r="AF482" i="33"/>
  <c r="AE482" i="33"/>
  <c r="AJ482" i="33"/>
  <c r="AB482" i="33"/>
  <c r="AA482" i="33"/>
  <c r="Z482" i="33"/>
  <c r="Y482" i="33"/>
  <c r="T482" i="33"/>
  <c r="P482" i="33"/>
  <c r="AE481" i="33"/>
  <c r="AJ481" i="33"/>
  <c r="AI481" i="33"/>
  <c r="AF481" i="33"/>
  <c r="AB481" i="33"/>
  <c r="AA481" i="33"/>
  <c r="Z481" i="33"/>
  <c r="Y481" i="33"/>
  <c r="T481" i="33"/>
  <c r="P481" i="33"/>
  <c r="AE480" i="33"/>
  <c r="AJ480" i="33"/>
  <c r="AI480" i="33"/>
  <c r="AF480" i="33"/>
  <c r="AB480" i="33"/>
  <c r="AA480" i="33"/>
  <c r="Z480" i="33"/>
  <c r="Y480" i="33"/>
  <c r="T480" i="33"/>
  <c r="P480" i="33"/>
  <c r="AE479" i="33"/>
  <c r="AJ479" i="33"/>
  <c r="AI479" i="33"/>
  <c r="AF479" i="33"/>
  <c r="AB479" i="33"/>
  <c r="AA479" i="33"/>
  <c r="Z479" i="33"/>
  <c r="Y479" i="33"/>
  <c r="T479" i="33"/>
  <c r="P479" i="33"/>
  <c r="AI478" i="33"/>
  <c r="AF478" i="33"/>
  <c r="AE478" i="33"/>
  <c r="AJ478" i="33"/>
  <c r="AB478" i="33"/>
  <c r="AA478" i="33"/>
  <c r="Z478" i="33"/>
  <c r="Y478" i="33"/>
  <c r="T478" i="33"/>
  <c r="P478" i="33"/>
  <c r="AE477" i="33"/>
  <c r="AJ477" i="33"/>
  <c r="AI477" i="33"/>
  <c r="AF477" i="33"/>
  <c r="AB477" i="33"/>
  <c r="AA477" i="33"/>
  <c r="Z477" i="33"/>
  <c r="Y477" i="33"/>
  <c r="T477" i="33"/>
  <c r="P477" i="33"/>
  <c r="AI476" i="33"/>
  <c r="AF476" i="33"/>
  <c r="AE476" i="33"/>
  <c r="AJ476" i="33"/>
  <c r="AB476" i="33"/>
  <c r="AA476" i="33"/>
  <c r="Z476" i="33"/>
  <c r="Y476" i="33"/>
  <c r="T476" i="33"/>
  <c r="P476" i="33"/>
  <c r="AI475" i="33"/>
  <c r="AF475" i="33"/>
  <c r="AE475" i="33"/>
  <c r="AJ475" i="33"/>
  <c r="AB475" i="33"/>
  <c r="AA475" i="33"/>
  <c r="Z475" i="33"/>
  <c r="Y475" i="33"/>
  <c r="T475" i="33"/>
  <c r="P475" i="33"/>
  <c r="AI474" i="33"/>
  <c r="AF474" i="33"/>
  <c r="AE474" i="33"/>
  <c r="AJ474" i="33"/>
  <c r="AB474" i="33"/>
  <c r="AA474" i="33"/>
  <c r="Z474" i="33"/>
  <c r="Y474" i="33"/>
  <c r="T474" i="33"/>
  <c r="P474" i="33"/>
  <c r="AE473" i="33"/>
  <c r="AJ473" i="33"/>
  <c r="AI473" i="33"/>
  <c r="AF473" i="33"/>
  <c r="AB473" i="33"/>
  <c r="AA473" i="33"/>
  <c r="Z473" i="33"/>
  <c r="Y473" i="33"/>
  <c r="T473" i="33"/>
  <c r="P473" i="33"/>
  <c r="AE472" i="33"/>
  <c r="AJ472" i="33"/>
  <c r="AI472" i="33"/>
  <c r="AF472" i="33"/>
  <c r="AB472" i="33"/>
  <c r="AA472" i="33"/>
  <c r="Z472" i="33"/>
  <c r="Y472" i="33"/>
  <c r="T472" i="33"/>
  <c r="P472" i="33"/>
  <c r="AE471" i="33"/>
  <c r="AJ471" i="33"/>
  <c r="AI471" i="33"/>
  <c r="AF471" i="33"/>
  <c r="AB471" i="33"/>
  <c r="AA471" i="33"/>
  <c r="Z471" i="33"/>
  <c r="Y471" i="33"/>
  <c r="T471" i="33"/>
  <c r="P471" i="33"/>
  <c r="AI470" i="33"/>
  <c r="AF470" i="33"/>
  <c r="AE470" i="33"/>
  <c r="AJ470" i="33"/>
  <c r="AB470" i="33"/>
  <c r="AA470" i="33"/>
  <c r="Z470" i="33"/>
  <c r="Y470" i="33"/>
  <c r="T470" i="33"/>
  <c r="P470" i="33"/>
  <c r="AE469" i="33"/>
  <c r="AJ469" i="33"/>
  <c r="AI469" i="33"/>
  <c r="AF469" i="33"/>
  <c r="AB469" i="33"/>
  <c r="AA469" i="33"/>
  <c r="Z469" i="33"/>
  <c r="Y469" i="33"/>
  <c r="T469" i="33"/>
  <c r="P469" i="33"/>
  <c r="AI468" i="33"/>
  <c r="AF468" i="33"/>
  <c r="AE468" i="33"/>
  <c r="AJ468" i="33"/>
  <c r="AB468" i="33"/>
  <c r="AA468" i="33"/>
  <c r="Z468" i="33"/>
  <c r="Y468" i="33"/>
  <c r="T468" i="33"/>
  <c r="P468" i="33"/>
  <c r="AE467" i="33"/>
  <c r="AJ467" i="33"/>
  <c r="AI467" i="33"/>
  <c r="AF467" i="33"/>
  <c r="AB467" i="33"/>
  <c r="AA467" i="33"/>
  <c r="Z467" i="33"/>
  <c r="Y467" i="33"/>
  <c r="T467" i="33"/>
  <c r="P467" i="33"/>
  <c r="AI466" i="33"/>
  <c r="AF466" i="33"/>
  <c r="AE466" i="33"/>
  <c r="AJ466" i="33"/>
  <c r="AB466" i="33"/>
  <c r="AA466" i="33"/>
  <c r="Z466" i="33"/>
  <c r="Y466" i="33"/>
  <c r="T466" i="33"/>
  <c r="P466" i="33"/>
  <c r="AE465" i="33"/>
  <c r="AJ465" i="33"/>
  <c r="AI465" i="33"/>
  <c r="AF465" i="33"/>
  <c r="AB465" i="33"/>
  <c r="AA465" i="33"/>
  <c r="Z465" i="33"/>
  <c r="Y465" i="33"/>
  <c r="T465" i="33"/>
  <c r="P465" i="33"/>
  <c r="AE464" i="33"/>
  <c r="AJ464" i="33"/>
  <c r="AI464" i="33"/>
  <c r="AF464" i="33"/>
  <c r="AB464" i="33"/>
  <c r="AA464" i="33"/>
  <c r="Z464" i="33"/>
  <c r="Y464" i="33"/>
  <c r="T464" i="33"/>
  <c r="P464" i="33"/>
  <c r="AE463" i="33"/>
  <c r="AJ463" i="33"/>
  <c r="AI463" i="33"/>
  <c r="AF463" i="33"/>
  <c r="AB463" i="33"/>
  <c r="AA463" i="33"/>
  <c r="Z463" i="33"/>
  <c r="Y463" i="33"/>
  <c r="T463" i="33"/>
  <c r="P463" i="33"/>
  <c r="AI462" i="33"/>
  <c r="AF462" i="33"/>
  <c r="AE462" i="33"/>
  <c r="AJ462" i="33"/>
  <c r="AB462" i="33"/>
  <c r="AA462" i="33"/>
  <c r="Z462" i="33"/>
  <c r="Y462" i="33"/>
  <c r="T462" i="33"/>
  <c r="P462" i="33"/>
  <c r="AE461" i="33"/>
  <c r="AJ461" i="33"/>
  <c r="AI461" i="33"/>
  <c r="AF461" i="33"/>
  <c r="AB461" i="33"/>
  <c r="AA461" i="33"/>
  <c r="Z461" i="33"/>
  <c r="Y461" i="33"/>
  <c r="T461" i="33"/>
  <c r="P461" i="33"/>
  <c r="AI460" i="33"/>
  <c r="AF460" i="33"/>
  <c r="AE460" i="33"/>
  <c r="AJ460" i="33"/>
  <c r="AB460" i="33"/>
  <c r="AA460" i="33"/>
  <c r="Z460" i="33"/>
  <c r="Y460" i="33"/>
  <c r="T460" i="33"/>
  <c r="P460" i="33"/>
  <c r="AE459" i="33"/>
  <c r="AJ459" i="33"/>
  <c r="AI459" i="33"/>
  <c r="AF459" i="33"/>
  <c r="AB459" i="33"/>
  <c r="AA459" i="33"/>
  <c r="Z459" i="33"/>
  <c r="Y459" i="33"/>
  <c r="T459" i="33"/>
  <c r="P459" i="33"/>
  <c r="AE458" i="33"/>
  <c r="AJ458" i="33"/>
  <c r="AI458" i="33"/>
  <c r="AF458" i="33"/>
  <c r="AB458" i="33"/>
  <c r="AA458" i="33"/>
  <c r="Z458" i="33"/>
  <c r="Y458" i="33"/>
  <c r="T458" i="33"/>
  <c r="P458" i="33"/>
  <c r="AE457" i="33"/>
  <c r="AJ457" i="33"/>
  <c r="AI457" i="33"/>
  <c r="AF457" i="33"/>
  <c r="AB457" i="33"/>
  <c r="AA457" i="33"/>
  <c r="Z457" i="33"/>
  <c r="Y457" i="33"/>
  <c r="T457" i="33"/>
  <c r="P457" i="33"/>
  <c r="AE456" i="33"/>
  <c r="AJ456" i="33"/>
  <c r="AI456" i="33"/>
  <c r="AF456" i="33"/>
  <c r="AB456" i="33"/>
  <c r="AA456" i="33"/>
  <c r="Z456" i="33"/>
  <c r="Y456" i="33"/>
  <c r="T456" i="33"/>
  <c r="P456" i="33"/>
  <c r="AE455" i="33"/>
  <c r="AJ455" i="33"/>
  <c r="AI455" i="33"/>
  <c r="AF455" i="33"/>
  <c r="AB455" i="33"/>
  <c r="AA455" i="33"/>
  <c r="Z455" i="33"/>
  <c r="Y455" i="33"/>
  <c r="T455" i="33"/>
  <c r="P455" i="33"/>
  <c r="AI454" i="33"/>
  <c r="AF454" i="33"/>
  <c r="AE454" i="33"/>
  <c r="AJ454" i="33"/>
  <c r="AB454" i="33"/>
  <c r="AA454" i="33"/>
  <c r="Z454" i="33"/>
  <c r="Y454" i="33"/>
  <c r="T454" i="33"/>
  <c r="P454" i="33"/>
  <c r="AE453" i="33"/>
  <c r="AJ453" i="33"/>
  <c r="AI453" i="33"/>
  <c r="AF453" i="33"/>
  <c r="AB453" i="33"/>
  <c r="AA453" i="33"/>
  <c r="Z453" i="33"/>
  <c r="Y453" i="33"/>
  <c r="T453" i="33"/>
  <c r="P453" i="33"/>
  <c r="AI452" i="33"/>
  <c r="AF452" i="33"/>
  <c r="AE452" i="33"/>
  <c r="AJ452" i="33"/>
  <c r="AB452" i="33"/>
  <c r="AA452" i="33"/>
  <c r="Z452" i="33"/>
  <c r="Y452" i="33"/>
  <c r="T452" i="33"/>
  <c r="P452" i="33"/>
  <c r="AE451" i="33"/>
  <c r="AJ451" i="33"/>
  <c r="AI451" i="33"/>
  <c r="AF451" i="33"/>
  <c r="AB451" i="33"/>
  <c r="AA451" i="33"/>
  <c r="Z451" i="33"/>
  <c r="Y451" i="33"/>
  <c r="T451" i="33"/>
  <c r="P451" i="33"/>
  <c r="AI450" i="33"/>
  <c r="AF450" i="33"/>
  <c r="AE450" i="33"/>
  <c r="AJ450" i="33"/>
  <c r="AB450" i="33"/>
  <c r="AA450" i="33"/>
  <c r="Z450" i="33"/>
  <c r="Y450" i="33"/>
  <c r="T450" i="33"/>
  <c r="P450" i="33"/>
  <c r="AE449" i="33"/>
  <c r="AJ449" i="33"/>
  <c r="AI449" i="33"/>
  <c r="AF449" i="33"/>
  <c r="AB449" i="33"/>
  <c r="AA449" i="33"/>
  <c r="Z449" i="33"/>
  <c r="Y449" i="33"/>
  <c r="T449" i="33"/>
  <c r="P449" i="33"/>
  <c r="AE448" i="33"/>
  <c r="AJ448" i="33"/>
  <c r="AI448" i="33"/>
  <c r="AF448" i="33"/>
  <c r="AB448" i="33"/>
  <c r="AA448" i="33"/>
  <c r="Z448" i="33"/>
  <c r="Y448" i="33"/>
  <c r="T448" i="33"/>
  <c r="P448" i="33"/>
  <c r="AE447" i="33"/>
  <c r="AJ447" i="33"/>
  <c r="AI447" i="33"/>
  <c r="AF447" i="33"/>
  <c r="AB447" i="33"/>
  <c r="AA447" i="33"/>
  <c r="Z447" i="33"/>
  <c r="Y447" i="33"/>
  <c r="T447" i="33"/>
  <c r="P447" i="33"/>
  <c r="AE446" i="33"/>
  <c r="AJ446" i="33"/>
  <c r="AI446" i="33"/>
  <c r="AF446" i="33"/>
  <c r="AB446" i="33"/>
  <c r="AA446" i="33"/>
  <c r="Z446" i="33"/>
  <c r="Y446" i="33"/>
  <c r="T446" i="33"/>
  <c r="P446" i="33"/>
  <c r="AE445" i="33"/>
  <c r="AJ445" i="33"/>
  <c r="AI445" i="33"/>
  <c r="AF445" i="33"/>
  <c r="AB445" i="33"/>
  <c r="AA445" i="33"/>
  <c r="Z445" i="33"/>
  <c r="Y445" i="33"/>
  <c r="T445" i="33"/>
  <c r="P445" i="33"/>
  <c r="AI444" i="33"/>
  <c r="AF444" i="33"/>
  <c r="AE444" i="33"/>
  <c r="AJ444" i="33"/>
  <c r="AB444" i="33"/>
  <c r="AA444" i="33"/>
  <c r="Z444" i="33"/>
  <c r="Y444" i="33"/>
  <c r="T444" i="33"/>
  <c r="P444" i="33"/>
  <c r="AE443" i="33"/>
  <c r="AJ443" i="33"/>
  <c r="AI443" i="33"/>
  <c r="AF443" i="33"/>
  <c r="AB443" i="33"/>
  <c r="AA443" i="33"/>
  <c r="Z443" i="33"/>
  <c r="Y443" i="33"/>
  <c r="T443" i="33"/>
  <c r="P443" i="33"/>
  <c r="AE442" i="33"/>
  <c r="AJ442" i="33"/>
  <c r="AI442" i="33"/>
  <c r="AF442" i="33"/>
  <c r="AB442" i="33"/>
  <c r="AA442" i="33"/>
  <c r="Z442" i="33"/>
  <c r="Y442" i="33"/>
  <c r="T442" i="33"/>
  <c r="P442" i="33"/>
  <c r="AI441" i="33"/>
  <c r="AF441" i="33"/>
  <c r="AE441" i="33"/>
  <c r="AJ441" i="33"/>
  <c r="AB441" i="33"/>
  <c r="AA441" i="33"/>
  <c r="Z441" i="33"/>
  <c r="Y441" i="33"/>
  <c r="T441" i="33"/>
  <c r="P441" i="33"/>
  <c r="AE440" i="33"/>
  <c r="AJ440" i="33"/>
  <c r="AI440" i="33"/>
  <c r="AF440" i="33"/>
  <c r="AB440" i="33"/>
  <c r="AA440" i="33"/>
  <c r="Z440" i="33"/>
  <c r="Y440" i="33"/>
  <c r="T440" i="33"/>
  <c r="P440" i="33"/>
  <c r="AI439" i="33"/>
  <c r="AF439" i="33"/>
  <c r="AE439" i="33"/>
  <c r="AJ439" i="33"/>
  <c r="AB439" i="33"/>
  <c r="AA439" i="33"/>
  <c r="Z439" i="33"/>
  <c r="Y439" i="33"/>
  <c r="T439" i="33"/>
  <c r="P439" i="33"/>
  <c r="AE438" i="33"/>
  <c r="AJ438" i="33"/>
  <c r="AI438" i="33"/>
  <c r="AF438" i="33"/>
  <c r="AB438" i="33"/>
  <c r="AA438" i="33"/>
  <c r="Z438" i="33"/>
  <c r="Y438" i="33"/>
  <c r="T438" i="33"/>
  <c r="P438" i="33"/>
  <c r="AE437" i="33"/>
  <c r="AJ437" i="33"/>
  <c r="AI437" i="33"/>
  <c r="AF437" i="33"/>
  <c r="AB437" i="33"/>
  <c r="AA437" i="33"/>
  <c r="Z437" i="33"/>
  <c r="Y437" i="33"/>
  <c r="T437" i="33"/>
  <c r="P437" i="33"/>
  <c r="AI436" i="33"/>
  <c r="AF436" i="33"/>
  <c r="AE436" i="33"/>
  <c r="AJ436" i="33"/>
  <c r="AB436" i="33"/>
  <c r="AA436" i="33"/>
  <c r="Z436" i="33"/>
  <c r="Y436" i="33"/>
  <c r="T436" i="33"/>
  <c r="P436" i="33"/>
  <c r="AI435" i="33"/>
  <c r="AF435" i="33"/>
  <c r="AE435" i="33"/>
  <c r="AJ435" i="33"/>
  <c r="AB435" i="33"/>
  <c r="AA435" i="33"/>
  <c r="Z435" i="33"/>
  <c r="Y435" i="33"/>
  <c r="T435" i="33"/>
  <c r="P435" i="33"/>
  <c r="AE434" i="33"/>
  <c r="AJ434" i="33"/>
  <c r="AI434" i="33"/>
  <c r="AF434" i="33"/>
  <c r="AB434" i="33"/>
  <c r="AA434" i="33"/>
  <c r="Z434" i="33"/>
  <c r="Y434" i="33"/>
  <c r="T434" i="33"/>
  <c r="P434" i="33"/>
  <c r="AI433" i="33"/>
  <c r="AF433" i="33"/>
  <c r="AE433" i="33"/>
  <c r="AJ433" i="33"/>
  <c r="AB433" i="33"/>
  <c r="AA433" i="33"/>
  <c r="Z433" i="33"/>
  <c r="Y433" i="33"/>
  <c r="T433" i="33"/>
  <c r="P433" i="33"/>
  <c r="AE432" i="33"/>
  <c r="AJ432" i="33"/>
  <c r="AI432" i="33"/>
  <c r="AF432" i="33"/>
  <c r="AB432" i="33"/>
  <c r="AA432" i="33"/>
  <c r="Z432" i="33"/>
  <c r="Y432" i="33"/>
  <c r="T432" i="33"/>
  <c r="P432" i="33"/>
  <c r="AI431" i="33"/>
  <c r="AF431" i="33"/>
  <c r="AE431" i="33"/>
  <c r="AJ431" i="33"/>
  <c r="AB431" i="33"/>
  <c r="AA431" i="33"/>
  <c r="Z431" i="33"/>
  <c r="Y431" i="33"/>
  <c r="T431" i="33"/>
  <c r="P431" i="33"/>
  <c r="AE430" i="33"/>
  <c r="AJ430" i="33"/>
  <c r="AI430" i="33"/>
  <c r="AF430" i="33"/>
  <c r="AB430" i="33"/>
  <c r="AA430" i="33"/>
  <c r="Z430" i="33"/>
  <c r="Y430" i="33"/>
  <c r="T430" i="33"/>
  <c r="P430" i="33"/>
  <c r="AE429" i="33"/>
  <c r="AJ429" i="33"/>
  <c r="AI429" i="33"/>
  <c r="AF429" i="33"/>
  <c r="AB429" i="33"/>
  <c r="AA429" i="33"/>
  <c r="Z429" i="33"/>
  <c r="Y429" i="33"/>
  <c r="T429" i="33"/>
  <c r="P429" i="33"/>
  <c r="AI428" i="33"/>
  <c r="AF428" i="33"/>
  <c r="AE428" i="33"/>
  <c r="AJ428" i="33"/>
  <c r="AB428" i="33"/>
  <c r="AA428" i="33"/>
  <c r="Z428" i="33"/>
  <c r="Y428" i="33"/>
  <c r="T428" i="33"/>
  <c r="P428" i="33"/>
  <c r="AI427" i="33"/>
  <c r="AF427" i="33"/>
  <c r="AE427" i="33"/>
  <c r="AJ427" i="33"/>
  <c r="AB427" i="33"/>
  <c r="AA427" i="33"/>
  <c r="Z427" i="33"/>
  <c r="Y427" i="33"/>
  <c r="T427" i="33"/>
  <c r="P427" i="33"/>
  <c r="AI426" i="33"/>
  <c r="AF426" i="33"/>
  <c r="AE426" i="33"/>
  <c r="AJ426" i="33"/>
  <c r="AB426" i="33"/>
  <c r="AA426" i="33"/>
  <c r="Z426" i="33"/>
  <c r="Y426" i="33"/>
  <c r="T426" i="33"/>
  <c r="P426" i="33"/>
  <c r="AE425" i="33"/>
  <c r="AJ425" i="33"/>
  <c r="AI425" i="33"/>
  <c r="AF425" i="33"/>
  <c r="AB425" i="33"/>
  <c r="AA425" i="33"/>
  <c r="Z425" i="33"/>
  <c r="Y425" i="33"/>
  <c r="T425" i="33"/>
  <c r="P425" i="33"/>
  <c r="AE424" i="33"/>
  <c r="AJ424" i="33"/>
  <c r="AI424" i="33"/>
  <c r="AF424" i="33"/>
  <c r="AB424" i="33"/>
  <c r="AA424" i="33"/>
  <c r="Z424" i="33"/>
  <c r="Y424" i="33"/>
  <c r="T424" i="33"/>
  <c r="P424" i="33"/>
  <c r="AI423" i="33"/>
  <c r="AF423" i="33"/>
  <c r="AE423" i="33"/>
  <c r="AJ423" i="33"/>
  <c r="AB423" i="33"/>
  <c r="AA423" i="33"/>
  <c r="Z423" i="33"/>
  <c r="Y423" i="33"/>
  <c r="T423" i="33"/>
  <c r="P423" i="33"/>
  <c r="AE422" i="33"/>
  <c r="AJ422" i="33"/>
  <c r="AI422" i="33"/>
  <c r="AF422" i="33"/>
  <c r="AB422" i="33"/>
  <c r="AA422" i="33"/>
  <c r="Z422" i="33"/>
  <c r="Y422" i="33"/>
  <c r="T422" i="33"/>
  <c r="P422" i="33"/>
  <c r="AE421" i="33"/>
  <c r="AJ421" i="33"/>
  <c r="AI421" i="33"/>
  <c r="AF421" i="33"/>
  <c r="AB421" i="33"/>
  <c r="AA421" i="33"/>
  <c r="Z421" i="33"/>
  <c r="Y421" i="33"/>
  <c r="T421" i="33"/>
  <c r="P421" i="33"/>
  <c r="AI420" i="33"/>
  <c r="AF420" i="33"/>
  <c r="AE420" i="33"/>
  <c r="AJ420" i="33"/>
  <c r="AB420" i="33"/>
  <c r="AA420" i="33"/>
  <c r="Z420" i="33"/>
  <c r="Y420" i="33"/>
  <c r="T420" i="33"/>
  <c r="P420" i="33"/>
  <c r="AI419" i="33"/>
  <c r="AF419" i="33"/>
  <c r="AE419" i="33"/>
  <c r="AJ419" i="33"/>
  <c r="AB419" i="33"/>
  <c r="AA419" i="33"/>
  <c r="Z419" i="33"/>
  <c r="Y419" i="33"/>
  <c r="T419" i="33"/>
  <c r="P419" i="33"/>
  <c r="AI418" i="33"/>
  <c r="AF418" i="33"/>
  <c r="AE418" i="33"/>
  <c r="AJ418" i="33"/>
  <c r="AB418" i="33"/>
  <c r="AA418" i="33"/>
  <c r="Z418" i="33"/>
  <c r="Y418" i="33"/>
  <c r="T418" i="33"/>
  <c r="P418" i="33"/>
  <c r="AI417" i="33"/>
  <c r="AF417" i="33"/>
  <c r="AE417" i="33"/>
  <c r="AJ417" i="33"/>
  <c r="AB417" i="33"/>
  <c r="AA417" i="33"/>
  <c r="Z417" i="33"/>
  <c r="Y417" i="33"/>
  <c r="T417" i="33"/>
  <c r="P417" i="33"/>
  <c r="AE416" i="33"/>
  <c r="AJ416" i="33"/>
  <c r="AI416" i="33"/>
  <c r="AF416" i="33"/>
  <c r="AB416" i="33"/>
  <c r="AA416" i="33"/>
  <c r="Z416" i="33"/>
  <c r="Y416" i="33"/>
  <c r="T416" i="33"/>
  <c r="P416" i="33"/>
  <c r="AI415" i="33"/>
  <c r="AF415" i="33"/>
  <c r="AE415" i="33"/>
  <c r="AJ415" i="33"/>
  <c r="AB415" i="33"/>
  <c r="AA415" i="33"/>
  <c r="Z415" i="33"/>
  <c r="Y415" i="33"/>
  <c r="T415" i="33"/>
  <c r="P415" i="33"/>
  <c r="AE414" i="33"/>
  <c r="AJ414" i="33"/>
  <c r="AI414" i="33"/>
  <c r="AF414" i="33"/>
  <c r="AB414" i="33"/>
  <c r="AA414" i="33"/>
  <c r="Z414" i="33"/>
  <c r="Y414" i="33"/>
  <c r="T414" i="33"/>
  <c r="P414" i="33"/>
  <c r="AE413" i="33"/>
  <c r="AJ413" i="33"/>
  <c r="AI413" i="33"/>
  <c r="AF413" i="33"/>
  <c r="AB413" i="33"/>
  <c r="AA413" i="33"/>
  <c r="Z413" i="33"/>
  <c r="Y413" i="33"/>
  <c r="T413" i="33"/>
  <c r="P413" i="33"/>
  <c r="AE412" i="33"/>
  <c r="AJ412" i="33"/>
  <c r="AI412" i="33"/>
  <c r="AF412" i="33"/>
  <c r="AB412" i="33"/>
  <c r="AA412" i="33"/>
  <c r="Z412" i="33"/>
  <c r="Y412" i="33"/>
  <c r="T412" i="33"/>
  <c r="P412" i="33"/>
  <c r="AI411" i="33"/>
  <c r="AF411" i="33"/>
  <c r="AE411" i="33"/>
  <c r="AJ411" i="33"/>
  <c r="AB411" i="33"/>
  <c r="AA411" i="33"/>
  <c r="Z411" i="33"/>
  <c r="Y411" i="33"/>
  <c r="T411" i="33"/>
  <c r="P411" i="33"/>
  <c r="AI410" i="33"/>
  <c r="AF410" i="33"/>
  <c r="AE410" i="33"/>
  <c r="AJ410" i="33"/>
  <c r="AB410" i="33"/>
  <c r="AA410" i="33"/>
  <c r="Z410" i="33"/>
  <c r="Y410" i="33"/>
  <c r="T410" i="33"/>
  <c r="P410" i="33"/>
  <c r="AI409" i="33"/>
  <c r="AF409" i="33"/>
  <c r="AE409" i="33"/>
  <c r="AJ409" i="33"/>
  <c r="AB409" i="33"/>
  <c r="AA409" i="33"/>
  <c r="Z409" i="33"/>
  <c r="Y409" i="33"/>
  <c r="T409" i="33"/>
  <c r="P409" i="33"/>
  <c r="AE408" i="33"/>
  <c r="AJ408" i="33"/>
  <c r="AI408" i="33"/>
  <c r="AF408" i="33"/>
  <c r="AB408" i="33"/>
  <c r="AA408" i="33"/>
  <c r="Z408" i="33"/>
  <c r="Y408" i="33"/>
  <c r="T408" i="33"/>
  <c r="P408" i="33"/>
  <c r="AI407" i="33"/>
  <c r="AF407" i="33"/>
  <c r="AE407" i="33"/>
  <c r="AJ407" i="33"/>
  <c r="AB407" i="33"/>
  <c r="AA407" i="33"/>
  <c r="Z407" i="33"/>
  <c r="Y407" i="33"/>
  <c r="T407" i="33"/>
  <c r="P407" i="33"/>
  <c r="AE406" i="33"/>
  <c r="AJ406" i="33"/>
  <c r="AI406" i="33"/>
  <c r="AF406" i="33"/>
  <c r="AB406" i="33"/>
  <c r="AA406" i="33"/>
  <c r="Z406" i="33"/>
  <c r="Y406" i="33"/>
  <c r="T406" i="33"/>
  <c r="P406" i="33"/>
  <c r="AE405" i="33"/>
  <c r="AJ405" i="33"/>
  <c r="AI405" i="33"/>
  <c r="AF405" i="33"/>
  <c r="AB405" i="33"/>
  <c r="AA405" i="33"/>
  <c r="Z405" i="33"/>
  <c r="Y405" i="33"/>
  <c r="T405" i="33"/>
  <c r="P405" i="33"/>
  <c r="AI404" i="33"/>
  <c r="AF404" i="33"/>
  <c r="AE404" i="33"/>
  <c r="AJ404" i="33"/>
  <c r="AB404" i="33"/>
  <c r="AA404" i="33"/>
  <c r="Z404" i="33"/>
  <c r="Y404" i="33"/>
  <c r="T404" i="33"/>
  <c r="P404" i="33"/>
  <c r="AI403" i="33"/>
  <c r="AF403" i="33"/>
  <c r="AE403" i="33"/>
  <c r="AJ403" i="33"/>
  <c r="AB403" i="33"/>
  <c r="AA403" i="33"/>
  <c r="Z403" i="33"/>
  <c r="Y403" i="33"/>
  <c r="T403" i="33"/>
  <c r="P403" i="33"/>
  <c r="AI402" i="33"/>
  <c r="AF402" i="33"/>
  <c r="AE402" i="33"/>
  <c r="AJ402" i="33"/>
  <c r="AB402" i="33"/>
  <c r="AA402" i="33"/>
  <c r="Z402" i="33"/>
  <c r="Y402" i="33"/>
  <c r="T402" i="33"/>
  <c r="P402" i="33"/>
  <c r="AI401" i="33"/>
  <c r="AF401" i="33"/>
  <c r="AE401" i="33"/>
  <c r="AJ401" i="33"/>
  <c r="AB401" i="33"/>
  <c r="AA401" i="33"/>
  <c r="Z401" i="33"/>
  <c r="Y401" i="33"/>
  <c r="T401" i="33"/>
  <c r="P401" i="33"/>
  <c r="AE400" i="33"/>
  <c r="AJ400" i="33"/>
  <c r="AI400" i="33"/>
  <c r="AF400" i="33"/>
  <c r="AB400" i="33"/>
  <c r="AA400" i="33"/>
  <c r="Z400" i="33"/>
  <c r="Y400" i="33"/>
  <c r="T400" i="33"/>
  <c r="P400" i="33"/>
  <c r="AI399" i="33"/>
  <c r="AF399" i="33"/>
  <c r="AE399" i="33"/>
  <c r="AJ399" i="33"/>
  <c r="AB399" i="33"/>
  <c r="AA399" i="33"/>
  <c r="Z399" i="33"/>
  <c r="Y399" i="33"/>
  <c r="T399" i="33"/>
  <c r="P399" i="33"/>
  <c r="AE398" i="33"/>
  <c r="AJ398" i="33"/>
  <c r="AI398" i="33"/>
  <c r="AF398" i="33"/>
  <c r="AB398" i="33"/>
  <c r="AA398" i="33"/>
  <c r="Z398" i="33"/>
  <c r="Y398" i="33"/>
  <c r="T398" i="33"/>
  <c r="P398" i="33"/>
  <c r="AI397" i="33"/>
  <c r="AF397" i="33"/>
  <c r="AE397" i="33"/>
  <c r="AJ397" i="33"/>
  <c r="AB397" i="33"/>
  <c r="AA397" i="33"/>
  <c r="Z397" i="33"/>
  <c r="Y397" i="33"/>
  <c r="T397" i="33"/>
  <c r="P397" i="33"/>
  <c r="AI396" i="33"/>
  <c r="AF396" i="33"/>
  <c r="AE396" i="33"/>
  <c r="AJ396" i="33"/>
  <c r="AB396" i="33"/>
  <c r="AA396" i="33"/>
  <c r="Z396" i="33"/>
  <c r="Y396" i="33"/>
  <c r="T396" i="33"/>
  <c r="P396" i="33"/>
  <c r="AI395" i="33"/>
  <c r="AF395" i="33"/>
  <c r="AE395" i="33"/>
  <c r="AJ395" i="33"/>
  <c r="AB395" i="33"/>
  <c r="AA395" i="33"/>
  <c r="Z395" i="33"/>
  <c r="Y395" i="33"/>
  <c r="T395" i="33"/>
  <c r="P395" i="33"/>
  <c r="AI394" i="33"/>
  <c r="AF394" i="33"/>
  <c r="AE394" i="33"/>
  <c r="AJ394" i="33"/>
  <c r="AB394" i="33"/>
  <c r="AA394" i="33"/>
  <c r="Z394" i="33"/>
  <c r="Y394" i="33"/>
  <c r="T394" i="33"/>
  <c r="P394" i="33"/>
  <c r="AI393" i="33"/>
  <c r="AF393" i="33"/>
  <c r="AE393" i="33"/>
  <c r="AJ393" i="33"/>
  <c r="AB393" i="33"/>
  <c r="AA393" i="33"/>
  <c r="Z393" i="33"/>
  <c r="Y393" i="33"/>
  <c r="T393" i="33"/>
  <c r="P393" i="33"/>
  <c r="AE392" i="33"/>
  <c r="AJ392" i="33"/>
  <c r="AI392" i="33"/>
  <c r="AF392" i="33"/>
  <c r="AB392" i="33"/>
  <c r="AA392" i="33"/>
  <c r="Z392" i="33"/>
  <c r="Y392" i="33"/>
  <c r="T392" i="33"/>
  <c r="P392" i="33"/>
  <c r="AE391" i="33"/>
  <c r="AJ391" i="33"/>
  <c r="AI391" i="33"/>
  <c r="AF391" i="33"/>
  <c r="AB391" i="33"/>
  <c r="AA391" i="33"/>
  <c r="Z391" i="33"/>
  <c r="Y391" i="33"/>
  <c r="T391" i="33"/>
  <c r="P391" i="33"/>
  <c r="AI390" i="33"/>
  <c r="AF390" i="33"/>
  <c r="AE390" i="33"/>
  <c r="AJ390" i="33"/>
  <c r="AB390" i="33"/>
  <c r="AA390" i="33"/>
  <c r="Z390" i="33"/>
  <c r="Y390" i="33"/>
  <c r="T390" i="33"/>
  <c r="P390" i="33"/>
  <c r="AE389" i="33"/>
  <c r="AJ389" i="33"/>
  <c r="AI389" i="33"/>
  <c r="AF389" i="33"/>
  <c r="AB389" i="33"/>
  <c r="AA389" i="33"/>
  <c r="Z389" i="33"/>
  <c r="Y389" i="33"/>
  <c r="T389" i="33"/>
  <c r="P389" i="33"/>
  <c r="AE388" i="33"/>
  <c r="AJ388" i="33"/>
  <c r="AI388" i="33"/>
  <c r="AF388" i="33"/>
  <c r="AB388" i="33"/>
  <c r="AA388" i="33"/>
  <c r="Z388" i="33"/>
  <c r="Y388" i="33"/>
  <c r="T388" i="33"/>
  <c r="P388" i="33"/>
  <c r="AE387" i="33"/>
  <c r="AJ387" i="33"/>
  <c r="AI387" i="33"/>
  <c r="AF387" i="33"/>
  <c r="AB387" i="33"/>
  <c r="AA387" i="33"/>
  <c r="Z387" i="33"/>
  <c r="Y387" i="33"/>
  <c r="T387" i="33"/>
  <c r="P387" i="33"/>
  <c r="AI386" i="33"/>
  <c r="AF386" i="33"/>
  <c r="AE386" i="33"/>
  <c r="AJ386" i="33"/>
  <c r="AB386" i="33"/>
  <c r="AA386" i="33"/>
  <c r="Z386" i="33"/>
  <c r="Y386" i="33"/>
  <c r="T386" i="33"/>
  <c r="P386" i="33"/>
  <c r="AI385" i="33"/>
  <c r="AF385" i="33"/>
  <c r="AE385" i="33"/>
  <c r="AJ385" i="33"/>
  <c r="AB385" i="33"/>
  <c r="AA385" i="33"/>
  <c r="Z385" i="33"/>
  <c r="Y385" i="33"/>
  <c r="T385" i="33"/>
  <c r="P385" i="33"/>
  <c r="AI384" i="33"/>
  <c r="AF384" i="33"/>
  <c r="AE384" i="33"/>
  <c r="AJ384" i="33"/>
  <c r="AB384" i="33"/>
  <c r="AA384" i="33"/>
  <c r="Z384" i="33"/>
  <c r="Y384" i="33"/>
  <c r="T384" i="33"/>
  <c r="P384" i="33"/>
  <c r="AE383" i="33"/>
  <c r="AJ383" i="33"/>
  <c r="AI383" i="33"/>
  <c r="AF383" i="33"/>
  <c r="AB383" i="33"/>
  <c r="AA383" i="33"/>
  <c r="Z383" i="33"/>
  <c r="Y383" i="33"/>
  <c r="T383" i="33"/>
  <c r="P383" i="33"/>
  <c r="AE382" i="33"/>
  <c r="AJ382" i="33"/>
  <c r="AI382" i="33"/>
  <c r="AF382" i="33"/>
  <c r="AB382" i="33"/>
  <c r="AA382" i="33"/>
  <c r="Z382" i="33"/>
  <c r="Y382" i="33"/>
  <c r="T382" i="33"/>
  <c r="P382" i="33"/>
  <c r="AE381" i="33"/>
  <c r="AJ381" i="33"/>
  <c r="AI381" i="33"/>
  <c r="AF381" i="33"/>
  <c r="AB381" i="33"/>
  <c r="AA381" i="33"/>
  <c r="Z381" i="33"/>
  <c r="Y381" i="33"/>
  <c r="T381" i="33"/>
  <c r="P381" i="33"/>
  <c r="AE380" i="33"/>
  <c r="AJ380" i="33"/>
  <c r="AI380" i="33"/>
  <c r="AF380" i="33"/>
  <c r="AB380" i="33"/>
  <c r="AA380" i="33"/>
  <c r="Z380" i="33"/>
  <c r="Y380" i="33"/>
  <c r="T380" i="33"/>
  <c r="P380" i="33"/>
  <c r="AE379" i="33"/>
  <c r="AJ379" i="33"/>
  <c r="AI379" i="33"/>
  <c r="AF379" i="33"/>
  <c r="AB379" i="33"/>
  <c r="AA379" i="33"/>
  <c r="Z379" i="33"/>
  <c r="Y379" i="33"/>
  <c r="T379" i="33"/>
  <c r="P379" i="33"/>
  <c r="AI378" i="33"/>
  <c r="AF378" i="33"/>
  <c r="AE378" i="33"/>
  <c r="AJ378" i="33"/>
  <c r="AB378" i="33"/>
  <c r="AA378" i="33"/>
  <c r="Z378" i="33"/>
  <c r="Y378" i="33"/>
  <c r="T378" i="33"/>
  <c r="P378" i="33"/>
  <c r="AI377" i="33"/>
  <c r="AF377" i="33"/>
  <c r="AE377" i="33"/>
  <c r="AJ377" i="33"/>
  <c r="AB377" i="33"/>
  <c r="AA377" i="33"/>
  <c r="Z377" i="33"/>
  <c r="Y377" i="33"/>
  <c r="T377" i="33"/>
  <c r="P377" i="33"/>
  <c r="AI376" i="33"/>
  <c r="AF376" i="33"/>
  <c r="AE376" i="33"/>
  <c r="AJ376" i="33"/>
  <c r="AB376" i="33"/>
  <c r="AA376" i="33"/>
  <c r="Z376" i="33"/>
  <c r="Y376" i="33"/>
  <c r="T376" i="33"/>
  <c r="P376" i="33"/>
  <c r="AE375" i="33"/>
  <c r="AJ375" i="33"/>
  <c r="AI375" i="33"/>
  <c r="AF375" i="33"/>
  <c r="AB375" i="33"/>
  <c r="AA375" i="33"/>
  <c r="Z375" i="33"/>
  <c r="Y375" i="33"/>
  <c r="T375" i="33"/>
  <c r="P375" i="33"/>
  <c r="AE374" i="33"/>
  <c r="AJ374" i="33"/>
  <c r="AI374" i="33"/>
  <c r="AF374" i="33"/>
  <c r="AB374" i="33"/>
  <c r="AA374" i="33"/>
  <c r="Z374" i="33"/>
  <c r="Y374" i="33"/>
  <c r="T374" i="33"/>
  <c r="P374" i="33"/>
  <c r="AE373" i="33"/>
  <c r="AJ373" i="33"/>
  <c r="AI373" i="33"/>
  <c r="AF373" i="33"/>
  <c r="AB373" i="33"/>
  <c r="AA373" i="33"/>
  <c r="Z373" i="33"/>
  <c r="Y373" i="33"/>
  <c r="T373" i="33"/>
  <c r="P373" i="33"/>
  <c r="AE372" i="33"/>
  <c r="AJ372" i="33"/>
  <c r="AI372" i="33"/>
  <c r="AF372" i="33"/>
  <c r="AB372" i="33"/>
  <c r="AA372" i="33"/>
  <c r="Z372" i="33"/>
  <c r="Y372" i="33"/>
  <c r="T372" i="33"/>
  <c r="P372" i="33"/>
  <c r="AE371" i="33"/>
  <c r="AJ371" i="33"/>
  <c r="AI371" i="33"/>
  <c r="AF371" i="33"/>
  <c r="AB371" i="33"/>
  <c r="AA371" i="33"/>
  <c r="Z371" i="33"/>
  <c r="Y371" i="33"/>
  <c r="T371" i="33"/>
  <c r="P371" i="33"/>
  <c r="AI370" i="33"/>
  <c r="AF370" i="33"/>
  <c r="AE370" i="33"/>
  <c r="AJ370" i="33"/>
  <c r="AB370" i="33"/>
  <c r="AA370" i="33"/>
  <c r="Z370" i="33"/>
  <c r="Y370" i="33"/>
  <c r="T370" i="33"/>
  <c r="P370" i="33"/>
  <c r="AI369" i="33"/>
  <c r="AF369" i="33"/>
  <c r="AE369" i="33"/>
  <c r="AJ369" i="33"/>
  <c r="AB369" i="33"/>
  <c r="AA369" i="33"/>
  <c r="Z369" i="33"/>
  <c r="Y369" i="33"/>
  <c r="T369" i="33"/>
  <c r="P369" i="33"/>
  <c r="AI368" i="33"/>
  <c r="AF368" i="33"/>
  <c r="AE368" i="33"/>
  <c r="AJ368" i="33"/>
  <c r="AB368" i="33"/>
  <c r="AA368" i="33"/>
  <c r="Z368" i="33"/>
  <c r="Y368" i="33"/>
  <c r="T368" i="33"/>
  <c r="P368" i="33"/>
  <c r="AI367" i="33"/>
  <c r="AF367" i="33"/>
  <c r="AE367" i="33"/>
  <c r="AJ367" i="33"/>
  <c r="AB367" i="33"/>
  <c r="AA367" i="33"/>
  <c r="Z367" i="33"/>
  <c r="Y367" i="33"/>
  <c r="T367" i="33"/>
  <c r="P367" i="33"/>
  <c r="AE366" i="33"/>
  <c r="AJ366" i="33"/>
  <c r="AI366" i="33"/>
  <c r="AF366" i="33"/>
  <c r="AB366" i="33"/>
  <c r="AA366" i="33"/>
  <c r="Z366" i="33"/>
  <c r="Y366" i="33"/>
  <c r="T366" i="33"/>
  <c r="P366" i="33"/>
  <c r="AE365" i="33"/>
  <c r="AJ365" i="33"/>
  <c r="AI365" i="33"/>
  <c r="AF365" i="33"/>
  <c r="AB365" i="33"/>
  <c r="AA365" i="33"/>
  <c r="Z365" i="33"/>
  <c r="Y365" i="33"/>
  <c r="T365" i="33"/>
  <c r="P365" i="33"/>
  <c r="AE364" i="33"/>
  <c r="AJ364" i="33"/>
  <c r="AI364" i="33"/>
  <c r="AF364" i="33"/>
  <c r="AB364" i="33"/>
  <c r="AA364" i="33"/>
  <c r="Z364" i="33"/>
  <c r="Y364" i="33"/>
  <c r="T364" i="33"/>
  <c r="P364" i="33"/>
  <c r="AE363" i="33"/>
  <c r="AJ363" i="33"/>
  <c r="AI363" i="33"/>
  <c r="AF363" i="33"/>
  <c r="AB363" i="33"/>
  <c r="AA363" i="33"/>
  <c r="Z363" i="33"/>
  <c r="Y363" i="33"/>
  <c r="T363" i="33"/>
  <c r="P363" i="33"/>
  <c r="AI362" i="33"/>
  <c r="AF362" i="33"/>
  <c r="AE362" i="33"/>
  <c r="AJ362" i="33"/>
  <c r="AB362" i="33"/>
  <c r="AA362" i="33"/>
  <c r="Z362" i="33"/>
  <c r="Y362" i="33"/>
  <c r="T362" i="33"/>
  <c r="P362" i="33"/>
  <c r="AI361" i="33"/>
  <c r="AF361" i="33"/>
  <c r="AE361" i="33"/>
  <c r="AJ361" i="33"/>
  <c r="AB361" i="33"/>
  <c r="AA361" i="33"/>
  <c r="Z361" i="33"/>
  <c r="Y361" i="33"/>
  <c r="T361" i="33"/>
  <c r="P361" i="33"/>
  <c r="AI360" i="33"/>
  <c r="AF360" i="33"/>
  <c r="AE360" i="33"/>
  <c r="AJ360" i="33"/>
  <c r="AB360" i="33"/>
  <c r="AA360" i="33"/>
  <c r="Z360" i="33"/>
  <c r="Y360" i="33"/>
  <c r="T360" i="33"/>
  <c r="P360" i="33"/>
  <c r="AE359" i="33"/>
  <c r="AJ359" i="33"/>
  <c r="AI359" i="33"/>
  <c r="AF359" i="33"/>
  <c r="AB359" i="33"/>
  <c r="AA359" i="33"/>
  <c r="Z359" i="33"/>
  <c r="Y359" i="33"/>
  <c r="T359" i="33"/>
  <c r="P359" i="33"/>
  <c r="AI358" i="33"/>
  <c r="AF358" i="33"/>
  <c r="AE358" i="33"/>
  <c r="AJ358" i="33"/>
  <c r="AB358" i="33"/>
  <c r="AA358" i="33"/>
  <c r="Z358" i="33"/>
  <c r="Y358" i="33"/>
  <c r="T358" i="33"/>
  <c r="P358" i="33"/>
  <c r="AE357" i="33"/>
  <c r="AJ357" i="33"/>
  <c r="AI357" i="33"/>
  <c r="AF357" i="33"/>
  <c r="AB357" i="33"/>
  <c r="AA357" i="33"/>
  <c r="Z357" i="33"/>
  <c r="Y357" i="33"/>
  <c r="T357" i="33"/>
  <c r="P357" i="33"/>
  <c r="AE356" i="33"/>
  <c r="AJ356" i="33"/>
  <c r="AI356" i="33"/>
  <c r="AF356" i="33"/>
  <c r="AB356" i="33"/>
  <c r="AA356" i="33"/>
  <c r="Z356" i="33"/>
  <c r="Y356" i="33"/>
  <c r="T356" i="33"/>
  <c r="P356" i="33"/>
  <c r="AE355" i="33"/>
  <c r="AJ355" i="33"/>
  <c r="AI355" i="33"/>
  <c r="AF355" i="33"/>
  <c r="AB355" i="33"/>
  <c r="AA355" i="33"/>
  <c r="Z355" i="33"/>
  <c r="Y355" i="33"/>
  <c r="T355" i="33"/>
  <c r="P355" i="33"/>
  <c r="AE354" i="33"/>
  <c r="AJ354" i="33"/>
  <c r="AI354" i="33"/>
  <c r="AF354" i="33"/>
  <c r="AB354" i="33"/>
  <c r="AA354" i="33"/>
  <c r="Z354" i="33"/>
  <c r="Y354" i="33"/>
  <c r="T354" i="33"/>
  <c r="P354" i="33"/>
  <c r="AI353" i="33"/>
  <c r="AF353" i="33"/>
  <c r="AE353" i="33"/>
  <c r="AJ353" i="33"/>
  <c r="AB353" i="33"/>
  <c r="AA353" i="33"/>
  <c r="Z353" i="33"/>
  <c r="Y353" i="33"/>
  <c r="T353" i="33"/>
  <c r="P353" i="33"/>
  <c r="AI352" i="33"/>
  <c r="AF352" i="33"/>
  <c r="AE352" i="33"/>
  <c r="AJ352" i="33"/>
  <c r="AB352" i="33"/>
  <c r="AA352" i="33"/>
  <c r="Z352" i="33"/>
  <c r="Y352" i="33"/>
  <c r="T352" i="33"/>
  <c r="P352" i="33"/>
  <c r="AE351" i="33"/>
  <c r="AJ351" i="33"/>
  <c r="AI351" i="33"/>
  <c r="AF351" i="33"/>
  <c r="AB351" i="33"/>
  <c r="AA351" i="33"/>
  <c r="Z351" i="33"/>
  <c r="Y351" i="33"/>
  <c r="T351" i="33"/>
  <c r="P351" i="33"/>
  <c r="AE350" i="33"/>
  <c r="AJ350" i="33"/>
  <c r="AI350" i="33"/>
  <c r="AF350" i="33"/>
  <c r="AB350" i="33"/>
  <c r="AA350" i="33"/>
  <c r="Z350" i="33"/>
  <c r="Y350" i="33"/>
  <c r="T350" i="33"/>
  <c r="P350" i="33"/>
  <c r="AE349" i="33"/>
  <c r="AJ349" i="33"/>
  <c r="AI349" i="33"/>
  <c r="AF349" i="33"/>
  <c r="AB349" i="33"/>
  <c r="AA349" i="33"/>
  <c r="Z349" i="33"/>
  <c r="Y349" i="33"/>
  <c r="T349" i="33"/>
  <c r="P349" i="33"/>
  <c r="AE348" i="33"/>
  <c r="AJ348" i="33"/>
  <c r="AI348" i="33"/>
  <c r="AF348" i="33"/>
  <c r="AB348" i="33"/>
  <c r="AA348" i="33"/>
  <c r="Z348" i="33"/>
  <c r="Y348" i="33"/>
  <c r="T348" i="33"/>
  <c r="P348" i="33"/>
  <c r="AE347" i="33"/>
  <c r="AJ347" i="33"/>
  <c r="AI347" i="33"/>
  <c r="AF347" i="33"/>
  <c r="AB347" i="33"/>
  <c r="AA347" i="33"/>
  <c r="Z347" i="33"/>
  <c r="Y347" i="33"/>
  <c r="T347" i="33"/>
  <c r="P347" i="33"/>
  <c r="AE346" i="33"/>
  <c r="AJ346" i="33"/>
  <c r="AI346" i="33"/>
  <c r="AF346" i="33"/>
  <c r="AB346" i="33"/>
  <c r="AA346" i="33"/>
  <c r="Z346" i="33"/>
  <c r="Y346" i="33"/>
  <c r="T346" i="33"/>
  <c r="P346" i="33"/>
  <c r="AI345" i="33"/>
  <c r="AF345" i="33"/>
  <c r="AE345" i="33"/>
  <c r="AJ345" i="33"/>
  <c r="AB345" i="33"/>
  <c r="AA345" i="33"/>
  <c r="Z345" i="33"/>
  <c r="Y345" i="33"/>
  <c r="T345" i="33"/>
  <c r="P345" i="33"/>
  <c r="AI344" i="33"/>
  <c r="AF344" i="33"/>
  <c r="AE344" i="33"/>
  <c r="AJ344" i="33"/>
  <c r="AB344" i="33"/>
  <c r="AA344" i="33"/>
  <c r="Z344" i="33"/>
  <c r="Y344" i="33"/>
  <c r="T344" i="33"/>
  <c r="P344" i="33"/>
  <c r="AI343" i="33"/>
  <c r="AF343" i="33"/>
  <c r="AE343" i="33"/>
  <c r="AJ343" i="33"/>
  <c r="AB343" i="33"/>
  <c r="AA343" i="33"/>
  <c r="Z343" i="33"/>
  <c r="Y343" i="33"/>
  <c r="T343" i="33"/>
  <c r="P343" i="33"/>
  <c r="AE342" i="33"/>
  <c r="AJ342" i="33"/>
  <c r="AI342" i="33"/>
  <c r="AF342" i="33"/>
  <c r="AB342" i="33"/>
  <c r="AA342" i="33"/>
  <c r="Z342" i="33"/>
  <c r="Y342" i="33"/>
  <c r="T342" i="33"/>
  <c r="P342" i="33"/>
  <c r="AE341" i="33"/>
  <c r="AJ341" i="33"/>
  <c r="AI341" i="33"/>
  <c r="AF341" i="33"/>
  <c r="AB341" i="33"/>
  <c r="AA341" i="33"/>
  <c r="Z341" i="33"/>
  <c r="Y341" i="33"/>
  <c r="T341" i="33"/>
  <c r="P341" i="33"/>
  <c r="AE340" i="33"/>
  <c r="AJ340" i="33"/>
  <c r="AI340" i="33"/>
  <c r="AF340" i="33"/>
  <c r="AB340" i="33"/>
  <c r="AA340" i="33"/>
  <c r="Z340" i="33"/>
  <c r="Y340" i="33"/>
  <c r="T340" i="33"/>
  <c r="P340" i="33"/>
  <c r="AE339" i="33"/>
  <c r="AJ339" i="33"/>
  <c r="AI339" i="33"/>
  <c r="AF339" i="33"/>
  <c r="AB339" i="33"/>
  <c r="AA339" i="33"/>
  <c r="Z339" i="33"/>
  <c r="Y339" i="33"/>
  <c r="T339" i="33"/>
  <c r="P339" i="33"/>
  <c r="AE338" i="33"/>
  <c r="AJ338" i="33"/>
  <c r="AI338" i="33"/>
  <c r="AF338" i="33"/>
  <c r="AB338" i="33"/>
  <c r="AA338" i="33"/>
  <c r="Z338" i="33"/>
  <c r="Y338" i="33"/>
  <c r="T338" i="33"/>
  <c r="P338" i="33"/>
  <c r="AI337" i="33"/>
  <c r="AF337" i="33"/>
  <c r="AE337" i="33"/>
  <c r="AJ337" i="33"/>
  <c r="AB337" i="33"/>
  <c r="AA337" i="33"/>
  <c r="Z337" i="33"/>
  <c r="Y337" i="33"/>
  <c r="T337" i="33"/>
  <c r="P337" i="33"/>
  <c r="AI336" i="33"/>
  <c r="AF336" i="33"/>
  <c r="AE336" i="33"/>
  <c r="AJ336" i="33"/>
  <c r="AB336" i="33"/>
  <c r="AA336" i="33"/>
  <c r="Z336" i="33"/>
  <c r="Y336" i="33"/>
  <c r="T336" i="33"/>
  <c r="P336" i="33"/>
  <c r="AI335" i="33"/>
  <c r="AF335" i="33"/>
  <c r="AE335" i="33"/>
  <c r="AJ335" i="33"/>
  <c r="AB335" i="33"/>
  <c r="AA335" i="33"/>
  <c r="Z335" i="33"/>
  <c r="Y335" i="33"/>
  <c r="T335" i="33"/>
  <c r="P335" i="33"/>
  <c r="AI334" i="33"/>
  <c r="AF334" i="33"/>
  <c r="AE334" i="33"/>
  <c r="AJ334" i="33"/>
  <c r="AB334" i="33"/>
  <c r="AA334" i="33"/>
  <c r="Z334" i="33"/>
  <c r="Y334" i="33"/>
  <c r="T334" i="33"/>
  <c r="P334" i="33"/>
  <c r="AE333" i="33"/>
  <c r="AJ333" i="33"/>
  <c r="AI333" i="33"/>
  <c r="AF333" i="33"/>
  <c r="AB333" i="33"/>
  <c r="AA333" i="33"/>
  <c r="Z333" i="33"/>
  <c r="Y333" i="33"/>
  <c r="T333" i="33"/>
  <c r="P333" i="33"/>
  <c r="AE332" i="33"/>
  <c r="AJ332" i="33"/>
  <c r="AI332" i="33"/>
  <c r="AF332" i="33"/>
  <c r="AB332" i="33"/>
  <c r="AA332" i="33"/>
  <c r="Z332" i="33"/>
  <c r="Y332" i="33"/>
  <c r="T332" i="33"/>
  <c r="P332" i="33"/>
  <c r="AE331" i="33"/>
  <c r="AJ331" i="33"/>
  <c r="AI331" i="33"/>
  <c r="AF331" i="33"/>
  <c r="AB331" i="33"/>
  <c r="AA331" i="33"/>
  <c r="Z331" i="33"/>
  <c r="Y331" i="33"/>
  <c r="T331" i="33"/>
  <c r="P331" i="33"/>
  <c r="AE330" i="33"/>
  <c r="AJ330" i="33"/>
  <c r="AI330" i="33"/>
  <c r="AF330" i="33"/>
  <c r="AB330" i="33"/>
  <c r="AA330" i="33"/>
  <c r="Z330" i="33"/>
  <c r="Y330" i="33"/>
  <c r="T330" i="33"/>
  <c r="P330" i="33"/>
  <c r="AI329" i="33"/>
  <c r="AF329" i="33"/>
  <c r="AE329" i="33"/>
  <c r="AJ329" i="33"/>
  <c r="AB329" i="33"/>
  <c r="AA329" i="33"/>
  <c r="Z329" i="33"/>
  <c r="Y329" i="33"/>
  <c r="T329" i="33"/>
  <c r="P329" i="33"/>
  <c r="AI328" i="33"/>
  <c r="AF328" i="33"/>
  <c r="AE328" i="33"/>
  <c r="AJ328" i="33"/>
  <c r="AB328" i="33"/>
  <c r="AA328" i="33"/>
  <c r="Z328" i="33"/>
  <c r="Y328" i="33"/>
  <c r="T328" i="33"/>
  <c r="P328" i="33"/>
  <c r="AI327" i="33"/>
  <c r="AF327" i="33"/>
  <c r="AE327" i="33"/>
  <c r="AJ327" i="33"/>
  <c r="AB327" i="33"/>
  <c r="AA327" i="33"/>
  <c r="Z327" i="33"/>
  <c r="Y327" i="33"/>
  <c r="T327" i="33"/>
  <c r="P327" i="33"/>
  <c r="AI326" i="33"/>
  <c r="AF326" i="33"/>
  <c r="AE326" i="33"/>
  <c r="AJ326" i="33"/>
  <c r="AB326" i="33"/>
  <c r="AA326" i="33"/>
  <c r="Z326" i="33"/>
  <c r="Y326" i="33"/>
  <c r="T326" i="33"/>
  <c r="P326" i="33"/>
  <c r="AE325" i="33"/>
  <c r="AJ325" i="33"/>
  <c r="AI325" i="33"/>
  <c r="AF325" i="33"/>
  <c r="AB325" i="33"/>
  <c r="AA325" i="33"/>
  <c r="Z325" i="33"/>
  <c r="Y325" i="33"/>
  <c r="T325" i="33"/>
  <c r="P325" i="33"/>
  <c r="AE324" i="33"/>
  <c r="AJ324" i="33"/>
  <c r="AI324" i="33"/>
  <c r="AF324" i="33"/>
  <c r="AB324" i="33"/>
  <c r="AA324" i="33"/>
  <c r="Z324" i="33"/>
  <c r="Y324" i="33"/>
  <c r="T324" i="33"/>
  <c r="P324" i="33"/>
  <c r="AE323" i="33"/>
  <c r="AJ323" i="33"/>
  <c r="AI323" i="33"/>
  <c r="AF323" i="33"/>
  <c r="AB323" i="33"/>
  <c r="AA323" i="33"/>
  <c r="Z323" i="33"/>
  <c r="Y323" i="33"/>
  <c r="T323" i="33"/>
  <c r="P323" i="33"/>
  <c r="AE322" i="33"/>
  <c r="AJ322" i="33"/>
  <c r="AI322" i="33"/>
  <c r="AF322" i="33"/>
  <c r="AB322" i="33"/>
  <c r="AA322" i="33"/>
  <c r="Z322" i="33"/>
  <c r="Y322" i="33"/>
  <c r="T322" i="33"/>
  <c r="P322" i="33"/>
  <c r="AI321" i="33"/>
  <c r="AF321" i="33"/>
  <c r="AE321" i="33"/>
  <c r="AJ321" i="33"/>
  <c r="AB321" i="33"/>
  <c r="AA321" i="33"/>
  <c r="Z321" i="33"/>
  <c r="Y321" i="33"/>
  <c r="T321" i="33"/>
  <c r="P321" i="33"/>
  <c r="AI320" i="33"/>
  <c r="AF320" i="33"/>
  <c r="AE320" i="33"/>
  <c r="AJ320" i="33"/>
  <c r="AB320" i="33"/>
  <c r="AA320" i="33"/>
  <c r="Z320" i="33"/>
  <c r="Y320" i="33"/>
  <c r="T320" i="33"/>
  <c r="P320" i="33"/>
  <c r="AI319" i="33"/>
  <c r="AF319" i="33"/>
  <c r="AE319" i="33"/>
  <c r="AJ319" i="33"/>
  <c r="AB319" i="33"/>
  <c r="AA319" i="33"/>
  <c r="Z319" i="33"/>
  <c r="Y319" i="33"/>
  <c r="T319" i="33"/>
  <c r="P319" i="33"/>
  <c r="AE318" i="33"/>
  <c r="AJ318" i="33"/>
  <c r="AI318" i="33"/>
  <c r="AF318" i="33"/>
  <c r="AB318" i="33"/>
  <c r="AA318" i="33"/>
  <c r="Z318" i="33"/>
  <c r="Y318" i="33"/>
  <c r="T318" i="33"/>
  <c r="P318" i="33"/>
  <c r="AE317" i="33"/>
  <c r="AJ317" i="33"/>
  <c r="AI317" i="33"/>
  <c r="AF317" i="33"/>
  <c r="AB317" i="33"/>
  <c r="AA317" i="33"/>
  <c r="Z317" i="33"/>
  <c r="Y317" i="33"/>
  <c r="T317" i="33"/>
  <c r="P317" i="33"/>
  <c r="AE316" i="33"/>
  <c r="AJ316" i="33"/>
  <c r="AI316" i="33"/>
  <c r="AF316" i="33"/>
  <c r="AB316" i="33"/>
  <c r="AA316" i="33"/>
  <c r="Z316" i="33"/>
  <c r="Y316" i="33"/>
  <c r="T316" i="33"/>
  <c r="P316" i="33"/>
  <c r="AE315" i="33"/>
  <c r="AJ315" i="33"/>
  <c r="AI315" i="33"/>
  <c r="AF315" i="33"/>
  <c r="AB315" i="33"/>
  <c r="AA315" i="33"/>
  <c r="Z315" i="33"/>
  <c r="Y315" i="33"/>
  <c r="T315" i="33"/>
  <c r="P315" i="33"/>
  <c r="AE314" i="33"/>
  <c r="AJ314" i="33"/>
  <c r="AI314" i="33"/>
  <c r="AF314" i="33"/>
  <c r="AB314" i="33"/>
  <c r="AA314" i="33"/>
  <c r="Z314" i="33"/>
  <c r="Y314" i="33"/>
  <c r="T314" i="33"/>
  <c r="P314" i="33"/>
  <c r="AI313" i="33"/>
  <c r="AF313" i="33"/>
  <c r="AE313" i="33"/>
  <c r="AJ313" i="33"/>
  <c r="AB313" i="33"/>
  <c r="AA313" i="33"/>
  <c r="Z313" i="33"/>
  <c r="Y313" i="33"/>
  <c r="T313" i="33"/>
  <c r="P313" i="33"/>
  <c r="AI312" i="33"/>
  <c r="AF312" i="33"/>
  <c r="AE312" i="33"/>
  <c r="AJ312" i="33"/>
  <c r="AB312" i="33"/>
  <c r="AA312" i="33"/>
  <c r="Z312" i="33"/>
  <c r="Y312" i="33"/>
  <c r="T312" i="33"/>
  <c r="P312" i="33"/>
  <c r="AI311" i="33"/>
  <c r="AF311" i="33"/>
  <c r="AE311" i="33"/>
  <c r="AJ311" i="33"/>
  <c r="AB311" i="33"/>
  <c r="AA311" i="33"/>
  <c r="Z311" i="33"/>
  <c r="Y311" i="33"/>
  <c r="T311" i="33"/>
  <c r="P311" i="33"/>
  <c r="AE310" i="33"/>
  <c r="AJ310" i="33"/>
  <c r="AI310" i="33"/>
  <c r="AF310" i="33"/>
  <c r="AB310" i="33"/>
  <c r="AA310" i="33"/>
  <c r="Z310" i="33"/>
  <c r="Y310" i="33"/>
  <c r="T310" i="33"/>
  <c r="P310" i="33"/>
  <c r="AE309" i="33"/>
  <c r="AJ309" i="33"/>
  <c r="AI309" i="33"/>
  <c r="AF309" i="33"/>
  <c r="AB309" i="33"/>
  <c r="AA309" i="33"/>
  <c r="Z309" i="33"/>
  <c r="Y309" i="33"/>
  <c r="T309" i="33"/>
  <c r="P309" i="33"/>
  <c r="AE308" i="33"/>
  <c r="AJ308" i="33"/>
  <c r="AI308" i="33"/>
  <c r="AF308" i="33"/>
  <c r="AB308" i="33"/>
  <c r="AA308" i="33"/>
  <c r="Z308" i="33"/>
  <c r="Y308" i="33"/>
  <c r="T308" i="33"/>
  <c r="P308" i="33"/>
  <c r="AE307" i="33"/>
  <c r="AJ307" i="33"/>
  <c r="AI307" i="33"/>
  <c r="AF307" i="33"/>
  <c r="AB307" i="33"/>
  <c r="AA307" i="33"/>
  <c r="Z307" i="33"/>
  <c r="Y307" i="33"/>
  <c r="T307" i="33"/>
  <c r="P307" i="33"/>
  <c r="AE306" i="33"/>
  <c r="AJ306" i="33"/>
  <c r="AI306" i="33"/>
  <c r="AF306" i="33"/>
  <c r="AB306" i="33"/>
  <c r="AA306" i="33"/>
  <c r="Z306" i="33"/>
  <c r="Y306" i="33"/>
  <c r="T306" i="33"/>
  <c r="P306" i="33"/>
  <c r="AI305" i="33"/>
  <c r="AF305" i="33"/>
  <c r="AE305" i="33"/>
  <c r="AJ305" i="33"/>
  <c r="AB305" i="33"/>
  <c r="AA305" i="33"/>
  <c r="Z305" i="33"/>
  <c r="Y305" i="33"/>
  <c r="T305" i="33"/>
  <c r="P305" i="33"/>
  <c r="AI304" i="33"/>
  <c r="AF304" i="33"/>
  <c r="AE304" i="33"/>
  <c r="AJ304" i="33"/>
  <c r="AB304" i="33"/>
  <c r="AA304" i="33"/>
  <c r="Z304" i="33"/>
  <c r="Y304" i="33"/>
  <c r="T304" i="33"/>
  <c r="P304" i="33"/>
  <c r="AE303" i="33"/>
  <c r="AJ303" i="33"/>
  <c r="AI303" i="33"/>
  <c r="AF303" i="33"/>
  <c r="AB303" i="33"/>
  <c r="AA303" i="33"/>
  <c r="Z303" i="33"/>
  <c r="Y303" i="33"/>
  <c r="T303" i="33"/>
  <c r="P303" i="33"/>
  <c r="AI302" i="33"/>
  <c r="AF302" i="33"/>
  <c r="AE302" i="33"/>
  <c r="AJ302" i="33"/>
  <c r="AB302" i="33"/>
  <c r="AA302" i="33"/>
  <c r="Z302" i="33"/>
  <c r="Y302" i="33"/>
  <c r="T302" i="33"/>
  <c r="P302" i="33"/>
  <c r="AE301" i="33"/>
  <c r="AJ301" i="33"/>
  <c r="AI301" i="33"/>
  <c r="AF301" i="33"/>
  <c r="AB301" i="33"/>
  <c r="AA301" i="33"/>
  <c r="Z301" i="33"/>
  <c r="Y301" i="33"/>
  <c r="T301" i="33"/>
  <c r="P301" i="33"/>
  <c r="AE300" i="33"/>
  <c r="AJ300" i="33"/>
  <c r="AI300" i="33"/>
  <c r="AF300" i="33"/>
  <c r="AB300" i="33"/>
  <c r="AA300" i="33"/>
  <c r="Z300" i="33"/>
  <c r="Y300" i="33"/>
  <c r="T300" i="33"/>
  <c r="P300" i="33"/>
  <c r="AE299" i="33"/>
  <c r="AJ299" i="33"/>
  <c r="AI299" i="33"/>
  <c r="AF299" i="33"/>
  <c r="AB299" i="33"/>
  <c r="AA299" i="33"/>
  <c r="Z299" i="33"/>
  <c r="Y299" i="33"/>
  <c r="T299" i="33"/>
  <c r="P299" i="33"/>
  <c r="AE298" i="33"/>
  <c r="AJ298" i="33"/>
  <c r="AI298" i="33"/>
  <c r="AF298" i="33"/>
  <c r="AB298" i="33"/>
  <c r="AA298" i="33"/>
  <c r="Z298" i="33"/>
  <c r="Y298" i="33"/>
  <c r="T298" i="33"/>
  <c r="P298" i="33"/>
  <c r="AI297" i="33"/>
  <c r="AF297" i="33"/>
  <c r="AE297" i="33"/>
  <c r="AJ297" i="33"/>
  <c r="AB297" i="33"/>
  <c r="AA297" i="33"/>
  <c r="Z297" i="33"/>
  <c r="Y297" i="33"/>
  <c r="T297" i="33"/>
  <c r="P297" i="33"/>
  <c r="AI296" i="33"/>
  <c r="AF296" i="33"/>
  <c r="AE296" i="33"/>
  <c r="AJ296" i="33"/>
  <c r="AB296" i="33"/>
  <c r="AA296" i="33"/>
  <c r="Z296" i="33"/>
  <c r="Y296" i="33"/>
  <c r="T296" i="33"/>
  <c r="P296" i="33"/>
  <c r="AE295" i="33"/>
  <c r="AJ295" i="33"/>
  <c r="AI295" i="33"/>
  <c r="AF295" i="33"/>
  <c r="AB295" i="33"/>
  <c r="AA295" i="33"/>
  <c r="Z295" i="33"/>
  <c r="Y295" i="33"/>
  <c r="T295" i="33"/>
  <c r="P295" i="33"/>
  <c r="AE294" i="33"/>
  <c r="AJ294" i="33"/>
  <c r="AI294" i="33"/>
  <c r="AF294" i="33"/>
  <c r="AB294" i="33"/>
  <c r="AA294" i="33"/>
  <c r="Z294" i="33"/>
  <c r="Y294" i="33"/>
  <c r="T294" i="33"/>
  <c r="P294" i="33"/>
  <c r="AE293" i="33"/>
  <c r="AJ293" i="33"/>
  <c r="AI293" i="33"/>
  <c r="AF293" i="33"/>
  <c r="AB293" i="33"/>
  <c r="AA293" i="33"/>
  <c r="Z293" i="33"/>
  <c r="Y293" i="33"/>
  <c r="T293" i="33"/>
  <c r="P293" i="33"/>
  <c r="AE292" i="33"/>
  <c r="AJ292" i="33"/>
  <c r="AI292" i="33"/>
  <c r="AF292" i="33"/>
  <c r="AB292" i="33"/>
  <c r="AA292" i="33"/>
  <c r="Z292" i="33"/>
  <c r="Y292" i="33"/>
  <c r="T292" i="33"/>
  <c r="P292" i="33"/>
  <c r="AE291" i="33"/>
  <c r="AJ291" i="33"/>
  <c r="AI291" i="33"/>
  <c r="AF291" i="33"/>
  <c r="AB291" i="33"/>
  <c r="AA291" i="33"/>
  <c r="Z291" i="33"/>
  <c r="Y291" i="33"/>
  <c r="T291" i="33"/>
  <c r="P291" i="33"/>
  <c r="AE290" i="33"/>
  <c r="AJ290" i="33"/>
  <c r="AI290" i="33"/>
  <c r="AF290" i="33"/>
  <c r="AB290" i="33"/>
  <c r="AA290" i="33"/>
  <c r="Z290" i="33"/>
  <c r="Y290" i="33"/>
  <c r="T290" i="33"/>
  <c r="P290" i="33"/>
  <c r="AI289" i="33"/>
  <c r="AF289" i="33"/>
  <c r="AE289" i="33"/>
  <c r="AJ289" i="33"/>
  <c r="AB289" i="33"/>
  <c r="AA289" i="33"/>
  <c r="Z289" i="33"/>
  <c r="Y289" i="33"/>
  <c r="T289" i="33"/>
  <c r="P289" i="33"/>
  <c r="AI288" i="33"/>
  <c r="AF288" i="33"/>
  <c r="AE288" i="33"/>
  <c r="AJ288" i="33"/>
  <c r="AB288" i="33"/>
  <c r="AA288" i="33"/>
  <c r="Z288" i="33"/>
  <c r="Y288" i="33"/>
  <c r="T288" i="33"/>
  <c r="P288" i="33"/>
  <c r="AI287" i="33"/>
  <c r="AF287" i="33"/>
  <c r="AE287" i="33"/>
  <c r="AJ287" i="33"/>
  <c r="AB287" i="33"/>
  <c r="AA287" i="33"/>
  <c r="Z287" i="33"/>
  <c r="Y287" i="33"/>
  <c r="T287" i="33"/>
  <c r="P287" i="33"/>
  <c r="AE286" i="33"/>
  <c r="AJ286" i="33"/>
  <c r="AI286" i="33"/>
  <c r="AF286" i="33"/>
  <c r="AB286" i="33"/>
  <c r="AA286" i="33"/>
  <c r="Z286" i="33"/>
  <c r="Y286" i="33"/>
  <c r="T286" i="33"/>
  <c r="P286" i="33"/>
  <c r="AE285" i="33"/>
  <c r="AJ285" i="33"/>
  <c r="AI285" i="33"/>
  <c r="AF285" i="33"/>
  <c r="AB285" i="33"/>
  <c r="AA285" i="33"/>
  <c r="Z285" i="33"/>
  <c r="Y285" i="33"/>
  <c r="T285" i="33"/>
  <c r="P285" i="33"/>
  <c r="AE284" i="33"/>
  <c r="AJ284" i="33"/>
  <c r="AI284" i="33"/>
  <c r="AF284" i="33"/>
  <c r="AB284" i="33"/>
  <c r="AA284" i="33"/>
  <c r="Z284" i="33"/>
  <c r="Y284" i="33"/>
  <c r="T284" i="33"/>
  <c r="P284" i="33"/>
  <c r="AE283" i="33"/>
  <c r="AJ283" i="33"/>
  <c r="AI283" i="33"/>
  <c r="AF283" i="33"/>
  <c r="AB283" i="33"/>
  <c r="AA283" i="33"/>
  <c r="Z283" i="33"/>
  <c r="Y283" i="33"/>
  <c r="T283" i="33"/>
  <c r="P283" i="33"/>
  <c r="AE282" i="33"/>
  <c r="AJ282" i="33"/>
  <c r="AI282" i="33"/>
  <c r="AF282" i="33"/>
  <c r="AB282" i="33"/>
  <c r="AA282" i="33"/>
  <c r="Z282" i="33"/>
  <c r="Y282" i="33"/>
  <c r="T282" i="33"/>
  <c r="P282" i="33"/>
  <c r="AI281" i="33"/>
  <c r="AF281" i="33"/>
  <c r="AE281" i="33"/>
  <c r="AJ281" i="33"/>
  <c r="AB281" i="33"/>
  <c r="AA281" i="33"/>
  <c r="Z281" i="33"/>
  <c r="Y281" i="33"/>
  <c r="T281" i="33"/>
  <c r="P281" i="33"/>
  <c r="AI280" i="33"/>
  <c r="AF280" i="33"/>
  <c r="AE280" i="33"/>
  <c r="AJ280" i="33"/>
  <c r="AB280" i="33"/>
  <c r="AA280" i="33"/>
  <c r="Z280" i="33"/>
  <c r="Y280" i="33"/>
  <c r="T280" i="33"/>
  <c r="P280" i="33"/>
  <c r="AI279" i="33"/>
  <c r="AF279" i="33"/>
  <c r="AE279" i="33"/>
  <c r="AJ279" i="33"/>
  <c r="AB279" i="33"/>
  <c r="AA279" i="33"/>
  <c r="Z279" i="33"/>
  <c r="Y279" i="33"/>
  <c r="T279" i="33"/>
  <c r="P279" i="33"/>
  <c r="AI278" i="33"/>
  <c r="AF278" i="33"/>
  <c r="AE278" i="33"/>
  <c r="AJ278" i="33"/>
  <c r="AB278" i="33"/>
  <c r="AA278" i="33"/>
  <c r="Z278" i="33"/>
  <c r="Y278" i="33"/>
  <c r="T278" i="33"/>
  <c r="P278" i="33"/>
  <c r="AE277" i="33"/>
  <c r="AJ277" i="33"/>
  <c r="AI277" i="33"/>
  <c r="AF277" i="33"/>
  <c r="AB277" i="33"/>
  <c r="AA277" i="33"/>
  <c r="Z277" i="33"/>
  <c r="Y277" i="33"/>
  <c r="T277" i="33"/>
  <c r="P277" i="33"/>
  <c r="AE276" i="33"/>
  <c r="AJ276" i="33"/>
  <c r="AI276" i="33"/>
  <c r="AF276" i="33"/>
  <c r="AB276" i="33"/>
  <c r="AA276" i="33"/>
  <c r="Z276" i="33"/>
  <c r="Y276" i="33"/>
  <c r="T276" i="33"/>
  <c r="P276" i="33"/>
  <c r="AE275" i="33"/>
  <c r="AJ275" i="33"/>
  <c r="AI275" i="33"/>
  <c r="AF275" i="33"/>
  <c r="AB275" i="33"/>
  <c r="AA275" i="33"/>
  <c r="Z275" i="33"/>
  <c r="Y275" i="33"/>
  <c r="T275" i="33"/>
  <c r="P275" i="33"/>
  <c r="AE274" i="33"/>
  <c r="AJ274" i="33"/>
  <c r="AI274" i="33"/>
  <c r="AF274" i="33"/>
  <c r="AB274" i="33"/>
  <c r="AA274" i="33"/>
  <c r="Z274" i="33"/>
  <c r="Y274" i="33"/>
  <c r="T274" i="33"/>
  <c r="P274" i="33"/>
  <c r="AI273" i="33"/>
  <c r="AF273" i="33"/>
  <c r="AE273" i="33"/>
  <c r="AJ273" i="33"/>
  <c r="AB273" i="33"/>
  <c r="AA273" i="33"/>
  <c r="Z273" i="33"/>
  <c r="Y273" i="33"/>
  <c r="T273" i="33"/>
  <c r="P273" i="33"/>
  <c r="AE272" i="33"/>
  <c r="AJ272" i="33"/>
  <c r="AI272" i="33"/>
  <c r="AF272" i="33"/>
  <c r="AB272" i="33"/>
  <c r="AA272" i="33"/>
  <c r="Z272" i="33"/>
  <c r="Y272" i="33"/>
  <c r="T272" i="33"/>
  <c r="P272" i="33"/>
  <c r="AE271" i="33"/>
  <c r="AJ271" i="33"/>
  <c r="AI271" i="33"/>
  <c r="AF271" i="33"/>
  <c r="AB271" i="33"/>
  <c r="AA271" i="33"/>
  <c r="Z271" i="33"/>
  <c r="Y271" i="33"/>
  <c r="T271" i="33"/>
  <c r="P271" i="33"/>
  <c r="AI270" i="33"/>
  <c r="AF270" i="33"/>
  <c r="AE270" i="33"/>
  <c r="AJ270" i="33"/>
  <c r="AB270" i="33"/>
  <c r="AA270" i="33"/>
  <c r="Z270" i="33"/>
  <c r="Y270" i="33"/>
  <c r="T270" i="33"/>
  <c r="P270" i="33"/>
  <c r="AE269" i="33"/>
  <c r="AJ269" i="33"/>
  <c r="AI269" i="33"/>
  <c r="AF269" i="33"/>
  <c r="AB269" i="33"/>
  <c r="AA269" i="33"/>
  <c r="Z269" i="33"/>
  <c r="Y269" i="33"/>
  <c r="T269" i="33"/>
  <c r="P269" i="33"/>
  <c r="AI268" i="33"/>
  <c r="AF268" i="33"/>
  <c r="AE268" i="33"/>
  <c r="AJ268" i="33"/>
  <c r="AB268" i="33"/>
  <c r="AA268" i="33"/>
  <c r="Z268" i="33"/>
  <c r="Y268" i="33"/>
  <c r="T268" i="33"/>
  <c r="P268" i="33"/>
  <c r="AI267" i="33"/>
  <c r="AF267" i="33"/>
  <c r="AE267" i="33"/>
  <c r="AJ267" i="33"/>
  <c r="AB267" i="33"/>
  <c r="AA267" i="33"/>
  <c r="Z267" i="33"/>
  <c r="Y267" i="33"/>
  <c r="T267" i="33"/>
  <c r="P267" i="33"/>
  <c r="AI266" i="33"/>
  <c r="AF266" i="33"/>
  <c r="AE266" i="33"/>
  <c r="AJ266" i="33"/>
  <c r="AB266" i="33"/>
  <c r="AA266" i="33"/>
  <c r="Z266" i="33"/>
  <c r="Y266" i="33"/>
  <c r="T266" i="33"/>
  <c r="P266" i="33"/>
  <c r="AE265" i="33"/>
  <c r="AJ265" i="33"/>
  <c r="AI265" i="33"/>
  <c r="AF265" i="33"/>
  <c r="AB265" i="33"/>
  <c r="AA265" i="33"/>
  <c r="Z265" i="33"/>
  <c r="Y265" i="33"/>
  <c r="T265" i="33"/>
  <c r="P265" i="33"/>
  <c r="AE264" i="33"/>
  <c r="AJ264" i="33"/>
  <c r="AI264" i="33"/>
  <c r="AF264" i="33"/>
  <c r="AB264" i="33"/>
  <c r="AA264" i="33"/>
  <c r="Z264" i="33"/>
  <c r="Y264" i="33"/>
  <c r="T264" i="33"/>
  <c r="P264" i="33"/>
  <c r="AI263" i="33"/>
  <c r="AF263" i="33"/>
  <c r="AE263" i="33"/>
  <c r="AJ263" i="33"/>
  <c r="AB263" i="33"/>
  <c r="AA263" i="33"/>
  <c r="Z263" i="33"/>
  <c r="Y263" i="33"/>
  <c r="T263" i="33"/>
  <c r="P263" i="33"/>
  <c r="AI262" i="33"/>
  <c r="AF262" i="33"/>
  <c r="AE262" i="33"/>
  <c r="AJ262" i="33"/>
  <c r="AB262" i="33"/>
  <c r="AA262" i="33"/>
  <c r="Z262" i="33"/>
  <c r="Y262" i="33"/>
  <c r="T262" i="33"/>
  <c r="P262" i="33"/>
  <c r="AI261" i="33"/>
  <c r="AF261" i="33"/>
  <c r="AE261" i="33"/>
  <c r="AJ261" i="33"/>
  <c r="AB261" i="33"/>
  <c r="AA261" i="33"/>
  <c r="Z261" i="33"/>
  <c r="Y261" i="33"/>
  <c r="T261" i="33"/>
  <c r="P261" i="33"/>
  <c r="AI260" i="33"/>
  <c r="AF260" i="33"/>
  <c r="AE260" i="33"/>
  <c r="AJ260" i="33"/>
  <c r="AB260" i="33"/>
  <c r="AA260" i="33"/>
  <c r="Z260" i="33"/>
  <c r="Y260" i="33"/>
  <c r="T260" i="33"/>
  <c r="P260" i="33"/>
  <c r="AI259" i="33"/>
  <c r="AF259" i="33"/>
  <c r="AE259" i="33"/>
  <c r="AJ259" i="33"/>
  <c r="AB259" i="33"/>
  <c r="AA259" i="33"/>
  <c r="Z259" i="33"/>
  <c r="Y259" i="33"/>
  <c r="T259" i="33"/>
  <c r="P259" i="33"/>
  <c r="AI258" i="33"/>
  <c r="AF258" i="33"/>
  <c r="AE258" i="33"/>
  <c r="AJ258" i="33"/>
  <c r="AB258" i="33"/>
  <c r="AA258" i="33"/>
  <c r="Z258" i="33"/>
  <c r="Y258" i="33"/>
  <c r="T258" i="33"/>
  <c r="P258" i="33"/>
  <c r="AE257" i="33"/>
  <c r="AJ257" i="33"/>
  <c r="AI257" i="33"/>
  <c r="AF257" i="33"/>
  <c r="AB257" i="33"/>
  <c r="AA257" i="33"/>
  <c r="Z257" i="33"/>
  <c r="Y257" i="33"/>
  <c r="T257" i="33"/>
  <c r="P257" i="33"/>
  <c r="AE256" i="33"/>
  <c r="AJ256" i="33"/>
  <c r="AI256" i="33"/>
  <c r="AF256" i="33"/>
  <c r="AB256" i="33"/>
  <c r="AA256" i="33"/>
  <c r="Z256" i="33"/>
  <c r="Y256" i="33"/>
  <c r="T256" i="33"/>
  <c r="P256" i="33"/>
  <c r="AI255" i="33"/>
  <c r="AF255" i="33"/>
  <c r="AE255" i="33"/>
  <c r="AJ255" i="33"/>
  <c r="AB255" i="33"/>
  <c r="AA255" i="33"/>
  <c r="Z255" i="33"/>
  <c r="Y255" i="33"/>
  <c r="T255" i="33"/>
  <c r="P255" i="33"/>
  <c r="AI254" i="33"/>
  <c r="AF254" i="33"/>
  <c r="AE254" i="33"/>
  <c r="AJ254" i="33"/>
  <c r="AB254" i="33"/>
  <c r="AA254" i="33"/>
  <c r="Z254" i="33"/>
  <c r="Y254" i="33"/>
  <c r="T254" i="33"/>
  <c r="P254" i="33"/>
  <c r="AI253" i="33"/>
  <c r="AF253" i="33"/>
  <c r="AE253" i="33"/>
  <c r="AJ253" i="33"/>
  <c r="AB253" i="33"/>
  <c r="AA253" i="33"/>
  <c r="Z253" i="33"/>
  <c r="Y253" i="33"/>
  <c r="C4" i="33"/>
  <c r="AB8" i="33"/>
  <c r="AB9" i="33"/>
  <c r="AB10" i="33"/>
  <c r="AB11" i="33"/>
  <c r="AB12" i="33"/>
  <c r="AB13" i="33"/>
  <c r="AB14" i="33"/>
  <c r="AB15" i="33"/>
  <c r="AB16" i="33"/>
  <c r="AB17" i="33"/>
  <c r="AB18" i="33"/>
  <c r="AB19" i="33"/>
  <c r="AB20" i="33"/>
  <c r="AB21" i="33"/>
  <c r="AB22" i="33"/>
  <c r="AB23" i="33"/>
  <c r="AB24" i="33"/>
  <c r="AB25" i="33"/>
  <c r="AB26" i="33"/>
  <c r="AB27" i="33"/>
  <c r="AB28" i="33"/>
  <c r="AB29" i="33"/>
  <c r="AB30" i="33"/>
  <c r="AB31" i="33"/>
  <c r="AB32" i="33"/>
  <c r="AB33" i="33"/>
  <c r="AB34" i="33"/>
  <c r="AB35" i="33"/>
  <c r="AB36" i="33"/>
  <c r="AB37" i="33"/>
  <c r="AB38" i="33"/>
  <c r="AB39" i="33"/>
  <c r="AB40" i="33"/>
  <c r="AB41" i="33"/>
  <c r="AB42" i="33"/>
  <c r="AB43" i="33"/>
  <c r="AB44" i="33"/>
  <c r="AB45" i="33"/>
  <c r="AB46" i="33"/>
  <c r="AB47" i="33"/>
  <c r="AB48" i="33"/>
  <c r="AB49" i="33"/>
  <c r="AB50" i="33"/>
  <c r="AB51" i="33"/>
  <c r="AB52" i="33"/>
  <c r="AB53" i="33"/>
  <c r="AB54" i="33"/>
  <c r="AB55" i="33"/>
  <c r="AB56" i="33"/>
  <c r="AB57" i="33"/>
  <c r="AB58" i="33"/>
  <c r="AB59" i="33"/>
  <c r="AB60" i="33"/>
  <c r="AB61" i="33"/>
  <c r="AB62" i="33"/>
  <c r="AB63" i="33"/>
  <c r="AB64" i="33"/>
  <c r="AB65" i="33"/>
  <c r="AB66" i="33"/>
  <c r="AB67" i="33"/>
  <c r="AB68" i="33"/>
  <c r="AB69" i="33"/>
  <c r="AB70" i="33"/>
  <c r="AB71" i="33"/>
  <c r="AB72" i="33"/>
  <c r="AB73" i="33"/>
  <c r="AB74" i="33"/>
  <c r="AB75" i="33"/>
  <c r="AB76" i="33"/>
  <c r="AB77" i="33"/>
  <c r="AB78" i="33"/>
  <c r="AB79" i="33"/>
  <c r="AB80" i="33"/>
  <c r="AB81" i="33"/>
  <c r="AB82" i="33"/>
  <c r="AB83" i="33"/>
  <c r="AB84" i="33"/>
  <c r="AB85" i="33"/>
  <c r="AB86" i="33"/>
  <c r="AB87" i="33"/>
  <c r="AB88" i="33"/>
  <c r="AB89" i="33"/>
  <c r="AB90" i="33"/>
  <c r="AB91" i="33"/>
  <c r="AB92" i="33"/>
  <c r="AB93" i="33"/>
  <c r="AB94" i="33"/>
  <c r="AB95" i="33"/>
  <c r="AB96" i="33"/>
  <c r="AB97" i="33"/>
  <c r="AB98" i="33"/>
  <c r="AB99" i="33"/>
  <c r="K100" i="33"/>
  <c r="AB100" i="33"/>
  <c r="AB101" i="33"/>
  <c r="AB102" i="33"/>
  <c r="K103" i="33"/>
  <c r="AB103" i="33"/>
  <c r="AB104" i="33"/>
  <c r="AB105" i="33"/>
  <c r="K106" i="33"/>
  <c r="AB106" i="33"/>
  <c r="AB107" i="33"/>
  <c r="K108" i="33"/>
  <c r="AB108" i="33"/>
  <c r="AB109" i="33"/>
  <c r="AB110" i="33"/>
  <c r="AB111" i="33"/>
  <c r="K112" i="33"/>
  <c r="AB112" i="33"/>
  <c r="AB113" i="33"/>
  <c r="AB114" i="33"/>
  <c r="AB115" i="33"/>
  <c r="AB116" i="33"/>
  <c r="AB117" i="33"/>
  <c r="AB118" i="33"/>
  <c r="AB119" i="33"/>
  <c r="AB120" i="33"/>
  <c r="AB121" i="33"/>
  <c r="AB122" i="33"/>
  <c r="AB123" i="33"/>
  <c r="AB124" i="33"/>
  <c r="AB125" i="33"/>
  <c r="AB126" i="33"/>
  <c r="AB127" i="33"/>
  <c r="AB128" i="33"/>
  <c r="AB129" i="33"/>
  <c r="AB130" i="33"/>
  <c r="AB131" i="33"/>
  <c r="AB132" i="33"/>
  <c r="AB133" i="33"/>
  <c r="AB134" i="33"/>
  <c r="AB135" i="33"/>
  <c r="AB136" i="33"/>
  <c r="AB137" i="33"/>
  <c r="AB138" i="33"/>
  <c r="AB139" i="33"/>
  <c r="AB140" i="33"/>
  <c r="AB141" i="33"/>
  <c r="AB142" i="33"/>
  <c r="AB143" i="33"/>
  <c r="AB144" i="33"/>
  <c r="AB145" i="33"/>
  <c r="AB146" i="33"/>
  <c r="AB147" i="33"/>
  <c r="AB148" i="33"/>
  <c r="AB149" i="33"/>
  <c r="AB150" i="33"/>
  <c r="AB151" i="33"/>
  <c r="AB152" i="33"/>
  <c r="AB153" i="33"/>
  <c r="AB154" i="33"/>
  <c r="AB155" i="33"/>
  <c r="AB156" i="33"/>
  <c r="AB157" i="33"/>
  <c r="AB158" i="33"/>
  <c r="AB159" i="33"/>
  <c r="AB160" i="33"/>
  <c r="AB161" i="33"/>
  <c r="AB162" i="33"/>
  <c r="AB163" i="33"/>
  <c r="AB164" i="33"/>
  <c r="AB165" i="33"/>
  <c r="AB166" i="33"/>
  <c r="AB167" i="33"/>
  <c r="AB168" i="33"/>
  <c r="AB169" i="33"/>
  <c r="AB170" i="33"/>
  <c r="AB171" i="33"/>
  <c r="AB172" i="33"/>
  <c r="AB173" i="33"/>
  <c r="AB174" i="33"/>
  <c r="AB175" i="33"/>
  <c r="AB176" i="33"/>
  <c r="AB177" i="33"/>
  <c r="AB178" i="33"/>
  <c r="AB179" i="33"/>
  <c r="AB180" i="33"/>
  <c r="AB181" i="33"/>
  <c r="AB182" i="33"/>
  <c r="AB183" i="33"/>
  <c r="AB184" i="33"/>
  <c r="AB185" i="33"/>
  <c r="AB186" i="33"/>
  <c r="AB187" i="33"/>
  <c r="AB188" i="33"/>
  <c r="AB189" i="33"/>
  <c r="AB190" i="33"/>
  <c r="AB191" i="33"/>
  <c r="AB192" i="33"/>
  <c r="AB193" i="33"/>
  <c r="AB194" i="33"/>
  <c r="AB195" i="33"/>
  <c r="AB196" i="33"/>
  <c r="AB197" i="33"/>
  <c r="AB198" i="33"/>
  <c r="AB199" i="33"/>
  <c r="AB200" i="33"/>
  <c r="AB201" i="33"/>
  <c r="AB202" i="33"/>
  <c r="AB203" i="33"/>
  <c r="AB204" i="33"/>
  <c r="AB205" i="33"/>
  <c r="AB206" i="33"/>
  <c r="AB207" i="33"/>
  <c r="AB208" i="33"/>
  <c r="AB209" i="33"/>
  <c r="AB210" i="33"/>
  <c r="AB211" i="33"/>
  <c r="AB212" i="33"/>
  <c r="AB213" i="33"/>
  <c r="AB214" i="33"/>
  <c r="AB215" i="33"/>
  <c r="AB216" i="33"/>
  <c r="AB217" i="33"/>
  <c r="AB218" i="33"/>
  <c r="AB219" i="33"/>
  <c r="AB220" i="33"/>
  <c r="AB221" i="33"/>
  <c r="AB222" i="33"/>
  <c r="AB223" i="33"/>
  <c r="AB224" i="33"/>
  <c r="AB225" i="33"/>
  <c r="AB226" i="33"/>
  <c r="AB227" i="33"/>
  <c r="AB228" i="33"/>
  <c r="AB229" i="33"/>
  <c r="AB230" i="33"/>
  <c r="AB231" i="33"/>
  <c r="AB232" i="33"/>
  <c r="AB233" i="33"/>
  <c r="AB234" i="33"/>
  <c r="AB235" i="33"/>
  <c r="AB236" i="33"/>
  <c r="AB237" i="33"/>
  <c r="AB238" i="33"/>
  <c r="AB239" i="33"/>
  <c r="AB240" i="33"/>
  <c r="AB241" i="33"/>
  <c r="AB242" i="33"/>
  <c r="AB243" i="33"/>
  <c r="AB244" i="33"/>
  <c r="AB245" i="33"/>
  <c r="AB246" i="33"/>
  <c r="AB247" i="33"/>
  <c r="AB248" i="33"/>
  <c r="AB249" i="33"/>
  <c r="AB250" i="33"/>
  <c r="AB251" i="33"/>
  <c r="AB252" i="33"/>
  <c r="X6" i="33"/>
  <c r="X8" i="33"/>
  <c r="X9" i="33"/>
  <c r="X10" i="33"/>
  <c r="X11" i="33"/>
  <c r="X12" i="33"/>
  <c r="X13" i="33"/>
  <c r="X14" i="33"/>
  <c r="X15" i="33"/>
  <c r="X16" i="33"/>
  <c r="X17" i="33"/>
  <c r="X18" i="33"/>
  <c r="X19" i="33"/>
  <c r="X20" i="33"/>
  <c r="X21" i="33"/>
  <c r="X22" i="33"/>
  <c r="X23" i="33"/>
  <c r="X24" i="33"/>
  <c r="X25" i="33"/>
  <c r="X26" i="33"/>
  <c r="X27" i="33"/>
  <c r="X28" i="33"/>
  <c r="X29" i="33"/>
  <c r="X30" i="33"/>
  <c r="X31" i="33"/>
  <c r="X32" i="33"/>
  <c r="X33" i="33"/>
  <c r="X34" i="33"/>
  <c r="X35" i="33"/>
  <c r="X36" i="33"/>
  <c r="X37" i="33"/>
  <c r="X38" i="33"/>
  <c r="X39" i="33"/>
  <c r="X40" i="33"/>
  <c r="X41" i="33"/>
  <c r="X42" i="33"/>
  <c r="X43" i="33"/>
  <c r="X44" i="33"/>
  <c r="X45" i="33"/>
  <c r="X46" i="33"/>
  <c r="X47" i="33"/>
  <c r="X48" i="33"/>
  <c r="X49" i="33"/>
  <c r="X50" i="33"/>
  <c r="X51" i="33"/>
  <c r="X52" i="33"/>
  <c r="X53" i="33"/>
  <c r="X54" i="33"/>
  <c r="X55" i="33"/>
  <c r="X56" i="33"/>
  <c r="X57" i="33"/>
  <c r="X58" i="33"/>
  <c r="X59" i="33"/>
  <c r="X60" i="33"/>
  <c r="X61" i="33"/>
  <c r="X62" i="33"/>
  <c r="X63" i="33"/>
  <c r="X64" i="33"/>
  <c r="X65" i="33"/>
  <c r="X66" i="33"/>
  <c r="X67" i="33"/>
  <c r="X68" i="33"/>
  <c r="X69" i="33"/>
  <c r="X70" i="33"/>
  <c r="X71" i="33"/>
  <c r="X72" i="33"/>
  <c r="X73" i="33"/>
  <c r="X74" i="33"/>
  <c r="X75" i="33"/>
  <c r="X76" i="33"/>
  <c r="X77" i="33"/>
  <c r="X78" i="33"/>
  <c r="X79" i="33"/>
  <c r="X80" i="33"/>
  <c r="X81" i="33"/>
  <c r="X82" i="33"/>
  <c r="X83" i="33"/>
  <c r="X84" i="33"/>
  <c r="X85" i="33"/>
  <c r="X86" i="33"/>
  <c r="X87" i="33"/>
  <c r="X88" i="33"/>
  <c r="X89" i="33"/>
  <c r="X90" i="33"/>
  <c r="X91" i="33"/>
  <c r="X92" i="33"/>
  <c r="X93" i="33"/>
  <c r="X94" i="33"/>
  <c r="X95" i="33"/>
  <c r="X96" i="33"/>
  <c r="X97" i="33"/>
  <c r="X98" i="33"/>
  <c r="X99" i="33"/>
  <c r="X100" i="33"/>
  <c r="X101" i="33"/>
  <c r="X102" i="33"/>
  <c r="X103" i="33"/>
  <c r="X104" i="33"/>
  <c r="X105" i="33"/>
  <c r="X106" i="33"/>
  <c r="X107" i="33"/>
  <c r="X108" i="33"/>
  <c r="X109" i="33"/>
  <c r="X110" i="33"/>
  <c r="X111" i="33"/>
  <c r="X112" i="33"/>
  <c r="X113" i="33"/>
  <c r="X114" i="33"/>
  <c r="X115" i="33"/>
  <c r="X116" i="33"/>
  <c r="X117" i="33"/>
  <c r="X118" i="33"/>
  <c r="X119" i="33"/>
  <c r="X120" i="33"/>
  <c r="X121" i="33"/>
  <c r="X122" i="33"/>
  <c r="X123" i="33"/>
  <c r="X124" i="33"/>
  <c r="X125" i="33"/>
  <c r="X126" i="33"/>
  <c r="X127" i="33"/>
  <c r="X128" i="33"/>
  <c r="X129" i="33"/>
  <c r="X130" i="33"/>
  <c r="X131" i="33"/>
  <c r="X132" i="33"/>
  <c r="X133" i="33"/>
  <c r="X134" i="33"/>
  <c r="X135" i="33"/>
  <c r="X136" i="33"/>
  <c r="X137" i="33"/>
  <c r="X138" i="33"/>
  <c r="X139" i="33"/>
  <c r="X140" i="33"/>
  <c r="X141" i="33"/>
  <c r="X142" i="33"/>
  <c r="X143" i="33"/>
  <c r="X144" i="33"/>
  <c r="X145" i="33"/>
  <c r="X146" i="33"/>
  <c r="X147" i="33"/>
  <c r="X148" i="33"/>
  <c r="X149" i="33"/>
  <c r="X150" i="33"/>
  <c r="X151" i="33"/>
  <c r="X152" i="33"/>
  <c r="X153" i="33"/>
  <c r="X154" i="33"/>
  <c r="X155" i="33"/>
  <c r="X156" i="33"/>
  <c r="X157" i="33"/>
  <c r="X158" i="33"/>
  <c r="X159" i="33"/>
  <c r="X160" i="33"/>
  <c r="X161" i="33"/>
  <c r="X162" i="33"/>
  <c r="X163" i="33"/>
  <c r="X164" i="33"/>
  <c r="X165" i="33"/>
  <c r="X166" i="33"/>
  <c r="X167" i="33"/>
  <c r="X168" i="33"/>
  <c r="X169" i="33"/>
  <c r="X170" i="33"/>
  <c r="X171" i="33"/>
  <c r="X172" i="33"/>
  <c r="X173" i="33"/>
  <c r="X174" i="33"/>
  <c r="X175" i="33"/>
  <c r="X176" i="33"/>
  <c r="X177" i="33"/>
  <c r="X178" i="33"/>
  <c r="X179" i="33"/>
  <c r="X180" i="33"/>
  <c r="X181" i="33"/>
  <c r="X182" i="33"/>
  <c r="X183" i="33"/>
  <c r="X184" i="33"/>
  <c r="X185" i="33"/>
  <c r="X186" i="33"/>
  <c r="X187" i="33"/>
  <c r="X188" i="33"/>
  <c r="X189" i="33"/>
  <c r="X190" i="33"/>
  <c r="X191" i="33"/>
  <c r="X192" i="33"/>
  <c r="X193" i="33"/>
  <c r="X194" i="33"/>
  <c r="X195" i="33"/>
  <c r="X196" i="33"/>
  <c r="X197" i="33"/>
  <c r="X198" i="33"/>
  <c r="X199" i="33"/>
  <c r="X200" i="33"/>
  <c r="X201" i="33"/>
  <c r="X202" i="33"/>
  <c r="X203" i="33"/>
  <c r="X204" i="33"/>
  <c r="X205" i="33"/>
  <c r="X206" i="33"/>
  <c r="X207" i="33"/>
  <c r="X208" i="33"/>
  <c r="X209" i="33"/>
  <c r="X210" i="33"/>
  <c r="X211" i="33"/>
  <c r="X212" i="33"/>
  <c r="X213" i="33"/>
  <c r="X214" i="33"/>
  <c r="X215" i="33"/>
  <c r="X216" i="33"/>
  <c r="X217" i="33"/>
  <c r="X218" i="33"/>
  <c r="X219" i="33"/>
  <c r="X220" i="33"/>
  <c r="X221" i="33"/>
  <c r="X222" i="33"/>
  <c r="X223" i="33"/>
  <c r="X224" i="33"/>
  <c r="X225" i="33"/>
  <c r="X226" i="33"/>
  <c r="X227" i="33"/>
  <c r="X228" i="33"/>
  <c r="X229" i="33"/>
  <c r="X230" i="33"/>
  <c r="X231" i="33"/>
  <c r="X232" i="33"/>
  <c r="X233" i="33"/>
  <c r="X234" i="33"/>
  <c r="X235" i="33"/>
  <c r="X236" i="33"/>
  <c r="X237" i="33"/>
  <c r="X238" i="33"/>
  <c r="X239" i="33"/>
  <c r="X240" i="33"/>
  <c r="X241" i="33"/>
  <c r="X242" i="33"/>
  <c r="X243" i="33"/>
  <c r="X244" i="33"/>
  <c r="X245" i="33"/>
  <c r="X246" i="33"/>
  <c r="X247" i="33"/>
  <c r="X248" i="33"/>
  <c r="X249" i="33"/>
  <c r="X250" i="33"/>
  <c r="X251" i="33"/>
  <c r="X252" i="33"/>
  <c r="X253" i="33"/>
  <c r="T253" i="33"/>
  <c r="P253" i="33"/>
  <c r="AI252" i="33"/>
  <c r="AF252" i="33"/>
  <c r="AE252" i="33"/>
  <c r="AJ252" i="33"/>
  <c r="AA252" i="33"/>
  <c r="Z252" i="33"/>
  <c r="Y252" i="33"/>
  <c r="T252" i="33"/>
  <c r="P252" i="33"/>
  <c r="AI251" i="33"/>
  <c r="AF251" i="33"/>
  <c r="AE251" i="33"/>
  <c r="AJ251" i="33"/>
  <c r="AA251" i="33"/>
  <c r="Z251" i="33"/>
  <c r="Y251" i="33"/>
  <c r="T251" i="33"/>
  <c r="P251" i="33"/>
  <c r="AI250" i="33"/>
  <c r="AF250" i="33"/>
  <c r="AE250" i="33"/>
  <c r="AJ250" i="33"/>
  <c r="AA250" i="33"/>
  <c r="Z250" i="33"/>
  <c r="Y250" i="33"/>
  <c r="T250" i="33"/>
  <c r="P250" i="33"/>
  <c r="AI249" i="33"/>
  <c r="AF249" i="33"/>
  <c r="AE249" i="33"/>
  <c r="AJ249" i="33"/>
  <c r="AA249" i="33"/>
  <c r="Z249" i="33"/>
  <c r="Y249" i="33"/>
  <c r="T249" i="33"/>
  <c r="P249" i="33"/>
  <c r="AI248" i="33"/>
  <c r="AF248" i="33"/>
  <c r="AE248" i="33"/>
  <c r="AJ248" i="33"/>
  <c r="AA248" i="33"/>
  <c r="Z248" i="33"/>
  <c r="Y248" i="33"/>
  <c r="T248" i="33"/>
  <c r="P248" i="33"/>
  <c r="AI247" i="33"/>
  <c r="AF247" i="33"/>
  <c r="AE247" i="33"/>
  <c r="AJ247" i="33"/>
  <c r="AA247" i="33"/>
  <c r="Z247" i="33"/>
  <c r="Y247" i="33"/>
  <c r="T247" i="33"/>
  <c r="P247" i="33"/>
  <c r="AI246" i="33"/>
  <c r="AF246" i="33"/>
  <c r="AE246" i="33"/>
  <c r="AJ246" i="33"/>
  <c r="AA246" i="33"/>
  <c r="Z246" i="33"/>
  <c r="Y246" i="33"/>
  <c r="T246" i="33"/>
  <c r="P246" i="33"/>
  <c r="AI245" i="33"/>
  <c r="AF245" i="33"/>
  <c r="AE245" i="33"/>
  <c r="AJ245" i="33"/>
  <c r="AA245" i="33"/>
  <c r="Z245" i="33"/>
  <c r="Y245" i="33"/>
  <c r="T245" i="33"/>
  <c r="P245" i="33"/>
  <c r="AI244" i="33"/>
  <c r="AF244" i="33"/>
  <c r="AE244" i="33"/>
  <c r="AJ244" i="33"/>
  <c r="AA244" i="33"/>
  <c r="Z244" i="33"/>
  <c r="Y244" i="33"/>
  <c r="T244" i="33"/>
  <c r="P244" i="33"/>
  <c r="AI243" i="33"/>
  <c r="AF243" i="33"/>
  <c r="AE243" i="33"/>
  <c r="AJ243" i="33"/>
  <c r="AA243" i="33"/>
  <c r="Z243" i="33"/>
  <c r="Y243" i="33"/>
  <c r="T243" i="33"/>
  <c r="P243" i="33"/>
  <c r="AI242" i="33"/>
  <c r="AF242" i="33"/>
  <c r="AE242" i="33"/>
  <c r="AJ242" i="33"/>
  <c r="AA242" i="33"/>
  <c r="Z242" i="33"/>
  <c r="Y242" i="33"/>
  <c r="T242" i="33"/>
  <c r="P242" i="33"/>
  <c r="AI241" i="33"/>
  <c r="AF241" i="33"/>
  <c r="AE241" i="33"/>
  <c r="AJ241" i="33"/>
  <c r="AA241" i="33"/>
  <c r="Z241" i="33"/>
  <c r="Y241" i="33"/>
  <c r="T241" i="33"/>
  <c r="P241" i="33"/>
  <c r="AI240" i="33"/>
  <c r="AF240" i="33"/>
  <c r="AE240" i="33"/>
  <c r="AJ240" i="33"/>
  <c r="AA240" i="33"/>
  <c r="Z240" i="33"/>
  <c r="Y240" i="33"/>
  <c r="T240" i="33"/>
  <c r="P240" i="33"/>
  <c r="AI239" i="33"/>
  <c r="AF239" i="33"/>
  <c r="AE239" i="33"/>
  <c r="AJ239" i="33"/>
  <c r="AA239" i="33"/>
  <c r="Z239" i="33"/>
  <c r="Y239" i="33"/>
  <c r="T239" i="33"/>
  <c r="P239" i="33"/>
  <c r="AE238" i="33"/>
  <c r="AJ238" i="33"/>
  <c r="AI238" i="33"/>
  <c r="AF238" i="33"/>
  <c r="AA238" i="33"/>
  <c r="Z238" i="33"/>
  <c r="Y238" i="33"/>
  <c r="T238" i="33"/>
  <c r="P238" i="33"/>
  <c r="AI237" i="33"/>
  <c r="AF237" i="33"/>
  <c r="AE237" i="33"/>
  <c r="AJ237" i="33"/>
  <c r="AA237" i="33"/>
  <c r="Z237" i="33"/>
  <c r="Y237" i="33"/>
  <c r="T237" i="33"/>
  <c r="P237" i="33"/>
  <c r="AE236" i="33"/>
  <c r="AJ236" i="33"/>
  <c r="AI236" i="33"/>
  <c r="AF236" i="33"/>
  <c r="AA236" i="33"/>
  <c r="Z236" i="33"/>
  <c r="Y236" i="33"/>
  <c r="T236" i="33"/>
  <c r="P236" i="33"/>
  <c r="AI235" i="33"/>
  <c r="AF235" i="33"/>
  <c r="AE235" i="33"/>
  <c r="AJ235" i="33"/>
  <c r="AA235" i="33"/>
  <c r="Z235" i="33"/>
  <c r="Y235" i="33"/>
  <c r="Z8" i="33"/>
  <c r="Z9" i="33"/>
  <c r="Z10" i="33"/>
  <c r="Z11" i="33"/>
  <c r="Z12" i="33"/>
  <c r="Z13" i="33"/>
  <c r="Z14" i="33"/>
  <c r="Z15" i="33"/>
  <c r="Z16" i="33"/>
  <c r="Z17" i="33"/>
  <c r="Z18" i="33"/>
  <c r="Z19" i="33"/>
  <c r="Z20" i="33"/>
  <c r="Z21" i="33"/>
  <c r="Z22" i="33"/>
  <c r="Z23" i="33"/>
  <c r="Z24" i="33"/>
  <c r="Z25" i="33"/>
  <c r="Z26" i="33"/>
  <c r="Z27" i="33"/>
  <c r="Z28" i="33"/>
  <c r="Z29" i="33"/>
  <c r="Z30" i="33"/>
  <c r="Z31" i="33"/>
  <c r="Z32" i="33"/>
  <c r="Z33" i="33"/>
  <c r="Z34" i="33"/>
  <c r="Z35" i="33"/>
  <c r="Z36" i="33"/>
  <c r="Z37" i="33"/>
  <c r="Z38" i="33"/>
  <c r="Z39" i="33"/>
  <c r="Z40" i="33"/>
  <c r="Z41" i="33"/>
  <c r="Z42" i="33"/>
  <c r="Z43" i="33"/>
  <c r="Z44" i="33"/>
  <c r="Z45" i="33"/>
  <c r="Z46" i="33"/>
  <c r="Z47" i="33"/>
  <c r="Z48" i="33"/>
  <c r="Z49" i="33"/>
  <c r="Z50" i="33"/>
  <c r="Z51" i="33"/>
  <c r="Z52" i="33"/>
  <c r="Z53" i="33"/>
  <c r="Z54" i="33"/>
  <c r="Z55" i="33"/>
  <c r="Z56" i="33"/>
  <c r="Z57" i="33"/>
  <c r="Z58" i="33"/>
  <c r="Z59" i="33"/>
  <c r="Z60" i="33"/>
  <c r="Z61" i="33"/>
  <c r="Z62" i="33"/>
  <c r="Z63" i="33"/>
  <c r="Z64" i="33"/>
  <c r="Z65" i="33"/>
  <c r="Z66" i="33"/>
  <c r="Z67" i="33"/>
  <c r="Z68" i="33"/>
  <c r="Z69" i="33"/>
  <c r="Z70" i="33"/>
  <c r="Z71" i="33"/>
  <c r="Z72" i="33"/>
  <c r="Z73" i="33"/>
  <c r="Z74" i="33"/>
  <c r="Z75" i="33"/>
  <c r="Z76" i="33"/>
  <c r="Z77" i="33"/>
  <c r="Z78" i="33"/>
  <c r="Z79" i="33"/>
  <c r="Z80" i="33"/>
  <c r="Z81" i="33"/>
  <c r="Z82" i="33"/>
  <c r="Z83" i="33"/>
  <c r="Z84" i="33"/>
  <c r="Z85" i="33"/>
  <c r="Z86" i="33"/>
  <c r="Z87" i="33"/>
  <c r="Z88" i="33"/>
  <c r="Z89" i="33"/>
  <c r="Z90" i="33"/>
  <c r="Z91" i="33"/>
  <c r="Z92" i="33"/>
  <c r="Z93" i="33"/>
  <c r="Z94" i="33"/>
  <c r="Z95" i="33"/>
  <c r="Z96" i="33"/>
  <c r="Z97" i="33"/>
  <c r="Z98" i="33"/>
  <c r="Z99" i="33"/>
  <c r="Z100" i="33"/>
  <c r="Z101" i="33"/>
  <c r="Z102" i="33"/>
  <c r="Z103" i="33"/>
  <c r="Z104" i="33"/>
  <c r="Z105" i="33"/>
  <c r="Z106" i="33"/>
  <c r="Z107" i="33"/>
  <c r="Z108" i="33"/>
  <c r="Z109" i="33"/>
  <c r="Z110" i="33"/>
  <c r="Z111" i="33"/>
  <c r="Z112" i="33"/>
  <c r="Z113" i="33"/>
  <c r="Z114" i="33"/>
  <c r="Z115" i="33"/>
  <c r="Z116" i="33"/>
  <c r="Z117" i="33"/>
  <c r="Z118" i="33"/>
  <c r="Z119" i="33"/>
  <c r="Z120" i="33"/>
  <c r="Z121" i="33"/>
  <c r="Z122" i="33"/>
  <c r="Z123" i="33"/>
  <c r="Z124" i="33"/>
  <c r="Z125" i="33"/>
  <c r="Z126" i="33"/>
  <c r="Z127" i="33"/>
  <c r="Z128" i="33"/>
  <c r="Z129" i="33"/>
  <c r="Z130" i="33"/>
  <c r="Z131" i="33"/>
  <c r="Z132" i="33"/>
  <c r="Z133" i="33"/>
  <c r="Z134" i="33"/>
  <c r="Z135" i="33"/>
  <c r="Z136" i="33"/>
  <c r="Z137" i="33"/>
  <c r="Z138" i="33"/>
  <c r="Z139" i="33"/>
  <c r="Z140" i="33"/>
  <c r="Z141" i="33"/>
  <c r="Z142" i="33"/>
  <c r="Z143" i="33"/>
  <c r="Z144" i="33"/>
  <c r="Z145" i="33"/>
  <c r="Z146" i="33"/>
  <c r="Z147" i="33"/>
  <c r="Z148" i="33"/>
  <c r="Z149" i="33"/>
  <c r="Z150" i="33"/>
  <c r="Z151" i="33"/>
  <c r="Z152" i="33"/>
  <c r="Z153" i="33"/>
  <c r="Z154" i="33"/>
  <c r="Z155" i="33"/>
  <c r="Z156" i="33"/>
  <c r="Z157" i="33"/>
  <c r="Z158" i="33"/>
  <c r="Z159" i="33"/>
  <c r="Z160" i="33"/>
  <c r="Z161" i="33"/>
  <c r="Z162" i="33"/>
  <c r="Z163" i="33"/>
  <c r="Z164" i="33"/>
  <c r="Z165" i="33"/>
  <c r="Z166" i="33"/>
  <c r="Z167" i="33"/>
  <c r="Z168" i="33"/>
  <c r="Z169" i="33"/>
  <c r="Z170" i="33"/>
  <c r="Z171" i="33"/>
  <c r="Z172" i="33"/>
  <c r="Z173" i="33"/>
  <c r="Z174" i="33"/>
  <c r="Z175" i="33"/>
  <c r="Z176" i="33"/>
  <c r="Z177" i="33"/>
  <c r="Z178" i="33"/>
  <c r="Z179" i="33"/>
  <c r="Z180" i="33"/>
  <c r="Z181" i="33"/>
  <c r="Z182" i="33"/>
  <c r="Z183" i="33"/>
  <c r="Z184" i="33"/>
  <c r="Z185" i="33"/>
  <c r="Z186" i="33"/>
  <c r="Z187" i="33"/>
  <c r="Z188" i="33"/>
  <c r="Z189" i="33"/>
  <c r="Z190" i="33"/>
  <c r="Z191" i="33"/>
  <c r="Z192" i="33"/>
  <c r="Z193" i="33"/>
  <c r="Z194" i="33"/>
  <c r="Z195" i="33"/>
  <c r="Z196" i="33"/>
  <c r="Z197" i="33"/>
  <c r="Z198" i="33"/>
  <c r="Z199" i="33"/>
  <c r="Z200" i="33"/>
  <c r="Z201" i="33"/>
  <c r="Z202" i="33"/>
  <c r="Z203" i="33"/>
  <c r="Z204" i="33"/>
  <c r="Z205" i="33"/>
  <c r="Z206" i="33"/>
  <c r="Z207" i="33"/>
  <c r="Z208" i="33"/>
  <c r="Z209" i="33"/>
  <c r="Z210" i="33"/>
  <c r="Z211" i="33"/>
  <c r="Z212" i="33"/>
  <c r="Z213" i="33"/>
  <c r="Z214" i="33"/>
  <c r="Z215" i="33"/>
  <c r="Z216" i="33"/>
  <c r="Z217" i="33"/>
  <c r="Z218" i="33"/>
  <c r="Z219" i="33"/>
  <c r="Z220" i="33"/>
  <c r="Z221" i="33"/>
  <c r="Z222" i="33"/>
  <c r="Z223" i="33"/>
  <c r="Z224" i="33"/>
  <c r="Z225" i="33"/>
  <c r="Z226" i="33"/>
  <c r="Z227" i="33"/>
  <c r="Z228" i="33"/>
  <c r="Z229" i="33"/>
  <c r="Z230" i="33"/>
  <c r="Z231" i="33"/>
  <c r="Z232" i="33"/>
  <c r="Z233" i="33"/>
  <c r="Z234" i="33"/>
  <c r="V6" i="33"/>
  <c r="V8" i="33"/>
  <c r="V9" i="33"/>
  <c r="V10" i="33"/>
  <c r="V11" i="33"/>
  <c r="V12" i="33"/>
  <c r="V13" i="33"/>
  <c r="V14" i="33"/>
  <c r="V15" i="33"/>
  <c r="V16" i="33"/>
  <c r="V17" i="33"/>
  <c r="V18" i="33"/>
  <c r="V19" i="33"/>
  <c r="V20" i="33"/>
  <c r="V21" i="33"/>
  <c r="V22" i="33"/>
  <c r="V23" i="33"/>
  <c r="V24" i="33"/>
  <c r="V25" i="33"/>
  <c r="V26" i="33"/>
  <c r="V27" i="33"/>
  <c r="V28" i="33"/>
  <c r="V29" i="33"/>
  <c r="V30" i="33"/>
  <c r="V31" i="33"/>
  <c r="V32" i="33"/>
  <c r="V33" i="33"/>
  <c r="V34" i="33"/>
  <c r="V35" i="33"/>
  <c r="V36" i="33"/>
  <c r="V37" i="33"/>
  <c r="V38" i="33"/>
  <c r="V39" i="33"/>
  <c r="V40" i="33"/>
  <c r="V41" i="33"/>
  <c r="V42" i="33"/>
  <c r="V43" i="33"/>
  <c r="V44" i="33"/>
  <c r="V45" i="33"/>
  <c r="V46" i="33"/>
  <c r="V47" i="33"/>
  <c r="V48" i="33"/>
  <c r="V49" i="33"/>
  <c r="V50" i="33"/>
  <c r="V51" i="33"/>
  <c r="V52" i="33"/>
  <c r="V53" i="33"/>
  <c r="V54" i="33"/>
  <c r="V55" i="33"/>
  <c r="V56" i="33"/>
  <c r="V57" i="33"/>
  <c r="V58" i="33"/>
  <c r="V59" i="33"/>
  <c r="V60" i="33"/>
  <c r="V61" i="33"/>
  <c r="V62" i="33"/>
  <c r="V63" i="33"/>
  <c r="V64" i="33"/>
  <c r="V65" i="33"/>
  <c r="V66" i="33"/>
  <c r="V67" i="33"/>
  <c r="V68" i="33"/>
  <c r="V69" i="33"/>
  <c r="V70" i="33"/>
  <c r="V71" i="33"/>
  <c r="V72" i="33"/>
  <c r="V73" i="33"/>
  <c r="V74" i="33"/>
  <c r="V75" i="33"/>
  <c r="V76" i="33"/>
  <c r="V77" i="33"/>
  <c r="V78" i="33"/>
  <c r="V79" i="33"/>
  <c r="V80" i="33"/>
  <c r="V81" i="33"/>
  <c r="V82" i="33"/>
  <c r="V83" i="33"/>
  <c r="V84" i="33"/>
  <c r="V85" i="33"/>
  <c r="V86" i="33"/>
  <c r="V87" i="33"/>
  <c r="V88" i="33"/>
  <c r="V89" i="33"/>
  <c r="V90" i="33"/>
  <c r="V91" i="33"/>
  <c r="V92" i="33"/>
  <c r="V93" i="33"/>
  <c r="V94" i="33"/>
  <c r="V95" i="33"/>
  <c r="V96" i="33"/>
  <c r="V97" i="33"/>
  <c r="V98" i="33"/>
  <c r="V99" i="33"/>
  <c r="V100" i="33"/>
  <c r="V101" i="33"/>
  <c r="V102" i="33"/>
  <c r="V103" i="33"/>
  <c r="V104" i="33"/>
  <c r="V105" i="33"/>
  <c r="V106" i="33"/>
  <c r="V107" i="33"/>
  <c r="V108" i="33"/>
  <c r="V109" i="33"/>
  <c r="V110" i="33"/>
  <c r="V111" i="33"/>
  <c r="V112" i="33"/>
  <c r="V113" i="33"/>
  <c r="V114" i="33"/>
  <c r="V115" i="33"/>
  <c r="V116" i="33"/>
  <c r="V117" i="33"/>
  <c r="V118" i="33"/>
  <c r="V119" i="33"/>
  <c r="V120" i="33"/>
  <c r="V121" i="33"/>
  <c r="V122" i="33"/>
  <c r="V123" i="33"/>
  <c r="V124" i="33"/>
  <c r="V125" i="33"/>
  <c r="V126" i="33"/>
  <c r="V127" i="33"/>
  <c r="V128" i="33"/>
  <c r="V129" i="33"/>
  <c r="V130" i="33"/>
  <c r="V131" i="33"/>
  <c r="V132" i="33"/>
  <c r="V133" i="33"/>
  <c r="V134" i="33"/>
  <c r="V135" i="33"/>
  <c r="V136" i="33"/>
  <c r="V137" i="33"/>
  <c r="V138" i="33"/>
  <c r="V139" i="33"/>
  <c r="V140" i="33"/>
  <c r="V141" i="33"/>
  <c r="V142" i="33"/>
  <c r="V143" i="33"/>
  <c r="V144" i="33"/>
  <c r="V145" i="33"/>
  <c r="V146" i="33"/>
  <c r="V147" i="33"/>
  <c r="V148" i="33"/>
  <c r="V149" i="33"/>
  <c r="V150" i="33"/>
  <c r="V151" i="33"/>
  <c r="V152" i="33"/>
  <c r="V153" i="33"/>
  <c r="V154" i="33"/>
  <c r="V155" i="33"/>
  <c r="V156" i="33"/>
  <c r="V157" i="33"/>
  <c r="V158" i="33"/>
  <c r="V159" i="33"/>
  <c r="V160" i="33"/>
  <c r="V161" i="33"/>
  <c r="V162" i="33"/>
  <c r="V163" i="33"/>
  <c r="V164" i="33"/>
  <c r="V165" i="33"/>
  <c r="V166" i="33"/>
  <c r="V167" i="33"/>
  <c r="V168" i="33"/>
  <c r="V169" i="33"/>
  <c r="V170" i="33"/>
  <c r="V171" i="33"/>
  <c r="V172" i="33"/>
  <c r="V173" i="33"/>
  <c r="V174" i="33"/>
  <c r="V175" i="33"/>
  <c r="V176" i="33"/>
  <c r="V177" i="33"/>
  <c r="V178" i="33"/>
  <c r="V179" i="33"/>
  <c r="V180" i="33"/>
  <c r="V181" i="33"/>
  <c r="V182" i="33"/>
  <c r="V183" i="33"/>
  <c r="V184" i="33"/>
  <c r="V185" i="33"/>
  <c r="V186" i="33"/>
  <c r="V187" i="33"/>
  <c r="V188" i="33"/>
  <c r="V189" i="33"/>
  <c r="V190" i="33"/>
  <c r="V191" i="33"/>
  <c r="V192" i="33"/>
  <c r="V193" i="33"/>
  <c r="V194" i="33"/>
  <c r="V195" i="33"/>
  <c r="V196" i="33"/>
  <c r="V197" i="33"/>
  <c r="V198" i="33"/>
  <c r="V199" i="33"/>
  <c r="V200" i="33"/>
  <c r="V201" i="33"/>
  <c r="V202" i="33"/>
  <c r="V203" i="33"/>
  <c r="V204" i="33"/>
  <c r="V205" i="33"/>
  <c r="V206" i="33"/>
  <c r="V207" i="33"/>
  <c r="V208" i="33"/>
  <c r="V209" i="33"/>
  <c r="V210" i="33"/>
  <c r="V211" i="33"/>
  <c r="V212" i="33"/>
  <c r="V213" i="33"/>
  <c r="V214" i="33"/>
  <c r="V215" i="33"/>
  <c r="V216" i="33"/>
  <c r="V217" i="33"/>
  <c r="V218" i="33"/>
  <c r="V219" i="33"/>
  <c r="V220" i="33"/>
  <c r="V221" i="33"/>
  <c r="V222" i="33"/>
  <c r="V223" i="33"/>
  <c r="V224" i="33"/>
  <c r="V225" i="33"/>
  <c r="V226" i="33"/>
  <c r="V227" i="33"/>
  <c r="V228" i="33"/>
  <c r="V229" i="33"/>
  <c r="V230" i="33"/>
  <c r="V231" i="33"/>
  <c r="V232" i="33"/>
  <c r="V233" i="33"/>
  <c r="V234" i="33"/>
  <c r="V235" i="33"/>
  <c r="T235" i="33"/>
  <c r="P235" i="33"/>
  <c r="AE234" i="33"/>
  <c r="AJ234" i="33"/>
  <c r="AI234" i="33"/>
  <c r="AF234" i="33"/>
  <c r="AA234" i="33"/>
  <c r="Y234" i="33"/>
  <c r="T234" i="33"/>
  <c r="P234" i="33"/>
  <c r="AI233" i="33"/>
  <c r="AF233" i="33"/>
  <c r="AE233" i="33"/>
  <c r="AJ233" i="33"/>
  <c r="AA233" i="33"/>
  <c r="Y233" i="33"/>
  <c r="T233" i="33"/>
  <c r="P233" i="33"/>
  <c r="AI232" i="33"/>
  <c r="AF232" i="33"/>
  <c r="AE232" i="33"/>
  <c r="AJ232" i="33"/>
  <c r="AA232" i="33"/>
  <c r="Y232" i="33"/>
  <c r="T232" i="33"/>
  <c r="P232" i="33"/>
  <c r="AI231" i="33"/>
  <c r="AF231" i="33"/>
  <c r="AE231" i="33"/>
  <c r="AJ231" i="33"/>
  <c r="AA231" i="33"/>
  <c r="Y231" i="33"/>
  <c r="T231" i="33"/>
  <c r="P231" i="33"/>
  <c r="AI230" i="33"/>
  <c r="AF230" i="33"/>
  <c r="AE230" i="33"/>
  <c r="AJ230" i="33"/>
  <c r="AA230" i="33"/>
  <c r="Y230" i="33"/>
  <c r="T230" i="33"/>
  <c r="P230" i="33"/>
  <c r="AI229" i="33"/>
  <c r="AF229" i="33"/>
  <c r="AE229" i="33"/>
  <c r="AJ229" i="33"/>
  <c r="AA229" i="33"/>
  <c r="Y229" i="33"/>
  <c r="T229" i="33"/>
  <c r="P229" i="33"/>
  <c r="AE228" i="33"/>
  <c r="AJ228" i="33"/>
  <c r="AI228" i="33"/>
  <c r="AF228" i="33"/>
  <c r="AA228" i="33"/>
  <c r="Y228" i="33"/>
  <c r="T228" i="33"/>
  <c r="P228" i="33"/>
  <c r="AE227" i="33"/>
  <c r="AJ227" i="33"/>
  <c r="AI227" i="33"/>
  <c r="AF227" i="33"/>
  <c r="AA227" i="33"/>
  <c r="Y227" i="33"/>
  <c r="T227" i="33"/>
  <c r="P227" i="33"/>
  <c r="AE226" i="33"/>
  <c r="AJ226" i="33"/>
  <c r="AI226" i="33"/>
  <c r="AF226" i="33"/>
  <c r="AA226" i="33"/>
  <c r="Y226" i="33"/>
  <c r="T226" i="33"/>
  <c r="P226" i="33"/>
  <c r="AI225" i="33"/>
  <c r="AF225" i="33"/>
  <c r="AE225" i="33"/>
  <c r="AJ225" i="33"/>
  <c r="AA225" i="33"/>
  <c r="Y225" i="33"/>
  <c r="T225" i="33"/>
  <c r="P225" i="33"/>
  <c r="AI224" i="33"/>
  <c r="AF224" i="33"/>
  <c r="AE224" i="33"/>
  <c r="AJ224" i="33"/>
  <c r="AA224" i="33"/>
  <c r="Y224" i="33"/>
  <c r="T224" i="33"/>
  <c r="P224" i="33"/>
  <c r="AI223" i="33"/>
  <c r="AF223" i="33"/>
  <c r="AE223" i="33"/>
  <c r="AJ223" i="33"/>
  <c r="AA223" i="33"/>
  <c r="Y223" i="33"/>
  <c r="T223" i="33"/>
  <c r="P223" i="33"/>
  <c r="AI222" i="33"/>
  <c r="AF222" i="33"/>
  <c r="AE222" i="33"/>
  <c r="AJ222" i="33"/>
  <c r="AA222" i="33"/>
  <c r="Y222" i="33"/>
  <c r="T222" i="33"/>
  <c r="P222" i="33"/>
  <c r="AE221" i="33"/>
  <c r="AJ221" i="33"/>
  <c r="AI221" i="33"/>
  <c r="AF221" i="33"/>
  <c r="AA221" i="33"/>
  <c r="Y221" i="33"/>
  <c r="T221" i="33"/>
  <c r="P221" i="33"/>
  <c r="AE220" i="33"/>
  <c r="AJ220" i="33"/>
  <c r="AI220" i="33"/>
  <c r="AF220" i="33"/>
  <c r="AA220" i="33"/>
  <c r="Y220" i="33"/>
  <c r="T220" i="33"/>
  <c r="P220" i="33"/>
  <c r="AE219" i="33"/>
  <c r="AJ219" i="33"/>
  <c r="AI219" i="33"/>
  <c r="AF219" i="33"/>
  <c r="AA219" i="33"/>
  <c r="Y219" i="33"/>
  <c r="T219" i="33"/>
  <c r="P219" i="33"/>
  <c r="AE218" i="33"/>
  <c r="AJ218" i="33"/>
  <c r="AI218" i="33"/>
  <c r="AF218" i="33"/>
  <c r="AA218" i="33"/>
  <c r="Y218" i="33"/>
  <c r="T218" i="33"/>
  <c r="P218" i="33"/>
  <c r="AE217" i="33"/>
  <c r="AJ217" i="33"/>
  <c r="AI217" i="33"/>
  <c r="AF217" i="33"/>
  <c r="AA217" i="33"/>
  <c r="Y217" i="33"/>
  <c r="T217" i="33"/>
  <c r="P217" i="33"/>
  <c r="AI216" i="33"/>
  <c r="AF216" i="33"/>
  <c r="AE216" i="33"/>
  <c r="AJ216" i="33"/>
  <c r="AA216" i="33"/>
  <c r="Y216" i="33"/>
  <c r="T216" i="33"/>
  <c r="P216" i="33"/>
  <c r="AE215" i="33"/>
  <c r="AJ215" i="33"/>
  <c r="AI215" i="33"/>
  <c r="AF215" i="33"/>
  <c r="AA215" i="33"/>
  <c r="Y215" i="33"/>
  <c r="T215" i="33"/>
  <c r="P215" i="33"/>
  <c r="AI214" i="33"/>
  <c r="AF214" i="33"/>
  <c r="AE214" i="33"/>
  <c r="AJ214" i="33"/>
  <c r="AA214" i="33"/>
  <c r="Y214" i="33"/>
  <c r="T214" i="33"/>
  <c r="P214" i="33"/>
  <c r="AI213" i="33"/>
  <c r="AF213" i="33"/>
  <c r="AE213" i="33"/>
  <c r="AJ213" i="33"/>
  <c r="AA213" i="33"/>
  <c r="Y213" i="33"/>
  <c r="T213" i="33"/>
  <c r="P213" i="33"/>
  <c r="AE212" i="33"/>
  <c r="AJ212" i="33"/>
  <c r="AI212" i="33"/>
  <c r="AF212" i="33"/>
  <c r="AA212" i="33"/>
  <c r="Y212" i="33"/>
  <c r="T212" i="33"/>
  <c r="P212" i="33"/>
  <c r="AI211" i="33"/>
  <c r="AF211" i="33"/>
  <c r="AE211" i="33"/>
  <c r="AJ211" i="33"/>
  <c r="AA211" i="33"/>
  <c r="Y211" i="33"/>
  <c r="T211" i="33"/>
  <c r="P211" i="33"/>
  <c r="AI210" i="33"/>
  <c r="AF210" i="33"/>
  <c r="AE210" i="33"/>
  <c r="AJ210" i="33"/>
  <c r="AA210" i="33"/>
  <c r="Y210" i="33"/>
  <c r="T210" i="33"/>
  <c r="P210" i="33"/>
  <c r="AE209" i="33"/>
  <c r="AJ209" i="33"/>
  <c r="AI209" i="33"/>
  <c r="AF209" i="33"/>
  <c r="AA209" i="33"/>
  <c r="Y209" i="33"/>
  <c r="T209" i="33"/>
  <c r="P209" i="33"/>
  <c r="AI208" i="33"/>
  <c r="AF208" i="33"/>
  <c r="AA208" i="33"/>
  <c r="Y208" i="33"/>
  <c r="P208" i="33"/>
  <c r="N208" i="33"/>
  <c r="AI207" i="33"/>
  <c r="AF207" i="33"/>
  <c r="AA207" i="33"/>
  <c r="Y207" i="33"/>
  <c r="P207" i="33"/>
  <c r="N207" i="33"/>
  <c r="AI206" i="33"/>
  <c r="AF206" i="33"/>
  <c r="AA206" i="33"/>
  <c r="Y206" i="33"/>
  <c r="P206" i="33"/>
  <c r="N206" i="33"/>
  <c r="K206" i="33"/>
  <c r="AE206" i="33"/>
  <c r="K8" i="33"/>
  <c r="T8" i="33"/>
  <c r="AL8" i="33"/>
  <c r="K9" i="33"/>
  <c r="T9" i="33"/>
  <c r="AL9" i="33"/>
  <c r="K10" i="33"/>
  <c r="T10" i="33"/>
  <c r="AL10" i="33"/>
  <c r="K11" i="33"/>
  <c r="T11" i="33"/>
  <c r="AL11" i="33"/>
  <c r="K12" i="33"/>
  <c r="T12" i="33"/>
  <c r="AL12" i="33"/>
  <c r="K13" i="33"/>
  <c r="T13" i="33"/>
  <c r="AL13" i="33"/>
  <c r="K14" i="33"/>
  <c r="T14" i="33"/>
  <c r="AL14" i="33"/>
  <c r="K15" i="33"/>
  <c r="T15" i="33"/>
  <c r="AL15" i="33"/>
  <c r="K16" i="33"/>
  <c r="T16" i="33"/>
  <c r="AL16" i="33"/>
  <c r="K17" i="33"/>
  <c r="T17" i="33"/>
  <c r="AL17" i="33"/>
  <c r="K18" i="33"/>
  <c r="T18" i="33"/>
  <c r="AL18" i="33"/>
  <c r="K19" i="33"/>
  <c r="T19" i="33"/>
  <c r="AL19" i="33"/>
  <c r="K20" i="33"/>
  <c r="T20" i="33"/>
  <c r="AL20" i="33"/>
  <c r="K21" i="33"/>
  <c r="T21" i="33"/>
  <c r="AL21" i="33"/>
  <c r="K22" i="33"/>
  <c r="T22" i="33"/>
  <c r="AL22" i="33"/>
  <c r="K23" i="33"/>
  <c r="T23" i="33"/>
  <c r="AL23" i="33"/>
  <c r="K24" i="33"/>
  <c r="T24" i="33"/>
  <c r="AL24" i="33"/>
  <c r="K25" i="33"/>
  <c r="T25" i="33"/>
  <c r="AL25" i="33"/>
  <c r="K26" i="33"/>
  <c r="T26" i="33"/>
  <c r="AL26" i="33"/>
  <c r="K27" i="33"/>
  <c r="T27" i="33"/>
  <c r="AL27" i="33"/>
  <c r="K28" i="33"/>
  <c r="T28" i="33"/>
  <c r="AL28" i="33"/>
  <c r="K29" i="33"/>
  <c r="T29" i="33"/>
  <c r="AL29" i="33"/>
  <c r="K30" i="33"/>
  <c r="T30" i="33"/>
  <c r="AL30" i="33"/>
  <c r="K31" i="33"/>
  <c r="T31" i="33"/>
  <c r="AL31" i="33"/>
  <c r="K32" i="33"/>
  <c r="T32" i="33"/>
  <c r="AL32" i="33"/>
  <c r="K33" i="33"/>
  <c r="T33" i="33"/>
  <c r="AL33" i="33"/>
  <c r="K34" i="33"/>
  <c r="T34" i="33"/>
  <c r="AL34" i="33"/>
  <c r="K35" i="33"/>
  <c r="T35" i="33"/>
  <c r="AL35" i="33"/>
  <c r="K36" i="33"/>
  <c r="T36" i="33"/>
  <c r="AL36" i="33"/>
  <c r="K37" i="33"/>
  <c r="T37" i="33"/>
  <c r="AL37" i="33"/>
  <c r="K38" i="33"/>
  <c r="T38" i="33"/>
  <c r="AL38" i="33"/>
  <c r="K39" i="33"/>
  <c r="T39" i="33"/>
  <c r="AL39" i="33"/>
  <c r="K40" i="33"/>
  <c r="T40" i="33"/>
  <c r="AL40" i="33"/>
  <c r="K41" i="33"/>
  <c r="T41" i="33"/>
  <c r="AL41" i="33"/>
  <c r="K42" i="33"/>
  <c r="T42" i="33"/>
  <c r="AL42" i="33"/>
  <c r="K43" i="33"/>
  <c r="T43" i="33"/>
  <c r="AL43" i="33"/>
  <c r="K44" i="33"/>
  <c r="T44" i="33"/>
  <c r="AL44" i="33"/>
  <c r="K45" i="33"/>
  <c r="T45" i="33"/>
  <c r="AL45" i="33"/>
  <c r="K46" i="33"/>
  <c r="T46" i="33"/>
  <c r="AL46" i="33"/>
  <c r="K47" i="33"/>
  <c r="T47" i="33"/>
  <c r="AL47" i="33"/>
  <c r="K48" i="33"/>
  <c r="T48" i="33"/>
  <c r="AL48" i="33"/>
  <c r="K49" i="33"/>
  <c r="T49" i="33"/>
  <c r="AL49" i="33"/>
  <c r="K50" i="33"/>
  <c r="T50" i="33"/>
  <c r="AL50" i="33"/>
  <c r="K51" i="33"/>
  <c r="T51" i="33"/>
  <c r="AL51" i="33"/>
  <c r="K52" i="33"/>
  <c r="T52" i="33"/>
  <c r="AL52" i="33"/>
  <c r="K53" i="33"/>
  <c r="T53" i="33"/>
  <c r="AL53" i="33"/>
  <c r="K54" i="33"/>
  <c r="T54" i="33"/>
  <c r="AL54" i="33"/>
  <c r="K55" i="33"/>
  <c r="T55" i="33"/>
  <c r="AL55" i="33"/>
  <c r="K56" i="33"/>
  <c r="T56" i="33"/>
  <c r="AL56" i="33"/>
  <c r="K57" i="33"/>
  <c r="T57" i="33"/>
  <c r="AL57" i="33"/>
  <c r="K58" i="33"/>
  <c r="T58" i="33"/>
  <c r="AL58" i="33"/>
  <c r="K59" i="33"/>
  <c r="T59" i="33"/>
  <c r="AL59" i="33"/>
  <c r="K60" i="33"/>
  <c r="T60" i="33"/>
  <c r="AL60" i="33"/>
  <c r="K61" i="33"/>
  <c r="T61" i="33"/>
  <c r="AL61" i="33"/>
  <c r="K62" i="33"/>
  <c r="T62" i="33"/>
  <c r="AL62" i="33"/>
  <c r="K63" i="33"/>
  <c r="T63" i="33"/>
  <c r="AL63" i="33"/>
  <c r="K64" i="33"/>
  <c r="T64" i="33"/>
  <c r="AL64" i="33"/>
  <c r="K65" i="33"/>
  <c r="T65" i="33"/>
  <c r="AL65" i="33"/>
  <c r="K66" i="33"/>
  <c r="T66" i="33"/>
  <c r="AL66" i="33"/>
  <c r="K67" i="33"/>
  <c r="T67" i="33"/>
  <c r="AL67" i="33"/>
  <c r="K68" i="33"/>
  <c r="T68" i="33"/>
  <c r="AL68" i="33"/>
  <c r="K69" i="33"/>
  <c r="T69" i="33"/>
  <c r="AL69" i="33"/>
  <c r="K70" i="33"/>
  <c r="T70" i="33"/>
  <c r="AL70" i="33"/>
  <c r="K71" i="33"/>
  <c r="T71" i="33"/>
  <c r="AL71" i="33"/>
  <c r="K72" i="33"/>
  <c r="T72" i="33"/>
  <c r="AL72" i="33"/>
  <c r="K73" i="33"/>
  <c r="T73" i="33"/>
  <c r="AL73" i="33"/>
  <c r="K74" i="33"/>
  <c r="T74" i="33"/>
  <c r="AL74" i="33"/>
  <c r="K75" i="33"/>
  <c r="T75" i="33"/>
  <c r="AL75" i="33"/>
  <c r="K76" i="33"/>
  <c r="T76" i="33"/>
  <c r="AL76" i="33"/>
  <c r="K77" i="33"/>
  <c r="T77" i="33"/>
  <c r="AL77" i="33"/>
  <c r="K78" i="33"/>
  <c r="T78" i="33"/>
  <c r="AL78" i="33"/>
  <c r="K79" i="33"/>
  <c r="T79" i="33"/>
  <c r="AL79" i="33"/>
  <c r="K80" i="33"/>
  <c r="T80" i="33"/>
  <c r="AL80" i="33"/>
  <c r="K81" i="33"/>
  <c r="T81" i="33"/>
  <c r="AL81" i="33"/>
  <c r="K82" i="33"/>
  <c r="T82" i="33"/>
  <c r="AL82" i="33"/>
  <c r="K83" i="33"/>
  <c r="T83" i="33"/>
  <c r="AL83" i="33"/>
  <c r="K84" i="33"/>
  <c r="T84" i="33"/>
  <c r="AL84" i="33"/>
  <c r="K85" i="33"/>
  <c r="T85" i="33"/>
  <c r="AL85" i="33"/>
  <c r="K86" i="33"/>
  <c r="T86" i="33"/>
  <c r="AL86" i="33"/>
  <c r="K87" i="33"/>
  <c r="T87" i="33"/>
  <c r="AL87" i="33"/>
  <c r="K88" i="33"/>
  <c r="T88" i="33"/>
  <c r="AL88" i="33"/>
  <c r="K89" i="33"/>
  <c r="T89" i="33"/>
  <c r="AL89" i="33"/>
  <c r="K90" i="33"/>
  <c r="T90" i="33"/>
  <c r="AL90" i="33"/>
  <c r="K91" i="33"/>
  <c r="T91" i="33"/>
  <c r="AL91" i="33"/>
  <c r="K92" i="33"/>
  <c r="T92" i="33"/>
  <c r="AL92" i="33"/>
  <c r="K93" i="33"/>
  <c r="T93" i="33"/>
  <c r="AL93" i="33"/>
  <c r="K94" i="33"/>
  <c r="T94" i="33"/>
  <c r="AL94" i="33"/>
  <c r="K95" i="33"/>
  <c r="T95" i="33"/>
  <c r="AL95" i="33"/>
  <c r="K96" i="33"/>
  <c r="T96" i="33"/>
  <c r="AL96" i="33"/>
  <c r="K97" i="33"/>
  <c r="T97" i="33"/>
  <c r="AL97" i="33"/>
  <c r="K98" i="33"/>
  <c r="T98" i="33"/>
  <c r="AL98" i="33"/>
  <c r="K99" i="33"/>
  <c r="T99" i="33"/>
  <c r="AL99" i="33"/>
  <c r="T100" i="33"/>
  <c r="AA8" i="33"/>
  <c r="AA9" i="33"/>
  <c r="AA10" i="33"/>
  <c r="AA11" i="33"/>
  <c r="AA12" i="33"/>
  <c r="AA13" i="33"/>
  <c r="AA14" i="33"/>
  <c r="AA15" i="33"/>
  <c r="AA16" i="33"/>
  <c r="AA17" i="33"/>
  <c r="AA18" i="33"/>
  <c r="AA19" i="33"/>
  <c r="AA20" i="33"/>
  <c r="AA21" i="33"/>
  <c r="AA22" i="33"/>
  <c r="AA23" i="33"/>
  <c r="AA24" i="33"/>
  <c r="AA25" i="33"/>
  <c r="AA26" i="33"/>
  <c r="AA27" i="33"/>
  <c r="AA28" i="33"/>
  <c r="AA29" i="33"/>
  <c r="AA30" i="33"/>
  <c r="AA31" i="33"/>
  <c r="AA32" i="33"/>
  <c r="AA33" i="33"/>
  <c r="AA34" i="33"/>
  <c r="AA35" i="33"/>
  <c r="AA36" i="33"/>
  <c r="AA37" i="33"/>
  <c r="AA38" i="33"/>
  <c r="AA39" i="33"/>
  <c r="AA40" i="33"/>
  <c r="AA41" i="33"/>
  <c r="AA42" i="33"/>
  <c r="AA43" i="33"/>
  <c r="AA44" i="33"/>
  <c r="AA45" i="33"/>
  <c r="AA46" i="33"/>
  <c r="AA47" i="33"/>
  <c r="AA48" i="33"/>
  <c r="AA49" i="33"/>
  <c r="AA50" i="33"/>
  <c r="AA51" i="33"/>
  <c r="AA52" i="33"/>
  <c r="AA53" i="33"/>
  <c r="AA54" i="33"/>
  <c r="AA55" i="33"/>
  <c r="AA56" i="33"/>
  <c r="AA57" i="33"/>
  <c r="AA58" i="33"/>
  <c r="AA59" i="33"/>
  <c r="AA60" i="33"/>
  <c r="AA61" i="33"/>
  <c r="AA62" i="33"/>
  <c r="AA63" i="33"/>
  <c r="AA64" i="33"/>
  <c r="AA65" i="33"/>
  <c r="AA66" i="33"/>
  <c r="AA67" i="33"/>
  <c r="AA68" i="33"/>
  <c r="AA69" i="33"/>
  <c r="AA70" i="33"/>
  <c r="AA71" i="33"/>
  <c r="AA72" i="33"/>
  <c r="AA73" i="33"/>
  <c r="AA74" i="33"/>
  <c r="AA75" i="33"/>
  <c r="AA76" i="33"/>
  <c r="AA77" i="33"/>
  <c r="AA78" i="33"/>
  <c r="AA79" i="33"/>
  <c r="AA80" i="33"/>
  <c r="AA81" i="33"/>
  <c r="AA82" i="33"/>
  <c r="AA83" i="33"/>
  <c r="AA84" i="33"/>
  <c r="AA85" i="33"/>
  <c r="AA86" i="33"/>
  <c r="AA87" i="33"/>
  <c r="AA88" i="33"/>
  <c r="AA89" i="33"/>
  <c r="AA90" i="33"/>
  <c r="AA91" i="33"/>
  <c r="AA92" i="33"/>
  <c r="AA93" i="33"/>
  <c r="AA94" i="33"/>
  <c r="AA95" i="33"/>
  <c r="AA96" i="33"/>
  <c r="AA97" i="33"/>
  <c r="AA98" i="33"/>
  <c r="AA99" i="33"/>
  <c r="AA100" i="33"/>
  <c r="AA101" i="33"/>
  <c r="AA102" i="33"/>
  <c r="AA103" i="33"/>
  <c r="AA104" i="33"/>
  <c r="AA105" i="33"/>
  <c r="AA106" i="33"/>
  <c r="AA107" i="33"/>
  <c r="AA108" i="33"/>
  <c r="AA109" i="33"/>
  <c r="AA110" i="33"/>
  <c r="AA111" i="33"/>
  <c r="AA112" i="33"/>
  <c r="AA113" i="33"/>
  <c r="AA114" i="33"/>
  <c r="AA115" i="33"/>
  <c r="AA116" i="33"/>
  <c r="AA117" i="33"/>
  <c r="AA118" i="33"/>
  <c r="AA119" i="33"/>
  <c r="AA120" i="33"/>
  <c r="AA121" i="33"/>
  <c r="AA122" i="33"/>
  <c r="AA123" i="33"/>
  <c r="AA124" i="33"/>
  <c r="AA125" i="33"/>
  <c r="AA126" i="33"/>
  <c r="AA127" i="33"/>
  <c r="AA128" i="33"/>
  <c r="AA129" i="33"/>
  <c r="AA130" i="33"/>
  <c r="AA131" i="33"/>
  <c r="AA132" i="33"/>
  <c r="AA133" i="33"/>
  <c r="AA134" i="33"/>
  <c r="AA135" i="33"/>
  <c r="AA136" i="33"/>
  <c r="AA137" i="33"/>
  <c r="AA138" i="33"/>
  <c r="AA139" i="33"/>
  <c r="AA140" i="33"/>
  <c r="AA141" i="33"/>
  <c r="AA142" i="33"/>
  <c r="AA143" i="33"/>
  <c r="AA144" i="33"/>
  <c r="AA145" i="33"/>
  <c r="AA146" i="33"/>
  <c r="AA147" i="33"/>
  <c r="AA148" i="33"/>
  <c r="AA149" i="33"/>
  <c r="AA150" i="33"/>
  <c r="AA151" i="33"/>
  <c r="AA152" i="33"/>
  <c r="AA153" i="33"/>
  <c r="AA154" i="33"/>
  <c r="AA155" i="33"/>
  <c r="AA156" i="33"/>
  <c r="AA157" i="33"/>
  <c r="AA158" i="33"/>
  <c r="AA159" i="33"/>
  <c r="AA160" i="33"/>
  <c r="AA161" i="33"/>
  <c r="AA162" i="33"/>
  <c r="AA163" i="33"/>
  <c r="AA164" i="33"/>
  <c r="AA165" i="33"/>
  <c r="AA166" i="33"/>
  <c r="AA167" i="33"/>
  <c r="AA168" i="33"/>
  <c r="AA169" i="33"/>
  <c r="AA170" i="33"/>
  <c r="AA171" i="33"/>
  <c r="AA172" i="33"/>
  <c r="AA173" i="33"/>
  <c r="AA174" i="33"/>
  <c r="AA175" i="33"/>
  <c r="AA176" i="33"/>
  <c r="AA177" i="33"/>
  <c r="AA178" i="33"/>
  <c r="AA179" i="33"/>
  <c r="AA180" i="33"/>
  <c r="AA181" i="33"/>
  <c r="AA182" i="33"/>
  <c r="AA183" i="33"/>
  <c r="AA184" i="33"/>
  <c r="AA185" i="33"/>
  <c r="AA186" i="33"/>
  <c r="AA187" i="33"/>
  <c r="AA188" i="33"/>
  <c r="AA189" i="33"/>
  <c r="AA190" i="33"/>
  <c r="AA191" i="33"/>
  <c r="AA192" i="33"/>
  <c r="AA193" i="33"/>
  <c r="AA194" i="33"/>
  <c r="AA195" i="33"/>
  <c r="AA196" i="33"/>
  <c r="AA197" i="33"/>
  <c r="AA198" i="33"/>
  <c r="AA199" i="33"/>
  <c r="AA200" i="33"/>
  <c r="AA201" i="33"/>
  <c r="AA202" i="33"/>
  <c r="AA203" i="33"/>
  <c r="AA204" i="33"/>
  <c r="AA205" i="33"/>
  <c r="W6" i="33"/>
  <c r="W8" i="33"/>
  <c r="W9" i="33"/>
  <c r="W10" i="33"/>
  <c r="W11" i="33"/>
  <c r="W12" i="33"/>
  <c r="W13" i="33"/>
  <c r="W14" i="33"/>
  <c r="W15" i="33"/>
  <c r="W16" i="33"/>
  <c r="W17" i="33"/>
  <c r="W18" i="33"/>
  <c r="W19" i="33"/>
  <c r="W20" i="33"/>
  <c r="W21" i="33"/>
  <c r="W22" i="33"/>
  <c r="W23" i="33"/>
  <c r="W24" i="33"/>
  <c r="W25" i="33"/>
  <c r="W26" i="33"/>
  <c r="W27" i="33"/>
  <c r="W28" i="33"/>
  <c r="W29" i="33"/>
  <c r="W30" i="33"/>
  <c r="W31" i="33"/>
  <c r="W32" i="33"/>
  <c r="W33" i="33"/>
  <c r="W34" i="33"/>
  <c r="W35" i="33"/>
  <c r="W36" i="33"/>
  <c r="W37" i="33"/>
  <c r="W38" i="33"/>
  <c r="W39" i="33"/>
  <c r="W40" i="33"/>
  <c r="W41" i="33"/>
  <c r="W42" i="33"/>
  <c r="W43" i="33"/>
  <c r="W44" i="33"/>
  <c r="W45" i="33"/>
  <c r="W46" i="33"/>
  <c r="W47" i="33"/>
  <c r="W48" i="33"/>
  <c r="W49" i="33"/>
  <c r="W50" i="33"/>
  <c r="W51" i="33"/>
  <c r="W52" i="33"/>
  <c r="W53" i="33"/>
  <c r="W54" i="33"/>
  <c r="W55" i="33"/>
  <c r="W56" i="33"/>
  <c r="W57" i="33"/>
  <c r="W58" i="33"/>
  <c r="W59" i="33"/>
  <c r="W60" i="33"/>
  <c r="W61" i="33"/>
  <c r="W62" i="33"/>
  <c r="W63" i="33"/>
  <c r="W64" i="33"/>
  <c r="W65" i="33"/>
  <c r="W66" i="33"/>
  <c r="W67" i="33"/>
  <c r="W68" i="33"/>
  <c r="W69" i="33"/>
  <c r="W70" i="33"/>
  <c r="W71" i="33"/>
  <c r="W72" i="33"/>
  <c r="W73" i="33"/>
  <c r="W74" i="33"/>
  <c r="W75" i="33"/>
  <c r="W76" i="33"/>
  <c r="W77" i="33"/>
  <c r="W78" i="33"/>
  <c r="W79" i="33"/>
  <c r="W80" i="33"/>
  <c r="W81" i="33"/>
  <c r="W82" i="33"/>
  <c r="W83" i="33"/>
  <c r="W84" i="33"/>
  <c r="W85" i="33"/>
  <c r="W86" i="33"/>
  <c r="W87" i="33"/>
  <c r="W88" i="33"/>
  <c r="W89" i="33"/>
  <c r="W90" i="33"/>
  <c r="W91" i="33"/>
  <c r="W92" i="33"/>
  <c r="W93" i="33"/>
  <c r="W94" i="33"/>
  <c r="W95" i="33"/>
  <c r="W96" i="33"/>
  <c r="W97" i="33"/>
  <c r="W98" i="33"/>
  <c r="W99" i="33"/>
  <c r="W100" i="33"/>
  <c r="AL100" i="33"/>
  <c r="K101" i="33"/>
  <c r="T101" i="33"/>
  <c r="W101" i="33"/>
  <c r="AL101" i="33"/>
  <c r="K102" i="33"/>
  <c r="T102" i="33"/>
  <c r="W102" i="33"/>
  <c r="AL102" i="33"/>
  <c r="T103" i="33"/>
  <c r="W103" i="33"/>
  <c r="AL103" i="33"/>
  <c r="K104" i="33"/>
  <c r="T104" i="33"/>
  <c r="W104" i="33"/>
  <c r="AL104" i="33"/>
  <c r="K105" i="33"/>
  <c r="T105" i="33"/>
  <c r="W105" i="33"/>
  <c r="AL105" i="33"/>
  <c r="T106" i="33"/>
  <c r="W106" i="33"/>
  <c r="AL106" i="33"/>
  <c r="K107" i="33"/>
  <c r="T107" i="33"/>
  <c r="W107" i="33"/>
  <c r="AL107" i="33"/>
  <c r="T108" i="33"/>
  <c r="W108" i="33"/>
  <c r="AL108" i="33"/>
  <c r="K109" i="33"/>
  <c r="T109" i="33"/>
  <c r="W109" i="33"/>
  <c r="AL109" i="33"/>
  <c r="K110" i="33"/>
  <c r="T110" i="33"/>
  <c r="W110" i="33"/>
  <c r="AL110" i="33"/>
  <c r="K111" i="33"/>
  <c r="T111" i="33"/>
  <c r="W111" i="33"/>
  <c r="AL111" i="33"/>
  <c r="T112" i="33"/>
  <c r="W112" i="33"/>
  <c r="AL112" i="33"/>
  <c r="K113" i="33"/>
  <c r="T113" i="33"/>
  <c r="W113" i="33"/>
  <c r="AL113" i="33"/>
  <c r="K114" i="33"/>
  <c r="T114" i="33"/>
  <c r="W114" i="33"/>
  <c r="AL114" i="33"/>
  <c r="K115" i="33"/>
  <c r="T115" i="33"/>
  <c r="W115" i="33"/>
  <c r="AL115" i="33"/>
  <c r="K116" i="33"/>
  <c r="T116" i="33"/>
  <c r="W116" i="33"/>
  <c r="AL116" i="33"/>
  <c r="K117" i="33"/>
  <c r="T117" i="33"/>
  <c r="W117" i="33"/>
  <c r="AL117" i="33"/>
  <c r="K118" i="33"/>
  <c r="T118" i="33"/>
  <c r="W118" i="33"/>
  <c r="AL118" i="33"/>
  <c r="K119" i="33"/>
  <c r="T119" i="33"/>
  <c r="W119" i="33"/>
  <c r="AL119" i="33"/>
  <c r="K120" i="33"/>
  <c r="T120" i="33"/>
  <c r="W120" i="33"/>
  <c r="AL120" i="33"/>
  <c r="K121" i="33"/>
  <c r="T121" i="33"/>
  <c r="W121" i="33"/>
  <c r="AL121" i="33"/>
  <c r="K122" i="33"/>
  <c r="T122" i="33"/>
  <c r="W122" i="33"/>
  <c r="AL122" i="33"/>
  <c r="K123" i="33"/>
  <c r="T123" i="33"/>
  <c r="W123" i="33"/>
  <c r="AL123" i="33"/>
  <c r="K124" i="33"/>
  <c r="T124" i="33"/>
  <c r="W124" i="33"/>
  <c r="AL124" i="33"/>
  <c r="K125" i="33"/>
  <c r="T125" i="33"/>
  <c r="W125" i="33"/>
  <c r="AL125" i="33"/>
  <c r="K126" i="33"/>
  <c r="T126" i="33"/>
  <c r="W126" i="33"/>
  <c r="AL126" i="33"/>
  <c r="K127" i="33"/>
  <c r="T127" i="33"/>
  <c r="W127" i="33"/>
  <c r="AL127" i="33"/>
  <c r="K128" i="33"/>
  <c r="T128" i="33"/>
  <c r="W128" i="33"/>
  <c r="AL128" i="33"/>
  <c r="K129" i="33"/>
  <c r="T129" i="33"/>
  <c r="W129" i="33"/>
  <c r="AL129" i="33"/>
  <c r="K130" i="33"/>
  <c r="T130" i="33"/>
  <c r="W130" i="33"/>
  <c r="AL130" i="33"/>
  <c r="K131" i="33"/>
  <c r="T131" i="33"/>
  <c r="W131" i="33"/>
  <c r="AL131" i="33"/>
  <c r="K132" i="33"/>
  <c r="T132" i="33"/>
  <c r="W132" i="33"/>
  <c r="AL132" i="33"/>
  <c r="K133" i="33"/>
  <c r="T133" i="33"/>
  <c r="W133" i="33"/>
  <c r="AL133" i="33"/>
  <c r="K134" i="33"/>
  <c r="T134" i="33"/>
  <c r="W134" i="33"/>
  <c r="AL134" i="33"/>
  <c r="K135" i="33"/>
  <c r="T135" i="33"/>
  <c r="W135" i="33"/>
  <c r="AL135" i="33"/>
  <c r="K136" i="33"/>
  <c r="T136" i="33"/>
  <c r="W136" i="33"/>
  <c r="AL136" i="33"/>
  <c r="K137" i="33"/>
  <c r="T137" i="33"/>
  <c r="W137" i="33"/>
  <c r="AL137" i="33"/>
  <c r="K138" i="33"/>
  <c r="T138" i="33"/>
  <c r="W138" i="33"/>
  <c r="AL138" i="33"/>
  <c r="K139" i="33"/>
  <c r="T139" i="33"/>
  <c r="W139" i="33"/>
  <c r="AL139" i="33"/>
  <c r="K140" i="33"/>
  <c r="T140" i="33"/>
  <c r="W140" i="33"/>
  <c r="AL140" i="33"/>
  <c r="K141" i="33"/>
  <c r="T141" i="33"/>
  <c r="W141" i="33"/>
  <c r="AL141" i="33"/>
  <c r="K142" i="33"/>
  <c r="T142" i="33"/>
  <c r="W142" i="33"/>
  <c r="AL142" i="33"/>
  <c r="K143" i="33"/>
  <c r="T143" i="33"/>
  <c r="W143" i="33"/>
  <c r="AL143" i="33"/>
  <c r="K144" i="33"/>
  <c r="T144" i="33"/>
  <c r="W144" i="33"/>
  <c r="AL144" i="33"/>
  <c r="K145" i="33"/>
  <c r="T145" i="33"/>
  <c r="W145" i="33"/>
  <c r="AL145" i="33"/>
  <c r="K146" i="33"/>
  <c r="T146" i="33"/>
  <c r="W146" i="33"/>
  <c r="AL146" i="33"/>
  <c r="K147" i="33"/>
  <c r="T147" i="33"/>
  <c r="W147" i="33"/>
  <c r="AL147" i="33"/>
  <c r="K148" i="33"/>
  <c r="T148" i="33"/>
  <c r="W148" i="33"/>
  <c r="AL148" i="33"/>
  <c r="K149" i="33"/>
  <c r="T149" i="33"/>
  <c r="W149" i="33"/>
  <c r="AL149" i="33"/>
  <c r="K150" i="33"/>
  <c r="T150" i="33"/>
  <c r="W150" i="33"/>
  <c r="AL150" i="33"/>
  <c r="K151" i="33"/>
  <c r="T151" i="33"/>
  <c r="W151" i="33"/>
  <c r="AL151" i="33"/>
  <c r="K152" i="33"/>
  <c r="T152" i="33"/>
  <c r="W152" i="33"/>
  <c r="AL152" i="33"/>
  <c r="K153" i="33"/>
  <c r="T153" i="33"/>
  <c r="W153" i="33"/>
  <c r="AL153" i="33"/>
  <c r="K154" i="33"/>
  <c r="T154" i="33"/>
  <c r="W154" i="33"/>
  <c r="AL154" i="33"/>
  <c r="K155" i="33"/>
  <c r="T155" i="33"/>
  <c r="W155" i="33"/>
  <c r="AL155" i="33"/>
  <c r="K156" i="33"/>
  <c r="T156" i="33"/>
  <c r="W156" i="33"/>
  <c r="AL156" i="33"/>
  <c r="K157" i="33"/>
  <c r="T157" i="33"/>
  <c r="W157" i="33"/>
  <c r="AL157" i="33"/>
  <c r="K158" i="33"/>
  <c r="T158" i="33"/>
  <c r="W158" i="33"/>
  <c r="AL158" i="33"/>
  <c r="K159" i="33"/>
  <c r="T159" i="33"/>
  <c r="W159" i="33"/>
  <c r="AL159" i="33"/>
  <c r="K160" i="33"/>
  <c r="T160" i="33"/>
  <c r="W160" i="33"/>
  <c r="AL160" i="33"/>
  <c r="K161" i="33"/>
  <c r="T161" i="33"/>
  <c r="W161" i="33"/>
  <c r="AL161" i="33"/>
  <c r="K162" i="33"/>
  <c r="T162" i="33"/>
  <c r="W162" i="33"/>
  <c r="AL162" i="33"/>
  <c r="K163" i="33"/>
  <c r="T163" i="33"/>
  <c r="W163" i="33"/>
  <c r="AL163" i="33"/>
  <c r="K164" i="33"/>
  <c r="T164" i="33"/>
  <c r="W164" i="33"/>
  <c r="AL164" i="33"/>
  <c r="K165" i="33"/>
  <c r="T165" i="33"/>
  <c r="W165" i="33"/>
  <c r="AL165" i="33"/>
  <c r="K166" i="33"/>
  <c r="T166" i="33"/>
  <c r="W166" i="33"/>
  <c r="AL166" i="33"/>
  <c r="K167" i="33"/>
  <c r="T167" i="33"/>
  <c r="W167" i="33"/>
  <c r="AL167" i="33"/>
  <c r="K168" i="33"/>
  <c r="T168" i="33"/>
  <c r="W168" i="33"/>
  <c r="AL168" i="33"/>
  <c r="K169" i="33"/>
  <c r="T169" i="33"/>
  <c r="W169" i="33"/>
  <c r="AL169" i="33"/>
  <c r="K170" i="33"/>
  <c r="T170" i="33"/>
  <c r="W170" i="33"/>
  <c r="AL170" i="33"/>
  <c r="K171" i="33"/>
  <c r="T171" i="33"/>
  <c r="W171" i="33"/>
  <c r="AL171" i="33"/>
  <c r="K172" i="33"/>
  <c r="T172" i="33"/>
  <c r="W172" i="33"/>
  <c r="AL172" i="33"/>
  <c r="K173" i="33"/>
  <c r="T173" i="33"/>
  <c r="W173" i="33"/>
  <c r="AL173" i="33"/>
  <c r="K174" i="33"/>
  <c r="T174" i="33"/>
  <c r="W174" i="33"/>
  <c r="AL174" i="33"/>
  <c r="K175" i="33"/>
  <c r="T175" i="33"/>
  <c r="W175" i="33"/>
  <c r="AL175" i="33"/>
  <c r="K176" i="33"/>
  <c r="T176" i="33"/>
  <c r="W176" i="33"/>
  <c r="AL176" i="33"/>
  <c r="K177" i="33"/>
  <c r="T177" i="33"/>
  <c r="W177" i="33"/>
  <c r="AL177" i="33"/>
  <c r="K178" i="33"/>
  <c r="T178" i="33"/>
  <c r="W178" i="33"/>
  <c r="AL178" i="33"/>
  <c r="K179" i="33"/>
  <c r="T179" i="33"/>
  <c r="W179" i="33"/>
  <c r="AL179" i="33"/>
  <c r="K180" i="33"/>
  <c r="T180" i="33"/>
  <c r="W180" i="33"/>
  <c r="AL180" i="33"/>
  <c r="K181" i="33"/>
  <c r="T181" i="33"/>
  <c r="W181" i="33"/>
  <c r="AL181" i="33"/>
  <c r="K182" i="33"/>
  <c r="T182" i="33"/>
  <c r="W182" i="33"/>
  <c r="AL182" i="33"/>
  <c r="K183" i="33"/>
  <c r="T183" i="33"/>
  <c r="W183" i="33"/>
  <c r="AL183" i="33"/>
  <c r="K184" i="33"/>
  <c r="T184" i="33"/>
  <c r="W184" i="33"/>
  <c r="AL184" i="33"/>
  <c r="K185" i="33"/>
  <c r="T185" i="33"/>
  <c r="W185" i="33"/>
  <c r="AL185" i="33"/>
  <c r="K186" i="33"/>
  <c r="T186" i="33"/>
  <c r="W186" i="33"/>
  <c r="AL186" i="33"/>
  <c r="K187" i="33"/>
  <c r="T187" i="33"/>
  <c r="W187" i="33"/>
  <c r="AL187" i="33"/>
  <c r="K188" i="33"/>
  <c r="T188" i="33"/>
  <c r="W188" i="33"/>
  <c r="AL188" i="33"/>
  <c r="K189" i="33"/>
  <c r="T189" i="33"/>
  <c r="W189" i="33"/>
  <c r="AL189" i="33"/>
  <c r="K190" i="33"/>
  <c r="T190" i="33"/>
  <c r="W190" i="33"/>
  <c r="AL190" i="33"/>
  <c r="K191" i="33"/>
  <c r="T191" i="33"/>
  <c r="W191" i="33"/>
  <c r="AL191" i="33"/>
  <c r="K192" i="33"/>
  <c r="T192" i="33"/>
  <c r="W192" i="33"/>
  <c r="AL192" i="33"/>
  <c r="K193" i="33"/>
  <c r="T193" i="33"/>
  <c r="W193" i="33"/>
  <c r="AL193" i="33"/>
  <c r="K194" i="33"/>
  <c r="T194" i="33"/>
  <c r="W194" i="33"/>
  <c r="AL194" i="33"/>
  <c r="K195" i="33"/>
  <c r="T195" i="33"/>
  <c r="W195" i="33"/>
  <c r="AL195" i="33"/>
  <c r="K196" i="33"/>
  <c r="T196" i="33"/>
  <c r="W196" i="33"/>
  <c r="AL196" i="33"/>
  <c r="K197" i="33"/>
  <c r="T197" i="33"/>
  <c r="W197" i="33"/>
  <c r="AL197" i="33"/>
  <c r="K198" i="33"/>
  <c r="T198" i="33"/>
  <c r="W198" i="33"/>
  <c r="AL198" i="33"/>
  <c r="K199" i="33"/>
  <c r="T199" i="33"/>
  <c r="W199" i="33"/>
  <c r="AL199" i="33"/>
  <c r="K200" i="33"/>
  <c r="T200" i="33"/>
  <c r="W200" i="33"/>
  <c r="AL200" i="33"/>
  <c r="K201" i="33"/>
  <c r="T201" i="33"/>
  <c r="W201" i="33"/>
  <c r="AL201" i="33"/>
  <c r="K202" i="33"/>
  <c r="T202" i="33"/>
  <c r="W202" i="33"/>
  <c r="AL202" i="33"/>
  <c r="K203" i="33"/>
  <c r="T203" i="33"/>
  <c r="W203" i="33"/>
  <c r="AL203" i="33"/>
  <c r="K204" i="33"/>
  <c r="T204" i="33"/>
  <c r="W204" i="33"/>
  <c r="AL204" i="33"/>
  <c r="K205" i="33"/>
  <c r="T205" i="33"/>
  <c r="W205" i="33"/>
  <c r="AL205" i="33"/>
  <c r="T206" i="33"/>
  <c r="W206" i="33"/>
  <c r="AL206" i="33"/>
  <c r="K207" i="33"/>
  <c r="T207" i="33"/>
  <c r="W207" i="33"/>
  <c r="AL207" i="33"/>
  <c r="K208" i="33"/>
  <c r="T208" i="33"/>
  <c r="W208" i="33"/>
  <c r="AL208" i="33"/>
  <c r="AH6" i="33"/>
  <c r="AH8" i="33"/>
  <c r="AH9" i="33"/>
  <c r="AH10" i="33"/>
  <c r="AH11" i="33"/>
  <c r="AH12" i="33"/>
  <c r="AH13" i="33"/>
  <c r="AH14" i="33"/>
  <c r="AH15" i="33"/>
  <c r="AH16" i="33"/>
  <c r="AH17" i="33"/>
  <c r="AH18" i="33"/>
  <c r="AH19" i="33"/>
  <c r="AH20" i="33"/>
  <c r="AH21" i="33"/>
  <c r="AH22" i="33"/>
  <c r="AH23" i="33"/>
  <c r="AH24" i="33"/>
  <c r="AH25" i="33"/>
  <c r="AH26" i="33"/>
  <c r="AH27" i="33"/>
  <c r="AH28" i="33"/>
  <c r="AH29" i="33"/>
  <c r="AH30" i="33"/>
  <c r="AH31" i="33"/>
  <c r="AH32" i="33"/>
  <c r="AH33" i="33"/>
  <c r="AH34" i="33"/>
  <c r="AH35" i="33"/>
  <c r="AH36" i="33"/>
  <c r="AH37" i="33"/>
  <c r="AH38" i="33"/>
  <c r="AH39" i="33"/>
  <c r="AH40" i="33"/>
  <c r="AH41" i="33"/>
  <c r="AH42" i="33"/>
  <c r="AH43" i="33"/>
  <c r="AH44" i="33"/>
  <c r="AH45" i="33"/>
  <c r="AH46" i="33"/>
  <c r="AH47" i="33"/>
  <c r="AH48" i="33"/>
  <c r="AH49" i="33"/>
  <c r="AH50" i="33"/>
  <c r="AH51" i="33"/>
  <c r="AH52" i="33"/>
  <c r="AH53" i="33"/>
  <c r="AH54" i="33"/>
  <c r="AH55" i="33"/>
  <c r="AH56" i="33"/>
  <c r="AH57" i="33"/>
  <c r="AH58" i="33"/>
  <c r="AH59" i="33"/>
  <c r="AH60" i="33"/>
  <c r="AH61" i="33"/>
  <c r="AH62" i="33"/>
  <c r="AH63" i="33"/>
  <c r="AH64" i="33"/>
  <c r="AH65" i="33"/>
  <c r="AH66" i="33"/>
  <c r="AH67" i="33"/>
  <c r="AH68" i="33"/>
  <c r="AH69" i="33"/>
  <c r="AH70" i="33"/>
  <c r="AH71" i="33"/>
  <c r="AH72" i="33"/>
  <c r="AH73" i="33"/>
  <c r="AH74" i="33"/>
  <c r="AH75" i="33"/>
  <c r="AH76" i="33"/>
  <c r="AH77" i="33"/>
  <c r="AH78" i="33"/>
  <c r="AH79" i="33"/>
  <c r="AH80" i="33"/>
  <c r="AH81" i="33"/>
  <c r="AH82" i="33"/>
  <c r="AH83" i="33"/>
  <c r="AH84" i="33"/>
  <c r="AH85" i="33"/>
  <c r="AH86" i="33"/>
  <c r="AH87" i="33"/>
  <c r="AH88" i="33"/>
  <c r="AH89" i="33"/>
  <c r="AH90" i="33"/>
  <c r="AH91" i="33"/>
  <c r="AH92" i="33"/>
  <c r="AH93" i="33"/>
  <c r="AH94" i="33"/>
  <c r="AH95" i="33"/>
  <c r="AH96" i="33"/>
  <c r="AH97" i="33"/>
  <c r="AH98" i="33"/>
  <c r="AH99" i="33"/>
  <c r="AH100" i="33"/>
  <c r="AH101" i="33"/>
  <c r="AH102" i="33"/>
  <c r="AH103" i="33"/>
  <c r="AH104" i="33"/>
  <c r="AH105" i="33"/>
  <c r="AH106" i="33"/>
  <c r="AH107" i="33"/>
  <c r="AH108" i="33"/>
  <c r="AH109" i="33"/>
  <c r="AH110" i="33"/>
  <c r="AH111" i="33"/>
  <c r="AH112" i="33"/>
  <c r="AH113" i="33"/>
  <c r="AH114" i="33"/>
  <c r="AH115" i="33"/>
  <c r="AH116" i="33"/>
  <c r="AH117" i="33"/>
  <c r="AH118" i="33"/>
  <c r="AH119" i="33"/>
  <c r="AH120" i="33"/>
  <c r="AH121" i="33"/>
  <c r="AH122" i="33"/>
  <c r="AH123" i="33"/>
  <c r="AH124" i="33"/>
  <c r="AH125" i="33"/>
  <c r="AH126" i="33"/>
  <c r="AH127" i="33"/>
  <c r="AH128" i="33"/>
  <c r="AH129" i="33"/>
  <c r="AH130" i="33"/>
  <c r="AH131" i="33"/>
  <c r="AH132" i="33"/>
  <c r="AH133" i="33"/>
  <c r="AH134" i="33"/>
  <c r="AH135" i="33"/>
  <c r="AH136" i="33"/>
  <c r="AH137" i="33"/>
  <c r="AH138" i="33"/>
  <c r="AH139" i="33"/>
  <c r="AH140" i="33"/>
  <c r="AH141" i="33"/>
  <c r="AH142" i="33"/>
  <c r="AH143" i="33"/>
  <c r="AH144" i="33"/>
  <c r="AH145" i="33"/>
  <c r="AH146" i="33"/>
  <c r="AH147" i="33"/>
  <c r="AH148" i="33"/>
  <c r="AH149" i="33"/>
  <c r="AH150" i="33"/>
  <c r="AH151" i="33"/>
  <c r="AH152" i="33"/>
  <c r="AH153" i="33"/>
  <c r="AH154" i="33"/>
  <c r="AH155" i="33"/>
  <c r="AH156" i="33"/>
  <c r="AH157" i="33"/>
  <c r="AH158" i="33"/>
  <c r="AH159" i="33"/>
  <c r="AH160" i="33"/>
  <c r="AH161" i="33"/>
  <c r="AH162" i="33"/>
  <c r="AH163" i="33"/>
  <c r="AH164" i="33"/>
  <c r="AH165" i="33"/>
  <c r="AH166" i="33"/>
  <c r="AH167" i="33"/>
  <c r="AH168" i="33"/>
  <c r="AH169" i="33"/>
  <c r="AH170" i="33"/>
  <c r="AH171" i="33"/>
  <c r="AH172" i="33"/>
  <c r="AH173" i="33"/>
  <c r="AH174" i="33"/>
  <c r="AH175" i="33"/>
  <c r="AH176" i="33"/>
  <c r="AH177" i="33"/>
  <c r="AH178" i="33"/>
  <c r="AH179" i="33"/>
  <c r="AH180" i="33"/>
  <c r="AH181" i="33"/>
  <c r="AH182" i="33"/>
  <c r="AH183" i="33"/>
  <c r="AH184" i="33"/>
  <c r="AH185" i="33"/>
  <c r="AH186" i="33"/>
  <c r="AH187" i="33"/>
  <c r="AH188" i="33"/>
  <c r="AH189" i="33"/>
  <c r="AH190" i="33"/>
  <c r="AH191" i="33"/>
  <c r="AH192" i="33"/>
  <c r="AH193" i="33"/>
  <c r="AH194" i="33"/>
  <c r="AH195" i="33"/>
  <c r="AH196" i="33"/>
  <c r="AH197" i="33"/>
  <c r="AH198" i="33"/>
  <c r="AH199" i="33"/>
  <c r="AH200" i="33"/>
  <c r="AH201" i="33"/>
  <c r="AH202" i="33"/>
  <c r="AH203" i="33"/>
  <c r="AH204" i="33"/>
  <c r="AH205" i="33"/>
  <c r="AH206" i="33"/>
  <c r="AJ206" i="33"/>
  <c r="AI205" i="33"/>
  <c r="AF205" i="33"/>
  <c r="Y205" i="33"/>
  <c r="P205" i="33"/>
  <c r="N205" i="33"/>
  <c r="AI204" i="33"/>
  <c r="AF204" i="33"/>
  <c r="Y204" i="33"/>
  <c r="P204" i="33"/>
  <c r="N204" i="33"/>
  <c r="AI203" i="33"/>
  <c r="AF203" i="33"/>
  <c r="Y203" i="33"/>
  <c r="P203" i="33"/>
  <c r="N203" i="33"/>
  <c r="AI202" i="33"/>
  <c r="AF202" i="33"/>
  <c r="Y202" i="33"/>
  <c r="P202" i="33"/>
  <c r="N202" i="33"/>
  <c r="AI201" i="33"/>
  <c r="AF201" i="33"/>
  <c r="Y201" i="33"/>
  <c r="P201" i="33"/>
  <c r="N201" i="33"/>
  <c r="AI200" i="33"/>
  <c r="AF200" i="33"/>
  <c r="Y200" i="33"/>
  <c r="P200" i="33"/>
  <c r="N200" i="33"/>
  <c r="AI199" i="33"/>
  <c r="AF199" i="33"/>
  <c r="Y199" i="33"/>
  <c r="P199" i="33"/>
  <c r="N199" i="33"/>
  <c r="AI198" i="33"/>
  <c r="AF198" i="33"/>
  <c r="Y198" i="33"/>
  <c r="P198" i="33"/>
  <c r="N198" i="33"/>
  <c r="AI197" i="33"/>
  <c r="AF197" i="33"/>
  <c r="Y197" i="33"/>
  <c r="P197" i="33"/>
  <c r="N197" i="33"/>
  <c r="AI196" i="33"/>
  <c r="AF196" i="33"/>
  <c r="Y196" i="33"/>
  <c r="P196" i="33"/>
  <c r="N196" i="33"/>
  <c r="AI195" i="33"/>
  <c r="AF195" i="33"/>
  <c r="Y195" i="33"/>
  <c r="P195" i="33"/>
  <c r="N195" i="33"/>
  <c r="AI194" i="33"/>
  <c r="AF194" i="33"/>
  <c r="Y194" i="33"/>
  <c r="P194" i="33"/>
  <c r="N194" i="33"/>
  <c r="AI193" i="33"/>
  <c r="AF193" i="33"/>
  <c r="Y193" i="33"/>
  <c r="P193" i="33"/>
  <c r="N193" i="33"/>
  <c r="AI192" i="33"/>
  <c r="AF192" i="33"/>
  <c r="Y192" i="33"/>
  <c r="P192" i="33"/>
  <c r="N192" i="33"/>
  <c r="AI191" i="33"/>
  <c r="AF191" i="33"/>
  <c r="Y191" i="33"/>
  <c r="P191" i="33"/>
  <c r="N191" i="33"/>
  <c r="AI190" i="33"/>
  <c r="AF190" i="33"/>
  <c r="Y190" i="33"/>
  <c r="P190" i="33"/>
  <c r="N190" i="33"/>
  <c r="AI189" i="33"/>
  <c r="AF189" i="33"/>
  <c r="Y189" i="33"/>
  <c r="P189" i="33"/>
  <c r="N189" i="33"/>
  <c r="AI188" i="33"/>
  <c r="AF188" i="33"/>
  <c r="Y188" i="33"/>
  <c r="P188" i="33"/>
  <c r="N188" i="33"/>
  <c r="AI187" i="33"/>
  <c r="AF187" i="33"/>
  <c r="Y187" i="33"/>
  <c r="P187" i="33"/>
  <c r="N187" i="33"/>
  <c r="AI186" i="33"/>
  <c r="AF186" i="33"/>
  <c r="Y186" i="33"/>
  <c r="Y8" i="33"/>
  <c r="Y9" i="33"/>
  <c r="Y10" i="33"/>
  <c r="Y11" i="33"/>
  <c r="Y12" i="33"/>
  <c r="Y13" i="33"/>
  <c r="Y14" i="33"/>
  <c r="Y15" i="33"/>
  <c r="Y16" i="33"/>
  <c r="Y17" i="33"/>
  <c r="Y18" i="33"/>
  <c r="Y19" i="33"/>
  <c r="Y20" i="33"/>
  <c r="Y21" i="33"/>
  <c r="Y22" i="33"/>
  <c r="Y23" i="33"/>
  <c r="Y24" i="33"/>
  <c r="Y25" i="33"/>
  <c r="Y26" i="33"/>
  <c r="Y27" i="33"/>
  <c r="Y28" i="33"/>
  <c r="Y29" i="33"/>
  <c r="Y30" i="33"/>
  <c r="Y31" i="33"/>
  <c r="Y32" i="33"/>
  <c r="Y33" i="33"/>
  <c r="Y34" i="33"/>
  <c r="Y35" i="33"/>
  <c r="Y36" i="33"/>
  <c r="Y37" i="33"/>
  <c r="Y38" i="33"/>
  <c r="Y39" i="33"/>
  <c r="Y40" i="33"/>
  <c r="Y41" i="33"/>
  <c r="Y42" i="33"/>
  <c r="Y43" i="33"/>
  <c r="Y44" i="33"/>
  <c r="Y45" i="33"/>
  <c r="Y46" i="33"/>
  <c r="Y47" i="33"/>
  <c r="Y48" i="33"/>
  <c r="Y49" i="33"/>
  <c r="Y50" i="33"/>
  <c r="Y51" i="33"/>
  <c r="Y52" i="33"/>
  <c r="Y53" i="33"/>
  <c r="Y54" i="33"/>
  <c r="Y55" i="33"/>
  <c r="Y56" i="33"/>
  <c r="Y57" i="33"/>
  <c r="Y58" i="33"/>
  <c r="Y59" i="33"/>
  <c r="Y60" i="33"/>
  <c r="Y61" i="33"/>
  <c r="Y62" i="33"/>
  <c r="Y63" i="33"/>
  <c r="Y64" i="33"/>
  <c r="Y65" i="33"/>
  <c r="Y66" i="33"/>
  <c r="Y67" i="33"/>
  <c r="Y68" i="33"/>
  <c r="Y69" i="33"/>
  <c r="Y70" i="33"/>
  <c r="Y71" i="33"/>
  <c r="Y72" i="33"/>
  <c r="Y73" i="33"/>
  <c r="Y74" i="33"/>
  <c r="Y75" i="33"/>
  <c r="Y76" i="33"/>
  <c r="Y77" i="33"/>
  <c r="Y78" i="33"/>
  <c r="Y79" i="33"/>
  <c r="Y80" i="33"/>
  <c r="Y81" i="33"/>
  <c r="Y82" i="33"/>
  <c r="Y83" i="33"/>
  <c r="Y84" i="33"/>
  <c r="Y85" i="33"/>
  <c r="Y86" i="33"/>
  <c r="Y87" i="33"/>
  <c r="Y88" i="33"/>
  <c r="Y89" i="33"/>
  <c r="Y90" i="33"/>
  <c r="Y91" i="33"/>
  <c r="Y92" i="33"/>
  <c r="Y93" i="33"/>
  <c r="Y94" i="33"/>
  <c r="Y95" i="33"/>
  <c r="Y96" i="33"/>
  <c r="Y97" i="33"/>
  <c r="Y98" i="33"/>
  <c r="Y99" i="33"/>
  <c r="Y100" i="33"/>
  <c r="Y101" i="33"/>
  <c r="Y102" i="33"/>
  <c r="Y103" i="33"/>
  <c r="Y104" i="33"/>
  <c r="Y105" i="33"/>
  <c r="Y106" i="33"/>
  <c r="Y107" i="33"/>
  <c r="Y108" i="33"/>
  <c r="Y109" i="33"/>
  <c r="Y110" i="33"/>
  <c r="Y111" i="33"/>
  <c r="Y112" i="33"/>
  <c r="Y113" i="33"/>
  <c r="Y114" i="33"/>
  <c r="Y115" i="33"/>
  <c r="Y116" i="33"/>
  <c r="Y117" i="33"/>
  <c r="Y118" i="33"/>
  <c r="Y119" i="33"/>
  <c r="Y120" i="33"/>
  <c r="Y121" i="33"/>
  <c r="Y122" i="33"/>
  <c r="Y123" i="33"/>
  <c r="Y124" i="33"/>
  <c r="Y125" i="33"/>
  <c r="Y126" i="33"/>
  <c r="Y127" i="33"/>
  <c r="Y128" i="33"/>
  <c r="Y129" i="33"/>
  <c r="Y130" i="33"/>
  <c r="Y131" i="33"/>
  <c r="Y132" i="33"/>
  <c r="Y133" i="33"/>
  <c r="Y134" i="33"/>
  <c r="Y135" i="33"/>
  <c r="Y136" i="33"/>
  <c r="Y137" i="33"/>
  <c r="Y138" i="33"/>
  <c r="Y139" i="33"/>
  <c r="Y140" i="33"/>
  <c r="Y141" i="33"/>
  <c r="Y142" i="33"/>
  <c r="Y143" i="33"/>
  <c r="Y144" i="33"/>
  <c r="Y145" i="33"/>
  <c r="Y146" i="33"/>
  <c r="Y147" i="33"/>
  <c r="Y148" i="33"/>
  <c r="Y149" i="33"/>
  <c r="Y150" i="33"/>
  <c r="Y151" i="33"/>
  <c r="Y152" i="33"/>
  <c r="Y153" i="33"/>
  <c r="Y154" i="33"/>
  <c r="Y155" i="33"/>
  <c r="Y156" i="33"/>
  <c r="Y157" i="33"/>
  <c r="Y158" i="33"/>
  <c r="Y159" i="33"/>
  <c r="Y160" i="33"/>
  <c r="Y161" i="33"/>
  <c r="Y162" i="33"/>
  <c r="Y163" i="33"/>
  <c r="Y164" i="33"/>
  <c r="Y165" i="33"/>
  <c r="Y166" i="33"/>
  <c r="Y167" i="33"/>
  <c r="Y168" i="33"/>
  <c r="Y169" i="33"/>
  <c r="Y170" i="33"/>
  <c r="Y171" i="33"/>
  <c r="Y172" i="33"/>
  <c r="Y173" i="33"/>
  <c r="Y174" i="33"/>
  <c r="Y175" i="33"/>
  <c r="Y176" i="33"/>
  <c r="Y177" i="33"/>
  <c r="Y178" i="33"/>
  <c r="Y179" i="33"/>
  <c r="Y180" i="33"/>
  <c r="Y181" i="33"/>
  <c r="Y182" i="33"/>
  <c r="Y183" i="33"/>
  <c r="Y184" i="33"/>
  <c r="Y185" i="33"/>
  <c r="U6" i="33"/>
  <c r="U8" i="33"/>
  <c r="U9" i="33"/>
  <c r="U10" i="33"/>
  <c r="U11" i="33"/>
  <c r="U12" i="33"/>
  <c r="U13" i="33"/>
  <c r="U14" i="33"/>
  <c r="U15" i="33"/>
  <c r="U16" i="33"/>
  <c r="U17" i="33"/>
  <c r="U18" i="33"/>
  <c r="U19" i="33"/>
  <c r="U20" i="33"/>
  <c r="U21" i="33"/>
  <c r="U22" i="33"/>
  <c r="U23" i="33"/>
  <c r="U24" i="33"/>
  <c r="U25" i="33"/>
  <c r="U26" i="33"/>
  <c r="U27" i="33"/>
  <c r="U28" i="33"/>
  <c r="U29" i="33"/>
  <c r="U30" i="33"/>
  <c r="U31" i="33"/>
  <c r="U32" i="33"/>
  <c r="U33" i="33"/>
  <c r="U34" i="33"/>
  <c r="U35" i="33"/>
  <c r="U36" i="33"/>
  <c r="U37" i="33"/>
  <c r="U38" i="33"/>
  <c r="U39" i="33"/>
  <c r="U40" i="33"/>
  <c r="U41" i="33"/>
  <c r="U42" i="33"/>
  <c r="U43" i="33"/>
  <c r="U44" i="33"/>
  <c r="U45" i="33"/>
  <c r="U46" i="33"/>
  <c r="U47" i="33"/>
  <c r="U48" i="33"/>
  <c r="U49" i="33"/>
  <c r="U50" i="33"/>
  <c r="U51" i="33"/>
  <c r="U52" i="33"/>
  <c r="U53" i="33"/>
  <c r="U54" i="33"/>
  <c r="U55" i="33"/>
  <c r="U56" i="33"/>
  <c r="U57" i="33"/>
  <c r="U58" i="33"/>
  <c r="U59" i="33"/>
  <c r="U60" i="33"/>
  <c r="U61" i="33"/>
  <c r="U62" i="33"/>
  <c r="U63" i="33"/>
  <c r="U64" i="33"/>
  <c r="U65" i="33"/>
  <c r="U66" i="33"/>
  <c r="U67" i="33"/>
  <c r="U68" i="33"/>
  <c r="U69" i="33"/>
  <c r="U70" i="33"/>
  <c r="U71" i="33"/>
  <c r="U72" i="33"/>
  <c r="U73" i="33"/>
  <c r="U74" i="33"/>
  <c r="U75" i="33"/>
  <c r="U76" i="33"/>
  <c r="U77" i="33"/>
  <c r="U78" i="33"/>
  <c r="U79" i="33"/>
  <c r="U80" i="33"/>
  <c r="U81" i="33"/>
  <c r="U82" i="33"/>
  <c r="U83" i="33"/>
  <c r="U84" i="33"/>
  <c r="U85" i="33"/>
  <c r="U86" i="33"/>
  <c r="U87" i="33"/>
  <c r="U88" i="33"/>
  <c r="U89" i="33"/>
  <c r="U90" i="33"/>
  <c r="U91" i="33"/>
  <c r="U92" i="33"/>
  <c r="U93" i="33"/>
  <c r="U94" i="33"/>
  <c r="U95" i="33"/>
  <c r="U96" i="33"/>
  <c r="U97" i="33"/>
  <c r="U98" i="33"/>
  <c r="U99" i="33"/>
  <c r="U100" i="33"/>
  <c r="U101" i="33"/>
  <c r="U102" i="33"/>
  <c r="U103" i="33"/>
  <c r="U104" i="33"/>
  <c r="U105" i="33"/>
  <c r="U106" i="33"/>
  <c r="U107" i="33"/>
  <c r="U108" i="33"/>
  <c r="U109" i="33"/>
  <c r="U110" i="33"/>
  <c r="U111" i="33"/>
  <c r="U112" i="33"/>
  <c r="U113" i="33"/>
  <c r="U114" i="33"/>
  <c r="U115" i="33"/>
  <c r="U116" i="33"/>
  <c r="U117" i="33"/>
  <c r="U118" i="33"/>
  <c r="U119" i="33"/>
  <c r="U120" i="33"/>
  <c r="U121" i="33"/>
  <c r="U122" i="33"/>
  <c r="U123" i="33"/>
  <c r="U124" i="33"/>
  <c r="U125" i="33"/>
  <c r="U126" i="33"/>
  <c r="U127" i="33"/>
  <c r="U128" i="33"/>
  <c r="U129" i="33"/>
  <c r="U130" i="33"/>
  <c r="U131" i="33"/>
  <c r="U132" i="33"/>
  <c r="U133" i="33"/>
  <c r="U134" i="33"/>
  <c r="U135" i="33"/>
  <c r="U136" i="33"/>
  <c r="U137" i="33"/>
  <c r="U138" i="33"/>
  <c r="U139" i="33"/>
  <c r="U140" i="33"/>
  <c r="U141" i="33"/>
  <c r="U142" i="33"/>
  <c r="U143" i="33"/>
  <c r="U144" i="33"/>
  <c r="U145" i="33"/>
  <c r="U146" i="33"/>
  <c r="U147" i="33"/>
  <c r="U148" i="33"/>
  <c r="U149" i="33"/>
  <c r="U150" i="33"/>
  <c r="U151" i="33"/>
  <c r="U152" i="33"/>
  <c r="U153" i="33"/>
  <c r="U154" i="33"/>
  <c r="U155" i="33"/>
  <c r="U156" i="33"/>
  <c r="U157" i="33"/>
  <c r="U158" i="33"/>
  <c r="U159" i="33"/>
  <c r="U160" i="33"/>
  <c r="U161" i="33"/>
  <c r="U162" i="33"/>
  <c r="U163" i="33"/>
  <c r="U164" i="33"/>
  <c r="U165" i="33"/>
  <c r="U166" i="33"/>
  <c r="U167" i="33"/>
  <c r="U168" i="33"/>
  <c r="U169" i="33"/>
  <c r="U170" i="33"/>
  <c r="U171" i="33"/>
  <c r="U172" i="33"/>
  <c r="U173" i="33"/>
  <c r="U174" i="33"/>
  <c r="U175" i="33"/>
  <c r="U176" i="33"/>
  <c r="U177" i="33"/>
  <c r="U178" i="33"/>
  <c r="U179" i="33"/>
  <c r="U180" i="33"/>
  <c r="U181" i="33"/>
  <c r="U182" i="33"/>
  <c r="U183" i="33"/>
  <c r="U184" i="33"/>
  <c r="U185" i="33"/>
  <c r="U186" i="33"/>
  <c r="P186" i="33"/>
  <c r="N186" i="33"/>
  <c r="AI185" i="33"/>
  <c r="AF185" i="33"/>
  <c r="P185" i="33"/>
  <c r="N185" i="33"/>
  <c r="AI184" i="33"/>
  <c r="AF184" i="33"/>
  <c r="P184" i="33"/>
  <c r="N184" i="33"/>
  <c r="AI183" i="33"/>
  <c r="AF183" i="33"/>
  <c r="P183" i="33"/>
  <c r="N183" i="33"/>
  <c r="AI182" i="33"/>
  <c r="AF182" i="33"/>
  <c r="P182" i="33"/>
  <c r="N182" i="33"/>
  <c r="AI181" i="33"/>
  <c r="AF181" i="33"/>
  <c r="P181" i="33"/>
  <c r="N181" i="33"/>
  <c r="AI180" i="33"/>
  <c r="AF180" i="33"/>
  <c r="P180" i="33"/>
  <c r="N180" i="33"/>
  <c r="AI179" i="33"/>
  <c r="AF179" i="33"/>
  <c r="P179" i="33"/>
  <c r="N179" i="33"/>
  <c r="AI178" i="33"/>
  <c r="AF178" i="33"/>
  <c r="P178" i="33"/>
  <c r="N178" i="33"/>
  <c r="AI177" i="33"/>
  <c r="AF177" i="33"/>
  <c r="P177" i="33"/>
  <c r="N177" i="33"/>
  <c r="AI176" i="33"/>
  <c r="AF176" i="33"/>
  <c r="P176" i="33"/>
  <c r="N176" i="33"/>
  <c r="AI175" i="33"/>
  <c r="AF175" i="33"/>
  <c r="P175" i="33"/>
  <c r="N175" i="33"/>
  <c r="AI174" i="33"/>
  <c r="AF174" i="33"/>
  <c r="P174" i="33"/>
  <c r="N174" i="33"/>
  <c r="AI173" i="33"/>
  <c r="AF173" i="33"/>
  <c r="P173" i="33"/>
  <c r="N173" i="33"/>
  <c r="AI172" i="33"/>
  <c r="AF172" i="33"/>
  <c r="P172" i="33"/>
  <c r="N172" i="33"/>
  <c r="AI171" i="33"/>
  <c r="AF171" i="33"/>
  <c r="P171" i="33"/>
  <c r="N171" i="33"/>
  <c r="AI170" i="33"/>
  <c r="AF170" i="33"/>
  <c r="P170" i="33"/>
  <c r="N170" i="33"/>
  <c r="AI169" i="33"/>
  <c r="AF169" i="33"/>
  <c r="P169" i="33"/>
  <c r="N169" i="33"/>
  <c r="AI168" i="33"/>
  <c r="AF168" i="33"/>
  <c r="P168" i="33"/>
  <c r="N168" i="33"/>
  <c r="AI167" i="33"/>
  <c r="AF167" i="33"/>
  <c r="P167" i="33"/>
  <c r="N167" i="33"/>
  <c r="AI166" i="33"/>
  <c r="AF166" i="33"/>
  <c r="P166" i="33"/>
  <c r="N166" i="33"/>
  <c r="AI165" i="33"/>
  <c r="AF165" i="33"/>
  <c r="P165" i="33"/>
  <c r="N165" i="33"/>
  <c r="AI164" i="33"/>
  <c r="AF164" i="33"/>
  <c r="P164" i="33"/>
  <c r="N164" i="33"/>
  <c r="AI163" i="33"/>
  <c r="AF163" i="33"/>
  <c r="P163" i="33"/>
  <c r="N163" i="33"/>
  <c r="AI162" i="33"/>
  <c r="AF162" i="33"/>
  <c r="P162" i="33"/>
  <c r="N162" i="33"/>
  <c r="AI161" i="33"/>
  <c r="AK8" i="33"/>
  <c r="AK9" i="33"/>
  <c r="AK10" i="33"/>
  <c r="AK11" i="33"/>
  <c r="AK12" i="33"/>
  <c r="AK13" i="33"/>
  <c r="AK14" i="33"/>
  <c r="AK15" i="33"/>
  <c r="AK16" i="33"/>
  <c r="AK17" i="33"/>
  <c r="AK18" i="33"/>
  <c r="AK19" i="33"/>
  <c r="AK20" i="33"/>
  <c r="AK21" i="33"/>
  <c r="AK22" i="33"/>
  <c r="AK23" i="33"/>
  <c r="AK24" i="33"/>
  <c r="AK25" i="33"/>
  <c r="AK26" i="33"/>
  <c r="AK27" i="33"/>
  <c r="AK28" i="33"/>
  <c r="AK29" i="33"/>
  <c r="AK30" i="33"/>
  <c r="AK31" i="33"/>
  <c r="AK32" i="33"/>
  <c r="AK33" i="33"/>
  <c r="AK34" i="33"/>
  <c r="AK35" i="33"/>
  <c r="AK36" i="33"/>
  <c r="AK37" i="33"/>
  <c r="AK38" i="33"/>
  <c r="AK39" i="33"/>
  <c r="AK40" i="33"/>
  <c r="AK41" i="33"/>
  <c r="AK42" i="33"/>
  <c r="AK43" i="33"/>
  <c r="AK44" i="33"/>
  <c r="AK45" i="33"/>
  <c r="AK46" i="33"/>
  <c r="AK47" i="33"/>
  <c r="AK48" i="33"/>
  <c r="AK49" i="33"/>
  <c r="AK50" i="33"/>
  <c r="AK51" i="33"/>
  <c r="AK52" i="33"/>
  <c r="AK53" i="33"/>
  <c r="AK54" i="33"/>
  <c r="AK55" i="33"/>
  <c r="AK56" i="33"/>
  <c r="AK57" i="33"/>
  <c r="AK58" i="33"/>
  <c r="AK59" i="33"/>
  <c r="AK60" i="33"/>
  <c r="AK61" i="33"/>
  <c r="AK62" i="33"/>
  <c r="AK63" i="33"/>
  <c r="AK64" i="33"/>
  <c r="AK65" i="33"/>
  <c r="AK66" i="33"/>
  <c r="AK67" i="33"/>
  <c r="AK68" i="33"/>
  <c r="AK69" i="33"/>
  <c r="AK70" i="33"/>
  <c r="AK71" i="33"/>
  <c r="AK72" i="33"/>
  <c r="AK73" i="33"/>
  <c r="AK74" i="33"/>
  <c r="AK75" i="33"/>
  <c r="AK76" i="33"/>
  <c r="AK77" i="33"/>
  <c r="AK78" i="33"/>
  <c r="AK79" i="33"/>
  <c r="AK80" i="33"/>
  <c r="AK81" i="33"/>
  <c r="AK82" i="33"/>
  <c r="AK83" i="33"/>
  <c r="AK84" i="33"/>
  <c r="AK85" i="33"/>
  <c r="AK86" i="33"/>
  <c r="AK87" i="33"/>
  <c r="AK88" i="33"/>
  <c r="AK89" i="33"/>
  <c r="AK90" i="33"/>
  <c r="AK91" i="33"/>
  <c r="AK92" i="33"/>
  <c r="AK93" i="33"/>
  <c r="AK94" i="33"/>
  <c r="AK95" i="33"/>
  <c r="AK96" i="33"/>
  <c r="AK97" i="33"/>
  <c r="AK98" i="33"/>
  <c r="AK99" i="33"/>
  <c r="AK100" i="33"/>
  <c r="AK101" i="33"/>
  <c r="AK102" i="33"/>
  <c r="AK103" i="33"/>
  <c r="AK104" i="33"/>
  <c r="AK105" i="33"/>
  <c r="AK106" i="33"/>
  <c r="AK107" i="33"/>
  <c r="AK108" i="33"/>
  <c r="AK109" i="33"/>
  <c r="AK110" i="33"/>
  <c r="AK111" i="33"/>
  <c r="AK112" i="33"/>
  <c r="AK113" i="33"/>
  <c r="AK114" i="33"/>
  <c r="AK115" i="33"/>
  <c r="AK116" i="33"/>
  <c r="AK117" i="33"/>
  <c r="AK118" i="33"/>
  <c r="AK119" i="33"/>
  <c r="AK120" i="33"/>
  <c r="AK121" i="33"/>
  <c r="AK122" i="33"/>
  <c r="AK123" i="33"/>
  <c r="AK124" i="33"/>
  <c r="AK125" i="33"/>
  <c r="AK126" i="33"/>
  <c r="AK127" i="33"/>
  <c r="AK128" i="33"/>
  <c r="AK129" i="33"/>
  <c r="AK130" i="33"/>
  <c r="AK131" i="33"/>
  <c r="AK132" i="33"/>
  <c r="AK133" i="33"/>
  <c r="AK134" i="33"/>
  <c r="AK135" i="33"/>
  <c r="AK136" i="33"/>
  <c r="AK137" i="33"/>
  <c r="AK138" i="33"/>
  <c r="AK139" i="33"/>
  <c r="AK140" i="33"/>
  <c r="AK141" i="33"/>
  <c r="AK142" i="33"/>
  <c r="AK143" i="33"/>
  <c r="AK144" i="33"/>
  <c r="AK145" i="33"/>
  <c r="AK146" i="33"/>
  <c r="AK147" i="33"/>
  <c r="AK148" i="33"/>
  <c r="AK149" i="33"/>
  <c r="AK150" i="33"/>
  <c r="AK151" i="33"/>
  <c r="AK152" i="33"/>
  <c r="AK153" i="33"/>
  <c r="AK154" i="33"/>
  <c r="AK155" i="33"/>
  <c r="AK156" i="33"/>
  <c r="AK157" i="33"/>
  <c r="AK158" i="33"/>
  <c r="AK159" i="33"/>
  <c r="AK160" i="33"/>
  <c r="AK161" i="33"/>
  <c r="AK162" i="33"/>
  <c r="AK163" i="33"/>
  <c r="AK164" i="33"/>
  <c r="AK165" i="33"/>
  <c r="AK166" i="33"/>
  <c r="AK167" i="33"/>
  <c r="AK168" i="33"/>
  <c r="AK169" i="33"/>
  <c r="AK170" i="33"/>
  <c r="AK171" i="33"/>
  <c r="AK172" i="33"/>
  <c r="AK173" i="33"/>
  <c r="AK174" i="33"/>
  <c r="AK175" i="33"/>
  <c r="AK176" i="33"/>
  <c r="AK177" i="33"/>
  <c r="AK178" i="33"/>
  <c r="AK179" i="33"/>
  <c r="AK180" i="33"/>
  <c r="AK181" i="33"/>
  <c r="AK182" i="33"/>
  <c r="AK183" i="33"/>
  <c r="AK184" i="33"/>
  <c r="AK185" i="33"/>
  <c r="AK186" i="33"/>
  <c r="AK187" i="33"/>
  <c r="AK188" i="33"/>
  <c r="AK189" i="33"/>
  <c r="AK190" i="33"/>
  <c r="AK191" i="33"/>
  <c r="AK192" i="33"/>
  <c r="AK193" i="33"/>
  <c r="AK194" i="33"/>
  <c r="AK195" i="33"/>
  <c r="AK196" i="33"/>
  <c r="AK197" i="33"/>
  <c r="AK198" i="33"/>
  <c r="AK199" i="33"/>
  <c r="AK200" i="33"/>
  <c r="AK201" i="33"/>
  <c r="AK202" i="33"/>
  <c r="AK203" i="33"/>
  <c r="AK204" i="33"/>
  <c r="AK205" i="33"/>
  <c r="AK206" i="33"/>
  <c r="AK207" i="33"/>
  <c r="AK208" i="33"/>
  <c r="AG6" i="33"/>
  <c r="AG8" i="33"/>
  <c r="AG9" i="33"/>
  <c r="AG10" i="33"/>
  <c r="AG11" i="33"/>
  <c r="AG12" i="33"/>
  <c r="AG13" i="33"/>
  <c r="AG14" i="33"/>
  <c r="AG15" i="33"/>
  <c r="AG16" i="33"/>
  <c r="AG17" i="33"/>
  <c r="AG18" i="33"/>
  <c r="AG19" i="33"/>
  <c r="AG20" i="33"/>
  <c r="AG21" i="33"/>
  <c r="AG22" i="33"/>
  <c r="AG23" i="33"/>
  <c r="AG24" i="33"/>
  <c r="AG25" i="33"/>
  <c r="AG26" i="33"/>
  <c r="AG27" i="33"/>
  <c r="AG28" i="33"/>
  <c r="AG29" i="33"/>
  <c r="AG30" i="33"/>
  <c r="AG31" i="33"/>
  <c r="AG32" i="33"/>
  <c r="AG33" i="33"/>
  <c r="AG34" i="33"/>
  <c r="AG35" i="33"/>
  <c r="AG36" i="33"/>
  <c r="AG37" i="33"/>
  <c r="AG38" i="33"/>
  <c r="AG39" i="33"/>
  <c r="AG40" i="33"/>
  <c r="AG41" i="33"/>
  <c r="AG42" i="33"/>
  <c r="AG43" i="33"/>
  <c r="AG44" i="33"/>
  <c r="AG45" i="33"/>
  <c r="AG46" i="33"/>
  <c r="AG47" i="33"/>
  <c r="AG48" i="33"/>
  <c r="AG49" i="33"/>
  <c r="AG50" i="33"/>
  <c r="AG51" i="33"/>
  <c r="AG52" i="33"/>
  <c r="AG53" i="33"/>
  <c r="AG54" i="33"/>
  <c r="AG55" i="33"/>
  <c r="AG56" i="33"/>
  <c r="AG57" i="33"/>
  <c r="AG58" i="33"/>
  <c r="AG59" i="33"/>
  <c r="AG60" i="33"/>
  <c r="AG61" i="33"/>
  <c r="AG62" i="33"/>
  <c r="AG63" i="33"/>
  <c r="AG64" i="33"/>
  <c r="AG65" i="33"/>
  <c r="AG66" i="33"/>
  <c r="AG67" i="33"/>
  <c r="AG68" i="33"/>
  <c r="AG69" i="33"/>
  <c r="AG70" i="33"/>
  <c r="AG71" i="33"/>
  <c r="AG72" i="33"/>
  <c r="AG73" i="33"/>
  <c r="AG74" i="33"/>
  <c r="AG75" i="33"/>
  <c r="AG76" i="33"/>
  <c r="AG77" i="33"/>
  <c r="AG78" i="33"/>
  <c r="AG79" i="33"/>
  <c r="AG80" i="33"/>
  <c r="AG81" i="33"/>
  <c r="AG82" i="33"/>
  <c r="AG83" i="33"/>
  <c r="AG84" i="33"/>
  <c r="AG85" i="33"/>
  <c r="AG86" i="33"/>
  <c r="AG87" i="33"/>
  <c r="AG88" i="33"/>
  <c r="AG89" i="33"/>
  <c r="AG90" i="33"/>
  <c r="AG91" i="33"/>
  <c r="AG92" i="33"/>
  <c r="AG93" i="33"/>
  <c r="AG94" i="33"/>
  <c r="AG95" i="33"/>
  <c r="AG96" i="33"/>
  <c r="AG97" i="33"/>
  <c r="AG98" i="33"/>
  <c r="AG99" i="33"/>
  <c r="AG100" i="33"/>
  <c r="AG101" i="33"/>
  <c r="AG102" i="33"/>
  <c r="AG103" i="33"/>
  <c r="AG104" i="33"/>
  <c r="AG105" i="33"/>
  <c r="AG106" i="33"/>
  <c r="AG107" i="33"/>
  <c r="AG108" i="33"/>
  <c r="AG109" i="33"/>
  <c r="AG110" i="33"/>
  <c r="AG111" i="33"/>
  <c r="AG112" i="33"/>
  <c r="AG113" i="33"/>
  <c r="AG114" i="33"/>
  <c r="AG115" i="33"/>
  <c r="AG116" i="33"/>
  <c r="AG117" i="33"/>
  <c r="AG118" i="33"/>
  <c r="AG119" i="33"/>
  <c r="AG120" i="33"/>
  <c r="AG121" i="33"/>
  <c r="AG122" i="33"/>
  <c r="AG123" i="33"/>
  <c r="AG124" i="33"/>
  <c r="AG125" i="33"/>
  <c r="AG126" i="33"/>
  <c r="AG127" i="33"/>
  <c r="AG128" i="33"/>
  <c r="AG129" i="33"/>
  <c r="AG130" i="33"/>
  <c r="AG131" i="33"/>
  <c r="AG132" i="33"/>
  <c r="AG133" i="33"/>
  <c r="AG134" i="33"/>
  <c r="AG135" i="33"/>
  <c r="AG136" i="33"/>
  <c r="AG137" i="33"/>
  <c r="AG138" i="33"/>
  <c r="AG139" i="33"/>
  <c r="AG140" i="33"/>
  <c r="AG141" i="33"/>
  <c r="AG142" i="33"/>
  <c r="AG143" i="33"/>
  <c r="AG144" i="33"/>
  <c r="AG145" i="33"/>
  <c r="AG146" i="33"/>
  <c r="AG147" i="33"/>
  <c r="AG148" i="33"/>
  <c r="AG149" i="33"/>
  <c r="AG150" i="33"/>
  <c r="AG151" i="33"/>
  <c r="AG152" i="33"/>
  <c r="AG153" i="33"/>
  <c r="AG154" i="33"/>
  <c r="AG155" i="33"/>
  <c r="AG156" i="33"/>
  <c r="AG157" i="33"/>
  <c r="AG158" i="33"/>
  <c r="AG159" i="33"/>
  <c r="AG160" i="33"/>
  <c r="AG161" i="33"/>
  <c r="AF161" i="33"/>
  <c r="P161" i="33"/>
  <c r="N161" i="33"/>
  <c r="AI160" i="33"/>
  <c r="AF160" i="33"/>
  <c r="P160" i="33"/>
  <c r="N160" i="33"/>
  <c r="AI159" i="33"/>
  <c r="AF159" i="33"/>
  <c r="P159" i="33"/>
  <c r="N159" i="33"/>
  <c r="AI158" i="33"/>
  <c r="AF158" i="33"/>
  <c r="P158" i="33"/>
  <c r="N158" i="33"/>
  <c r="AI157" i="33"/>
  <c r="AF157" i="33"/>
  <c r="P157" i="33"/>
  <c r="N157" i="33"/>
  <c r="AI156" i="33"/>
  <c r="AF156" i="33"/>
  <c r="P156" i="33"/>
  <c r="N156" i="33"/>
  <c r="AI155" i="33"/>
  <c r="AF155" i="33"/>
  <c r="P155" i="33"/>
  <c r="N155" i="33"/>
  <c r="AI154" i="33"/>
  <c r="AF154" i="33"/>
  <c r="P154" i="33"/>
  <c r="N154" i="33"/>
  <c r="AI153" i="33"/>
  <c r="AF153" i="33"/>
  <c r="P153" i="33"/>
  <c r="N153" i="33"/>
  <c r="AI152" i="33"/>
  <c r="AF152" i="33"/>
  <c r="P152" i="33"/>
  <c r="N152" i="33"/>
  <c r="AI151" i="33"/>
  <c r="AF151" i="33"/>
  <c r="P151" i="33"/>
  <c r="N151" i="33"/>
  <c r="AI150" i="33"/>
  <c r="AF150" i="33"/>
  <c r="P150" i="33"/>
  <c r="N150" i="33"/>
  <c r="AI149" i="33"/>
  <c r="AF149" i="33"/>
  <c r="P149" i="33"/>
  <c r="N149" i="33"/>
  <c r="AI148" i="33"/>
  <c r="AF148" i="33"/>
  <c r="P148" i="33"/>
  <c r="N148" i="33"/>
  <c r="AI147" i="33"/>
  <c r="AF147" i="33"/>
  <c r="P147" i="33"/>
  <c r="N147" i="33"/>
  <c r="AI146" i="33"/>
  <c r="AF146" i="33"/>
  <c r="P146" i="33"/>
  <c r="N146" i="33"/>
  <c r="AI145" i="33"/>
  <c r="AF145" i="33"/>
  <c r="P145" i="33"/>
  <c r="N145" i="33"/>
  <c r="AI144" i="33"/>
  <c r="AF144" i="33"/>
  <c r="P144" i="33"/>
  <c r="N144" i="33"/>
  <c r="AI143" i="33"/>
  <c r="AF143" i="33"/>
  <c r="P143" i="33"/>
  <c r="N143" i="33"/>
  <c r="AI142" i="33"/>
  <c r="AF142" i="33"/>
  <c r="P142" i="33"/>
  <c r="N142" i="33"/>
  <c r="AI141" i="33"/>
  <c r="AF141" i="33"/>
  <c r="P141" i="33"/>
  <c r="N141" i="33"/>
  <c r="AI140" i="33"/>
  <c r="AF140" i="33"/>
  <c r="P140" i="33"/>
  <c r="N140" i="33"/>
  <c r="AI139" i="33"/>
  <c r="AF139" i="33"/>
  <c r="P139" i="33"/>
  <c r="N139" i="33"/>
  <c r="AI138" i="33"/>
  <c r="AF138" i="33"/>
  <c r="P138" i="33"/>
  <c r="N138" i="33"/>
  <c r="AI137" i="33"/>
  <c r="AF137" i="33"/>
  <c r="P137" i="33"/>
  <c r="N137" i="33"/>
  <c r="AI136" i="33"/>
  <c r="AF136" i="33"/>
  <c r="P136" i="33"/>
  <c r="N136" i="33"/>
  <c r="AI135" i="33"/>
  <c r="AF135" i="33"/>
  <c r="P135" i="33"/>
  <c r="N135" i="33"/>
  <c r="AI134" i="33"/>
  <c r="AF134" i="33"/>
  <c r="P134" i="33"/>
  <c r="N134" i="33"/>
  <c r="AI133" i="33"/>
  <c r="AF133" i="33"/>
  <c r="P133" i="33"/>
  <c r="N133" i="33"/>
  <c r="AI132" i="33"/>
  <c r="AF132" i="33"/>
  <c r="P132" i="33"/>
  <c r="N132" i="33"/>
  <c r="AI131" i="33"/>
  <c r="AF131" i="33"/>
  <c r="P131" i="33"/>
  <c r="N131" i="33"/>
  <c r="AI130" i="33"/>
  <c r="AF130" i="33"/>
  <c r="P130" i="33"/>
  <c r="N130" i="33"/>
  <c r="AI129" i="33"/>
  <c r="AF129" i="33"/>
  <c r="P129" i="33"/>
  <c r="N129" i="33"/>
  <c r="AI128" i="33"/>
  <c r="AF128" i="33"/>
  <c r="P128" i="33"/>
  <c r="N128" i="33"/>
  <c r="AI127" i="33"/>
  <c r="AF127" i="33"/>
  <c r="P127" i="33"/>
  <c r="N127" i="33"/>
  <c r="AI126" i="33"/>
  <c r="AF126" i="33"/>
  <c r="P126" i="33"/>
  <c r="N126" i="33"/>
  <c r="AI125" i="33"/>
  <c r="AF125" i="33"/>
  <c r="P125" i="33"/>
  <c r="N125" i="33"/>
  <c r="AI124" i="33"/>
  <c r="AF124" i="33"/>
  <c r="P124" i="33"/>
  <c r="N124" i="33"/>
  <c r="AI123" i="33"/>
  <c r="AF123" i="33"/>
  <c r="P123" i="33"/>
  <c r="N123" i="33"/>
  <c r="AI122" i="33"/>
  <c r="AF122" i="33"/>
  <c r="P122" i="33"/>
  <c r="N122" i="33"/>
  <c r="AI121" i="33"/>
  <c r="AF121" i="33"/>
  <c r="P121" i="33"/>
  <c r="N121" i="33"/>
  <c r="AI120" i="33"/>
  <c r="AF120" i="33"/>
  <c r="P120" i="33"/>
  <c r="N120" i="33"/>
  <c r="AI119" i="33"/>
  <c r="AF119" i="33"/>
  <c r="P119" i="33"/>
  <c r="N119" i="33"/>
  <c r="AI118" i="33"/>
  <c r="AF118" i="33"/>
  <c r="P118" i="33"/>
  <c r="N118" i="33"/>
  <c r="AI117" i="33"/>
  <c r="AF117" i="33"/>
  <c r="P117" i="33"/>
  <c r="N117" i="33"/>
  <c r="AI116" i="33"/>
  <c r="AF116" i="33"/>
  <c r="P116" i="33"/>
  <c r="N116" i="33"/>
  <c r="AI115" i="33"/>
  <c r="AF115" i="33"/>
  <c r="P115" i="33"/>
  <c r="N115" i="33"/>
  <c r="AI114" i="33"/>
  <c r="AF114" i="33"/>
  <c r="P114" i="33"/>
  <c r="N114" i="33"/>
  <c r="AI113" i="33"/>
  <c r="AF113" i="33"/>
  <c r="P113" i="33"/>
  <c r="N113" i="33"/>
  <c r="AI112" i="33"/>
  <c r="AF112" i="33"/>
  <c r="P112" i="33"/>
  <c r="N112" i="33"/>
  <c r="AI111" i="33"/>
  <c r="AF111" i="33"/>
  <c r="P111" i="33"/>
  <c r="N111" i="33"/>
  <c r="AI110" i="33"/>
  <c r="AF110" i="33"/>
  <c r="P110" i="33"/>
  <c r="N110" i="33"/>
  <c r="AI109" i="33"/>
  <c r="AF109" i="33"/>
  <c r="P109" i="33"/>
  <c r="N109" i="33"/>
  <c r="AI108" i="33"/>
  <c r="AF108" i="33"/>
  <c r="P108" i="33"/>
  <c r="N108" i="33"/>
  <c r="AI107" i="33"/>
  <c r="AF107" i="33"/>
  <c r="P107" i="33"/>
  <c r="N107" i="33"/>
  <c r="AI106" i="33"/>
  <c r="AF106" i="33"/>
  <c r="P106" i="33"/>
  <c r="N106" i="33"/>
  <c r="AI105" i="33"/>
  <c r="AF105" i="33"/>
  <c r="P105" i="33"/>
  <c r="N105" i="33"/>
  <c r="AI104" i="33"/>
  <c r="AF104" i="33"/>
  <c r="P104" i="33"/>
  <c r="N104" i="33"/>
  <c r="AI103" i="33"/>
  <c r="AF103" i="33"/>
  <c r="P103" i="33"/>
  <c r="N103" i="33"/>
  <c r="AI102" i="33"/>
  <c r="AF102" i="33"/>
  <c r="P102" i="33"/>
  <c r="N102" i="33"/>
  <c r="AI101" i="33"/>
  <c r="AF101" i="33"/>
  <c r="P101" i="33"/>
  <c r="N101" i="33"/>
  <c r="AI100" i="33"/>
  <c r="AF100" i="33"/>
  <c r="P100" i="33"/>
  <c r="N100" i="33"/>
  <c r="AI99" i="33"/>
  <c r="AF99" i="33"/>
  <c r="P99" i="33"/>
  <c r="N99" i="33"/>
  <c r="AI98" i="33"/>
  <c r="AF98" i="33"/>
  <c r="P98" i="33"/>
  <c r="N98" i="33"/>
  <c r="AI97" i="33"/>
  <c r="AF97" i="33"/>
  <c r="P97" i="33"/>
  <c r="N97" i="33"/>
  <c r="AI96" i="33"/>
  <c r="AF96" i="33"/>
  <c r="P96" i="33"/>
  <c r="N96" i="33"/>
  <c r="AI95" i="33"/>
  <c r="AF95" i="33"/>
  <c r="P95" i="33"/>
  <c r="N95" i="33"/>
  <c r="AI94" i="33"/>
  <c r="AF94" i="33"/>
  <c r="P94" i="33"/>
  <c r="N94" i="33"/>
  <c r="AI93" i="33"/>
  <c r="AF93" i="33"/>
  <c r="P93" i="33"/>
  <c r="N93" i="33"/>
  <c r="AI92" i="33"/>
  <c r="AF92" i="33"/>
  <c r="P92" i="33"/>
  <c r="N92" i="33"/>
  <c r="AI91" i="33"/>
  <c r="AF91" i="33"/>
  <c r="P91" i="33"/>
  <c r="N91" i="33"/>
  <c r="AI90" i="33"/>
  <c r="AF90" i="33"/>
  <c r="P90" i="33"/>
  <c r="N90" i="33"/>
  <c r="AI89" i="33"/>
  <c r="AF89" i="33"/>
  <c r="P89" i="33"/>
  <c r="N89" i="33"/>
  <c r="AI88" i="33"/>
  <c r="AF88" i="33"/>
  <c r="P88" i="33"/>
  <c r="N88" i="33"/>
  <c r="AI87" i="33"/>
  <c r="AF87" i="33"/>
  <c r="P87" i="33"/>
  <c r="N87" i="33"/>
  <c r="AI86" i="33"/>
  <c r="AF86" i="33"/>
  <c r="P86" i="33"/>
  <c r="N86" i="33"/>
  <c r="AI85" i="33"/>
  <c r="AF85" i="33"/>
  <c r="P85" i="33"/>
  <c r="N85" i="33"/>
  <c r="AI84" i="33"/>
  <c r="AF84" i="33"/>
  <c r="P84" i="33"/>
  <c r="N84" i="33"/>
  <c r="AI83" i="33"/>
  <c r="AF83" i="33"/>
  <c r="P83" i="33"/>
  <c r="N83" i="33"/>
  <c r="AI82" i="33"/>
  <c r="AF82" i="33"/>
  <c r="P82" i="33"/>
  <c r="N82" i="33"/>
  <c r="AI81" i="33"/>
  <c r="AF81" i="33"/>
  <c r="P81" i="33"/>
  <c r="N81" i="33"/>
  <c r="AI80" i="33"/>
  <c r="AF80" i="33"/>
  <c r="P80" i="33"/>
  <c r="N80" i="33"/>
  <c r="AI79" i="33"/>
  <c r="AF79" i="33"/>
  <c r="P79" i="33"/>
  <c r="N79" i="33"/>
  <c r="AI78" i="33"/>
  <c r="AF78" i="33"/>
  <c r="P78" i="33"/>
  <c r="N78" i="33"/>
  <c r="AI77" i="33"/>
  <c r="AF77" i="33"/>
  <c r="P77" i="33"/>
  <c r="N77" i="33"/>
  <c r="AI76" i="33"/>
  <c r="AF76" i="33"/>
  <c r="P76" i="33"/>
  <c r="N76" i="33"/>
  <c r="AI75" i="33"/>
  <c r="AF75" i="33"/>
  <c r="P75" i="33"/>
  <c r="N75" i="33"/>
  <c r="AI74" i="33"/>
  <c r="AF74" i="33"/>
  <c r="P74" i="33"/>
  <c r="N74" i="33"/>
  <c r="AI73" i="33"/>
  <c r="AF73" i="33"/>
  <c r="P73" i="33"/>
  <c r="N73" i="33"/>
  <c r="AI72" i="33"/>
  <c r="AF72" i="33"/>
  <c r="P72" i="33"/>
  <c r="N72" i="33"/>
  <c r="AI71" i="33"/>
  <c r="AF71" i="33"/>
  <c r="P71" i="33"/>
  <c r="N71" i="33"/>
  <c r="AI70" i="33"/>
  <c r="AF70" i="33"/>
  <c r="P70" i="33"/>
  <c r="N70" i="33"/>
  <c r="AI69" i="33"/>
  <c r="AF69" i="33"/>
  <c r="P69" i="33"/>
  <c r="N69" i="33"/>
  <c r="AI68" i="33"/>
  <c r="AF68" i="33"/>
  <c r="P68" i="33"/>
  <c r="N68" i="33"/>
  <c r="AI67" i="33"/>
  <c r="AF67" i="33"/>
  <c r="P67" i="33"/>
  <c r="N67" i="33"/>
  <c r="AI66" i="33"/>
  <c r="AF66" i="33"/>
  <c r="P66" i="33"/>
  <c r="N66" i="33"/>
  <c r="AI65" i="33"/>
  <c r="AF65" i="33"/>
  <c r="P65" i="33"/>
  <c r="N65" i="33"/>
  <c r="AI64" i="33"/>
  <c r="AF64" i="33"/>
  <c r="P64" i="33"/>
  <c r="N64" i="33"/>
  <c r="AI63" i="33"/>
  <c r="AF63" i="33"/>
  <c r="P63" i="33"/>
  <c r="N63" i="33"/>
  <c r="AI62" i="33"/>
  <c r="AF62" i="33"/>
  <c r="P62" i="33"/>
  <c r="N62" i="33"/>
  <c r="AI61" i="33"/>
  <c r="AF61" i="33"/>
  <c r="P61" i="33"/>
  <c r="N61" i="33"/>
  <c r="AI60" i="33"/>
  <c r="AF60" i="33"/>
  <c r="P60" i="33"/>
  <c r="N60" i="33"/>
  <c r="AE60" i="33"/>
  <c r="AJ60" i="33"/>
  <c r="AI59" i="33"/>
  <c r="AF59" i="33"/>
  <c r="P59" i="33"/>
  <c r="N59" i="33"/>
  <c r="AI58" i="33"/>
  <c r="AF58" i="33"/>
  <c r="P58" i="33"/>
  <c r="N58" i="33"/>
  <c r="AI57" i="33"/>
  <c r="AF57" i="33"/>
  <c r="P57" i="33"/>
  <c r="N57" i="33"/>
  <c r="AI56" i="33"/>
  <c r="AF56" i="33"/>
  <c r="P56" i="33"/>
  <c r="N56" i="33"/>
  <c r="AI55" i="33"/>
  <c r="AF55" i="33"/>
  <c r="P55" i="33"/>
  <c r="N55" i="33"/>
  <c r="AI54" i="33"/>
  <c r="AF54" i="33"/>
  <c r="P54" i="33"/>
  <c r="N54" i="33"/>
  <c r="AI53" i="33"/>
  <c r="AF53" i="33"/>
  <c r="P53" i="33"/>
  <c r="N53" i="33"/>
  <c r="AE53" i="33"/>
  <c r="AJ53" i="33"/>
  <c r="AI52" i="33"/>
  <c r="AF52" i="33"/>
  <c r="P52" i="33"/>
  <c r="N52" i="33"/>
  <c r="AI51" i="33"/>
  <c r="AF51" i="33"/>
  <c r="P51" i="33"/>
  <c r="N51" i="33"/>
  <c r="AI50" i="33"/>
  <c r="AF50" i="33"/>
  <c r="M50" i="33"/>
  <c r="P50" i="33"/>
  <c r="N50" i="33"/>
  <c r="AE50" i="33"/>
  <c r="AJ50" i="33"/>
  <c r="AI49" i="33"/>
  <c r="AF49" i="33"/>
  <c r="P49" i="33"/>
  <c r="N49" i="33"/>
  <c r="AI48" i="33"/>
  <c r="AF48" i="33"/>
  <c r="P48" i="33"/>
  <c r="N48" i="33"/>
  <c r="AE48" i="33"/>
  <c r="AJ48" i="33"/>
  <c r="AI47" i="33"/>
  <c r="AF47" i="33"/>
  <c r="P47" i="33"/>
  <c r="N47" i="33"/>
  <c r="AM46" i="33"/>
  <c r="AI46" i="33"/>
  <c r="AF46" i="33"/>
  <c r="P46" i="33"/>
  <c r="N46" i="33"/>
  <c r="AI45" i="33"/>
  <c r="AF45" i="33"/>
  <c r="P45" i="33"/>
  <c r="N45" i="33"/>
  <c r="AI44" i="33"/>
  <c r="AF44" i="33"/>
  <c r="P44" i="33"/>
  <c r="N44" i="33"/>
  <c r="AI43" i="33"/>
  <c r="AF43" i="33"/>
  <c r="P43" i="33"/>
  <c r="N43" i="33"/>
  <c r="AE42" i="33"/>
  <c r="AJ42" i="33"/>
  <c r="AI42" i="33"/>
  <c r="AF42" i="33"/>
  <c r="P42" i="33"/>
  <c r="N42" i="33"/>
  <c r="AM42" i="33"/>
  <c r="AI41" i="33"/>
  <c r="AF41" i="33"/>
  <c r="P41" i="33"/>
  <c r="N41" i="33"/>
  <c r="AI40" i="33"/>
  <c r="AF40" i="33"/>
  <c r="M40" i="33"/>
  <c r="P40" i="33"/>
  <c r="N40" i="33"/>
  <c r="AI39" i="33"/>
  <c r="AF39" i="33"/>
  <c r="AE39" i="33"/>
  <c r="AJ39" i="33"/>
  <c r="P39" i="33"/>
  <c r="N39" i="33"/>
  <c r="AI38" i="33"/>
  <c r="AF38" i="33"/>
  <c r="P38" i="33"/>
  <c r="N38" i="33"/>
  <c r="AI37" i="33"/>
  <c r="AF37" i="33"/>
  <c r="P37" i="33"/>
  <c r="N37" i="33"/>
  <c r="AE37" i="33"/>
  <c r="AJ37" i="33"/>
  <c r="AI36" i="33"/>
  <c r="AF36" i="33"/>
  <c r="P36" i="33"/>
  <c r="N36" i="33"/>
  <c r="AI35" i="33"/>
  <c r="AF35" i="33"/>
  <c r="P35" i="33"/>
  <c r="N35" i="33"/>
  <c r="AI34" i="33"/>
  <c r="AF34" i="33"/>
  <c r="P34" i="33"/>
  <c r="N34" i="33"/>
  <c r="M34" i="33"/>
  <c r="L34" i="33"/>
  <c r="AE34" i="33"/>
  <c r="AJ34" i="33"/>
  <c r="AI33" i="33"/>
  <c r="AF33" i="33"/>
  <c r="P33" i="33"/>
  <c r="N33" i="33"/>
  <c r="AI32" i="33"/>
  <c r="AF32" i="33"/>
  <c r="P32" i="33"/>
  <c r="N32" i="33"/>
  <c r="M32" i="33"/>
  <c r="L32" i="33"/>
  <c r="AI31" i="33"/>
  <c r="AF31" i="33"/>
  <c r="P31" i="33"/>
  <c r="N31" i="33"/>
  <c r="AT30" i="33"/>
  <c r="AI30" i="33"/>
  <c r="AF30" i="33"/>
  <c r="P30" i="33"/>
  <c r="N30" i="33"/>
  <c r="AE30" i="33"/>
  <c r="AJ30" i="33"/>
  <c r="AI29" i="33"/>
  <c r="AF29" i="33"/>
  <c r="P29" i="33"/>
  <c r="N29" i="33"/>
  <c r="AI28" i="33"/>
  <c r="AF28" i="33"/>
  <c r="P28" i="33"/>
  <c r="N28" i="33"/>
  <c r="AI27" i="33"/>
  <c r="AF27" i="33"/>
  <c r="P27" i="33"/>
  <c r="N27" i="33"/>
  <c r="AM26" i="33"/>
  <c r="AI26" i="33"/>
  <c r="AF26" i="33"/>
  <c r="AE26" i="33"/>
  <c r="AJ26" i="33"/>
  <c r="P26" i="33"/>
  <c r="N26" i="33"/>
  <c r="AI25" i="33"/>
  <c r="AF25" i="33"/>
  <c r="M25" i="33"/>
  <c r="P25" i="33"/>
  <c r="N25" i="33"/>
  <c r="AM24" i="33"/>
  <c r="AE24" i="33"/>
  <c r="AJ24" i="33"/>
  <c r="AI24" i="33"/>
  <c r="AF24" i="33"/>
  <c r="P24" i="33"/>
  <c r="N24" i="33"/>
  <c r="AI23" i="33"/>
  <c r="AF23" i="33"/>
  <c r="P23" i="33"/>
  <c r="N23" i="33"/>
  <c r="AI22" i="33"/>
  <c r="AF22" i="33"/>
  <c r="P22" i="33"/>
  <c r="N22" i="33"/>
  <c r="W3" i="33"/>
  <c r="W4" i="33"/>
  <c r="W5" i="33"/>
  <c r="BB21" i="33"/>
  <c r="BB29" i="33"/>
  <c r="AM21" i="33"/>
  <c r="AI21" i="33"/>
  <c r="AF21" i="33"/>
  <c r="L21" i="33"/>
  <c r="P21" i="33"/>
  <c r="N21" i="33"/>
  <c r="AE21" i="33"/>
  <c r="AJ21" i="33"/>
  <c r="AY20" i="33"/>
  <c r="AI20" i="33"/>
  <c r="AF20" i="33"/>
  <c r="P20" i="33"/>
  <c r="N20" i="33"/>
  <c r="AI19" i="33"/>
  <c r="AF19" i="33"/>
  <c r="P19" i="33"/>
  <c r="N19" i="33"/>
  <c r="BB18" i="33"/>
  <c r="AY18" i="33"/>
  <c r="AI18" i="33"/>
  <c r="AF18" i="33"/>
  <c r="P18" i="33"/>
  <c r="N18" i="33"/>
  <c r="AI17" i="33"/>
  <c r="AF17" i="33"/>
  <c r="P17" i="33"/>
  <c r="N17" i="33"/>
  <c r="AI16" i="33"/>
  <c r="AF16" i="33"/>
  <c r="P16" i="33"/>
  <c r="N16" i="33"/>
  <c r="M16" i="33"/>
  <c r="L16" i="33"/>
  <c r="AI15" i="33"/>
  <c r="AF15" i="33"/>
  <c r="P15" i="33"/>
  <c r="N15" i="33"/>
  <c r="AT14" i="33"/>
  <c r="AI14" i="33"/>
  <c r="AF14" i="33"/>
  <c r="L14" i="33"/>
  <c r="P14" i="33"/>
  <c r="N14" i="33"/>
  <c r="AE14" i="33"/>
  <c r="AJ14" i="33"/>
  <c r="AI13" i="33"/>
  <c r="AF13" i="33"/>
  <c r="P13" i="33"/>
  <c r="N13" i="33"/>
  <c r="AI12" i="33"/>
  <c r="AF12" i="33"/>
  <c r="L12" i="33"/>
  <c r="P12" i="33"/>
  <c r="N12" i="33"/>
  <c r="AE12" i="33"/>
  <c r="AJ12" i="33"/>
  <c r="AI11" i="33"/>
  <c r="AF11" i="33"/>
  <c r="P11" i="33"/>
  <c r="N11" i="33"/>
  <c r="AI10" i="33"/>
  <c r="AF10" i="33"/>
  <c r="P10" i="33"/>
  <c r="N10" i="33"/>
  <c r="AI9" i="33"/>
  <c r="AF9" i="33"/>
  <c r="P9" i="33"/>
  <c r="N9" i="33"/>
  <c r="AI8" i="33"/>
  <c r="M8" i="33"/>
  <c r="Q8" i="33"/>
  <c r="P8" i="33"/>
  <c r="N8" i="33"/>
  <c r="AH5" i="33"/>
  <c r="BB20" i="33"/>
  <c r="BB28" i="33"/>
  <c r="AH4" i="33"/>
  <c r="BB19" i="33"/>
  <c r="AH3" i="33"/>
  <c r="AE500" i="32"/>
  <c r="AJ500" i="32"/>
  <c r="AI500" i="32"/>
  <c r="AF500" i="32"/>
  <c r="AB500" i="32"/>
  <c r="AA500" i="32"/>
  <c r="Z500" i="32"/>
  <c r="Y500" i="32"/>
  <c r="T500" i="32"/>
  <c r="P500" i="32"/>
  <c r="AE499" i="32"/>
  <c r="AJ499" i="32"/>
  <c r="AI499" i="32"/>
  <c r="AF499" i="32"/>
  <c r="AB499" i="32"/>
  <c r="AA499" i="32"/>
  <c r="Z499" i="32"/>
  <c r="Y499" i="32"/>
  <c r="T499" i="32"/>
  <c r="P499" i="32"/>
  <c r="AI498" i="32"/>
  <c r="AF498" i="32"/>
  <c r="AE498" i="32"/>
  <c r="AJ498" i="32"/>
  <c r="AB498" i="32"/>
  <c r="AA498" i="32"/>
  <c r="Z498" i="32"/>
  <c r="Y498" i="32"/>
  <c r="T498" i="32"/>
  <c r="P498" i="32"/>
  <c r="AE497" i="32"/>
  <c r="AJ497" i="32"/>
  <c r="AI497" i="32"/>
  <c r="AF497" i="32"/>
  <c r="AB497" i="32"/>
  <c r="AA497" i="32"/>
  <c r="Z497" i="32"/>
  <c r="Y497" i="32"/>
  <c r="T497" i="32"/>
  <c r="P497" i="32"/>
  <c r="AE496" i="32"/>
  <c r="AJ496" i="32"/>
  <c r="AI496" i="32"/>
  <c r="AF496" i="32"/>
  <c r="AB496" i="32"/>
  <c r="AA496" i="32"/>
  <c r="Z496" i="32"/>
  <c r="Y496" i="32"/>
  <c r="T496" i="32"/>
  <c r="P496" i="32"/>
  <c r="AI495" i="32"/>
  <c r="AF495" i="32"/>
  <c r="AE495" i="32"/>
  <c r="AJ495" i="32"/>
  <c r="AB495" i="32"/>
  <c r="AA495" i="32"/>
  <c r="Z495" i="32"/>
  <c r="Y495" i="32"/>
  <c r="T495" i="32"/>
  <c r="P495" i="32"/>
  <c r="AI494" i="32"/>
  <c r="AF494" i="32"/>
  <c r="AE494" i="32"/>
  <c r="AJ494" i="32"/>
  <c r="AB494" i="32"/>
  <c r="AA494" i="32"/>
  <c r="Z494" i="32"/>
  <c r="Y494" i="32"/>
  <c r="T494" i="32"/>
  <c r="P494" i="32"/>
  <c r="AI493" i="32"/>
  <c r="AF493" i="32"/>
  <c r="AE493" i="32"/>
  <c r="AJ493" i="32"/>
  <c r="AB493" i="32"/>
  <c r="AA493" i="32"/>
  <c r="Z493" i="32"/>
  <c r="Y493" i="32"/>
  <c r="T493" i="32"/>
  <c r="P493" i="32"/>
  <c r="AI492" i="32"/>
  <c r="AF492" i="32"/>
  <c r="AE492" i="32"/>
  <c r="AJ492" i="32"/>
  <c r="AB492" i="32"/>
  <c r="AA492" i="32"/>
  <c r="Z492" i="32"/>
  <c r="Y492" i="32"/>
  <c r="T492" i="32"/>
  <c r="P492" i="32"/>
  <c r="AI491" i="32"/>
  <c r="AF491" i="32"/>
  <c r="AE491" i="32"/>
  <c r="AJ491" i="32"/>
  <c r="AB491" i="32"/>
  <c r="AA491" i="32"/>
  <c r="Z491" i="32"/>
  <c r="Y491" i="32"/>
  <c r="T491" i="32"/>
  <c r="P491" i="32"/>
  <c r="AE490" i="32"/>
  <c r="AJ490" i="32"/>
  <c r="AI490" i="32"/>
  <c r="AF490" i="32"/>
  <c r="AB490" i="32"/>
  <c r="AA490" i="32"/>
  <c r="Z490" i="32"/>
  <c r="Y490" i="32"/>
  <c r="T490" i="32"/>
  <c r="P490" i="32"/>
  <c r="AE489" i="32"/>
  <c r="AJ489" i="32"/>
  <c r="AI489" i="32"/>
  <c r="AF489" i="32"/>
  <c r="AB489" i="32"/>
  <c r="AA489" i="32"/>
  <c r="Z489" i="32"/>
  <c r="Y489" i="32"/>
  <c r="T489" i="32"/>
  <c r="P489" i="32"/>
  <c r="AE488" i="32"/>
  <c r="AJ488" i="32"/>
  <c r="AI488" i="32"/>
  <c r="AF488" i="32"/>
  <c r="AB488" i="32"/>
  <c r="AA488" i="32"/>
  <c r="Z488" i="32"/>
  <c r="Y488" i="32"/>
  <c r="T488" i="32"/>
  <c r="P488" i="32"/>
  <c r="AI487" i="32"/>
  <c r="AF487" i="32"/>
  <c r="AE487" i="32"/>
  <c r="AJ487" i="32"/>
  <c r="AB487" i="32"/>
  <c r="AA487" i="32"/>
  <c r="Z487" i="32"/>
  <c r="Y487" i="32"/>
  <c r="T487" i="32"/>
  <c r="P487" i="32"/>
  <c r="AI486" i="32"/>
  <c r="AF486" i="32"/>
  <c r="AE486" i="32"/>
  <c r="AJ486" i="32"/>
  <c r="AB486" i="32"/>
  <c r="AA486" i="32"/>
  <c r="Z486" i="32"/>
  <c r="Y486" i="32"/>
  <c r="T486" i="32"/>
  <c r="P486" i="32"/>
  <c r="AI485" i="32"/>
  <c r="AF485" i="32"/>
  <c r="AE485" i="32"/>
  <c r="AJ485" i="32"/>
  <c r="AB485" i="32"/>
  <c r="AA485" i="32"/>
  <c r="Z485" i="32"/>
  <c r="Y485" i="32"/>
  <c r="T485" i="32"/>
  <c r="P485" i="32"/>
  <c r="AE484" i="32"/>
  <c r="AJ484" i="32"/>
  <c r="AI484" i="32"/>
  <c r="AF484" i="32"/>
  <c r="AB484" i="32"/>
  <c r="AA484" i="32"/>
  <c r="Z484" i="32"/>
  <c r="Y484" i="32"/>
  <c r="T484" i="32"/>
  <c r="P484" i="32"/>
  <c r="AE483" i="32"/>
  <c r="AJ483" i="32"/>
  <c r="AI483" i="32"/>
  <c r="AF483" i="32"/>
  <c r="AB483" i="32"/>
  <c r="AA483" i="32"/>
  <c r="Z483" i="32"/>
  <c r="Y483" i="32"/>
  <c r="T483" i="32"/>
  <c r="P483" i="32"/>
  <c r="AE482" i="32"/>
  <c r="AJ482" i="32"/>
  <c r="AI482" i="32"/>
  <c r="AF482" i="32"/>
  <c r="AB482" i="32"/>
  <c r="AA482" i="32"/>
  <c r="Z482" i="32"/>
  <c r="Y482" i="32"/>
  <c r="T482" i="32"/>
  <c r="P482" i="32"/>
  <c r="AE481" i="32"/>
  <c r="AJ481" i="32"/>
  <c r="AI481" i="32"/>
  <c r="AF481" i="32"/>
  <c r="AB481" i="32"/>
  <c r="AA481" i="32"/>
  <c r="Z481" i="32"/>
  <c r="Y481" i="32"/>
  <c r="T481" i="32"/>
  <c r="P481" i="32"/>
  <c r="AE480" i="32"/>
  <c r="AJ480" i="32"/>
  <c r="AI480" i="32"/>
  <c r="AF480" i="32"/>
  <c r="AB480" i="32"/>
  <c r="AA480" i="32"/>
  <c r="Z480" i="32"/>
  <c r="Y480" i="32"/>
  <c r="T480" i="32"/>
  <c r="P480" i="32"/>
  <c r="AI479" i="32"/>
  <c r="AF479" i="32"/>
  <c r="AE479" i="32"/>
  <c r="AJ479" i="32"/>
  <c r="AB479" i="32"/>
  <c r="AA479" i="32"/>
  <c r="Z479" i="32"/>
  <c r="Y479" i="32"/>
  <c r="T479" i="32"/>
  <c r="P479" i="32"/>
  <c r="AI478" i="32"/>
  <c r="AF478" i="32"/>
  <c r="AE478" i="32"/>
  <c r="AJ478" i="32"/>
  <c r="AB478" i="32"/>
  <c r="AA478" i="32"/>
  <c r="Z478" i="32"/>
  <c r="Y478" i="32"/>
  <c r="T478" i="32"/>
  <c r="P478" i="32"/>
  <c r="AI477" i="32"/>
  <c r="AF477" i="32"/>
  <c r="AE477" i="32"/>
  <c r="AJ477" i="32"/>
  <c r="AB477" i="32"/>
  <c r="AA477" i="32"/>
  <c r="Z477" i="32"/>
  <c r="Y477" i="32"/>
  <c r="T477" i="32"/>
  <c r="P477" i="32"/>
  <c r="AI476" i="32"/>
  <c r="AF476" i="32"/>
  <c r="AE476" i="32"/>
  <c r="AJ476" i="32"/>
  <c r="AB476" i="32"/>
  <c r="AA476" i="32"/>
  <c r="Z476" i="32"/>
  <c r="Y476" i="32"/>
  <c r="T476" i="32"/>
  <c r="P476" i="32"/>
  <c r="AI475" i="32"/>
  <c r="AF475" i="32"/>
  <c r="AE475" i="32"/>
  <c r="AJ475" i="32"/>
  <c r="AB475" i="32"/>
  <c r="AA475" i="32"/>
  <c r="Z475" i="32"/>
  <c r="Y475" i="32"/>
  <c r="T475" i="32"/>
  <c r="P475" i="32"/>
  <c r="AI474" i="32"/>
  <c r="AF474" i="32"/>
  <c r="AE474" i="32"/>
  <c r="AJ474" i="32"/>
  <c r="AB474" i="32"/>
  <c r="AA474" i="32"/>
  <c r="Z474" i="32"/>
  <c r="Y474" i="32"/>
  <c r="T474" i="32"/>
  <c r="P474" i="32"/>
  <c r="AE473" i="32"/>
  <c r="AJ473" i="32"/>
  <c r="AI473" i="32"/>
  <c r="AF473" i="32"/>
  <c r="AB473" i="32"/>
  <c r="AA473" i="32"/>
  <c r="Z473" i="32"/>
  <c r="Y473" i="32"/>
  <c r="T473" i="32"/>
  <c r="P473" i="32"/>
  <c r="AI472" i="32"/>
  <c r="AF472" i="32"/>
  <c r="AE472" i="32"/>
  <c r="AJ472" i="32"/>
  <c r="AB472" i="32"/>
  <c r="AA472" i="32"/>
  <c r="Z472" i="32"/>
  <c r="Y472" i="32"/>
  <c r="T472" i="32"/>
  <c r="P472" i="32"/>
  <c r="AI471" i="32"/>
  <c r="AF471" i="32"/>
  <c r="AE471" i="32"/>
  <c r="AJ471" i="32"/>
  <c r="AB471" i="32"/>
  <c r="AA471" i="32"/>
  <c r="Z471" i="32"/>
  <c r="Y471" i="32"/>
  <c r="T471" i="32"/>
  <c r="P471" i="32"/>
  <c r="AI470" i="32"/>
  <c r="AF470" i="32"/>
  <c r="AE470" i="32"/>
  <c r="AJ470" i="32"/>
  <c r="AB470" i="32"/>
  <c r="AA470" i="32"/>
  <c r="Z470" i="32"/>
  <c r="Y470" i="32"/>
  <c r="T470" i="32"/>
  <c r="P470" i="32"/>
  <c r="AI469" i="32"/>
  <c r="AF469" i="32"/>
  <c r="AE469" i="32"/>
  <c r="AJ469" i="32"/>
  <c r="AB469" i="32"/>
  <c r="AA469" i="32"/>
  <c r="Z469" i="32"/>
  <c r="Y469" i="32"/>
  <c r="T469" i="32"/>
  <c r="P469" i="32"/>
  <c r="AI468" i="32"/>
  <c r="AF468" i="32"/>
  <c r="AE468" i="32"/>
  <c r="AJ468" i="32"/>
  <c r="AB468" i="32"/>
  <c r="AA468" i="32"/>
  <c r="Z468" i="32"/>
  <c r="Y468" i="32"/>
  <c r="T468" i="32"/>
  <c r="P468" i="32"/>
  <c r="AI467" i="32"/>
  <c r="AF467" i="32"/>
  <c r="AE467" i="32"/>
  <c r="AJ467" i="32"/>
  <c r="AB467" i="32"/>
  <c r="AA467" i="32"/>
  <c r="Z467" i="32"/>
  <c r="Y467" i="32"/>
  <c r="T467" i="32"/>
  <c r="P467" i="32"/>
  <c r="AI466" i="32"/>
  <c r="AF466" i="32"/>
  <c r="AE466" i="32"/>
  <c r="AJ466" i="32"/>
  <c r="AB466" i="32"/>
  <c r="AA466" i="32"/>
  <c r="Z466" i="32"/>
  <c r="Y466" i="32"/>
  <c r="T466" i="32"/>
  <c r="P466" i="32"/>
  <c r="AE465" i="32"/>
  <c r="AJ465" i="32"/>
  <c r="AI465" i="32"/>
  <c r="AF465" i="32"/>
  <c r="AB465" i="32"/>
  <c r="AA465" i="32"/>
  <c r="Z465" i="32"/>
  <c r="Y465" i="32"/>
  <c r="T465" i="32"/>
  <c r="P465" i="32"/>
  <c r="AE464" i="32"/>
  <c r="AJ464" i="32"/>
  <c r="AI464" i="32"/>
  <c r="AF464" i="32"/>
  <c r="AB464" i="32"/>
  <c r="AA464" i="32"/>
  <c r="Z464" i="32"/>
  <c r="Y464" i="32"/>
  <c r="T464" i="32"/>
  <c r="P464" i="32"/>
  <c r="AI463" i="32"/>
  <c r="AF463" i="32"/>
  <c r="AE463" i="32"/>
  <c r="AJ463" i="32"/>
  <c r="AB463" i="32"/>
  <c r="AA463" i="32"/>
  <c r="Z463" i="32"/>
  <c r="Y463" i="32"/>
  <c r="T463" i="32"/>
  <c r="P463" i="32"/>
  <c r="AI462" i="32"/>
  <c r="AF462" i="32"/>
  <c r="AE462" i="32"/>
  <c r="AJ462" i="32"/>
  <c r="AB462" i="32"/>
  <c r="AA462" i="32"/>
  <c r="Z462" i="32"/>
  <c r="Y462" i="32"/>
  <c r="T462" i="32"/>
  <c r="P462" i="32"/>
  <c r="AI461" i="32"/>
  <c r="AF461" i="32"/>
  <c r="AE461" i="32"/>
  <c r="AJ461" i="32"/>
  <c r="AB461" i="32"/>
  <c r="AA461" i="32"/>
  <c r="Z461" i="32"/>
  <c r="Y461" i="32"/>
  <c r="T461" i="32"/>
  <c r="P461" i="32"/>
  <c r="AI460" i="32"/>
  <c r="AF460" i="32"/>
  <c r="AE460" i="32"/>
  <c r="AJ460" i="32"/>
  <c r="AB460" i="32"/>
  <c r="AA460" i="32"/>
  <c r="Z460" i="32"/>
  <c r="Y460" i="32"/>
  <c r="T460" i="32"/>
  <c r="P460" i="32"/>
  <c r="AI459" i="32"/>
  <c r="AF459" i="32"/>
  <c r="AE459" i="32"/>
  <c r="AJ459" i="32"/>
  <c r="AB459" i="32"/>
  <c r="AA459" i="32"/>
  <c r="Z459" i="32"/>
  <c r="Y459" i="32"/>
  <c r="T459" i="32"/>
  <c r="P459" i="32"/>
  <c r="AE458" i="32"/>
  <c r="AJ458" i="32"/>
  <c r="AI458" i="32"/>
  <c r="AF458" i="32"/>
  <c r="AB458" i="32"/>
  <c r="AA458" i="32"/>
  <c r="Z458" i="32"/>
  <c r="Y458" i="32"/>
  <c r="T458" i="32"/>
  <c r="P458" i="32"/>
  <c r="AE457" i="32"/>
  <c r="AJ457" i="32"/>
  <c r="AI457" i="32"/>
  <c r="AF457" i="32"/>
  <c r="AB457" i="32"/>
  <c r="AA457" i="32"/>
  <c r="Z457" i="32"/>
  <c r="Y457" i="32"/>
  <c r="T457" i="32"/>
  <c r="P457" i="32"/>
  <c r="AE456" i="32"/>
  <c r="AJ456" i="32"/>
  <c r="AI456" i="32"/>
  <c r="AF456" i="32"/>
  <c r="AB456" i="32"/>
  <c r="AA456" i="32"/>
  <c r="Z456" i="32"/>
  <c r="Y456" i="32"/>
  <c r="T456" i="32"/>
  <c r="P456" i="32"/>
  <c r="AI455" i="32"/>
  <c r="AF455" i="32"/>
  <c r="AE455" i="32"/>
  <c r="AJ455" i="32"/>
  <c r="AB455" i="32"/>
  <c r="AA455" i="32"/>
  <c r="Z455" i="32"/>
  <c r="Y455" i="32"/>
  <c r="T455" i="32"/>
  <c r="P455" i="32"/>
  <c r="AI454" i="32"/>
  <c r="AF454" i="32"/>
  <c r="AE454" i="32"/>
  <c r="AJ454" i="32"/>
  <c r="AB454" i="32"/>
  <c r="AA454" i="32"/>
  <c r="Z454" i="32"/>
  <c r="Y454" i="32"/>
  <c r="T454" i="32"/>
  <c r="P454" i="32"/>
  <c r="AI453" i="32"/>
  <c r="AF453" i="32"/>
  <c r="AE453" i="32"/>
  <c r="AJ453" i="32"/>
  <c r="AB453" i="32"/>
  <c r="AA453" i="32"/>
  <c r="Z453" i="32"/>
  <c r="Y453" i="32"/>
  <c r="T453" i="32"/>
  <c r="P453" i="32"/>
  <c r="AE452" i="32"/>
  <c r="AJ452" i="32"/>
  <c r="AI452" i="32"/>
  <c r="AF452" i="32"/>
  <c r="AB452" i="32"/>
  <c r="AA452" i="32"/>
  <c r="Z452" i="32"/>
  <c r="Y452" i="32"/>
  <c r="T452" i="32"/>
  <c r="P452" i="32"/>
  <c r="AE451" i="32"/>
  <c r="AJ451" i="32"/>
  <c r="AI451" i="32"/>
  <c r="AF451" i="32"/>
  <c r="AB451" i="32"/>
  <c r="AA451" i="32"/>
  <c r="Z451" i="32"/>
  <c r="Y451" i="32"/>
  <c r="T451" i="32"/>
  <c r="P451" i="32"/>
  <c r="AI450" i="32"/>
  <c r="AF450" i="32"/>
  <c r="AE450" i="32"/>
  <c r="AJ450" i="32"/>
  <c r="AB450" i="32"/>
  <c r="AA450" i="32"/>
  <c r="Z450" i="32"/>
  <c r="Y450" i="32"/>
  <c r="T450" i="32"/>
  <c r="P450" i="32"/>
  <c r="AE449" i="32"/>
  <c r="AJ449" i="32"/>
  <c r="AI449" i="32"/>
  <c r="AF449" i="32"/>
  <c r="AB449" i="32"/>
  <c r="AA449" i="32"/>
  <c r="Z449" i="32"/>
  <c r="Y449" i="32"/>
  <c r="T449" i="32"/>
  <c r="P449" i="32"/>
  <c r="AI448" i="32"/>
  <c r="AF448" i="32"/>
  <c r="AE448" i="32"/>
  <c r="AJ448" i="32"/>
  <c r="AB448" i="32"/>
  <c r="AA448" i="32"/>
  <c r="Z448" i="32"/>
  <c r="Y448" i="32"/>
  <c r="T448" i="32"/>
  <c r="P448" i="32"/>
  <c r="AI447" i="32"/>
  <c r="AF447" i="32"/>
  <c r="AE447" i="32"/>
  <c r="AJ447" i="32"/>
  <c r="AB447" i="32"/>
  <c r="AA447" i="32"/>
  <c r="Z447" i="32"/>
  <c r="Y447" i="32"/>
  <c r="T447" i="32"/>
  <c r="P447" i="32"/>
  <c r="AI446" i="32"/>
  <c r="AF446" i="32"/>
  <c r="AE446" i="32"/>
  <c r="AJ446" i="32"/>
  <c r="AB446" i="32"/>
  <c r="AA446" i="32"/>
  <c r="Z446" i="32"/>
  <c r="Y446" i="32"/>
  <c r="T446" i="32"/>
  <c r="P446" i="32"/>
  <c r="AI445" i="32"/>
  <c r="AF445" i="32"/>
  <c r="AE445" i="32"/>
  <c r="AJ445" i="32"/>
  <c r="AB445" i="32"/>
  <c r="AA445" i="32"/>
  <c r="Z445" i="32"/>
  <c r="Y445" i="32"/>
  <c r="T445" i="32"/>
  <c r="P445" i="32"/>
  <c r="AE444" i="32"/>
  <c r="AJ444" i="32"/>
  <c r="AI444" i="32"/>
  <c r="AF444" i="32"/>
  <c r="AB444" i="32"/>
  <c r="AA444" i="32"/>
  <c r="Z444" i="32"/>
  <c r="Y444" i="32"/>
  <c r="T444" i="32"/>
  <c r="P444" i="32"/>
  <c r="AE443" i="32"/>
  <c r="AJ443" i="32"/>
  <c r="AI443" i="32"/>
  <c r="AF443" i="32"/>
  <c r="AB443" i="32"/>
  <c r="AA443" i="32"/>
  <c r="Z443" i="32"/>
  <c r="Y443" i="32"/>
  <c r="T443" i="32"/>
  <c r="P443" i="32"/>
  <c r="AI442" i="32"/>
  <c r="AF442" i="32"/>
  <c r="AE442" i="32"/>
  <c r="AJ442" i="32"/>
  <c r="AB442" i="32"/>
  <c r="AA442" i="32"/>
  <c r="Z442" i="32"/>
  <c r="Y442" i="32"/>
  <c r="T442" i="32"/>
  <c r="P442" i="32"/>
  <c r="AE441" i="32"/>
  <c r="AJ441" i="32"/>
  <c r="AI441" i="32"/>
  <c r="AF441" i="32"/>
  <c r="AB441" i="32"/>
  <c r="AA441" i="32"/>
  <c r="Z441" i="32"/>
  <c r="Y441" i="32"/>
  <c r="T441" i="32"/>
  <c r="P441" i="32"/>
  <c r="AE440" i="32"/>
  <c r="AJ440" i="32"/>
  <c r="AI440" i="32"/>
  <c r="AF440" i="32"/>
  <c r="AB440" i="32"/>
  <c r="AA440" i="32"/>
  <c r="Z440" i="32"/>
  <c r="Y440" i="32"/>
  <c r="T440" i="32"/>
  <c r="P440" i="32"/>
  <c r="AE439" i="32"/>
  <c r="AJ439" i="32"/>
  <c r="AI439" i="32"/>
  <c r="AF439" i="32"/>
  <c r="AB439" i="32"/>
  <c r="AA439" i="32"/>
  <c r="Z439" i="32"/>
  <c r="Y439" i="32"/>
  <c r="T439" i="32"/>
  <c r="P439" i="32"/>
  <c r="AI438" i="32"/>
  <c r="AF438" i="32"/>
  <c r="AE438" i="32"/>
  <c r="AJ438" i="32"/>
  <c r="AB438" i="32"/>
  <c r="AA438" i="32"/>
  <c r="Z438" i="32"/>
  <c r="Y438" i="32"/>
  <c r="T438" i="32"/>
  <c r="P438" i="32"/>
  <c r="AI437" i="32"/>
  <c r="AF437" i="32"/>
  <c r="AE437" i="32"/>
  <c r="AJ437" i="32"/>
  <c r="AB437" i="32"/>
  <c r="AA437" i="32"/>
  <c r="Z437" i="32"/>
  <c r="Y437" i="32"/>
  <c r="T437" i="32"/>
  <c r="P437" i="32"/>
  <c r="AE436" i="32"/>
  <c r="AJ436" i="32"/>
  <c r="AI436" i="32"/>
  <c r="AF436" i="32"/>
  <c r="AB436" i="32"/>
  <c r="AA436" i="32"/>
  <c r="Z436" i="32"/>
  <c r="Y436" i="32"/>
  <c r="T436" i="32"/>
  <c r="P436" i="32"/>
  <c r="AE435" i="32"/>
  <c r="AJ435" i="32"/>
  <c r="AI435" i="32"/>
  <c r="AF435" i="32"/>
  <c r="AB435" i="32"/>
  <c r="AA435" i="32"/>
  <c r="Z435" i="32"/>
  <c r="Y435" i="32"/>
  <c r="T435" i="32"/>
  <c r="P435" i="32"/>
  <c r="AE434" i="32"/>
  <c r="AJ434" i="32"/>
  <c r="AI434" i="32"/>
  <c r="AF434" i="32"/>
  <c r="AB434" i="32"/>
  <c r="AA434" i="32"/>
  <c r="Z434" i="32"/>
  <c r="Y434" i="32"/>
  <c r="T434" i="32"/>
  <c r="P434" i="32"/>
  <c r="AE433" i="32"/>
  <c r="AJ433" i="32"/>
  <c r="AI433" i="32"/>
  <c r="AF433" i="32"/>
  <c r="AB433" i="32"/>
  <c r="AA433" i="32"/>
  <c r="Z433" i="32"/>
  <c r="Y433" i="32"/>
  <c r="T433" i="32"/>
  <c r="P433" i="32"/>
  <c r="AE432" i="32"/>
  <c r="AJ432" i="32"/>
  <c r="AI432" i="32"/>
  <c r="AF432" i="32"/>
  <c r="AB432" i="32"/>
  <c r="AA432" i="32"/>
  <c r="Z432" i="32"/>
  <c r="Y432" i="32"/>
  <c r="T432" i="32"/>
  <c r="P432" i="32"/>
  <c r="AE431" i="32"/>
  <c r="AJ431" i="32"/>
  <c r="AI431" i="32"/>
  <c r="AF431" i="32"/>
  <c r="AB431" i="32"/>
  <c r="AA431" i="32"/>
  <c r="Z431" i="32"/>
  <c r="Y431" i="32"/>
  <c r="T431" i="32"/>
  <c r="P431" i="32"/>
  <c r="AI430" i="32"/>
  <c r="AF430" i="32"/>
  <c r="AE430" i="32"/>
  <c r="AJ430" i="32"/>
  <c r="AB430" i="32"/>
  <c r="AA430" i="32"/>
  <c r="Z430" i="32"/>
  <c r="Y430" i="32"/>
  <c r="T430" i="32"/>
  <c r="P430" i="32"/>
  <c r="AI429" i="32"/>
  <c r="AF429" i="32"/>
  <c r="AE429" i="32"/>
  <c r="AJ429" i="32"/>
  <c r="AB429" i="32"/>
  <c r="AA429" i="32"/>
  <c r="Z429" i="32"/>
  <c r="Y429" i="32"/>
  <c r="T429" i="32"/>
  <c r="P429" i="32"/>
  <c r="AI428" i="32"/>
  <c r="AF428" i="32"/>
  <c r="AE428" i="32"/>
  <c r="AJ428" i="32"/>
  <c r="AB428" i="32"/>
  <c r="AA428" i="32"/>
  <c r="Z428" i="32"/>
  <c r="Y428" i="32"/>
  <c r="T428" i="32"/>
  <c r="P428" i="32"/>
  <c r="AE427" i="32"/>
  <c r="AJ427" i="32"/>
  <c r="AI427" i="32"/>
  <c r="AF427" i="32"/>
  <c r="AB427" i="32"/>
  <c r="AA427" i="32"/>
  <c r="Z427" i="32"/>
  <c r="Y427" i="32"/>
  <c r="T427" i="32"/>
  <c r="P427" i="32"/>
  <c r="AE426" i="32"/>
  <c r="AJ426" i="32"/>
  <c r="AI426" i="32"/>
  <c r="AF426" i="32"/>
  <c r="AB426" i="32"/>
  <c r="AA426" i="32"/>
  <c r="Z426" i="32"/>
  <c r="Y426" i="32"/>
  <c r="T426" i="32"/>
  <c r="P426" i="32"/>
  <c r="AE425" i="32"/>
  <c r="AJ425" i="32"/>
  <c r="AI425" i="32"/>
  <c r="AF425" i="32"/>
  <c r="AB425" i="32"/>
  <c r="AA425" i="32"/>
  <c r="Z425" i="32"/>
  <c r="Y425" i="32"/>
  <c r="T425" i="32"/>
  <c r="P425" i="32"/>
  <c r="AE424" i="32"/>
  <c r="AJ424" i="32"/>
  <c r="AI424" i="32"/>
  <c r="AF424" i="32"/>
  <c r="AB424" i="32"/>
  <c r="AA424" i="32"/>
  <c r="Z424" i="32"/>
  <c r="Y424" i="32"/>
  <c r="T424" i="32"/>
  <c r="P424" i="32"/>
  <c r="AI423" i="32"/>
  <c r="AF423" i="32"/>
  <c r="AE423" i="32"/>
  <c r="AJ423" i="32"/>
  <c r="AB423" i="32"/>
  <c r="AA423" i="32"/>
  <c r="Z423" i="32"/>
  <c r="Y423" i="32"/>
  <c r="T423" i="32"/>
  <c r="P423" i="32"/>
  <c r="AI422" i="32"/>
  <c r="AF422" i="32"/>
  <c r="AE422" i="32"/>
  <c r="AJ422" i="32"/>
  <c r="AB422" i="32"/>
  <c r="AA422" i="32"/>
  <c r="Z422" i="32"/>
  <c r="Y422" i="32"/>
  <c r="T422" i="32"/>
  <c r="P422" i="32"/>
  <c r="AI421" i="32"/>
  <c r="AF421" i="32"/>
  <c r="AE421" i="32"/>
  <c r="AJ421" i="32"/>
  <c r="AB421" i="32"/>
  <c r="AA421" i="32"/>
  <c r="Z421" i="32"/>
  <c r="Y421" i="32"/>
  <c r="T421" i="32"/>
  <c r="P421" i="32"/>
  <c r="AI420" i="32"/>
  <c r="AF420" i="32"/>
  <c r="AE420" i="32"/>
  <c r="AJ420" i="32"/>
  <c r="AB420" i="32"/>
  <c r="AA420" i="32"/>
  <c r="Z420" i="32"/>
  <c r="Y420" i="32"/>
  <c r="T420" i="32"/>
  <c r="P420" i="32"/>
  <c r="AI419" i="32"/>
  <c r="AF419" i="32"/>
  <c r="AE419" i="32"/>
  <c r="AJ419" i="32"/>
  <c r="AB419" i="32"/>
  <c r="AA419" i="32"/>
  <c r="Z419" i="32"/>
  <c r="Y419" i="32"/>
  <c r="T419" i="32"/>
  <c r="P419" i="32"/>
  <c r="AI418" i="32"/>
  <c r="AF418" i="32"/>
  <c r="AE418" i="32"/>
  <c r="AJ418" i="32"/>
  <c r="AB418" i="32"/>
  <c r="AA418" i="32"/>
  <c r="Z418" i="32"/>
  <c r="Y418" i="32"/>
  <c r="T418" i="32"/>
  <c r="P418" i="32"/>
  <c r="AE417" i="32"/>
  <c r="AJ417" i="32"/>
  <c r="AI417" i="32"/>
  <c r="AF417" i="32"/>
  <c r="AB417" i="32"/>
  <c r="AA417" i="32"/>
  <c r="Z417" i="32"/>
  <c r="Y417" i="32"/>
  <c r="T417" i="32"/>
  <c r="P417" i="32"/>
  <c r="AI416" i="32"/>
  <c r="AF416" i="32"/>
  <c r="AE416" i="32"/>
  <c r="AJ416" i="32"/>
  <c r="AB416" i="32"/>
  <c r="AA416" i="32"/>
  <c r="Z416" i="32"/>
  <c r="Y416" i="32"/>
  <c r="T416" i="32"/>
  <c r="P416" i="32"/>
  <c r="AI415" i="32"/>
  <c r="AF415" i="32"/>
  <c r="AE415" i="32"/>
  <c r="AJ415" i="32"/>
  <c r="AB415" i="32"/>
  <c r="AA415" i="32"/>
  <c r="Z415" i="32"/>
  <c r="Y415" i="32"/>
  <c r="T415" i="32"/>
  <c r="P415" i="32"/>
  <c r="AI414" i="32"/>
  <c r="AF414" i="32"/>
  <c r="AE414" i="32"/>
  <c r="AJ414" i="32"/>
  <c r="AB414" i="32"/>
  <c r="AA414" i="32"/>
  <c r="Z414" i="32"/>
  <c r="Y414" i="32"/>
  <c r="T414" i="32"/>
  <c r="P414" i="32"/>
  <c r="AE413" i="32"/>
  <c r="AJ413" i="32"/>
  <c r="AI413" i="32"/>
  <c r="AF413" i="32"/>
  <c r="AB413" i="32"/>
  <c r="AA413" i="32"/>
  <c r="Z413" i="32"/>
  <c r="Y413" i="32"/>
  <c r="T413" i="32"/>
  <c r="P413" i="32"/>
  <c r="AE412" i="32"/>
  <c r="AJ412" i="32"/>
  <c r="AI412" i="32"/>
  <c r="AF412" i="32"/>
  <c r="AB412" i="32"/>
  <c r="AA412" i="32"/>
  <c r="Z412" i="32"/>
  <c r="Y412" i="32"/>
  <c r="T412" i="32"/>
  <c r="P412" i="32"/>
  <c r="AE411" i="32"/>
  <c r="AJ411" i="32"/>
  <c r="AI411" i="32"/>
  <c r="AF411" i="32"/>
  <c r="AB411" i="32"/>
  <c r="AA411" i="32"/>
  <c r="Z411" i="32"/>
  <c r="Y411" i="32"/>
  <c r="T411" i="32"/>
  <c r="P411" i="32"/>
  <c r="AE410" i="32"/>
  <c r="AJ410" i="32"/>
  <c r="AI410" i="32"/>
  <c r="AF410" i="32"/>
  <c r="AB410" i="32"/>
  <c r="AA410" i="32"/>
  <c r="Z410" i="32"/>
  <c r="Y410" i="32"/>
  <c r="T410" i="32"/>
  <c r="P410" i="32"/>
  <c r="AI409" i="32"/>
  <c r="AF409" i="32"/>
  <c r="AE409" i="32"/>
  <c r="AJ409" i="32"/>
  <c r="AB409" i="32"/>
  <c r="AA409" i="32"/>
  <c r="Z409" i="32"/>
  <c r="Y409" i="32"/>
  <c r="T409" i="32"/>
  <c r="P409" i="32"/>
  <c r="AI408" i="32"/>
  <c r="AF408" i="32"/>
  <c r="AE408" i="32"/>
  <c r="AJ408" i="32"/>
  <c r="AB408" i="32"/>
  <c r="AA408" i="32"/>
  <c r="Z408" i="32"/>
  <c r="Y408" i="32"/>
  <c r="T408" i="32"/>
  <c r="P408" i="32"/>
  <c r="AI407" i="32"/>
  <c r="AF407" i="32"/>
  <c r="AE407" i="32"/>
  <c r="AJ407" i="32"/>
  <c r="AB407" i="32"/>
  <c r="AA407" i="32"/>
  <c r="Z407" i="32"/>
  <c r="Y407" i="32"/>
  <c r="T407" i="32"/>
  <c r="P407" i="32"/>
  <c r="AE406" i="32"/>
  <c r="AJ406" i="32"/>
  <c r="AI406" i="32"/>
  <c r="AF406" i="32"/>
  <c r="AB406" i="32"/>
  <c r="AA406" i="32"/>
  <c r="Z406" i="32"/>
  <c r="Y406" i="32"/>
  <c r="T406" i="32"/>
  <c r="P406" i="32"/>
  <c r="AI405" i="32"/>
  <c r="AF405" i="32"/>
  <c r="AE405" i="32"/>
  <c r="AJ405" i="32"/>
  <c r="AB405" i="32"/>
  <c r="AA405" i="32"/>
  <c r="Z405" i="32"/>
  <c r="Y405" i="32"/>
  <c r="T405" i="32"/>
  <c r="P405" i="32"/>
  <c r="AE404" i="32"/>
  <c r="AJ404" i="32"/>
  <c r="AI404" i="32"/>
  <c r="AF404" i="32"/>
  <c r="AB404" i="32"/>
  <c r="AA404" i="32"/>
  <c r="Z404" i="32"/>
  <c r="Y404" i="32"/>
  <c r="T404" i="32"/>
  <c r="P404" i="32"/>
  <c r="AE403" i="32"/>
  <c r="AJ403" i="32"/>
  <c r="AI403" i="32"/>
  <c r="AF403" i="32"/>
  <c r="AB403" i="32"/>
  <c r="AA403" i="32"/>
  <c r="Z403" i="32"/>
  <c r="Y403" i="32"/>
  <c r="T403" i="32"/>
  <c r="P403" i="32"/>
  <c r="AE402" i="32"/>
  <c r="AJ402" i="32"/>
  <c r="AI402" i="32"/>
  <c r="AF402" i="32"/>
  <c r="AB402" i="32"/>
  <c r="AA402" i="32"/>
  <c r="Z402" i="32"/>
  <c r="Y402" i="32"/>
  <c r="T402" i="32"/>
  <c r="P402" i="32"/>
  <c r="AI401" i="32"/>
  <c r="AF401" i="32"/>
  <c r="AE401" i="32"/>
  <c r="AJ401" i="32"/>
  <c r="AB401" i="32"/>
  <c r="AA401" i="32"/>
  <c r="Z401" i="32"/>
  <c r="Y401" i="32"/>
  <c r="T401" i="32"/>
  <c r="P401" i="32"/>
  <c r="AI400" i="32"/>
  <c r="AF400" i="32"/>
  <c r="AE400" i="32"/>
  <c r="AJ400" i="32"/>
  <c r="AB400" i="32"/>
  <c r="AA400" i="32"/>
  <c r="Z400" i="32"/>
  <c r="Y400" i="32"/>
  <c r="T400" i="32"/>
  <c r="P400" i="32"/>
  <c r="AI399" i="32"/>
  <c r="AF399" i="32"/>
  <c r="AE399" i="32"/>
  <c r="AJ399" i="32"/>
  <c r="AB399" i="32"/>
  <c r="AA399" i="32"/>
  <c r="Z399" i="32"/>
  <c r="Y399" i="32"/>
  <c r="T399" i="32"/>
  <c r="P399" i="32"/>
  <c r="AE398" i="32"/>
  <c r="AJ398" i="32"/>
  <c r="AI398" i="32"/>
  <c r="AF398" i="32"/>
  <c r="AB398" i="32"/>
  <c r="AA398" i="32"/>
  <c r="Z398" i="32"/>
  <c r="Y398" i="32"/>
  <c r="T398" i="32"/>
  <c r="P398" i="32"/>
  <c r="AI397" i="32"/>
  <c r="AF397" i="32"/>
  <c r="AE397" i="32"/>
  <c r="AJ397" i="32"/>
  <c r="AB397" i="32"/>
  <c r="AA397" i="32"/>
  <c r="Z397" i="32"/>
  <c r="Y397" i="32"/>
  <c r="T397" i="32"/>
  <c r="P397" i="32"/>
  <c r="AE396" i="32"/>
  <c r="AJ396" i="32"/>
  <c r="AI396" i="32"/>
  <c r="AF396" i="32"/>
  <c r="AB396" i="32"/>
  <c r="AA396" i="32"/>
  <c r="Z396" i="32"/>
  <c r="Y396" i="32"/>
  <c r="T396" i="32"/>
  <c r="P396" i="32"/>
  <c r="AE395" i="32"/>
  <c r="AJ395" i="32"/>
  <c r="AI395" i="32"/>
  <c r="AF395" i="32"/>
  <c r="AB395" i="32"/>
  <c r="AA395" i="32"/>
  <c r="Z395" i="32"/>
  <c r="Y395" i="32"/>
  <c r="T395" i="32"/>
  <c r="P395" i="32"/>
  <c r="AE394" i="32"/>
  <c r="AJ394" i="32"/>
  <c r="AI394" i="32"/>
  <c r="AF394" i="32"/>
  <c r="AB394" i="32"/>
  <c r="AA394" i="32"/>
  <c r="Z394" i="32"/>
  <c r="Y394" i="32"/>
  <c r="T394" i="32"/>
  <c r="P394" i="32"/>
  <c r="AE393" i="32"/>
  <c r="AJ393" i="32"/>
  <c r="AI393" i="32"/>
  <c r="AF393" i="32"/>
  <c r="AB393" i="32"/>
  <c r="AA393" i="32"/>
  <c r="Z393" i="32"/>
  <c r="Y393" i="32"/>
  <c r="T393" i="32"/>
  <c r="P393" i="32"/>
  <c r="AE392" i="32"/>
  <c r="AJ392" i="32"/>
  <c r="AI392" i="32"/>
  <c r="AF392" i="32"/>
  <c r="AB392" i="32"/>
  <c r="AA392" i="32"/>
  <c r="Z392" i="32"/>
  <c r="Y392" i="32"/>
  <c r="T392" i="32"/>
  <c r="P392" i="32"/>
  <c r="AI391" i="32"/>
  <c r="AF391" i="32"/>
  <c r="AE391" i="32"/>
  <c r="AJ391" i="32"/>
  <c r="AB391" i="32"/>
  <c r="AA391" i="32"/>
  <c r="Z391" i="32"/>
  <c r="Y391" i="32"/>
  <c r="T391" i="32"/>
  <c r="P391" i="32"/>
  <c r="AI390" i="32"/>
  <c r="AF390" i="32"/>
  <c r="AE390" i="32"/>
  <c r="AJ390" i="32"/>
  <c r="AB390" i="32"/>
  <c r="AA390" i="32"/>
  <c r="Z390" i="32"/>
  <c r="Y390" i="32"/>
  <c r="T390" i="32"/>
  <c r="P390" i="32"/>
  <c r="AI389" i="32"/>
  <c r="AF389" i="32"/>
  <c r="AE389" i="32"/>
  <c r="AJ389" i="32"/>
  <c r="AB389" i="32"/>
  <c r="AA389" i="32"/>
  <c r="Z389" i="32"/>
  <c r="Y389" i="32"/>
  <c r="T389" i="32"/>
  <c r="P389" i="32"/>
  <c r="AE388" i="32"/>
  <c r="AJ388" i="32"/>
  <c r="AI388" i="32"/>
  <c r="AF388" i="32"/>
  <c r="AB388" i="32"/>
  <c r="AA388" i="32"/>
  <c r="Z388" i="32"/>
  <c r="Y388" i="32"/>
  <c r="T388" i="32"/>
  <c r="P388" i="32"/>
  <c r="AE387" i="32"/>
  <c r="AJ387" i="32"/>
  <c r="AI387" i="32"/>
  <c r="AF387" i="32"/>
  <c r="AB387" i="32"/>
  <c r="AA387" i="32"/>
  <c r="Z387" i="32"/>
  <c r="Y387" i="32"/>
  <c r="T387" i="32"/>
  <c r="P387" i="32"/>
  <c r="AE386" i="32"/>
  <c r="AJ386" i="32"/>
  <c r="AI386" i="32"/>
  <c r="AF386" i="32"/>
  <c r="AB386" i="32"/>
  <c r="AA386" i="32"/>
  <c r="Z386" i="32"/>
  <c r="Y386" i="32"/>
  <c r="T386" i="32"/>
  <c r="P386" i="32"/>
  <c r="AE385" i="32"/>
  <c r="AJ385" i="32"/>
  <c r="AI385" i="32"/>
  <c r="AF385" i="32"/>
  <c r="AB385" i="32"/>
  <c r="AA385" i="32"/>
  <c r="Z385" i="32"/>
  <c r="Y385" i="32"/>
  <c r="T385" i="32"/>
  <c r="P385" i="32"/>
  <c r="AE384" i="32"/>
  <c r="AJ384" i="32"/>
  <c r="AI384" i="32"/>
  <c r="AF384" i="32"/>
  <c r="AB384" i="32"/>
  <c r="AA384" i="32"/>
  <c r="Z384" i="32"/>
  <c r="Y384" i="32"/>
  <c r="T384" i="32"/>
  <c r="P384" i="32"/>
  <c r="AI383" i="32"/>
  <c r="AF383" i="32"/>
  <c r="AE383" i="32"/>
  <c r="AJ383" i="32"/>
  <c r="AB383" i="32"/>
  <c r="AA383" i="32"/>
  <c r="Z383" i="32"/>
  <c r="Y383" i="32"/>
  <c r="T383" i="32"/>
  <c r="P383" i="32"/>
  <c r="AI382" i="32"/>
  <c r="AF382" i="32"/>
  <c r="AE382" i="32"/>
  <c r="AJ382" i="32"/>
  <c r="AB382" i="32"/>
  <c r="AA382" i="32"/>
  <c r="Z382" i="32"/>
  <c r="Y382" i="32"/>
  <c r="T382" i="32"/>
  <c r="P382" i="32"/>
  <c r="AI381" i="32"/>
  <c r="AF381" i="32"/>
  <c r="AE381" i="32"/>
  <c r="AJ381" i="32"/>
  <c r="AB381" i="32"/>
  <c r="AA381" i="32"/>
  <c r="Z381" i="32"/>
  <c r="Y381" i="32"/>
  <c r="T381" i="32"/>
  <c r="P381" i="32"/>
  <c r="AI380" i="32"/>
  <c r="AF380" i="32"/>
  <c r="AE380" i="32"/>
  <c r="AJ380" i="32"/>
  <c r="AB380" i="32"/>
  <c r="AA380" i="32"/>
  <c r="Z380" i="32"/>
  <c r="Y380" i="32"/>
  <c r="T380" i="32"/>
  <c r="P380" i="32"/>
  <c r="AE379" i="32"/>
  <c r="AJ379" i="32"/>
  <c r="AI379" i="32"/>
  <c r="AF379" i="32"/>
  <c r="AB379" i="32"/>
  <c r="AA379" i="32"/>
  <c r="Z379" i="32"/>
  <c r="Y379" i="32"/>
  <c r="T379" i="32"/>
  <c r="P379" i="32"/>
  <c r="AE378" i="32"/>
  <c r="AJ378" i="32"/>
  <c r="AI378" i="32"/>
  <c r="AF378" i="32"/>
  <c r="AB378" i="32"/>
  <c r="AA378" i="32"/>
  <c r="Z378" i="32"/>
  <c r="Y378" i="32"/>
  <c r="T378" i="32"/>
  <c r="P378" i="32"/>
  <c r="AE377" i="32"/>
  <c r="AJ377" i="32"/>
  <c r="AI377" i="32"/>
  <c r="AF377" i="32"/>
  <c r="AB377" i="32"/>
  <c r="AA377" i="32"/>
  <c r="Z377" i="32"/>
  <c r="Y377" i="32"/>
  <c r="T377" i="32"/>
  <c r="P377" i="32"/>
  <c r="AE376" i="32"/>
  <c r="AJ376" i="32"/>
  <c r="AI376" i="32"/>
  <c r="AF376" i="32"/>
  <c r="AB376" i="32"/>
  <c r="AA376" i="32"/>
  <c r="Z376" i="32"/>
  <c r="Y376" i="32"/>
  <c r="T376" i="32"/>
  <c r="P376" i="32"/>
  <c r="AI375" i="32"/>
  <c r="AF375" i="32"/>
  <c r="AE375" i="32"/>
  <c r="AJ375" i="32"/>
  <c r="AB375" i="32"/>
  <c r="AA375" i="32"/>
  <c r="Z375" i="32"/>
  <c r="Y375" i="32"/>
  <c r="T375" i="32"/>
  <c r="P375" i="32"/>
  <c r="AE374" i="32"/>
  <c r="AJ374" i="32"/>
  <c r="AI374" i="32"/>
  <c r="AF374" i="32"/>
  <c r="AB374" i="32"/>
  <c r="AA374" i="32"/>
  <c r="Z374" i="32"/>
  <c r="Y374" i="32"/>
  <c r="T374" i="32"/>
  <c r="P374" i="32"/>
  <c r="AE373" i="32"/>
  <c r="AJ373" i="32"/>
  <c r="AI373" i="32"/>
  <c r="AF373" i="32"/>
  <c r="AB373" i="32"/>
  <c r="AA373" i="32"/>
  <c r="Z373" i="32"/>
  <c r="Y373" i="32"/>
  <c r="T373" i="32"/>
  <c r="P373" i="32"/>
  <c r="AI372" i="32"/>
  <c r="AF372" i="32"/>
  <c r="AE372" i="32"/>
  <c r="AJ372" i="32"/>
  <c r="AB372" i="32"/>
  <c r="AA372" i="32"/>
  <c r="Z372" i="32"/>
  <c r="Y372" i="32"/>
  <c r="T372" i="32"/>
  <c r="P372" i="32"/>
  <c r="AE371" i="32"/>
  <c r="AJ371" i="32"/>
  <c r="AI371" i="32"/>
  <c r="AF371" i="32"/>
  <c r="AB371" i="32"/>
  <c r="AA371" i="32"/>
  <c r="Z371" i="32"/>
  <c r="Y371" i="32"/>
  <c r="T371" i="32"/>
  <c r="P371" i="32"/>
  <c r="AE370" i="32"/>
  <c r="AJ370" i="32"/>
  <c r="AI370" i="32"/>
  <c r="AF370" i="32"/>
  <c r="AB370" i="32"/>
  <c r="AA370" i="32"/>
  <c r="Z370" i="32"/>
  <c r="Y370" i="32"/>
  <c r="T370" i="32"/>
  <c r="P370" i="32"/>
  <c r="AE369" i="32"/>
  <c r="AJ369" i="32"/>
  <c r="AI369" i="32"/>
  <c r="AF369" i="32"/>
  <c r="AB369" i="32"/>
  <c r="AA369" i="32"/>
  <c r="Z369" i="32"/>
  <c r="Y369" i="32"/>
  <c r="T369" i="32"/>
  <c r="P369" i="32"/>
  <c r="AE368" i="32"/>
  <c r="AJ368" i="32"/>
  <c r="AI368" i="32"/>
  <c r="AF368" i="32"/>
  <c r="AB368" i="32"/>
  <c r="AA368" i="32"/>
  <c r="Z368" i="32"/>
  <c r="Y368" i="32"/>
  <c r="T368" i="32"/>
  <c r="P368" i="32"/>
  <c r="AI367" i="32"/>
  <c r="AF367" i="32"/>
  <c r="AE367" i="32"/>
  <c r="AJ367" i="32"/>
  <c r="AB367" i="32"/>
  <c r="AA367" i="32"/>
  <c r="Z367" i="32"/>
  <c r="Y367" i="32"/>
  <c r="T367" i="32"/>
  <c r="P367" i="32"/>
  <c r="AI366" i="32"/>
  <c r="AF366" i="32"/>
  <c r="AE366" i="32"/>
  <c r="AJ366" i="32"/>
  <c r="AB366" i="32"/>
  <c r="AA366" i="32"/>
  <c r="Z366" i="32"/>
  <c r="Y366" i="32"/>
  <c r="T366" i="32"/>
  <c r="P366" i="32"/>
  <c r="AI365" i="32"/>
  <c r="AF365" i="32"/>
  <c r="AE365" i="32"/>
  <c r="AJ365" i="32"/>
  <c r="AB365" i="32"/>
  <c r="AA365" i="32"/>
  <c r="Z365" i="32"/>
  <c r="Y365" i="32"/>
  <c r="T365" i="32"/>
  <c r="P365" i="32"/>
  <c r="AE364" i="32"/>
  <c r="AJ364" i="32"/>
  <c r="AI364" i="32"/>
  <c r="AF364" i="32"/>
  <c r="AB364" i="32"/>
  <c r="AA364" i="32"/>
  <c r="Z364" i="32"/>
  <c r="Y364" i="32"/>
  <c r="T364" i="32"/>
  <c r="P364" i="32"/>
  <c r="AE363" i="32"/>
  <c r="AJ363" i="32"/>
  <c r="AI363" i="32"/>
  <c r="AF363" i="32"/>
  <c r="AB363" i="32"/>
  <c r="AA363" i="32"/>
  <c r="Z363" i="32"/>
  <c r="Y363" i="32"/>
  <c r="T363" i="32"/>
  <c r="P363" i="32"/>
  <c r="AE362" i="32"/>
  <c r="AJ362" i="32"/>
  <c r="AI362" i="32"/>
  <c r="AF362" i="32"/>
  <c r="AB362" i="32"/>
  <c r="AA362" i="32"/>
  <c r="Z362" i="32"/>
  <c r="Y362" i="32"/>
  <c r="T362" i="32"/>
  <c r="P362" i="32"/>
  <c r="AE361" i="32"/>
  <c r="AJ361" i="32"/>
  <c r="AI361" i="32"/>
  <c r="AF361" i="32"/>
  <c r="AB361" i="32"/>
  <c r="AA361" i="32"/>
  <c r="Z361" i="32"/>
  <c r="Y361" i="32"/>
  <c r="T361" i="32"/>
  <c r="P361" i="32"/>
  <c r="AE360" i="32"/>
  <c r="AJ360" i="32"/>
  <c r="AI360" i="32"/>
  <c r="AF360" i="32"/>
  <c r="AB360" i="32"/>
  <c r="AA360" i="32"/>
  <c r="Z360" i="32"/>
  <c r="Y360" i="32"/>
  <c r="T360" i="32"/>
  <c r="P360" i="32"/>
  <c r="AI359" i="32"/>
  <c r="AF359" i="32"/>
  <c r="AE359" i="32"/>
  <c r="AJ359" i="32"/>
  <c r="AB359" i="32"/>
  <c r="AA359" i="32"/>
  <c r="Z359" i="32"/>
  <c r="Y359" i="32"/>
  <c r="T359" i="32"/>
  <c r="P359" i="32"/>
  <c r="AI358" i="32"/>
  <c r="AF358" i="32"/>
  <c r="AE358" i="32"/>
  <c r="AJ358" i="32"/>
  <c r="AB358" i="32"/>
  <c r="AA358" i="32"/>
  <c r="Z358" i="32"/>
  <c r="Y358" i="32"/>
  <c r="T358" i="32"/>
  <c r="P358" i="32"/>
  <c r="AI357" i="32"/>
  <c r="AF357" i="32"/>
  <c r="AE357" i="32"/>
  <c r="AJ357" i="32"/>
  <c r="AB357" i="32"/>
  <c r="AA357" i="32"/>
  <c r="Z357" i="32"/>
  <c r="Y357" i="32"/>
  <c r="T357" i="32"/>
  <c r="P357" i="32"/>
  <c r="AI356" i="32"/>
  <c r="AF356" i="32"/>
  <c r="AE356" i="32"/>
  <c r="AJ356" i="32"/>
  <c r="AB356" i="32"/>
  <c r="AA356" i="32"/>
  <c r="Z356" i="32"/>
  <c r="Y356" i="32"/>
  <c r="T356" i="32"/>
  <c r="P356" i="32"/>
  <c r="AE355" i="32"/>
  <c r="AJ355" i="32"/>
  <c r="AI355" i="32"/>
  <c r="AF355" i="32"/>
  <c r="AB355" i="32"/>
  <c r="AA355" i="32"/>
  <c r="Z355" i="32"/>
  <c r="Y355" i="32"/>
  <c r="T355" i="32"/>
  <c r="P355" i="32"/>
  <c r="AE354" i="32"/>
  <c r="AJ354" i="32"/>
  <c r="AI354" i="32"/>
  <c r="AF354" i="32"/>
  <c r="AB354" i="32"/>
  <c r="AA354" i="32"/>
  <c r="Z354" i="32"/>
  <c r="Y354" i="32"/>
  <c r="T354" i="32"/>
  <c r="P354" i="32"/>
  <c r="AE353" i="32"/>
  <c r="AJ353" i="32"/>
  <c r="AI353" i="32"/>
  <c r="AF353" i="32"/>
  <c r="AB353" i="32"/>
  <c r="AA353" i="32"/>
  <c r="Z353" i="32"/>
  <c r="Y353" i="32"/>
  <c r="T353" i="32"/>
  <c r="P353" i="32"/>
  <c r="AE352" i="32"/>
  <c r="AJ352" i="32"/>
  <c r="AI352" i="32"/>
  <c r="AF352" i="32"/>
  <c r="AB352" i="32"/>
  <c r="AA352" i="32"/>
  <c r="Z352" i="32"/>
  <c r="Y352" i="32"/>
  <c r="T352" i="32"/>
  <c r="P352" i="32"/>
  <c r="AI351" i="32"/>
  <c r="AF351" i="32"/>
  <c r="AE351" i="32"/>
  <c r="AJ351" i="32"/>
  <c r="AB351" i="32"/>
  <c r="AA351" i="32"/>
  <c r="Z351" i="32"/>
  <c r="Y351" i="32"/>
  <c r="T351" i="32"/>
  <c r="P351" i="32"/>
  <c r="AE350" i="32"/>
  <c r="AJ350" i="32"/>
  <c r="AI350" i="32"/>
  <c r="AF350" i="32"/>
  <c r="AB350" i="32"/>
  <c r="AA350" i="32"/>
  <c r="Z350" i="32"/>
  <c r="Y350" i="32"/>
  <c r="T350" i="32"/>
  <c r="P350" i="32"/>
  <c r="AI349" i="32"/>
  <c r="AF349" i="32"/>
  <c r="AE349" i="32"/>
  <c r="AJ349" i="32"/>
  <c r="AB349" i="32"/>
  <c r="AA349" i="32"/>
  <c r="Z349" i="32"/>
  <c r="Y349" i="32"/>
  <c r="T349" i="32"/>
  <c r="P349" i="32"/>
  <c r="AE348" i="32"/>
  <c r="AJ348" i="32"/>
  <c r="AI348" i="32"/>
  <c r="AF348" i="32"/>
  <c r="AB348" i="32"/>
  <c r="AA348" i="32"/>
  <c r="Z348" i="32"/>
  <c r="Y348" i="32"/>
  <c r="T348" i="32"/>
  <c r="P348" i="32"/>
  <c r="AE347" i="32"/>
  <c r="AJ347" i="32"/>
  <c r="AI347" i="32"/>
  <c r="AF347" i="32"/>
  <c r="AB347" i="32"/>
  <c r="AA347" i="32"/>
  <c r="Z347" i="32"/>
  <c r="Y347" i="32"/>
  <c r="T347" i="32"/>
  <c r="P347" i="32"/>
  <c r="AE346" i="32"/>
  <c r="AJ346" i="32"/>
  <c r="AI346" i="32"/>
  <c r="AF346" i="32"/>
  <c r="AB346" i="32"/>
  <c r="AA346" i="32"/>
  <c r="Z346" i="32"/>
  <c r="Y346" i="32"/>
  <c r="T346" i="32"/>
  <c r="P346" i="32"/>
  <c r="AE345" i="32"/>
  <c r="AJ345" i="32"/>
  <c r="AI345" i="32"/>
  <c r="AF345" i="32"/>
  <c r="AB345" i="32"/>
  <c r="AA345" i="32"/>
  <c r="Z345" i="32"/>
  <c r="Y345" i="32"/>
  <c r="T345" i="32"/>
  <c r="P345" i="32"/>
  <c r="AE344" i="32"/>
  <c r="AJ344" i="32"/>
  <c r="AI344" i="32"/>
  <c r="AF344" i="32"/>
  <c r="AB344" i="32"/>
  <c r="AA344" i="32"/>
  <c r="Z344" i="32"/>
  <c r="Y344" i="32"/>
  <c r="T344" i="32"/>
  <c r="P344" i="32"/>
  <c r="AI343" i="32"/>
  <c r="AF343" i="32"/>
  <c r="AE343" i="32"/>
  <c r="AJ343" i="32"/>
  <c r="AB343" i="32"/>
  <c r="AA343" i="32"/>
  <c r="Z343" i="32"/>
  <c r="Y343" i="32"/>
  <c r="T343" i="32"/>
  <c r="P343" i="32"/>
  <c r="AI342" i="32"/>
  <c r="AF342" i="32"/>
  <c r="AE342" i="32"/>
  <c r="AJ342" i="32"/>
  <c r="AB342" i="32"/>
  <c r="AA342" i="32"/>
  <c r="Z342" i="32"/>
  <c r="Y342" i="32"/>
  <c r="T342" i="32"/>
  <c r="P342" i="32"/>
  <c r="AI341" i="32"/>
  <c r="AF341" i="32"/>
  <c r="AE341" i="32"/>
  <c r="AJ341" i="32"/>
  <c r="AB341" i="32"/>
  <c r="AA341" i="32"/>
  <c r="Z341" i="32"/>
  <c r="Y341" i="32"/>
  <c r="T341" i="32"/>
  <c r="P341" i="32"/>
  <c r="AE340" i="32"/>
  <c r="AJ340" i="32"/>
  <c r="AI340" i="32"/>
  <c r="AF340" i="32"/>
  <c r="AB340" i="32"/>
  <c r="AA340" i="32"/>
  <c r="Z340" i="32"/>
  <c r="Y340" i="32"/>
  <c r="T340" i="32"/>
  <c r="P340" i="32"/>
  <c r="AE339" i="32"/>
  <c r="AJ339" i="32"/>
  <c r="AI339" i="32"/>
  <c r="AF339" i="32"/>
  <c r="AB339" i="32"/>
  <c r="AA339" i="32"/>
  <c r="Z339" i="32"/>
  <c r="Y339" i="32"/>
  <c r="T339" i="32"/>
  <c r="P339" i="32"/>
  <c r="AE338" i="32"/>
  <c r="AJ338" i="32"/>
  <c r="AI338" i="32"/>
  <c r="AF338" i="32"/>
  <c r="AB338" i="32"/>
  <c r="AA338" i="32"/>
  <c r="Z338" i="32"/>
  <c r="Y338" i="32"/>
  <c r="T338" i="32"/>
  <c r="P338" i="32"/>
  <c r="AE337" i="32"/>
  <c r="AJ337" i="32"/>
  <c r="AI337" i="32"/>
  <c r="AF337" i="32"/>
  <c r="AB337" i="32"/>
  <c r="AA337" i="32"/>
  <c r="Z337" i="32"/>
  <c r="Y337" i="32"/>
  <c r="T337" i="32"/>
  <c r="P337" i="32"/>
  <c r="AE336" i="32"/>
  <c r="AJ336" i="32"/>
  <c r="AI336" i="32"/>
  <c r="AF336" i="32"/>
  <c r="AB336" i="32"/>
  <c r="AA336" i="32"/>
  <c r="Z336" i="32"/>
  <c r="Y336" i="32"/>
  <c r="T336" i="32"/>
  <c r="P336" i="32"/>
  <c r="AI335" i="32"/>
  <c r="AF335" i="32"/>
  <c r="AE335" i="32"/>
  <c r="AJ335" i="32"/>
  <c r="AB335" i="32"/>
  <c r="AA335" i="32"/>
  <c r="Z335" i="32"/>
  <c r="Y335" i="32"/>
  <c r="T335" i="32"/>
  <c r="P335" i="32"/>
  <c r="AI334" i="32"/>
  <c r="AF334" i="32"/>
  <c r="AE334" i="32"/>
  <c r="AJ334" i="32"/>
  <c r="AB334" i="32"/>
  <c r="AA334" i="32"/>
  <c r="Z334" i="32"/>
  <c r="Y334" i="32"/>
  <c r="T334" i="32"/>
  <c r="P334" i="32"/>
  <c r="AI333" i="32"/>
  <c r="AF333" i="32"/>
  <c r="AE333" i="32"/>
  <c r="AJ333" i="32"/>
  <c r="AB333" i="32"/>
  <c r="AA333" i="32"/>
  <c r="Z333" i="32"/>
  <c r="Y333" i="32"/>
  <c r="T333" i="32"/>
  <c r="P333" i="32"/>
  <c r="AI332" i="32"/>
  <c r="AF332" i="32"/>
  <c r="AE332" i="32"/>
  <c r="AJ332" i="32"/>
  <c r="AB332" i="32"/>
  <c r="AA332" i="32"/>
  <c r="Z332" i="32"/>
  <c r="Y332" i="32"/>
  <c r="T332" i="32"/>
  <c r="P332" i="32"/>
  <c r="AE331" i="32"/>
  <c r="AJ331" i="32"/>
  <c r="AI331" i="32"/>
  <c r="AF331" i="32"/>
  <c r="AB331" i="32"/>
  <c r="AA331" i="32"/>
  <c r="Z331" i="32"/>
  <c r="Y331" i="32"/>
  <c r="T331" i="32"/>
  <c r="P331" i="32"/>
  <c r="AE330" i="32"/>
  <c r="AJ330" i="32"/>
  <c r="AI330" i="32"/>
  <c r="AF330" i="32"/>
  <c r="AB330" i="32"/>
  <c r="AA330" i="32"/>
  <c r="Z330" i="32"/>
  <c r="Y330" i="32"/>
  <c r="T330" i="32"/>
  <c r="P330" i="32"/>
  <c r="AE329" i="32"/>
  <c r="AJ329" i="32"/>
  <c r="AI329" i="32"/>
  <c r="AF329" i="32"/>
  <c r="AB329" i="32"/>
  <c r="AA329" i="32"/>
  <c r="Z329" i="32"/>
  <c r="Y329" i="32"/>
  <c r="T329" i="32"/>
  <c r="P329" i="32"/>
  <c r="AE328" i="32"/>
  <c r="AJ328" i="32"/>
  <c r="AI328" i="32"/>
  <c r="AF328" i="32"/>
  <c r="AB328" i="32"/>
  <c r="AA328" i="32"/>
  <c r="Z328" i="32"/>
  <c r="Y328" i="32"/>
  <c r="T328" i="32"/>
  <c r="P328" i="32"/>
  <c r="AI327" i="32"/>
  <c r="AF327" i="32"/>
  <c r="AE327" i="32"/>
  <c r="AJ327" i="32"/>
  <c r="AB327" i="32"/>
  <c r="AA327" i="32"/>
  <c r="Z327" i="32"/>
  <c r="Y327" i="32"/>
  <c r="T327" i="32"/>
  <c r="P327" i="32"/>
  <c r="AE326" i="32"/>
  <c r="AJ326" i="32"/>
  <c r="AI326" i="32"/>
  <c r="AF326" i="32"/>
  <c r="AB326" i="32"/>
  <c r="AA326" i="32"/>
  <c r="Z326" i="32"/>
  <c r="Y326" i="32"/>
  <c r="T326" i="32"/>
  <c r="P326" i="32"/>
  <c r="AE325" i="32"/>
  <c r="AJ325" i="32"/>
  <c r="AI325" i="32"/>
  <c r="AF325" i="32"/>
  <c r="AB325" i="32"/>
  <c r="AA325" i="32"/>
  <c r="Z325" i="32"/>
  <c r="Y325" i="32"/>
  <c r="T325" i="32"/>
  <c r="P325" i="32"/>
  <c r="AI324" i="32"/>
  <c r="AF324" i="32"/>
  <c r="AE324" i="32"/>
  <c r="AJ324" i="32"/>
  <c r="AB324" i="32"/>
  <c r="AA324" i="32"/>
  <c r="Z324" i="32"/>
  <c r="Y324" i="32"/>
  <c r="T324" i="32"/>
  <c r="P324" i="32"/>
  <c r="AE323" i="32"/>
  <c r="AJ323" i="32"/>
  <c r="AI323" i="32"/>
  <c r="AF323" i="32"/>
  <c r="AB323" i="32"/>
  <c r="AA323" i="32"/>
  <c r="Z323" i="32"/>
  <c r="Y323" i="32"/>
  <c r="T323" i="32"/>
  <c r="P323" i="32"/>
  <c r="AE322" i="32"/>
  <c r="AJ322" i="32"/>
  <c r="AI322" i="32"/>
  <c r="AF322" i="32"/>
  <c r="AB322" i="32"/>
  <c r="AA322" i="32"/>
  <c r="Z322" i="32"/>
  <c r="Y322" i="32"/>
  <c r="T322" i="32"/>
  <c r="P322" i="32"/>
  <c r="AE321" i="32"/>
  <c r="AJ321" i="32"/>
  <c r="AI321" i="32"/>
  <c r="AF321" i="32"/>
  <c r="AB321" i="32"/>
  <c r="AA321" i="32"/>
  <c r="Z321" i="32"/>
  <c r="Y321" i="32"/>
  <c r="T321" i="32"/>
  <c r="P321" i="32"/>
  <c r="AE320" i="32"/>
  <c r="AJ320" i="32"/>
  <c r="AI320" i="32"/>
  <c r="AF320" i="32"/>
  <c r="AB320" i="32"/>
  <c r="AA320" i="32"/>
  <c r="Z320" i="32"/>
  <c r="Y320" i="32"/>
  <c r="T320" i="32"/>
  <c r="P320" i="32"/>
  <c r="AE319" i="32"/>
  <c r="AJ319" i="32"/>
  <c r="AI319" i="32"/>
  <c r="AF319" i="32"/>
  <c r="AB319" i="32"/>
  <c r="AA319" i="32"/>
  <c r="Z319" i="32"/>
  <c r="Y319" i="32"/>
  <c r="T319" i="32"/>
  <c r="P319" i="32"/>
  <c r="AI318" i="32"/>
  <c r="AF318" i="32"/>
  <c r="AE318" i="32"/>
  <c r="AJ318" i="32"/>
  <c r="AB318" i="32"/>
  <c r="AA318" i="32"/>
  <c r="Z318" i="32"/>
  <c r="Y318" i="32"/>
  <c r="T318" i="32"/>
  <c r="P318" i="32"/>
  <c r="AI317" i="32"/>
  <c r="AF317" i="32"/>
  <c r="AE317" i="32"/>
  <c r="AJ317" i="32"/>
  <c r="AB317" i="32"/>
  <c r="AA317" i="32"/>
  <c r="Z317" i="32"/>
  <c r="Y317" i="32"/>
  <c r="T317" i="32"/>
  <c r="P317" i="32"/>
  <c r="AI316" i="32"/>
  <c r="AF316" i="32"/>
  <c r="AE316" i="32"/>
  <c r="AJ316" i="32"/>
  <c r="AB316" i="32"/>
  <c r="AA316" i="32"/>
  <c r="Z316" i="32"/>
  <c r="Y316" i="32"/>
  <c r="T316" i="32"/>
  <c r="P316" i="32"/>
  <c r="AE315" i="32"/>
  <c r="AJ315" i="32"/>
  <c r="AI315" i="32"/>
  <c r="AF315" i="32"/>
  <c r="AB315" i="32"/>
  <c r="AA315" i="32"/>
  <c r="Z315" i="32"/>
  <c r="Y315" i="32"/>
  <c r="T315" i="32"/>
  <c r="P315" i="32"/>
  <c r="AE314" i="32"/>
  <c r="AJ314" i="32"/>
  <c r="AI314" i="32"/>
  <c r="AF314" i="32"/>
  <c r="AB314" i="32"/>
  <c r="AA314" i="32"/>
  <c r="Z314" i="32"/>
  <c r="Y314" i="32"/>
  <c r="T314" i="32"/>
  <c r="P314" i="32"/>
  <c r="AE313" i="32"/>
  <c r="AJ313" i="32"/>
  <c r="AI313" i="32"/>
  <c r="AF313" i="32"/>
  <c r="AB313" i="32"/>
  <c r="AA313" i="32"/>
  <c r="Z313" i="32"/>
  <c r="Y313" i="32"/>
  <c r="T313" i="32"/>
  <c r="P313" i="32"/>
  <c r="AE312" i="32"/>
  <c r="AJ312" i="32"/>
  <c r="AI312" i="32"/>
  <c r="AF312" i="32"/>
  <c r="AB312" i="32"/>
  <c r="AA312" i="32"/>
  <c r="Z312" i="32"/>
  <c r="Y312" i="32"/>
  <c r="T312" i="32"/>
  <c r="P312" i="32"/>
  <c r="AE311" i="32"/>
  <c r="AJ311" i="32"/>
  <c r="AI311" i="32"/>
  <c r="AF311" i="32"/>
  <c r="AB311" i="32"/>
  <c r="AA311" i="32"/>
  <c r="Z311" i="32"/>
  <c r="Y311" i="32"/>
  <c r="T311" i="32"/>
  <c r="P311" i="32"/>
  <c r="AE310" i="32"/>
  <c r="AJ310" i="32"/>
  <c r="AI310" i="32"/>
  <c r="AF310" i="32"/>
  <c r="AB310" i="32"/>
  <c r="AA310" i="32"/>
  <c r="Z310" i="32"/>
  <c r="Y310" i="32"/>
  <c r="T310" i="32"/>
  <c r="P310" i="32"/>
  <c r="AI309" i="32"/>
  <c r="AF309" i="32"/>
  <c r="AE309" i="32"/>
  <c r="AJ309" i="32"/>
  <c r="AB309" i="32"/>
  <c r="AA309" i="32"/>
  <c r="Z309" i="32"/>
  <c r="Y309" i="32"/>
  <c r="T309" i="32"/>
  <c r="P309" i="32"/>
  <c r="AE308" i="32"/>
  <c r="AJ308" i="32"/>
  <c r="AI308" i="32"/>
  <c r="AF308" i="32"/>
  <c r="AB308" i="32"/>
  <c r="AA308" i="32"/>
  <c r="Z308" i="32"/>
  <c r="Y308" i="32"/>
  <c r="T308" i="32"/>
  <c r="P308" i="32"/>
  <c r="AE307" i="32"/>
  <c r="AJ307" i="32"/>
  <c r="AI307" i="32"/>
  <c r="AF307" i="32"/>
  <c r="AB307" i="32"/>
  <c r="AA307" i="32"/>
  <c r="Z307" i="32"/>
  <c r="Y307" i="32"/>
  <c r="T307" i="32"/>
  <c r="P307" i="32"/>
  <c r="AE306" i="32"/>
  <c r="AJ306" i="32"/>
  <c r="AI306" i="32"/>
  <c r="AF306" i="32"/>
  <c r="AB306" i="32"/>
  <c r="AA306" i="32"/>
  <c r="Z306" i="32"/>
  <c r="Y306" i="32"/>
  <c r="T306" i="32"/>
  <c r="P306" i="32"/>
  <c r="AE305" i="32"/>
  <c r="AJ305" i="32"/>
  <c r="AI305" i="32"/>
  <c r="AF305" i="32"/>
  <c r="AB305" i="32"/>
  <c r="AA305" i="32"/>
  <c r="Z305" i="32"/>
  <c r="Y305" i="32"/>
  <c r="T305" i="32"/>
  <c r="P305" i="32"/>
  <c r="AE304" i="32"/>
  <c r="AJ304" i="32"/>
  <c r="AI304" i="32"/>
  <c r="AF304" i="32"/>
  <c r="AB304" i="32"/>
  <c r="AA304" i="32"/>
  <c r="Z304" i="32"/>
  <c r="Y304" i="32"/>
  <c r="T304" i="32"/>
  <c r="P304" i="32"/>
  <c r="AI303" i="32"/>
  <c r="AF303" i="32"/>
  <c r="AE303" i="32"/>
  <c r="AJ303" i="32"/>
  <c r="AB303" i="32"/>
  <c r="AA303" i="32"/>
  <c r="Z303" i="32"/>
  <c r="Y303" i="32"/>
  <c r="T303" i="32"/>
  <c r="P303" i="32"/>
  <c r="AI302" i="32"/>
  <c r="AF302" i="32"/>
  <c r="AE302" i="32"/>
  <c r="AJ302" i="32"/>
  <c r="AB302" i="32"/>
  <c r="AA302" i="32"/>
  <c r="Z302" i="32"/>
  <c r="Y302" i="32"/>
  <c r="T302" i="32"/>
  <c r="P302" i="32"/>
  <c r="AI301" i="32"/>
  <c r="AF301" i="32"/>
  <c r="AE301" i="32"/>
  <c r="AJ301" i="32"/>
  <c r="AB301" i="32"/>
  <c r="AA301" i="32"/>
  <c r="Z301" i="32"/>
  <c r="Y301" i="32"/>
  <c r="T301" i="32"/>
  <c r="P301" i="32"/>
  <c r="AE300" i="32"/>
  <c r="AJ300" i="32"/>
  <c r="AI300" i="32"/>
  <c r="AF300" i="32"/>
  <c r="AB300" i="32"/>
  <c r="AA300" i="32"/>
  <c r="Z300" i="32"/>
  <c r="Y300" i="32"/>
  <c r="T300" i="32"/>
  <c r="P300" i="32"/>
  <c r="AE299" i="32"/>
  <c r="AJ299" i="32"/>
  <c r="AI299" i="32"/>
  <c r="AF299" i="32"/>
  <c r="AB299" i="32"/>
  <c r="AA299" i="32"/>
  <c r="Z299" i="32"/>
  <c r="Y299" i="32"/>
  <c r="T299" i="32"/>
  <c r="P299" i="32"/>
  <c r="AE298" i="32"/>
  <c r="AJ298" i="32"/>
  <c r="AI298" i="32"/>
  <c r="AF298" i="32"/>
  <c r="AB298" i="32"/>
  <c r="AA298" i="32"/>
  <c r="Z298" i="32"/>
  <c r="Y298" i="32"/>
  <c r="T298" i="32"/>
  <c r="P298" i="32"/>
  <c r="AE297" i="32"/>
  <c r="AJ297" i="32"/>
  <c r="AI297" i="32"/>
  <c r="AF297" i="32"/>
  <c r="AB297" i="32"/>
  <c r="AA297" i="32"/>
  <c r="Z297" i="32"/>
  <c r="Y297" i="32"/>
  <c r="T297" i="32"/>
  <c r="P297" i="32"/>
  <c r="AE296" i="32"/>
  <c r="AJ296" i="32"/>
  <c r="AI296" i="32"/>
  <c r="AF296" i="32"/>
  <c r="AB296" i="32"/>
  <c r="AA296" i="32"/>
  <c r="Z296" i="32"/>
  <c r="Y296" i="32"/>
  <c r="T296" i="32"/>
  <c r="P296" i="32"/>
  <c r="AE295" i="32"/>
  <c r="AJ295" i="32"/>
  <c r="AI295" i="32"/>
  <c r="AF295" i="32"/>
  <c r="AB295" i="32"/>
  <c r="AA295" i="32"/>
  <c r="Z295" i="32"/>
  <c r="Y295" i="32"/>
  <c r="T295" i="32"/>
  <c r="P295" i="32"/>
  <c r="AI294" i="32"/>
  <c r="AF294" i="32"/>
  <c r="AE294" i="32"/>
  <c r="AJ294" i="32"/>
  <c r="AB294" i="32"/>
  <c r="AA294" i="32"/>
  <c r="Z294" i="32"/>
  <c r="Y294" i="32"/>
  <c r="T294" i="32"/>
  <c r="P294" i="32"/>
  <c r="AE293" i="32"/>
  <c r="AJ293" i="32"/>
  <c r="AI293" i="32"/>
  <c r="AF293" i="32"/>
  <c r="AB293" i="32"/>
  <c r="AA293" i="32"/>
  <c r="Z293" i="32"/>
  <c r="Y293" i="32"/>
  <c r="T293" i="32"/>
  <c r="P293" i="32"/>
  <c r="AI292" i="32"/>
  <c r="AF292" i="32"/>
  <c r="AE292" i="32"/>
  <c r="AJ292" i="32"/>
  <c r="AB292" i="32"/>
  <c r="AA292" i="32"/>
  <c r="Z292" i="32"/>
  <c r="Y292" i="32"/>
  <c r="T292" i="32"/>
  <c r="P292" i="32"/>
  <c r="AE291" i="32"/>
  <c r="AJ291" i="32"/>
  <c r="AI291" i="32"/>
  <c r="AF291" i="32"/>
  <c r="AB291" i="32"/>
  <c r="AA291" i="32"/>
  <c r="Z291" i="32"/>
  <c r="Y291" i="32"/>
  <c r="T291" i="32"/>
  <c r="P291" i="32"/>
  <c r="AE290" i="32"/>
  <c r="AJ290" i="32"/>
  <c r="AI290" i="32"/>
  <c r="AF290" i="32"/>
  <c r="AB290" i="32"/>
  <c r="AA290" i="32"/>
  <c r="Z290" i="32"/>
  <c r="Y290" i="32"/>
  <c r="T290" i="32"/>
  <c r="P290" i="32"/>
  <c r="AE289" i="32"/>
  <c r="AJ289" i="32"/>
  <c r="AI289" i="32"/>
  <c r="AF289" i="32"/>
  <c r="AB289" i="32"/>
  <c r="AA289" i="32"/>
  <c r="Z289" i="32"/>
  <c r="Y289" i="32"/>
  <c r="T289" i="32"/>
  <c r="P289" i="32"/>
  <c r="AE288" i="32"/>
  <c r="AJ288" i="32"/>
  <c r="AI288" i="32"/>
  <c r="AF288" i="32"/>
  <c r="AB288" i="32"/>
  <c r="AA288" i="32"/>
  <c r="Z288" i="32"/>
  <c r="Y288" i="32"/>
  <c r="T288" i="32"/>
  <c r="P288" i="32"/>
  <c r="AI287" i="32"/>
  <c r="AF287" i="32"/>
  <c r="AE287" i="32"/>
  <c r="AJ287" i="32"/>
  <c r="AB287" i="32"/>
  <c r="AA287" i="32"/>
  <c r="Z287" i="32"/>
  <c r="Y287" i="32"/>
  <c r="T287" i="32"/>
  <c r="P287" i="32"/>
  <c r="AI286" i="32"/>
  <c r="AF286" i="32"/>
  <c r="AE286" i="32"/>
  <c r="AJ286" i="32"/>
  <c r="AB286" i="32"/>
  <c r="AA286" i="32"/>
  <c r="Z286" i="32"/>
  <c r="Y286" i="32"/>
  <c r="T286" i="32"/>
  <c r="P286" i="32"/>
  <c r="AE285" i="32"/>
  <c r="AJ285" i="32"/>
  <c r="AI285" i="32"/>
  <c r="AF285" i="32"/>
  <c r="AB285" i="32"/>
  <c r="AA285" i="32"/>
  <c r="Z285" i="32"/>
  <c r="Y285" i="32"/>
  <c r="T285" i="32"/>
  <c r="P285" i="32"/>
  <c r="AE284" i="32"/>
  <c r="AJ284" i="32"/>
  <c r="AI284" i="32"/>
  <c r="AF284" i="32"/>
  <c r="AB284" i="32"/>
  <c r="AA284" i="32"/>
  <c r="Z284" i="32"/>
  <c r="Y284" i="32"/>
  <c r="T284" i="32"/>
  <c r="P284" i="32"/>
  <c r="AE283" i="32"/>
  <c r="AJ283" i="32"/>
  <c r="AI283" i="32"/>
  <c r="AF283" i="32"/>
  <c r="AB283" i="32"/>
  <c r="AA283" i="32"/>
  <c r="Z283" i="32"/>
  <c r="Y283" i="32"/>
  <c r="T283" i="32"/>
  <c r="P283" i="32"/>
  <c r="AE282" i="32"/>
  <c r="AJ282" i="32"/>
  <c r="AI282" i="32"/>
  <c r="AF282" i="32"/>
  <c r="AB282" i="32"/>
  <c r="AA282" i="32"/>
  <c r="Z282" i="32"/>
  <c r="Y282" i="32"/>
  <c r="T282" i="32"/>
  <c r="P282" i="32"/>
  <c r="AE281" i="32"/>
  <c r="AJ281" i="32"/>
  <c r="AI281" i="32"/>
  <c r="AF281" i="32"/>
  <c r="AB281" i="32"/>
  <c r="AA281" i="32"/>
  <c r="Z281" i="32"/>
  <c r="Y281" i="32"/>
  <c r="T281" i="32"/>
  <c r="P281" i="32"/>
  <c r="AE280" i="32"/>
  <c r="AJ280" i="32"/>
  <c r="AI280" i="32"/>
  <c r="AF280" i="32"/>
  <c r="AB280" i="32"/>
  <c r="AA280" i="32"/>
  <c r="Z280" i="32"/>
  <c r="Y280" i="32"/>
  <c r="T280" i="32"/>
  <c r="P280" i="32"/>
  <c r="AI279" i="32"/>
  <c r="AF279" i="32"/>
  <c r="AE279" i="32"/>
  <c r="AJ279" i="32"/>
  <c r="AB279" i="32"/>
  <c r="AA279" i="32"/>
  <c r="Z279" i="32"/>
  <c r="Y279" i="32"/>
  <c r="T279" i="32"/>
  <c r="P279" i="32"/>
  <c r="AI278" i="32"/>
  <c r="AF278" i="32"/>
  <c r="AE278" i="32"/>
  <c r="AJ278" i="32"/>
  <c r="AB278" i="32"/>
  <c r="AA278" i="32"/>
  <c r="Z278" i="32"/>
  <c r="Y278" i="32"/>
  <c r="T278" i="32"/>
  <c r="P278" i="32"/>
  <c r="AI277" i="32"/>
  <c r="AF277" i="32"/>
  <c r="AE277" i="32"/>
  <c r="AJ277" i="32"/>
  <c r="AB277" i="32"/>
  <c r="AA277" i="32"/>
  <c r="Z277" i="32"/>
  <c r="Y277" i="32"/>
  <c r="T277" i="32"/>
  <c r="P277" i="32"/>
  <c r="AI276" i="32"/>
  <c r="AF276" i="32"/>
  <c r="AE276" i="32"/>
  <c r="AJ276" i="32"/>
  <c r="AB276" i="32"/>
  <c r="AA276" i="32"/>
  <c r="Z276" i="32"/>
  <c r="Y276" i="32"/>
  <c r="T276" i="32"/>
  <c r="P276" i="32"/>
  <c r="AE275" i="32"/>
  <c r="AJ275" i="32"/>
  <c r="AI275" i="32"/>
  <c r="AF275" i="32"/>
  <c r="AB275" i="32"/>
  <c r="AA275" i="32"/>
  <c r="Z275" i="32"/>
  <c r="Y275" i="32"/>
  <c r="T275" i="32"/>
  <c r="P275" i="32"/>
  <c r="AI274" i="32"/>
  <c r="AF274" i="32"/>
  <c r="AE274" i="32"/>
  <c r="AJ274" i="32"/>
  <c r="AB274" i="32"/>
  <c r="AA274" i="32"/>
  <c r="Z274" i="32"/>
  <c r="Y274" i="32"/>
  <c r="T274" i="32"/>
  <c r="P274" i="32"/>
  <c r="AI273" i="32"/>
  <c r="AF273" i="32"/>
  <c r="AE273" i="32"/>
  <c r="AJ273" i="32"/>
  <c r="AB273" i="32"/>
  <c r="AA273" i="32"/>
  <c r="Z273" i="32"/>
  <c r="Y273" i="32"/>
  <c r="T273" i="32"/>
  <c r="P273" i="32"/>
  <c r="AE272" i="32"/>
  <c r="AJ272" i="32"/>
  <c r="AI272" i="32"/>
  <c r="AF272" i="32"/>
  <c r="AB272" i="32"/>
  <c r="AA272" i="32"/>
  <c r="Z272" i="32"/>
  <c r="Y272" i="32"/>
  <c r="T272" i="32"/>
  <c r="P272" i="32"/>
  <c r="AE271" i="32"/>
  <c r="AJ271" i="32"/>
  <c r="AI271" i="32"/>
  <c r="AF271" i="32"/>
  <c r="AB271" i="32"/>
  <c r="AA271" i="32"/>
  <c r="Z271" i="32"/>
  <c r="Y271" i="32"/>
  <c r="T271" i="32"/>
  <c r="P271" i="32"/>
  <c r="AI270" i="32"/>
  <c r="AF270" i="32"/>
  <c r="AE270" i="32"/>
  <c r="AJ270" i="32"/>
  <c r="AB270" i="32"/>
  <c r="AA270" i="32"/>
  <c r="Z270" i="32"/>
  <c r="Y270" i="32"/>
  <c r="T270" i="32"/>
  <c r="P270" i="32"/>
  <c r="AI269" i="32"/>
  <c r="AF269" i="32"/>
  <c r="AE269" i="32"/>
  <c r="AJ269" i="32"/>
  <c r="AB269" i="32"/>
  <c r="AA269" i="32"/>
  <c r="Z269" i="32"/>
  <c r="Y269" i="32"/>
  <c r="T269" i="32"/>
  <c r="P269" i="32"/>
  <c r="AI268" i="32"/>
  <c r="AF268" i="32"/>
  <c r="AE268" i="32"/>
  <c r="AJ268" i="32"/>
  <c r="AB268" i="32"/>
  <c r="AA268" i="32"/>
  <c r="Z268" i="32"/>
  <c r="Y268" i="32"/>
  <c r="T268" i="32"/>
  <c r="P268" i="32"/>
  <c r="AI267" i="32"/>
  <c r="AF267" i="32"/>
  <c r="AE267" i="32"/>
  <c r="AJ267" i="32"/>
  <c r="AB267" i="32"/>
  <c r="AA267" i="32"/>
  <c r="Z267" i="32"/>
  <c r="Y267" i="32"/>
  <c r="T267" i="32"/>
  <c r="P267" i="32"/>
  <c r="AI266" i="32"/>
  <c r="AF266" i="32"/>
  <c r="AE266" i="32"/>
  <c r="AJ266" i="32"/>
  <c r="AB266" i="32"/>
  <c r="AA266" i="32"/>
  <c r="Z266" i="32"/>
  <c r="Y266" i="32"/>
  <c r="T266" i="32"/>
  <c r="P266" i="32"/>
  <c r="AE265" i="32"/>
  <c r="AJ265" i="32"/>
  <c r="AI265" i="32"/>
  <c r="AF265" i="32"/>
  <c r="AB265" i="32"/>
  <c r="AA265" i="32"/>
  <c r="Z265" i="32"/>
  <c r="Y265" i="32"/>
  <c r="T265" i="32"/>
  <c r="P265" i="32"/>
  <c r="AE264" i="32"/>
  <c r="AJ264" i="32"/>
  <c r="AI264" i="32"/>
  <c r="AF264" i="32"/>
  <c r="AB264" i="32"/>
  <c r="AA264" i="32"/>
  <c r="Z264" i="32"/>
  <c r="Y264" i="32"/>
  <c r="T264" i="32"/>
  <c r="P264" i="32"/>
  <c r="AE263" i="32"/>
  <c r="AJ263" i="32"/>
  <c r="AI263" i="32"/>
  <c r="AF263" i="32"/>
  <c r="AB263" i="32"/>
  <c r="AA263" i="32"/>
  <c r="Z263" i="32"/>
  <c r="Y263" i="32"/>
  <c r="T263" i="32"/>
  <c r="P263" i="32"/>
  <c r="AI262" i="32"/>
  <c r="AF262" i="32"/>
  <c r="AE262" i="32"/>
  <c r="AJ262" i="32"/>
  <c r="AB262" i="32"/>
  <c r="AA262" i="32"/>
  <c r="Z262" i="32"/>
  <c r="Y262" i="32"/>
  <c r="T262" i="32"/>
  <c r="P262" i="32"/>
  <c r="AI261" i="32"/>
  <c r="AF261" i="32"/>
  <c r="AE261" i="32"/>
  <c r="AJ261" i="32"/>
  <c r="AB261" i="32"/>
  <c r="AA261" i="32"/>
  <c r="Z261" i="32"/>
  <c r="Y261" i="32"/>
  <c r="T261" i="32"/>
  <c r="P261" i="32"/>
  <c r="AI260" i="32"/>
  <c r="AF260" i="32"/>
  <c r="AE260" i="32"/>
  <c r="AJ260" i="32"/>
  <c r="AB260" i="32"/>
  <c r="AA260" i="32"/>
  <c r="Z260" i="32"/>
  <c r="Y260" i="32"/>
  <c r="T260" i="32"/>
  <c r="P260" i="32"/>
  <c r="AE259" i="32"/>
  <c r="AJ259" i="32"/>
  <c r="AI259" i="32"/>
  <c r="AF259" i="32"/>
  <c r="AB259" i="32"/>
  <c r="AA259" i="32"/>
  <c r="Z259" i="32"/>
  <c r="Y259" i="32"/>
  <c r="T259" i="32"/>
  <c r="P259" i="32"/>
  <c r="AI258" i="32"/>
  <c r="AF258" i="32"/>
  <c r="AE258" i="32"/>
  <c r="AJ258" i="32"/>
  <c r="AB258" i="32"/>
  <c r="AA258" i="32"/>
  <c r="Z258" i="32"/>
  <c r="Y258" i="32"/>
  <c r="T258" i="32"/>
  <c r="P258" i="32"/>
  <c r="AI257" i="32"/>
  <c r="AF257" i="32"/>
  <c r="AE257" i="32"/>
  <c r="AJ257" i="32"/>
  <c r="AB257" i="32"/>
  <c r="AA257" i="32"/>
  <c r="Z257" i="32"/>
  <c r="Y257" i="32"/>
  <c r="T257" i="32"/>
  <c r="P257" i="32"/>
  <c r="AE256" i="32"/>
  <c r="AJ256" i="32"/>
  <c r="AI256" i="32"/>
  <c r="AF256" i="32"/>
  <c r="AB256" i="32"/>
  <c r="AA256" i="32"/>
  <c r="Z256" i="32"/>
  <c r="Y256" i="32"/>
  <c r="T256" i="32"/>
  <c r="P256" i="32"/>
  <c r="AE255" i="32"/>
  <c r="AJ255" i="32"/>
  <c r="AI255" i="32"/>
  <c r="AF255" i="32"/>
  <c r="AB255" i="32"/>
  <c r="AA255" i="32"/>
  <c r="Z255" i="32"/>
  <c r="Y255" i="32"/>
  <c r="T255" i="32"/>
  <c r="P255" i="32"/>
  <c r="AI254" i="32"/>
  <c r="AF254" i="32"/>
  <c r="AE254" i="32"/>
  <c r="AJ254" i="32"/>
  <c r="AB254" i="32"/>
  <c r="AA254" i="32"/>
  <c r="Z254" i="32"/>
  <c r="Y254" i="32"/>
  <c r="T254" i="32"/>
  <c r="P254" i="32"/>
  <c r="AI253" i="32"/>
  <c r="AF253" i="32"/>
  <c r="AE253" i="32"/>
  <c r="AJ253" i="32"/>
  <c r="AB253" i="32"/>
  <c r="AA253" i="32"/>
  <c r="Z253" i="32"/>
  <c r="Y253" i="32"/>
  <c r="T253" i="32"/>
  <c r="P253" i="32"/>
  <c r="AI252" i="32"/>
  <c r="AF252" i="32"/>
  <c r="AE252" i="32"/>
  <c r="AJ252" i="32"/>
  <c r="AB252" i="32"/>
  <c r="AA252" i="32"/>
  <c r="Z252" i="32"/>
  <c r="Y252" i="32"/>
  <c r="T252" i="32"/>
  <c r="P252" i="32"/>
  <c r="AE251" i="32"/>
  <c r="AJ251" i="32"/>
  <c r="AI251" i="32"/>
  <c r="AF251" i="32"/>
  <c r="AB251" i="32"/>
  <c r="AA251" i="32"/>
  <c r="Z251" i="32"/>
  <c r="Y251" i="32"/>
  <c r="T251" i="32"/>
  <c r="P251" i="32"/>
  <c r="AE250" i="32"/>
  <c r="AJ250" i="32"/>
  <c r="AI250" i="32"/>
  <c r="AF250" i="32"/>
  <c r="AB250" i="32"/>
  <c r="AA250" i="32"/>
  <c r="Z250" i="32"/>
  <c r="Y250" i="32"/>
  <c r="T250" i="32"/>
  <c r="P250" i="32"/>
  <c r="AE249" i="32"/>
  <c r="AJ249" i="32"/>
  <c r="AI249" i="32"/>
  <c r="AF249" i="32"/>
  <c r="AB249" i="32"/>
  <c r="AA249" i="32"/>
  <c r="Z249" i="32"/>
  <c r="Y249" i="32"/>
  <c r="T249" i="32"/>
  <c r="P249" i="32"/>
  <c r="AE248" i="32"/>
  <c r="AJ248" i="32"/>
  <c r="AI248" i="32"/>
  <c r="AF248" i="32"/>
  <c r="AB248" i="32"/>
  <c r="AA248" i="32"/>
  <c r="Z248" i="32"/>
  <c r="Y248" i="32"/>
  <c r="T248" i="32"/>
  <c r="P248" i="32"/>
  <c r="AE247" i="32"/>
  <c r="AJ247" i="32"/>
  <c r="AI247" i="32"/>
  <c r="AF247" i="32"/>
  <c r="AB247" i="32"/>
  <c r="AA247" i="32"/>
  <c r="Z247" i="32"/>
  <c r="Y247" i="32"/>
  <c r="T247" i="32"/>
  <c r="P247" i="32"/>
  <c r="AI246" i="32"/>
  <c r="AF246" i="32"/>
  <c r="AE246" i="32"/>
  <c r="AJ246" i="32"/>
  <c r="AB246" i="32"/>
  <c r="AA246" i="32"/>
  <c r="Z246" i="32"/>
  <c r="Y246" i="32"/>
  <c r="T246" i="32"/>
  <c r="P246" i="32"/>
  <c r="AI245" i="32"/>
  <c r="AF245" i="32"/>
  <c r="AE245" i="32"/>
  <c r="AJ245" i="32"/>
  <c r="AB245" i="32"/>
  <c r="AA245" i="32"/>
  <c r="Z245" i="32"/>
  <c r="Y245" i="32"/>
  <c r="T245" i="32"/>
  <c r="P245" i="32"/>
  <c r="AI244" i="32"/>
  <c r="AF244" i="32"/>
  <c r="AE244" i="32"/>
  <c r="AJ244" i="32"/>
  <c r="AB244" i="32"/>
  <c r="AA244" i="32"/>
  <c r="Z244" i="32"/>
  <c r="Y244" i="32"/>
  <c r="T244" i="32"/>
  <c r="P244" i="32"/>
  <c r="AI243" i="32"/>
  <c r="AF243" i="32"/>
  <c r="AE243" i="32"/>
  <c r="AJ243" i="32"/>
  <c r="AB243" i="32"/>
  <c r="AA243" i="32"/>
  <c r="Z243" i="32"/>
  <c r="Y243" i="32"/>
  <c r="T243" i="32"/>
  <c r="P243" i="32"/>
  <c r="AI242" i="32"/>
  <c r="AF242" i="32"/>
  <c r="AE242" i="32"/>
  <c r="AJ242" i="32"/>
  <c r="AB242" i="32"/>
  <c r="AA242" i="32"/>
  <c r="Z242" i="32"/>
  <c r="Y242" i="32"/>
  <c r="T242" i="32"/>
  <c r="P242" i="32"/>
  <c r="AE241" i="32"/>
  <c r="AJ241" i="32"/>
  <c r="AI241" i="32"/>
  <c r="AF241" i="32"/>
  <c r="AB241" i="32"/>
  <c r="AA241" i="32"/>
  <c r="Z241" i="32"/>
  <c r="Y241" i="32"/>
  <c r="T241" i="32"/>
  <c r="P241" i="32"/>
  <c r="AE240" i="32"/>
  <c r="AJ240" i="32"/>
  <c r="AI240" i="32"/>
  <c r="AF240" i="32"/>
  <c r="AB240" i="32"/>
  <c r="AA240" i="32"/>
  <c r="Z240" i="32"/>
  <c r="Y240" i="32"/>
  <c r="T240" i="32"/>
  <c r="P240" i="32"/>
  <c r="AE239" i="32"/>
  <c r="AJ239" i="32"/>
  <c r="AI239" i="32"/>
  <c r="AF239" i="32"/>
  <c r="AB239" i="32"/>
  <c r="AA239" i="32"/>
  <c r="Z239" i="32"/>
  <c r="Y239" i="32"/>
  <c r="T239" i="32"/>
  <c r="P239" i="32"/>
  <c r="AI238" i="32"/>
  <c r="AF238" i="32"/>
  <c r="AE238" i="32"/>
  <c r="AJ238" i="32"/>
  <c r="AB238" i="32"/>
  <c r="AA238" i="32"/>
  <c r="Z238" i="32"/>
  <c r="Y238" i="32"/>
  <c r="T238" i="32"/>
  <c r="P238" i="32"/>
  <c r="AI237" i="32"/>
  <c r="AF237" i="32"/>
  <c r="AE237" i="32"/>
  <c r="AJ237" i="32"/>
  <c r="AB237" i="32"/>
  <c r="AA237" i="32"/>
  <c r="Z237" i="32"/>
  <c r="Y237" i="32"/>
  <c r="T237" i="32"/>
  <c r="P237" i="32"/>
  <c r="AI236" i="32"/>
  <c r="AF236" i="32"/>
  <c r="AE236" i="32"/>
  <c r="AJ236" i="32"/>
  <c r="AB236" i="32"/>
  <c r="AA236" i="32"/>
  <c r="Z236" i="32"/>
  <c r="Y236" i="32"/>
  <c r="T236" i="32"/>
  <c r="P236" i="32"/>
  <c r="AE235" i="32"/>
  <c r="AJ235" i="32"/>
  <c r="AI235" i="32"/>
  <c r="AF235" i="32"/>
  <c r="AB235" i="32"/>
  <c r="AA235" i="32"/>
  <c r="Z235" i="32"/>
  <c r="Y235" i="32"/>
  <c r="T235" i="32"/>
  <c r="P235" i="32"/>
  <c r="AI234" i="32"/>
  <c r="AF234" i="32"/>
  <c r="AE234" i="32"/>
  <c r="AJ234" i="32"/>
  <c r="AB234" i="32"/>
  <c r="AA234" i="32"/>
  <c r="Z234" i="32"/>
  <c r="Y234" i="32"/>
  <c r="T234" i="32"/>
  <c r="P234" i="32"/>
  <c r="AI233" i="32"/>
  <c r="AF233" i="32"/>
  <c r="AE233" i="32"/>
  <c r="AJ233" i="32"/>
  <c r="AB233" i="32"/>
  <c r="AA233" i="32"/>
  <c r="Z233" i="32"/>
  <c r="Y233" i="32"/>
  <c r="T233" i="32"/>
  <c r="P233" i="32"/>
  <c r="AE232" i="32"/>
  <c r="AJ232" i="32"/>
  <c r="AI232" i="32"/>
  <c r="AF232" i="32"/>
  <c r="AB232" i="32"/>
  <c r="AA232" i="32"/>
  <c r="Z232" i="32"/>
  <c r="Y232" i="32"/>
  <c r="T232" i="32"/>
  <c r="P232" i="32"/>
  <c r="AE231" i="32"/>
  <c r="AJ231" i="32"/>
  <c r="AI231" i="32"/>
  <c r="AF231" i="32"/>
  <c r="AB231" i="32"/>
  <c r="AA231" i="32"/>
  <c r="Z231" i="32"/>
  <c r="Y231" i="32"/>
  <c r="T231" i="32"/>
  <c r="P231" i="32"/>
  <c r="AI230" i="32"/>
  <c r="AF230" i="32"/>
  <c r="AE230" i="32"/>
  <c r="AJ230" i="32"/>
  <c r="AB230" i="32"/>
  <c r="AA230" i="32"/>
  <c r="Z230" i="32"/>
  <c r="Y230" i="32"/>
  <c r="T230" i="32"/>
  <c r="P230" i="32"/>
  <c r="AI229" i="32"/>
  <c r="AF229" i="32"/>
  <c r="AE229" i="32"/>
  <c r="AJ229" i="32"/>
  <c r="AB229" i="32"/>
  <c r="AA229" i="32"/>
  <c r="Z229" i="32"/>
  <c r="Y229" i="32"/>
  <c r="T229" i="32"/>
  <c r="P229" i="32"/>
  <c r="AI228" i="32"/>
  <c r="AF228" i="32"/>
  <c r="AE228" i="32"/>
  <c r="AJ228" i="32"/>
  <c r="AB228" i="32"/>
  <c r="AA228" i="32"/>
  <c r="Z228" i="32"/>
  <c r="Y228" i="32"/>
  <c r="T228" i="32"/>
  <c r="P228" i="32"/>
  <c r="AE227" i="32"/>
  <c r="AJ227" i="32"/>
  <c r="AI227" i="32"/>
  <c r="AF227" i="32"/>
  <c r="AB227" i="32"/>
  <c r="AA227" i="32"/>
  <c r="Z227" i="32"/>
  <c r="Y227" i="32"/>
  <c r="T227" i="32"/>
  <c r="P227" i="32"/>
  <c r="AE226" i="32"/>
  <c r="AJ226" i="32"/>
  <c r="AI226" i="32"/>
  <c r="AF226" i="32"/>
  <c r="AB226" i="32"/>
  <c r="AA226" i="32"/>
  <c r="Z226" i="32"/>
  <c r="Y226" i="32"/>
  <c r="T226" i="32"/>
  <c r="P226" i="32"/>
  <c r="AE225" i="32"/>
  <c r="AJ225" i="32"/>
  <c r="AI225" i="32"/>
  <c r="C4" i="32"/>
  <c r="AG225" i="32"/>
  <c r="AF225" i="32"/>
  <c r="AB225" i="32"/>
  <c r="AA225" i="32"/>
  <c r="Z225" i="32"/>
  <c r="Y225" i="32"/>
  <c r="T225" i="32"/>
  <c r="P225" i="32"/>
  <c r="AE224" i="32"/>
  <c r="AJ224" i="32"/>
  <c r="AI224" i="32"/>
  <c r="AF224" i="32"/>
  <c r="AB224" i="32"/>
  <c r="AA224" i="32"/>
  <c r="Z224" i="32"/>
  <c r="Y224" i="32"/>
  <c r="T224" i="32"/>
  <c r="P224" i="32"/>
  <c r="AI223" i="32"/>
  <c r="AF223" i="32"/>
  <c r="AE223" i="32"/>
  <c r="AJ223" i="32"/>
  <c r="AB223" i="32"/>
  <c r="AA223" i="32"/>
  <c r="Z223" i="32"/>
  <c r="Y223" i="32"/>
  <c r="T223" i="32"/>
  <c r="P223" i="32"/>
  <c r="AI222" i="32"/>
  <c r="AF222" i="32"/>
  <c r="AE222" i="32"/>
  <c r="AJ222" i="32"/>
  <c r="AB222" i="32"/>
  <c r="AA222" i="32"/>
  <c r="Z222" i="32"/>
  <c r="Y222" i="32"/>
  <c r="T222" i="32"/>
  <c r="P222" i="32"/>
  <c r="AI221" i="32"/>
  <c r="AF221" i="32"/>
  <c r="AE221" i="32"/>
  <c r="AJ221" i="32"/>
  <c r="AB221" i="32"/>
  <c r="AA221" i="32"/>
  <c r="Z221" i="32"/>
  <c r="Y221" i="32"/>
  <c r="T221" i="32"/>
  <c r="P221" i="32"/>
  <c r="AI220" i="32"/>
  <c r="AF220" i="32"/>
  <c r="AE220" i="32"/>
  <c r="AJ220" i="32"/>
  <c r="AB220" i="32"/>
  <c r="AA220" i="32"/>
  <c r="Z220" i="32"/>
  <c r="Y220" i="32"/>
  <c r="T220" i="32"/>
  <c r="P220" i="32"/>
  <c r="AI219" i="32"/>
  <c r="AF219" i="32"/>
  <c r="AE219" i="32"/>
  <c r="AJ219" i="32"/>
  <c r="AB219" i="32"/>
  <c r="AA219" i="32"/>
  <c r="Z219" i="32"/>
  <c r="Y219" i="32"/>
  <c r="T219" i="32"/>
  <c r="P219" i="32"/>
  <c r="AI218" i="32"/>
  <c r="AF218" i="32"/>
  <c r="AE218" i="32"/>
  <c r="AJ218" i="32"/>
  <c r="AB218" i="32"/>
  <c r="AA218" i="32"/>
  <c r="Z218" i="32"/>
  <c r="Y218" i="32"/>
  <c r="T218" i="32"/>
  <c r="P218" i="32"/>
  <c r="AE217" i="32"/>
  <c r="AJ217" i="32"/>
  <c r="AI217" i="32"/>
  <c r="AF217" i="32"/>
  <c r="AB217" i="32"/>
  <c r="AA217" i="32"/>
  <c r="Z217" i="32"/>
  <c r="Y217" i="32"/>
  <c r="T217" i="32"/>
  <c r="P217" i="32"/>
  <c r="AE216" i="32"/>
  <c r="AJ216" i="32"/>
  <c r="AI216" i="32"/>
  <c r="AF216" i="32"/>
  <c r="AB216" i="32"/>
  <c r="AA216" i="32"/>
  <c r="Z216" i="32"/>
  <c r="Y216" i="32"/>
  <c r="T216" i="32"/>
  <c r="P216" i="32"/>
  <c r="AI215" i="32"/>
  <c r="AF215" i="32"/>
  <c r="AE215" i="32"/>
  <c r="AJ215" i="32"/>
  <c r="AB215" i="32"/>
  <c r="AA215" i="32"/>
  <c r="Z215" i="32"/>
  <c r="Y215" i="32"/>
  <c r="T215" i="32"/>
  <c r="P215" i="32"/>
  <c r="AI214" i="32"/>
  <c r="AF214" i="32"/>
  <c r="AE214" i="32"/>
  <c r="AJ214" i="32"/>
  <c r="AB214" i="32"/>
  <c r="AA214" i="32"/>
  <c r="Z214" i="32"/>
  <c r="Y214" i="32"/>
  <c r="T214" i="32"/>
  <c r="P214" i="32"/>
  <c r="AI213" i="32"/>
  <c r="AF213" i="32"/>
  <c r="AE213" i="32"/>
  <c r="AJ213" i="32"/>
  <c r="AB213" i="32"/>
  <c r="AA213" i="32"/>
  <c r="Z213" i="32"/>
  <c r="Y213" i="32"/>
  <c r="T213" i="32"/>
  <c r="P213" i="32"/>
  <c r="AI212" i="32"/>
  <c r="AF212" i="32"/>
  <c r="AE212" i="32"/>
  <c r="AJ212" i="32"/>
  <c r="AB212" i="32"/>
  <c r="AA212" i="32"/>
  <c r="Z212" i="32"/>
  <c r="Y212" i="32"/>
  <c r="T212" i="32"/>
  <c r="P212" i="32"/>
  <c r="AE211" i="32"/>
  <c r="AJ211" i="32"/>
  <c r="AI211" i="32"/>
  <c r="AF211" i="32"/>
  <c r="AB211" i="32"/>
  <c r="AA211" i="32"/>
  <c r="Z211" i="32"/>
  <c r="Y211" i="32"/>
  <c r="T211" i="32"/>
  <c r="P211" i="32"/>
  <c r="AE210" i="32"/>
  <c r="AJ210" i="32"/>
  <c r="AI210" i="32"/>
  <c r="AF210" i="32"/>
  <c r="AB210" i="32"/>
  <c r="AA210" i="32"/>
  <c r="Z210" i="32"/>
  <c r="Y210" i="32"/>
  <c r="T210" i="32"/>
  <c r="P210" i="32"/>
  <c r="AI209" i="32"/>
  <c r="AF209" i="32"/>
  <c r="AE209" i="32"/>
  <c r="AJ209" i="32"/>
  <c r="AB209" i="32"/>
  <c r="AA209" i="32"/>
  <c r="Z209" i="32"/>
  <c r="Y209" i="32"/>
  <c r="T209" i="32"/>
  <c r="P209" i="32"/>
  <c r="AI208" i="32"/>
  <c r="AF208" i="32"/>
  <c r="AB208" i="32"/>
  <c r="AA208" i="32"/>
  <c r="Z208" i="32"/>
  <c r="Y208" i="32"/>
  <c r="P208" i="32"/>
  <c r="N208" i="32"/>
  <c r="AI207" i="32"/>
  <c r="AF207" i="32"/>
  <c r="AB207" i="32"/>
  <c r="AA207" i="32"/>
  <c r="Z207" i="32"/>
  <c r="Y207" i="32"/>
  <c r="P207" i="32"/>
  <c r="N207" i="32"/>
  <c r="AI206" i="32"/>
  <c r="AF206" i="32"/>
  <c r="AB206" i="32"/>
  <c r="AA206" i="32"/>
  <c r="Z206" i="32"/>
  <c r="Y206" i="32"/>
  <c r="P206" i="32"/>
  <c r="N206" i="32"/>
  <c r="AI205" i="32"/>
  <c r="AF205" i="32"/>
  <c r="AB205" i="32"/>
  <c r="AA205" i="32"/>
  <c r="Z205" i="32"/>
  <c r="Y205" i="32"/>
  <c r="P205" i="32"/>
  <c r="N205" i="32"/>
  <c r="AI204" i="32"/>
  <c r="AF204" i="32"/>
  <c r="AB204" i="32"/>
  <c r="AA204" i="32"/>
  <c r="Z204" i="32"/>
  <c r="Y204" i="32"/>
  <c r="P204" i="32"/>
  <c r="N204" i="32"/>
  <c r="AI203" i="32"/>
  <c r="AF203" i="32"/>
  <c r="AB203" i="32"/>
  <c r="AA203" i="32"/>
  <c r="Z203" i="32"/>
  <c r="Y203" i="32"/>
  <c r="P203" i="32"/>
  <c r="N203" i="32"/>
  <c r="AI202" i="32"/>
  <c r="AF202" i="32"/>
  <c r="AB202" i="32"/>
  <c r="AA202" i="32"/>
  <c r="Z202" i="32"/>
  <c r="Y202" i="32"/>
  <c r="P202" i="32"/>
  <c r="N202" i="32"/>
  <c r="AI201" i="32"/>
  <c r="AF201" i="32"/>
  <c r="AB201" i="32"/>
  <c r="AA201" i="32"/>
  <c r="Z201" i="32"/>
  <c r="Y201" i="32"/>
  <c r="P201" i="32"/>
  <c r="N201" i="32"/>
  <c r="AI200" i="32"/>
  <c r="AF200" i="32"/>
  <c r="AB200" i="32"/>
  <c r="AA200" i="32"/>
  <c r="Z200" i="32"/>
  <c r="Y200" i="32"/>
  <c r="P200" i="32"/>
  <c r="N200" i="32"/>
  <c r="AI199" i="32"/>
  <c r="AF199" i="32"/>
  <c r="AB199" i="32"/>
  <c r="AA199" i="32"/>
  <c r="Z199" i="32"/>
  <c r="Y199" i="32"/>
  <c r="P199" i="32"/>
  <c r="N199" i="32"/>
  <c r="AI198" i="32"/>
  <c r="AF198" i="32"/>
  <c r="AB198" i="32"/>
  <c r="AA198" i="32"/>
  <c r="Z198" i="32"/>
  <c r="Y198" i="32"/>
  <c r="P198" i="32"/>
  <c r="N198" i="32"/>
  <c r="AI197" i="32"/>
  <c r="AF197" i="32"/>
  <c r="AB197" i="32"/>
  <c r="AA197" i="32"/>
  <c r="Z197" i="32"/>
  <c r="Y197" i="32"/>
  <c r="P197" i="32"/>
  <c r="N197" i="32"/>
  <c r="AI196" i="32"/>
  <c r="AF196" i="32"/>
  <c r="AB196" i="32"/>
  <c r="AA196" i="32"/>
  <c r="Z196" i="32"/>
  <c r="Y196" i="32"/>
  <c r="P196" i="32"/>
  <c r="N196" i="32"/>
  <c r="AI195" i="32"/>
  <c r="AF195" i="32"/>
  <c r="AB195" i="32"/>
  <c r="AA195" i="32"/>
  <c r="Z195" i="32"/>
  <c r="Y195" i="32"/>
  <c r="P195" i="32"/>
  <c r="N195" i="32"/>
  <c r="AI194" i="32"/>
  <c r="AF194" i="32"/>
  <c r="AB194" i="32"/>
  <c r="AA194" i="32"/>
  <c r="Z194" i="32"/>
  <c r="Y194" i="32"/>
  <c r="P194" i="32"/>
  <c r="N194" i="32"/>
  <c r="AI193" i="32"/>
  <c r="AF193" i="32"/>
  <c r="AB193" i="32"/>
  <c r="AA193" i="32"/>
  <c r="Z193" i="32"/>
  <c r="Y193" i="32"/>
  <c r="P193" i="32"/>
  <c r="N193" i="32"/>
  <c r="AI192" i="32"/>
  <c r="AF192" i="32"/>
  <c r="AB192" i="32"/>
  <c r="AA192" i="32"/>
  <c r="Z192" i="32"/>
  <c r="Y192" i="32"/>
  <c r="P192" i="32"/>
  <c r="N192" i="32"/>
  <c r="AI191" i="32"/>
  <c r="AF191" i="32"/>
  <c r="AB191" i="32"/>
  <c r="AA191" i="32"/>
  <c r="Z191" i="32"/>
  <c r="Y191" i="32"/>
  <c r="P191" i="32"/>
  <c r="N191" i="32"/>
  <c r="AI190" i="32"/>
  <c r="AF190" i="32"/>
  <c r="AB190" i="32"/>
  <c r="AA190" i="32"/>
  <c r="Z190" i="32"/>
  <c r="Y190" i="32"/>
  <c r="P190" i="32"/>
  <c r="N190" i="32"/>
  <c r="AI189" i="32"/>
  <c r="AF189" i="32"/>
  <c r="AB189" i="32"/>
  <c r="AA189" i="32"/>
  <c r="Z189" i="32"/>
  <c r="Y189" i="32"/>
  <c r="P189" i="32"/>
  <c r="N189" i="32"/>
  <c r="AI188" i="32"/>
  <c r="AF188" i="32"/>
  <c r="AB188" i="32"/>
  <c r="AA188" i="32"/>
  <c r="Z188" i="32"/>
  <c r="Y188" i="32"/>
  <c r="P188" i="32"/>
  <c r="N188" i="32"/>
  <c r="AI187" i="32"/>
  <c r="AF187" i="32"/>
  <c r="AB187" i="32"/>
  <c r="AA187" i="32"/>
  <c r="Z187" i="32"/>
  <c r="Y187" i="32"/>
  <c r="P187" i="32"/>
  <c r="N187" i="32"/>
  <c r="AI186" i="32"/>
  <c r="AF186" i="32"/>
  <c r="AB186" i="32"/>
  <c r="AA186" i="32"/>
  <c r="Z186" i="32"/>
  <c r="Y186" i="32"/>
  <c r="P186" i="32"/>
  <c r="N186" i="32"/>
  <c r="AI185" i="32"/>
  <c r="AF185" i="32"/>
  <c r="AB185" i="32"/>
  <c r="AA185" i="32"/>
  <c r="Z185" i="32"/>
  <c r="Y185" i="32"/>
  <c r="P185" i="32"/>
  <c r="N185" i="32"/>
  <c r="AI184" i="32"/>
  <c r="AF184" i="32"/>
  <c r="AB184" i="32"/>
  <c r="AA184" i="32"/>
  <c r="Z184" i="32"/>
  <c r="Y184" i="32"/>
  <c r="P184" i="32"/>
  <c r="N184" i="32"/>
  <c r="AI183" i="32"/>
  <c r="AF183" i="32"/>
  <c r="AB183" i="32"/>
  <c r="AA183" i="32"/>
  <c r="Z183" i="32"/>
  <c r="Y183" i="32"/>
  <c r="P183" i="32"/>
  <c r="N183" i="32"/>
  <c r="AI182" i="32"/>
  <c r="AF182" i="32"/>
  <c r="AB182" i="32"/>
  <c r="AA182" i="32"/>
  <c r="Z182" i="32"/>
  <c r="Y182" i="32"/>
  <c r="P182" i="32"/>
  <c r="N182" i="32"/>
  <c r="AI181" i="32"/>
  <c r="AF181" i="32"/>
  <c r="AB181" i="32"/>
  <c r="AA181" i="32"/>
  <c r="Z181" i="32"/>
  <c r="Y181" i="32"/>
  <c r="P181" i="32"/>
  <c r="N181" i="32"/>
  <c r="AI180" i="32"/>
  <c r="AF180" i="32"/>
  <c r="AB180" i="32"/>
  <c r="AA180" i="32"/>
  <c r="Z180" i="32"/>
  <c r="Y180" i="32"/>
  <c r="P180" i="32"/>
  <c r="N180" i="32"/>
  <c r="AI179" i="32"/>
  <c r="AF179" i="32"/>
  <c r="AB179" i="32"/>
  <c r="AA179" i="32"/>
  <c r="Z179" i="32"/>
  <c r="Y179" i="32"/>
  <c r="P179" i="32"/>
  <c r="N179" i="32"/>
  <c r="AI178" i="32"/>
  <c r="AF178" i="32"/>
  <c r="AB178" i="32"/>
  <c r="AA178" i="32"/>
  <c r="Z178" i="32"/>
  <c r="Y178" i="32"/>
  <c r="P178" i="32"/>
  <c r="N178" i="32"/>
  <c r="AI177" i="32"/>
  <c r="AF177" i="32"/>
  <c r="AB177" i="32"/>
  <c r="AA177" i="32"/>
  <c r="Z177" i="32"/>
  <c r="Y177" i="32"/>
  <c r="P177" i="32"/>
  <c r="N177" i="32"/>
  <c r="AI176" i="32"/>
  <c r="AF176" i="32"/>
  <c r="AB176" i="32"/>
  <c r="AA176" i="32"/>
  <c r="Z176" i="32"/>
  <c r="Y176" i="32"/>
  <c r="P176" i="32"/>
  <c r="N176" i="32"/>
  <c r="AI175" i="32"/>
  <c r="AF175" i="32"/>
  <c r="AB175" i="32"/>
  <c r="AA175" i="32"/>
  <c r="Z175" i="32"/>
  <c r="Y175" i="32"/>
  <c r="P175" i="32"/>
  <c r="N175" i="32"/>
  <c r="AI174" i="32"/>
  <c r="AF174" i="32"/>
  <c r="AB174" i="32"/>
  <c r="AA174" i="32"/>
  <c r="Z174" i="32"/>
  <c r="Y174" i="32"/>
  <c r="P174" i="32"/>
  <c r="N174" i="32"/>
  <c r="AI173" i="32"/>
  <c r="AF173" i="32"/>
  <c r="AB173" i="32"/>
  <c r="AA173" i="32"/>
  <c r="Z173" i="32"/>
  <c r="Y173" i="32"/>
  <c r="P173" i="32"/>
  <c r="N173" i="32"/>
  <c r="AI172" i="32"/>
  <c r="AF172" i="32"/>
  <c r="AB172" i="32"/>
  <c r="AA172" i="32"/>
  <c r="Z172" i="32"/>
  <c r="Y172" i="32"/>
  <c r="P172" i="32"/>
  <c r="N172" i="32"/>
  <c r="AI171" i="32"/>
  <c r="AF171" i="32"/>
  <c r="AB171" i="32"/>
  <c r="AA171" i="32"/>
  <c r="Z171" i="32"/>
  <c r="Y171" i="32"/>
  <c r="P171" i="32"/>
  <c r="N171" i="32"/>
  <c r="AI170" i="32"/>
  <c r="AF170" i="32"/>
  <c r="AB170" i="32"/>
  <c r="AA170" i="32"/>
  <c r="Z170" i="32"/>
  <c r="Y170" i="32"/>
  <c r="P170" i="32"/>
  <c r="N170" i="32"/>
  <c r="AI169" i="32"/>
  <c r="AF169" i="32"/>
  <c r="AB169" i="32"/>
  <c r="AA169" i="32"/>
  <c r="Z169" i="32"/>
  <c r="Y169" i="32"/>
  <c r="P169" i="32"/>
  <c r="N169" i="32"/>
  <c r="AI168" i="32"/>
  <c r="AF168" i="32"/>
  <c r="AB168" i="32"/>
  <c r="AA168" i="32"/>
  <c r="Z168" i="32"/>
  <c r="Y168" i="32"/>
  <c r="P168" i="32"/>
  <c r="N168" i="32"/>
  <c r="AI167" i="32"/>
  <c r="AF167" i="32"/>
  <c r="AB167" i="32"/>
  <c r="AA167" i="32"/>
  <c r="Z167" i="32"/>
  <c r="Y167" i="32"/>
  <c r="P167" i="32"/>
  <c r="N167" i="32"/>
  <c r="AI166" i="32"/>
  <c r="AF166" i="32"/>
  <c r="AB166" i="32"/>
  <c r="AA166" i="32"/>
  <c r="Z166" i="32"/>
  <c r="Y166" i="32"/>
  <c r="P166" i="32"/>
  <c r="N166" i="32"/>
  <c r="AI165" i="32"/>
  <c r="AF165" i="32"/>
  <c r="AB165" i="32"/>
  <c r="AA165" i="32"/>
  <c r="Z165" i="32"/>
  <c r="Y165" i="32"/>
  <c r="P165" i="32"/>
  <c r="N165" i="32"/>
  <c r="AI164" i="32"/>
  <c r="AF164" i="32"/>
  <c r="AB164" i="32"/>
  <c r="AA164" i="32"/>
  <c r="Z164" i="32"/>
  <c r="Y164" i="32"/>
  <c r="P164" i="32"/>
  <c r="N164" i="32"/>
  <c r="AI163" i="32"/>
  <c r="AF163" i="32"/>
  <c r="AB163" i="32"/>
  <c r="AA163" i="32"/>
  <c r="Z163" i="32"/>
  <c r="Y163" i="32"/>
  <c r="X163" i="32"/>
  <c r="P163" i="32"/>
  <c r="N163" i="32"/>
  <c r="AI162" i="32"/>
  <c r="AF162" i="32"/>
  <c r="AB162" i="32"/>
  <c r="AA162" i="32"/>
  <c r="Z162" i="32"/>
  <c r="Y162" i="32"/>
  <c r="P162" i="32"/>
  <c r="N162" i="32"/>
  <c r="AI161" i="32"/>
  <c r="AF161" i="32"/>
  <c r="AB161" i="32"/>
  <c r="AA161" i="32"/>
  <c r="Z161" i="32"/>
  <c r="Y161" i="32"/>
  <c r="P161" i="32"/>
  <c r="N161" i="32"/>
  <c r="AI160" i="32"/>
  <c r="AF160" i="32"/>
  <c r="AB160" i="32"/>
  <c r="AA160" i="32"/>
  <c r="Z160" i="32"/>
  <c r="Y160" i="32"/>
  <c r="P160" i="32"/>
  <c r="N160" i="32"/>
  <c r="AI159" i="32"/>
  <c r="AF159" i="32"/>
  <c r="AB159" i="32"/>
  <c r="AA159" i="32"/>
  <c r="Z159" i="32"/>
  <c r="Y159" i="32"/>
  <c r="W159" i="32"/>
  <c r="P159" i="32"/>
  <c r="N159" i="32"/>
  <c r="AI158" i="32"/>
  <c r="AF158" i="32"/>
  <c r="AB158" i="32"/>
  <c r="AA158" i="32"/>
  <c r="Z158" i="32"/>
  <c r="Y158" i="32"/>
  <c r="P158" i="32"/>
  <c r="N158" i="32"/>
  <c r="AI157" i="32"/>
  <c r="AF157" i="32"/>
  <c r="AB157" i="32"/>
  <c r="AA157" i="32"/>
  <c r="Z157" i="32"/>
  <c r="Y157" i="32"/>
  <c r="P157" i="32"/>
  <c r="N157" i="32"/>
  <c r="AI156" i="32"/>
  <c r="AF156" i="32"/>
  <c r="AB156" i="32"/>
  <c r="AA156" i="32"/>
  <c r="Z156" i="32"/>
  <c r="Y156" i="32"/>
  <c r="P156" i="32"/>
  <c r="N156" i="32"/>
  <c r="AI155" i="32"/>
  <c r="AF155" i="32"/>
  <c r="AB155" i="32"/>
  <c r="AA155" i="32"/>
  <c r="Z155" i="32"/>
  <c r="Y155" i="32"/>
  <c r="P155" i="32"/>
  <c r="N155" i="32"/>
  <c r="AI154" i="32"/>
  <c r="AF154" i="32"/>
  <c r="AB154" i="32"/>
  <c r="AA154" i="32"/>
  <c r="Z154" i="32"/>
  <c r="Y154" i="32"/>
  <c r="P154" i="32"/>
  <c r="N154" i="32"/>
  <c r="AI153" i="32"/>
  <c r="AF153" i="32"/>
  <c r="AB153" i="32"/>
  <c r="AA153" i="32"/>
  <c r="Z153" i="32"/>
  <c r="Y153" i="32"/>
  <c r="P153" i="32"/>
  <c r="N153" i="32"/>
  <c r="AI152" i="32"/>
  <c r="AH152" i="32"/>
  <c r="AG152" i="32"/>
  <c r="AF152" i="32"/>
  <c r="AB152" i="32"/>
  <c r="AA152" i="32"/>
  <c r="Z152" i="32"/>
  <c r="Y152" i="32"/>
  <c r="P152" i="32"/>
  <c r="N152" i="32"/>
  <c r="AI151" i="32"/>
  <c r="AF151" i="32"/>
  <c r="AB151" i="32"/>
  <c r="AA151" i="32"/>
  <c r="Z151" i="32"/>
  <c r="Y151" i="32"/>
  <c r="P151" i="32"/>
  <c r="N151" i="32"/>
  <c r="AI150" i="32"/>
  <c r="AF150" i="32"/>
  <c r="AB150" i="32"/>
  <c r="AA150" i="32"/>
  <c r="Z150" i="32"/>
  <c r="Y150" i="32"/>
  <c r="P150" i="32"/>
  <c r="N150" i="32"/>
  <c r="AI149" i="32"/>
  <c r="AF149" i="32"/>
  <c r="AB149" i="32"/>
  <c r="AA149" i="32"/>
  <c r="Z149" i="32"/>
  <c r="Y149" i="32"/>
  <c r="P149" i="32"/>
  <c r="N149" i="32"/>
  <c r="AI148" i="32"/>
  <c r="AF148" i="32"/>
  <c r="AB148" i="32"/>
  <c r="AA148" i="32"/>
  <c r="Z148" i="32"/>
  <c r="Y148" i="32"/>
  <c r="P148" i="32"/>
  <c r="N148" i="32"/>
  <c r="AI147" i="32"/>
  <c r="AF147" i="32"/>
  <c r="AB147" i="32"/>
  <c r="AA147" i="32"/>
  <c r="Z147" i="32"/>
  <c r="Y147" i="32"/>
  <c r="P147" i="32"/>
  <c r="N147" i="32"/>
  <c r="AI146" i="32"/>
  <c r="AF146" i="32"/>
  <c r="AB146" i="32"/>
  <c r="AA146" i="32"/>
  <c r="Z146" i="32"/>
  <c r="Y146" i="32"/>
  <c r="P146" i="32"/>
  <c r="N146" i="32"/>
  <c r="AI145" i="32"/>
  <c r="AF145" i="32"/>
  <c r="AB145" i="32"/>
  <c r="AA145" i="32"/>
  <c r="Z145" i="32"/>
  <c r="Y145" i="32"/>
  <c r="P145" i="32"/>
  <c r="N145" i="32"/>
  <c r="AI144" i="32"/>
  <c r="AF144" i="32"/>
  <c r="AB144" i="32"/>
  <c r="AA144" i="32"/>
  <c r="Z144" i="32"/>
  <c r="Y144" i="32"/>
  <c r="P144" i="32"/>
  <c r="N144" i="32"/>
  <c r="AI143" i="32"/>
  <c r="AF143" i="32"/>
  <c r="AB143" i="32"/>
  <c r="AA143" i="32"/>
  <c r="Z143" i="32"/>
  <c r="Y143" i="32"/>
  <c r="X143" i="32"/>
  <c r="W143" i="32"/>
  <c r="P143" i="32"/>
  <c r="N143" i="32"/>
  <c r="AI142" i="32"/>
  <c r="AF142" i="32"/>
  <c r="AB142" i="32"/>
  <c r="AA142" i="32"/>
  <c r="Z142" i="32"/>
  <c r="Y142" i="32"/>
  <c r="X142" i="32"/>
  <c r="P142" i="32"/>
  <c r="N142" i="32"/>
  <c r="AI141" i="32"/>
  <c r="AF141" i="32"/>
  <c r="AB141" i="32"/>
  <c r="AA141" i="32"/>
  <c r="Z141" i="32"/>
  <c r="Y141" i="32"/>
  <c r="W141" i="32"/>
  <c r="V141" i="32"/>
  <c r="P141" i="32"/>
  <c r="N141" i="32"/>
  <c r="AI140" i="32"/>
  <c r="AF140" i="32"/>
  <c r="AB140" i="32"/>
  <c r="AA140" i="32"/>
  <c r="Z140" i="32"/>
  <c r="Y140" i="32"/>
  <c r="W140" i="32"/>
  <c r="U140" i="32"/>
  <c r="P140" i="32"/>
  <c r="N140" i="32"/>
  <c r="AI139" i="32"/>
  <c r="AF139" i="32"/>
  <c r="AB139" i="32"/>
  <c r="AA139" i="32"/>
  <c r="Z139" i="32"/>
  <c r="Y139" i="32"/>
  <c r="P139" i="32"/>
  <c r="N139" i="32"/>
  <c r="AI138" i="32"/>
  <c r="AF138" i="32"/>
  <c r="AB138" i="32"/>
  <c r="AA138" i="32"/>
  <c r="Z138" i="32"/>
  <c r="Y138" i="32"/>
  <c r="U138" i="32"/>
  <c r="P138" i="32"/>
  <c r="N138" i="32"/>
  <c r="AI137" i="32"/>
  <c r="AF137" i="32"/>
  <c r="AB137" i="32"/>
  <c r="AA137" i="32"/>
  <c r="Z137" i="32"/>
  <c r="Y137" i="32"/>
  <c r="P137" i="32"/>
  <c r="N137" i="32"/>
  <c r="K137" i="32"/>
  <c r="AI136" i="32"/>
  <c r="AF136" i="32"/>
  <c r="AB136" i="32"/>
  <c r="AA136" i="32"/>
  <c r="Z136" i="32"/>
  <c r="Y136" i="32"/>
  <c r="P136" i="32"/>
  <c r="N136" i="32"/>
  <c r="AI135" i="32"/>
  <c r="AF135" i="32"/>
  <c r="AB135" i="32"/>
  <c r="AA135" i="32"/>
  <c r="Z135" i="32"/>
  <c r="Y135" i="32"/>
  <c r="P135" i="32"/>
  <c r="N135" i="32"/>
  <c r="AI134" i="32"/>
  <c r="AF134" i="32"/>
  <c r="AB134" i="32"/>
  <c r="AA134" i="32"/>
  <c r="Z134" i="32"/>
  <c r="Y134" i="32"/>
  <c r="P134" i="32"/>
  <c r="N134" i="32"/>
  <c r="AI133" i="32"/>
  <c r="AF133" i="32"/>
  <c r="AB133" i="32"/>
  <c r="AA133" i="32"/>
  <c r="Z133" i="32"/>
  <c r="Y133" i="32"/>
  <c r="P133" i="32"/>
  <c r="N133" i="32"/>
  <c r="AI132" i="32"/>
  <c r="AF132" i="32"/>
  <c r="AB132" i="32"/>
  <c r="AA132" i="32"/>
  <c r="Z132" i="32"/>
  <c r="Y132" i="32"/>
  <c r="P132" i="32"/>
  <c r="N132" i="32"/>
  <c r="AI131" i="32"/>
  <c r="AF131" i="32"/>
  <c r="AB131" i="32"/>
  <c r="AA131" i="32"/>
  <c r="Z131" i="32"/>
  <c r="Y131" i="32"/>
  <c r="P131" i="32"/>
  <c r="N131" i="32"/>
  <c r="AI130" i="32"/>
  <c r="AF130" i="32"/>
  <c r="AB130" i="32"/>
  <c r="AA130" i="32"/>
  <c r="Z130" i="32"/>
  <c r="Y130" i="32"/>
  <c r="P130" i="32"/>
  <c r="N130" i="32"/>
  <c r="AI129" i="32"/>
  <c r="AF129" i="32"/>
  <c r="AB129" i="32"/>
  <c r="AA129" i="32"/>
  <c r="Z129" i="32"/>
  <c r="Y129" i="32"/>
  <c r="P129" i="32"/>
  <c r="N129" i="32"/>
  <c r="K129" i="32"/>
  <c r="AI128" i="32"/>
  <c r="AF128" i="32"/>
  <c r="AB128" i="32"/>
  <c r="AA128" i="32"/>
  <c r="Z128" i="32"/>
  <c r="Y128" i="32"/>
  <c r="P128" i="32"/>
  <c r="N128" i="32"/>
  <c r="AI127" i="32"/>
  <c r="AF127" i="32"/>
  <c r="AB127" i="32"/>
  <c r="AA127" i="32"/>
  <c r="Z127" i="32"/>
  <c r="Y127" i="32"/>
  <c r="P127" i="32"/>
  <c r="N127" i="32"/>
  <c r="AI126" i="32"/>
  <c r="AF126" i="32"/>
  <c r="AB126" i="32"/>
  <c r="AA126" i="32"/>
  <c r="Z126" i="32"/>
  <c r="Y126" i="32"/>
  <c r="P126" i="32"/>
  <c r="N126" i="32"/>
  <c r="AI125" i="32"/>
  <c r="AF125" i="32"/>
  <c r="AB125" i="32"/>
  <c r="AA125" i="32"/>
  <c r="Z125" i="32"/>
  <c r="Y125" i="32"/>
  <c r="P125" i="32"/>
  <c r="N125" i="32"/>
  <c r="AI124" i="32"/>
  <c r="AF124" i="32"/>
  <c r="AB124" i="32"/>
  <c r="AA124" i="32"/>
  <c r="Z124" i="32"/>
  <c r="Y124" i="32"/>
  <c r="P124" i="32"/>
  <c r="N124" i="32"/>
  <c r="AI123" i="32"/>
  <c r="AG123" i="32"/>
  <c r="AF123" i="32"/>
  <c r="AB123" i="32"/>
  <c r="AA123" i="32"/>
  <c r="Z123" i="32"/>
  <c r="Y123" i="32"/>
  <c r="P123" i="32"/>
  <c r="N123" i="32"/>
  <c r="AI122" i="32"/>
  <c r="AH122" i="32"/>
  <c r="AF122" i="32"/>
  <c r="AB122" i="32"/>
  <c r="AA122" i="32"/>
  <c r="Z122" i="32"/>
  <c r="Y122" i="32"/>
  <c r="P122" i="32"/>
  <c r="N122" i="32"/>
  <c r="AI121" i="32"/>
  <c r="AF121" i="32"/>
  <c r="AB121" i="32"/>
  <c r="AA121" i="32"/>
  <c r="Z121" i="32"/>
  <c r="Y121" i="32"/>
  <c r="P121" i="32"/>
  <c r="N121" i="32"/>
  <c r="AI120" i="32"/>
  <c r="AH120" i="32"/>
  <c r="AG120" i="32"/>
  <c r="AF120" i="32"/>
  <c r="AB120" i="32"/>
  <c r="AA120" i="32"/>
  <c r="Z120" i="32"/>
  <c r="Y120" i="32"/>
  <c r="P120" i="32"/>
  <c r="N120" i="32"/>
  <c r="AI119" i="32"/>
  <c r="AF119" i="32"/>
  <c r="AB119" i="32"/>
  <c r="AA119" i="32"/>
  <c r="Z119" i="32"/>
  <c r="Y119" i="32"/>
  <c r="P119" i="32"/>
  <c r="N119" i="32"/>
  <c r="AI118" i="32"/>
  <c r="AF118" i="32"/>
  <c r="AB118" i="32"/>
  <c r="AA118" i="32"/>
  <c r="Z118" i="32"/>
  <c r="Y118" i="32"/>
  <c r="P118" i="32"/>
  <c r="N118" i="32"/>
  <c r="AI117" i="32"/>
  <c r="AF117" i="32"/>
  <c r="AB117" i="32"/>
  <c r="AA117" i="32"/>
  <c r="Z117" i="32"/>
  <c r="Y117" i="32"/>
  <c r="P117" i="32"/>
  <c r="N117" i="32"/>
  <c r="AI116" i="32"/>
  <c r="AF116" i="32"/>
  <c r="AB116" i="32"/>
  <c r="AA116" i="32"/>
  <c r="Z116" i="32"/>
  <c r="Y116" i="32"/>
  <c r="P116" i="32"/>
  <c r="N116" i="32"/>
  <c r="AI115" i="32"/>
  <c r="AF115" i="32"/>
  <c r="AB115" i="32"/>
  <c r="AA115" i="32"/>
  <c r="Z115" i="32"/>
  <c r="Y115" i="32"/>
  <c r="P115" i="32"/>
  <c r="N115" i="32"/>
  <c r="AI114" i="32"/>
  <c r="AF114" i="32"/>
  <c r="AB114" i="32"/>
  <c r="AA114" i="32"/>
  <c r="Z114" i="32"/>
  <c r="Y114" i="32"/>
  <c r="X114" i="32"/>
  <c r="P114" i="32"/>
  <c r="N114" i="32"/>
  <c r="AI113" i="32"/>
  <c r="AF113" i="32"/>
  <c r="AB113" i="32"/>
  <c r="AA113" i="32"/>
  <c r="Z113" i="32"/>
  <c r="Y113" i="32"/>
  <c r="P113" i="32"/>
  <c r="N113" i="32"/>
  <c r="AI112" i="32"/>
  <c r="AF112" i="32"/>
  <c r="AB112" i="32"/>
  <c r="AA112" i="32"/>
  <c r="Z112" i="32"/>
  <c r="Y112" i="32"/>
  <c r="V112" i="32"/>
  <c r="U112" i="32"/>
  <c r="P112" i="32"/>
  <c r="N112" i="32"/>
  <c r="AI111" i="32"/>
  <c r="AF111" i="32"/>
  <c r="AB111" i="32"/>
  <c r="AA111" i="32"/>
  <c r="Z111" i="32"/>
  <c r="Y111" i="32"/>
  <c r="P111" i="32"/>
  <c r="N111" i="32"/>
  <c r="AI110" i="32"/>
  <c r="AF110" i="32"/>
  <c r="AB110" i="32"/>
  <c r="AA110" i="32"/>
  <c r="Z110" i="32"/>
  <c r="Y110" i="32"/>
  <c r="P110" i="32"/>
  <c r="N110" i="32"/>
  <c r="AI109" i="32"/>
  <c r="AF109" i="32"/>
  <c r="AB109" i="32"/>
  <c r="AA109" i="32"/>
  <c r="Z109" i="32"/>
  <c r="Y109" i="32"/>
  <c r="U109" i="32"/>
  <c r="P109" i="32"/>
  <c r="N109" i="32"/>
  <c r="AI108" i="32"/>
  <c r="AF108" i="32"/>
  <c r="AB108" i="32"/>
  <c r="AA108" i="32"/>
  <c r="Z108" i="32"/>
  <c r="Y108" i="32"/>
  <c r="P108" i="32"/>
  <c r="N108" i="32"/>
  <c r="AI107" i="32"/>
  <c r="AF107" i="32"/>
  <c r="AB107" i="32"/>
  <c r="AA107" i="32"/>
  <c r="Z107" i="32"/>
  <c r="Y107" i="32"/>
  <c r="P107" i="32"/>
  <c r="N107" i="32"/>
  <c r="AI106" i="32"/>
  <c r="AF106" i="32"/>
  <c r="AB106" i="32"/>
  <c r="AA106" i="32"/>
  <c r="Z106" i="32"/>
  <c r="Y106" i="32"/>
  <c r="P106" i="32"/>
  <c r="N106" i="32"/>
  <c r="AI105" i="32"/>
  <c r="AF105" i="32"/>
  <c r="AB105" i="32"/>
  <c r="AA105" i="32"/>
  <c r="Z105" i="32"/>
  <c r="Y105" i="32"/>
  <c r="P105" i="32"/>
  <c r="N105" i="32"/>
  <c r="AI104" i="32"/>
  <c r="AF104" i="32"/>
  <c r="AB104" i="32"/>
  <c r="AA104" i="32"/>
  <c r="Z104" i="32"/>
  <c r="Y104" i="32"/>
  <c r="P104" i="32"/>
  <c r="N104" i="32"/>
  <c r="AI103" i="32"/>
  <c r="AF103" i="32"/>
  <c r="AB103" i="32"/>
  <c r="AA103" i="32"/>
  <c r="Z103" i="32"/>
  <c r="Y103" i="32"/>
  <c r="P103" i="32"/>
  <c r="N103" i="32"/>
  <c r="K103" i="32"/>
  <c r="AI102" i="32"/>
  <c r="AF102" i="32"/>
  <c r="AB102" i="32"/>
  <c r="AA102" i="32"/>
  <c r="Z102" i="32"/>
  <c r="Y102" i="32"/>
  <c r="P102" i="32"/>
  <c r="N102" i="32"/>
  <c r="AI101" i="32"/>
  <c r="AF101" i="32"/>
  <c r="AB101" i="32"/>
  <c r="AA101" i="32"/>
  <c r="Z101" i="32"/>
  <c r="Y101" i="32"/>
  <c r="P101" i="32"/>
  <c r="N101" i="32"/>
  <c r="AI100" i="32"/>
  <c r="AF100" i="32"/>
  <c r="AB100" i="32"/>
  <c r="AA100" i="32"/>
  <c r="Z100" i="32"/>
  <c r="Y100" i="32"/>
  <c r="P100" i="32"/>
  <c r="N100" i="32"/>
  <c r="AI99" i="32"/>
  <c r="AF99" i="32"/>
  <c r="AB99" i="32"/>
  <c r="AA99" i="32"/>
  <c r="Z99" i="32"/>
  <c r="Y99" i="32"/>
  <c r="P99" i="32"/>
  <c r="N99" i="32"/>
  <c r="AI98" i="32"/>
  <c r="AF98" i="32"/>
  <c r="AB98" i="32"/>
  <c r="AA98" i="32"/>
  <c r="Z98" i="32"/>
  <c r="Y98" i="32"/>
  <c r="P98" i="32"/>
  <c r="N98" i="32"/>
  <c r="AI97" i="32"/>
  <c r="AF97" i="32"/>
  <c r="AB97" i="32"/>
  <c r="AA97" i="32"/>
  <c r="Z97" i="32"/>
  <c r="Y97" i="32"/>
  <c r="P97" i="32"/>
  <c r="N97" i="32"/>
  <c r="AI96" i="32"/>
  <c r="AF96" i="32"/>
  <c r="AB96" i="32"/>
  <c r="AA96" i="32"/>
  <c r="Z96" i="32"/>
  <c r="Y96" i="32"/>
  <c r="P96" i="32"/>
  <c r="N96" i="32"/>
  <c r="AI95" i="32"/>
  <c r="AF95" i="32"/>
  <c r="AB95" i="32"/>
  <c r="AA95" i="32"/>
  <c r="Z95" i="32"/>
  <c r="Y95" i="32"/>
  <c r="P95" i="32"/>
  <c r="N95" i="32"/>
  <c r="AI94" i="32"/>
  <c r="AH94" i="32"/>
  <c r="AG94" i="32"/>
  <c r="AF94" i="32"/>
  <c r="AB94" i="32"/>
  <c r="AA94" i="32"/>
  <c r="Z94" i="32"/>
  <c r="Y94" i="32"/>
  <c r="P94" i="32"/>
  <c r="N94" i="32"/>
  <c r="AI93" i="32"/>
  <c r="AF93" i="32"/>
  <c r="AB93" i="32"/>
  <c r="AA93" i="32"/>
  <c r="Z93" i="32"/>
  <c r="Y93" i="32"/>
  <c r="P93" i="32"/>
  <c r="N93" i="32"/>
  <c r="AI92" i="32"/>
  <c r="AF92" i="32"/>
  <c r="AB92" i="32"/>
  <c r="AA92" i="32"/>
  <c r="Z92" i="32"/>
  <c r="Y92" i="32"/>
  <c r="P92" i="32"/>
  <c r="N92" i="32"/>
  <c r="AI91" i="32"/>
  <c r="AF91" i="32"/>
  <c r="AB91" i="32"/>
  <c r="AA91" i="32"/>
  <c r="Z91" i="32"/>
  <c r="Y91" i="32"/>
  <c r="P91" i="32"/>
  <c r="N91" i="32"/>
  <c r="K91" i="32"/>
  <c r="AI90" i="32"/>
  <c r="AF90" i="32"/>
  <c r="AB90" i="32"/>
  <c r="AA90" i="32"/>
  <c r="Z90" i="32"/>
  <c r="Y90" i="32"/>
  <c r="P90" i="32"/>
  <c r="N90" i="32"/>
  <c r="AI89" i="32"/>
  <c r="AH89" i="32"/>
  <c r="AF89" i="32"/>
  <c r="AB89" i="32"/>
  <c r="AA89" i="32"/>
  <c r="Z89" i="32"/>
  <c r="Y89" i="32"/>
  <c r="P89" i="32"/>
  <c r="N89" i="32"/>
  <c r="AI88" i="32"/>
  <c r="AF88" i="32"/>
  <c r="AB88" i="32"/>
  <c r="AA88" i="32"/>
  <c r="Z88" i="32"/>
  <c r="Y88" i="32"/>
  <c r="V88" i="32"/>
  <c r="U88" i="32"/>
  <c r="P88" i="32"/>
  <c r="N88" i="32"/>
  <c r="AI87" i="32"/>
  <c r="AF87" i="32"/>
  <c r="AB87" i="32"/>
  <c r="AA87" i="32"/>
  <c r="Z87" i="32"/>
  <c r="Y87" i="32"/>
  <c r="X87" i="32"/>
  <c r="P87" i="32"/>
  <c r="N87" i="32"/>
  <c r="AI86" i="32"/>
  <c r="AF86" i="32"/>
  <c r="AB86" i="32"/>
  <c r="AA86" i="32"/>
  <c r="Z86" i="32"/>
  <c r="Y86" i="32"/>
  <c r="P86" i="32"/>
  <c r="N86" i="32"/>
  <c r="AI85" i="32"/>
  <c r="AF85" i="32"/>
  <c r="AB85" i="32"/>
  <c r="AA85" i="32"/>
  <c r="Z85" i="32"/>
  <c r="Y85" i="32"/>
  <c r="P85" i="32"/>
  <c r="N85" i="32"/>
  <c r="AI84" i="32"/>
  <c r="AF84" i="32"/>
  <c r="AB84" i="32"/>
  <c r="AA84" i="32"/>
  <c r="Z84" i="32"/>
  <c r="Y84" i="32"/>
  <c r="P84" i="32"/>
  <c r="N84" i="32"/>
  <c r="AI83" i="32"/>
  <c r="AF83" i="32"/>
  <c r="AB83" i="32"/>
  <c r="AA83" i="32"/>
  <c r="Z83" i="32"/>
  <c r="Y83" i="32"/>
  <c r="P83" i="32"/>
  <c r="N83" i="32"/>
  <c r="AI82" i="32"/>
  <c r="AF82" i="32"/>
  <c r="AB82" i="32"/>
  <c r="AA82" i="32"/>
  <c r="Z82" i="32"/>
  <c r="Y82" i="32"/>
  <c r="P82" i="32"/>
  <c r="N82" i="32"/>
  <c r="K82" i="32"/>
  <c r="AI81" i="32"/>
  <c r="AF81" i="32"/>
  <c r="AB81" i="32"/>
  <c r="AA81" i="32"/>
  <c r="Z81" i="32"/>
  <c r="Y81" i="32"/>
  <c r="V81" i="32"/>
  <c r="U81" i="32"/>
  <c r="P81" i="32"/>
  <c r="N81" i="32"/>
  <c r="AI80" i="32"/>
  <c r="AF80" i="32"/>
  <c r="AB80" i="32"/>
  <c r="AA80" i="32"/>
  <c r="Z80" i="32"/>
  <c r="Y80" i="32"/>
  <c r="P80" i="32"/>
  <c r="N80" i="32"/>
  <c r="AI79" i="32"/>
  <c r="AF79" i="32"/>
  <c r="AB79" i="32"/>
  <c r="AA79" i="32"/>
  <c r="Z79" i="32"/>
  <c r="Y79" i="32"/>
  <c r="P79" i="32"/>
  <c r="N79" i="32"/>
  <c r="AI78" i="32"/>
  <c r="AF78" i="32"/>
  <c r="AB78" i="32"/>
  <c r="AA78" i="32"/>
  <c r="Z78" i="32"/>
  <c r="Y78" i="32"/>
  <c r="U78" i="32"/>
  <c r="P78" i="32"/>
  <c r="N78" i="32"/>
  <c r="AI77" i="32"/>
  <c r="AF77" i="32"/>
  <c r="AB77" i="32"/>
  <c r="AA77" i="32"/>
  <c r="Z77" i="32"/>
  <c r="Y77" i="32"/>
  <c r="P77" i="32"/>
  <c r="N77" i="32"/>
  <c r="AI76" i="32"/>
  <c r="AF76" i="32"/>
  <c r="AB76" i="32"/>
  <c r="AA76" i="32"/>
  <c r="Z76" i="32"/>
  <c r="Y76" i="32"/>
  <c r="P76" i="32"/>
  <c r="N76" i="32"/>
  <c r="AI75" i="32"/>
  <c r="AG75" i="32"/>
  <c r="AF75" i="32"/>
  <c r="AB75" i="32"/>
  <c r="AA75" i="32"/>
  <c r="Z75" i="32"/>
  <c r="Y75" i="32"/>
  <c r="P75" i="32"/>
  <c r="N75" i="32"/>
  <c r="AI74" i="32"/>
  <c r="AF74" i="32"/>
  <c r="AB74" i="32"/>
  <c r="AA74" i="32"/>
  <c r="Z74" i="32"/>
  <c r="Y74" i="32"/>
  <c r="P74" i="32"/>
  <c r="N74" i="32"/>
  <c r="AI73" i="32"/>
  <c r="AF73" i="32"/>
  <c r="AB73" i="32"/>
  <c r="AA73" i="32"/>
  <c r="Z73" i="32"/>
  <c r="Y73" i="32"/>
  <c r="X73" i="32"/>
  <c r="W73" i="32"/>
  <c r="P73" i="32"/>
  <c r="N73" i="32"/>
  <c r="AI72" i="32"/>
  <c r="AF72" i="32"/>
  <c r="AB72" i="32"/>
  <c r="AA72" i="32"/>
  <c r="Z72" i="32"/>
  <c r="Y72" i="32"/>
  <c r="P72" i="32"/>
  <c r="N72" i="32"/>
  <c r="AI71" i="32"/>
  <c r="AH71" i="32"/>
  <c r="AF71" i="32"/>
  <c r="AB71" i="32"/>
  <c r="AA71" i="32"/>
  <c r="Z71" i="32"/>
  <c r="Y71" i="32"/>
  <c r="U71" i="32"/>
  <c r="P71" i="32"/>
  <c r="N71" i="32"/>
  <c r="AI70" i="32"/>
  <c r="AF70" i="32"/>
  <c r="AB70" i="32"/>
  <c r="AA70" i="32"/>
  <c r="Z70" i="32"/>
  <c r="Y70" i="32"/>
  <c r="P70" i="32"/>
  <c r="N70" i="32"/>
  <c r="AI69" i="32"/>
  <c r="AF69" i="32"/>
  <c r="AB69" i="32"/>
  <c r="AA69" i="32"/>
  <c r="Z69" i="32"/>
  <c r="Y69" i="32"/>
  <c r="P69" i="32"/>
  <c r="N69" i="32"/>
  <c r="AI68" i="32"/>
  <c r="AH68" i="32"/>
  <c r="AF68" i="32"/>
  <c r="AB68" i="32"/>
  <c r="AA68" i="32"/>
  <c r="Z68" i="32"/>
  <c r="Y68" i="32"/>
  <c r="P68" i="32"/>
  <c r="N68" i="32"/>
  <c r="AI67" i="32"/>
  <c r="AH67" i="32"/>
  <c r="AF67" i="32"/>
  <c r="AB67" i="32"/>
  <c r="AA67" i="32"/>
  <c r="Z67" i="32"/>
  <c r="Y67" i="32"/>
  <c r="X67" i="32"/>
  <c r="P67" i="32"/>
  <c r="N67" i="32"/>
  <c r="AI66" i="32"/>
  <c r="AF66" i="32"/>
  <c r="AB66" i="32"/>
  <c r="AA66" i="32"/>
  <c r="Z66" i="32"/>
  <c r="Y66" i="32"/>
  <c r="P66" i="32"/>
  <c r="N66" i="32"/>
  <c r="AI65" i="32"/>
  <c r="AF65" i="32"/>
  <c r="AB65" i="32"/>
  <c r="AA65" i="32"/>
  <c r="Z65" i="32"/>
  <c r="Y65" i="32"/>
  <c r="P65" i="32"/>
  <c r="N65" i="32"/>
  <c r="AI64" i="32"/>
  <c r="AF64" i="32"/>
  <c r="AB64" i="32"/>
  <c r="AA64" i="32"/>
  <c r="Z64" i="32"/>
  <c r="Y64" i="32"/>
  <c r="V64" i="32"/>
  <c r="P64" i="32"/>
  <c r="N64" i="32"/>
  <c r="AI63" i="32"/>
  <c r="AG63" i="32"/>
  <c r="AF63" i="32"/>
  <c r="AB63" i="32"/>
  <c r="AA63" i="32"/>
  <c r="Z63" i="32"/>
  <c r="Y63" i="32"/>
  <c r="W63" i="32"/>
  <c r="P63" i="32"/>
  <c r="N63" i="32"/>
  <c r="AI62" i="32"/>
  <c r="AH62" i="32"/>
  <c r="AF62" i="32"/>
  <c r="AB62" i="32"/>
  <c r="AA62" i="32"/>
  <c r="Z62" i="32"/>
  <c r="Y62" i="32"/>
  <c r="U62" i="32"/>
  <c r="P62" i="32"/>
  <c r="N62" i="32"/>
  <c r="K62" i="32"/>
  <c r="AE62" i="32"/>
  <c r="AJ62" i="32"/>
  <c r="AI61" i="32"/>
  <c r="AF61" i="32"/>
  <c r="AB61" i="32"/>
  <c r="AA61" i="32"/>
  <c r="Z61" i="32"/>
  <c r="Y61" i="32"/>
  <c r="P61" i="32"/>
  <c r="N61" i="32"/>
  <c r="AI60" i="32"/>
  <c r="AG60" i="32"/>
  <c r="AF60" i="32"/>
  <c r="AB60" i="32"/>
  <c r="AA60" i="32"/>
  <c r="Z60" i="32"/>
  <c r="Y60" i="32"/>
  <c r="X60" i="32"/>
  <c r="W60" i="32"/>
  <c r="P60" i="32"/>
  <c r="N60" i="32"/>
  <c r="K60" i="32"/>
  <c r="AI59" i="32"/>
  <c r="AF59" i="32"/>
  <c r="AB59" i="32"/>
  <c r="AA59" i="32"/>
  <c r="Z59" i="32"/>
  <c r="Y59" i="32"/>
  <c r="U59" i="32"/>
  <c r="P59" i="32"/>
  <c r="N59" i="32"/>
  <c r="AI58" i="32"/>
  <c r="AF58" i="32"/>
  <c r="AB58" i="32"/>
  <c r="AA58" i="32"/>
  <c r="Z58" i="32"/>
  <c r="Y58" i="32"/>
  <c r="P58" i="32"/>
  <c r="N58" i="32"/>
  <c r="K58" i="32"/>
  <c r="AE58" i="32"/>
  <c r="AJ58" i="32"/>
  <c r="AI57" i="32"/>
  <c r="AF57" i="32"/>
  <c r="AB57" i="32"/>
  <c r="AA57" i="32"/>
  <c r="Z57" i="32"/>
  <c r="Y57" i="32"/>
  <c r="X57" i="32"/>
  <c r="W57" i="32"/>
  <c r="V57" i="32"/>
  <c r="U57" i="32"/>
  <c r="X56" i="32"/>
  <c r="M57" i="32"/>
  <c r="P57" i="32"/>
  <c r="N57" i="32"/>
  <c r="K57" i="32"/>
  <c r="AE57" i="32"/>
  <c r="AJ57" i="32"/>
  <c r="AI56" i="32"/>
  <c r="AH56" i="32"/>
  <c r="AF56" i="32"/>
  <c r="AB56" i="32"/>
  <c r="AA56" i="32"/>
  <c r="Z56" i="32"/>
  <c r="Y56" i="32"/>
  <c r="W56" i="32"/>
  <c r="V56" i="32"/>
  <c r="U56" i="32"/>
  <c r="P56" i="32"/>
  <c r="N56" i="32"/>
  <c r="X55" i="32"/>
  <c r="M56" i="32"/>
  <c r="L56" i="32"/>
  <c r="AI55" i="32"/>
  <c r="AH55" i="32"/>
  <c r="AG55" i="32"/>
  <c r="AF55" i="32"/>
  <c r="AB55" i="32"/>
  <c r="AA55" i="32"/>
  <c r="Z55" i="32"/>
  <c r="Y55" i="32"/>
  <c r="W55" i="32"/>
  <c r="V55" i="32"/>
  <c r="P55" i="32"/>
  <c r="N55" i="32"/>
  <c r="AI54" i="32"/>
  <c r="AH54" i="32"/>
  <c r="AG54" i="32"/>
  <c r="AF54" i="32"/>
  <c r="AB54" i="32"/>
  <c r="AA54" i="32"/>
  <c r="Z54" i="32"/>
  <c r="Y54" i="32"/>
  <c r="V54" i="32"/>
  <c r="U54" i="32"/>
  <c r="P54" i="32"/>
  <c r="N54" i="32"/>
  <c r="K54" i="32"/>
  <c r="AE54" i="32"/>
  <c r="AJ54" i="32"/>
  <c r="AI53" i="32"/>
  <c r="AG53" i="32"/>
  <c r="AF53" i="32"/>
  <c r="AB53" i="32"/>
  <c r="AA53" i="32"/>
  <c r="Z53" i="32"/>
  <c r="Y53" i="32"/>
  <c r="X53" i="32"/>
  <c r="W53" i="32"/>
  <c r="V53" i="32"/>
  <c r="U53" i="32"/>
  <c r="X52" i="32"/>
  <c r="M53" i="32"/>
  <c r="P53" i="32"/>
  <c r="N53" i="32"/>
  <c r="K52" i="32"/>
  <c r="T52" i="32"/>
  <c r="AL52" i="32"/>
  <c r="AI52" i="32"/>
  <c r="AH52" i="32"/>
  <c r="AG52" i="32"/>
  <c r="AF52" i="32"/>
  <c r="AE52" i="32"/>
  <c r="AJ52" i="32"/>
  <c r="AB52" i="32"/>
  <c r="AA52" i="32"/>
  <c r="Z52" i="32"/>
  <c r="Y52" i="32"/>
  <c r="U52" i="32"/>
  <c r="P52" i="32"/>
  <c r="N52" i="32"/>
  <c r="AM52" i="32"/>
  <c r="AI51" i="32"/>
  <c r="AF51" i="32"/>
  <c r="AB51" i="32"/>
  <c r="AA51" i="32"/>
  <c r="Z51" i="32"/>
  <c r="Y51" i="32"/>
  <c r="X51" i="32"/>
  <c r="W51" i="32"/>
  <c r="V51" i="32"/>
  <c r="U51" i="32"/>
  <c r="X50" i="32"/>
  <c r="M51" i="32"/>
  <c r="P51" i="32"/>
  <c r="N51" i="32"/>
  <c r="AI50" i="32"/>
  <c r="AH50" i="32"/>
  <c r="AG50" i="32"/>
  <c r="AF50" i="32"/>
  <c r="K50" i="32"/>
  <c r="AE50" i="32"/>
  <c r="AJ50" i="32"/>
  <c r="AB50" i="32"/>
  <c r="AA50" i="32"/>
  <c r="Z50" i="32"/>
  <c r="Y50" i="32"/>
  <c r="P50" i="32"/>
  <c r="N50" i="32"/>
  <c r="T50" i="32"/>
  <c r="AI49" i="32"/>
  <c r="AF49" i="32"/>
  <c r="K49" i="32"/>
  <c r="AE49" i="32"/>
  <c r="AJ49" i="32"/>
  <c r="AB49" i="32"/>
  <c r="AA49" i="32"/>
  <c r="Z49" i="32"/>
  <c r="Y49" i="32"/>
  <c r="X49" i="32"/>
  <c r="W49" i="32"/>
  <c r="V49" i="32"/>
  <c r="U49" i="32"/>
  <c r="X48" i="32"/>
  <c r="M49" i="32"/>
  <c r="P49" i="32"/>
  <c r="N49" i="32"/>
  <c r="L49" i="32"/>
  <c r="T49" i="32"/>
  <c r="AI48" i="32"/>
  <c r="AH48" i="32"/>
  <c r="AG48" i="32"/>
  <c r="AF48" i="32"/>
  <c r="AB48" i="32"/>
  <c r="AA48" i="32"/>
  <c r="Z48" i="32"/>
  <c r="Y48" i="32"/>
  <c r="W48" i="32"/>
  <c r="V48" i="32"/>
  <c r="U48" i="32"/>
  <c r="P48" i="32"/>
  <c r="N48" i="32"/>
  <c r="K48" i="32"/>
  <c r="T48" i="32"/>
  <c r="AI47" i="32"/>
  <c r="AH47" i="32"/>
  <c r="AG47" i="32"/>
  <c r="AF47" i="32"/>
  <c r="AB47" i="32"/>
  <c r="AA47" i="32"/>
  <c r="Z47" i="32"/>
  <c r="Y47" i="32"/>
  <c r="W47" i="32"/>
  <c r="P47" i="32"/>
  <c r="N47" i="32"/>
  <c r="K47" i="32"/>
  <c r="AE47" i="32"/>
  <c r="AJ47" i="32"/>
  <c r="AI46" i="32"/>
  <c r="AH46" i="32"/>
  <c r="AF46" i="32"/>
  <c r="AB46" i="32"/>
  <c r="AA46" i="32"/>
  <c r="Z46" i="32"/>
  <c r="Y46" i="32"/>
  <c r="X46" i="32"/>
  <c r="W46" i="32"/>
  <c r="V46" i="32"/>
  <c r="U46" i="32"/>
  <c r="P46" i="32"/>
  <c r="N46" i="32"/>
  <c r="K45" i="32"/>
  <c r="T45" i="32"/>
  <c r="AL45" i="32"/>
  <c r="AK45" i="32"/>
  <c r="AI45" i="32"/>
  <c r="AH45" i="32"/>
  <c r="AG45" i="32"/>
  <c r="AF45" i="32"/>
  <c r="AB45" i="32"/>
  <c r="AA45" i="32"/>
  <c r="Z45" i="32"/>
  <c r="Y45" i="32"/>
  <c r="V45" i="32"/>
  <c r="P45" i="32"/>
  <c r="N45" i="32"/>
  <c r="AM45" i="32"/>
  <c r="AI44" i="32"/>
  <c r="AG44" i="32"/>
  <c r="AF44" i="32"/>
  <c r="AB44" i="32"/>
  <c r="AA44" i="32"/>
  <c r="Z44" i="32"/>
  <c r="Y44" i="32"/>
  <c r="X44" i="32"/>
  <c r="W44" i="32"/>
  <c r="V44" i="32"/>
  <c r="U44" i="32"/>
  <c r="K44" i="32"/>
  <c r="T44" i="32"/>
  <c r="AM44" i="32"/>
  <c r="P44" i="32"/>
  <c r="N44" i="32"/>
  <c r="X43" i="32"/>
  <c r="M44" i="32"/>
  <c r="L44" i="32"/>
  <c r="AE44" i="32"/>
  <c r="AJ44" i="32"/>
  <c r="AI43" i="32"/>
  <c r="AH43" i="32"/>
  <c r="AG43" i="32"/>
  <c r="AF43" i="32"/>
  <c r="AB43" i="32"/>
  <c r="AA43" i="32"/>
  <c r="Z43" i="32"/>
  <c r="Y43" i="32"/>
  <c r="W43" i="32"/>
  <c r="V43" i="32"/>
  <c r="P43" i="32"/>
  <c r="N43" i="32"/>
  <c r="K42" i="32"/>
  <c r="T42" i="32"/>
  <c r="AM42" i="32"/>
  <c r="AI42" i="32"/>
  <c r="AH42" i="32"/>
  <c r="AG42" i="32"/>
  <c r="AF42" i="32"/>
  <c r="AB42" i="32"/>
  <c r="AA42" i="32"/>
  <c r="Z42" i="32"/>
  <c r="Y42" i="32"/>
  <c r="X42" i="32"/>
  <c r="U42" i="32"/>
  <c r="AL42" i="32"/>
  <c r="P42" i="32"/>
  <c r="N42" i="32"/>
  <c r="AE42" i="32"/>
  <c r="AJ42" i="32"/>
  <c r="AI41" i="32"/>
  <c r="AF41" i="32"/>
  <c r="K41" i="32"/>
  <c r="AE41" i="32"/>
  <c r="AJ41" i="32"/>
  <c r="AB41" i="32"/>
  <c r="AA41" i="32"/>
  <c r="Z41" i="32"/>
  <c r="Y41" i="32"/>
  <c r="X41" i="32"/>
  <c r="W41" i="32"/>
  <c r="V41" i="32"/>
  <c r="U41" i="32"/>
  <c r="T41" i="32"/>
  <c r="P41" i="32"/>
  <c r="N41" i="32"/>
  <c r="K40" i="32"/>
  <c r="T40" i="32"/>
  <c r="AM40" i="32"/>
  <c r="AL40" i="32"/>
  <c r="AK40" i="32"/>
  <c r="AI40" i="32"/>
  <c r="AH40" i="32"/>
  <c r="AG40" i="32"/>
  <c r="AF40" i="32"/>
  <c r="AE40" i="32"/>
  <c r="AJ40" i="32"/>
  <c r="AB40" i="32"/>
  <c r="AA40" i="32"/>
  <c r="Z40" i="32"/>
  <c r="Y40" i="32"/>
  <c r="X40" i="32"/>
  <c r="U40" i="32"/>
  <c r="P40" i="32"/>
  <c r="N40" i="32"/>
  <c r="AI39" i="32"/>
  <c r="AF39" i="32"/>
  <c r="AB39" i="32"/>
  <c r="AA39" i="32"/>
  <c r="Z39" i="32"/>
  <c r="Y39" i="32"/>
  <c r="X39" i="32"/>
  <c r="W39" i="32"/>
  <c r="V39" i="32"/>
  <c r="U39" i="32"/>
  <c r="X38" i="32"/>
  <c r="M39" i="32"/>
  <c r="P39" i="32"/>
  <c r="N39" i="32"/>
  <c r="K38" i="32"/>
  <c r="T38" i="32"/>
  <c r="AM38" i="32"/>
  <c r="AL38" i="32"/>
  <c r="AK38" i="32"/>
  <c r="AI38" i="32"/>
  <c r="AH38" i="32"/>
  <c r="AG38" i="32"/>
  <c r="AF38" i="32"/>
  <c r="AE38" i="32"/>
  <c r="AJ38" i="32"/>
  <c r="AB38" i="32"/>
  <c r="AA38" i="32"/>
  <c r="Z38" i="32"/>
  <c r="Y38" i="32"/>
  <c r="P38" i="32"/>
  <c r="N38" i="32"/>
  <c r="AI37" i="32"/>
  <c r="AF37" i="32"/>
  <c r="K37" i="32"/>
  <c r="AE37" i="32"/>
  <c r="AJ37" i="32"/>
  <c r="AB37" i="32"/>
  <c r="AA37" i="32"/>
  <c r="Z37" i="32"/>
  <c r="Y37" i="32"/>
  <c r="X37" i="32"/>
  <c r="W37" i="32"/>
  <c r="V37" i="32"/>
  <c r="U37" i="32"/>
  <c r="X36" i="32"/>
  <c r="M37" i="32"/>
  <c r="P37" i="32"/>
  <c r="N37" i="32"/>
  <c r="T37" i="32"/>
  <c r="AI36" i="32"/>
  <c r="AH36" i="32"/>
  <c r="AG36" i="32"/>
  <c r="AF36" i="32"/>
  <c r="AB36" i="32"/>
  <c r="AA36" i="32"/>
  <c r="Z36" i="32"/>
  <c r="Y36" i="32"/>
  <c r="W36" i="32"/>
  <c r="V36" i="32"/>
  <c r="U36" i="32"/>
  <c r="X35" i="32"/>
  <c r="M36" i="32"/>
  <c r="P36" i="32"/>
  <c r="N36" i="32"/>
  <c r="K35" i="32"/>
  <c r="T35" i="32"/>
  <c r="AL35" i="32"/>
  <c r="AK35" i="32"/>
  <c r="AI35" i="32"/>
  <c r="AH35" i="32"/>
  <c r="AG35" i="32"/>
  <c r="AF35" i="32"/>
  <c r="AB35" i="32"/>
  <c r="AA35" i="32"/>
  <c r="Z35" i="32"/>
  <c r="Y35" i="32"/>
  <c r="U35" i="32"/>
  <c r="AM35" i="32"/>
  <c r="P35" i="32"/>
  <c r="N35" i="32"/>
  <c r="AE35" i="32"/>
  <c r="AJ35" i="32"/>
  <c r="AI34" i="32"/>
  <c r="AF34" i="32"/>
  <c r="AB34" i="32"/>
  <c r="AA34" i="32"/>
  <c r="Z34" i="32"/>
  <c r="Y34" i="32"/>
  <c r="X34" i="32"/>
  <c r="W34" i="32"/>
  <c r="V34" i="32"/>
  <c r="U34" i="32"/>
  <c r="K34" i="32"/>
  <c r="T34" i="32"/>
  <c r="P34" i="32"/>
  <c r="N34" i="32"/>
  <c r="AE34" i="32"/>
  <c r="AJ34" i="32"/>
  <c r="AI33" i="32"/>
  <c r="AH33" i="32"/>
  <c r="AG33" i="32"/>
  <c r="AF33" i="32"/>
  <c r="AB33" i="32"/>
  <c r="AA33" i="32"/>
  <c r="Z33" i="32"/>
  <c r="Y33" i="32"/>
  <c r="X33" i="32"/>
  <c r="U33" i="32"/>
  <c r="P33" i="32"/>
  <c r="N33" i="32"/>
  <c r="K33" i="32"/>
  <c r="T33" i="32"/>
  <c r="AM33" i="32"/>
  <c r="AI32" i="32"/>
  <c r="AF32" i="32"/>
  <c r="AB32" i="32"/>
  <c r="AA32" i="32"/>
  <c r="Z32" i="32"/>
  <c r="Y32" i="32"/>
  <c r="X32" i="32"/>
  <c r="W32" i="32"/>
  <c r="V32" i="32"/>
  <c r="U32" i="32"/>
  <c r="L32" i="32"/>
  <c r="P32" i="32"/>
  <c r="N32" i="32"/>
  <c r="X31" i="32"/>
  <c r="M32" i="32"/>
  <c r="AI31" i="32"/>
  <c r="AH31" i="32"/>
  <c r="AG31" i="32"/>
  <c r="AF31" i="32"/>
  <c r="AB31" i="32"/>
  <c r="AA31" i="32"/>
  <c r="Z31" i="32"/>
  <c r="Y31" i="32"/>
  <c r="P31" i="32"/>
  <c r="N31" i="32"/>
  <c r="K31" i="32"/>
  <c r="AE31" i="32"/>
  <c r="AJ31" i="32"/>
  <c r="AT30" i="32"/>
  <c r="AZ30" i="32"/>
  <c r="K30" i="32"/>
  <c r="T30" i="32"/>
  <c r="AL30" i="32"/>
  <c r="AK30" i="32"/>
  <c r="AI30" i="32"/>
  <c r="AG30" i="32"/>
  <c r="AF30" i="32"/>
  <c r="AB30" i="32"/>
  <c r="AA30" i="32"/>
  <c r="Z30" i="32"/>
  <c r="Y30" i="32"/>
  <c r="X30" i="32"/>
  <c r="W30" i="32"/>
  <c r="V30" i="32"/>
  <c r="U30" i="32"/>
  <c r="AM30" i="32"/>
  <c r="P30" i="32"/>
  <c r="N30" i="32"/>
  <c r="AE30" i="32"/>
  <c r="AJ30" i="32"/>
  <c r="K29" i="32"/>
  <c r="T29" i="32"/>
  <c r="AM29" i="32"/>
  <c r="AL29" i="32"/>
  <c r="AK29" i="32"/>
  <c r="AI29" i="32"/>
  <c r="AH29" i="32"/>
  <c r="AG29" i="32"/>
  <c r="AF29" i="32"/>
  <c r="AE29" i="32"/>
  <c r="AJ29" i="32"/>
  <c r="AB29" i="32"/>
  <c r="AA29" i="32"/>
  <c r="Z29" i="32"/>
  <c r="Y29" i="32"/>
  <c r="V29" i="32"/>
  <c r="P29" i="32"/>
  <c r="N29" i="32"/>
  <c r="K28" i="32"/>
  <c r="T28" i="32"/>
  <c r="AL28" i="32"/>
  <c r="AI28" i="32"/>
  <c r="AH28" i="32"/>
  <c r="AG28" i="32"/>
  <c r="AF28" i="32"/>
  <c r="AB28" i="32"/>
  <c r="AA28" i="32"/>
  <c r="Z28" i="32"/>
  <c r="Y28" i="32"/>
  <c r="X28" i="32"/>
  <c r="W28" i="32"/>
  <c r="V28" i="32"/>
  <c r="U28" i="32"/>
  <c r="P28" i="32"/>
  <c r="N28" i="32"/>
  <c r="AE28" i="32"/>
  <c r="AJ28" i="32"/>
  <c r="AI27" i="32"/>
  <c r="AF27" i="32"/>
  <c r="AB27" i="32"/>
  <c r="AA27" i="32"/>
  <c r="Z27" i="32"/>
  <c r="Y27" i="32"/>
  <c r="X27" i="32"/>
  <c r="W27" i="32"/>
  <c r="V27" i="32"/>
  <c r="U27" i="32"/>
  <c r="L27" i="32"/>
  <c r="P27" i="32"/>
  <c r="N27" i="32"/>
  <c r="K26" i="32"/>
  <c r="AE26" i="32"/>
  <c r="AJ26" i="32"/>
  <c r="AI26" i="32"/>
  <c r="AH26" i="32"/>
  <c r="AG26" i="32"/>
  <c r="AF26" i="32"/>
  <c r="AB26" i="32"/>
  <c r="AA26" i="32"/>
  <c r="Z26" i="32"/>
  <c r="Y26" i="32"/>
  <c r="V26" i="32"/>
  <c r="U26" i="32"/>
  <c r="P26" i="32"/>
  <c r="N26" i="32"/>
  <c r="AI25" i="32"/>
  <c r="AG25" i="32"/>
  <c r="AF25" i="32"/>
  <c r="AB25" i="32"/>
  <c r="AA25" i="32"/>
  <c r="Z25" i="32"/>
  <c r="Y25" i="32"/>
  <c r="X25" i="32"/>
  <c r="W25" i="32"/>
  <c r="V25" i="32"/>
  <c r="U25" i="32"/>
  <c r="P25" i="32"/>
  <c r="N25" i="32"/>
  <c r="L25" i="32"/>
  <c r="AI24" i="32"/>
  <c r="AH24" i="32"/>
  <c r="AG24" i="32"/>
  <c r="AF24" i="32"/>
  <c r="AB24" i="32"/>
  <c r="AA24" i="32"/>
  <c r="Z24" i="32"/>
  <c r="Y24" i="32"/>
  <c r="X24" i="32"/>
  <c r="U24" i="32"/>
  <c r="P24" i="32"/>
  <c r="N24" i="32"/>
  <c r="K24" i="32"/>
  <c r="T24" i="32"/>
  <c r="AM24" i="32"/>
  <c r="AI23" i="32"/>
  <c r="AF23" i="32"/>
  <c r="AB23" i="32"/>
  <c r="AA23" i="32"/>
  <c r="Z23" i="32"/>
  <c r="Y23" i="32"/>
  <c r="X23" i="32"/>
  <c r="W23" i="32"/>
  <c r="V23" i="32"/>
  <c r="U23" i="32"/>
  <c r="P23" i="32"/>
  <c r="N23" i="32"/>
  <c r="AT22" i="32"/>
  <c r="K22" i="32"/>
  <c r="T22" i="32"/>
  <c r="AK22" i="32"/>
  <c r="AI22" i="32"/>
  <c r="AH22" i="32"/>
  <c r="AG22" i="32"/>
  <c r="AF22" i="32"/>
  <c r="AB22" i="32"/>
  <c r="AA22" i="32"/>
  <c r="Z22" i="32"/>
  <c r="Y22" i="32"/>
  <c r="V22" i="32"/>
  <c r="P22" i="32"/>
  <c r="N22" i="32"/>
  <c r="AM22" i="32"/>
  <c r="AI21" i="32"/>
  <c r="AH21" i="32"/>
  <c r="AF21" i="32"/>
  <c r="AB21" i="32"/>
  <c r="AA21" i="32"/>
  <c r="Z21" i="32"/>
  <c r="Y21" i="32"/>
  <c r="X21" i="32"/>
  <c r="W21" i="32"/>
  <c r="V21" i="32"/>
  <c r="U21" i="32"/>
  <c r="P21" i="32"/>
  <c r="N21" i="32"/>
  <c r="W5" i="32"/>
  <c r="AY20" i="32"/>
  <c r="K20" i="32"/>
  <c r="T20" i="32"/>
  <c r="AM20" i="32"/>
  <c r="AL20" i="32"/>
  <c r="AK20" i="32"/>
  <c r="AE20" i="32"/>
  <c r="AJ20" i="32"/>
  <c r="AI20" i="32"/>
  <c r="AF20" i="32"/>
  <c r="AB20" i="32"/>
  <c r="AA20" i="32"/>
  <c r="Z20" i="32"/>
  <c r="Y20" i="32"/>
  <c r="X20" i="32"/>
  <c r="W20" i="32"/>
  <c r="U20" i="32"/>
  <c r="X19" i="32"/>
  <c r="M20" i="32"/>
  <c r="V20" i="32"/>
  <c r="P20" i="32"/>
  <c r="N20" i="32"/>
  <c r="AI19" i="32"/>
  <c r="AH19" i="32"/>
  <c r="AG19" i="32"/>
  <c r="AF19" i="32"/>
  <c r="AB19" i="32"/>
  <c r="AA19" i="32"/>
  <c r="Z19" i="32"/>
  <c r="Y19" i="32"/>
  <c r="U19" i="32"/>
  <c r="P19" i="32"/>
  <c r="N19" i="32"/>
  <c r="K19" i="32"/>
  <c r="T19" i="32"/>
  <c r="AM19" i="32"/>
  <c r="AI18" i="32"/>
  <c r="AH18" i="32"/>
  <c r="AG18" i="32"/>
  <c r="AF18" i="32"/>
  <c r="AB18" i="32"/>
  <c r="AA18" i="32"/>
  <c r="Z18" i="32"/>
  <c r="Y18" i="32"/>
  <c r="X18" i="32"/>
  <c r="W18" i="32"/>
  <c r="V18" i="32"/>
  <c r="P18" i="32"/>
  <c r="N18" i="32"/>
  <c r="K17" i="32"/>
  <c r="AE17" i="32"/>
  <c r="AJ17" i="32"/>
  <c r="AI17" i="32"/>
  <c r="AH17" i="32"/>
  <c r="AG17" i="32"/>
  <c r="AF17" i="32"/>
  <c r="AB17" i="32"/>
  <c r="AA17" i="32"/>
  <c r="Z17" i="32"/>
  <c r="Y17" i="32"/>
  <c r="V17" i="32"/>
  <c r="U17" i="32"/>
  <c r="T17" i="32"/>
  <c r="AM17" i="32"/>
  <c r="P17" i="32"/>
  <c r="N17" i="32"/>
  <c r="AI16" i="32"/>
  <c r="AG16" i="32"/>
  <c r="AF16" i="32"/>
  <c r="AB16" i="32"/>
  <c r="AA16" i="32"/>
  <c r="Z16" i="32"/>
  <c r="Y16" i="32"/>
  <c r="X16" i="32"/>
  <c r="W16" i="32"/>
  <c r="U16" i="32"/>
  <c r="L16" i="32"/>
  <c r="V16" i="32"/>
  <c r="P16" i="32"/>
  <c r="N16" i="32"/>
  <c r="K15" i="32"/>
  <c r="T15" i="32"/>
  <c r="AM15" i="32"/>
  <c r="AL15" i="32"/>
  <c r="AK15" i="32"/>
  <c r="AI15" i="32"/>
  <c r="AH15" i="32"/>
  <c r="AG15" i="32"/>
  <c r="AF15" i="32"/>
  <c r="AE15" i="32"/>
  <c r="AJ15" i="32"/>
  <c r="AB15" i="32"/>
  <c r="AA15" i="32"/>
  <c r="Z15" i="32"/>
  <c r="Y15" i="32"/>
  <c r="X15" i="32"/>
  <c r="U15" i="32"/>
  <c r="P15" i="32"/>
  <c r="N15" i="32"/>
  <c r="AT14" i="32"/>
  <c r="AI14" i="32"/>
  <c r="AG14" i="32"/>
  <c r="AF14" i="32"/>
  <c r="AB14" i="32"/>
  <c r="AA14" i="32"/>
  <c r="Z14" i="32"/>
  <c r="Y14" i="32"/>
  <c r="X14" i="32"/>
  <c r="W14" i="32"/>
  <c r="V14" i="32"/>
  <c r="U14" i="32"/>
  <c r="P14" i="32"/>
  <c r="N14" i="32"/>
  <c r="AI13" i="32"/>
  <c r="AH13" i="32"/>
  <c r="AG13" i="32"/>
  <c r="AF13" i="32"/>
  <c r="AB13" i="32"/>
  <c r="AA13" i="32"/>
  <c r="Z13" i="32"/>
  <c r="Y13" i="32"/>
  <c r="V13" i="32"/>
  <c r="P13" i="32"/>
  <c r="N13" i="32"/>
  <c r="K13" i="32"/>
  <c r="T13" i="32"/>
  <c r="AM13" i="32"/>
  <c r="AI12" i="32"/>
  <c r="AH12" i="32"/>
  <c r="AF12" i="32"/>
  <c r="AB12" i="32"/>
  <c r="AA12" i="32"/>
  <c r="Z12" i="32"/>
  <c r="Y12" i="32"/>
  <c r="X12" i="32"/>
  <c r="W12" i="32"/>
  <c r="V12" i="32"/>
  <c r="U12" i="32"/>
  <c r="P12" i="32"/>
  <c r="N12" i="32"/>
  <c r="K11" i="32"/>
  <c r="T11" i="32"/>
  <c r="AL11" i="32"/>
  <c r="AI11" i="32"/>
  <c r="AH11" i="32"/>
  <c r="AG11" i="32"/>
  <c r="AF11" i="32"/>
  <c r="AE11" i="32"/>
  <c r="AJ11" i="32"/>
  <c r="AB11" i="32"/>
  <c r="AA11" i="32"/>
  <c r="Z11" i="32"/>
  <c r="Y11" i="32"/>
  <c r="X11" i="32"/>
  <c r="W11" i="32"/>
  <c r="AM11" i="32"/>
  <c r="P11" i="32"/>
  <c r="N11" i="32"/>
  <c r="K10" i="32"/>
  <c r="T10" i="32"/>
  <c r="AM10" i="32"/>
  <c r="AL10" i="32"/>
  <c r="AI10" i="32"/>
  <c r="AH10" i="32"/>
  <c r="AG10" i="32"/>
  <c r="AF10" i="32"/>
  <c r="AE10" i="32"/>
  <c r="AJ10" i="32"/>
  <c r="AB10" i="32"/>
  <c r="AA10" i="32"/>
  <c r="AA8" i="32"/>
  <c r="AA9" i="32"/>
  <c r="W6" i="32"/>
  <c r="Z10" i="32"/>
  <c r="Y10" i="32"/>
  <c r="Y8" i="32"/>
  <c r="Y9" i="32"/>
  <c r="U6" i="32"/>
  <c r="X10" i="32"/>
  <c r="W10" i="32"/>
  <c r="V10" i="32"/>
  <c r="U10" i="32"/>
  <c r="L10" i="32"/>
  <c r="AK10" i="32"/>
  <c r="P10" i="32"/>
  <c r="N10" i="32"/>
  <c r="AI9" i="32"/>
  <c r="AH9" i="32"/>
  <c r="AG9" i="32"/>
  <c r="AF9" i="32"/>
  <c r="K9" i="32"/>
  <c r="AE9" i="32"/>
  <c r="AJ9" i="32"/>
  <c r="AB9" i="32"/>
  <c r="Z9" i="32"/>
  <c r="X9" i="32"/>
  <c r="W9" i="32"/>
  <c r="T9" i="32"/>
  <c r="AM9" i="32"/>
  <c r="P9" i="32"/>
  <c r="N9" i="32"/>
  <c r="AI8" i="32"/>
  <c r="AH8" i="32"/>
  <c r="AB8" i="32"/>
  <c r="X6" i="32"/>
  <c r="Z8" i="32"/>
  <c r="V6" i="32"/>
  <c r="X8" i="32"/>
  <c r="W8" i="32"/>
  <c r="V8" i="32"/>
  <c r="U8" i="32"/>
  <c r="Q8" i="32"/>
  <c r="P8" i="32"/>
  <c r="N8" i="32"/>
  <c r="AH5" i="32"/>
  <c r="BB20" i="32"/>
  <c r="AH4" i="32"/>
  <c r="W4" i="32"/>
  <c r="BB19" i="32"/>
  <c r="BB27" i="32"/>
  <c r="X197" i="32"/>
  <c r="AH3" i="32"/>
  <c r="W3" i="32"/>
  <c r="AY18" i="32"/>
  <c r="AI500" i="31"/>
  <c r="AF500" i="31"/>
  <c r="AE500" i="31"/>
  <c r="AJ500" i="31"/>
  <c r="AB500" i="31"/>
  <c r="AA500" i="31"/>
  <c r="Z500" i="31"/>
  <c r="Y500" i="31"/>
  <c r="T500" i="31"/>
  <c r="P500" i="31"/>
  <c r="AI499" i="31"/>
  <c r="AF499" i="31"/>
  <c r="AE499" i="31"/>
  <c r="AJ499" i="31"/>
  <c r="AB499" i="31"/>
  <c r="AA499" i="31"/>
  <c r="Z499" i="31"/>
  <c r="Y499" i="31"/>
  <c r="T499" i="31"/>
  <c r="P499" i="31"/>
  <c r="AI498" i="31"/>
  <c r="AF498" i="31"/>
  <c r="AE498" i="31"/>
  <c r="AJ498" i="31"/>
  <c r="AB498" i="31"/>
  <c r="AA498" i="31"/>
  <c r="Z498" i="31"/>
  <c r="Y498" i="31"/>
  <c r="T498" i="31"/>
  <c r="P498" i="31"/>
  <c r="AI497" i="31"/>
  <c r="AF497" i="31"/>
  <c r="AE497" i="31"/>
  <c r="AJ497" i="31"/>
  <c r="AB497" i="31"/>
  <c r="AA497" i="31"/>
  <c r="Z497" i="31"/>
  <c r="Y497" i="31"/>
  <c r="T497" i="31"/>
  <c r="P497" i="31"/>
  <c r="AI496" i="31"/>
  <c r="AF496" i="31"/>
  <c r="AE496" i="31"/>
  <c r="AJ496" i="31"/>
  <c r="AB496" i="31"/>
  <c r="AA496" i="31"/>
  <c r="Z496" i="31"/>
  <c r="Y496" i="31"/>
  <c r="T496" i="31"/>
  <c r="P496" i="31"/>
  <c r="AI495" i="31"/>
  <c r="AF495" i="31"/>
  <c r="AE495" i="31"/>
  <c r="AJ495" i="31"/>
  <c r="AB495" i="31"/>
  <c r="AA495" i="31"/>
  <c r="Z495" i="31"/>
  <c r="Y495" i="31"/>
  <c r="T495" i="31"/>
  <c r="P495" i="31"/>
  <c r="AI494" i="31"/>
  <c r="AF494" i="31"/>
  <c r="AE494" i="31"/>
  <c r="AJ494" i="31"/>
  <c r="AB494" i="31"/>
  <c r="AA494" i="31"/>
  <c r="Z494" i="31"/>
  <c r="Y494" i="31"/>
  <c r="T494" i="31"/>
  <c r="P494" i="31"/>
  <c r="AE493" i="31"/>
  <c r="AJ493" i="31"/>
  <c r="AI493" i="31"/>
  <c r="AF493" i="31"/>
  <c r="AB493" i="31"/>
  <c r="AA493" i="31"/>
  <c r="Z493" i="31"/>
  <c r="Y493" i="31"/>
  <c r="T493" i="31"/>
  <c r="P493" i="31"/>
  <c r="AE492" i="31"/>
  <c r="AJ492" i="31"/>
  <c r="AI492" i="31"/>
  <c r="AF492" i="31"/>
  <c r="AB492" i="31"/>
  <c r="AA492" i="31"/>
  <c r="Z492" i="31"/>
  <c r="Y492" i="31"/>
  <c r="T492" i="31"/>
  <c r="P492" i="31"/>
  <c r="AI491" i="31"/>
  <c r="AF491" i="31"/>
  <c r="AE491" i="31"/>
  <c r="AJ491" i="31"/>
  <c r="AB491" i="31"/>
  <c r="AA491" i="31"/>
  <c r="Z491" i="31"/>
  <c r="Y491" i="31"/>
  <c r="T491" i="31"/>
  <c r="P491" i="31"/>
  <c r="AI490" i="31"/>
  <c r="AF490" i="31"/>
  <c r="AE490" i="31"/>
  <c r="AJ490" i="31"/>
  <c r="AB490" i="31"/>
  <c r="AA490" i="31"/>
  <c r="Z490" i="31"/>
  <c r="Y490" i="31"/>
  <c r="T490" i="31"/>
  <c r="P490" i="31"/>
  <c r="AE489" i="31"/>
  <c r="AJ489" i="31"/>
  <c r="AI489" i="31"/>
  <c r="AF489" i="31"/>
  <c r="AB489" i="31"/>
  <c r="AA489" i="31"/>
  <c r="Z489" i="31"/>
  <c r="Y489" i="31"/>
  <c r="T489" i="31"/>
  <c r="P489" i="31"/>
  <c r="AE488" i="31"/>
  <c r="AJ488" i="31"/>
  <c r="AI488" i="31"/>
  <c r="AF488" i="31"/>
  <c r="AB488" i="31"/>
  <c r="AA488" i="31"/>
  <c r="Z488" i="31"/>
  <c r="Y488" i="31"/>
  <c r="T488" i="31"/>
  <c r="P488" i="31"/>
  <c r="AI487" i="31"/>
  <c r="AF487" i="31"/>
  <c r="AE487" i="31"/>
  <c r="AJ487" i="31"/>
  <c r="AB487" i="31"/>
  <c r="AA487" i="31"/>
  <c r="Z487" i="31"/>
  <c r="Y487" i="31"/>
  <c r="T487" i="31"/>
  <c r="P487" i="31"/>
  <c r="AI486" i="31"/>
  <c r="AF486" i="31"/>
  <c r="AE486" i="31"/>
  <c r="AJ486" i="31"/>
  <c r="AB486" i="31"/>
  <c r="AA486" i="31"/>
  <c r="Z486" i="31"/>
  <c r="Y486" i="31"/>
  <c r="T486" i="31"/>
  <c r="P486" i="31"/>
  <c r="AE485" i="31"/>
  <c r="AJ485" i="31"/>
  <c r="AI485" i="31"/>
  <c r="AF485" i="31"/>
  <c r="AB485" i="31"/>
  <c r="AA485" i="31"/>
  <c r="Z485" i="31"/>
  <c r="Y485" i="31"/>
  <c r="T485" i="31"/>
  <c r="P485" i="31"/>
  <c r="AE484" i="31"/>
  <c r="AJ484" i="31"/>
  <c r="AI484" i="31"/>
  <c r="AF484" i="31"/>
  <c r="AB484" i="31"/>
  <c r="AA484" i="31"/>
  <c r="Z484" i="31"/>
  <c r="Y484" i="31"/>
  <c r="T484" i="31"/>
  <c r="P484" i="31"/>
  <c r="AI483" i="31"/>
  <c r="AF483" i="31"/>
  <c r="AE483" i="31"/>
  <c r="AJ483" i="31"/>
  <c r="AB483" i="31"/>
  <c r="AA483" i="31"/>
  <c r="Z483" i="31"/>
  <c r="Y483" i="31"/>
  <c r="T483" i="31"/>
  <c r="P483" i="31"/>
  <c r="AI482" i="31"/>
  <c r="AF482" i="31"/>
  <c r="AE482" i="31"/>
  <c r="AJ482" i="31"/>
  <c r="AB482" i="31"/>
  <c r="AA482" i="31"/>
  <c r="Z482" i="31"/>
  <c r="Y482" i="31"/>
  <c r="T482" i="31"/>
  <c r="P482" i="31"/>
  <c r="AE481" i="31"/>
  <c r="AJ481" i="31"/>
  <c r="AI481" i="31"/>
  <c r="AF481" i="31"/>
  <c r="AB481" i="31"/>
  <c r="AA481" i="31"/>
  <c r="Z481" i="31"/>
  <c r="Y481" i="31"/>
  <c r="T481" i="31"/>
  <c r="P481" i="31"/>
  <c r="AE480" i="31"/>
  <c r="AJ480" i="31"/>
  <c r="AI480" i="31"/>
  <c r="AF480" i="31"/>
  <c r="AB480" i="31"/>
  <c r="AA480" i="31"/>
  <c r="Z480" i="31"/>
  <c r="Y480" i="31"/>
  <c r="T480" i="31"/>
  <c r="P480" i="31"/>
  <c r="AI479" i="31"/>
  <c r="AF479" i="31"/>
  <c r="AE479" i="31"/>
  <c r="AJ479" i="31"/>
  <c r="AB479" i="31"/>
  <c r="AA479" i="31"/>
  <c r="Z479" i="31"/>
  <c r="Y479" i="31"/>
  <c r="T479" i="31"/>
  <c r="P479" i="31"/>
  <c r="AI478" i="31"/>
  <c r="AF478" i="31"/>
  <c r="AE478" i="31"/>
  <c r="AJ478" i="31"/>
  <c r="AB478" i="31"/>
  <c r="AA478" i="31"/>
  <c r="Z478" i="31"/>
  <c r="Y478" i="31"/>
  <c r="T478" i="31"/>
  <c r="P478" i="31"/>
  <c r="AE477" i="31"/>
  <c r="AJ477" i="31"/>
  <c r="AI477" i="31"/>
  <c r="AF477" i="31"/>
  <c r="AB477" i="31"/>
  <c r="AA477" i="31"/>
  <c r="Z477" i="31"/>
  <c r="Y477" i="31"/>
  <c r="T477" i="31"/>
  <c r="P477" i="31"/>
  <c r="AI476" i="31"/>
  <c r="AF476" i="31"/>
  <c r="AE476" i="31"/>
  <c r="AJ476" i="31"/>
  <c r="AB476" i="31"/>
  <c r="AA476" i="31"/>
  <c r="Z476" i="31"/>
  <c r="Y476" i="31"/>
  <c r="T476" i="31"/>
  <c r="P476" i="31"/>
  <c r="AI475" i="31"/>
  <c r="AF475" i="31"/>
  <c r="AE475" i="31"/>
  <c r="AJ475" i="31"/>
  <c r="AB475" i="31"/>
  <c r="AA475" i="31"/>
  <c r="Z475" i="31"/>
  <c r="Y475" i="31"/>
  <c r="T475" i="31"/>
  <c r="P475" i="31"/>
  <c r="AI474" i="31"/>
  <c r="AF474" i="31"/>
  <c r="AE474" i="31"/>
  <c r="AJ474" i="31"/>
  <c r="AB474" i="31"/>
  <c r="AA474" i="31"/>
  <c r="Z474" i="31"/>
  <c r="Y474" i="31"/>
  <c r="T474" i="31"/>
  <c r="P474" i="31"/>
  <c r="AE473" i="31"/>
  <c r="AJ473" i="31"/>
  <c r="AI473" i="31"/>
  <c r="AF473" i="31"/>
  <c r="AB473" i="31"/>
  <c r="AA473" i="31"/>
  <c r="Z473" i="31"/>
  <c r="Y473" i="31"/>
  <c r="T473" i="31"/>
  <c r="P473" i="31"/>
  <c r="AE472" i="31"/>
  <c r="AJ472" i="31"/>
  <c r="AI472" i="31"/>
  <c r="AF472" i="31"/>
  <c r="AB472" i="31"/>
  <c r="AA472" i="31"/>
  <c r="Z472" i="31"/>
  <c r="Y472" i="31"/>
  <c r="T472" i="31"/>
  <c r="P472" i="31"/>
  <c r="AI471" i="31"/>
  <c r="AF471" i="31"/>
  <c r="AE471" i="31"/>
  <c r="AJ471" i="31"/>
  <c r="AB471" i="31"/>
  <c r="AA471" i="31"/>
  <c r="Z471" i="31"/>
  <c r="Y471" i="31"/>
  <c r="T471" i="31"/>
  <c r="P471" i="31"/>
  <c r="AI470" i="31"/>
  <c r="AF470" i="31"/>
  <c r="AE470" i="31"/>
  <c r="AJ470" i="31"/>
  <c r="AB470" i="31"/>
  <c r="AA470" i="31"/>
  <c r="Z470" i="31"/>
  <c r="Y470" i="31"/>
  <c r="T470" i="31"/>
  <c r="P470" i="31"/>
  <c r="AE469" i="31"/>
  <c r="AJ469" i="31"/>
  <c r="AI469" i="31"/>
  <c r="AF469" i="31"/>
  <c r="AB469" i="31"/>
  <c r="AA469" i="31"/>
  <c r="Z469" i="31"/>
  <c r="Y469" i="31"/>
  <c r="T469" i="31"/>
  <c r="P469" i="31"/>
  <c r="AI468" i="31"/>
  <c r="AF468" i="31"/>
  <c r="AE468" i="31"/>
  <c r="AJ468" i="31"/>
  <c r="AB468" i="31"/>
  <c r="AA468" i="31"/>
  <c r="Z468" i="31"/>
  <c r="Y468" i="31"/>
  <c r="T468" i="31"/>
  <c r="P468" i="31"/>
  <c r="AI467" i="31"/>
  <c r="AF467" i="31"/>
  <c r="AE467" i="31"/>
  <c r="AJ467" i="31"/>
  <c r="AB467" i="31"/>
  <c r="AA467" i="31"/>
  <c r="Z467" i="31"/>
  <c r="Y467" i="31"/>
  <c r="T467" i="31"/>
  <c r="P467" i="31"/>
  <c r="AI466" i="31"/>
  <c r="AF466" i="31"/>
  <c r="AE466" i="31"/>
  <c r="AJ466" i="31"/>
  <c r="AB466" i="31"/>
  <c r="AA466" i="31"/>
  <c r="Z466" i="31"/>
  <c r="Y466" i="31"/>
  <c r="T466" i="31"/>
  <c r="P466" i="31"/>
  <c r="AE465" i="31"/>
  <c r="AJ465" i="31"/>
  <c r="AI465" i="31"/>
  <c r="AF465" i="31"/>
  <c r="AB465" i="31"/>
  <c r="AA465" i="31"/>
  <c r="Z465" i="31"/>
  <c r="Y465" i="31"/>
  <c r="T465" i="31"/>
  <c r="P465" i="31"/>
  <c r="AE464" i="31"/>
  <c r="AJ464" i="31"/>
  <c r="AI464" i="31"/>
  <c r="AF464" i="31"/>
  <c r="AB464" i="31"/>
  <c r="AA464" i="31"/>
  <c r="Z464" i="31"/>
  <c r="Y464" i="31"/>
  <c r="T464" i="31"/>
  <c r="P464" i="31"/>
  <c r="AI463" i="31"/>
  <c r="AF463" i="31"/>
  <c r="AE463" i="31"/>
  <c r="AJ463" i="31"/>
  <c r="AB463" i="31"/>
  <c r="AA463" i="31"/>
  <c r="Z463" i="31"/>
  <c r="Y463" i="31"/>
  <c r="T463" i="31"/>
  <c r="P463" i="31"/>
  <c r="AE462" i="31"/>
  <c r="AJ462" i="31"/>
  <c r="AI462" i="31"/>
  <c r="AF462" i="31"/>
  <c r="AB462" i="31"/>
  <c r="AA462" i="31"/>
  <c r="Z462" i="31"/>
  <c r="Y462" i="31"/>
  <c r="T462" i="31"/>
  <c r="P462" i="31"/>
  <c r="AE461" i="31"/>
  <c r="AJ461" i="31"/>
  <c r="AI461" i="31"/>
  <c r="AF461" i="31"/>
  <c r="AB461" i="31"/>
  <c r="AA461" i="31"/>
  <c r="Z461" i="31"/>
  <c r="Y461" i="31"/>
  <c r="T461" i="31"/>
  <c r="P461" i="31"/>
  <c r="AI460" i="31"/>
  <c r="AF460" i="31"/>
  <c r="AE460" i="31"/>
  <c r="AJ460" i="31"/>
  <c r="AB460" i="31"/>
  <c r="AA460" i="31"/>
  <c r="Z460" i="31"/>
  <c r="Y460" i="31"/>
  <c r="T460" i="31"/>
  <c r="P460" i="31"/>
  <c r="AI459" i="31"/>
  <c r="AF459" i="31"/>
  <c r="AE459" i="31"/>
  <c r="AJ459" i="31"/>
  <c r="AB459" i="31"/>
  <c r="AA459" i="31"/>
  <c r="Z459" i="31"/>
  <c r="Y459" i="31"/>
  <c r="T459" i="31"/>
  <c r="P459" i="31"/>
  <c r="AI458" i="31"/>
  <c r="AF458" i="31"/>
  <c r="AE458" i="31"/>
  <c r="AJ458" i="31"/>
  <c r="AB458" i="31"/>
  <c r="AA458" i="31"/>
  <c r="Z458" i="31"/>
  <c r="Y458" i="31"/>
  <c r="T458" i="31"/>
  <c r="P458" i="31"/>
  <c r="AE457" i="31"/>
  <c r="AJ457" i="31"/>
  <c r="AI457" i="31"/>
  <c r="AF457" i="31"/>
  <c r="AB457" i="31"/>
  <c r="AA457" i="31"/>
  <c r="Z457" i="31"/>
  <c r="Y457" i="31"/>
  <c r="T457" i="31"/>
  <c r="P457" i="31"/>
  <c r="AE456" i="31"/>
  <c r="AJ456" i="31"/>
  <c r="AI456" i="31"/>
  <c r="AF456" i="31"/>
  <c r="AB456" i="31"/>
  <c r="AA456" i="31"/>
  <c r="Z456" i="31"/>
  <c r="Y456" i="31"/>
  <c r="T456" i="31"/>
  <c r="P456" i="31"/>
  <c r="AI455" i="31"/>
  <c r="AF455" i="31"/>
  <c r="AE455" i="31"/>
  <c r="AJ455" i="31"/>
  <c r="AB455" i="31"/>
  <c r="AA455" i="31"/>
  <c r="Z455" i="31"/>
  <c r="Y455" i="31"/>
  <c r="T455" i="31"/>
  <c r="P455" i="31"/>
  <c r="AI454" i="31"/>
  <c r="AF454" i="31"/>
  <c r="AE454" i="31"/>
  <c r="AJ454" i="31"/>
  <c r="AB454" i="31"/>
  <c r="AA454" i="31"/>
  <c r="Z454" i="31"/>
  <c r="Y454" i="31"/>
  <c r="T454" i="31"/>
  <c r="P454" i="31"/>
  <c r="AE453" i="31"/>
  <c r="AJ453" i="31"/>
  <c r="AI453" i="31"/>
  <c r="AF453" i="31"/>
  <c r="AB453" i="31"/>
  <c r="AA453" i="31"/>
  <c r="Z453" i="31"/>
  <c r="Y453" i="31"/>
  <c r="T453" i="31"/>
  <c r="P453" i="31"/>
  <c r="AE452" i="31"/>
  <c r="AJ452" i="31"/>
  <c r="AI452" i="31"/>
  <c r="AF452" i="31"/>
  <c r="AB452" i="31"/>
  <c r="AA452" i="31"/>
  <c r="Z452" i="31"/>
  <c r="Y452" i="31"/>
  <c r="T452" i="31"/>
  <c r="P452" i="31"/>
  <c r="AI451" i="31"/>
  <c r="AF451" i="31"/>
  <c r="AE451" i="31"/>
  <c r="AJ451" i="31"/>
  <c r="AB451" i="31"/>
  <c r="AA451" i="31"/>
  <c r="Z451" i="31"/>
  <c r="Y451" i="31"/>
  <c r="T451" i="31"/>
  <c r="P451" i="31"/>
  <c r="AE450" i="31"/>
  <c r="AJ450" i="31"/>
  <c r="AI450" i="31"/>
  <c r="AF450" i="31"/>
  <c r="AB450" i="31"/>
  <c r="AA450" i="31"/>
  <c r="Z450" i="31"/>
  <c r="Y450" i="31"/>
  <c r="T450" i="31"/>
  <c r="P450" i="31"/>
  <c r="AE449" i="31"/>
  <c r="AJ449" i="31"/>
  <c r="AI449" i="31"/>
  <c r="AF449" i="31"/>
  <c r="AB449" i="31"/>
  <c r="AA449" i="31"/>
  <c r="Z449" i="31"/>
  <c r="Y449" i="31"/>
  <c r="T449" i="31"/>
  <c r="P449" i="31"/>
  <c r="AE448" i="31"/>
  <c r="AJ448" i="31"/>
  <c r="AI448" i="31"/>
  <c r="AF448" i="31"/>
  <c r="AB448" i="31"/>
  <c r="AA448" i="31"/>
  <c r="Z448" i="31"/>
  <c r="Y448" i="31"/>
  <c r="T448" i="31"/>
  <c r="P448" i="31"/>
  <c r="AI447" i="31"/>
  <c r="AF447" i="31"/>
  <c r="AE447" i="31"/>
  <c r="AJ447" i="31"/>
  <c r="AB447" i="31"/>
  <c r="AA447" i="31"/>
  <c r="Z447" i="31"/>
  <c r="Y447" i="31"/>
  <c r="T447" i="31"/>
  <c r="P447" i="31"/>
  <c r="AI446" i="31"/>
  <c r="AF446" i="31"/>
  <c r="AE446" i="31"/>
  <c r="AJ446" i="31"/>
  <c r="AB446" i="31"/>
  <c r="AA446" i="31"/>
  <c r="Z446" i="31"/>
  <c r="Y446" i="31"/>
  <c r="T446" i="31"/>
  <c r="P446" i="31"/>
  <c r="AE445" i="31"/>
  <c r="AJ445" i="31"/>
  <c r="AI445" i="31"/>
  <c r="AF445" i="31"/>
  <c r="AB445" i="31"/>
  <c r="AA445" i="31"/>
  <c r="Z445" i="31"/>
  <c r="Y445" i="31"/>
  <c r="T445" i="31"/>
  <c r="P445" i="31"/>
  <c r="AE444" i="31"/>
  <c r="AJ444" i="31"/>
  <c r="AI444" i="31"/>
  <c r="AF444" i="31"/>
  <c r="AB444" i="31"/>
  <c r="AA444" i="31"/>
  <c r="Z444" i="31"/>
  <c r="Y444" i="31"/>
  <c r="T444" i="31"/>
  <c r="P444" i="31"/>
  <c r="AI443" i="31"/>
  <c r="AF443" i="31"/>
  <c r="AE443" i="31"/>
  <c r="AJ443" i="31"/>
  <c r="AB443" i="31"/>
  <c r="AA443" i="31"/>
  <c r="Z443" i="31"/>
  <c r="Y443" i="31"/>
  <c r="T443" i="31"/>
  <c r="P443" i="31"/>
  <c r="AE442" i="31"/>
  <c r="AJ442" i="31"/>
  <c r="AI442" i="31"/>
  <c r="AF442" i="31"/>
  <c r="AB442" i="31"/>
  <c r="AA442" i="31"/>
  <c r="Z442" i="31"/>
  <c r="Y442" i="31"/>
  <c r="T442" i="31"/>
  <c r="P442" i="31"/>
  <c r="AE441" i="31"/>
  <c r="AJ441" i="31"/>
  <c r="AI441" i="31"/>
  <c r="AF441" i="31"/>
  <c r="AB441" i="31"/>
  <c r="AA441" i="31"/>
  <c r="Z441" i="31"/>
  <c r="Y441" i="31"/>
  <c r="T441" i="31"/>
  <c r="P441" i="31"/>
  <c r="AE440" i="31"/>
  <c r="AJ440" i="31"/>
  <c r="AI440" i="31"/>
  <c r="AF440" i="31"/>
  <c r="AB440" i="31"/>
  <c r="AA440" i="31"/>
  <c r="Z440" i="31"/>
  <c r="Y440" i="31"/>
  <c r="T440" i="31"/>
  <c r="P440" i="31"/>
  <c r="AI439" i="31"/>
  <c r="AF439" i="31"/>
  <c r="AE439" i="31"/>
  <c r="AJ439" i="31"/>
  <c r="AB439" i="31"/>
  <c r="AA439" i="31"/>
  <c r="Z439" i="31"/>
  <c r="Y439" i="31"/>
  <c r="T439" i="31"/>
  <c r="P439" i="31"/>
  <c r="AI438" i="31"/>
  <c r="AF438" i="31"/>
  <c r="AE438" i="31"/>
  <c r="AJ438" i="31"/>
  <c r="AB438" i="31"/>
  <c r="AA438" i="31"/>
  <c r="Z438" i="31"/>
  <c r="Y438" i="31"/>
  <c r="T438" i="31"/>
  <c r="P438" i="31"/>
  <c r="AE437" i="31"/>
  <c r="AJ437" i="31"/>
  <c r="AI437" i="31"/>
  <c r="AF437" i="31"/>
  <c r="AB437" i="31"/>
  <c r="AA437" i="31"/>
  <c r="Z437" i="31"/>
  <c r="Y437" i="31"/>
  <c r="T437" i="31"/>
  <c r="P437" i="31"/>
  <c r="AE436" i="31"/>
  <c r="AJ436" i="31"/>
  <c r="AI436" i="31"/>
  <c r="AF436" i="31"/>
  <c r="AB436" i="31"/>
  <c r="AA436" i="31"/>
  <c r="Z436" i="31"/>
  <c r="Y436" i="31"/>
  <c r="T436" i="31"/>
  <c r="P436" i="31"/>
  <c r="AI435" i="31"/>
  <c r="AF435" i="31"/>
  <c r="AE435" i="31"/>
  <c r="AJ435" i="31"/>
  <c r="AB435" i="31"/>
  <c r="AA435" i="31"/>
  <c r="Z435" i="31"/>
  <c r="Y435" i="31"/>
  <c r="T435" i="31"/>
  <c r="P435" i="31"/>
  <c r="AE434" i="31"/>
  <c r="AJ434" i="31"/>
  <c r="AI434" i="31"/>
  <c r="AF434" i="31"/>
  <c r="AB434" i="31"/>
  <c r="AA434" i="31"/>
  <c r="Z434" i="31"/>
  <c r="Y434" i="31"/>
  <c r="T434" i="31"/>
  <c r="P434" i="31"/>
  <c r="AE433" i="31"/>
  <c r="AJ433" i="31"/>
  <c r="AI433" i="31"/>
  <c r="AF433" i="31"/>
  <c r="AB433" i="31"/>
  <c r="AA433" i="31"/>
  <c r="Z433" i="31"/>
  <c r="Y433" i="31"/>
  <c r="T433" i="31"/>
  <c r="P433" i="31"/>
  <c r="AI432" i="31"/>
  <c r="AF432" i="31"/>
  <c r="AE432" i="31"/>
  <c r="AJ432" i="31"/>
  <c r="AB432" i="31"/>
  <c r="AA432" i="31"/>
  <c r="Z432" i="31"/>
  <c r="Y432" i="31"/>
  <c r="T432" i="31"/>
  <c r="P432" i="31"/>
  <c r="AI431" i="31"/>
  <c r="AF431" i="31"/>
  <c r="AE431" i="31"/>
  <c r="AJ431" i="31"/>
  <c r="AB431" i="31"/>
  <c r="AA431" i="31"/>
  <c r="Z431" i="31"/>
  <c r="Y431" i="31"/>
  <c r="T431" i="31"/>
  <c r="P431" i="31"/>
  <c r="AI430" i="31"/>
  <c r="AF430" i="31"/>
  <c r="AE430" i="31"/>
  <c r="AJ430" i="31"/>
  <c r="AB430" i="31"/>
  <c r="AA430" i="31"/>
  <c r="Z430" i="31"/>
  <c r="Y430" i="31"/>
  <c r="T430" i="31"/>
  <c r="P430" i="31"/>
  <c r="AE429" i="31"/>
  <c r="AJ429" i="31"/>
  <c r="AI429" i="31"/>
  <c r="AF429" i="31"/>
  <c r="AB429" i="31"/>
  <c r="AA429" i="31"/>
  <c r="Z429" i="31"/>
  <c r="Y429" i="31"/>
  <c r="T429" i="31"/>
  <c r="P429" i="31"/>
  <c r="AI428" i="31"/>
  <c r="AF428" i="31"/>
  <c r="AE428" i="31"/>
  <c r="AJ428" i="31"/>
  <c r="AB428" i="31"/>
  <c r="AA428" i="31"/>
  <c r="Z428" i="31"/>
  <c r="Y428" i="31"/>
  <c r="T428" i="31"/>
  <c r="P428" i="31"/>
  <c r="AI427" i="31"/>
  <c r="AF427" i="31"/>
  <c r="AE427" i="31"/>
  <c r="AJ427" i="31"/>
  <c r="AB427" i="31"/>
  <c r="AA427" i="31"/>
  <c r="Z427" i="31"/>
  <c r="Y427" i="31"/>
  <c r="T427" i="31"/>
  <c r="P427" i="31"/>
  <c r="AI426" i="31"/>
  <c r="AF426" i="31"/>
  <c r="AE426" i="31"/>
  <c r="AJ426" i="31"/>
  <c r="AB426" i="31"/>
  <c r="AA426" i="31"/>
  <c r="Z426" i="31"/>
  <c r="Y426" i="31"/>
  <c r="T426" i="31"/>
  <c r="P426" i="31"/>
  <c r="AE425" i="31"/>
  <c r="AJ425" i="31"/>
  <c r="AI425" i="31"/>
  <c r="AF425" i="31"/>
  <c r="AB425" i="31"/>
  <c r="AA425" i="31"/>
  <c r="Z425" i="31"/>
  <c r="Y425" i="31"/>
  <c r="T425" i="31"/>
  <c r="P425" i="31"/>
  <c r="AE424" i="31"/>
  <c r="AJ424" i="31"/>
  <c r="AI424" i="31"/>
  <c r="AF424" i="31"/>
  <c r="AB424" i="31"/>
  <c r="AA424" i="31"/>
  <c r="Z424" i="31"/>
  <c r="Y424" i="31"/>
  <c r="T424" i="31"/>
  <c r="P424" i="31"/>
  <c r="AE423" i="31"/>
  <c r="AJ423" i="31"/>
  <c r="AI423" i="31"/>
  <c r="AF423" i="31"/>
  <c r="AB423" i="31"/>
  <c r="AA423" i="31"/>
  <c r="Z423" i="31"/>
  <c r="Y423" i="31"/>
  <c r="T423" i="31"/>
  <c r="P423" i="31"/>
  <c r="AI422" i="31"/>
  <c r="AF422" i="31"/>
  <c r="AE422" i="31"/>
  <c r="AJ422" i="31"/>
  <c r="AB422" i="31"/>
  <c r="AA422" i="31"/>
  <c r="Z422" i="31"/>
  <c r="Y422" i="31"/>
  <c r="T422" i="31"/>
  <c r="P422" i="31"/>
  <c r="AE421" i="31"/>
  <c r="AJ421" i="31"/>
  <c r="AI421" i="31"/>
  <c r="AF421" i="31"/>
  <c r="AB421" i="31"/>
  <c r="AA421" i="31"/>
  <c r="Z421" i="31"/>
  <c r="Y421" i="31"/>
  <c r="T421" i="31"/>
  <c r="P421" i="31"/>
  <c r="AI420" i="31"/>
  <c r="AF420" i="31"/>
  <c r="AE420" i="31"/>
  <c r="AJ420" i="31"/>
  <c r="AB420" i="31"/>
  <c r="AA420" i="31"/>
  <c r="Z420" i="31"/>
  <c r="Y420" i="31"/>
  <c r="T420" i="31"/>
  <c r="P420" i="31"/>
  <c r="AI419" i="31"/>
  <c r="AF419" i="31"/>
  <c r="AE419" i="31"/>
  <c r="AJ419" i="31"/>
  <c r="AB419" i="31"/>
  <c r="AA419" i="31"/>
  <c r="Z419" i="31"/>
  <c r="Y419" i="31"/>
  <c r="T419" i="31"/>
  <c r="P419" i="31"/>
  <c r="AI418" i="31"/>
  <c r="AF418" i="31"/>
  <c r="AE418" i="31"/>
  <c r="AJ418" i="31"/>
  <c r="AB418" i="31"/>
  <c r="AA418" i="31"/>
  <c r="Z418" i="31"/>
  <c r="Y418" i="31"/>
  <c r="T418" i="31"/>
  <c r="P418" i="31"/>
  <c r="AE417" i="31"/>
  <c r="AJ417" i="31"/>
  <c r="AI417" i="31"/>
  <c r="AF417" i="31"/>
  <c r="AB417" i="31"/>
  <c r="AA417" i="31"/>
  <c r="Z417" i="31"/>
  <c r="Y417" i="31"/>
  <c r="T417" i="31"/>
  <c r="P417" i="31"/>
  <c r="AE416" i="31"/>
  <c r="AJ416" i="31"/>
  <c r="AI416" i="31"/>
  <c r="AF416" i="31"/>
  <c r="AB416" i="31"/>
  <c r="AA416" i="31"/>
  <c r="Z416" i="31"/>
  <c r="Y416" i="31"/>
  <c r="T416" i="31"/>
  <c r="P416" i="31"/>
  <c r="AI415" i="31"/>
  <c r="AF415" i="31"/>
  <c r="AE415" i="31"/>
  <c r="AJ415" i="31"/>
  <c r="AB415" i="31"/>
  <c r="AA415" i="31"/>
  <c r="Z415" i="31"/>
  <c r="Y415" i="31"/>
  <c r="T415" i="31"/>
  <c r="P415" i="31"/>
  <c r="AI414" i="31"/>
  <c r="AF414" i="31"/>
  <c r="AE414" i="31"/>
  <c r="AJ414" i="31"/>
  <c r="AB414" i="31"/>
  <c r="AA414" i="31"/>
  <c r="Z414" i="31"/>
  <c r="Y414" i="31"/>
  <c r="T414" i="31"/>
  <c r="P414" i="31"/>
  <c r="AE413" i="31"/>
  <c r="AJ413" i="31"/>
  <c r="AI413" i="31"/>
  <c r="AF413" i="31"/>
  <c r="AB413" i="31"/>
  <c r="AA413" i="31"/>
  <c r="Z413" i="31"/>
  <c r="Y413" i="31"/>
  <c r="T413" i="31"/>
  <c r="P413" i="31"/>
  <c r="AE412" i="31"/>
  <c r="AJ412" i="31"/>
  <c r="AI412" i="31"/>
  <c r="AF412" i="31"/>
  <c r="AB412" i="31"/>
  <c r="AA412" i="31"/>
  <c r="Z412" i="31"/>
  <c r="Y412" i="31"/>
  <c r="T412" i="31"/>
  <c r="P412" i="31"/>
  <c r="AI411" i="31"/>
  <c r="AF411" i="31"/>
  <c r="AE411" i="31"/>
  <c r="AJ411" i="31"/>
  <c r="AB411" i="31"/>
  <c r="AA411" i="31"/>
  <c r="Z411" i="31"/>
  <c r="Y411" i="31"/>
  <c r="T411" i="31"/>
  <c r="P411" i="31"/>
  <c r="AI410" i="31"/>
  <c r="AF410" i="31"/>
  <c r="AE410" i="31"/>
  <c r="AJ410" i="31"/>
  <c r="AB410" i="31"/>
  <c r="AA410" i="31"/>
  <c r="Z410" i="31"/>
  <c r="Y410" i="31"/>
  <c r="T410" i="31"/>
  <c r="P410" i="31"/>
  <c r="AI409" i="31"/>
  <c r="AF409" i="31"/>
  <c r="AE409" i="31"/>
  <c r="AJ409" i="31"/>
  <c r="AB409" i="31"/>
  <c r="AA409" i="31"/>
  <c r="Z409" i="31"/>
  <c r="Y409" i="31"/>
  <c r="T409" i="31"/>
  <c r="P409" i="31"/>
  <c r="AI408" i="31"/>
  <c r="AF408" i="31"/>
  <c r="AE408" i="31"/>
  <c r="AJ408" i="31"/>
  <c r="AB408" i="31"/>
  <c r="AA408" i="31"/>
  <c r="Z408" i="31"/>
  <c r="Y408" i="31"/>
  <c r="T408" i="31"/>
  <c r="P408" i="31"/>
  <c r="AI407" i="31"/>
  <c r="AF407" i="31"/>
  <c r="AE407" i="31"/>
  <c r="AJ407" i="31"/>
  <c r="AB407" i="31"/>
  <c r="AA407" i="31"/>
  <c r="Z407" i="31"/>
  <c r="Y407" i="31"/>
  <c r="T407" i="31"/>
  <c r="P407" i="31"/>
  <c r="AI406" i="31"/>
  <c r="AF406" i="31"/>
  <c r="AE406" i="31"/>
  <c r="AJ406" i="31"/>
  <c r="AB406" i="31"/>
  <c r="AA406" i="31"/>
  <c r="Z406" i="31"/>
  <c r="Y406" i="31"/>
  <c r="T406" i="31"/>
  <c r="P406" i="31"/>
  <c r="AI405" i="31"/>
  <c r="AF405" i="31"/>
  <c r="AE405" i="31"/>
  <c r="AJ405" i="31"/>
  <c r="AB405" i="31"/>
  <c r="AA405" i="31"/>
  <c r="Z405" i="31"/>
  <c r="Y405" i="31"/>
  <c r="T405" i="31"/>
  <c r="P405" i="31"/>
  <c r="AI404" i="31"/>
  <c r="AF404" i="31"/>
  <c r="AE404" i="31"/>
  <c r="AJ404" i="31"/>
  <c r="AB404" i="31"/>
  <c r="AA404" i="31"/>
  <c r="Z404" i="31"/>
  <c r="Y404" i="31"/>
  <c r="T404" i="31"/>
  <c r="P404" i="31"/>
  <c r="AE403" i="31"/>
  <c r="AJ403" i="31"/>
  <c r="AI403" i="31"/>
  <c r="AF403" i="31"/>
  <c r="AB403" i="31"/>
  <c r="AA403" i="31"/>
  <c r="Z403" i="31"/>
  <c r="Y403" i="31"/>
  <c r="T403" i="31"/>
  <c r="P403" i="31"/>
  <c r="AI402" i="31"/>
  <c r="AF402" i="31"/>
  <c r="AE402" i="31"/>
  <c r="AJ402" i="31"/>
  <c r="AB402" i="31"/>
  <c r="AA402" i="31"/>
  <c r="Z402" i="31"/>
  <c r="Y402" i="31"/>
  <c r="T402" i="31"/>
  <c r="P402" i="31"/>
  <c r="AE401" i="31"/>
  <c r="AJ401" i="31"/>
  <c r="AI401" i="31"/>
  <c r="AF401" i="31"/>
  <c r="AB401" i="31"/>
  <c r="AA401" i="31"/>
  <c r="Z401" i="31"/>
  <c r="Y401" i="31"/>
  <c r="T401" i="31"/>
  <c r="P401" i="31"/>
  <c r="AE400" i="31"/>
  <c r="AJ400" i="31"/>
  <c r="AI400" i="31"/>
  <c r="AF400" i="31"/>
  <c r="AB400" i="31"/>
  <c r="AA400" i="31"/>
  <c r="Z400" i="31"/>
  <c r="Y400" i="31"/>
  <c r="T400" i="31"/>
  <c r="P400" i="31"/>
  <c r="AI399" i="31"/>
  <c r="AF399" i="31"/>
  <c r="AE399" i="31"/>
  <c r="AJ399" i="31"/>
  <c r="AB399" i="31"/>
  <c r="AA399" i="31"/>
  <c r="Z399" i="31"/>
  <c r="Y399" i="31"/>
  <c r="T399" i="31"/>
  <c r="P399" i="31"/>
  <c r="AI398" i="31"/>
  <c r="AF398" i="31"/>
  <c r="AE398" i="31"/>
  <c r="AJ398" i="31"/>
  <c r="AB398" i="31"/>
  <c r="AA398" i="31"/>
  <c r="Z398" i="31"/>
  <c r="Y398" i="31"/>
  <c r="T398" i="31"/>
  <c r="P398" i="31"/>
  <c r="AE397" i="31"/>
  <c r="AJ397" i="31"/>
  <c r="AI397" i="31"/>
  <c r="AF397" i="31"/>
  <c r="AB397" i="31"/>
  <c r="AA397" i="31"/>
  <c r="Z397" i="31"/>
  <c r="Y397" i="31"/>
  <c r="T397" i="31"/>
  <c r="P397" i="31"/>
  <c r="AI396" i="31"/>
  <c r="AF396" i="31"/>
  <c r="AE396" i="31"/>
  <c r="AJ396" i="31"/>
  <c r="AB396" i="31"/>
  <c r="AA396" i="31"/>
  <c r="Z396" i="31"/>
  <c r="Y396" i="31"/>
  <c r="T396" i="31"/>
  <c r="P396" i="31"/>
  <c r="AI395" i="31"/>
  <c r="AF395" i="31"/>
  <c r="AE395" i="31"/>
  <c r="AJ395" i="31"/>
  <c r="AB395" i="31"/>
  <c r="AA395" i="31"/>
  <c r="Z395" i="31"/>
  <c r="Y395" i="31"/>
  <c r="T395" i="31"/>
  <c r="P395" i="31"/>
  <c r="AI394" i="31"/>
  <c r="AF394" i="31"/>
  <c r="AE394" i="31"/>
  <c r="AJ394" i="31"/>
  <c r="AB394" i="31"/>
  <c r="AA394" i="31"/>
  <c r="Z394" i="31"/>
  <c r="Y394" i="31"/>
  <c r="T394" i="31"/>
  <c r="P394" i="31"/>
  <c r="AE393" i="31"/>
  <c r="AJ393" i="31"/>
  <c r="AI393" i="31"/>
  <c r="AF393" i="31"/>
  <c r="AB393" i="31"/>
  <c r="AA393" i="31"/>
  <c r="Z393" i="31"/>
  <c r="Y393" i="31"/>
  <c r="T393" i="31"/>
  <c r="P393" i="31"/>
  <c r="AE392" i="31"/>
  <c r="AJ392" i="31"/>
  <c r="AI392" i="31"/>
  <c r="AF392" i="31"/>
  <c r="AB392" i="31"/>
  <c r="AA392" i="31"/>
  <c r="Z392" i="31"/>
  <c r="Y392" i="31"/>
  <c r="T392" i="31"/>
  <c r="P392" i="31"/>
  <c r="AI391" i="31"/>
  <c r="AF391" i="31"/>
  <c r="AE391" i="31"/>
  <c r="AJ391" i="31"/>
  <c r="AB391" i="31"/>
  <c r="AA391" i="31"/>
  <c r="Z391" i="31"/>
  <c r="Y391" i="31"/>
  <c r="T391" i="31"/>
  <c r="P391" i="31"/>
  <c r="AE390" i="31"/>
  <c r="AJ390" i="31"/>
  <c r="AI390" i="31"/>
  <c r="AF390" i="31"/>
  <c r="AB390" i="31"/>
  <c r="AA390" i="31"/>
  <c r="Z390" i="31"/>
  <c r="Y390" i="31"/>
  <c r="T390" i="31"/>
  <c r="P390" i="31"/>
  <c r="AE389" i="31"/>
  <c r="AJ389" i="31"/>
  <c r="AI389" i="31"/>
  <c r="AF389" i="31"/>
  <c r="AB389" i="31"/>
  <c r="AA389" i="31"/>
  <c r="Z389" i="31"/>
  <c r="Y389" i="31"/>
  <c r="T389" i="31"/>
  <c r="P389" i="31"/>
  <c r="AE388" i="31"/>
  <c r="AJ388" i="31"/>
  <c r="AI388" i="31"/>
  <c r="AF388" i="31"/>
  <c r="AB388" i="31"/>
  <c r="AA388" i="31"/>
  <c r="Z388" i="31"/>
  <c r="Y388" i="31"/>
  <c r="T388" i="31"/>
  <c r="P388" i="31"/>
  <c r="AI387" i="31"/>
  <c r="AF387" i="31"/>
  <c r="AE387" i="31"/>
  <c r="AJ387" i="31"/>
  <c r="AB387" i="31"/>
  <c r="AA387" i="31"/>
  <c r="Z387" i="31"/>
  <c r="Y387" i="31"/>
  <c r="T387" i="31"/>
  <c r="P387" i="31"/>
  <c r="AI386" i="31"/>
  <c r="AF386" i="31"/>
  <c r="AE386" i="31"/>
  <c r="AJ386" i="31"/>
  <c r="AB386" i="31"/>
  <c r="AA386" i="31"/>
  <c r="Z386" i="31"/>
  <c r="Y386" i="31"/>
  <c r="T386" i="31"/>
  <c r="P386" i="31"/>
  <c r="AI385" i="31"/>
  <c r="AF385" i="31"/>
  <c r="AE385" i="31"/>
  <c r="AJ385" i="31"/>
  <c r="AB385" i="31"/>
  <c r="AA385" i="31"/>
  <c r="Z385" i="31"/>
  <c r="Y385" i="31"/>
  <c r="T385" i="31"/>
  <c r="P385" i="31"/>
  <c r="AI384" i="31"/>
  <c r="AF384" i="31"/>
  <c r="AE384" i="31"/>
  <c r="AJ384" i="31"/>
  <c r="AB384" i="31"/>
  <c r="AA384" i="31"/>
  <c r="Z384" i="31"/>
  <c r="Y384" i="31"/>
  <c r="T384" i="31"/>
  <c r="P384" i="31"/>
  <c r="AI383" i="31"/>
  <c r="AF383" i="31"/>
  <c r="AE383" i="31"/>
  <c r="AJ383" i="31"/>
  <c r="AB383" i="31"/>
  <c r="AA383" i="31"/>
  <c r="Z383" i="31"/>
  <c r="Y383" i="31"/>
  <c r="T383" i="31"/>
  <c r="P383" i="31"/>
  <c r="AI382" i="31"/>
  <c r="AF382" i="31"/>
  <c r="AE382" i="31"/>
  <c r="AJ382" i="31"/>
  <c r="AB382" i="31"/>
  <c r="AA382" i="31"/>
  <c r="Z382" i="31"/>
  <c r="Y382" i="31"/>
  <c r="T382" i="31"/>
  <c r="P382" i="31"/>
  <c r="AE381" i="31"/>
  <c r="AJ381" i="31"/>
  <c r="AI381" i="31"/>
  <c r="AF381" i="31"/>
  <c r="AB381" i="31"/>
  <c r="AA381" i="31"/>
  <c r="Z381" i="31"/>
  <c r="Y381" i="31"/>
  <c r="T381" i="31"/>
  <c r="P381" i="31"/>
  <c r="AI380" i="31"/>
  <c r="AF380" i="31"/>
  <c r="AE380" i="31"/>
  <c r="AJ380" i="31"/>
  <c r="AB380" i="31"/>
  <c r="AA380" i="31"/>
  <c r="Z380" i="31"/>
  <c r="Y380" i="31"/>
  <c r="T380" i="31"/>
  <c r="P380" i="31"/>
  <c r="AI379" i="31"/>
  <c r="AF379" i="31"/>
  <c r="AE379" i="31"/>
  <c r="AJ379" i="31"/>
  <c r="AB379" i="31"/>
  <c r="AA379" i="31"/>
  <c r="Z379" i="31"/>
  <c r="Y379" i="31"/>
  <c r="T379" i="31"/>
  <c r="P379" i="31"/>
  <c r="AI378" i="31"/>
  <c r="AF378" i="31"/>
  <c r="AE378" i="31"/>
  <c r="AJ378" i="31"/>
  <c r="AB378" i="31"/>
  <c r="AA378" i="31"/>
  <c r="Z378" i="31"/>
  <c r="Y378" i="31"/>
  <c r="T378" i="31"/>
  <c r="P378" i="31"/>
  <c r="AE377" i="31"/>
  <c r="AJ377" i="31"/>
  <c r="AI377" i="31"/>
  <c r="AF377" i="31"/>
  <c r="AB377" i="31"/>
  <c r="AA377" i="31"/>
  <c r="Z377" i="31"/>
  <c r="Y377" i="31"/>
  <c r="T377" i="31"/>
  <c r="P377" i="31"/>
  <c r="AI376" i="31"/>
  <c r="AF376" i="31"/>
  <c r="AE376" i="31"/>
  <c r="AJ376" i="31"/>
  <c r="AB376" i="31"/>
  <c r="AA376" i="31"/>
  <c r="Z376" i="31"/>
  <c r="Y376" i="31"/>
  <c r="T376" i="31"/>
  <c r="P376" i="31"/>
  <c r="AI375" i="31"/>
  <c r="AF375" i="31"/>
  <c r="AE375" i="31"/>
  <c r="AJ375" i="31"/>
  <c r="AB375" i="31"/>
  <c r="AA375" i="31"/>
  <c r="Z375" i="31"/>
  <c r="Y375" i="31"/>
  <c r="T375" i="31"/>
  <c r="P375" i="31"/>
  <c r="AI374" i="31"/>
  <c r="AF374" i="31"/>
  <c r="AE374" i="31"/>
  <c r="AJ374" i="31"/>
  <c r="AB374" i="31"/>
  <c r="AA374" i="31"/>
  <c r="Z374" i="31"/>
  <c r="Y374" i="31"/>
  <c r="T374" i="31"/>
  <c r="P374" i="31"/>
  <c r="AE373" i="31"/>
  <c r="AJ373" i="31"/>
  <c r="AI373" i="31"/>
  <c r="AF373" i="31"/>
  <c r="AB373" i="31"/>
  <c r="AA373" i="31"/>
  <c r="Z373" i="31"/>
  <c r="Y373" i="31"/>
  <c r="T373" i="31"/>
  <c r="P373" i="31"/>
  <c r="AE372" i="31"/>
  <c r="AJ372" i="31"/>
  <c r="AI372" i="31"/>
  <c r="AF372" i="31"/>
  <c r="AB372" i="31"/>
  <c r="AA372" i="31"/>
  <c r="Z372" i="31"/>
  <c r="Y372" i="31"/>
  <c r="T372" i="31"/>
  <c r="P372" i="31"/>
  <c r="AI371" i="31"/>
  <c r="AF371" i="31"/>
  <c r="AE371" i="31"/>
  <c r="AJ371" i="31"/>
  <c r="AB371" i="31"/>
  <c r="AA371" i="31"/>
  <c r="Z371" i="31"/>
  <c r="Y371" i="31"/>
  <c r="T371" i="31"/>
  <c r="P371" i="31"/>
  <c r="AI370" i="31"/>
  <c r="AF370" i="31"/>
  <c r="AE370" i="31"/>
  <c r="AJ370" i="31"/>
  <c r="AB370" i="31"/>
  <c r="AA370" i="31"/>
  <c r="Z370" i="31"/>
  <c r="Y370" i="31"/>
  <c r="T370" i="31"/>
  <c r="P370" i="31"/>
  <c r="AI369" i="31"/>
  <c r="AF369" i="31"/>
  <c r="AE369" i="31"/>
  <c r="AJ369" i="31"/>
  <c r="AB369" i="31"/>
  <c r="AA369" i="31"/>
  <c r="Z369" i="31"/>
  <c r="Y369" i="31"/>
  <c r="T369" i="31"/>
  <c r="P369" i="31"/>
  <c r="AI368" i="31"/>
  <c r="AF368" i="31"/>
  <c r="AE368" i="31"/>
  <c r="AJ368" i="31"/>
  <c r="AB368" i="31"/>
  <c r="AA368" i="31"/>
  <c r="Z368" i="31"/>
  <c r="Y368" i="31"/>
  <c r="T368" i="31"/>
  <c r="P368" i="31"/>
  <c r="AI367" i="31"/>
  <c r="AF367" i="31"/>
  <c r="AE367" i="31"/>
  <c r="AJ367" i="31"/>
  <c r="AB367" i="31"/>
  <c r="AA367" i="31"/>
  <c r="Z367" i="31"/>
  <c r="Y367" i="31"/>
  <c r="T367" i="31"/>
  <c r="P367" i="31"/>
  <c r="AI366" i="31"/>
  <c r="AF366" i="31"/>
  <c r="AE366" i="31"/>
  <c r="AJ366" i="31"/>
  <c r="AB366" i="31"/>
  <c r="AA366" i="31"/>
  <c r="Z366" i="31"/>
  <c r="Y366" i="31"/>
  <c r="T366" i="31"/>
  <c r="P366" i="31"/>
  <c r="AE365" i="31"/>
  <c r="AJ365" i="31"/>
  <c r="AI365" i="31"/>
  <c r="AF365" i="31"/>
  <c r="AB365" i="31"/>
  <c r="AA365" i="31"/>
  <c r="Z365" i="31"/>
  <c r="Y365" i="31"/>
  <c r="T365" i="31"/>
  <c r="P365" i="31"/>
  <c r="AE364" i="31"/>
  <c r="AJ364" i="31"/>
  <c r="AI364" i="31"/>
  <c r="AF364" i="31"/>
  <c r="AB364" i="31"/>
  <c r="AA364" i="31"/>
  <c r="Z364" i="31"/>
  <c r="Y364" i="31"/>
  <c r="T364" i="31"/>
  <c r="P364" i="31"/>
  <c r="AI363" i="31"/>
  <c r="AF363" i="31"/>
  <c r="AE363" i="31"/>
  <c r="AJ363" i="31"/>
  <c r="AB363" i="31"/>
  <c r="AA363" i="31"/>
  <c r="Z363" i="31"/>
  <c r="Y363" i="31"/>
  <c r="T363" i="31"/>
  <c r="P363" i="31"/>
  <c r="AI362" i="31"/>
  <c r="AF362" i="31"/>
  <c r="AE362" i="31"/>
  <c r="AJ362" i="31"/>
  <c r="AB362" i="31"/>
  <c r="AA362" i="31"/>
  <c r="Z362" i="31"/>
  <c r="Y362" i="31"/>
  <c r="T362" i="31"/>
  <c r="P362" i="31"/>
  <c r="AI361" i="31"/>
  <c r="AF361" i="31"/>
  <c r="AE361" i="31"/>
  <c r="AJ361" i="31"/>
  <c r="AB361" i="31"/>
  <c r="AA361" i="31"/>
  <c r="Z361" i="31"/>
  <c r="Y361" i="31"/>
  <c r="T361" i="31"/>
  <c r="P361" i="31"/>
  <c r="AE360" i="31"/>
  <c r="AJ360" i="31"/>
  <c r="AI360" i="31"/>
  <c r="AF360" i="31"/>
  <c r="AB360" i="31"/>
  <c r="AA360" i="31"/>
  <c r="Z360" i="31"/>
  <c r="Y360" i="31"/>
  <c r="T360" i="31"/>
  <c r="P360" i="31"/>
  <c r="AE359" i="31"/>
  <c r="AJ359" i="31"/>
  <c r="AI359" i="31"/>
  <c r="AF359" i="31"/>
  <c r="AB359" i="31"/>
  <c r="AA359" i="31"/>
  <c r="Z359" i="31"/>
  <c r="Y359" i="31"/>
  <c r="T359" i="31"/>
  <c r="P359" i="31"/>
  <c r="AI358" i="31"/>
  <c r="AF358" i="31"/>
  <c r="AE358" i="31"/>
  <c r="AJ358" i="31"/>
  <c r="AB358" i="31"/>
  <c r="AA358" i="31"/>
  <c r="Z358" i="31"/>
  <c r="Y358" i="31"/>
  <c r="T358" i="31"/>
  <c r="P358" i="31"/>
  <c r="AE357" i="31"/>
  <c r="AJ357" i="31"/>
  <c r="AI357" i="31"/>
  <c r="AF357" i="31"/>
  <c r="AB357" i="31"/>
  <c r="AA357" i="31"/>
  <c r="Z357" i="31"/>
  <c r="Y357" i="31"/>
  <c r="T357" i="31"/>
  <c r="P357" i="31"/>
  <c r="AI356" i="31"/>
  <c r="AF356" i="31"/>
  <c r="AE356" i="31"/>
  <c r="AJ356" i="31"/>
  <c r="AB356" i="31"/>
  <c r="AA356" i="31"/>
  <c r="Z356" i="31"/>
  <c r="Y356" i="31"/>
  <c r="T356" i="31"/>
  <c r="P356" i="31"/>
  <c r="AI355" i="31"/>
  <c r="AF355" i="31"/>
  <c r="AE355" i="31"/>
  <c r="AJ355" i="31"/>
  <c r="AB355" i="31"/>
  <c r="AA355" i="31"/>
  <c r="Z355" i="31"/>
  <c r="Y355" i="31"/>
  <c r="T355" i="31"/>
  <c r="P355" i="31"/>
  <c r="AI354" i="31"/>
  <c r="AF354" i="31"/>
  <c r="AE354" i="31"/>
  <c r="AJ354" i="31"/>
  <c r="AB354" i="31"/>
  <c r="AA354" i="31"/>
  <c r="Z354" i="31"/>
  <c r="Y354" i="31"/>
  <c r="T354" i="31"/>
  <c r="P354" i="31"/>
  <c r="AI353" i="31"/>
  <c r="AF353" i="31"/>
  <c r="AE353" i="31"/>
  <c r="AJ353" i="31"/>
  <c r="AB353" i="31"/>
  <c r="AA353" i="31"/>
  <c r="Z353" i="31"/>
  <c r="Y353" i="31"/>
  <c r="T353" i="31"/>
  <c r="P353" i="31"/>
  <c r="AI352" i="31"/>
  <c r="AF352" i="31"/>
  <c r="AE352" i="31"/>
  <c r="AJ352" i="31"/>
  <c r="AB352" i="31"/>
  <c r="AA352" i="31"/>
  <c r="Z352" i="31"/>
  <c r="Y352" i="31"/>
  <c r="T352" i="31"/>
  <c r="P352" i="31"/>
  <c r="AI351" i="31"/>
  <c r="AF351" i="31"/>
  <c r="AE351" i="31"/>
  <c r="AJ351" i="31"/>
  <c r="AB351" i="31"/>
  <c r="AA351" i="31"/>
  <c r="Z351" i="31"/>
  <c r="Y351" i="31"/>
  <c r="T351" i="31"/>
  <c r="P351" i="31"/>
  <c r="AI350" i="31"/>
  <c r="AF350" i="31"/>
  <c r="AE350" i="31"/>
  <c r="AJ350" i="31"/>
  <c r="AB350" i="31"/>
  <c r="AA350" i="31"/>
  <c r="Z350" i="31"/>
  <c r="Y350" i="31"/>
  <c r="T350" i="31"/>
  <c r="P350" i="31"/>
  <c r="AE349" i="31"/>
  <c r="AJ349" i="31"/>
  <c r="AI349" i="31"/>
  <c r="AF349" i="31"/>
  <c r="AB349" i="31"/>
  <c r="AA349" i="31"/>
  <c r="Z349" i="31"/>
  <c r="Y349" i="31"/>
  <c r="T349" i="31"/>
  <c r="P349" i="31"/>
  <c r="AE348" i="31"/>
  <c r="AJ348" i="31"/>
  <c r="AI348" i="31"/>
  <c r="AF348" i="31"/>
  <c r="AB348" i="31"/>
  <c r="AA348" i="31"/>
  <c r="Z348" i="31"/>
  <c r="Y348" i="31"/>
  <c r="T348" i="31"/>
  <c r="P348" i="31"/>
  <c r="AI347" i="31"/>
  <c r="AF347" i="31"/>
  <c r="AE347" i="31"/>
  <c r="AJ347" i="31"/>
  <c r="AB347" i="31"/>
  <c r="AA347" i="31"/>
  <c r="Z347" i="31"/>
  <c r="Y347" i="31"/>
  <c r="T347" i="31"/>
  <c r="P347" i="31"/>
  <c r="AE346" i="31"/>
  <c r="AJ346" i="31"/>
  <c r="AI346" i="31"/>
  <c r="AF346" i="31"/>
  <c r="AB346" i="31"/>
  <c r="AA346" i="31"/>
  <c r="Z346" i="31"/>
  <c r="Y346" i="31"/>
  <c r="T346" i="31"/>
  <c r="P346" i="31"/>
  <c r="AI345" i="31"/>
  <c r="AF345" i="31"/>
  <c r="AE345" i="31"/>
  <c r="AJ345" i="31"/>
  <c r="AB345" i="31"/>
  <c r="AA345" i="31"/>
  <c r="Z345" i="31"/>
  <c r="Y345" i="31"/>
  <c r="T345" i="31"/>
  <c r="P345" i="31"/>
  <c r="AI344" i="31"/>
  <c r="AF344" i="31"/>
  <c r="AE344" i="31"/>
  <c r="AJ344" i="31"/>
  <c r="AB344" i="31"/>
  <c r="AA344" i="31"/>
  <c r="Z344" i="31"/>
  <c r="Y344" i="31"/>
  <c r="T344" i="31"/>
  <c r="P344" i="31"/>
  <c r="AI343" i="31"/>
  <c r="AF343" i="31"/>
  <c r="AE343" i="31"/>
  <c r="AJ343" i="31"/>
  <c r="AB343" i="31"/>
  <c r="AA343" i="31"/>
  <c r="Z343" i="31"/>
  <c r="Y343" i="31"/>
  <c r="T343" i="31"/>
  <c r="P343" i="31"/>
  <c r="AE342" i="31"/>
  <c r="AJ342" i="31"/>
  <c r="AI342" i="31"/>
  <c r="AF342" i="31"/>
  <c r="AB342" i="31"/>
  <c r="AA342" i="31"/>
  <c r="Z342" i="31"/>
  <c r="Y342" i="31"/>
  <c r="T342" i="31"/>
  <c r="P342" i="31"/>
  <c r="AI341" i="31"/>
  <c r="AF341" i="31"/>
  <c r="AE341" i="31"/>
  <c r="AJ341" i="31"/>
  <c r="AB341" i="31"/>
  <c r="AA341" i="31"/>
  <c r="Z341" i="31"/>
  <c r="Y341" i="31"/>
  <c r="T341" i="31"/>
  <c r="P341" i="31"/>
  <c r="AI340" i="31"/>
  <c r="AF340" i="31"/>
  <c r="AE340" i="31"/>
  <c r="AJ340" i="31"/>
  <c r="AB340" i="31"/>
  <c r="AA340" i="31"/>
  <c r="Z340" i="31"/>
  <c r="Y340" i="31"/>
  <c r="T340" i="31"/>
  <c r="P340" i="31"/>
  <c r="AI339" i="31"/>
  <c r="AF339" i="31"/>
  <c r="AE339" i="31"/>
  <c r="AJ339" i="31"/>
  <c r="AB339" i="31"/>
  <c r="AA339" i="31"/>
  <c r="Z339" i="31"/>
  <c r="Y339" i="31"/>
  <c r="T339" i="31"/>
  <c r="P339" i="31"/>
  <c r="AI338" i="31"/>
  <c r="AF338" i="31"/>
  <c r="AE338" i="31"/>
  <c r="AJ338" i="31"/>
  <c r="AB338" i="31"/>
  <c r="AA338" i="31"/>
  <c r="Z338" i="31"/>
  <c r="Y338" i="31"/>
  <c r="T338" i="31"/>
  <c r="P338" i="31"/>
  <c r="AI337" i="31"/>
  <c r="AF337" i="31"/>
  <c r="AE337" i="31"/>
  <c r="AJ337" i="31"/>
  <c r="AB337" i="31"/>
  <c r="AA337" i="31"/>
  <c r="Z337" i="31"/>
  <c r="Y337" i="31"/>
  <c r="T337" i="31"/>
  <c r="P337" i="31"/>
  <c r="AI336" i="31"/>
  <c r="AF336" i="31"/>
  <c r="AE336" i="31"/>
  <c r="AJ336" i="31"/>
  <c r="AB336" i="31"/>
  <c r="AA336" i="31"/>
  <c r="Z336" i="31"/>
  <c r="Y336" i="31"/>
  <c r="T336" i="31"/>
  <c r="P336" i="31"/>
  <c r="AI335" i="31"/>
  <c r="AF335" i="31"/>
  <c r="AE335" i="31"/>
  <c r="AJ335" i="31"/>
  <c r="AB335" i="31"/>
  <c r="AA335" i="31"/>
  <c r="Z335" i="31"/>
  <c r="Y335" i="31"/>
  <c r="T335" i="31"/>
  <c r="P335" i="31"/>
  <c r="AE334" i="31"/>
  <c r="AJ334" i="31"/>
  <c r="AI334" i="31"/>
  <c r="AF334" i="31"/>
  <c r="AB334" i="31"/>
  <c r="AA334" i="31"/>
  <c r="Z334" i="31"/>
  <c r="Y334" i="31"/>
  <c r="T334" i="31"/>
  <c r="P334" i="31"/>
  <c r="AI333" i="31"/>
  <c r="AF333" i="31"/>
  <c r="AE333" i="31"/>
  <c r="AJ333" i="31"/>
  <c r="AB333" i="31"/>
  <c r="AA333" i="31"/>
  <c r="Z333" i="31"/>
  <c r="Y333" i="31"/>
  <c r="T333" i="31"/>
  <c r="P333" i="31"/>
  <c r="AI332" i="31"/>
  <c r="AF332" i="31"/>
  <c r="AE332" i="31"/>
  <c r="AJ332" i="31"/>
  <c r="AB332" i="31"/>
  <c r="AA332" i="31"/>
  <c r="Z332" i="31"/>
  <c r="Y332" i="31"/>
  <c r="T332" i="31"/>
  <c r="P332" i="31"/>
  <c r="AI331" i="31"/>
  <c r="AF331" i="31"/>
  <c r="AE331" i="31"/>
  <c r="AJ331" i="31"/>
  <c r="AB331" i="31"/>
  <c r="AA331" i="31"/>
  <c r="Z331" i="31"/>
  <c r="Y331" i="31"/>
  <c r="T331" i="31"/>
  <c r="P331" i="31"/>
  <c r="AE330" i="31"/>
  <c r="AJ330" i="31"/>
  <c r="AI330" i="31"/>
  <c r="AF330" i="31"/>
  <c r="AB330" i="31"/>
  <c r="AA330" i="31"/>
  <c r="Z330" i="31"/>
  <c r="Y330" i="31"/>
  <c r="T330" i="31"/>
  <c r="P330" i="31"/>
  <c r="AE329" i="31"/>
  <c r="AJ329" i="31"/>
  <c r="AI329" i="31"/>
  <c r="AF329" i="31"/>
  <c r="AB329" i="31"/>
  <c r="AA329" i="31"/>
  <c r="Z329" i="31"/>
  <c r="Y329" i="31"/>
  <c r="T329" i="31"/>
  <c r="P329" i="31"/>
  <c r="AE328" i="31"/>
  <c r="AJ328" i="31"/>
  <c r="AI328" i="31"/>
  <c r="AF328" i="31"/>
  <c r="AB328" i="31"/>
  <c r="AA328" i="31"/>
  <c r="Z328" i="31"/>
  <c r="Y328" i="31"/>
  <c r="T328" i="31"/>
  <c r="P328" i="31"/>
  <c r="AI327" i="31"/>
  <c r="AF327" i="31"/>
  <c r="AE327" i="31"/>
  <c r="AJ327" i="31"/>
  <c r="AB327" i="31"/>
  <c r="AA327" i="31"/>
  <c r="Z327" i="31"/>
  <c r="Y327" i="31"/>
  <c r="T327" i="31"/>
  <c r="P327" i="31"/>
  <c r="AE326" i="31"/>
  <c r="AJ326" i="31"/>
  <c r="AI326" i="31"/>
  <c r="AF326" i="31"/>
  <c r="AB326" i="31"/>
  <c r="AA326" i="31"/>
  <c r="Z326" i="31"/>
  <c r="Y326" i="31"/>
  <c r="T326" i="31"/>
  <c r="P326" i="31"/>
  <c r="AI325" i="31"/>
  <c r="AF325" i="31"/>
  <c r="AE325" i="31"/>
  <c r="AJ325" i="31"/>
  <c r="AB325" i="31"/>
  <c r="AA325" i="31"/>
  <c r="Z325" i="31"/>
  <c r="Y325" i="31"/>
  <c r="T325" i="31"/>
  <c r="P325" i="31"/>
  <c r="AI324" i="31"/>
  <c r="AF324" i="31"/>
  <c r="AE324" i="31"/>
  <c r="AJ324" i="31"/>
  <c r="AB324" i="31"/>
  <c r="AA324" i="31"/>
  <c r="Z324" i="31"/>
  <c r="Y324" i="31"/>
  <c r="T324" i="31"/>
  <c r="P324" i="31"/>
  <c r="AI323" i="31"/>
  <c r="AF323" i="31"/>
  <c r="AE323" i="31"/>
  <c r="AJ323" i="31"/>
  <c r="AB323" i="31"/>
  <c r="AA323" i="31"/>
  <c r="Z323" i="31"/>
  <c r="Y323" i="31"/>
  <c r="T323" i="31"/>
  <c r="P323" i="31"/>
  <c r="AI322" i="31"/>
  <c r="AF322" i="31"/>
  <c r="AE322" i="31"/>
  <c r="AJ322" i="31"/>
  <c r="AB322" i="31"/>
  <c r="AA322" i="31"/>
  <c r="Z322" i="31"/>
  <c r="Y322" i="31"/>
  <c r="T322" i="31"/>
  <c r="P322" i="31"/>
  <c r="AI321" i="31"/>
  <c r="AF321" i="31"/>
  <c r="AE321" i="31"/>
  <c r="AJ321" i="31"/>
  <c r="AB321" i="31"/>
  <c r="AA321" i="31"/>
  <c r="Z321" i="31"/>
  <c r="Y321" i="31"/>
  <c r="T321" i="31"/>
  <c r="P321" i="31"/>
  <c r="AI320" i="31"/>
  <c r="AF320" i="31"/>
  <c r="AE320" i="31"/>
  <c r="AJ320" i="31"/>
  <c r="AB320" i="31"/>
  <c r="AA320" i="31"/>
  <c r="Z320" i="31"/>
  <c r="Y320" i="31"/>
  <c r="T320" i="31"/>
  <c r="P320" i="31"/>
  <c r="AI319" i="31"/>
  <c r="AF319" i="31"/>
  <c r="AE319" i="31"/>
  <c r="AJ319" i="31"/>
  <c r="AB319" i="31"/>
  <c r="AA319" i="31"/>
  <c r="Z319" i="31"/>
  <c r="Y319" i="31"/>
  <c r="T319" i="31"/>
  <c r="P319" i="31"/>
  <c r="AE318" i="31"/>
  <c r="AJ318" i="31"/>
  <c r="AI318" i="31"/>
  <c r="AF318" i="31"/>
  <c r="AB318" i="31"/>
  <c r="AA318" i="31"/>
  <c r="Z318" i="31"/>
  <c r="Y318" i="31"/>
  <c r="T318" i="31"/>
  <c r="P318" i="31"/>
  <c r="AI317" i="31"/>
  <c r="AF317" i="31"/>
  <c r="AE317" i="31"/>
  <c r="AJ317" i="31"/>
  <c r="AB317" i="31"/>
  <c r="AA317" i="31"/>
  <c r="Z317" i="31"/>
  <c r="Y317" i="31"/>
  <c r="T317" i="31"/>
  <c r="P317" i="31"/>
  <c r="AI316" i="31"/>
  <c r="AF316" i="31"/>
  <c r="AE316" i="31"/>
  <c r="AJ316" i="31"/>
  <c r="AB316" i="31"/>
  <c r="AA316" i="31"/>
  <c r="Z316" i="31"/>
  <c r="Y316" i="31"/>
  <c r="T316" i="31"/>
  <c r="P316" i="31"/>
  <c r="AI315" i="31"/>
  <c r="AF315" i="31"/>
  <c r="AE315" i="31"/>
  <c r="AJ315" i="31"/>
  <c r="AB315" i="31"/>
  <c r="AA315" i="31"/>
  <c r="Z315" i="31"/>
  <c r="Y315" i="31"/>
  <c r="T315" i="31"/>
  <c r="P315" i="31"/>
  <c r="AI314" i="31"/>
  <c r="AF314" i="31"/>
  <c r="AE314" i="31"/>
  <c r="AJ314" i="31"/>
  <c r="AB314" i="31"/>
  <c r="AA314" i="31"/>
  <c r="Z314" i="31"/>
  <c r="Y314" i="31"/>
  <c r="T314" i="31"/>
  <c r="P314" i="31"/>
  <c r="AI313" i="31"/>
  <c r="AF313" i="31"/>
  <c r="AE313" i="31"/>
  <c r="AJ313" i="31"/>
  <c r="AB313" i="31"/>
  <c r="AA313" i="31"/>
  <c r="Z313" i="31"/>
  <c r="Y313" i="31"/>
  <c r="T313" i="31"/>
  <c r="P313" i="31"/>
  <c r="AI312" i="31"/>
  <c r="AF312" i="31"/>
  <c r="AE312" i="31"/>
  <c r="AJ312" i="31"/>
  <c r="AB312" i="31"/>
  <c r="AA312" i="31"/>
  <c r="Z312" i="31"/>
  <c r="Y312" i="31"/>
  <c r="T312" i="31"/>
  <c r="P312" i="31"/>
  <c r="AE311" i="31"/>
  <c r="AJ311" i="31"/>
  <c r="AI311" i="31"/>
  <c r="AF311" i="31"/>
  <c r="AB311" i="31"/>
  <c r="AA311" i="31"/>
  <c r="Z311" i="31"/>
  <c r="Y311" i="31"/>
  <c r="T311" i="31"/>
  <c r="P311" i="31"/>
  <c r="AE310" i="31"/>
  <c r="AJ310" i="31"/>
  <c r="AI310" i="31"/>
  <c r="AF310" i="31"/>
  <c r="AB310" i="31"/>
  <c r="AA310" i="31"/>
  <c r="Z310" i="31"/>
  <c r="Y310" i="31"/>
  <c r="T310" i="31"/>
  <c r="P310" i="31"/>
  <c r="AI309" i="31"/>
  <c r="AF309" i="31"/>
  <c r="AE309" i="31"/>
  <c r="AJ309" i="31"/>
  <c r="AB309" i="31"/>
  <c r="AA309" i="31"/>
  <c r="Z309" i="31"/>
  <c r="Y309" i="31"/>
  <c r="T309" i="31"/>
  <c r="P309" i="31"/>
  <c r="AI308" i="31"/>
  <c r="AF308" i="31"/>
  <c r="AE308" i="31"/>
  <c r="AJ308" i="31"/>
  <c r="AB308" i="31"/>
  <c r="AA308" i="31"/>
  <c r="Z308" i="31"/>
  <c r="Y308" i="31"/>
  <c r="T308" i="31"/>
  <c r="P308" i="31"/>
  <c r="AI307" i="31"/>
  <c r="AF307" i="31"/>
  <c r="AE307" i="31"/>
  <c r="AJ307" i="31"/>
  <c r="AB307" i="31"/>
  <c r="AA307" i="31"/>
  <c r="Z307" i="31"/>
  <c r="Y307" i="31"/>
  <c r="T307" i="31"/>
  <c r="P307" i="31"/>
  <c r="AI306" i="31"/>
  <c r="AF306" i="31"/>
  <c r="AE306" i="31"/>
  <c r="AJ306" i="31"/>
  <c r="AB306" i="31"/>
  <c r="AA306" i="31"/>
  <c r="Z306" i="31"/>
  <c r="Y306" i="31"/>
  <c r="T306" i="31"/>
  <c r="P306" i="31"/>
  <c r="AE305" i="31"/>
  <c r="AJ305" i="31"/>
  <c r="AI305" i="31"/>
  <c r="AF305" i="31"/>
  <c r="AB305" i="31"/>
  <c r="AA305" i="31"/>
  <c r="Z305" i="31"/>
  <c r="Y305" i="31"/>
  <c r="T305" i="31"/>
  <c r="P305" i="31"/>
  <c r="AI304" i="31"/>
  <c r="AF304" i="31"/>
  <c r="AE304" i="31"/>
  <c r="AJ304" i="31"/>
  <c r="AB304" i="31"/>
  <c r="AA304" i="31"/>
  <c r="Z304" i="31"/>
  <c r="Y304" i="31"/>
  <c r="T304" i="31"/>
  <c r="P304" i="31"/>
  <c r="AI303" i="31"/>
  <c r="AF303" i="31"/>
  <c r="AE303" i="31"/>
  <c r="AJ303" i="31"/>
  <c r="AB303" i="31"/>
  <c r="AA303" i="31"/>
  <c r="Z303" i="31"/>
  <c r="Y303" i="31"/>
  <c r="T303" i="31"/>
  <c r="P303" i="31"/>
  <c r="AE302" i="31"/>
  <c r="AJ302" i="31"/>
  <c r="AI302" i="31"/>
  <c r="AF302" i="31"/>
  <c r="AB302" i="31"/>
  <c r="AA302" i="31"/>
  <c r="Z302" i="31"/>
  <c r="Y302" i="31"/>
  <c r="T302" i="31"/>
  <c r="P302" i="31"/>
  <c r="AI301" i="31"/>
  <c r="AF301" i="31"/>
  <c r="AE301" i="31"/>
  <c r="AJ301" i="31"/>
  <c r="AB301" i="31"/>
  <c r="AA301" i="31"/>
  <c r="Z301" i="31"/>
  <c r="Y301" i="31"/>
  <c r="T301" i="31"/>
  <c r="P301" i="31"/>
  <c r="AE300" i="31"/>
  <c r="AJ300" i="31"/>
  <c r="AI300" i="31"/>
  <c r="AF300" i="31"/>
  <c r="AB300" i="31"/>
  <c r="AA300" i="31"/>
  <c r="Z300" i="31"/>
  <c r="Y300" i="31"/>
  <c r="T300" i="31"/>
  <c r="P300" i="31"/>
  <c r="AE299" i="31"/>
  <c r="AJ299" i="31"/>
  <c r="AI299" i="31"/>
  <c r="AF299" i="31"/>
  <c r="AB299" i="31"/>
  <c r="AA299" i="31"/>
  <c r="Z299" i="31"/>
  <c r="Y299" i="31"/>
  <c r="T299" i="31"/>
  <c r="P299" i="31"/>
  <c r="AE298" i="31"/>
  <c r="AJ298" i="31"/>
  <c r="AI298" i="31"/>
  <c r="AF298" i="31"/>
  <c r="AB298" i="31"/>
  <c r="AA298" i="31"/>
  <c r="Z298" i="31"/>
  <c r="Y298" i="31"/>
  <c r="T298" i="31"/>
  <c r="P298" i="31"/>
  <c r="AE297" i="31"/>
  <c r="AJ297" i="31"/>
  <c r="AI297" i="31"/>
  <c r="AF297" i="31"/>
  <c r="AB297" i="31"/>
  <c r="AA297" i="31"/>
  <c r="Z297" i="31"/>
  <c r="Y297" i="31"/>
  <c r="T297" i="31"/>
  <c r="P297" i="31"/>
  <c r="AE296" i="31"/>
  <c r="AJ296" i="31"/>
  <c r="AI296" i="31"/>
  <c r="AF296" i="31"/>
  <c r="AB296" i="31"/>
  <c r="AA296" i="31"/>
  <c r="Z296" i="31"/>
  <c r="Y296" i="31"/>
  <c r="T296" i="31"/>
  <c r="P296" i="31"/>
  <c r="AI295" i="31"/>
  <c r="AF295" i="31"/>
  <c r="AE295" i="31"/>
  <c r="AJ295" i="31"/>
  <c r="AB295" i="31"/>
  <c r="AA295" i="31"/>
  <c r="Z295" i="31"/>
  <c r="Y295" i="31"/>
  <c r="T295" i="31"/>
  <c r="P295" i="31"/>
  <c r="AE294" i="31"/>
  <c r="AJ294" i="31"/>
  <c r="AI294" i="31"/>
  <c r="AF294" i="31"/>
  <c r="AB294" i="31"/>
  <c r="AA294" i="31"/>
  <c r="Z294" i="31"/>
  <c r="Y294" i="31"/>
  <c r="T294" i="31"/>
  <c r="P294" i="31"/>
  <c r="AI293" i="31"/>
  <c r="AF293" i="31"/>
  <c r="AE293" i="31"/>
  <c r="AJ293" i="31"/>
  <c r="AB293" i="31"/>
  <c r="AA293" i="31"/>
  <c r="Z293" i="31"/>
  <c r="Y293" i="31"/>
  <c r="T293" i="31"/>
  <c r="P293" i="31"/>
  <c r="AI292" i="31"/>
  <c r="AF292" i="31"/>
  <c r="AE292" i="31"/>
  <c r="AJ292" i="31"/>
  <c r="AB292" i="31"/>
  <c r="AA292" i="31"/>
  <c r="Z292" i="31"/>
  <c r="Y292" i="31"/>
  <c r="T292" i="31"/>
  <c r="P292" i="31"/>
  <c r="AI291" i="31"/>
  <c r="AF291" i="31"/>
  <c r="AE291" i="31"/>
  <c r="AJ291" i="31"/>
  <c r="AB291" i="31"/>
  <c r="AA291" i="31"/>
  <c r="Z291" i="31"/>
  <c r="Y291" i="31"/>
  <c r="T291" i="31"/>
  <c r="P291" i="31"/>
  <c r="AI290" i="31"/>
  <c r="AF290" i="31"/>
  <c r="AE290" i="31"/>
  <c r="AJ290" i="31"/>
  <c r="AB290" i="31"/>
  <c r="AA290" i="31"/>
  <c r="Z290" i="31"/>
  <c r="Y290" i="31"/>
  <c r="T290" i="31"/>
  <c r="P290" i="31"/>
  <c r="AE289" i="31"/>
  <c r="AJ289" i="31"/>
  <c r="AI289" i="31"/>
  <c r="AF289" i="31"/>
  <c r="AB289" i="31"/>
  <c r="AA289" i="31"/>
  <c r="Z289" i="31"/>
  <c r="Y289" i="31"/>
  <c r="T289" i="31"/>
  <c r="P289" i="31"/>
  <c r="AE288" i="31"/>
  <c r="AJ288" i="31"/>
  <c r="AI288" i="31"/>
  <c r="AF288" i="31"/>
  <c r="AB288" i="31"/>
  <c r="AA288" i="31"/>
  <c r="Z288" i="31"/>
  <c r="Y288" i="31"/>
  <c r="T288" i="31"/>
  <c r="P288" i="31"/>
  <c r="AI287" i="31"/>
  <c r="AF287" i="31"/>
  <c r="AE287" i="31"/>
  <c r="AJ287" i="31"/>
  <c r="AB287" i="31"/>
  <c r="AA287" i="31"/>
  <c r="Z287" i="31"/>
  <c r="Y287" i="31"/>
  <c r="T287" i="31"/>
  <c r="P287" i="31"/>
  <c r="AE286" i="31"/>
  <c r="AJ286" i="31"/>
  <c r="AI286" i="31"/>
  <c r="AF286" i="31"/>
  <c r="AB286" i="31"/>
  <c r="AA286" i="31"/>
  <c r="Z286" i="31"/>
  <c r="Y286" i="31"/>
  <c r="T286" i="31"/>
  <c r="P286" i="31"/>
  <c r="AI285" i="31"/>
  <c r="AF285" i="31"/>
  <c r="AE285" i="31"/>
  <c r="AJ285" i="31"/>
  <c r="AB285" i="31"/>
  <c r="AA285" i="31"/>
  <c r="Z285" i="31"/>
  <c r="Y285" i="31"/>
  <c r="T285" i="31"/>
  <c r="P285" i="31"/>
  <c r="AE284" i="31"/>
  <c r="AJ284" i="31"/>
  <c r="AI284" i="31"/>
  <c r="AF284" i="31"/>
  <c r="AB284" i="31"/>
  <c r="AA284" i="31"/>
  <c r="Z284" i="31"/>
  <c r="Y284" i="31"/>
  <c r="T284" i="31"/>
  <c r="P284" i="31"/>
  <c r="AE283" i="31"/>
  <c r="AJ283" i="31"/>
  <c r="AI283" i="31"/>
  <c r="AF283" i="31"/>
  <c r="AB283" i="31"/>
  <c r="AA283" i="31"/>
  <c r="Z283" i="31"/>
  <c r="Y283" i="31"/>
  <c r="T283" i="31"/>
  <c r="P283" i="31"/>
  <c r="AI282" i="31"/>
  <c r="AF282" i="31"/>
  <c r="AE282" i="31"/>
  <c r="AJ282" i="31"/>
  <c r="AB282" i="31"/>
  <c r="AA282" i="31"/>
  <c r="Z282" i="31"/>
  <c r="Y282" i="31"/>
  <c r="T282" i="31"/>
  <c r="P282" i="31"/>
  <c r="AE281" i="31"/>
  <c r="AJ281" i="31"/>
  <c r="AI281" i="31"/>
  <c r="AF281" i="31"/>
  <c r="AB281" i="31"/>
  <c r="AA281" i="31"/>
  <c r="Z281" i="31"/>
  <c r="Y281" i="31"/>
  <c r="T281" i="31"/>
  <c r="P281" i="31"/>
  <c r="AE280" i="31"/>
  <c r="AJ280" i="31"/>
  <c r="AI280" i="31"/>
  <c r="AF280" i="31"/>
  <c r="AB280" i="31"/>
  <c r="AA280" i="31"/>
  <c r="Z280" i="31"/>
  <c r="Y280" i="31"/>
  <c r="T280" i="31"/>
  <c r="P280" i="31"/>
  <c r="AI279" i="31"/>
  <c r="AF279" i="31"/>
  <c r="AE279" i="31"/>
  <c r="AJ279" i="31"/>
  <c r="AB279" i="31"/>
  <c r="AA279" i="31"/>
  <c r="Z279" i="31"/>
  <c r="Y279" i="31"/>
  <c r="T279" i="31"/>
  <c r="P279" i="31"/>
  <c r="AI278" i="31"/>
  <c r="AF278" i="31"/>
  <c r="AE278" i="31"/>
  <c r="AJ278" i="31"/>
  <c r="AB278" i="31"/>
  <c r="AA278" i="31"/>
  <c r="Z278" i="31"/>
  <c r="Y278" i="31"/>
  <c r="T278" i="31"/>
  <c r="P278" i="31"/>
  <c r="AI277" i="31"/>
  <c r="AF277" i="31"/>
  <c r="AE277" i="31"/>
  <c r="AJ277" i="31"/>
  <c r="AB277" i="31"/>
  <c r="AA277" i="31"/>
  <c r="Z277" i="31"/>
  <c r="Y277" i="31"/>
  <c r="T277" i="31"/>
  <c r="P277" i="31"/>
  <c r="AE276" i="31"/>
  <c r="AJ276" i="31"/>
  <c r="AI276" i="31"/>
  <c r="AF276" i="31"/>
  <c r="AB276" i="31"/>
  <c r="AA276" i="31"/>
  <c r="Z276" i="31"/>
  <c r="Y276" i="31"/>
  <c r="T276" i="31"/>
  <c r="P276" i="31"/>
  <c r="AE275" i="31"/>
  <c r="AJ275" i="31"/>
  <c r="AI275" i="31"/>
  <c r="AF275" i="31"/>
  <c r="AB275" i="31"/>
  <c r="AA275" i="31"/>
  <c r="Z275" i="31"/>
  <c r="Y275" i="31"/>
  <c r="T275" i="31"/>
  <c r="P275" i="31"/>
  <c r="AI274" i="31"/>
  <c r="AF274" i="31"/>
  <c r="AE274" i="31"/>
  <c r="AJ274" i="31"/>
  <c r="AB274" i="31"/>
  <c r="AA274" i="31"/>
  <c r="Z274" i="31"/>
  <c r="Y274" i="31"/>
  <c r="T274" i="31"/>
  <c r="P274" i="31"/>
  <c r="AE273" i="31"/>
  <c r="AJ273" i="31"/>
  <c r="AI273" i="31"/>
  <c r="AF273" i="31"/>
  <c r="AB273" i="31"/>
  <c r="AA273" i="31"/>
  <c r="Z273" i="31"/>
  <c r="Y273" i="31"/>
  <c r="T273" i="31"/>
  <c r="P273" i="31"/>
  <c r="AE272" i="31"/>
  <c r="AJ272" i="31"/>
  <c r="AI272" i="31"/>
  <c r="AF272" i="31"/>
  <c r="AB272" i="31"/>
  <c r="AA272" i="31"/>
  <c r="Z272" i="31"/>
  <c r="Y272" i="31"/>
  <c r="T272" i="31"/>
  <c r="P272" i="31"/>
  <c r="AI271" i="31"/>
  <c r="AF271" i="31"/>
  <c r="AE271" i="31"/>
  <c r="AJ271" i="31"/>
  <c r="AB271" i="31"/>
  <c r="AA271" i="31"/>
  <c r="Z271" i="31"/>
  <c r="Y271" i="31"/>
  <c r="T271" i="31"/>
  <c r="P271" i="31"/>
  <c r="AE270" i="31"/>
  <c r="AJ270" i="31"/>
  <c r="AI270" i="31"/>
  <c r="AF270" i="31"/>
  <c r="AB270" i="31"/>
  <c r="AA270" i="31"/>
  <c r="Z270" i="31"/>
  <c r="Y270" i="31"/>
  <c r="T270" i="31"/>
  <c r="P270" i="31"/>
  <c r="AI269" i="31"/>
  <c r="AF269" i="31"/>
  <c r="AE269" i="31"/>
  <c r="AJ269" i="31"/>
  <c r="AB269" i="31"/>
  <c r="AA269" i="31"/>
  <c r="Z269" i="31"/>
  <c r="Y269" i="31"/>
  <c r="T269" i="31"/>
  <c r="P269" i="31"/>
  <c r="AE268" i="31"/>
  <c r="AJ268" i="31"/>
  <c r="AI268" i="31"/>
  <c r="AF268" i="31"/>
  <c r="AB268" i="31"/>
  <c r="AA268" i="31"/>
  <c r="Z268" i="31"/>
  <c r="Y268" i="31"/>
  <c r="T268" i="31"/>
  <c r="P268" i="31"/>
  <c r="AI267" i="31"/>
  <c r="AF267" i="31"/>
  <c r="AE267" i="31"/>
  <c r="AJ267" i="31"/>
  <c r="AB267" i="31"/>
  <c r="AA267" i="31"/>
  <c r="Z267" i="31"/>
  <c r="Y267" i="31"/>
  <c r="T267" i="31"/>
  <c r="P267" i="31"/>
  <c r="AI266" i="31"/>
  <c r="AF266" i="31"/>
  <c r="AE266" i="31"/>
  <c r="AJ266" i="31"/>
  <c r="AB266" i="31"/>
  <c r="AA266" i="31"/>
  <c r="Z266" i="31"/>
  <c r="Y266" i="31"/>
  <c r="T266" i="31"/>
  <c r="P266" i="31"/>
  <c r="AE265" i="31"/>
  <c r="AJ265" i="31"/>
  <c r="AI265" i="31"/>
  <c r="AF265" i="31"/>
  <c r="AB265" i="31"/>
  <c r="AA265" i="31"/>
  <c r="Z265" i="31"/>
  <c r="Y265" i="31"/>
  <c r="T265" i="31"/>
  <c r="P265" i="31"/>
  <c r="AE264" i="31"/>
  <c r="AJ264" i="31"/>
  <c r="AI264" i="31"/>
  <c r="AF264" i="31"/>
  <c r="AB264" i="31"/>
  <c r="AA264" i="31"/>
  <c r="Z264" i="31"/>
  <c r="Y264" i="31"/>
  <c r="T264" i="31"/>
  <c r="P264" i="31"/>
  <c r="AI263" i="31"/>
  <c r="AF263" i="31"/>
  <c r="AE263" i="31"/>
  <c r="AJ263" i="31"/>
  <c r="AB263" i="31"/>
  <c r="AA263" i="31"/>
  <c r="Z263" i="31"/>
  <c r="Y263" i="31"/>
  <c r="T263" i="31"/>
  <c r="P263" i="31"/>
  <c r="AI262" i="31"/>
  <c r="AF262" i="31"/>
  <c r="AE262" i="31"/>
  <c r="AJ262" i="31"/>
  <c r="AB262" i="31"/>
  <c r="AA262" i="31"/>
  <c r="Z262" i="31"/>
  <c r="Y262" i="31"/>
  <c r="T262" i="31"/>
  <c r="P262" i="31"/>
  <c r="AI261" i="31"/>
  <c r="AF261" i="31"/>
  <c r="AE261" i="31"/>
  <c r="AJ261" i="31"/>
  <c r="AB261" i="31"/>
  <c r="AA261" i="31"/>
  <c r="Z261" i="31"/>
  <c r="Y261" i="31"/>
  <c r="T261" i="31"/>
  <c r="P261" i="31"/>
  <c r="AI260" i="31"/>
  <c r="AF260" i="31"/>
  <c r="AE260" i="31"/>
  <c r="AJ260" i="31"/>
  <c r="AB260" i="31"/>
  <c r="AA260" i="31"/>
  <c r="Z260" i="31"/>
  <c r="Y260" i="31"/>
  <c r="T260" i="31"/>
  <c r="P260" i="31"/>
  <c r="AI259" i="31"/>
  <c r="AF259" i="31"/>
  <c r="AE259" i="31"/>
  <c r="AJ259" i="31"/>
  <c r="AB259" i="31"/>
  <c r="AA259" i="31"/>
  <c r="Z259" i="31"/>
  <c r="Y259" i="31"/>
  <c r="T259" i="31"/>
  <c r="P259" i="31"/>
  <c r="AI258" i="31"/>
  <c r="AF258" i="31"/>
  <c r="AE258" i="31"/>
  <c r="AJ258" i="31"/>
  <c r="AB258" i="31"/>
  <c r="AA258" i="31"/>
  <c r="Z258" i="31"/>
  <c r="Y258" i="31"/>
  <c r="T258" i="31"/>
  <c r="P258" i="31"/>
  <c r="AE257" i="31"/>
  <c r="AJ257" i="31"/>
  <c r="AI257" i="31"/>
  <c r="AF257" i="31"/>
  <c r="AB257" i="31"/>
  <c r="AA257" i="31"/>
  <c r="Z257" i="31"/>
  <c r="Y257" i="31"/>
  <c r="T257" i="31"/>
  <c r="P257" i="31"/>
  <c r="AI256" i="31"/>
  <c r="AF256" i="31"/>
  <c r="AE256" i="31"/>
  <c r="AJ256" i="31"/>
  <c r="AB256" i="31"/>
  <c r="AA256" i="31"/>
  <c r="Z256" i="31"/>
  <c r="Y256" i="31"/>
  <c r="T256" i="31"/>
  <c r="P256" i="31"/>
  <c r="AI255" i="31"/>
  <c r="AF255" i="31"/>
  <c r="AE255" i="31"/>
  <c r="AJ255" i="31"/>
  <c r="AB255" i="31"/>
  <c r="AA255" i="31"/>
  <c r="Z255" i="31"/>
  <c r="Y255" i="31"/>
  <c r="T255" i="31"/>
  <c r="P255" i="31"/>
  <c r="AI254" i="31"/>
  <c r="AF254" i="31"/>
  <c r="AE254" i="31"/>
  <c r="AJ254" i="31"/>
  <c r="AB254" i="31"/>
  <c r="AA254" i="31"/>
  <c r="Z254" i="31"/>
  <c r="Y254" i="31"/>
  <c r="T254" i="31"/>
  <c r="P254" i="31"/>
  <c r="AI253" i="31"/>
  <c r="AF253" i="31"/>
  <c r="AE253" i="31"/>
  <c r="AJ253" i="31"/>
  <c r="AB253" i="31"/>
  <c r="AA253" i="31"/>
  <c r="Z253" i="31"/>
  <c r="Y253" i="31"/>
  <c r="T253" i="31"/>
  <c r="P253" i="31"/>
  <c r="AI252" i="31"/>
  <c r="AF252" i="31"/>
  <c r="AE252" i="31"/>
  <c r="AJ252" i="31"/>
  <c r="AB252" i="31"/>
  <c r="AA252" i="31"/>
  <c r="Z252" i="31"/>
  <c r="Y252" i="31"/>
  <c r="T252" i="31"/>
  <c r="P252" i="31"/>
  <c r="AI251" i="31"/>
  <c r="AF251" i="31"/>
  <c r="AE251" i="31"/>
  <c r="AJ251" i="31"/>
  <c r="AB251" i="31"/>
  <c r="AA251" i="31"/>
  <c r="Z251" i="31"/>
  <c r="Y251" i="31"/>
  <c r="T251" i="31"/>
  <c r="P251" i="31"/>
  <c r="AI250" i="31"/>
  <c r="AF250" i="31"/>
  <c r="AE250" i="31"/>
  <c r="AJ250" i="31"/>
  <c r="AB250" i="31"/>
  <c r="AA250" i="31"/>
  <c r="Z250" i="31"/>
  <c r="Y250" i="31"/>
  <c r="T250" i="31"/>
  <c r="P250" i="31"/>
  <c r="AE249" i="31"/>
  <c r="AJ249" i="31"/>
  <c r="AI249" i="31"/>
  <c r="AF249" i="31"/>
  <c r="AB249" i="31"/>
  <c r="AA249" i="31"/>
  <c r="Z249" i="31"/>
  <c r="Y249" i="31"/>
  <c r="T249" i="31"/>
  <c r="P249" i="31"/>
  <c r="AE248" i="31"/>
  <c r="AJ248" i="31"/>
  <c r="AI248" i="31"/>
  <c r="AF248" i="31"/>
  <c r="AB248" i="31"/>
  <c r="AA248" i="31"/>
  <c r="Z248" i="31"/>
  <c r="Y248" i="31"/>
  <c r="T248" i="31"/>
  <c r="P248" i="31"/>
  <c r="AI247" i="31"/>
  <c r="AF247" i="31"/>
  <c r="AE247" i="31"/>
  <c r="AJ247" i="31"/>
  <c r="AB247" i="31"/>
  <c r="AA247" i="31"/>
  <c r="Z247" i="31"/>
  <c r="Y247" i="31"/>
  <c r="T247" i="31"/>
  <c r="P247" i="31"/>
  <c r="AI246" i="31"/>
  <c r="AF246" i="31"/>
  <c r="AE246" i="31"/>
  <c r="AJ246" i="31"/>
  <c r="AB246" i="31"/>
  <c r="AA246" i="31"/>
  <c r="Z246" i="31"/>
  <c r="Y246" i="31"/>
  <c r="T246" i="31"/>
  <c r="P246" i="31"/>
  <c r="AI245" i="31"/>
  <c r="AF245" i="31"/>
  <c r="AE245" i="31"/>
  <c r="AJ245" i="31"/>
  <c r="AB245" i="31"/>
  <c r="AA245" i="31"/>
  <c r="Z245" i="31"/>
  <c r="Y245" i="31"/>
  <c r="T245" i="31"/>
  <c r="P245" i="31"/>
  <c r="AI244" i="31"/>
  <c r="AF244" i="31"/>
  <c r="AE244" i="31"/>
  <c r="AJ244" i="31"/>
  <c r="AB244" i="31"/>
  <c r="AA244" i="31"/>
  <c r="Z244" i="31"/>
  <c r="Y244" i="31"/>
  <c r="T244" i="31"/>
  <c r="P244" i="31"/>
  <c r="AE243" i="31"/>
  <c r="AJ243" i="31"/>
  <c r="AI243" i="31"/>
  <c r="AF243" i="31"/>
  <c r="AB243" i="31"/>
  <c r="AA243" i="31"/>
  <c r="Z243" i="31"/>
  <c r="Y243" i="31"/>
  <c r="T243" i="31"/>
  <c r="P243" i="31"/>
  <c r="AI242" i="31"/>
  <c r="AF242" i="31"/>
  <c r="AE242" i="31"/>
  <c r="AJ242" i="31"/>
  <c r="AB242" i="31"/>
  <c r="AA242" i="31"/>
  <c r="Z242" i="31"/>
  <c r="Y242" i="31"/>
  <c r="T242" i="31"/>
  <c r="P242" i="31"/>
  <c r="AE241" i="31"/>
  <c r="AJ241" i="31"/>
  <c r="AI241" i="31"/>
  <c r="AF241" i="31"/>
  <c r="AB241" i="31"/>
  <c r="AA241" i="31"/>
  <c r="Z241" i="31"/>
  <c r="Y241" i="31"/>
  <c r="T241" i="31"/>
  <c r="P241" i="31"/>
  <c r="AI240" i="31"/>
  <c r="AF240" i="31"/>
  <c r="AE240" i="31"/>
  <c r="AJ240" i="31"/>
  <c r="AB240" i="31"/>
  <c r="AA240" i="31"/>
  <c r="Z240" i="31"/>
  <c r="Y240" i="31"/>
  <c r="T240" i="31"/>
  <c r="P240" i="31"/>
  <c r="AI239" i="31"/>
  <c r="AF239" i="31"/>
  <c r="AE239" i="31"/>
  <c r="AJ239" i="31"/>
  <c r="AB239" i="31"/>
  <c r="AA239" i="31"/>
  <c r="Z239" i="31"/>
  <c r="Y239" i="31"/>
  <c r="T239" i="31"/>
  <c r="P239" i="31"/>
  <c r="AE238" i="31"/>
  <c r="AJ238" i="31"/>
  <c r="AI238" i="31"/>
  <c r="AF238" i="31"/>
  <c r="AB238" i="31"/>
  <c r="AA238" i="31"/>
  <c r="Z238" i="31"/>
  <c r="Y238" i="31"/>
  <c r="T238" i="31"/>
  <c r="P238" i="31"/>
  <c r="AE237" i="31"/>
  <c r="AJ237" i="31"/>
  <c r="AI237" i="31"/>
  <c r="AF237" i="31"/>
  <c r="AB237" i="31"/>
  <c r="AA237" i="31"/>
  <c r="Z237" i="31"/>
  <c r="Y237" i="31"/>
  <c r="T237" i="31"/>
  <c r="P237" i="31"/>
  <c r="AE236" i="31"/>
  <c r="AJ236" i="31"/>
  <c r="AI236" i="31"/>
  <c r="AF236" i="31"/>
  <c r="AB236" i="31"/>
  <c r="AA236" i="31"/>
  <c r="Z236" i="31"/>
  <c r="Y236" i="31"/>
  <c r="T236" i="31"/>
  <c r="P236" i="31"/>
  <c r="AI235" i="31"/>
  <c r="AF235" i="31"/>
  <c r="AE235" i="31"/>
  <c r="AJ235" i="31"/>
  <c r="AB235" i="31"/>
  <c r="AA235" i="31"/>
  <c r="Z235" i="31"/>
  <c r="Y235" i="31"/>
  <c r="T235" i="31"/>
  <c r="P235" i="31"/>
  <c r="AI234" i="31"/>
  <c r="AF234" i="31"/>
  <c r="AE234" i="31"/>
  <c r="AJ234" i="31"/>
  <c r="AB234" i="31"/>
  <c r="AA234" i="31"/>
  <c r="Z234" i="31"/>
  <c r="Y234" i="31"/>
  <c r="T234" i="31"/>
  <c r="P234" i="31"/>
  <c r="AI233" i="31"/>
  <c r="AF233" i="31"/>
  <c r="AE233" i="31"/>
  <c r="AJ233" i="31"/>
  <c r="AB233" i="31"/>
  <c r="AA233" i="31"/>
  <c r="Z233" i="31"/>
  <c r="Y233" i="31"/>
  <c r="T233" i="31"/>
  <c r="P233" i="31"/>
  <c r="AI232" i="31"/>
  <c r="AF232" i="31"/>
  <c r="AE232" i="31"/>
  <c r="AJ232" i="31"/>
  <c r="AB232" i="31"/>
  <c r="AA232" i="31"/>
  <c r="Z232" i="31"/>
  <c r="Y232" i="31"/>
  <c r="T232" i="31"/>
  <c r="P232" i="31"/>
  <c r="AE231" i="31"/>
  <c r="AJ231" i="31"/>
  <c r="AI231" i="31"/>
  <c r="AF231" i="31"/>
  <c r="AB231" i="31"/>
  <c r="AA231" i="31"/>
  <c r="Z231" i="31"/>
  <c r="Y231" i="31"/>
  <c r="T231" i="31"/>
  <c r="P231" i="31"/>
  <c r="AE230" i="31"/>
  <c r="AJ230" i="31"/>
  <c r="AI230" i="31"/>
  <c r="AF230" i="31"/>
  <c r="AB230" i="31"/>
  <c r="AA230" i="31"/>
  <c r="Z230" i="31"/>
  <c r="Y230" i="31"/>
  <c r="T230" i="31"/>
  <c r="P230" i="31"/>
  <c r="AE229" i="31"/>
  <c r="AJ229" i="31"/>
  <c r="AI229" i="31"/>
  <c r="AF229" i="31"/>
  <c r="AB229" i="31"/>
  <c r="AA229" i="31"/>
  <c r="Z229" i="31"/>
  <c r="Y229" i="31"/>
  <c r="T229" i="31"/>
  <c r="P229" i="31"/>
  <c r="AE228" i="31"/>
  <c r="AJ228" i="31"/>
  <c r="AI228" i="31"/>
  <c r="AF228" i="31"/>
  <c r="AB228" i="31"/>
  <c r="AA228" i="31"/>
  <c r="Z228" i="31"/>
  <c r="Y228" i="31"/>
  <c r="T228" i="31"/>
  <c r="P228" i="31"/>
  <c r="AE227" i="31"/>
  <c r="AJ227" i="31"/>
  <c r="AI227" i="31"/>
  <c r="AF227" i="31"/>
  <c r="AB227" i="31"/>
  <c r="AA227" i="31"/>
  <c r="Z227" i="31"/>
  <c r="Y227" i="31"/>
  <c r="T227" i="31"/>
  <c r="P227" i="31"/>
  <c r="AI226" i="31"/>
  <c r="AF226" i="31"/>
  <c r="AE226" i="31"/>
  <c r="AJ226" i="31"/>
  <c r="AB226" i="31"/>
  <c r="AA226" i="31"/>
  <c r="Z226" i="31"/>
  <c r="Y226" i="31"/>
  <c r="T226" i="31"/>
  <c r="P226" i="31"/>
  <c r="AE225" i="31"/>
  <c r="AJ225" i="31"/>
  <c r="AI225" i="31"/>
  <c r="AF225" i="31"/>
  <c r="AB225" i="31"/>
  <c r="AA225" i="31"/>
  <c r="Z225" i="31"/>
  <c r="Y225" i="31"/>
  <c r="T225" i="31"/>
  <c r="P225" i="31"/>
  <c r="AE224" i="31"/>
  <c r="AJ224" i="31"/>
  <c r="AI224" i="31"/>
  <c r="AF224" i="31"/>
  <c r="AB224" i="31"/>
  <c r="AA224" i="31"/>
  <c r="Z224" i="31"/>
  <c r="Y224" i="31"/>
  <c r="T224" i="31"/>
  <c r="P224" i="31"/>
  <c r="AE223" i="31"/>
  <c r="AJ223" i="31"/>
  <c r="AI223" i="31"/>
  <c r="AF223" i="31"/>
  <c r="AB223" i="31"/>
  <c r="AA223" i="31"/>
  <c r="Z223" i="31"/>
  <c r="Y223" i="31"/>
  <c r="T223" i="31"/>
  <c r="P223" i="31"/>
  <c r="AE222" i="31"/>
  <c r="AJ222" i="31"/>
  <c r="AI222" i="31"/>
  <c r="AF222" i="31"/>
  <c r="AB222" i="31"/>
  <c r="AA222" i="31"/>
  <c r="Z222" i="31"/>
  <c r="Y222" i="31"/>
  <c r="T222" i="31"/>
  <c r="P222" i="31"/>
  <c r="AE221" i="31"/>
  <c r="AJ221" i="31"/>
  <c r="AI221" i="31"/>
  <c r="AF221" i="31"/>
  <c r="AB221" i="31"/>
  <c r="AA221" i="31"/>
  <c r="Z221" i="31"/>
  <c r="Y221" i="31"/>
  <c r="T221" i="31"/>
  <c r="P221" i="31"/>
  <c r="AE220" i="31"/>
  <c r="AJ220" i="31"/>
  <c r="AI220" i="31"/>
  <c r="AF220" i="31"/>
  <c r="AB220" i="31"/>
  <c r="AA220" i="31"/>
  <c r="Z220" i="31"/>
  <c r="Y220" i="31"/>
  <c r="T220" i="31"/>
  <c r="P220" i="31"/>
  <c r="AE219" i="31"/>
  <c r="AJ219" i="31"/>
  <c r="AI219" i="31"/>
  <c r="AF219" i="31"/>
  <c r="AB219" i="31"/>
  <c r="AA219" i="31"/>
  <c r="Z219" i="31"/>
  <c r="Y219" i="31"/>
  <c r="T219" i="31"/>
  <c r="P219" i="31"/>
  <c r="AI218" i="31"/>
  <c r="AF218" i="31"/>
  <c r="AE218" i="31"/>
  <c r="AJ218" i="31"/>
  <c r="AB218" i="31"/>
  <c r="AA218" i="31"/>
  <c r="Z218" i="31"/>
  <c r="Y218" i="31"/>
  <c r="T218" i="31"/>
  <c r="P218" i="31"/>
  <c r="AE217" i="31"/>
  <c r="AJ217" i="31"/>
  <c r="AI217" i="31"/>
  <c r="AF217" i="31"/>
  <c r="AB217" i="31"/>
  <c r="AA217" i="31"/>
  <c r="Z217" i="31"/>
  <c r="Y217" i="31"/>
  <c r="T217" i="31"/>
  <c r="P217" i="31"/>
  <c r="AE216" i="31"/>
  <c r="AJ216" i="31"/>
  <c r="AI216" i="31"/>
  <c r="AF216" i="31"/>
  <c r="AB216" i="31"/>
  <c r="AA216" i="31"/>
  <c r="Z216" i="31"/>
  <c r="Y216" i="31"/>
  <c r="T216" i="31"/>
  <c r="P216" i="31"/>
  <c r="AE215" i="31"/>
  <c r="AJ215" i="31"/>
  <c r="AI215" i="31"/>
  <c r="AF215" i="31"/>
  <c r="AB215" i="31"/>
  <c r="AA215" i="31"/>
  <c r="Z215" i="31"/>
  <c r="Y215" i="31"/>
  <c r="T215" i="31"/>
  <c r="P215" i="31"/>
  <c r="AE214" i="31"/>
  <c r="AJ214" i="31"/>
  <c r="AI214" i="31"/>
  <c r="AF214" i="31"/>
  <c r="AB214" i="31"/>
  <c r="AA214" i="31"/>
  <c r="Z214" i="31"/>
  <c r="Y214" i="31"/>
  <c r="T214" i="31"/>
  <c r="P214" i="31"/>
  <c r="AE213" i="31"/>
  <c r="AJ213" i="31"/>
  <c r="AI213" i="31"/>
  <c r="AF213" i="31"/>
  <c r="AB213" i="31"/>
  <c r="AA213" i="31"/>
  <c r="Z213" i="31"/>
  <c r="Y213" i="31"/>
  <c r="T213" i="31"/>
  <c r="P213" i="31"/>
  <c r="AI212" i="31"/>
  <c r="AF212" i="31"/>
  <c r="AE212" i="31"/>
  <c r="AJ212" i="31"/>
  <c r="AB212" i="31"/>
  <c r="AA212" i="31"/>
  <c r="Z212" i="31"/>
  <c r="Y212" i="31"/>
  <c r="T212" i="31"/>
  <c r="P212" i="31"/>
  <c r="AI211" i="31"/>
  <c r="AF211" i="31"/>
  <c r="AE211" i="31"/>
  <c r="AJ211" i="31"/>
  <c r="AB211" i="31"/>
  <c r="AA211" i="31"/>
  <c r="Z211" i="31"/>
  <c r="Y211" i="31"/>
  <c r="T211" i="31"/>
  <c r="P211" i="31"/>
  <c r="AI210" i="31"/>
  <c r="C4" i="31"/>
  <c r="AG210" i="31"/>
  <c r="AF210" i="31"/>
  <c r="AE210" i="31"/>
  <c r="AJ210" i="31"/>
  <c r="AB210" i="31"/>
  <c r="AA210" i="31"/>
  <c r="Z210" i="31"/>
  <c r="Y210" i="31"/>
  <c r="T210" i="31"/>
  <c r="P210" i="31"/>
  <c r="AI209" i="31"/>
  <c r="AF209" i="31"/>
  <c r="AE209" i="31"/>
  <c r="AJ209" i="31"/>
  <c r="AB209" i="31"/>
  <c r="AA209" i="31"/>
  <c r="Z209" i="31"/>
  <c r="Y209" i="31"/>
  <c r="T209" i="31"/>
  <c r="P209" i="31"/>
  <c r="AI208" i="31"/>
  <c r="AF208" i="31"/>
  <c r="AB208" i="31"/>
  <c r="AA208" i="31"/>
  <c r="Z208" i="31"/>
  <c r="Y208" i="31"/>
  <c r="P208" i="31"/>
  <c r="N208" i="31"/>
  <c r="AI207" i="31"/>
  <c r="AF207" i="31"/>
  <c r="AB207" i="31"/>
  <c r="AA207" i="31"/>
  <c r="Z207" i="31"/>
  <c r="Y207" i="31"/>
  <c r="P207" i="31"/>
  <c r="N207" i="31"/>
  <c r="AI206" i="31"/>
  <c r="AF206" i="31"/>
  <c r="AB206" i="31"/>
  <c r="AA206" i="31"/>
  <c r="Z206" i="31"/>
  <c r="Y206" i="31"/>
  <c r="P206" i="31"/>
  <c r="N206" i="31"/>
  <c r="AI205" i="31"/>
  <c r="AF205" i="31"/>
  <c r="AB205" i="31"/>
  <c r="AA205" i="31"/>
  <c r="Z205" i="31"/>
  <c r="Y205" i="31"/>
  <c r="P205" i="31"/>
  <c r="N205" i="31"/>
  <c r="AI204" i="31"/>
  <c r="AF204" i="31"/>
  <c r="AB204" i="31"/>
  <c r="AA204" i="31"/>
  <c r="Z204" i="31"/>
  <c r="Y204" i="31"/>
  <c r="P204" i="31"/>
  <c r="N204" i="31"/>
  <c r="AI203" i="31"/>
  <c r="AF203" i="31"/>
  <c r="AB203" i="31"/>
  <c r="AA203" i="31"/>
  <c r="Z203" i="31"/>
  <c r="Y203" i="31"/>
  <c r="P203" i="31"/>
  <c r="N203" i="31"/>
  <c r="AI202" i="31"/>
  <c r="AF202" i="31"/>
  <c r="AB202" i="31"/>
  <c r="AA202" i="31"/>
  <c r="Z202" i="31"/>
  <c r="Y202" i="31"/>
  <c r="P202" i="31"/>
  <c r="N202" i="31"/>
  <c r="AI201" i="31"/>
  <c r="AF201" i="31"/>
  <c r="AB201" i="31"/>
  <c r="AA201" i="31"/>
  <c r="Z201" i="31"/>
  <c r="Y201" i="31"/>
  <c r="P201" i="31"/>
  <c r="N201" i="31"/>
  <c r="AI200" i="31"/>
  <c r="AF200" i="31"/>
  <c r="AB200" i="31"/>
  <c r="AA200" i="31"/>
  <c r="Z200" i="31"/>
  <c r="Y200" i="31"/>
  <c r="P200" i="31"/>
  <c r="N200" i="31"/>
  <c r="AI199" i="31"/>
  <c r="AF199" i="31"/>
  <c r="AB199" i="31"/>
  <c r="AA199" i="31"/>
  <c r="Z199" i="31"/>
  <c r="Y199" i="31"/>
  <c r="P199" i="31"/>
  <c r="N199" i="31"/>
  <c r="AI198" i="31"/>
  <c r="AF198" i="31"/>
  <c r="AB198" i="31"/>
  <c r="AA198" i="31"/>
  <c r="Z198" i="31"/>
  <c r="Y198" i="31"/>
  <c r="P198" i="31"/>
  <c r="N198" i="31"/>
  <c r="AI197" i="31"/>
  <c r="AF197" i="31"/>
  <c r="AB197" i="31"/>
  <c r="AA197" i="31"/>
  <c r="Z197" i="31"/>
  <c r="Y197" i="31"/>
  <c r="P197" i="31"/>
  <c r="N197" i="31"/>
  <c r="AI196" i="31"/>
  <c r="AF196" i="31"/>
  <c r="AB196" i="31"/>
  <c r="AA196" i="31"/>
  <c r="Z196" i="31"/>
  <c r="Y196" i="31"/>
  <c r="P196" i="31"/>
  <c r="N196" i="31"/>
  <c r="AI195" i="31"/>
  <c r="AF195" i="31"/>
  <c r="AB195" i="31"/>
  <c r="AA195" i="31"/>
  <c r="Z195" i="31"/>
  <c r="Y195" i="31"/>
  <c r="P195" i="31"/>
  <c r="N195" i="31"/>
  <c r="AI194" i="31"/>
  <c r="AF194" i="31"/>
  <c r="AB194" i="31"/>
  <c r="AA194" i="31"/>
  <c r="Z194" i="31"/>
  <c r="Y194" i="31"/>
  <c r="P194" i="31"/>
  <c r="N194" i="31"/>
  <c r="AI193" i="31"/>
  <c r="AF193" i="31"/>
  <c r="AB193" i="31"/>
  <c r="AA193" i="31"/>
  <c r="Z193" i="31"/>
  <c r="Y193" i="31"/>
  <c r="P193" i="31"/>
  <c r="N193" i="31"/>
  <c r="AI192" i="31"/>
  <c r="AF192" i="31"/>
  <c r="AB192" i="31"/>
  <c r="AA192" i="31"/>
  <c r="Z192" i="31"/>
  <c r="Y192" i="31"/>
  <c r="P192" i="31"/>
  <c r="N192" i="31"/>
  <c r="AI191" i="31"/>
  <c r="AF191" i="31"/>
  <c r="AB191" i="31"/>
  <c r="AA191" i="31"/>
  <c r="Z191" i="31"/>
  <c r="Y191" i="31"/>
  <c r="P191" i="31"/>
  <c r="N191" i="31"/>
  <c r="AI190" i="31"/>
  <c r="AF190" i="31"/>
  <c r="AB190" i="31"/>
  <c r="AA190" i="31"/>
  <c r="Z190" i="31"/>
  <c r="Y190" i="31"/>
  <c r="P190" i="31"/>
  <c r="N190" i="31"/>
  <c r="AI189" i="31"/>
  <c r="AF189" i="31"/>
  <c r="AB189" i="31"/>
  <c r="AA189" i="31"/>
  <c r="Z189" i="31"/>
  <c r="Y189" i="31"/>
  <c r="P189" i="31"/>
  <c r="N189" i="31"/>
  <c r="AI188" i="31"/>
  <c r="AF188" i="31"/>
  <c r="AB188" i="31"/>
  <c r="AA188" i="31"/>
  <c r="Z188" i="31"/>
  <c r="Y188" i="31"/>
  <c r="P188" i="31"/>
  <c r="N188" i="31"/>
  <c r="AI187" i="31"/>
  <c r="AF187" i="31"/>
  <c r="AB187" i="31"/>
  <c r="AA187" i="31"/>
  <c r="Z187" i="31"/>
  <c r="Y187" i="31"/>
  <c r="P187" i="31"/>
  <c r="N187" i="31"/>
  <c r="AI186" i="31"/>
  <c r="AF186" i="31"/>
  <c r="AB186" i="31"/>
  <c r="AA186" i="31"/>
  <c r="Z186" i="31"/>
  <c r="Y186" i="31"/>
  <c r="P186" i="31"/>
  <c r="N186" i="31"/>
  <c r="AI185" i="31"/>
  <c r="AF185" i="31"/>
  <c r="AB185" i="31"/>
  <c r="AA185" i="31"/>
  <c r="Z185" i="31"/>
  <c r="Y185" i="31"/>
  <c r="P185" i="31"/>
  <c r="N185" i="31"/>
  <c r="AI184" i="31"/>
  <c r="AF184" i="31"/>
  <c r="AB184" i="31"/>
  <c r="AA184" i="31"/>
  <c r="Z184" i="31"/>
  <c r="Y184" i="31"/>
  <c r="P184" i="31"/>
  <c r="N184" i="31"/>
  <c r="AI183" i="31"/>
  <c r="AF183" i="31"/>
  <c r="AB183" i="31"/>
  <c r="AA183" i="31"/>
  <c r="Z183" i="31"/>
  <c r="Y183" i="31"/>
  <c r="P183" i="31"/>
  <c r="N183" i="31"/>
  <c r="AI182" i="31"/>
  <c r="AF182" i="31"/>
  <c r="AB182" i="31"/>
  <c r="AA182" i="31"/>
  <c r="Z182" i="31"/>
  <c r="Y182" i="31"/>
  <c r="P182" i="31"/>
  <c r="N182" i="31"/>
  <c r="AI181" i="31"/>
  <c r="AF181" i="31"/>
  <c r="AB181" i="31"/>
  <c r="AA181" i="31"/>
  <c r="Z181" i="31"/>
  <c r="Y181" i="31"/>
  <c r="P181" i="31"/>
  <c r="N181" i="31"/>
  <c r="AI180" i="31"/>
  <c r="AF180" i="31"/>
  <c r="AB180" i="31"/>
  <c r="AA180" i="31"/>
  <c r="Z180" i="31"/>
  <c r="Y180" i="31"/>
  <c r="P180" i="31"/>
  <c r="N180" i="31"/>
  <c r="AI179" i="31"/>
  <c r="AF179" i="31"/>
  <c r="AB179" i="31"/>
  <c r="AA179" i="31"/>
  <c r="Z179" i="31"/>
  <c r="Y179" i="31"/>
  <c r="P179" i="31"/>
  <c r="N179" i="31"/>
  <c r="AI178" i="31"/>
  <c r="AF178" i="31"/>
  <c r="AB178" i="31"/>
  <c r="AA178" i="31"/>
  <c r="Z178" i="31"/>
  <c r="Y178" i="31"/>
  <c r="P178" i="31"/>
  <c r="N178" i="31"/>
  <c r="AI177" i="31"/>
  <c r="AF177" i="31"/>
  <c r="AB177" i="31"/>
  <c r="AA177" i="31"/>
  <c r="Z177" i="31"/>
  <c r="Y177" i="31"/>
  <c r="P177" i="31"/>
  <c r="N177" i="31"/>
  <c r="AI176" i="31"/>
  <c r="AF176" i="31"/>
  <c r="AB176" i="31"/>
  <c r="AA176" i="31"/>
  <c r="Z176" i="31"/>
  <c r="Y176" i="31"/>
  <c r="P176" i="31"/>
  <c r="N176" i="31"/>
  <c r="AI175" i="31"/>
  <c r="AF175" i="31"/>
  <c r="AB175" i="31"/>
  <c r="AA175" i="31"/>
  <c r="Z175" i="31"/>
  <c r="Y175" i="31"/>
  <c r="P175" i="31"/>
  <c r="N175" i="31"/>
  <c r="AI174" i="31"/>
  <c r="AF174" i="31"/>
  <c r="AB174" i="31"/>
  <c r="AA174" i="31"/>
  <c r="Z174" i="31"/>
  <c r="Y174" i="31"/>
  <c r="P174" i="31"/>
  <c r="N174" i="31"/>
  <c r="AI173" i="31"/>
  <c r="AF173" i="31"/>
  <c r="AB173" i="31"/>
  <c r="AA173" i="31"/>
  <c r="Z173" i="31"/>
  <c r="Y173" i="31"/>
  <c r="P173" i="31"/>
  <c r="N173" i="31"/>
  <c r="AI172" i="31"/>
  <c r="AF172" i="31"/>
  <c r="AB172" i="31"/>
  <c r="AA172" i="31"/>
  <c r="Z172" i="31"/>
  <c r="Y172" i="31"/>
  <c r="P172" i="31"/>
  <c r="N172" i="31"/>
  <c r="AI171" i="31"/>
  <c r="AF171" i="31"/>
  <c r="AB171" i="31"/>
  <c r="AA171" i="31"/>
  <c r="Z171" i="31"/>
  <c r="Y171" i="31"/>
  <c r="P171" i="31"/>
  <c r="N171" i="31"/>
  <c r="AI170" i="31"/>
  <c r="AF170" i="31"/>
  <c r="AB170" i="31"/>
  <c r="AA170" i="31"/>
  <c r="Z170" i="31"/>
  <c r="Y170" i="31"/>
  <c r="P170" i="31"/>
  <c r="N170" i="31"/>
  <c r="AI169" i="31"/>
  <c r="AF169" i="31"/>
  <c r="AB169" i="31"/>
  <c r="AA169" i="31"/>
  <c r="Z169" i="31"/>
  <c r="Y169" i="31"/>
  <c r="P169" i="31"/>
  <c r="N169" i="31"/>
  <c r="AI168" i="31"/>
  <c r="AF168" i="31"/>
  <c r="AB168" i="31"/>
  <c r="AA168" i="31"/>
  <c r="Z168" i="31"/>
  <c r="Y168" i="31"/>
  <c r="P168" i="31"/>
  <c r="N168" i="31"/>
  <c r="AI167" i="31"/>
  <c r="AF167" i="31"/>
  <c r="AB167" i="31"/>
  <c r="AA167" i="31"/>
  <c r="Z167" i="31"/>
  <c r="Y167" i="31"/>
  <c r="P167" i="31"/>
  <c r="N167" i="31"/>
  <c r="AI166" i="31"/>
  <c r="AF166" i="31"/>
  <c r="AB166" i="31"/>
  <c r="AA166" i="31"/>
  <c r="Z166" i="31"/>
  <c r="Y166" i="31"/>
  <c r="P166" i="31"/>
  <c r="N166" i="31"/>
  <c r="AI165" i="31"/>
  <c r="AF165" i="31"/>
  <c r="AB165" i="31"/>
  <c r="AA165" i="31"/>
  <c r="Z165" i="31"/>
  <c r="Y165" i="31"/>
  <c r="P165" i="31"/>
  <c r="N165" i="31"/>
  <c r="AI164" i="31"/>
  <c r="AF164" i="31"/>
  <c r="AB164" i="31"/>
  <c r="AA164" i="31"/>
  <c r="Z164" i="31"/>
  <c r="Y164" i="31"/>
  <c r="P164" i="31"/>
  <c r="N164" i="31"/>
  <c r="AI163" i="31"/>
  <c r="AF163" i="31"/>
  <c r="AB163" i="31"/>
  <c r="AA163" i="31"/>
  <c r="Z163" i="31"/>
  <c r="Y163" i="31"/>
  <c r="P163" i="31"/>
  <c r="N163" i="31"/>
  <c r="AI162" i="31"/>
  <c r="AF162" i="31"/>
  <c r="AB162" i="31"/>
  <c r="AA162" i="31"/>
  <c r="Z162" i="31"/>
  <c r="Y162" i="31"/>
  <c r="P162" i="31"/>
  <c r="N162" i="31"/>
  <c r="AI161" i="31"/>
  <c r="AF161" i="31"/>
  <c r="AB161" i="31"/>
  <c r="AA161" i="31"/>
  <c r="Z161" i="31"/>
  <c r="Y161" i="31"/>
  <c r="P161" i="31"/>
  <c r="N161" i="31"/>
  <c r="AI160" i="31"/>
  <c r="AF160" i="31"/>
  <c r="AB160" i="31"/>
  <c r="AA160" i="31"/>
  <c r="Z160" i="31"/>
  <c r="Y160" i="31"/>
  <c r="P160" i="31"/>
  <c r="N160" i="31"/>
  <c r="AI159" i="31"/>
  <c r="AF159" i="31"/>
  <c r="AB159" i="31"/>
  <c r="AA159" i="31"/>
  <c r="Z159" i="31"/>
  <c r="Y159" i="31"/>
  <c r="P159" i="31"/>
  <c r="N159" i="31"/>
  <c r="AI158" i="31"/>
  <c r="AF158" i="31"/>
  <c r="AB158" i="31"/>
  <c r="AA158" i="31"/>
  <c r="Z158" i="31"/>
  <c r="Y158" i="31"/>
  <c r="P158" i="31"/>
  <c r="N158" i="31"/>
  <c r="AI157" i="31"/>
  <c r="AF157" i="31"/>
  <c r="AB157" i="31"/>
  <c r="AA157" i="31"/>
  <c r="Z157" i="31"/>
  <c r="Y157" i="31"/>
  <c r="P157" i="31"/>
  <c r="N157" i="31"/>
  <c r="AI156" i="31"/>
  <c r="AF156" i="31"/>
  <c r="AB156" i="31"/>
  <c r="AA156" i="31"/>
  <c r="Z156" i="31"/>
  <c r="Y156" i="31"/>
  <c r="P156" i="31"/>
  <c r="N156" i="31"/>
  <c r="AI155" i="31"/>
  <c r="AF155" i="31"/>
  <c r="AB155" i="31"/>
  <c r="AA155" i="31"/>
  <c r="Z155" i="31"/>
  <c r="Y155" i="31"/>
  <c r="P155" i="31"/>
  <c r="N155" i="31"/>
  <c r="AI154" i="31"/>
  <c r="AF154" i="31"/>
  <c r="AB154" i="31"/>
  <c r="AA154" i="31"/>
  <c r="Z154" i="31"/>
  <c r="Y154" i="31"/>
  <c r="X154" i="31"/>
  <c r="P154" i="31"/>
  <c r="N154" i="31"/>
  <c r="AI153" i="31"/>
  <c r="AF153" i="31"/>
  <c r="AB153" i="31"/>
  <c r="AA153" i="31"/>
  <c r="Z153" i="31"/>
  <c r="Y153" i="31"/>
  <c r="P153" i="31"/>
  <c r="N153" i="31"/>
  <c r="AI152" i="31"/>
  <c r="AF152" i="31"/>
  <c r="AB152" i="31"/>
  <c r="AA152" i="31"/>
  <c r="Z152" i="31"/>
  <c r="Y152" i="31"/>
  <c r="P152" i="31"/>
  <c r="N152" i="31"/>
  <c r="AI151" i="31"/>
  <c r="AF151" i="31"/>
  <c r="AB151" i="31"/>
  <c r="AA151" i="31"/>
  <c r="Z151" i="31"/>
  <c r="Y151" i="31"/>
  <c r="P151" i="31"/>
  <c r="N151" i="31"/>
  <c r="AI150" i="31"/>
  <c r="AF150" i="31"/>
  <c r="AB150" i="31"/>
  <c r="AA150" i="31"/>
  <c r="Z150" i="31"/>
  <c r="Y150" i="31"/>
  <c r="P150" i="31"/>
  <c r="N150" i="31"/>
  <c r="AI149" i="31"/>
  <c r="AF149" i="31"/>
  <c r="AB149" i="31"/>
  <c r="AA149" i="31"/>
  <c r="Z149" i="31"/>
  <c r="Y149" i="31"/>
  <c r="P149" i="31"/>
  <c r="N149" i="31"/>
  <c r="AI148" i="31"/>
  <c r="AF148" i="31"/>
  <c r="AB148" i="31"/>
  <c r="AA148" i="31"/>
  <c r="Z148" i="31"/>
  <c r="Y148" i="31"/>
  <c r="P148" i="31"/>
  <c r="N148" i="31"/>
  <c r="AI147" i="31"/>
  <c r="AF147" i="31"/>
  <c r="AB147" i="31"/>
  <c r="AA147" i="31"/>
  <c r="Z147" i="31"/>
  <c r="Y147" i="31"/>
  <c r="P147" i="31"/>
  <c r="N147" i="31"/>
  <c r="AI146" i="31"/>
  <c r="AF146" i="31"/>
  <c r="AB146" i="31"/>
  <c r="AA146" i="31"/>
  <c r="Z146" i="31"/>
  <c r="Y146" i="31"/>
  <c r="P146" i="31"/>
  <c r="N146" i="31"/>
  <c r="AI145" i="31"/>
  <c r="AF145" i="31"/>
  <c r="AB145" i="31"/>
  <c r="AA145" i="31"/>
  <c r="Z145" i="31"/>
  <c r="Y145" i="31"/>
  <c r="P145" i="31"/>
  <c r="N145" i="31"/>
  <c r="AI144" i="31"/>
  <c r="AF144" i="31"/>
  <c r="AB144" i="31"/>
  <c r="AA144" i="31"/>
  <c r="Z144" i="31"/>
  <c r="Y144" i="31"/>
  <c r="P144" i="31"/>
  <c r="N144" i="31"/>
  <c r="AI143" i="31"/>
  <c r="AF143" i="31"/>
  <c r="AB143" i="31"/>
  <c r="AA143" i="31"/>
  <c r="Z143" i="31"/>
  <c r="Y143" i="31"/>
  <c r="P143" i="31"/>
  <c r="N143" i="31"/>
  <c r="AI142" i="31"/>
  <c r="AF142" i="31"/>
  <c r="AB142" i="31"/>
  <c r="AA142" i="31"/>
  <c r="Z142" i="31"/>
  <c r="Y142" i="31"/>
  <c r="P142" i="31"/>
  <c r="N142" i="31"/>
  <c r="AI141" i="31"/>
  <c r="AF141" i="31"/>
  <c r="AB141" i="31"/>
  <c r="AA141" i="31"/>
  <c r="Z141" i="31"/>
  <c r="Y141" i="31"/>
  <c r="P141" i="31"/>
  <c r="N141" i="31"/>
  <c r="AI140" i="31"/>
  <c r="AF140" i="31"/>
  <c r="AB140" i="31"/>
  <c r="AA140" i="31"/>
  <c r="Z140" i="31"/>
  <c r="Y140" i="31"/>
  <c r="P140" i="31"/>
  <c r="N140" i="31"/>
  <c r="AI139" i="31"/>
  <c r="AF139" i="31"/>
  <c r="AB139" i="31"/>
  <c r="AA139" i="31"/>
  <c r="Z139" i="31"/>
  <c r="Y139" i="31"/>
  <c r="P139" i="31"/>
  <c r="N139" i="31"/>
  <c r="AI138" i="31"/>
  <c r="AF138" i="31"/>
  <c r="AB138" i="31"/>
  <c r="AA138" i="31"/>
  <c r="Z138" i="31"/>
  <c r="Y138" i="31"/>
  <c r="P138" i="31"/>
  <c r="N138" i="31"/>
  <c r="AI137" i="31"/>
  <c r="AF137" i="31"/>
  <c r="AB137" i="31"/>
  <c r="AA137" i="31"/>
  <c r="Z137" i="31"/>
  <c r="Y137" i="31"/>
  <c r="P137" i="31"/>
  <c r="N137" i="31"/>
  <c r="AI136" i="31"/>
  <c r="AF136" i="31"/>
  <c r="AB136" i="31"/>
  <c r="AA136" i="31"/>
  <c r="Z136" i="31"/>
  <c r="Y136" i="31"/>
  <c r="P136" i="31"/>
  <c r="N136" i="31"/>
  <c r="AI135" i="31"/>
  <c r="AF135" i="31"/>
  <c r="AB135" i="31"/>
  <c r="AA135" i="31"/>
  <c r="Z135" i="31"/>
  <c r="Y135" i="31"/>
  <c r="P135" i="31"/>
  <c r="N135" i="31"/>
  <c r="AI134" i="31"/>
  <c r="AF134" i="31"/>
  <c r="AB134" i="31"/>
  <c r="AA134" i="31"/>
  <c r="Z134" i="31"/>
  <c r="Y134" i="31"/>
  <c r="P134" i="31"/>
  <c r="N134" i="31"/>
  <c r="AI133" i="31"/>
  <c r="AF133" i="31"/>
  <c r="AB133" i="31"/>
  <c r="AA133" i="31"/>
  <c r="Z133" i="31"/>
  <c r="Y133" i="31"/>
  <c r="P133" i="31"/>
  <c r="N133" i="31"/>
  <c r="AI132" i="31"/>
  <c r="AF132" i="31"/>
  <c r="AB132" i="31"/>
  <c r="AA132" i="31"/>
  <c r="Z132" i="31"/>
  <c r="Y132" i="31"/>
  <c r="P132" i="31"/>
  <c r="N132" i="31"/>
  <c r="AI131" i="31"/>
  <c r="AF131" i="31"/>
  <c r="AB131" i="31"/>
  <c r="AA131" i="31"/>
  <c r="Z131" i="31"/>
  <c r="Y131" i="31"/>
  <c r="P131" i="31"/>
  <c r="N131" i="31"/>
  <c r="AI130" i="31"/>
  <c r="AF130" i="31"/>
  <c r="AB130" i="31"/>
  <c r="AA130" i="31"/>
  <c r="Z130" i="31"/>
  <c r="Y130" i="31"/>
  <c r="P130" i="31"/>
  <c r="N130" i="31"/>
  <c r="AI129" i="31"/>
  <c r="AF129" i="31"/>
  <c r="AB129" i="31"/>
  <c r="AA129" i="31"/>
  <c r="Z129" i="31"/>
  <c r="Y129" i="31"/>
  <c r="P129" i="31"/>
  <c r="N129" i="31"/>
  <c r="AI128" i="31"/>
  <c r="AF128" i="31"/>
  <c r="AB128" i="31"/>
  <c r="AA128" i="31"/>
  <c r="Z128" i="31"/>
  <c r="Y128" i="31"/>
  <c r="P128" i="31"/>
  <c r="N128" i="31"/>
  <c r="AI127" i="31"/>
  <c r="AF127" i="31"/>
  <c r="AB127" i="31"/>
  <c r="AA127" i="31"/>
  <c r="Z127" i="31"/>
  <c r="Y127" i="31"/>
  <c r="P127" i="31"/>
  <c r="N127" i="31"/>
  <c r="AI126" i="31"/>
  <c r="AF126" i="31"/>
  <c r="AB126" i="31"/>
  <c r="AA126" i="31"/>
  <c r="Z126" i="31"/>
  <c r="Y126" i="31"/>
  <c r="P126" i="31"/>
  <c r="N126" i="31"/>
  <c r="AI125" i="31"/>
  <c r="AF125" i="31"/>
  <c r="AB125" i="31"/>
  <c r="AA125" i="31"/>
  <c r="Z125" i="31"/>
  <c r="Y125" i="31"/>
  <c r="P125" i="31"/>
  <c r="N125" i="31"/>
  <c r="AI124" i="31"/>
  <c r="AF124" i="31"/>
  <c r="AB124" i="31"/>
  <c r="AA124" i="31"/>
  <c r="Z124" i="31"/>
  <c r="Y124" i="31"/>
  <c r="P124" i="31"/>
  <c r="N124" i="31"/>
  <c r="K124" i="31"/>
  <c r="AI123" i="31"/>
  <c r="AF123" i="31"/>
  <c r="AB123" i="31"/>
  <c r="AA123" i="31"/>
  <c r="Z123" i="31"/>
  <c r="Y123" i="31"/>
  <c r="W123" i="31"/>
  <c r="P123" i="31"/>
  <c r="N123" i="31"/>
  <c r="AI122" i="31"/>
  <c r="AF122" i="31"/>
  <c r="AB122" i="31"/>
  <c r="AA122" i="31"/>
  <c r="Z122" i="31"/>
  <c r="Y122" i="31"/>
  <c r="P122" i="31"/>
  <c r="N122" i="31"/>
  <c r="AI121" i="31"/>
  <c r="AG121" i="31"/>
  <c r="AF121" i="31"/>
  <c r="AB121" i="31"/>
  <c r="AA121" i="31"/>
  <c r="Z121" i="31"/>
  <c r="Y121" i="31"/>
  <c r="P121" i="31"/>
  <c r="N121" i="31"/>
  <c r="AI120" i="31"/>
  <c r="AF120" i="31"/>
  <c r="AB120" i="31"/>
  <c r="AA120" i="31"/>
  <c r="Z120" i="31"/>
  <c r="Y120" i="31"/>
  <c r="P120" i="31"/>
  <c r="N120" i="31"/>
  <c r="K120" i="31"/>
  <c r="AI119" i="31"/>
  <c r="AF119" i="31"/>
  <c r="AB119" i="31"/>
  <c r="AA119" i="31"/>
  <c r="Z119" i="31"/>
  <c r="Y119" i="31"/>
  <c r="U119" i="31"/>
  <c r="P119" i="31"/>
  <c r="N119" i="31"/>
  <c r="AI118" i="31"/>
  <c r="AF118" i="31"/>
  <c r="AB118" i="31"/>
  <c r="AA118" i="31"/>
  <c r="Z118" i="31"/>
  <c r="Y118" i="31"/>
  <c r="P118" i="31"/>
  <c r="N118" i="31"/>
  <c r="AI117" i="31"/>
  <c r="AH117" i="31"/>
  <c r="AF117" i="31"/>
  <c r="AB117" i="31"/>
  <c r="AA117" i="31"/>
  <c r="Z117" i="31"/>
  <c r="Y117" i="31"/>
  <c r="P117" i="31"/>
  <c r="N117" i="31"/>
  <c r="AI116" i="31"/>
  <c r="AF116" i="31"/>
  <c r="AB116" i="31"/>
  <c r="AA116" i="31"/>
  <c r="Z116" i="31"/>
  <c r="Y116" i="31"/>
  <c r="P116" i="31"/>
  <c r="N116" i="31"/>
  <c r="K116" i="31"/>
  <c r="AI115" i="31"/>
  <c r="AF115" i="31"/>
  <c r="AB115" i="31"/>
  <c r="AA115" i="31"/>
  <c r="Z115" i="31"/>
  <c r="Y115" i="31"/>
  <c r="U115" i="31"/>
  <c r="P115" i="31"/>
  <c r="N115" i="31"/>
  <c r="AI114" i="31"/>
  <c r="AF114" i="31"/>
  <c r="AB114" i="31"/>
  <c r="AA114" i="31"/>
  <c r="Z114" i="31"/>
  <c r="Y114" i="31"/>
  <c r="P114" i="31"/>
  <c r="N114" i="31"/>
  <c r="AI113" i="31"/>
  <c r="AH113" i="31"/>
  <c r="AF113" i="31"/>
  <c r="AB113" i="31"/>
  <c r="AA113" i="31"/>
  <c r="Z113" i="31"/>
  <c r="Y113" i="31"/>
  <c r="P113" i="31"/>
  <c r="N113" i="31"/>
  <c r="AI112" i="31"/>
  <c r="AF112" i="31"/>
  <c r="AB112" i="31"/>
  <c r="AA112" i="31"/>
  <c r="Z112" i="31"/>
  <c r="Y112" i="31"/>
  <c r="U112" i="31"/>
  <c r="P112" i="31"/>
  <c r="N112" i="31"/>
  <c r="K112" i="31"/>
  <c r="AI111" i="31"/>
  <c r="AF111" i="31"/>
  <c r="AB111" i="31"/>
  <c r="AA111" i="31"/>
  <c r="Z111" i="31"/>
  <c r="Y111" i="31"/>
  <c r="W111" i="31"/>
  <c r="P111" i="31"/>
  <c r="N111" i="31"/>
  <c r="AI110" i="31"/>
  <c r="AF110" i="31"/>
  <c r="AB110" i="31"/>
  <c r="AA110" i="31"/>
  <c r="Z110" i="31"/>
  <c r="Y110" i="31"/>
  <c r="P110" i="31"/>
  <c r="N110" i="31"/>
  <c r="AI109" i="31"/>
  <c r="AF109" i="31"/>
  <c r="AB109" i="31"/>
  <c r="AA109" i="31"/>
  <c r="Z109" i="31"/>
  <c r="Y109" i="31"/>
  <c r="P109" i="31"/>
  <c r="N109" i="31"/>
  <c r="AI108" i="31"/>
  <c r="AF108" i="31"/>
  <c r="AB108" i="31"/>
  <c r="AA108" i="31"/>
  <c r="Z108" i="31"/>
  <c r="Y108" i="31"/>
  <c r="X108" i="31"/>
  <c r="P108" i="31"/>
  <c r="N108" i="31"/>
  <c r="AI107" i="31"/>
  <c r="AF107" i="31"/>
  <c r="AB107" i="31"/>
  <c r="AA107" i="31"/>
  <c r="Z107" i="31"/>
  <c r="Y107" i="31"/>
  <c r="P107" i="31"/>
  <c r="N107" i="31"/>
  <c r="AI106" i="31"/>
  <c r="AG106" i="31"/>
  <c r="AF106" i="31"/>
  <c r="AB106" i="31"/>
  <c r="AA106" i="31"/>
  <c r="Z106" i="31"/>
  <c r="Y106" i="31"/>
  <c r="P106" i="31"/>
  <c r="N106" i="31"/>
  <c r="AI105" i="31"/>
  <c r="AF105" i="31"/>
  <c r="AB105" i="31"/>
  <c r="AA105" i="31"/>
  <c r="Z105" i="31"/>
  <c r="Y105" i="31"/>
  <c r="P105" i="31"/>
  <c r="N105" i="31"/>
  <c r="AI104" i="31"/>
  <c r="AF104" i="31"/>
  <c r="AB104" i="31"/>
  <c r="AA104" i="31"/>
  <c r="Z104" i="31"/>
  <c r="Y104" i="31"/>
  <c r="P104" i="31"/>
  <c r="N104" i="31"/>
  <c r="AI103" i="31"/>
  <c r="AF103" i="31"/>
  <c r="AB103" i="31"/>
  <c r="AA103" i="31"/>
  <c r="Z103" i="31"/>
  <c r="Y103" i="31"/>
  <c r="P103" i="31"/>
  <c r="N103" i="31"/>
  <c r="AI102" i="31"/>
  <c r="AF102" i="31"/>
  <c r="AB102" i="31"/>
  <c r="AA102" i="31"/>
  <c r="Z102" i="31"/>
  <c r="Y102" i="31"/>
  <c r="P102" i="31"/>
  <c r="N102" i="31"/>
  <c r="AI101" i="31"/>
  <c r="AF101" i="31"/>
  <c r="AB101" i="31"/>
  <c r="AA101" i="31"/>
  <c r="Z101" i="31"/>
  <c r="Y101" i="31"/>
  <c r="P101" i="31"/>
  <c r="N101" i="31"/>
  <c r="AI100" i="31"/>
  <c r="AF100" i="31"/>
  <c r="AB100" i="31"/>
  <c r="AA100" i="31"/>
  <c r="Z100" i="31"/>
  <c r="Y100" i="31"/>
  <c r="V100" i="31"/>
  <c r="P100" i="31"/>
  <c r="N100" i="31"/>
  <c r="AI99" i="31"/>
  <c r="AF99" i="31"/>
  <c r="AB99" i="31"/>
  <c r="AA99" i="31"/>
  <c r="Z99" i="31"/>
  <c r="Y99" i="31"/>
  <c r="P99" i="31"/>
  <c r="N99" i="31"/>
  <c r="K99" i="31"/>
  <c r="T99" i="31"/>
  <c r="AI98" i="31"/>
  <c r="AF98" i="31"/>
  <c r="AB98" i="31"/>
  <c r="AA98" i="31"/>
  <c r="Z98" i="31"/>
  <c r="Y98" i="31"/>
  <c r="P98" i="31"/>
  <c r="N98" i="31"/>
  <c r="AI97" i="31"/>
  <c r="AF97" i="31"/>
  <c r="AB97" i="31"/>
  <c r="AA97" i="31"/>
  <c r="Z97" i="31"/>
  <c r="Y97" i="31"/>
  <c r="W97" i="31"/>
  <c r="P97" i="31"/>
  <c r="N97" i="31"/>
  <c r="AI96" i="31"/>
  <c r="AF96" i="31"/>
  <c r="AB96" i="31"/>
  <c r="AA96" i="31"/>
  <c r="Z96" i="31"/>
  <c r="Y96" i="31"/>
  <c r="P96" i="31"/>
  <c r="N96" i="31"/>
  <c r="AI95" i="31"/>
  <c r="AH95" i="31"/>
  <c r="AF95" i="31"/>
  <c r="AB95" i="31"/>
  <c r="AA95" i="31"/>
  <c r="Z95" i="31"/>
  <c r="Y95" i="31"/>
  <c r="P95" i="31"/>
  <c r="N95" i="31"/>
  <c r="AI94" i="31"/>
  <c r="AF94" i="31"/>
  <c r="AB94" i="31"/>
  <c r="AA94" i="31"/>
  <c r="Z94" i="31"/>
  <c r="Y94" i="31"/>
  <c r="P94" i="31"/>
  <c r="N94" i="31"/>
  <c r="AI93" i="31"/>
  <c r="AF93" i="31"/>
  <c r="AB93" i="31"/>
  <c r="AA93" i="31"/>
  <c r="Z93" i="31"/>
  <c r="Y93" i="31"/>
  <c r="P93" i="31"/>
  <c r="N93" i="31"/>
  <c r="AI92" i="31"/>
  <c r="AF92" i="31"/>
  <c r="AB92" i="31"/>
  <c r="AA92" i="31"/>
  <c r="Z92" i="31"/>
  <c r="Y92" i="31"/>
  <c r="U92" i="31"/>
  <c r="P92" i="31"/>
  <c r="N92" i="31"/>
  <c r="K92" i="31"/>
  <c r="AI91" i="31"/>
  <c r="AF91" i="31"/>
  <c r="AB91" i="31"/>
  <c r="AA91" i="31"/>
  <c r="Z91" i="31"/>
  <c r="Y91" i="31"/>
  <c r="P91" i="31"/>
  <c r="N91" i="31"/>
  <c r="AI90" i="31"/>
  <c r="AF90" i="31"/>
  <c r="AB90" i="31"/>
  <c r="AA90" i="31"/>
  <c r="Z90" i="31"/>
  <c r="Y90" i="31"/>
  <c r="P90" i="31"/>
  <c r="N90" i="31"/>
  <c r="AI89" i="31"/>
  <c r="AF89" i="31"/>
  <c r="AB89" i="31"/>
  <c r="AA89" i="31"/>
  <c r="Z89" i="31"/>
  <c r="Y89" i="31"/>
  <c r="P89" i="31"/>
  <c r="N89" i="31"/>
  <c r="AI88" i="31"/>
  <c r="AF88" i="31"/>
  <c r="AB88" i="31"/>
  <c r="AA88" i="31"/>
  <c r="Z88" i="31"/>
  <c r="Y88" i="31"/>
  <c r="P88" i="31"/>
  <c r="N88" i="31"/>
  <c r="AI87" i="31"/>
  <c r="AF87" i="31"/>
  <c r="AB87" i="31"/>
  <c r="AA87" i="31"/>
  <c r="Z87" i="31"/>
  <c r="Y87" i="31"/>
  <c r="P87" i="31"/>
  <c r="N87" i="31"/>
  <c r="AI86" i="31"/>
  <c r="AF86" i="31"/>
  <c r="AB86" i="31"/>
  <c r="AA86" i="31"/>
  <c r="Z86" i="31"/>
  <c r="Y86" i="31"/>
  <c r="P86" i="31"/>
  <c r="N86" i="31"/>
  <c r="AI85" i="31"/>
  <c r="AF85" i="31"/>
  <c r="AB85" i="31"/>
  <c r="AA85" i="31"/>
  <c r="Z85" i="31"/>
  <c r="Y85" i="31"/>
  <c r="P85" i="31"/>
  <c r="N85" i="31"/>
  <c r="AI84" i="31"/>
  <c r="AF84" i="31"/>
  <c r="AB84" i="31"/>
  <c r="AA84" i="31"/>
  <c r="Z84" i="31"/>
  <c r="Y84" i="31"/>
  <c r="W84" i="31"/>
  <c r="V84" i="31"/>
  <c r="P84" i="31"/>
  <c r="N84" i="31"/>
  <c r="AI83" i="31"/>
  <c r="AF83" i="31"/>
  <c r="AB83" i="31"/>
  <c r="AA83" i="31"/>
  <c r="Z83" i="31"/>
  <c r="Y83" i="31"/>
  <c r="W83" i="31"/>
  <c r="P83" i="31"/>
  <c r="N83" i="31"/>
  <c r="AI82" i="31"/>
  <c r="AG82" i="31"/>
  <c r="AF82" i="31"/>
  <c r="AB82" i="31"/>
  <c r="AA82" i="31"/>
  <c r="Z82" i="31"/>
  <c r="Y82" i="31"/>
  <c r="P82" i="31"/>
  <c r="N82" i="31"/>
  <c r="AI81" i="31"/>
  <c r="AF81" i="31"/>
  <c r="AB81" i="31"/>
  <c r="AA81" i="31"/>
  <c r="Z81" i="31"/>
  <c r="Y81" i="31"/>
  <c r="V81" i="31"/>
  <c r="P81" i="31"/>
  <c r="N81" i="31"/>
  <c r="AI80" i="31"/>
  <c r="AF80" i="31"/>
  <c r="AB80" i="31"/>
  <c r="AA80" i="31"/>
  <c r="Z80" i="31"/>
  <c r="Y80" i="31"/>
  <c r="P80" i="31"/>
  <c r="N80" i="31"/>
  <c r="AI79" i="31"/>
  <c r="AF79" i="31"/>
  <c r="AB79" i="31"/>
  <c r="AA79" i="31"/>
  <c r="Z79" i="31"/>
  <c r="Y79" i="31"/>
  <c r="P79" i="31"/>
  <c r="N79" i="31"/>
  <c r="AI78" i="31"/>
  <c r="AF78" i="31"/>
  <c r="AB78" i="31"/>
  <c r="AA78" i="31"/>
  <c r="Z78" i="31"/>
  <c r="Y78" i="31"/>
  <c r="P78" i="31"/>
  <c r="N78" i="31"/>
  <c r="K78" i="31"/>
  <c r="AI77" i="31"/>
  <c r="AF77" i="31"/>
  <c r="AB77" i="31"/>
  <c r="AA77" i="31"/>
  <c r="Z77" i="31"/>
  <c r="Y77" i="31"/>
  <c r="X77" i="31"/>
  <c r="P77" i="31"/>
  <c r="N77" i="31"/>
  <c r="AI76" i="31"/>
  <c r="AG76" i="31"/>
  <c r="AF76" i="31"/>
  <c r="AB76" i="31"/>
  <c r="AA76" i="31"/>
  <c r="Z76" i="31"/>
  <c r="Y76" i="31"/>
  <c r="P76" i="31"/>
  <c r="N76" i="31"/>
  <c r="AI75" i="31"/>
  <c r="AF75" i="31"/>
  <c r="AB75" i="31"/>
  <c r="AA75" i="31"/>
  <c r="Z75" i="31"/>
  <c r="Y75" i="31"/>
  <c r="P75" i="31"/>
  <c r="N75" i="31"/>
  <c r="AI74" i="31"/>
  <c r="AF74" i="31"/>
  <c r="AB74" i="31"/>
  <c r="AA74" i="31"/>
  <c r="Z74" i="31"/>
  <c r="Y74" i="31"/>
  <c r="P74" i="31"/>
  <c r="N74" i="31"/>
  <c r="K74" i="31"/>
  <c r="AI73" i="31"/>
  <c r="AF73" i="31"/>
  <c r="AB73" i="31"/>
  <c r="AA73" i="31"/>
  <c r="Z73" i="31"/>
  <c r="Y73" i="31"/>
  <c r="V73" i="31"/>
  <c r="P73" i="31"/>
  <c r="N73" i="31"/>
  <c r="K73" i="31"/>
  <c r="K72" i="31"/>
  <c r="T72" i="31"/>
  <c r="AL72" i="31"/>
  <c r="AI72" i="31"/>
  <c r="AF72" i="31"/>
  <c r="AB72" i="31"/>
  <c r="AA72" i="31"/>
  <c r="Z72" i="31"/>
  <c r="Y72" i="31"/>
  <c r="X72" i="31"/>
  <c r="W72" i="31"/>
  <c r="U72" i="31"/>
  <c r="P72" i="31"/>
  <c r="N72" i="31"/>
  <c r="AM72" i="31"/>
  <c r="AI71" i="31"/>
  <c r="AH71" i="31"/>
  <c r="AF71" i="31"/>
  <c r="AB71" i="31"/>
  <c r="AA71" i="31"/>
  <c r="Z71" i="31"/>
  <c r="Y71" i="31"/>
  <c r="W71" i="31"/>
  <c r="V71" i="31"/>
  <c r="P71" i="31"/>
  <c r="N71" i="31"/>
  <c r="K71" i="31"/>
  <c r="AE71" i="31"/>
  <c r="AJ71" i="31"/>
  <c r="AI70" i="31"/>
  <c r="AF70" i="31"/>
  <c r="AB70" i="31"/>
  <c r="AA70" i="31"/>
  <c r="Z70" i="31"/>
  <c r="Y70" i="31"/>
  <c r="X70" i="31"/>
  <c r="W70" i="31"/>
  <c r="V70" i="31"/>
  <c r="U70" i="31"/>
  <c r="P70" i="31"/>
  <c r="N70" i="31"/>
  <c r="AI69" i="31"/>
  <c r="AH69" i="31"/>
  <c r="AG69" i="31"/>
  <c r="AF69" i="31"/>
  <c r="AB69" i="31"/>
  <c r="AA69" i="31"/>
  <c r="Z69" i="31"/>
  <c r="Y69" i="31"/>
  <c r="V69" i="31"/>
  <c r="P69" i="31"/>
  <c r="N69" i="31"/>
  <c r="AI68" i="31"/>
  <c r="AG68" i="31"/>
  <c r="AF68" i="31"/>
  <c r="AB68" i="31"/>
  <c r="AA68" i="31"/>
  <c r="Z68" i="31"/>
  <c r="Y68" i="31"/>
  <c r="X68" i="31"/>
  <c r="W68" i="31"/>
  <c r="P68" i="31"/>
  <c r="N68" i="31"/>
  <c r="K68" i="31"/>
  <c r="AE68" i="31"/>
  <c r="AJ68" i="31"/>
  <c r="K67" i="31"/>
  <c r="AE67" i="31"/>
  <c r="AJ67" i="31"/>
  <c r="AI67" i="31"/>
  <c r="AH67" i="31"/>
  <c r="AG67" i="31"/>
  <c r="AF67" i="31"/>
  <c r="AB67" i="31"/>
  <c r="AA67" i="31"/>
  <c r="Z67" i="31"/>
  <c r="Y67" i="31"/>
  <c r="P67" i="31"/>
  <c r="N67" i="31"/>
  <c r="T67" i="31"/>
  <c r="AM67" i="31"/>
  <c r="K66" i="31"/>
  <c r="AE66" i="31"/>
  <c r="AJ66" i="31"/>
  <c r="AI66" i="31"/>
  <c r="AH66" i="31"/>
  <c r="AF66" i="31"/>
  <c r="AB66" i="31"/>
  <c r="AA66" i="31"/>
  <c r="Z66" i="31"/>
  <c r="Y66" i="31"/>
  <c r="U66" i="31"/>
  <c r="P66" i="31"/>
  <c r="N66" i="31"/>
  <c r="AI65" i="31"/>
  <c r="AF65" i="31"/>
  <c r="AB65" i="31"/>
  <c r="AA65" i="31"/>
  <c r="Z65" i="31"/>
  <c r="Y65" i="31"/>
  <c r="X65" i="31"/>
  <c r="W65" i="31"/>
  <c r="V65" i="31"/>
  <c r="U65" i="31"/>
  <c r="P65" i="31"/>
  <c r="N65" i="31"/>
  <c r="AI64" i="31"/>
  <c r="AF64" i="31"/>
  <c r="AB64" i="31"/>
  <c r="AA64" i="31"/>
  <c r="Z64" i="31"/>
  <c r="Y64" i="31"/>
  <c r="X64" i="31"/>
  <c r="U64" i="31"/>
  <c r="P64" i="31"/>
  <c r="N64" i="31"/>
  <c r="AI63" i="31"/>
  <c r="AF63" i="31"/>
  <c r="AB63" i="31"/>
  <c r="AA63" i="31"/>
  <c r="Z63" i="31"/>
  <c r="Y63" i="31"/>
  <c r="X63" i="31"/>
  <c r="W63" i="31"/>
  <c r="V63" i="31"/>
  <c r="U63" i="31"/>
  <c r="P63" i="31"/>
  <c r="N63" i="31"/>
  <c r="AI62" i="31"/>
  <c r="AH62" i="31"/>
  <c r="AF62" i="31"/>
  <c r="AB62" i="31"/>
  <c r="AA62" i="31"/>
  <c r="Z62" i="31"/>
  <c r="Y62" i="31"/>
  <c r="P62" i="31"/>
  <c r="N62" i="31"/>
  <c r="K61" i="31"/>
  <c r="T61" i="31"/>
  <c r="AL61" i="31"/>
  <c r="AI61" i="31"/>
  <c r="AF61" i="31"/>
  <c r="AB61" i="31"/>
  <c r="AA61" i="31"/>
  <c r="Z61" i="31"/>
  <c r="Y61" i="31"/>
  <c r="X61" i="31"/>
  <c r="W61" i="31"/>
  <c r="P61" i="31"/>
  <c r="N61" i="31"/>
  <c r="AK61" i="31"/>
  <c r="K60" i="31"/>
  <c r="T60" i="31"/>
  <c r="AK60" i="31"/>
  <c r="AE60" i="31"/>
  <c r="AJ60" i="31"/>
  <c r="AI60" i="31"/>
  <c r="AH60" i="31"/>
  <c r="AG60" i="31"/>
  <c r="AF60" i="31"/>
  <c r="AB60" i="31"/>
  <c r="AA60" i="31"/>
  <c r="Z60" i="31"/>
  <c r="Y60" i="31"/>
  <c r="V60" i="31"/>
  <c r="P60" i="31"/>
  <c r="N60" i="31"/>
  <c r="K59" i="31"/>
  <c r="AE59" i="31"/>
  <c r="AJ59" i="31"/>
  <c r="AI59" i="31"/>
  <c r="AH59" i="31"/>
  <c r="AG59" i="31"/>
  <c r="AF59" i="31"/>
  <c r="AB59" i="31"/>
  <c r="AA59" i="31"/>
  <c r="Z59" i="31"/>
  <c r="Y59" i="31"/>
  <c r="P59" i="31"/>
  <c r="N59" i="31"/>
  <c r="AI58" i="31"/>
  <c r="AF58" i="31"/>
  <c r="AB58" i="31"/>
  <c r="AA58" i="31"/>
  <c r="Z58" i="31"/>
  <c r="Y58" i="31"/>
  <c r="X58" i="31"/>
  <c r="W58" i="31"/>
  <c r="V58" i="31"/>
  <c r="U58" i="31"/>
  <c r="P58" i="31"/>
  <c r="N58" i="31"/>
  <c r="AI57" i="31"/>
  <c r="AF57" i="31"/>
  <c r="AB57" i="31"/>
  <c r="AA57" i="31"/>
  <c r="Z57" i="31"/>
  <c r="Y57" i="31"/>
  <c r="V57" i="31"/>
  <c r="P57" i="31"/>
  <c r="N57" i="31"/>
  <c r="K57" i="31"/>
  <c r="AI56" i="31"/>
  <c r="AG56" i="31"/>
  <c r="AF56" i="31"/>
  <c r="AB56" i="31"/>
  <c r="AA56" i="31"/>
  <c r="Z56" i="31"/>
  <c r="Y56" i="31"/>
  <c r="X56" i="31"/>
  <c r="W56" i="31"/>
  <c r="V56" i="31"/>
  <c r="U56" i="31"/>
  <c r="P56" i="31"/>
  <c r="N56" i="31"/>
  <c r="AI55" i="31"/>
  <c r="AH55" i="31"/>
  <c r="AG55" i="31"/>
  <c r="AF55" i="31"/>
  <c r="AB55" i="31"/>
  <c r="AA55" i="31"/>
  <c r="Z55" i="31"/>
  <c r="Y55" i="31"/>
  <c r="X55" i="31"/>
  <c r="W55" i="31"/>
  <c r="P55" i="31"/>
  <c r="N55" i="31"/>
  <c r="AI54" i="31"/>
  <c r="AH54" i="31"/>
  <c r="AF54" i="31"/>
  <c r="AB54" i="31"/>
  <c r="AA54" i="31"/>
  <c r="Z54" i="31"/>
  <c r="Y54" i="31"/>
  <c r="X54" i="31"/>
  <c r="P54" i="31"/>
  <c r="N54" i="31"/>
  <c r="K54" i="31"/>
  <c r="AI53" i="31"/>
  <c r="AH53" i="31"/>
  <c r="AG53" i="31"/>
  <c r="AF53" i="31"/>
  <c r="AB53" i="31"/>
  <c r="AA53" i="31"/>
  <c r="Z53" i="31"/>
  <c r="Y53" i="31"/>
  <c r="W53" i="31"/>
  <c r="P53" i="31"/>
  <c r="N53" i="31"/>
  <c r="K52" i="31"/>
  <c r="AE52" i="31"/>
  <c r="AJ52" i="31"/>
  <c r="AI52" i="31"/>
  <c r="AF52" i="31"/>
  <c r="AB52" i="31"/>
  <c r="AA52" i="31"/>
  <c r="Z52" i="31"/>
  <c r="Y52" i="31"/>
  <c r="X52" i="31"/>
  <c r="U52" i="31"/>
  <c r="P52" i="31"/>
  <c r="N52" i="31"/>
  <c r="AI51" i="31"/>
  <c r="AF51" i="31"/>
  <c r="AB51" i="31"/>
  <c r="AA51" i="31"/>
  <c r="Z51" i="31"/>
  <c r="Y51" i="31"/>
  <c r="X51" i="31"/>
  <c r="W51" i="31"/>
  <c r="U51" i="31"/>
  <c r="P51" i="31"/>
  <c r="N51" i="31"/>
  <c r="AI50" i="31"/>
  <c r="AF50" i="31"/>
  <c r="AB50" i="31"/>
  <c r="AA50" i="31"/>
  <c r="Z50" i="31"/>
  <c r="Y50" i="31"/>
  <c r="P50" i="31"/>
  <c r="N50" i="31"/>
  <c r="K50" i="31"/>
  <c r="AE50" i="31"/>
  <c r="AJ50" i="31"/>
  <c r="AI49" i="31"/>
  <c r="AF49" i="31"/>
  <c r="AB49" i="31"/>
  <c r="AA49" i="31"/>
  <c r="Z49" i="31"/>
  <c r="Y49" i="31"/>
  <c r="X49" i="31"/>
  <c r="W49" i="31"/>
  <c r="V49" i="31"/>
  <c r="U49" i="31"/>
  <c r="P49" i="31"/>
  <c r="N49" i="31"/>
  <c r="AI48" i="31"/>
  <c r="AH48" i="31"/>
  <c r="AG48" i="31"/>
  <c r="AF48" i="31"/>
  <c r="AB48" i="31"/>
  <c r="AA48" i="31"/>
  <c r="Z48" i="31"/>
  <c r="Y48" i="31"/>
  <c r="X48" i="31"/>
  <c r="W48" i="31"/>
  <c r="V48" i="31"/>
  <c r="U48" i="31"/>
  <c r="P48" i="31"/>
  <c r="N48" i="31"/>
  <c r="K47" i="31"/>
  <c r="AE47" i="31"/>
  <c r="AJ47" i="31"/>
  <c r="AI47" i="31"/>
  <c r="AH47" i="31"/>
  <c r="AG47" i="31"/>
  <c r="AF47" i="31"/>
  <c r="AB47" i="31"/>
  <c r="AA47" i="31"/>
  <c r="Z47" i="31"/>
  <c r="Y47" i="31"/>
  <c r="P47" i="31"/>
  <c r="N47" i="31"/>
  <c r="AI46" i="31"/>
  <c r="AH46" i="31"/>
  <c r="AG46" i="31"/>
  <c r="AF46" i="31"/>
  <c r="AB46" i="31"/>
  <c r="AA46" i="31"/>
  <c r="Z46" i="31"/>
  <c r="Y46" i="31"/>
  <c r="U46" i="31"/>
  <c r="P46" i="31"/>
  <c r="N46" i="31"/>
  <c r="AI45" i="31"/>
  <c r="AF45" i="31"/>
  <c r="AB45" i="31"/>
  <c r="AA45" i="31"/>
  <c r="Z45" i="31"/>
  <c r="Y45" i="31"/>
  <c r="V45" i="31"/>
  <c r="K45" i="31"/>
  <c r="T45" i="31"/>
  <c r="P45" i="31"/>
  <c r="N45" i="31"/>
  <c r="AE45" i="31"/>
  <c r="AJ45" i="31"/>
  <c r="AI44" i="31"/>
  <c r="AF44" i="31"/>
  <c r="AB44" i="31"/>
  <c r="AA44" i="31"/>
  <c r="Z44" i="31"/>
  <c r="Y44" i="31"/>
  <c r="X44" i="31"/>
  <c r="W44" i="31"/>
  <c r="V44" i="31"/>
  <c r="U44" i="31"/>
  <c r="P44" i="31"/>
  <c r="N44" i="31"/>
  <c r="AI43" i="31"/>
  <c r="AH43" i="31"/>
  <c r="AG43" i="31"/>
  <c r="AF43" i="31"/>
  <c r="AB43" i="31"/>
  <c r="AA43" i="31"/>
  <c r="Z43" i="31"/>
  <c r="Y43" i="31"/>
  <c r="X43" i="31"/>
  <c r="W43" i="31"/>
  <c r="P43" i="31"/>
  <c r="N43" i="31"/>
  <c r="AI42" i="31"/>
  <c r="AH42" i="31"/>
  <c r="AG42" i="31"/>
  <c r="AF42" i="31"/>
  <c r="AB42" i="31"/>
  <c r="AA42" i="31"/>
  <c r="Z42" i="31"/>
  <c r="Y42" i="31"/>
  <c r="X42" i="31"/>
  <c r="P42" i="31"/>
  <c r="N42" i="31"/>
  <c r="K42" i="31"/>
  <c r="AI41" i="31"/>
  <c r="AH41" i="31"/>
  <c r="AG41" i="31"/>
  <c r="AF41" i="31"/>
  <c r="AB41" i="31"/>
  <c r="AA41" i="31"/>
  <c r="Z41" i="31"/>
  <c r="Y41" i="31"/>
  <c r="X41" i="31"/>
  <c r="P41" i="31"/>
  <c r="N41" i="31"/>
  <c r="K40" i="31"/>
  <c r="T40" i="31"/>
  <c r="AM40" i="31"/>
  <c r="AL40" i="31"/>
  <c r="AI40" i="31"/>
  <c r="AH40" i="31"/>
  <c r="AG40" i="31"/>
  <c r="AF40" i="31"/>
  <c r="AB40" i="31"/>
  <c r="AA40" i="31"/>
  <c r="Z40" i="31"/>
  <c r="Y40" i="31"/>
  <c r="X40" i="31"/>
  <c r="U40" i="31"/>
  <c r="AK40" i="31"/>
  <c r="P40" i="31"/>
  <c r="N40" i="31"/>
  <c r="AE40" i="31"/>
  <c r="AJ40" i="31"/>
  <c r="AI39" i="31"/>
  <c r="AG39" i="31"/>
  <c r="AF39" i="31"/>
  <c r="AB39" i="31"/>
  <c r="AA39" i="31"/>
  <c r="Z39" i="31"/>
  <c r="Y39" i="31"/>
  <c r="X39" i="31"/>
  <c r="W39" i="31"/>
  <c r="V39" i="31"/>
  <c r="U39" i="31"/>
  <c r="P39" i="31"/>
  <c r="N39" i="31"/>
  <c r="AI38" i="31"/>
  <c r="AH38" i="31"/>
  <c r="AF38" i="31"/>
  <c r="K38" i="31"/>
  <c r="AE38" i="31"/>
  <c r="AJ38" i="31"/>
  <c r="AB38" i="31"/>
  <c r="AA38" i="31"/>
  <c r="Z38" i="31"/>
  <c r="Y38" i="31"/>
  <c r="T38" i="31"/>
  <c r="P38" i="31"/>
  <c r="N38" i="31"/>
  <c r="K37" i="31"/>
  <c r="T37" i="31"/>
  <c r="AL37" i="31"/>
  <c r="AI37" i="31"/>
  <c r="AF37" i="31"/>
  <c r="AE37" i="31"/>
  <c r="AJ37" i="31"/>
  <c r="AB37" i="31"/>
  <c r="AA37" i="31"/>
  <c r="Z37" i="31"/>
  <c r="Y37" i="31"/>
  <c r="V37" i="31"/>
  <c r="U37" i="31"/>
  <c r="P37" i="31"/>
  <c r="N37" i="31"/>
  <c r="AM37" i="31"/>
  <c r="AI36" i="31"/>
  <c r="AH36" i="31"/>
  <c r="AF36" i="31"/>
  <c r="AB36" i="31"/>
  <c r="AA36" i="31"/>
  <c r="Z36" i="31"/>
  <c r="Y36" i="31"/>
  <c r="X36" i="31"/>
  <c r="W36" i="31"/>
  <c r="V36" i="31"/>
  <c r="P36" i="31"/>
  <c r="N36" i="31"/>
  <c r="K36" i="31"/>
  <c r="AI35" i="31"/>
  <c r="AF35" i="31"/>
  <c r="AB35" i="31"/>
  <c r="AA35" i="31"/>
  <c r="Z35" i="31"/>
  <c r="Y35" i="31"/>
  <c r="X35" i="31"/>
  <c r="V35" i="31"/>
  <c r="U35" i="31"/>
  <c r="P35" i="31"/>
  <c r="N35" i="31"/>
  <c r="K35" i="31"/>
  <c r="AE35" i="31"/>
  <c r="AJ35" i="31"/>
  <c r="AI34" i="31"/>
  <c r="AH34" i="31"/>
  <c r="AG34" i="31"/>
  <c r="AF34" i="31"/>
  <c r="K34" i="31"/>
  <c r="AE34" i="31"/>
  <c r="AJ34" i="31"/>
  <c r="AB34" i="31"/>
  <c r="AA34" i="31"/>
  <c r="Z34" i="31"/>
  <c r="Y34" i="31"/>
  <c r="X34" i="31"/>
  <c r="W34" i="31"/>
  <c r="V34" i="31"/>
  <c r="U34" i="31"/>
  <c r="T34" i="31"/>
  <c r="P34" i="31"/>
  <c r="N34" i="31"/>
  <c r="AI33" i="31"/>
  <c r="AH33" i="31"/>
  <c r="AG33" i="31"/>
  <c r="AF33" i="31"/>
  <c r="AB33" i="31"/>
  <c r="AA33" i="31"/>
  <c r="Z33" i="31"/>
  <c r="Y33" i="31"/>
  <c r="X33" i="31"/>
  <c r="W33" i="31"/>
  <c r="P33" i="31"/>
  <c r="N33" i="31"/>
  <c r="K33" i="31"/>
  <c r="AI32" i="31"/>
  <c r="AF32" i="31"/>
  <c r="AB32" i="31"/>
  <c r="AA32" i="31"/>
  <c r="Z32" i="31"/>
  <c r="Y32" i="31"/>
  <c r="X32" i="31"/>
  <c r="W32" i="31"/>
  <c r="V32" i="31"/>
  <c r="U32" i="31"/>
  <c r="P32" i="31"/>
  <c r="N32" i="31"/>
  <c r="AI31" i="31"/>
  <c r="AF31" i="31"/>
  <c r="AB31" i="31"/>
  <c r="AA31" i="31"/>
  <c r="Z31" i="31"/>
  <c r="Y31" i="31"/>
  <c r="K31" i="31"/>
  <c r="T31" i="31"/>
  <c r="P31" i="31"/>
  <c r="N31" i="31"/>
  <c r="AE31" i="31"/>
  <c r="AJ31" i="31"/>
  <c r="AT30" i="31"/>
  <c r="AZ30" i="31"/>
  <c r="AI30" i="31"/>
  <c r="AG30" i="31"/>
  <c r="AF30" i="31"/>
  <c r="AB30" i="31"/>
  <c r="AA30" i="31"/>
  <c r="Z30" i="31"/>
  <c r="Y30" i="31"/>
  <c r="X30" i="31"/>
  <c r="W30" i="31"/>
  <c r="V30" i="31"/>
  <c r="U30" i="31"/>
  <c r="P30" i="31"/>
  <c r="N30" i="31"/>
  <c r="AI29" i="31"/>
  <c r="AH29" i="31"/>
  <c r="AG29" i="31"/>
  <c r="AF29" i="31"/>
  <c r="AB29" i="31"/>
  <c r="AA29" i="31"/>
  <c r="Z29" i="31"/>
  <c r="Y29" i="31"/>
  <c r="P29" i="31"/>
  <c r="N29" i="31"/>
  <c r="K29" i="31"/>
  <c r="AI28" i="31"/>
  <c r="AH28" i="31"/>
  <c r="AG28" i="31"/>
  <c r="AF28" i="31"/>
  <c r="AB28" i="31"/>
  <c r="AA28" i="31"/>
  <c r="Z28" i="31"/>
  <c r="Y28" i="31"/>
  <c r="X28" i="31"/>
  <c r="W28" i="31"/>
  <c r="V28" i="31"/>
  <c r="U28" i="31"/>
  <c r="P28" i="31"/>
  <c r="N28" i="31"/>
  <c r="AI27" i="31"/>
  <c r="AH27" i="31"/>
  <c r="AG27" i="31"/>
  <c r="AF27" i="31"/>
  <c r="AB27" i="31"/>
  <c r="AA27" i="31"/>
  <c r="Z27" i="31"/>
  <c r="Y27" i="31"/>
  <c r="U27" i="31"/>
  <c r="P27" i="31"/>
  <c r="N27" i="31"/>
  <c r="AI26" i="31"/>
  <c r="AH26" i="31"/>
  <c r="AF26" i="31"/>
  <c r="AB26" i="31"/>
  <c r="AA26" i="31"/>
  <c r="Z26" i="31"/>
  <c r="Z8" i="31"/>
  <c r="Z9" i="31"/>
  <c r="Z10" i="31"/>
  <c r="Z11" i="31"/>
  <c r="Z12" i="31"/>
  <c r="Z13" i="31"/>
  <c r="Z14" i="31"/>
  <c r="Z15" i="31"/>
  <c r="Z16" i="31"/>
  <c r="Z17" i="31"/>
  <c r="Z18" i="31"/>
  <c r="Z19" i="31"/>
  <c r="Z20" i="31"/>
  <c r="Z21" i="31"/>
  <c r="Z22" i="31"/>
  <c r="Z23" i="31"/>
  <c r="Z24" i="31"/>
  <c r="Z25" i="31"/>
  <c r="V6" i="31"/>
  <c r="Y26" i="31"/>
  <c r="X26" i="31"/>
  <c r="W26" i="31"/>
  <c r="V26" i="31"/>
  <c r="U26" i="31"/>
  <c r="K26" i="31"/>
  <c r="T26" i="31"/>
  <c r="P26" i="31"/>
  <c r="N26" i="31"/>
  <c r="AE26" i="31"/>
  <c r="AJ26" i="31"/>
  <c r="AI25" i="31"/>
  <c r="AG25" i="31"/>
  <c r="AF25" i="31"/>
  <c r="AB25" i="31"/>
  <c r="AA25" i="31"/>
  <c r="Y25" i="31"/>
  <c r="X25" i="31"/>
  <c r="W25" i="31"/>
  <c r="P25" i="31"/>
  <c r="N25" i="31"/>
  <c r="K24" i="31"/>
  <c r="AE24" i="31"/>
  <c r="AJ24" i="31"/>
  <c r="AI24" i="31"/>
  <c r="AH24" i="31"/>
  <c r="AG24" i="31"/>
  <c r="AF24" i="31"/>
  <c r="AB24" i="31"/>
  <c r="AA24" i="31"/>
  <c r="Y24" i="31"/>
  <c r="V24" i="31"/>
  <c r="U24" i="31"/>
  <c r="T24" i="31"/>
  <c r="P24" i="31"/>
  <c r="N24" i="31"/>
  <c r="AI23" i="31"/>
  <c r="AH23" i="31"/>
  <c r="AG23" i="31"/>
  <c r="AF23" i="31"/>
  <c r="AB23" i="31"/>
  <c r="AA23" i="31"/>
  <c r="Y23" i="31"/>
  <c r="X23" i="31"/>
  <c r="V23" i="31"/>
  <c r="U23" i="31"/>
  <c r="P23" i="31"/>
  <c r="N23" i="31"/>
  <c r="AI22" i="31"/>
  <c r="AH22" i="31"/>
  <c r="AG22" i="31"/>
  <c r="AF22" i="31"/>
  <c r="AB22" i="31"/>
  <c r="AA22" i="31"/>
  <c r="Y22" i="31"/>
  <c r="V22" i="31"/>
  <c r="U22" i="31"/>
  <c r="P22" i="31"/>
  <c r="N22" i="31"/>
  <c r="AI21" i="31"/>
  <c r="AH21" i="31"/>
  <c r="AG21" i="31"/>
  <c r="AF21" i="31"/>
  <c r="AB21" i="31"/>
  <c r="AA21" i="31"/>
  <c r="Y21" i="31"/>
  <c r="X21" i="31"/>
  <c r="P21" i="31"/>
  <c r="N21" i="31"/>
  <c r="AI20" i="31"/>
  <c r="AF20" i="31"/>
  <c r="K20" i="31"/>
  <c r="AE20" i="31"/>
  <c r="AJ20" i="31"/>
  <c r="AB20" i="31"/>
  <c r="AA20" i="31"/>
  <c r="Y20" i="31"/>
  <c r="X20" i="31"/>
  <c r="W20" i="31"/>
  <c r="V20" i="31"/>
  <c r="U20" i="31"/>
  <c r="L20" i="31"/>
  <c r="P20" i="31"/>
  <c r="N20" i="31"/>
  <c r="T20" i="31"/>
  <c r="W4" i="31"/>
  <c r="BB19" i="31"/>
  <c r="BB27" i="31"/>
  <c r="AY19" i="31"/>
  <c r="N12" i="19"/>
  <c r="AI19" i="31"/>
  <c r="AF19" i="31"/>
  <c r="AB19" i="31"/>
  <c r="AA19" i="31"/>
  <c r="Y19" i="31"/>
  <c r="X19" i="31"/>
  <c r="W19" i="31"/>
  <c r="V19" i="31"/>
  <c r="U19" i="31"/>
  <c r="P19" i="31"/>
  <c r="N19" i="31"/>
  <c r="X18" i="31"/>
  <c r="M19" i="31"/>
  <c r="L19" i="31"/>
  <c r="K19" i="31"/>
  <c r="W3" i="31"/>
  <c r="AY18" i="31"/>
  <c r="K18" i="31"/>
  <c r="T18" i="31"/>
  <c r="AL18" i="31"/>
  <c r="AI18" i="31"/>
  <c r="AH18" i="31"/>
  <c r="AG18" i="31"/>
  <c r="AF18" i="31"/>
  <c r="AE18" i="31"/>
  <c r="AJ18" i="31"/>
  <c r="AB18" i="31"/>
  <c r="AA18" i="31"/>
  <c r="Y18" i="31"/>
  <c r="W18" i="31"/>
  <c r="P18" i="31"/>
  <c r="N18" i="31"/>
  <c r="AM18" i="31"/>
  <c r="AI17" i="31"/>
  <c r="AH17" i="31"/>
  <c r="AF17" i="31"/>
  <c r="AB17" i="31"/>
  <c r="AA17" i="31"/>
  <c r="Y17" i="31"/>
  <c r="W17" i="31"/>
  <c r="V17" i="31"/>
  <c r="U17" i="31"/>
  <c r="P17" i="31"/>
  <c r="N17" i="31"/>
  <c r="AI16" i="31"/>
  <c r="AH16" i="31"/>
  <c r="AG16" i="31"/>
  <c r="AF16" i="31"/>
  <c r="AB16" i="31"/>
  <c r="AA16" i="31"/>
  <c r="Y16" i="31"/>
  <c r="X16" i="31"/>
  <c r="P16" i="31"/>
  <c r="N16" i="31"/>
  <c r="K16" i="31"/>
  <c r="AE16" i="31"/>
  <c r="AJ16" i="31"/>
  <c r="K15" i="31"/>
  <c r="T15" i="31"/>
  <c r="AM15" i="31"/>
  <c r="AI15" i="31"/>
  <c r="AF15" i="31"/>
  <c r="AE15" i="31"/>
  <c r="AJ15" i="31"/>
  <c r="AB15" i="31"/>
  <c r="AA15" i="31"/>
  <c r="Y15" i="31"/>
  <c r="X15" i="31"/>
  <c r="W15" i="31"/>
  <c r="V15" i="31"/>
  <c r="U15" i="31"/>
  <c r="P15" i="31"/>
  <c r="N15" i="31"/>
  <c r="L15" i="31"/>
  <c r="AL15" i="31"/>
  <c r="AI14" i="31"/>
  <c r="AH14" i="31"/>
  <c r="AG14" i="31"/>
  <c r="AF14" i="31"/>
  <c r="AB14" i="31"/>
  <c r="AA14" i="31"/>
  <c r="Y14" i="31"/>
  <c r="X14" i="31"/>
  <c r="W14" i="31"/>
  <c r="V14" i="31"/>
  <c r="U14" i="31"/>
  <c r="P14" i="31"/>
  <c r="N14" i="31"/>
  <c r="AI13" i="31"/>
  <c r="AH13" i="31"/>
  <c r="AG13" i="31"/>
  <c r="AF13" i="31"/>
  <c r="AB13" i="31"/>
  <c r="AA13" i="31"/>
  <c r="Y13" i="31"/>
  <c r="W13" i="31"/>
  <c r="V13" i="31"/>
  <c r="U13" i="31"/>
  <c r="P13" i="31"/>
  <c r="N13" i="31"/>
  <c r="K13" i="31"/>
  <c r="AE13" i="31"/>
  <c r="AJ13" i="31"/>
  <c r="AI12" i="31"/>
  <c r="AH12" i="31"/>
  <c r="AF12" i="31"/>
  <c r="AB12" i="31"/>
  <c r="AA12" i="31"/>
  <c r="Y12" i="31"/>
  <c r="X12" i="31"/>
  <c r="W12" i="31"/>
  <c r="V12" i="31"/>
  <c r="P12" i="31"/>
  <c r="N12" i="31"/>
  <c r="K12" i="31"/>
  <c r="AI11" i="31"/>
  <c r="AG11" i="31"/>
  <c r="AF11" i="31"/>
  <c r="AB11" i="31"/>
  <c r="AA11" i="31"/>
  <c r="Y11" i="31"/>
  <c r="X11" i="31"/>
  <c r="W11" i="31"/>
  <c r="U11" i="31"/>
  <c r="K11" i="31"/>
  <c r="T11" i="31"/>
  <c r="P11" i="31"/>
  <c r="N11" i="31"/>
  <c r="AE11" i="31"/>
  <c r="AJ11" i="31"/>
  <c r="K10" i="31"/>
  <c r="T10" i="31"/>
  <c r="AL10" i="31"/>
  <c r="AE10" i="31"/>
  <c r="AJ10" i="31"/>
  <c r="AI10" i="31"/>
  <c r="AH10" i="31"/>
  <c r="AG10" i="31"/>
  <c r="AF10" i="31"/>
  <c r="AB10" i="31"/>
  <c r="AA10" i="31"/>
  <c r="Y10" i="31"/>
  <c r="V10" i="31"/>
  <c r="U10" i="31"/>
  <c r="P10" i="31"/>
  <c r="N10" i="31"/>
  <c r="AK10" i="31"/>
  <c r="K9" i="31"/>
  <c r="T9" i="31"/>
  <c r="AM9" i="31"/>
  <c r="AL9" i="31"/>
  <c r="AK9" i="31"/>
  <c r="AI9" i="31"/>
  <c r="AG9" i="31"/>
  <c r="AF9" i="31"/>
  <c r="AB9" i="31"/>
  <c r="AA9" i="31"/>
  <c r="Y9" i="31"/>
  <c r="X9" i="31"/>
  <c r="W9" i="31"/>
  <c r="U9" i="31"/>
  <c r="P9" i="31"/>
  <c r="N9" i="31"/>
  <c r="AE9" i="31"/>
  <c r="AJ9" i="31"/>
  <c r="K8" i="31"/>
  <c r="T8" i="31"/>
  <c r="AL8" i="31"/>
  <c r="AK8" i="31"/>
  <c r="AI8" i="31"/>
  <c r="AH8" i="31"/>
  <c r="AF8" i="31"/>
  <c r="AE8" i="31"/>
  <c r="AJ8" i="31"/>
  <c r="AB8" i="31"/>
  <c r="AA8" i="31"/>
  <c r="Y8" i="31"/>
  <c r="X8" i="31"/>
  <c r="W8" i="31"/>
  <c r="V8" i="31"/>
  <c r="Q8" i="31"/>
  <c r="P8" i="31"/>
  <c r="N8" i="31"/>
  <c r="AM8" i="31"/>
  <c r="AH5" i="31"/>
  <c r="W5" i="31"/>
  <c r="AH4" i="31"/>
  <c r="U142" i="31"/>
  <c r="AH3" i="31"/>
  <c r="AE500" i="30"/>
  <c r="AJ500" i="30"/>
  <c r="AI500" i="30"/>
  <c r="AF500" i="30"/>
  <c r="AB500" i="30"/>
  <c r="AA500" i="30"/>
  <c r="Z500" i="30"/>
  <c r="Y500" i="30"/>
  <c r="T500" i="30"/>
  <c r="P500" i="30"/>
  <c r="AE499" i="30"/>
  <c r="AJ499" i="30"/>
  <c r="AI499" i="30"/>
  <c r="AF499" i="30"/>
  <c r="AB499" i="30"/>
  <c r="AA499" i="30"/>
  <c r="Z499" i="30"/>
  <c r="Y499" i="30"/>
  <c r="T499" i="30"/>
  <c r="P499" i="30"/>
  <c r="AI498" i="30"/>
  <c r="AF498" i="30"/>
  <c r="AE498" i="30"/>
  <c r="AJ498" i="30"/>
  <c r="AB498" i="30"/>
  <c r="AA498" i="30"/>
  <c r="Z498" i="30"/>
  <c r="Y498" i="30"/>
  <c r="T498" i="30"/>
  <c r="P498" i="30"/>
  <c r="AI497" i="30"/>
  <c r="AF497" i="30"/>
  <c r="AE497" i="30"/>
  <c r="AJ497" i="30"/>
  <c r="AB497" i="30"/>
  <c r="AA497" i="30"/>
  <c r="Z497" i="30"/>
  <c r="Y497" i="30"/>
  <c r="T497" i="30"/>
  <c r="P497" i="30"/>
  <c r="AE496" i="30"/>
  <c r="AJ496" i="30"/>
  <c r="AI496" i="30"/>
  <c r="AF496" i="30"/>
  <c r="AB496" i="30"/>
  <c r="AA496" i="30"/>
  <c r="Z496" i="30"/>
  <c r="Y496" i="30"/>
  <c r="T496" i="30"/>
  <c r="P496" i="30"/>
  <c r="AI495" i="30"/>
  <c r="AF495" i="30"/>
  <c r="AE495" i="30"/>
  <c r="AJ495" i="30"/>
  <c r="AB495" i="30"/>
  <c r="AA495" i="30"/>
  <c r="Z495" i="30"/>
  <c r="Y495" i="30"/>
  <c r="T495" i="30"/>
  <c r="P495" i="30"/>
  <c r="AE494" i="30"/>
  <c r="AJ494" i="30"/>
  <c r="AI494" i="30"/>
  <c r="AF494" i="30"/>
  <c r="AB494" i="30"/>
  <c r="AA494" i="30"/>
  <c r="Z494" i="30"/>
  <c r="Y494" i="30"/>
  <c r="T494" i="30"/>
  <c r="P494" i="30"/>
  <c r="AE493" i="30"/>
  <c r="AJ493" i="30"/>
  <c r="AI493" i="30"/>
  <c r="AF493" i="30"/>
  <c r="AB493" i="30"/>
  <c r="AA493" i="30"/>
  <c r="Z493" i="30"/>
  <c r="Y493" i="30"/>
  <c r="T493" i="30"/>
  <c r="P493" i="30"/>
  <c r="AI492" i="30"/>
  <c r="AF492" i="30"/>
  <c r="AE492" i="30"/>
  <c r="AJ492" i="30"/>
  <c r="AB492" i="30"/>
  <c r="AA492" i="30"/>
  <c r="Z492" i="30"/>
  <c r="Y492" i="30"/>
  <c r="T492" i="30"/>
  <c r="P492" i="30"/>
  <c r="AI491" i="30"/>
  <c r="AF491" i="30"/>
  <c r="AE491" i="30"/>
  <c r="AJ491" i="30"/>
  <c r="AB491" i="30"/>
  <c r="AA491" i="30"/>
  <c r="Z491" i="30"/>
  <c r="Y491" i="30"/>
  <c r="T491" i="30"/>
  <c r="P491" i="30"/>
  <c r="AI490" i="30"/>
  <c r="AF490" i="30"/>
  <c r="AE490" i="30"/>
  <c r="AJ490" i="30"/>
  <c r="AB490" i="30"/>
  <c r="AA490" i="30"/>
  <c r="Z490" i="30"/>
  <c r="Y490" i="30"/>
  <c r="T490" i="30"/>
  <c r="P490" i="30"/>
  <c r="AI489" i="30"/>
  <c r="AF489" i="30"/>
  <c r="AE489" i="30"/>
  <c r="AJ489" i="30"/>
  <c r="AB489" i="30"/>
  <c r="AA489" i="30"/>
  <c r="Z489" i="30"/>
  <c r="Y489" i="30"/>
  <c r="T489" i="30"/>
  <c r="P489" i="30"/>
  <c r="AE488" i="30"/>
  <c r="AJ488" i="30"/>
  <c r="AI488" i="30"/>
  <c r="AF488" i="30"/>
  <c r="AB488" i="30"/>
  <c r="AA488" i="30"/>
  <c r="Z488" i="30"/>
  <c r="Y488" i="30"/>
  <c r="T488" i="30"/>
  <c r="P488" i="30"/>
  <c r="AI487" i="30"/>
  <c r="AF487" i="30"/>
  <c r="AE487" i="30"/>
  <c r="AJ487" i="30"/>
  <c r="AB487" i="30"/>
  <c r="AA487" i="30"/>
  <c r="Z487" i="30"/>
  <c r="Y487" i="30"/>
  <c r="T487" i="30"/>
  <c r="P487" i="30"/>
  <c r="AI486" i="30"/>
  <c r="AF486" i="30"/>
  <c r="AE486" i="30"/>
  <c r="AJ486" i="30"/>
  <c r="AB486" i="30"/>
  <c r="AA486" i="30"/>
  <c r="Z486" i="30"/>
  <c r="Y486" i="30"/>
  <c r="T486" i="30"/>
  <c r="P486" i="30"/>
  <c r="AI485" i="30"/>
  <c r="AF485" i="30"/>
  <c r="AE485" i="30"/>
  <c r="AJ485" i="30"/>
  <c r="AB485" i="30"/>
  <c r="AA485" i="30"/>
  <c r="Z485" i="30"/>
  <c r="Y485" i="30"/>
  <c r="T485" i="30"/>
  <c r="P485" i="30"/>
  <c r="AE484" i="30"/>
  <c r="AJ484" i="30"/>
  <c r="AI484" i="30"/>
  <c r="AF484" i="30"/>
  <c r="AB484" i="30"/>
  <c r="AA484" i="30"/>
  <c r="Z484" i="30"/>
  <c r="Y484" i="30"/>
  <c r="T484" i="30"/>
  <c r="P484" i="30"/>
  <c r="AI483" i="30"/>
  <c r="AF483" i="30"/>
  <c r="AE483" i="30"/>
  <c r="AJ483" i="30"/>
  <c r="AB483" i="30"/>
  <c r="AA483" i="30"/>
  <c r="Z483" i="30"/>
  <c r="Y483" i="30"/>
  <c r="T483" i="30"/>
  <c r="P483" i="30"/>
  <c r="AE482" i="30"/>
  <c r="AJ482" i="30"/>
  <c r="AI482" i="30"/>
  <c r="AF482" i="30"/>
  <c r="AB482" i="30"/>
  <c r="AA482" i="30"/>
  <c r="Z482" i="30"/>
  <c r="Y482" i="30"/>
  <c r="T482" i="30"/>
  <c r="P482" i="30"/>
  <c r="AI481" i="30"/>
  <c r="AF481" i="30"/>
  <c r="AE481" i="30"/>
  <c r="AJ481" i="30"/>
  <c r="AB481" i="30"/>
  <c r="AA481" i="30"/>
  <c r="Z481" i="30"/>
  <c r="Y481" i="30"/>
  <c r="T481" i="30"/>
  <c r="P481" i="30"/>
  <c r="AI480" i="30"/>
  <c r="AF480" i="30"/>
  <c r="AE480" i="30"/>
  <c r="AJ480" i="30"/>
  <c r="AB480" i="30"/>
  <c r="AA480" i="30"/>
  <c r="Z480" i="30"/>
  <c r="Y480" i="30"/>
  <c r="T480" i="30"/>
  <c r="P480" i="30"/>
  <c r="AE479" i="30"/>
  <c r="AJ479" i="30"/>
  <c r="AI479" i="30"/>
  <c r="AF479" i="30"/>
  <c r="AB479" i="30"/>
  <c r="AA479" i="30"/>
  <c r="Z479" i="30"/>
  <c r="Y479" i="30"/>
  <c r="T479" i="30"/>
  <c r="P479" i="30"/>
  <c r="AE478" i="30"/>
  <c r="AJ478" i="30"/>
  <c r="AI478" i="30"/>
  <c r="AF478" i="30"/>
  <c r="AB478" i="30"/>
  <c r="AA478" i="30"/>
  <c r="Z478" i="30"/>
  <c r="Y478" i="30"/>
  <c r="T478" i="30"/>
  <c r="P478" i="30"/>
  <c r="AE477" i="30"/>
  <c r="AJ477" i="30"/>
  <c r="AI477" i="30"/>
  <c r="AF477" i="30"/>
  <c r="AB477" i="30"/>
  <c r="AA477" i="30"/>
  <c r="Z477" i="30"/>
  <c r="Y477" i="30"/>
  <c r="T477" i="30"/>
  <c r="P477" i="30"/>
  <c r="AE476" i="30"/>
  <c r="AJ476" i="30"/>
  <c r="AI476" i="30"/>
  <c r="AF476" i="30"/>
  <c r="AB476" i="30"/>
  <c r="AA476" i="30"/>
  <c r="Z476" i="30"/>
  <c r="Y476" i="30"/>
  <c r="T476" i="30"/>
  <c r="P476" i="30"/>
  <c r="AI475" i="30"/>
  <c r="AF475" i="30"/>
  <c r="AE475" i="30"/>
  <c r="AJ475" i="30"/>
  <c r="AB475" i="30"/>
  <c r="AA475" i="30"/>
  <c r="Z475" i="30"/>
  <c r="Y475" i="30"/>
  <c r="T475" i="30"/>
  <c r="P475" i="30"/>
  <c r="AE474" i="30"/>
  <c r="AJ474" i="30"/>
  <c r="AI474" i="30"/>
  <c r="AF474" i="30"/>
  <c r="AB474" i="30"/>
  <c r="AA474" i="30"/>
  <c r="Z474" i="30"/>
  <c r="Y474" i="30"/>
  <c r="T474" i="30"/>
  <c r="P474" i="30"/>
  <c r="AI473" i="30"/>
  <c r="AF473" i="30"/>
  <c r="AE473" i="30"/>
  <c r="AJ473" i="30"/>
  <c r="AB473" i="30"/>
  <c r="AA473" i="30"/>
  <c r="Z473" i="30"/>
  <c r="Y473" i="30"/>
  <c r="T473" i="30"/>
  <c r="P473" i="30"/>
  <c r="AI472" i="30"/>
  <c r="AF472" i="30"/>
  <c r="AE472" i="30"/>
  <c r="AJ472" i="30"/>
  <c r="AB472" i="30"/>
  <c r="AA472" i="30"/>
  <c r="Z472" i="30"/>
  <c r="Y472" i="30"/>
  <c r="T472" i="30"/>
  <c r="P472" i="30"/>
  <c r="AE471" i="30"/>
  <c r="AJ471" i="30"/>
  <c r="AI471" i="30"/>
  <c r="AF471" i="30"/>
  <c r="AB471" i="30"/>
  <c r="AA471" i="30"/>
  <c r="Z471" i="30"/>
  <c r="Y471" i="30"/>
  <c r="T471" i="30"/>
  <c r="P471" i="30"/>
  <c r="AE470" i="30"/>
  <c r="AJ470" i="30"/>
  <c r="AI470" i="30"/>
  <c r="AF470" i="30"/>
  <c r="AB470" i="30"/>
  <c r="AA470" i="30"/>
  <c r="Z470" i="30"/>
  <c r="Y470" i="30"/>
  <c r="T470" i="30"/>
  <c r="P470" i="30"/>
  <c r="AE469" i="30"/>
  <c r="AJ469" i="30"/>
  <c r="AI469" i="30"/>
  <c r="AF469" i="30"/>
  <c r="AB469" i="30"/>
  <c r="AA469" i="30"/>
  <c r="Z469" i="30"/>
  <c r="Y469" i="30"/>
  <c r="T469" i="30"/>
  <c r="P469" i="30"/>
  <c r="AE468" i="30"/>
  <c r="AJ468" i="30"/>
  <c r="AI468" i="30"/>
  <c r="AF468" i="30"/>
  <c r="AB468" i="30"/>
  <c r="AA468" i="30"/>
  <c r="Z468" i="30"/>
  <c r="Y468" i="30"/>
  <c r="T468" i="30"/>
  <c r="P468" i="30"/>
  <c r="AE467" i="30"/>
  <c r="AJ467" i="30"/>
  <c r="AI467" i="30"/>
  <c r="AF467" i="30"/>
  <c r="AB467" i="30"/>
  <c r="AA467" i="30"/>
  <c r="Z467" i="30"/>
  <c r="Y467" i="30"/>
  <c r="T467" i="30"/>
  <c r="P467" i="30"/>
  <c r="AE466" i="30"/>
  <c r="AJ466" i="30"/>
  <c r="AI466" i="30"/>
  <c r="AF466" i="30"/>
  <c r="AB466" i="30"/>
  <c r="AA466" i="30"/>
  <c r="Z466" i="30"/>
  <c r="Y466" i="30"/>
  <c r="T466" i="30"/>
  <c r="P466" i="30"/>
  <c r="AI465" i="30"/>
  <c r="AF465" i="30"/>
  <c r="AE465" i="30"/>
  <c r="AJ465" i="30"/>
  <c r="AB465" i="30"/>
  <c r="AA465" i="30"/>
  <c r="Z465" i="30"/>
  <c r="Y465" i="30"/>
  <c r="T465" i="30"/>
  <c r="P465" i="30"/>
  <c r="AI464" i="30"/>
  <c r="AF464" i="30"/>
  <c r="AE464" i="30"/>
  <c r="AJ464" i="30"/>
  <c r="AB464" i="30"/>
  <c r="AA464" i="30"/>
  <c r="Z464" i="30"/>
  <c r="Y464" i="30"/>
  <c r="T464" i="30"/>
  <c r="P464" i="30"/>
  <c r="AE463" i="30"/>
  <c r="AJ463" i="30"/>
  <c r="AI463" i="30"/>
  <c r="AF463" i="30"/>
  <c r="AB463" i="30"/>
  <c r="AA463" i="30"/>
  <c r="Z463" i="30"/>
  <c r="Y463" i="30"/>
  <c r="T463" i="30"/>
  <c r="P463" i="30"/>
  <c r="AE462" i="30"/>
  <c r="AJ462" i="30"/>
  <c r="AI462" i="30"/>
  <c r="AF462" i="30"/>
  <c r="AB462" i="30"/>
  <c r="AA462" i="30"/>
  <c r="Z462" i="30"/>
  <c r="Y462" i="30"/>
  <c r="T462" i="30"/>
  <c r="P462" i="30"/>
  <c r="AE461" i="30"/>
  <c r="AJ461" i="30"/>
  <c r="AI461" i="30"/>
  <c r="AF461" i="30"/>
  <c r="AB461" i="30"/>
  <c r="AA461" i="30"/>
  <c r="Z461" i="30"/>
  <c r="Y461" i="30"/>
  <c r="T461" i="30"/>
  <c r="P461" i="30"/>
  <c r="AE460" i="30"/>
  <c r="AJ460" i="30"/>
  <c r="AI460" i="30"/>
  <c r="AF460" i="30"/>
  <c r="AB460" i="30"/>
  <c r="AA460" i="30"/>
  <c r="Z460" i="30"/>
  <c r="Y460" i="30"/>
  <c r="T460" i="30"/>
  <c r="P460" i="30"/>
  <c r="AE459" i="30"/>
  <c r="AJ459" i="30"/>
  <c r="AI459" i="30"/>
  <c r="AF459" i="30"/>
  <c r="AB459" i="30"/>
  <c r="AA459" i="30"/>
  <c r="Z459" i="30"/>
  <c r="Y459" i="30"/>
  <c r="T459" i="30"/>
  <c r="P459" i="30"/>
  <c r="AE458" i="30"/>
  <c r="AJ458" i="30"/>
  <c r="AI458" i="30"/>
  <c r="AF458" i="30"/>
  <c r="AB458" i="30"/>
  <c r="AA458" i="30"/>
  <c r="Z458" i="30"/>
  <c r="Y458" i="30"/>
  <c r="T458" i="30"/>
  <c r="P458" i="30"/>
  <c r="AI457" i="30"/>
  <c r="AF457" i="30"/>
  <c r="AE457" i="30"/>
  <c r="AJ457" i="30"/>
  <c r="AB457" i="30"/>
  <c r="AA457" i="30"/>
  <c r="Z457" i="30"/>
  <c r="Y457" i="30"/>
  <c r="T457" i="30"/>
  <c r="P457" i="30"/>
  <c r="AI456" i="30"/>
  <c r="AF456" i="30"/>
  <c r="AE456" i="30"/>
  <c r="AJ456" i="30"/>
  <c r="AB456" i="30"/>
  <c r="AA456" i="30"/>
  <c r="Z456" i="30"/>
  <c r="Y456" i="30"/>
  <c r="T456" i="30"/>
  <c r="P456" i="30"/>
  <c r="AI455" i="30"/>
  <c r="AF455" i="30"/>
  <c r="AE455" i="30"/>
  <c r="AJ455" i="30"/>
  <c r="AB455" i="30"/>
  <c r="AA455" i="30"/>
  <c r="Z455" i="30"/>
  <c r="Y455" i="30"/>
  <c r="T455" i="30"/>
  <c r="P455" i="30"/>
  <c r="AE454" i="30"/>
  <c r="AJ454" i="30"/>
  <c r="AI454" i="30"/>
  <c r="AF454" i="30"/>
  <c r="AB454" i="30"/>
  <c r="AA454" i="30"/>
  <c r="Z454" i="30"/>
  <c r="Y454" i="30"/>
  <c r="T454" i="30"/>
  <c r="P454" i="30"/>
  <c r="AE453" i="30"/>
  <c r="AJ453" i="30"/>
  <c r="AI453" i="30"/>
  <c r="AF453" i="30"/>
  <c r="AB453" i="30"/>
  <c r="AA453" i="30"/>
  <c r="Z453" i="30"/>
  <c r="Y453" i="30"/>
  <c r="T453" i="30"/>
  <c r="P453" i="30"/>
  <c r="AE452" i="30"/>
  <c r="AJ452" i="30"/>
  <c r="AI452" i="30"/>
  <c r="AF452" i="30"/>
  <c r="AB452" i="30"/>
  <c r="AA452" i="30"/>
  <c r="Z452" i="30"/>
  <c r="Y452" i="30"/>
  <c r="T452" i="30"/>
  <c r="P452" i="30"/>
  <c r="AI451" i="30"/>
  <c r="AF451" i="30"/>
  <c r="AE451" i="30"/>
  <c r="AJ451" i="30"/>
  <c r="AB451" i="30"/>
  <c r="AA451" i="30"/>
  <c r="Z451" i="30"/>
  <c r="Y451" i="30"/>
  <c r="T451" i="30"/>
  <c r="P451" i="30"/>
  <c r="AE450" i="30"/>
  <c r="AJ450" i="30"/>
  <c r="AI450" i="30"/>
  <c r="AF450" i="30"/>
  <c r="AB450" i="30"/>
  <c r="AA450" i="30"/>
  <c r="Z450" i="30"/>
  <c r="Y450" i="30"/>
  <c r="T450" i="30"/>
  <c r="P450" i="30"/>
  <c r="AI449" i="30"/>
  <c r="AF449" i="30"/>
  <c r="AE449" i="30"/>
  <c r="AJ449" i="30"/>
  <c r="AB449" i="30"/>
  <c r="AA449" i="30"/>
  <c r="Z449" i="30"/>
  <c r="Y449" i="30"/>
  <c r="T449" i="30"/>
  <c r="P449" i="30"/>
  <c r="AI448" i="30"/>
  <c r="AF448" i="30"/>
  <c r="AE448" i="30"/>
  <c r="AJ448" i="30"/>
  <c r="AB448" i="30"/>
  <c r="AA448" i="30"/>
  <c r="Z448" i="30"/>
  <c r="Y448" i="30"/>
  <c r="T448" i="30"/>
  <c r="P448" i="30"/>
  <c r="AE447" i="30"/>
  <c r="AJ447" i="30"/>
  <c r="AI447" i="30"/>
  <c r="AF447" i="30"/>
  <c r="AB447" i="30"/>
  <c r="AA447" i="30"/>
  <c r="Z447" i="30"/>
  <c r="Y447" i="30"/>
  <c r="T447" i="30"/>
  <c r="P447" i="30"/>
  <c r="AI446" i="30"/>
  <c r="AF446" i="30"/>
  <c r="AE446" i="30"/>
  <c r="AJ446" i="30"/>
  <c r="AB446" i="30"/>
  <c r="AA446" i="30"/>
  <c r="Z446" i="30"/>
  <c r="Y446" i="30"/>
  <c r="T446" i="30"/>
  <c r="P446" i="30"/>
  <c r="AE445" i="30"/>
  <c r="AJ445" i="30"/>
  <c r="AI445" i="30"/>
  <c r="AF445" i="30"/>
  <c r="AB445" i="30"/>
  <c r="AA445" i="30"/>
  <c r="Z445" i="30"/>
  <c r="Y445" i="30"/>
  <c r="T445" i="30"/>
  <c r="P445" i="30"/>
  <c r="AE444" i="30"/>
  <c r="AJ444" i="30"/>
  <c r="AI444" i="30"/>
  <c r="AF444" i="30"/>
  <c r="AB444" i="30"/>
  <c r="AA444" i="30"/>
  <c r="Z444" i="30"/>
  <c r="Y444" i="30"/>
  <c r="T444" i="30"/>
  <c r="P444" i="30"/>
  <c r="AE443" i="30"/>
  <c r="AJ443" i="30"/>
  <c r="AI443" i="30"/>
  <c r="AF443" i="30"/>
  <c r="AB443" i="30"/>
  <c r="AA443" i="30"/>
  <c r="Z443" i="30"/>
  <c r="Y443" i="30"/>
  <c r="T443" i="30"/>
  <c r="P443" i="30"/>
  <c r="AE442" i="30"/>
  <c r="AJ442" i="30"/>
  <c r="AI442" i="30"/>
  <c r="AF442" i="30"/>
  <c r="AB442" i="30"/>
  <c r="AA442" i="30"/>
  <c r="Z442" i="30"/>
  <c r="Y442" i="30"/>
  <c r="T442" i="30"/>
  <c r="P442" i="30"/>
  <c r="AI441" i="30"/>
  <c r="AF441" i="30"/>
  <c r="AE441" i="30"/>
  <c r="AJ441" i="30"/>
  <c r="AB441" i="30"/>
  <c r="AA441" i="30"/>
  <c r="Z441" i="30"/>
  <c r="Y441" i="30"/>
  <c r="T441" i="30"/>
  <c r="P441" i="30"/>
  <c r="AI440" i="30"/>
  <c r="AF440" i="30"/>
  <c r="AE440" i="30"/>
  <c r="AJ440" i="30"/>
  <c r="AB440" i="30"/>
  <c r="AA440" i="30"/>
  <c r="Z440" i="30"/>
  <c r="Y440" i="30"/>
  <c r="T440" i="30"/>
  <c r="P440" i="30"/>
  <c r="AE439" i="30"/>
  <c r="AJ439" i="30"/>
  <c r="AI439" i="30"/>
  <c r="AF439" i="30"/>
  <c r="AB439" i="30"/>
  <c r="AA439" i="30"/>
  <c r="Z439" i="30"/>
  <c r="Y439" i="30"/>
  <c r="T439" i="30"/>
  <c r="P439" i="30"/>
  <c r="AE438" i="30"/>
  <c r="AJ438" i="30"/>
  <c r="AI438" i="30"/>
  <c r="AF438" i="30"/>
  <c r="AB438" i="30"/>
  <c r="AA438" i="30"/>
  <c r="Z438" i="30"/>
  <c r="Y438" i="30"/>
  <c r="T438" i="30"/>
  <c r="P438" i="30"/>
  <c r="AE437" i="30"/>
  <c r="AJ437" i="30"/>
  <c r="AI437" i="30"/>
  <c r="AF437" i="30"/>
  <c r="AB437" i="30"/>
  <c r="AA437" i="30"/>
  <c r="Z437" i="30"/>
  <c r="Y437" i="30"/>
  <c r="T437" i="30"/>
  <c r="P437" i="30"/>
  <c r="AE436" i="30"/>
  <c r="AJ436" i="30"/>
  <c r="AI436" i="30"/>
  <c r="AF436" i="30"/>
  <c r="AB436" i="30"/>
  <c r="AA436" i="30"/>
  <c r="Z436" i="30"/>
  <c r="Y436" i="30"/>
  <c r="T436" i="30"/>
  <c r="P436" i="30"/>
  <c r="AE435" i="30"/>
  <c r="AJ435" i="30"/>
  <c r="AI435" i="30"/>
  <c r="AF435" i="30"/>
  <c r="AB435" i="30"/>
  <c r="AA435" i="30"/>
  <c r="Z435" i="30"/>
  <c r="Y435" i="30"/>
  <c r="T435" i="30"/>
  <c r="P435" i="30"/>
  <c r="AE434" i="30"/>
  <c r="AJ434" i="30"/>
  <c r="AI434" i="30"/>
  <c r="AF434" i="30"/>
  <c r="AB434" i="30"/>
  <c r="AA434" i="30"/>
  <c r="Z434" i="30"/>
  <c r="Y434" i="30"/>
  <c r="T434" i="30"/>
  <c r="P434" i="30"/>
  <c r="AI433" i="30"/>
  <c r="AF433" i="30"/>
  <c r="AE433" i="30"/>
  <c r="AJ433" i="30"/>
  <c r="AB433" i="30"/>
  <c r="AA433" i="30"/>
  <c r="Z433" i="30"/>
  <c r="Y433" i="30"/>
  <c r="T433" i="30"/>
  <c r="P433" i="30"/>
  <c r="AI432" i="30"/>
  <c r="AF432" i="30"/>
  <c r="AE432" i="30"/>
  <c r="AJ432" i="30"/>
  <c r="AB432" i="30"/>
  <c r="AA432" i="30"/>
  <c r="Z432" i="30"/>
  <c r="Y432" i="30"/>
  <c r="T432" i="30"/>
  <c r="P432" i="30"/>
  <c r="AI431" i="30"/>
  <c r="AF431" i="30"/>
  <c r="AE431" i="30"/>
  <c r="AJ431" i="30"/>
  <c r="AB431" i="30"/>
  <c r="AA431" i="30"/>
  <c r="Z431" i="30"/>
  <c r="Y431" i="30"/>
  <c r="T431" i="30"/>
  <c r="P431" i="30"/>
  <c r="AI430" i="30"/>
  <c r="AF430" i="30"/>
  <c r="AE430" i="30"/>
  <c r="AJ430" i="30"/>
  <c r="AB430" i="30"/>
  <c r="AA430" i="30"/>
  <c r="Z430" i="30"/>
  <c r="Y430" i="30"/>
  <c r="T430" i="30"/>
  <c r="P430" i="30"/>
  <c r="AE429" i="30"/>
  <c r="AJ429" i="30"/>
  <c r="AI429" i="30"/>
  <c r="AF429" i="30"/>
  <c r="AB429" i="30"/>
  <c r="AA429" i="30"/>
  <c r="Z429" i="30"/>
  <c r="Y429" i="30"/>
  <c r="T429" i="30"/>
  <c r="P429" i="30"/>
  <c r="AE428" i="30"/>
  <c r="AJ428" i="30"/>
  <c r="AI428" i="30"/>
  <c r="AF428" i="30"/>
  <c r="AB428" i="30"/>
  <c r="AA428" i="30"/>
  <c r="Z428" i="30"/>
  <c r="Y428" i="30"/>
  <c r="T428" i="30"/>
  <c r="P428" i="30"/>
  <c r="AE427" i="30"/>
  <c r="AJ427" i="30"/>
  <c r="AI427" i="30"/>
  <c r="AF427" i="30"/>
  <c r="AB427" i="30"/>
  <c r="AA427" i="30"/>
  <c r="Z427" i="30"/>
  <c r="Y427" i="30"/>
  <c r="T427" i="30"/>
  <c r="P427" i="30"/>
  <c r="AE426" i="30"/>
  <c r="AJ426" i="30"/>
  <c r="AI426" i="30"/>
  <c r="AF426" i="30"/>
  <c r="AB426" i="30"/>
  <c r="AA426" i="30"/>
  <c r="Z426" i="30"/>
  <c r="Y426" i="30"/>
  <c r="T426" i="30"/>
  <c r="P426" i="30"/>
  <c r="AI425" i="30"/>
  <c r="AF425" i="30"/>
  <c r="AE425" i="30"/>
  <c r="AJ425" i="30"/>
  <c r="AB425" i="30"/>
  <c r="AA425" i="30"/>
  <c r="Z425" i="30"/>
  <c r="Y425" i="30"/>
  <c r="T425" i="30"/>
  <c r="P425" i="30"/>
  <c r="AI424" i="30"/>
  <c r="AF424" i="30"/>
  <c r="AE424" i="30"/>
  <c r="AJ424" i="30"/>
  <c r="AB424" i="30"/>
  <c r="AA424" i="30"/>
  <c r="Z424" i="30"/>
  <c r="Y424" i="30"/>
  <c r="T424" i="30"/>
  <c r="P424" i="30"/>
  <c r="AI423" i="30"/>
  <c r="AF423" i="30"/>
  <c r="AE423" i="30"/>
  <c r="AJ423" i="30"/>
  <c r="AB423" i="30"/>
  <c r="AA423" i="30"/>
  <c r="Z423" i="30"/>
  <c r="Y423" i="30"/>
  <c r="T423" i="30"/>
  <c r="P423" i="30"/>
  <c r="AI422" i="30"/>
  <c r="AF422" i="30"/>
  <c r="AE422" i="30"/>
  <c r="AJ422" i="30"/>
  <c r="AB422" i="30"/>
  <c r="AA422" i="30"/>
  <c r="Z422" i="30"/>
  <c r="Y422" i="30"/>
  <c r="T422" i="30"/>
  <c r="P422" i="30"/>
  <c r="AI421" i="30"/>
  <c r="AF421" i="30"/>
  <c r="AE421" i="30"/>
  <c r="AJ421" i="30"/>
  <c r="AB421" i="30"/>
  <c r="AA421" i="30"/>
  <c r="Z421" i="30"/>
  <c r="Y421" i="30"/>
  <c r="T421" i="30"/>
  <c r="P421" i="30"/>
  <c r="AE420" i="30"/>
  <c r="AJ420" i="30"/>
  <c r="AI420" i="30"/>
  <c r="AF420" i="30"/>
  <c r="AB420" i="30"/>
  <c r="AA420" i="30"/>
  <c r="Z420" i="30"/>
  <c r="Y420" i="30"/>
  <c r="T420" i="30"/>
  <c r="P420" i="30"/>
  <c r="AE419" i="30"/>
  <c r="AJ419" i="30"/>
  <c r="AI419" i="30"/>
  <c r="AF419" i="30"/>
  <c r="AB419" i="30"/>
  <c r="AA419" i="30"/>
  <c r="Z419" i="30"/>
  <c r="Y419" i="30"/>
  <c r="T419" i="30"/>
  <c r="P419" i="30"/>
  <c r="AI418" i="30"/>
  <c r="AF418" i="30"/>
  <c r="AE418" i="30"/>
  <c r="AJ418" i="30"/>
  <c r="AB418" i="30"/>
  <c r="AA418" i="30"/>
  <c r="Z418" i="30"/>
  <c r="Y418" i="30"/>
  <c r="T418" i="30"/>
  <c r="P418" i="30"/>
  <c r="AI417" i="30"/>
  <c r="AF417" i="30"/>
  <c r="AE417" i="30"/>
  <c r="AJ417" i="30"/>
  <c r="AB417" i="30"/>
  <c r="AA417" i="30"/>
  <c r="Z417" i="30"/>
  <c r="Y417" i="30"/>
  <c r="T417" i="30"/>
  <c r="P417" i="30"/>
  <c r="AE416" i="30"/>
  <c r="AJ416" i="30"/>
  <c r="AI416" i="30"/>
  <c r="AF416" i="30"/>
  <c r="AB416" i="30"/>
  <c r="AA416" i="30"/>
  <c r="Z416" i="30"/>
  <c r="Y416" i="30"/>
  <c r="T416" i="30"/>
  <c r="P416" i="30"/>
  <c r="AE415" i="30"/>
  <c r="AJ415" i="30"/>
  <c r="AI415" i="30"/>
  <c r="AF415" i="30"/>
  <c r="AB415" i="30"/>
  <c r="AA415" i="30"/>
  <c r="Z415" i="30"/>
  <c r="Y415" i="30"/>
  <c r="T415" i="30"/>
  <c r="P415" i="30"/>
  <c r="AI414" i="30"/>
  <c r="AF414" i="30"/>
  <c r="AE414" i="30"/>
  <c r="AJ414" i="30"/>
  <c r="AB414" i="30"/>
  <c r="AA414" i="30"/>
  <c r="Z414" i="30"/>
  <c r="Y414" i="30"/>
  <c r="T414" i="30"/>
  <c r="P414" i="30"/>
  <c r="AI413" i="30"/>
  <c r="AF413" i="30"/>
  <c r="AE413" i="30"/>
  <c r="AJ413" i="30"/>
  <c r="AB413" i="30"/>
  <c r="AA413" i="30"/>
  <c r="Z413" i="30"/>
  <c r="Y413" i="30"/>
  <c r="T413" i="30"/>
  <c r="P413" i="30"/>
  <c r="AE412" i="30"/>
  <c r="AJ412" i="30"/>
  <c r="AI412" i="30"/>
  <c r="AF412" i="30"/>
  <c r="AB412" i="30"/>
  <c r="AA412" i="30"/>
  <c r="Z412" i="30"/>
  <c r="Y412" i="30"/>
  <c r="T412" i="30"/>
  <c r="P412" i="30"/>
  <c r="AI411" i="30"/>
  <c r="AF411" i="30"/>
  <c r="AE411" i="30"/>
  <c r="AJ411" i="30"/>
  <c r="AB411" i="30"/>
  <c r="AA411" i="30"/>
  <c r="Z411" i="30"/>
  <c r="Y411" i="30"/>
  <c r="T411" i="30"/>
  <c r="P411" i="30"/>
  <c r="AE410" i="30"/>
  <c r="AJ410" i="30"/>
  <c r="AI410" i="30"/>
  <c r="AF410" i="30"/>
  <c r="AB410" i="30"/>
  <c r="AA410" i="30"/>
  <c r="Z410" i="30"/>
  <c r="Y410" i="30"/>
  <c r="T410" i="30"/>
  <c r="P410" i="30"/>
  <c r="AE409" i="30"/>
  <c r="AJ409" i="30"/>
  <c r="AI409" i="30"/>
  <c r="AF409" i="30"/>
  <c r="AB409" i="30"/>
  <c r="AA409" i="30"/>
  <c r="Z409" i="30"/>
  <c r="Y409" i="30"/>
  <c r="T409" i="30"/>
  <c r="P409" i="30"/>
  <c r="AE408" i="30"/>
  <c r="AJ408" i="30"/>
  <c r="AI408" i="30"/>
  <c r="AF408" i="30"/>
  <c r="AB408" i="30"/>
  <c r="AA408" i="30"/>
  <c r="Z408" i="30"/>
  <c r="Y408" i="30"/>
  <c r="T408" i="30"/>
  <c r="P408" i="30"/>
  <c r="AE407" i="30"/>
  <c r="AJ407" i="30"/>
  <c r="AI407" i="30"/>
  <c r="AF407" i="30"/>
  <c r="AB407" i="30"/>
  <c r="AA407" i="30"/>
  <c r="Z407" i="30"/>
  <c r="Y407" i="30"/>
  <c r="T407" i="30"/>
  <c r="P407" i="30"/>
  <c r="AI406" i="30"/>
  <c r="AF406" i="30"/>
  <c r="AE406" i="30"/>
  <c r="AJ406" i="30"/>
  <c r="AB406" i="30"/>
  <c r="AA406" i="30"/>
  <c r="Z406" i="30"/>
  <c r="Y406" i="30"/>
  <c r="T406" i="30"/>
  <c r="P406" i="30"/>
  <c r="AI405" i="30"/>
  <c r="AF405" i="30"/>
  <c r="AE405" i="30"/>
  <c r="AJ405" i="30"/>
  <c r="AB405" i="30"/>
  <c r="AA405" i="30"/>
  <c r="Z405" i="30"/>
  <c r="Y405" i="30"/>
  <c r="T405" i="30"/>
  <c r="P405" i="30"/>
  <c r="AE404" i="30"/>
  <c r="AJ404" i="30"/>
  <c r="AI404" i="30"/>
  <c r="AF404" i="30"/>
  <c r="AB404" i="30"/>
  <c r="AA404" i="30"/>
  <c r="Z404" i="30"/>
  <c r="Y404" i="30"/>
  <c r="T404" i="30"/>
  <c r="P404" i="30"/>
  <c r="AI403" i="30"/>
  <c r="AF403" i="30"/>
  <c r="AE403" i="30"/>
  <c r="AJ403" i="30"/>
  <c r="AB403" i="30"/>
  <c r="AA403" i="30"/>
  <c r="Z403" i="30"/>
  <c r="Y403" i="30"/>
  <c r="T403" i="30"/>
  <c r="P403" i="30"/>
  <c r="AE402" i="30"/>
  <c r="AJ402" i="30"/>
  <c r="AI402" i="30"/>
  <c r="AF402" i="30"/>
  <c r="AB402" i="30"/>
  <c r="AA402" i="30"/>
  <c r="Z402" i="30"/>
  <c r="Y402" i="30"/>
  <c r="T402" i="30"/>
  <c r="P402" i="30"/>
  <c r="AI401" i="30"/>
  <c r="AF401" i="30"/>
  <c r="AE401" i="30"/>
  <c r="AJ401" i="30"/>
  <c r="AB401" i="30"/>
  <c r="AA401" i="30"/>
  <c r="Z401" i="30"/>
  <c r="Y401" i="30"/>
  <c r="T401" i="30"/>
  <c r="P401" i="30"/>
  <c r="AE400" i="30"/>
  <c r="AJ400" i="30"/>
  <c r="AI400" i="30"/>
  <c r="AF400" i="30"/>
  <c r="AB400" i="30"/>
  <c r="AA400" i="30"/>
  <c r="Z400" i="30"/>
  <c r="Y400" i="30"/>
  <c r="T400" i="30"/>
  <c r="P400" i="30"/>
  <c r="AE399" i="30"/>
  <c r="AJ399" i="30"/>
  <c r="AI399" i="30"/>
  <c r="AF399" i="30"/>
  <c r="AB399" i="30"/>
  <c r="AA399" i="30"/>
  <c r="Z399" i="30"/>
  <c r="Y399" i="30"/>
  <c r="T399" i="30"/>
  <c r="P399" i="30"/>
  <c r="AI398" i="30"/>
  <c r="AF398" i="30"/>
  <c r="AE398" i="30"/>
  <c r="AJ398" i="30"/>
  <c r="AB398" i="30"/>
  <c r="AA398" i="30"/>
  <c r="Z398" i="30"/>
  <c r="Y398" i="30"/>
  <c r="T398" i="30"/>
  <c r="P398" i="30"/>
  <c r="AE397" i="30"/>
  <c r="AJ397" i="30"/>
  <c r="AI397" i="30"/>
  <c r="AF397" i="30"/>
  <c r="AB397" i="30"/>
  <c r="AA397" i="30"/>
  <c r="Z397" i="30"/>
  <c r="Y397" i="30"/>
  <c r="T397" i="30"/>
  <c r="P397" i="30"/>
  <c r="AE396" i="30"/>
  <c r="AJ396" i="30"/>
  <c r="AI396" i="30"/>
  <c r="AF396" i="30"/>
  <c r="AB396" i="30"/>
  <c r="AA396" i="30"/>
  <c r="Z396" i="30"/>
  <c r="Y396" i="30"/>
  <c r="T396" i="30"/>
  <c r="P396" i="30"/>
  <c r="AE395" i="30"/>
  <c r="AJ395" i="30"/>
  <c r="AI395" i="30"/>
  <c r="AF395" i="30"/>
  <c r="AB395" i="30"/>
  <c r="AA395" i="30"/>
  <c r="Z395" i="30"/>
  <c r="Y395" i="30"/>
  <c r="T395" i="30"/>
  <c r="P395" i="30"/>
  <c r="AI394" i="30"/>
  <c r="AF394" i="30"/>
  <c r="AE394" i="30"/>
  <c r="AJ394" i="30"/>
  <c r="AB394" i="30"/>
  <c r="AA394" i="30"/>
  <c r="Z394" i="30"/>
  <c r="Y394" i="30"/>
  <c r="T394" i="30"/>
  <c r="P394" i="30"/>
  <c r="AI393" i="30"/>
  <c r="AF393" i="30"/>
  <c r="AE393" i="30"/>
  <c r="AJ393" i="30"/>
  <c r="AB393" i="30"/>
  <c r="AA393" i="30"/>
  <c r="Z393" i="30"/>
  <c r="Y393" i="30"/>
  <c r="T393" i="30"/>
  <c r="P393" i="30"/>
  <c r="AE392" i="30"/>
  <c r="AJ392" i="30"/>
  <c r="AI392" i="30"/>
  <c r="AF392" i="30"/>
  <c r="AB392" i="30"/>
  <c r="AA392" i="30"/>
  <c r="Z392" i="30"/>
  <c r="Y392" i="30"/>
  <c r="T392" i="30"/>
  <c r="P392" i="30"/>
  <c r="AE391" i="30"/>
  <c r="AJ391" i="30"/>
  <c r="AI391" i="30"/>
  <c r="AF391" i="30"/>
  <c r="AB391" i="30"/>
  <c r="AA391" i="30"/>
  <c r="Z391" i="30"/>
  <c r="Y391" i="30"/>
  <c r="T391" i="30"/>
  <c r="P391" i="30"/>
  <c r="AI390" i="30"/>
  <c r="AF390" i="30"/>
  <c r="AE390" i="30"/>
  <c r="AJ390" i="30"/>
  <c r="AB390" i="30"/>
  <c r="AA390" i="30"/>
  <c r="Z390" i="30"/>
  <c r="Y390" i="30"/>
  <c r="T390" i="30"/>
  <c r="P390" i="30"/>
  <c r="AI389" i="30"/>
  <c r="AF389" i="30"/>
  <c r="AE389" i="30"/>
  <c r="AJ389" i="30"/>
  <c r="AB389" i="30"/>
  <c r="AA389" i="30"/>
  <c r="Z389" i="30"/>
  <c r="Y389" i="30"/>
  <c r="T389" i="30"/>
  <c r="P389" i="30"/>
  <c r="AI388" i="30"/>
  <c r="AF388" i="30"/>
  <c r="AE388" i="30"/>
  <c r="AJ388" i="30"/>
  <c r="AB388" i="30"/>
  <c r="AA388" i="30"/>
  <c r="Z388" i="30"/>
  <c r="Y388" i="30"/>
  <c r="T388" i="30"/>
  <c r="P388" i="30"/>
  <c r="AI387" i="30"/>
  <c r="AF387" i="30"/>
  <c r="AE387" i="30"/>
  <c r="AJ387" i="30"/>
  <c r="AB387" i="30"/>
  <c r="AA387" i="30"/>
  <c r="Z387" i="30"/>
  <c r="Y387" i="30"/>
  <c r="T387" i="30"/>
  <c r="P387" i="30"/>
  <c r="AI386" i="30"/>
  <c r="AF386" i="30"/>
  <c r="AE386" i="30"/>
  <c r="AJ386" i="30"/>
  <c r="AB386" i="30"/>
  <c r="AA386" i="30"/>
  <c r="Z386" i="30"/>
  <c r="Y386" i="30"/>
  <c r="T386" i="30"/>
  <c r="P386" i="30"/>
  <c r="AE385" i="30"/>
  <c r="AJ385" i="30"/>
  <c r="AI385" i="30"/>
  <c r="AF385" i="30"/>
  <c r="AB385" i="30"/>
  <c r="AA385" i="30"/>
  <c r="Z385" i="30"/>
  <c r="Y385" i="30"/>
  <c r="T385" i="30"/>
  <c r="P385" i="30"/>
  <c r="AE384" i="30"/>
  <c r="AJ384" i="30"/>
  <c r="AI384" i="30"/>
  <c r="AF384" i="30"/>
  <c r="AB384" i="30"/>
  <c r="AA384" i="30"/>
  <c r="Z384" i="30"/>
  <c r="Y384" i="30"/>
  <c r="T384" i="30"/>
  <c r="P384" i="30"/>
  <c r="AE383" i="30"/>
  <c r="AJ383" i="30"/>
  <c r="AI383" i="30"/>
  <c r="AF383" i="30"/>
  <c r="AB383" i="30"/>
  <c r="AA383" i="30"/>
  <c r="Z383" i="30"/>
  <c r="Y383" i="30"/>
  <c r="T383" i="30"/>
  <c r="P383" i="30"/>
  <c r="AI382" i="30"/>
  <c r="AF382" i="30"/>
  <c r="AE382" i="30"/>
  <c r="AJ382" i="30"/>
  <c r="AB382" i="30"/>
  <c r="AA382" i="30"/>
  <c r="Z382" i="30"/>
  <c r="Y382" i="30"/>
  <c r="T382" i="30"/>
  <c r="P382" i="30"/>
  <c r="AI381" i="30"/>
  <c r="AF381" i="30"/>
  <c r="AE381" i="30"/>
  <c r="AJ381" i="30"/>
  <c r="AB381" i="30"/>
  <c r="AA381" i="30"/>
  <c r="Z381" i="30"/>
  <c r="Y381" i="30"/>
  <c r="T381" i="30"/>
  <c r="P381" i="30"/>
  <c r="AE380" i="30"/>
  <c r="AJ380" i="30"/>
  <c r="AI380" i="30"/>
  <c r="AF380" i="30"/>
  <c r="AB380" i="30"/>
  <c r="AA380" i="30"/>
  <c r="Z380" i="30"/>
  <c r="Y380" i="30"/>
  <c r="T380" i="30"/>
  <c r="P380" i="30"/>
  <c r="AE379" i="30"/>
  <c r="AJ379" i="30"/>
  <c r="AI379" i="30"/>
  <c r="AF379" i="30"/>
  <c r="AB379" i="30"/>
  <c r="AA379" i="30"/>
  <c r="Z379" i="30"/>
  <c r="Y379" i="30"/>
  <c r="T379" i="30"/>
  <c r="P379" i="30"/>
  <c r="AE378" i="30"/>
  <c r="AJ378" i="30"/>
  <c r="AI378" i="30"/>
  <c r="AF378" i="30"/>
  <c r="AB378" i="30"/>
  <c r="AA378" i="30"/>
  <c r="Z378" i="30"/>
  <c r="Y378" i="30"/>
  <c r="T378" i="30"/>
  <c r="P378" i="30"/>
  <c r="AI377" i="30"/>
  <c r="AF377" i="30"/>
  <c r="AE377" i="30"/>
  <c r="AJ377" i="30"/>
  <c r="AB377" i="30"/>
  <c r="AA377" i="30"/>
  <c r="Z377" i="30"/>
  <c r="Y377" i="30"/>
  <c r="T377" i="30"/>
  <c r="P377" i="30"/>
  <c r="AE376" i="30"/>
  <c r="AJ376" i="30"/>
  <c r="AI376" i="30"/>
  <c r="AF376" i="30"/>
  <c r="AB376" i="30"/>
  <c r="AA376" i="30"/>
  <c r="Z376" i="30"/>
  <c r="Y376" i="30"/>
  <c r="T376" i="30"/>
  <c r="P376" i="30"/>
  <c r="AE375" i="30"/>
  <c r="AJ375" i="30"/>
  <c r="AI375" i="30"/>
  <c r="AF375" i="30"/>
  <c r="AB375" i="30"/>
  <c r="AA375" i="30"/>
  <c r="Z375" i="30"/>
  <c r="Y375" i="30"/>
  <c r="T375" i="30"/>
  <c r="P375" i="30"/>
  <c r="AI374" i="30"/>
  <c r="AF374" i="30"/>
  <c r="AE374" i="30"/>
  <c r="AJ374" i="30"/>
  <c r="AB374" i="30"/>
  <c r="AA374" i="30"/>
  <c r="Z374" i="30"/>
  <c r="Y374" i="30"/>
  <c r="T374" i="30"/>
  <c r="P374" i="30"/>
  <c r="AI373" i="30"/>
  <c r="AF373" i="30"/>
  <c r="AE373" i="30"/>
  <c r="AJ373" i="30"/>
  <c r="AB373" i="30"/>
  <c r="AA373" i="30"/>
  <c r="Z373" i="30"/>
  <c r="Y373" i="30"/>
  <c r="T373" i="30"/>
  <c r="P373" i="30"/>
  <c r="AI372" i="30"/>
  <c r="AF372" i="30"/>
  <c r="AE372" i="30"/>
  <c r="AJ372" i="30"/>
  <c r="AB372" i="30"/>
  <c r="AA372" i="30"/>
  <c r="Z372" i="30"/>
  <c r="Y372" i="30"/>
  <c r="T372" i="30"/>
  <c r="P372" i="30"/>
  <c r="AI371" i="30"/>
  <c r="AF371" i="30"/>
  <c r="AE371" i="30"/>
  <c r="AJ371" i="30"/>
  <c r="AB371" i="30"/>
  <c r="AA371" i="30"/>
  <c r="Z371" i="30"/>
  <c r="Y371" i="30"/>
  <c r="T371" i="30"/>
  <c r="P371" i="30"/>
  <c r="AI370" i="30"/>
  <c r="AF370" i="30"/>
  <c r="AE370" i="30"/>
  <c r="AJ370" i="30"/>
  <c r="AB370" i="30"/>
  <c r="AA370" i="30"/>
  <c r="Z370" i="30"/>
  <c r="Y370" i="30"/>
  <c r="T370" i="30"/>
  <c r="P370" i="30"/>
  <c r="AI369" i="30"/>
  <c r="AF369" i="30"/>
  <c r="AE369" i="30"/>
  <c r="AJ369" i="30"/>
  <c r="AB369" i="30"/>
  <c r="AA369" i="30"/>
  <c r="Z369" i="30"/>
  <c r="Y369" i="30"/>
  <c r="T369" i="30"/>
  <c r="P369" i="30"/>
  <c r="AE368" i="30"/>
  <c r="AJ368" i="30"/>
  <c r="AI368" i="30"/>
  <c r="AF368" i="30"/>
  <c r="AB368" i="30"/>
  <c r="AA368" i="30"/>
  <c r="Z368" i="30"/>
  <c r="Y368" i="30"/>
  <c r="T368" i="30"/>
  <c r="P368" i="30"/>
  <c r="AE367" i="30"/>
  <c r="AJ367" i="30"/>
  <c r="AI367" i="30"/>
  <c r="AF367" i="30"/>
  <c r="AB367" i="30"/>
  <c r="AA367" i="30"/>
  <c r="Z367" i="30"/>
  <c r="Y367" i="30"/>
  <c r="T367" i="30"/>
  <c r="P367" i="30"/>
  <c r="AI366" i="30"/>
  <c r="AF366" i="30"/>
  <c r="AE366" i="30"/>
  <c r="AJ366" i="30"/>
  <c r="AB366" i="30"/>
  <c r="AA366" i="30"/>
  <c r="Z366" i="30"/>
  <c r="Y366" i="30"/>
  <c r="T366" i="30"/>
  <c r="P366" i="30"/>
  <c r="AI365" i="30"/>
  <c r="AF365" i="30"/>
  <c r="AE365" i="30"/>
  <c r="AJ365" i="30"/>
  <c r="AB365" i="30"/>
  <c r="AA365" i="30"/>
  <c r="Z365" i="30"/>
  <c r="Y365" i="30"/>
  <c r="T365" i="30"/>
  <c r="P365" i="30"/>
  <c r="AI364" i="30"/>
  <c r="AF364" i="30"/>
  <c r="AE364" i="30"/>
  <c r="AJ364" i="30"/>
  <c r="AB364" i="30"/>
  <c r="AA364" i="30"/>
  <c r="Z364" i="30"/>
  <c r="Y364" i="30"/>
  <c r="T364" i="30"/>
  <c r="P364" i="30"/>
  <c r="AI363" i="30"/>
  <c r="AF363" i="30"/>
  <c r="AE363" i="30"/>
  <c r="AJ363" i="30"/>
  <c r="AB363" i="30"/>
  <c r="AA363" i="30"/>
  <c r="Z363" i="30"/>
  <c r="Y363" i="30"/>
  <c r="T363" i="30"/>
  <c r="P363" i="30"/>
  <c r="AI362" i="30"/>
  <c r="AF362" i="30"/>
  <c r="AE362" i="30"/>
  <c r="AJ362" i="30"/>
  <c r="AB362" i="30"/>
  <c r="AA362" i="30"/>
  <c r="Z362" i="30"/>
  <c r="Y362" i="30"/>
  <c r="T362" i="30"/>
  <c r="P362" i="30"/>
  <c r="AE361" i="30"/>
  <c r="AJ361" i="30"/>
  <c r="AI361" i="30"/>
  <c r="AF361" i="30"/>
  <c r="AB361" i="30"/>
  <c r="AA361" i="30"/>
  <c r="Z361" i="30"/>
  <c r="Y361" i="30"/>
  <c r="T361" i="30"/>
  <c r="P361" i="30"/>
  <c r="AE360" i="30"/>
  <c r="AJ360" i="30"/>
  <c r="AI360" i="30"/>
  <c r="AF360" i="30"/>
  <c r="AB360" i="30"/>
  <c r="AA360" i="30"/>
  <c r="Z360" i="30"/>
  <c r="Y360" i="30"/>
  <c r="T360" i="30"/>
  <c r="P360" i="30"/>
  <c r="AI359" i="30"/>
  <c r="AF359" i="30"/>
  <c r="AE359" i="30"/>
  <c r="AJ359" i="30"/>
  <c r="AB359" i="30"/>
  <c r="AA359" i="30"/>
  <c r="Z359" i="30"/>
  <c r="Y359" i="30"/>
  <c r="T359" i="30"/>
  <c r="P359" i="30"/>
  <c r="AE358" i="30"/>
  <c r="AJ358" i="30"/>
  <c r="AI358" i="30"/>
  <c r="AF358" i="30"/>
  <c r="AB358" i="30"/>
  <c r="AA358" i="30"/>
  <c r="Z358" i="30"/>
  <c r="Y358" i="30"/>
  <c r="T358" i="30"/>
  <c r="P358" i="30"/>
  <c r="AE357" i="30"/>
  <c r="AJ357" i="30"/>
  <c r="AI357" i="30"/>
  <c r="AF357" i="30"/>
  <c r="AB357" i="30"/>
  <c r="AA357" i="30"/>
  <c r="Z357" i="30"/>
  <c r="Y357" i="30"/>
  <c r="T357" i="30"/>
  <c r="P357" i="30"/>
  <c r="AI356" i="30"/>
  <c r="AF356" i="30"/>
  <c r="AE356" i="30"/>
  <c r="AJ356" i="30"/>
  <c r="AB356" i="30"/>
  <c r="AA356" i="30"/>
  <c r="Z356" i="30"/>
  <c r="Y356" i="30"/>
  <c r="T356" i="30"/>
  <c r="P356" i="30"/>
  <c r="AI355" i="30"/>
  <c r="AF355" i="30"/>
  <c r="AE355" i="30"/>
  <c r="AJ355" i="30"/>
  <c r="AB355" i="30"/>
  <c r="AA355" i="30"/>
  <c r="Z355" i="30"/>
  <c r="Y355" i="30"/>
  <c r="T355" i="30"/>
  <c r="P355" i="30"/>
  <c r="AE354" i="30"/>
  <c r="AJ354" i="30"/>
  <c r="AI354" i="30"/>
  <c r="AF354" i="30"/>
  <c r="AB354" i="30"/>
  <c r="AA354" i="30"/>
  <c r="Z354" i="30"/>
  <c r="Y354" i="30"/>
  <c r="T354" i="30"/>
  <c r="P354" i="30"/>
  <c r="AI353" i="30"/>
  <c r="AF353" i="30"/>
  <c r="AE353" i="30"/>
  <c r="AJ353" i="30"/>
  <c r="AB353" i="30"/>
  <c r="AA353" i="30"/>
  <c r="Z353" i="30"/>
  <c r="Y353" i="30"/>
  <c r="T353" i="30"/>
  <c r="P353" i="30"/>
  <c r="AI352" i="30"/>
  <c r="AF352" i="30"/>
  <c r="AE352" i="30"/>
  <c r="AJ352" i="30"/>
  <c r="AB352" i="30"/>
  <c r="AA352" i="30"/>
  <c r="Z352" i="30"/>
  <c r="Y352" i="30"/>
  <c r="T352" i="30"/>
  <c r="P352" i="30"/>
  <c r="AE351" i="30"/>
  <c r="AJ351" i="30"/>
  <c r="AI351" i="30"/>
  <c r="AF351" i="30"/>
  <c r="AB351" i="30"/>
  <c r="AA351" i="30"/>
  <c r="Z351" i="30"/>
  <c r="Y351" i="30"/>
  <c r="T351" i="30"/>
  <c r="P351" i="30"/>
  <c r="AE350" i="30"/>
  <c r="AJ350" i="30"/>
  <c r="AI350" i="30"/>
  <c r="AF350" i="30"/>
  <c r="AB350" i="30"/>
  <c r="AA350" i="30"/>
  <c r="Z350" i="30"/>
  <c r="Y350" i="30"/>
  <c r="T350" i="30"/>
  <c r="P350" i="30"/>
  <c r="AE349" i="30"/>
  <c r="AJ349" i="30"/>
  <c r="AI349" i="30"/>
  <c r="AF349" i="30"/>
  <c r="AB349" i="30"/>
  <c r="AA349" i="30"/>
  <c r="Z349" i="30"/>
  <c r="Y349" i="30"/>
  <c r="T349" i="30"/>
  <c r="P349" i="30"/>
  <c r="AI348" i="30"/>
  <c r="AF348" i="30"/>
  <c r="AE348" i="30"/>
  <c r="AJ348" i="30"/>
  <c r="AB348" i="30"/>
  <c r="AA348" i="30"/>
  <c r="Z348" i="30"/>
  <c r="Y348" i="30"/>
  <c r="T348" i="30"/>
  <c r="P348" i="30"/>
  <c r="AI347" i="30"/>
  <c r="AF347" i="30"/>
  <c r="AE347" i="30"/>
  <c r="AJ347" i="30"/>
  <c r="AB347" i="30"/>
  <c r="AA347" i="30"/>
  <c r="Z347" i="30"/>
  <c r="Y347" i="30"/>
  <c r="T347" i="30"/>
  <c r="P347" i="30"/>
  <c r="AE346" i="30"/>
  <c r="AJ346" i="30"/>
  <c r="AI346" i="30"/>
  <c r="AF346" i="30"/>
  <c r="AB346" i="30"/>
  <c r="AA346" i="30"/>
  <c r="Z346" i="30"/>
  <c r="Y346" i="30"/>
  <c r="T346" i="30"/>
  <c r="P346" i="30"/>
  <c r="AI345" i="30"/>
  <c r="AF345" i="30"/>
  <c r="AE345" i="30"/>
  <c r="AJ345" i="30"/>
  <c r="AB345" i="30"/>
  <c r="AA345" i="30"/>
  <c r="Z345" i="30"/>
  <c r="Y345" i="30"/>
  <c r="T345" i="30"/>
  <c r="P345" i="30"/>
  <c r="AI344" i="30"/>
  <c r="AF344" i="30"/>
  <c r="AE344" i="30"/>
  <c r="AJ344" i="30"/>
  <c r="AB344" i="30"/>
  <c r="AA344" i="30"/>
  <c r="Z344" i="30"/>
  <c r="Y344" i="30"/>
  <c r="T344" i="30"/>
  <c r="P344" i="30"/>
  <c r="AE343" i="30"/>
  <c r="AJ343" i="30"/>
  <c r="AI343" i="30"/>
  <c r="AF343" i="30"/>
  <c r="AB343" i="30"/>
  <c r="AA343" i="30"/>
  <c r="Z343" i="30"/>
  <c r="Y343" i="30"/>
  <c r="T343" i="30"/>
  <c r="P343" i="30"/>
  <c r="AE342" i="30"/>
  <c r="AJ342" i="30"/>
  <c r="AI342" i="30"/>
  <c r="AF342" i="30"/>
  <c r="AB342" i="30"/>
  <c r="AA342" i="30"/>
  <c r="Z342" i="30"/>
  <c r="Y342" i="30"/>
  <c r="T342" i="30"/>
  <c r="P342" i="30"/>
  <c r="AE341" i="30"/>
  <c r="AJ341" i="30"/>
  <c r="AI341" i="30"/>
  <c r="AF341" i="30"/>
  <c r="AB341" i="30"/>
  <c r="AA341" i="30"/>
  <c r="Z341" i="30"/>
  <c r="Y341" i="30"/>
  <c r="T341" i="30"/>
  <c r="P341" i="30"/>
  <c r="AI340" i="30"/>
  <c r="AF340" i="30"/>
  <c r="AE340" i="30"/>
  <c r="AJ340" i="30"/>
  <c r="AB340" i="30"/>
  <c r="AA340" i="30"/>
  <c r="Z340" i="30"/>
  <c r="Y340" i="30"/>
  <c r="T340" i="30"/>
  <c r="P340" i="30"/>
  <c r="AI339" i="30"/>
  <c r="AF339" i="30"/>
  <c r="AE339" i="30"/>
  <c r="AJ339" i="30"/>
  <c r="AB339" i="30"/>
  <c r="AA339" i="30"/>
  <c r="Z339" i="30"/>
  <c r="Y339" i="30"/>
  <c r="T339" i="30"/>
  <c r="P339" i="30"/>
  <c r="AE338" i="30"/>
  <c r="AJ338" i="30"/>
  <c r="AI338" i="30"/>
  <c r="AF338" i="30"/>
  <c r="AB338" i="30"/>
  <c r="AA338" i="30"/>
  <c r="Z338" i="30"/>
  <c r="Y338" i="30"/>
  <c r="T338" i="30"/>
  <c r="P338" i="30"/>
  <c r="AI337" i="30"/>
  <c r="AF337" i="30"/>
  <c r="AE337" i="30"/>
  <c r="AJ337" i="30"/>
  <c r="AB337" i="30"/>
  <c r="AA337" i="30"/>
  <c r="Z337" i="30"/>
  <c r="Y337" i="30"/>
  <c r="T337" i="30"/>
  <c r="P337" i="30"/>
  <c r="AI336" i="30"/>
  <c r="AF336" i="30"/>
  <c r="AE336" i="30"/>
  <c r="AJ336" i="30"/>
  <c r="AB336" i="30"/>
  <c r="AA336" i="30"/>
  <c r="Z336" i="30"/>
  <c r="Y336" i="30"/>
  <c r="T336" i="30"/>
  <c r="P336" i="30"/>
  <c r="AI335" i="30"/>
  <c r="AF335" i="30"/>
  <c r="AE335" i="30"/>
  <c r="AJ335" i="30"/>
  <c r="AB335" i="30"/>
  <c r="AA335" i="30"/>
  <c r="Z335" i="30"/>
  <c r="Y335" i="30"/>
  <c r="T335" i="30"/>
  <c r="P335" i="30"/>
  <c r="AI334" i="30"/>
  <c r="AF334" i="30"/>
  <c r="AE334" i="30"/>
  <c r="AJ334" i="30"/>
  <c r="AB334" i="30"/>
  <c r="AA334" i="30"/>
  <c r="Z334" i="30"/>
  <c r="Y334" i="30"/>
  <c r="T334" i="30"/>
  <c r="P334" i="30"/>
  <c r="AE333" i="30"/>
  <c r="AJ333" i="30"/>
  <c r="AI333" i="30"/>
  <c r="AF333" i="30"/>
  <c r="AB333" i="30"/>
  <c r="AA333" i="30"/>
  <c r="Z333" i="30"/>
  <c r="Y333" i="30"/>
  <c r="T333" i="30"/>
  <c r="P333" i="30"/>
  <c r="AI332" i="30"/>
  <c r="AF332" i="30"/>
  <c r="AE332" i="30"/>
  <c r="AJ332" i="30"/>
  <c r="AB332" i="30"/>
  <c r="AA332" i="30"/>
  <c r="Z332" i="30"/>
  <c r="Y332" i="30"/>
  <c r="T332" i="30"/>
  <c r="P332" i="30"/>
  <c r="AI331" i="30"/>
  <c r="AF331" i="30"/>
  <c r="AE331" i="30"/>
  <c r="AJ331" i="30"/>
  <c r="AB331" i="30"/>
  <c r="AA331" i="30"/>
  <c r="Z331" i="30"/>
  <c r="Y331" i="30"/>
  <c r="T331" i="30"/>
  <c r="P331" i="30"/>
  <c r="AI330" i="30"/>
  <c r="AF330" i="30"/>
  <c r="AE330" i="30"/>
  <c r="AJ330" i="30"/>
  <c r="AB330" i="30"/>
  <c r="AA330" i="30"/>
  <c r="Z330" i="30"/>
  <c r="Y330" i="30"/>
  <c r="T330" i="30"/>
  <c r="P330" i="30"/>
  <c r="AI329" i="30"/>
  <c r="AF329" i="30"/>
  <c r="AE329" i="30"/>
  <c r="AJ329" i="30"/>
  <c r="AB329" i="30"/>
  <c r="AA329" i="30"/>
  <c r="Z329" i="30"/>
  <c r="Y329" i="30"/>
  <c r="T329" i="30"/>
  <c r="P329" i="30"/>
  <c r="AE328" i="30"/>
  <c r="AJ328" i="30"/>
  <c r="AI328" i="30"/>
  <c r="AF328" i="30"/>
  <c r="AB328" i="30"/>
  <c r="AA328" i="30"/>
  <c r="Z328" i="30"/>
  <c r="Y328" i="30"/>
  <c r="T328" i="30"/>
  <c r="P328" i="30"/>
  <c r="AI327" i="30"/>
  <c r="AF327" i="30"/>
  <c r="AE327" i="30"/>
  <c r="AJ327" i="30"/>
  <c r="AB327" i="30"/>
  <c r="AA327" i="30"/>
  <c r="Z327" i="30"/>
  <c r="Y327" i="30"/>
  <c r="T327" i="30"/>
  <c r="P327" i="30"/>
  <c r="AI326" i="30"/>
  <c r="AF326" i="30"/>
  <c r="AE326" i="30"/>
  <c r="AJ326" i="30"/>
  <c r="AB326" i="30"/>
  <c r="AA326" i="30"/>
  <c r="Z326" i="30"/>
  <c r="Y326" i="30"/>
  <c r="T326" i="30"/>
  <c r="P326" i="30"/>
  <c r="AE325" i="30"/>
  <c r="AJ325" i="30"/>
  <c r="AI325" i="30"/>
  <c r="AF325" i="30"/>
  <c r="AB325" i="30"/>
  <c r="AA325" i="30"/>
  <c r="Z325" i="30"/>
  <c r="Y325" i="30"/>
  <c r="T325" i="30"/>
  <c r="P325" i="30"/>
  <c r="AI324" i="30"/>
  <c r="AF324" i="30"/>
  <c r="AE324" i="30"/>
  <c r="AJ324" i="30"/>
  <c r="AB324" i="30"/>
  <c r="AA324" i="30"/>
  <c r="Z324" i="30"/>
  <c r="Y324" i="30"/>
  <c r="T324" i="30"/>
  <c r="P324" i="30"/>
  <c r="AE323" i="30"/>
  <c r="AJ323" i="30"/>
  <c r="AI323" i="30"/>
  <c r="AF323" i="30"/>
  <c r="AB323" i="30"/>
  <c r="AA323" i="30"/>
  <c r="Z323" i="30"/>
  <c r="Y323" i="30"/>
  <c r="T323" i="30"/>
  <c r="P323" i="30"/>
  <c r="AI322" i="30"/>
  <c r="AF322" i="30"/>
  <c r="AE322" i="30"/>
  <c r="AJ322" i="30"/>
  <c r="AB322" i="30"/>
  <c r="AA322" i="30"/>
  <c r="Z322" i="30"/>
  <c r="Y322" i="30"/>
  <c r="T322" i="30"/>
  <c r="P322" i="30"/>
  <c r="AI321" i="30"/>
  <c r="AF321" i="30"/>
  <c r="AE321" i="30"/>
  <c r="AJ321" i="30"/>
  <c r="AB321" i="30"/>
  <c r="AA321" i="30"/>
  <c r="Z321" i="30"/>
  <c r="Y321" i="30"/>
  <c r="T321" i="30"/>
  <c r="P321" i="30"/>
  <c r="AE320" i="30"/>
  <c r="AJ320" i="30"/>
  <c r="AI320" i="30"/>
  <c r="AF320" i="30"/>
  <c r="AB320" i="30"/>
  <c r="AA320" i="30"/>
  <c r="Z320" i="30"/>
  <c r="Y320" i="30"/>
  <c r="T320" i="30"/>
  <c r="P320" i="30"/>
  <c r="AI319" i="30"/>
  <c r="AF319" i="30"/>
  <c r="AE319" i="30"/>
  <c r="AJ319" i="30"/>
  <c r="AB319" i="30"/>
  <c r="AA319" i="30"/>
  <c r="Z319" i="30"/>
  <c r="Y319" i="30"/>
  <c r="T319" i="30"/>
  <c r="P319" i="30"/>
  <c r="AI318" i="30"/>
  <c r="AF318" i="30"/>
  <c r="AE318" i="30"/>
  <c r="AJ318" i="30"/>
  <c r="AB318" i="30"/>
  <c r="AA318" i="30"/>
  <c r="Z318" i="30"/>
  <c r="Y318" i="30"/>
  <c r="T318" i="30"/>
  <c r="P318" i="30"/>
  <c r="AE317" i="30"/>
  <c r="AJ317" i="30"/>
  <c r="AI317" i="30"/>
  <c r="AF317" i="30"/>
  <c r="AB317" i="30"/>
  <c r="AA317" i="30"/>
  <c r="Z317" i="30"/>
  <c r="Y317" i="30"/>
  <c r="T317" i="30"/>
  <c r="P317" i="30"/>
  <c r="AI316" i="30"/>
  <c r="AF316" i="30"/>
  <c r="AE316" i="30"/>
  <c r="AJ316" i="30"/>
  <c r="AB316" i="30"/>
  <c r="AA316" i="30"/>
  <c r="Z316" i="30"/>
  <c r="Y316" i="30"/>
  <c r="T316" i="30"/>
  <c r="P316" i="30"/>
  <c r="AE315" i="30"/>
  <c r="AJ315" i="30"/>
  <c r="AI315" i="30"/>
  <c r="AF315" i="30"/>
  <c r="AB315" i="30"/>
  <c r="AA315" i="30"/>
  <c r="Z315" i="30"/>
  <c r="Y315" i="30"/>
  <c r="T315" i="30"/>
  <c r="P315" i="30"/>
  <c r="AE314" i="30"/>
  <c r="AJ314" i="30"/>
  <c r="AI314" i="30"/>
  <c r="AF314" i="30"/>
  <c r="AB314" i="30"/>
  <c r="AA314" i="30"/>
  <c r="Z314" i="30"/>
  <c r="Y314" i="30"/>
  <c r="T314" i="30"/>
  <c r="P314" i="30"/>
  <c r="AI313" i="30"/>
  <c r="AF313" i="30"/>
  <c r="AE313" i="30"/>
  <c r="AJ313" i="30"/>
  <c r="AB313" i="30"/>
  <c r="AA313" i="30"/>
  <c r="Z313" i="30"/>
  <c r="Y313" i="30"/>
  <c r="T313" i="30"/>
  <c r="P313" i="30"/>
  <c r="AI312" i="30"/>
  <c r="AF312" i="30"/>
  <c r="AE312" i="30"/>
  <c r="AJ312" i="30"/>
  <c r="AB312" i="30"/>
  <c r="AA312" i="30"/>
  <c r="Z312" i="30"/>
  <c r="Y312" i="30"/>
  <c r="T312" i="30"/>
  <c r="P312" i="30"/>
  <c r="AI311" i="30"/>
  <c r="AF311" i="30"/>
  <c r="AE311" i="30"/>
  <c r="AJ311" i="30"/>
  <c r="AB311" i="30"/>
  <c r="AA311" i="30"/>
  <c r="Z311" i="30"/>
  <c r="Y311" i="30"/>
  <c r="T311" i="30"/>
  <c r="P311" i="30"/>
  <c r="AI310" i="30"/>
  <c r="AF310" i="30"/>
  <c r="AE310" i="30"/>
  <c r="AJ310" i="30"/>
  <c r="AB310" i="30"/>
  <c r="AA310" i="30"/>
  <c r="Z310" i="30"/>
  <c r="Y310" i="30"/>
  <c r="T310" i="30"/>
  <c r="P310" i="30"/>
  <c r="AE309" i="30"/>
  <c r="AJ309" i="30"/>
  <c r="AI309" i="30"/>
  <c r="AF309" i="30"/>
  <c r="AB309" i="30"/>
  <c r="AA309" i="30"/>
  <c r="Z309" i="30"/>
  <c r="Y309" i="30"/>
  <c r="T309" i="30"/>
  <c r="P309" i="30"/>
  <c r="AI308" i="30"/>
  <c r="AF308" i="30"/>
  <c r="AE308" i="30"/>
  <c r="AJ308" i="30"/>
  <c r="AB308" i="30"/>
  <c r="AA308" i="30"/>
  <c r="Z308" i="30"/>
  <c r="Y308" i="30"/>
  <c r="T308" i="30"/>
  <c r="P308" i="30"/>
  <c r="AE307" i="30"/>
  <c r="AJ307" i="30"/>
  <c r="AI307" i="30"/>
  <c r="AF307" i="30"/>
  <c r="AB307" i="30"/>
  <c r="AA307" i="30"/>
  <c r="Z307" i="30"/>
  <c r="Y307" i="30"/>
  <c r="T307" i="30"/>
  <c r="P307" i="30"/>
  <c r="AE306" i="30"/>
  <c r="AJ306" i="30"/>
  <c r="AI306" i="30"/>
  <c r="AF306" i="30"/>
  <c r="AB306" i="30"/>
  <c r="AA306" i="30"/>
  <c r="Z306" i="30"/>
  <c r="Y306" i="30"/>
  <c r="T306" i="30"/>
  <c r="P306" i="30"/>
  <c r="AI305" i="30"/>
  <c r="AF305" i="30"/>
  <c r="AE305" i="30"/>
  <c r="AJ305" i="30"/>
  <c r="AB305" i="30"/>
  <c r="AA305" i="30"/>
  <c r="Z305" i="30"/>
  <c r="Y305" i="30"/>
  <c r="T305" i="30"/>
  <c r="P305" i="30"/>
  <c r="AI304" i="30"/>
  <c r="AF304" i="30"/>
  <c r="AE304" i="30"/>
  <c r="AJ304" i="30"/>
  <c r="AB304" i="30"/>
  <c r="AA304" i="30"/>
  <c r="Z304" i="30"/>
  <c r="Y304" i="30"/>
  <c r="T304" i="30"/>
  <c r="P304" i="30"/>
  <c r="AI303" i="30"/>
  <c r="AF303" i="30"/>
  <c r="AE303" i="30"/>
  <c r="AJ303" i="30"/>
  <c r="AB303" i="30"/>
  <c r="AA303" i="30"/>
  <c r="Z303" i="30"/>
  <c r="Y303" i="30"/>
  <c r="T303" i="30"/>
  <c r="P303" i="30"/>
  <c r="AI302" i="30"/>
  <c r="AF302" i="30"/>
  <c r="AE302" i="30"/>
  <c r="AJ302" i="30"/>
  <c r="AB302" i="30"/>
  <c r="AA302" i="30"/>
  <c r="Z302" i="30"/>
  <c r="Y302" i="30"/>
  <c r="T302" i="30"/>
  <c r="P302" i="30"/>
  <c r="AE301" i="30"/>
  <c r="AJ301" i="30"/>
  <c r="AI301" i="30"/>
  <c r="AF301" i="30"/>
  <c r="AB301" i="30"/>
  <c r="AA301" i="30"/>
  <c r="Z301" i="30"/>
  <c r="Y301" i="30"/>
  <c r="T301" i="30"/>
  <c r="P301" i="30"/>
  <c r="AI300" i="30"/>
  <c r="AF300" i="30"/>
  <c r="AE300" i="30"/>
  <c r="AJ300" i="30"/>
  <c r="AB300" i="30"/>
  <c r="AA300" i="30"/>
  <c r="Z300" i="30"/>
  <c r="Y300" i="30"/>
  <c r="T300" i="30"/>
  <c r="P300" i="30"/>
  <c r="AE299" i="30"/>
  <c r="AJ299" i="30"/>
  <c r="AI299" i="30"/>
  <c r="AF299" i="30"/>
  <c r="AB299" i="30"/>
  <c r="AA299" i="30"/>
  <c r="Z299" i="30"/>
  <c r="Y299" i="30"/>
  <c r="T299" i="30"/>
  <c r="P299" i="30"/>
  <c r="AE298" i="30"/>
  <c r="AJ298" i="30"/>
  <c r="AI298" i="30"/>
  <c r="AF298" i="30"/>
  <c r="AB298" i="30"/>
  <c r="AA298" i="30"/>
  <c r="Z298" i="30"/>
  <c r="Y298" i="30"/>
  <c r="T298" i="30"/>
  <c r="P298" i="30"/>
  <c r="AI297" i="30"/>
  <c r="AF297" i="30"/>
  <c r="AE297" i="30"/>
  <c r="AJ297" i="30"/>
  <c r="AB297" i="30"/>
  <c r="AA297" i="30"/>
  <c r="Z297" i="30"/>
  <c r="Y297" i="30"/>
  <c r="T297" i="30"/>
  <c r="P297" i="30"/>
  <c r="AI296" i="30"/>
  <c r="AF296" i="30"/>
  <c r="AE296" i="30"/>
  <c r="AJ296" i="30"/>
  <c r="AB296" i="30"/>
  <c r="AA296" i="30"/>
  <c r="Z296" i="30"/>
  <c r="Y296" i="30"/>
  <c r="T296" i="30"/>
  <c r="P296" i="30"/>
  <c r="AE295" i="30"/>
  <c r="AJ295" i="30"/>
  <c r="AI295" i="30"/>
  <c r="AF295" i="30"/>
  <c r="AB295" i="30"/>
  <c r="AA295" i="30"/>
  <c r="Z295" i="30"/>
  <c r="Y295" i="30"/>
  <c r="T295" i="30"/>
  <c r="P295" i="30"/>
  <c r="AI294" i="30"/>
  <c r="AF294" i="30"/>
  <c r="AE294" i="30"/>
  <c r="AJ294" i="30"/>
  <c r="AB294" i="30"/>
  <c r="AA294" i="30"/>
  <c r="Z294" i="30"/>
  <c r="Y294" i="30"/>
  <c r="T294" i="30"/>
  <c r="P294" i="30"/>
  <c r="AE293" i="30"/>
  <c r="AJ293" i="30"/>
  <c r="AI293" i="30"/>
  <c r="AF293" i="30"/>
  <c r="AB293" i="30"/>
  <c r="AA293" i="30"/>
  <c r="Z293" i="30"/>
  <c r="Y293" i="30"/>
  <c r="T293" i="30"/>
  <c r="P293" i="30"/>
  <c r="AI292" i="30"/>
  <c r="AF292" i="30"/>
  <c r="AE292" i="30"/>
  <c r="AJ292" i="30"/>
  <c r="AB292" i="30"/>
  <c r="AA292" i="30"/>
  <c r="Z292" i="30"/>
  <c r="Y292" i="30"/>
  <c r="T292" i="30"/>
  <c r="P292" i="30"/>
  <c r="AE291" i="30"/>
  <c r="AJ291" i="30"/>
  <c r="AI291" i="30"/>
  <c r="AF291" i="30"/>
  <c r="AB291" i="30"/>
  <c r="AA291" i="30"/>
  <c r="Z291" i="30"/>
  <c r="Y291" i="30"/>
  <c r="T291" i="30"/>
  <c r="P291" i="30"/>
  <c r="AI290" i="30"/>
  <c r="AF290" i="30"/>
  <c r="AE290" i="30"/>
  <c r="AJ290" i="30"/>
  <c r="AB290" i="30"/>
  <c r="AA290" i="30"/>
  <c r="Z290" i="30"/>
  <c r="Y290" i="30"/>
  <c r="T290" i="30"/>
  <c r="P290" i="30"/>
  <c r="AI289" i="30"/>
  <c r="AF289" i="30"/>
  <c r="AE289" i="30"/>
  <c r="AJ289" i="30"/>
  <c r="AB289" i="30"/>
  <c r="AA289" i="30"/>
  <c r="Z289" i="30"/>
  <c r="Y289" i="30"/>
  <c r="T289" i="30"/>
  <c r="P289" i="30"/>
  <c r="AE288" i="30"/>
  <c r="AJ288" i="30"/>
  <c r="AI288" i="30"/>
  <c r="AF288" i="30"/>
  <c r="AB288" i="30"/>
  <c r="AA288" i="30"/>
  <c r="Z288" i="30"/>
  <c r="Y288" i="30"/>
  <c r="T288" i="30"/>
  <c r="P288" i="30"/>
  <c r="AI287" i="30"/>
  <c r="AF287" i="30"/>
  <c r="AE287" i="30"/>
  <c r="AJ287" i="30"/>
  <c r="AB287" i="30"/>
  <c r="AA287" i="30"/>
  <c r="Z287" i="30"/>
  <c r="Y287" i="30"/>
  <c r="T287" i="30"/>
  <c r="P287" i="30"/>
  <c r="AI286" i="30"/>
  <c r="AF286" i="30"/>
  <c r="AE286" i="30"/>
  <c r="AJ286" i="30"/>
  <c r="AB286" i="30"/>
  <c r="AA286" i="30"/>
  <c r="Z286" i="30"/>
  <c r="Y286" i="30"/>
  <c r="T286" i="30"/>
  <c r="P286" i="30"/>
  <c r="AE285" i="30"/>
  <c r="AJ285" i="30"/>
  <c r="AI285" i="30"/>
  <c r="AF285" i="30"/>
  <c r="AB285" i="30"/>
  <c r="AA285" i="30"/>
  <c r="Z285" i="30"/>
  <c r="Y285" i="30"/>
  <c r="T285" i="30"/>
  <c r="P285" i="30"/>
  <c r="AI284" i="30"/>
  <c r="AF284" i="30"/>
  <c r="AE284" i="30"/>
  <c r="AJ284" i="30"/>
  <c r="AB284" i="30"/>
  <c r="AA284" i="30"/>
  <c r="Z284" i="30"/>
  <c r="Y284" i="30"/>
  <c r="T284" i="30"/>
  <c r="P284" i="30"/>
  <c r="AE283" i="30"/>
  <c r="AJ283" i="30"/>
  <c r="AI283" i="30"/>
  <c r="AF283" i="30"/>
  <c r="AB283" i="30"/>
  <c r="AA283" i="30"/>
  <c r="Z283" i="30"/>
  <c r="Y283" i="30"/>
  <c r="T283" i="30"/>
  <c r="P283" i="30"/>
  <c r="AI282" i="30"/>
  <c r="AF282" i="30"/>
  <c r="AE282" i="30"/>
  <c r="AJ282" i="30"/>
  <c r="AB282" i="30"/>
  <c r="AA282" i="30"/>
  <c r="Z282" i="30"/>
  <c r="Y282" i="30"/>
  <c r="T282" i="30"/>
  <c r="P282" i="30"/>
  <c r="AI281" i="30"/>
  <c r="AF281" i="30"/>
  <c r="AE281" i="30"/>
  <c r="AJ281" i="30"/>
  <c r="AB281" i="30"/>
  <c r="AA281" i="30"/>
  <c r="Z281" i="30"/>
  <c r="Y281" i="30"/>
  <c r="T281" i="30"/>
  <c r="P281" i="30"/>
  <c r="AI280" i="30"/>
  <c r="AF280" i="30"/>
  <c r="AE280" i="30"/>
  <c r="AJ280" i="30"/>
  <c r="AB280" i="30"/>
  <c r="AA280" i="30"/>
  <c r="Z280" i="30"/>
  <c r="Y280" i="30"/>
  <c r="T280" i="30"/>
  <c r="P280" i="30"/>
  <c r="AI279" i="30"/>
  <c r="AF279" i="30"/>
  <c r="AE279" i="30"/>
  <c r="AJ279" i="30"/>
  <c r="AB279" i="30"/>
  <c r="AA279" i="30"/>
  <c r="Z279" i="30"/>
  <c r="Y279" i="30"/>
  <c r="T279" i="30"/>
  <c r="P279" i="30"/>
  <c r="AI278" i="30"/>
  <c r="AF278" i="30"/>
  <c r="AE278" i="30"/>
  <c r="AJ278" i="30"/>
  <c r="AB278" i="30"/>
  <c r="AA278" i="30"/>
  <c r="Z278" i="30"/>
  <c r="Y278" i="30"/>
  <c r="T278" i="30"/>
  <c r="P278" i="30"/>
  <c r="AE277" i="30"/>
  <c r="AJ277" i="30"/>
  <c r="AI277" i="30"/>
  <c r="AF277" i="30"/>
  <c r="AB277" i="30"/>
  <c r="AA277" i="30"/>
  <c r="Z277" i="30"/>
  <c r="Y277" i="30"/>
  <c r="T277" i="30"/>
  <c r="P277" i="30"/>
  <c r="AE276" i="30"/>
  <c r="AJ276" i="30"/>
  <c r="AI276" i="30"/>
  <c r="AF276" i="30"/>
  <c r="AB276" i="30"/>
  <c r="AA276" i="30"/>
  <c r="Z276" i="30"/>
  <c r="Y276" i="30"/>
  <c r="T276" i="30"/>
  <c r="P276" i="30"/>
  <c r="AE275" i="30"/>
  <c r="AJ275" i="30"/>
  <c r="AI275" i="30"/>
  <c r="AF275" i="30"/>
  <c r="AB275" i="30"/>
  <c r="AA275" i="30"/>
  <c r="Z275" i="30"/>
  <c r="Y275" i="30"/>
  <c r="T275" i="30"/>
  <c r="P275" i="30"/>
  <c r="AI274" i="30"/>
  <c r="AF274" i="30"/>
  <c r="AE274" i="30"/>
  <c r="AJ274" i="30"/>
  <c r="AB274" i="30"/>
  <c r="AA274" i="30"/>
  <c r="Z274" i="30"/>
  <c r="Y274" i="30"/>
  <c r="T274" i="30"/>
  <c r="P274" i="30"/>
  <c r="AI273" i="30"/>
  <c r="AF273" i="30"/>
  <c r="AE273" i="30"/>
  <c r="AJ273" i="30"/>
  <c r="AB273" i="30"/>
  <c r="AA273" i="30"/>
  <c r="Z273" i="30"/>
  <c r="Y273" i="30"/>
  <c r="T273" i="30"/>
  <c r="P273" i="30"/>
  <c r="AE272" i="30"/>
  <c r="AJ272" i="30"/>
  <c r="AI272" i="30"/>
  <c r="AF272" i="30"/>
  <c r="AB272" i="30"/>
  <c r="AA272" i="30"/>
  <c r="Z272" i="30"/>
  <c r="Y272" i="30"/>
  <c r="T272" i="30"/>
  <c r="P272" i="30"/>
  <c r="AE271" i="30"/>
  <c r="AJ271" i="30"/>
  <c r="AI271" i="30"/>
  <c r="AF271" i="30"/>
  <c r="AB271" i="30"/>
  <c r="AA271" i="30"/>
  <c r="Z271" i="30"/>
  <c r="Y271" i="30"/>
  <c r="T271" i="30"/>
  <c r="P271" i="30"/>
  <c r="AI270" i="30"/>
  <c r="AF270" i="30"/>
  <c r="AE270" i="30"/>
  <c r="AJ270" i="30"/>
  <c r="AB270" i="30"/>
  <c r="AA270" i="30"/>
  <c r="Z270" i="30"/>
  <c r="Y270" i="30"/>
  <c r="T270" i="30"/>
  <c r="P270" i="30"/>
  <c r="AE269" i="30"/>
  <c r="AJ269" i="30"/>
  <c r="AI269" i="30"/>
  <c r="AF269" i="30"/>
  <c r="AB269" i="30"/>
  <c r="AA269" i="30"/>
  <c r="Z269" i="30"/>
  <c r="Y269" i="30"/>
  <c r="T269" i="30"/>
  <c r="P269" i="30"/>
  <c r="AE268" i="30"/>
  <c r="AJ268" i="30"/>
  <c r="AI268" i="30"/>
  <c r="AF268" i="30"/>
  <c r="AB268" i="30"/>
  <c r="AA268" i="30"/>
  <c r="Z268" i="30"/>
  <c r="Y268" i="30"/>
  <c r="T268" i="30"/>
  <c r="P268" i="30"/>
  <c r="AE267" i="30"/>
  <c r="AJ267" i="30"/>
  <c r="AI267" i="30"/>
  <c r="AF267" i="30"/>
  <c r="AB267" i="30"/>
  <c r="AA267" i="30"/>
  <c r="Z267" i="30"/>
  <c r="Y267" i="30"/>
  <c r="T267" i="30"/>
  <c r="P267" i="30"/>
  <c r="AI266" i="30"/>
  <c r="AF266" i="30"/>
  <c r="AE266" i="30"/>
  <c r="AJ266" i="30"/>
  <c r="AB266" i="30"/>
  <c r="AA266" i="30"/>
  <c r="Z266" i="30"/>
  <c r="Y266" i="30"/>
  <c r="T266" i="30"/>
  <c r="P266" i="30"/>
  <c r="AI265" i="30"/>
  <c r="AF265" i="30"/>
  <c r="AE265" i="30"/>
  <c r="AJ265" i="30"/>
  <c r="AB265" i="30"/>
  <c r="AA265" i="30"/>
  <c r="Z265" i="30"/>
  <c r="Y265" i="30"/>
  <c r="T265" i="30"/>
  <c r="P265" i="30"/>
  <c r="AI264" i="30"/>
  <c r="AF264" i="30"/>
  <c r="AE264" i="30"/>
  <c r="AJ264" i="30"/>
  <c r="AB264" i="30"/>
  <c r="AA264" i="30"/>
  <c r="Z264" i="30"/>
  <c r="Y264" i="30"/>
  <c r="T264" i="30"/>
  <c r="P264" i="30"/>
  <c r="AI263" i="30"/>
  <c r="AF263" i="30"/>
  <c r="AE263" i="30"/>
  <c r="AJ263" i="30"/>
  <c r="AB263" i="30"/>
  <c r="AA263" i="30"/>
  <c r="Z263" i="30"/>
  <c r="Y263" i="30"/>
  <c r="T263" i="30"/>
  <c r="P263" i="30"/>
  <c r="AI262" i="30"/>
  <c r="AF262" i="30"/>
  <c r="AE262" i="30"/>
  <c r="AJ262" i="30"/>
  <c r="AB262" i="30"/>
  <c r="AA262" i="30"/>
  <c r="Z262" i="30"/>
  <c r="Y262" i="30"/>
  <c r="T262" i="30"/>
  <c r="P262" i="30"/>
  <c r="AI261" i="30"/>
  <c r="AF261" i="30"/>
  <c r="AE261" i="30"/>
  <c r="AJ261" i="30"/>
  <c r="AB261" i="30"/>
  <c r="AA261" i="30"/>
  <c r="Z261" i="30"/>
  <c r="Y261" i="30"/>
  <c r="T261" i="30"/>
  <c r="P261" i="30"/>
  <c r="AE260" i="30"/>
  <c r="AJ260" i="30"/>
  <c r="AI260" i="30"/>
  <c r="AF260" i="30"/>
  <c r="AB260" i="30"/>
  <c r="AA260" i="30"/>
  <c r="Z260" i="30"/>
  <c r="Y260" i="30"/>
  <c r="T260" i="30"/>
  <c r="P260" i="30"/>
  <c r="AI259" i="30"/>
  <c r="AF259" i="30"/>
  <c r="AE259" i="30"/>
  <c r="AJ259" i="30"/>
  <c r="AB259" i="30"/>
  <c r="AA259" i="30"/>
  <c r="Z259" i="30"/>
  <c r="Y259" i="30"/>
  <c r="T259" i="30"/>
  <c r="P259" i="30"/>
  <c r="AE258" i="30"/>
  <c r="AJ258" i="30"/>
  <c r="AI258" i="30"/>
  <c r="AF258" i="30"/>
  <c r="AB258" i="30"/>
  <c r="AA258" i="30"/>
  <c r="Z258" i="30"/>
  <c r="Y258" i="30"/>
  <c r="T258" i="30"/>
  <c r="P258" i="30"/>
  <c r="AE257" i="30"/>
  <c r="AJ257" i="30"/>
  <c r="AI257" i="30"/>
  <c r="AF257" i="30"/>
  <c r="AB257" i="30"/>
  <c r="AA257" i="30"/>
  <c r="Z257" i="30"/>
  <c r="Y257" i="30"/>
  <c r="T257" i="30"/>
  <c r="P257" i="30"/>
  <c r="AE256" i="30"/>
  <c r="AJ256" i="30"/>
  <c r="AI256" i="30"/>
  <c r="AF256" i="30"/>
  <c r="AB256" i="30"/>
  <c r="AA256" i="30"/>
  <c r="Z256" i="30"/>
  <c r="Y256" i="30"/>
  <c r="T256" i="30"/>
  <c r="P256" i="30"/>
  <c r="AI255" i="30"/>
  <c r="AF255" i="30"/>
  <c r="AE255" i="30"/>
  <c r="AJ255" i="30"/>
  <c r="AB255" i="30"/>
  <c r="AA255" i="30"/>
  <c r="Z255" i="30"/>
  <c r="Y255" i="30"/>
  <c r="T255" i="30"/>
  <c r="P255" i="30"/>
  <c r="AI254" i="30"/>
  <c r="AF254" i="30"/>
  <c r="AE254" i="30"/>
  <c r="AJ254" i="30"/>
  <c r="AB254" i="30"/>
  <c r="AA254" i="30"/>
  <c r="Z254" i="30"/>
  <c r="Y254" i="30"/>
  <c r="T254" i="30"/>
  <c r="P254" i="30"/>
  <c r="AI253" i="30"/>
  <c r="AF253" i="30"/>
  <c r="AE253" i="30"/>
  <c r="AJ253" i="30"/>
  <c r="AB253" i="30"/>
  <c r="AA253" i="30"/>
  <c r="Z253" i="30"/>
  <c r="Y253" i="30"/>
  <c r="T253" i="30"/>
  <c r="P253" i="30"/>
  <c r="AE252" i="30"/>
  <c r="AJ252" i="30"/>
  <c r="AI252" i="30"/>
  <c r="AF252" i="30"/>
  <c r="AB252" i="30"/>
  <c r="AA252" i="30"/>
  <c r="Z252" i="30"/>
  <c r="Y252" i="30"/>
  <c r="T252" i="30"/>
  <c r="P252" i="30"/>
  <c r="AI251" i="30"/>
  <c r="AF251" i="30"/>
  <c r="AE251" i="30"/>
  <c r="AJ251" i="30"/>
  <c r="AB251" i="30"/>
  <c r="AA251" i="30"/>
  <c r="Z251" i="30"/>
  <c r="Y251" i="30"/>
  <c r="T251" i="30"/>
  <c r="P251" i="30"/>
  <c r="AE250" i="30"/>
  <c r="AJ250" i="30"/>
  <c r="AI250" i="30"/>
  <c r="AF250" i="30"/>
  <c r="AB250" i="30"/>
  <c r="AA250" i="30"/>
  <c r="Z250" i="30"/>
  <c r="Y250" i="30"/>
  <c r="T250" i="30"/>
  <c r="P250" i="30"/>
  <c r="AE249" i="30"/>
  <c r="AJ249" i="30"/>
  <c r="AI249" i="30"/>
  <c r="AF249" i="30"/>
  <c r="AB249" i="30"/>
  <c r="AA249" i="30"/>
  <c r="Z249" i="30"/>
  <c r="Y249" i="30"/>
  <c r="T249" i="30"/>
  <c r="P249" i="30"/>
  <c r="AE248" i="30"/>
  <c r="AJ248" i="30"/>
  <c r="AI248" i="30"/>
  <c r="AF248" i="30"/>
  <c r="AB248" i="30"/>
  <c r="AA248" i="30"/>
  <c r="Z248" i="30"/>
  <c r="Y248" i="30"/>
  <c r="T248" i="30"/>
  <c r="P248" i="30"/>
  <c r="AE247" i="30"/>
  <c r="AJ247" i="30"/>
  <c r="AI247" i="30"/>
  <c r="AF247" i="30"/>
  <c r="AB247" i="30"/>
  <c r="AA247" i="30"/>
  <c r="Z247" i="30"/>
  <c r="Y247" i="30"/>
  <c r="T247" i="30"/>
  <c r="P247" i="30"/>
  <c r="AI246" i="30"/>
  <c r="AF246" i="30"/>
  <c r="AE246" i="30"/>
  <c r="AJ246" i="30"/>
  <c r="AB246" i="30"/>
  <c r="AA246" i="30"/>
  <c r="Z246" i="30"/>
  <c r="Y246" i="30"/>
  <c r="T246" i="30"/>
  <c r="P246" i="30"/>
  <c r="AI245" i="30"/>
  <c r="AF245" i="30"/>
  <c r="AE245" i="30"/>
  <c r="AJ245" i="30"/>
  <c r="AB245" i="30"/>
  <c r="AA245" i="30"/>
  <c r="Z245" i="30"/>
  <c r="Y245" i="30"/>
  <c r="T245" i="30"/>
  <c r="P245" i="30"/>
  <c r="AI244" i="30"/>
  <c r="AF244" i="30"/>
  <c r="AE244" i="30"/>
  <c r="AJ244" i="30"/>
  <c r="AB244" i="30"/>
  <c r="AA244" i="30"/>
  <c r="Z244" i="30"/>
  <c r="Y244" i="30"/>
  <c r="T244" i="30"/>
  <c r="P244" i="30"/>
  <c r="AI243" i="30"/>
  <c r="AF243" i="30"/>
  <c r="AE243" i="30"/>
  <c r="AJ243" i="30"/>
  <c r="AB243" i="30"/>
  <c r="AA243" i="30"/>
  <c r="Z243" i="30"/>
  <c r="Y243" i="30"/>
  <c r="T243" i="30"/>
  <c r="P243" i="30"/>
  <c r="AE242" i="30"/>
  <c r="AJ242" i="30"/>
  <c r="AI242" i="30"/>
  <c r="AF242" i="30"/>
  <c r="AB242" i="30"/>
  <c r="AA242" i="30"/>
  <c r="Z242" i="30"/>
  <c r="Y242" i="30"/>
  <c r="T242" i="30"/>
  <c r="P242" i="30"/>
  <c r="AE241" i="30"/>
  <c r="AJ241" i="30"/>
  <c r="AI241" i="30"/>
  <c r="AF241" i="30"/>
  <c r="AB241" i="30"/>
  <c r="AA241" i="30"/>
  <c r="Z241" i="30"/>
  <c r="Y241" i="30"/>
  <c r="T241" i="30"/>
  <c r="P241" i="30"/>
  <c r="AE240" i="30"/>
  <c r="AJ240" i="30"/>
  <c r="AI240" i="30"/>
  <c r="AF240" i="30"/>
  <c r="AB240" i="30"/>
  <c r="AA240" i="30"/>
  <c r="Z240" i="30"/>
  <c r="Y240" i="30"/>
  <c r="T240" i="30"/>
  <c r="P240" i="30"/>
  <c r="AE239" i="30"/>
  <c r="AJ239" i="30"/>
  <c r="AI239" i="30"/>
  <c r="AF239" i="30"/>
  <c r="AB239" i="30"/>
  <c r="AA239" i="30"/>
  <c r="Z239" i="30"/>
  <c r="Y239" i="30"/>
  <c r="T239" i="30"/>
  <c r="P239" i="30"/>
  <c r="AI238" i="30"/>
  <c r="AF238" i="30"/>
  <c r="AE238" i="30"/>
  <c r="AJ238" i="30"/>
  <c r="AB238" i="30"/>
  <c r="AA238" i="30"/>
  <c r="Z238" i="30"/>
  <c r="Y238" i="30"/>
  <c r="T238" i="30"/>
  <c r="P238" i="30"/>
  <c r="AI237" i="30"/>
  <c r="AF237" i="30"/>
  <c r="AE237" i="30"/>
  <c r="AJ237" i="30"/>
  <c r="AB237" i="30"/>
  <c r="AA237" i="30"/>
  <c r="Z237" i="30"/>
  <c r="Y237" i="30"/>
  <c r="T237" i="30"/>
  <c r="P237" i="30"/>
  <c r="AI236" i="30"/>
  <c r="AF236" i="30"/>
  <c r="AE236" i="30"/>
  <c r="AJ236" i="30"/>
  <c r="AB236" i="30"/>
  <c r="AA236" i="30"/>
  <c r="Z236" i="30"/>
  <c r="Y236" i="30"/>
  <c r="T236" i="30"/>
  <c r="P236" i="30"/>
  <c r="AE235" i="30"/>
  <c r="AJ235" i="30"/>
  <c r="AI235" i="30"/>
  <c r="AF235" i="30"/>
  <c r="AB235" i="30"/>
  <c r="AA235" i="30"/>
  <c r="Z235" i="30"/>
  <c r="Y235" i="30"/>
  <c r="T235" i="30"/>
  <c r="P235" i="30"/>
  <c r="AE234" i="30"/>
  <c r="AJ234" i="30"/>
  <c r="AI234" i="30"/>
  <c r="AF234" i="30"/>
  <c r="AB234" i="30"/>
  <c r="AA234" i="30"/>
  <c r="Z234" i="30"/>
  <c r="Y234" i="30"/>
  <c r="T234" i="30"/>
  <c r="P234" i="30"/>
  <c r="AE233" i="30"/>
  <c r="AJ233" i="30"/>
  <c r="AI233" i="30"/>
  <c r="AF233" i="30"/>
  <c r="AB233" i="30"/>
  <c r="AA233" i="30"/>
  <c r="Z233" i="30"/>
  <c r="Y233" i="30"/>
  <c r="T233" i="30"/>
  <c r="P233" i="30"/>
  <c r="AE232" i="30"/>
  <c r="AJ232" i="30"/>
  <c r="AI232" i="30"/>
  <c r="AF232" i="30"/>
  <c r="AB232" i="30"/>
  <c r="AA232" i="30"/>
  <c r="Z232" i="30"/>
  <c r="Y232" i="30"/>
  <c r="T232" i="30"/>
  <c r="P232" i="30"/>
  <c r="AE231" i="30"/>
  <c r="AJ231" i="30"/>
  <c r="AI231" i="30"/>
  <c r="AF231" i="30"/>
  <c r="AB231" i="30"/>
  <c r="AA231" i="30"/>
  <c r="Z231" i="30"/>
  <c r="Y231" i="30"/>
  <c r="T231" i="30"/>
  <c r="P231" i="30"/>
  <c r="AI230" i="30"/>
  <c r="AF230" i="30"/>
  <c r="AE230" i="30"/>
  <c r="AJ230" i="30"/>
  <c r="AB230" i="30"/>
  <c r="AA230" i="30"/>
  <c r="Z230" i="30"/>
  <c r="Y230" i="30"/>
  <c r="T230" i="30"/>
  <c r="P230" i="30"/>
  <c r="AE229" i="30"/>
  <c r="AJ229" i="30"/>
  <c r="AI229" i="30"/>
  <c r="AF229" i="30"/>
  <c r="AB229" i="30"/>
  <c r="AA229" i="30"/>
  <c r="Z229" i="30"/>
  <c r="Y229" i="30"/>
  <c r="T229" i="30"/>
  <c r="P229" i="30"/>
  <c r="AI228" i="30"/>
  <c r="AF228" i="30"/>
  <c r="AE228" i="30"/>
  <c r="AJ228" i="30"/>
  <c r="AB228" i="30"/>
  <c r="AA228" i="30"/>
  <c r="Z228" i="30"/>
  <c r="Y228" i="30"/>
  <c r="T228" i="30"/>
  <c r="P228" i="30"/>
  <c r="AI227" i="30"/>
  <c r="AF227" i="30"/>
  <c r="AE227" i="30"/>
  <c r="AJ227" i="30"/>
  <c r="AB227" i="30"/>
  <c r="AA227" i="30"/>
  <c r="Z227" i="30"/>
  <c r="Y227" i="30"/>
  <c r="T227" i="30"/>
  <c r="P227" i="30"/>
  <c r="AE226" i="30"/>
  <c r="AJ226" i="30"/>
  <c r="AI226" i="30"/>
  <c r="AF226" i="30"/>
  <c r="AB226" i="30"/>
  <c r="AA226" i="30"/>
  <c r="Z226" i="30"/>
  <c r="Y226" i="30"/>
  <c r="T226" i="30"/>
  <c r="P226" i="30"/>
  <c r="AE225" i="30"/>
  <c r="AJ225" i="30"/>
  <c r="AI225" i="30"/>
  <c r="AF225" i="30"/>
  <c r="AB225" i="30"/>
  <c r="AA225" i="30"/>
  <c r="Z225" i="30"/>
  <c r="Y225" i="30"/>
  <c r="T225" i="30"/>
  <c r="P225" i="30"/>
  <c r="AI224" i="30"/>
  <c r="AF224" i="30"/>
  <c r="AE224" i="30"/>
  <c r="AJ224" i="30"/>
  <c r="AB224" i="30"/>
  <c r="AA224" i="30"/>
  <c r="Z224" i="30"/>
  <c r="Y224" i="30"/>
  <c r="T224" i="30"/>
  <c r="P224" i="30"/>
  <c r="AI223" i="30"/>
  <c r="AF223" i="30"/>
  <c r="AE223" i="30"/>
  <c r="AJ223" i="30"/>
  <c r="AB223" i="30"/>
  <c r="AA223" i="30"/>
  <c r="Z223" i="30"/>
  <c r="Y223" i="30"/>
  <c r="T223" i="30"/>
  <c r="P223" i="30"/>
  <c r="AI222" i="30"/>
  <c r="AF222" i="30"/>
  <c r="AE222" i="30"/>
  <c r="AJ222" i="30"/>
  <c r="AB222" i="30"/>
  <c r="AA222" i="30"/>
  <c r="Z222" i="30"/>
  <c r="Y222" i="30"/>
  <c r="T222" i="30"/>
  <c r="P222" i="30"/>
  <c r="AE221" i="30"/>
  <c r="AJ221" i="30"/>
  <c r="AI221" i="30"/>
  <c r="AF221" i="30"/>
  <c r="AB221" i="30"/>
  <c r="AA221" i="30"/>
  <c r="Z221" i="30"/>
  <c r="Y221" i="30"/>
  <c r="T221" i="30"/>
  <c r="P221" i="30"/>
  <c r="AE220" i="30"/>
  <c r="AJ220" i="30"/>
  <c r="AI220" i="30"/>
  <c r="AF220" i="30"/>
  <c r="AB220" i="30"/>
  <c r="AA220" i="30"/>
  <c r="Z220" i="30"/>
  <c r="Y220" i="30"/>
  <c r="T220" i="30"/>
  <c r="P220" i="30"/>
  <c r="AE219" i="30"/>
  <c r="AJ219" i="30"/>
  <c r="AI219" i="30"/>
  <c r="AF219" i="30"/>
  <c r="AB219" i="30"/>
  <c r="AA219" i="30"/>
  <c r="Z219" i="30"/>
  <c r="Y219" i="30"/>
  <c r="T219" i="30"/>
  <c r="P219" i="30"/>
  <c r="AE218" i="30"/>
  <c r="AJ218" i="30"/>
  <c r="AI218" i="30"/>
  <c r="AF218" i="30"/>
  <c r="AB218" i="30"/>
  <c r="AA218" i="30"/>
  <c r="Z218" i="30"/>
  <c r="Y218" i="30"/>
  <c r="T218" i="30"/>
  <c r="P218" i="30"/>
  <c r="AE217" i="30"/>
  <c r="AJ217" i="30"/>
  <c r="AI217" i="30"/>
  <c r="AF217" i="30"/>
  <c r="AB217" i="30"/>
  <c r="AA217" i="30"/>
  <c r="Z217" i="30"/>
  <c r="Y217" i="30"/>
  <c r="T217" i="30"/>
  <c r="P217" i="30"/>
  <c r="AI216" i="30"/>
  <c r="AF216" i="30"/>
  <c r="AE216" i="30"/>
  <c r="AJ216" i="30"/>
  <c r="AB216" i="30"/>
  <c r="AA216" i="30"/>
  <c r="Z216" i="30"/>
  <c r="Y216" i="30"/>
  <c r="T216" i="30"/>
  <c r="P216" i="30"/>
  <c r="AI215" i="30"/>
  <c r="AF215" i="30"/>
  <c r="AE215" i="30"/>
  <c r="AJ215" i="30"/>
  <c r="AB215" i="30"/>
  <c r="AA215" i="30"/>
  <c r="Z215" i="30"/>
  <c r="Y215" i="30"/>
  <c r="T215" i="30"/>
  <c r="P215" i="30"/>
  <c r="AI214" i="30"/>
  <c r="AF214" i="30"/>
  <c r="AE214" i="30"/>
  <c r="AJ214" i="30"/>
  <c r="AB214" i="30"/>
  <c r="AA214" i="30"/>
  <c r="Z214" i="30"/>
  <c r="Y214" i="30"/>
  <c r="T214" i="30"/>
  <c r="P214" i="30"/>
  <c r="AE213" i="30"/>
  <c r="AJ213" i="30"/>
  <c r="AI213" i="30"/>
  <c r="AF213" i="30"/>
  <c r="AB213" i="30"/>
  <c r="AA213" i="30"/>
  <c r="Z213" i="30"/>
  <c r="Y213" i="30"/>
  <c r="T213" i="30"/>
  <c r="P213" i="30"/>
  <c r="AE212" i="30"/>
  <c r="AJ212" i="30"/>
  <c r="AI212" i="30"/>
  <c r="AF212" i="30"/>
  <c r="AB212" i="30"/>
  <c r="AA212" i="30"/>
  <c r="Z212" i="30"/>
  <c r="Y212" i="30"/>
  <c r="T212" i="30"/>
  <c r="P212" i="30"/>
  <c r="AE211" i="30"/>
  <c r="AJ211" i="30"/>
  <c r="AI211" i="30"/>
  <c r="AF211" i="30"/>
  <c r="AB211" i="30"/>
  <c r="AA211" i="30"/>
  <c r="Z211" i="30"/>
  <c r="Y211" i="30"/>
  <c r="T211" i="30"/>
  <c r="P211" i="30"/>
  <c r="AI210" i="30"/>
  <c r="AF210" i="30"/>
  <c r="AE210" i="30"/>
  <c r="AJ210" i="30"/>
  <c r="AB210" i="30"/>
  <c r="AA210" i="30"/>
  <c r="Z210" i="30"/>
  <c r="Y210" i="30"/>
  <c r="T210" i="30"/>
  <c r="P210" i="30"/>
  <c r="AI209" i="30"/>
  <c r="AF209" i="30"/>
  <c r="AE209" i="30"/>
  <c r="AJ209" i="30"/>
  <c r="AB209" i="30"/>
  <c r="AA209" i="30"/>
  <c r="Z209" i="30"/>
  <c r="Y209" i="30"/>
  <c r="T209" i="30"/>
  <c r="P209" i="30"/>
  <c r="AI208" i="30"/>
  <c r="AF208" i="30"/>
  <c r="AB208" i="30"/>
  <c r="AA208" i="30"/>
  <c r="Z208" i="30"/>
  <c r="Y208" i="30"/>
  <c r="P208" i="30"/>
  <c r="N208" i="30"/>
  <c r="AI207" i="30"/>
  <c r="AF207" i="30"/>
  <c r="AB207" i="30"/>
  <c r="AA207" i="30"/>
  <c r="Z207" i="30"/>
  <c r="Y207" i="30"/>
  <c r="P207" i="30"/>
  <c r="N207" i="30"/>
  <c r="AI206" i="30"/>
  <c r="AF206" i="30"/>
  <c r="AB206" i="30"/>
  <c r="AA206" i="30"/>
  <c r="Z206" i="30"/>
  <c r="Y206" i="30"/>
  <c r="P206" i="30"/>
  <c r="N206" i="30"/>
  <c r="AI205" i="30"/>
  <c r="AF205" i="30"/>
  <c r="AB205" i="30"/>
  <c r="AA205" i="30"/>
  <c r="Z205" i="30"/>
  <c r="Y205" i="30"/>
  <c r="P205" i="30"/>
  <c r="N205" i="30"/>
  <c r="AI204" i="30"/>
  <c r="AF204" i="30"/>
  <c r="AB204" i="30"/>
  <c r="AA204" i="30"/>
  <c r="Z204" i="30"/>
  <c r="Y204" i="30"/>
  <c r="P204" i="30"/>
  <c r="N204" i="30"/>
  <c r="AI203" i="30"/>
  <c r="AF203" i="30"/>
  <c r="AB203" i="30"/>
  <c r="AA203" i="30"/>
  <c r="Z203" i="30"/>
  <c r="Y203" i="30"/>
  <c r="P203" i="30"/>
  <c r="N203" i="30"/>
  <c r="AI202" i="30"/>
  <c r="AF202" i="30"/>
  <c r="AB202" i="30"/>
  <c r="AA202" i="30"/>
  <c r="Z202" i="30"/>
  <c r="Y202" i="30"/>
  <c r="P202" i="30"/>
  <c r="N202" i="30"/>
  <c r="AI201" i="30"/>
  <c r="AF201" i="30"/>
  <c r="AB201" i="30"/>
  <c r="AA201" i="30"/>
  <c r="Z201" i="30"/>
  <c r="Y201" i="30"/>
  <c r="P201" i="30"/>
  <c r="N201" i="30"/>
  <c r="AI200" i="30"/>
  <c r="AF200" i="30"/>
  <c r="AB200" i="30"/>
  <c r="AA200" i="30"/>
  <c r="Z200" i="30"/>
  <c r="Y200" i="30"/>
  <c r="P200" i="30"/>
  <c r="N200" i="30"/>
  <c r="AI199" i="30"/>
  <c r="AF199" i="30"/>
  <c r="AB199" i="30"/>
  <c r="AA199" i="30"/>
  <c r="Z199" i="30"/>
  <c r="Y199" i="30"/>
  <c r="P199" i="30"/>
  <c r="N199" i="30"/>
  <c r="AI198" i="30"/>
  <c r="AF198" i="30"/>
  <c r="AB198" i="30"/>
  <c r="AA198" i="30"/>
  <c r="Z198" i="30"/>
  <c r="Y198" i="30"/>
  <c r="P198" i="30"/>
  <c r="N198" i="30"/>
  <c r="AI197" i="30"/>
  <c r="AF197" i="30"/>
  <c r="AB197" i="30"/>
  <c r="AA197" i="30"/>
  <c r="Z197" i="30"/>
  <c r="Y197" i="30"/>
  <c r="P197" i="30"/>
  <c r="N197" i="30"/>
  <c r="AI196" i="30"/>
  <c r="AF196" i="30"/>
  <c r="AB196" i="30"/>
  <c r="AA196" i="30"/>
  <c r="Z196" i="30"/>
  <c r="Y196" i="30"/>
  <c r="P196" i="30"/>
  <c r="N196" i="30"/>
  <c r="AI195" i="30"/>
  <c r="AF195" i="30"/>
  <c r="AB195" i="30"/>
  <c r="AA195" i="30"/>
  <c r="Z195" i="30"/>
  <c r="Y195" i="30"/>
  <c r="P195" i="30"/>
  <c r="N195" i="30"/>
  <c r="AI194" i="30"/>
  <c r="AF194" i="30"/>
  <c r="AB194" i="30"/>
  <c r="AA194" i="30"/>
  <c r="Z194" i="30"/>
  <c r="Y194" i="30"/>
  <c r="P194" i="30"/>
  <c r="N194" i="30"/>
  <c r="AI193" i="30"/>
  <c r="AF193" i="30"/>
  <c r="AB193" i="30"/>
  <c r="AA193" i="30"/>
  <c r="Z193" i="30"/>
  <c r="Y193" i="30"/>
  <c r="P193" i="30"/>
  <c r="N193" i="30"/>
  <c r="AI192" i="30"/>
  <c r="AF192" i="30"/>
  <c r="AB192" i="30"/>
  <c r="AA192" i="30"/>
  <c r="Z192" i="30"/>
  <c r="Y192" i="30"/>
  <c r="P192" i="30"/>
  <c r="N192" i="30"/>
  <c r="AI191" i="30"/>
  <c r="AF191" i="30"/>
  <c r="AB191" i="30"/>
  <c r="AA191" i="30"/>
  <c r="Z191" i="30"/>
  <c r="Y191" i="30"/>
  <c r="P191" i="30"/>
  <c r="N191" i="30"/>
  <c r="AI190" i="30"/>
  <c r="AF190" i="30"/>
  <c r="AB190" i="30"/>
  <c r="AA190" i="30"/>
  <c r="Z190" i="30"/>
  <c r="Y190" i="30"/>
  <c r="P190" i="30"/>
  <c r="N190" i="30"/>
  <c r="AI189" i="30"/>
  <c r="AF189" i="30"/>
  <c r="AB189" i="30"/>
  <c r="AA189" i="30"/>
  <c r="Z189" i="30"/>
  <c r="Y189" i="30"/>
  <c r="P189" i="30"/>
  <c r="N189" i="30"/>
  <c r="AI188" i="30"/>
  <c r="AF188" i="30"/>
  <c r="AB188" i="30"/>
  <c r="AA188" i="30"/>
  <c r="Z188" i="30"/>
  <c r="Y188" i="30"/>
  <c r="P188" i="30"/>
  <c r="N188" i="30"/>
  <c r="AI187" i="30"/>
  <c r="AF187" i="30"/>
  <c r="AB187" i="30"/>
  <c r="AA187" i="30"/>
  <c r="Z187" i="30"/>
  <c r="Y187" i="30"/>
  <c r="P187" i="30"/>
  <c r="N187" i="30"/>
  <c r="AI186" i="30"/>
  <c r="AF186" i="30"/>
  <c r="AB186" i="30"/>
  <c r="AA186" i="30"/>
  <c r="Z186" i="30"/>
  <c r="Y186" i="30"/>
  <c r="P186" i="30"/>
  <c r="N186" i="30"/>
  <c r="AI185" i="30"/>
  <c r="AF185" i="30"/>
  <c r="AB185" i="30"/>
  <c r="AA185" i="30"/>
  <c r="Z185" i="30"/>
  <c r="Y185" i="30"/>
  <c r="P185" i="30"/>
  <c r="N185" i="30"/>
  <c r="AI184" i="30"/>
  <c r="AF184" i="30"/>
  <c r="AB184" i="30"/>
  <c r="AA184" i="30"/>
  <c r="Z184" i="30"/>
  <c r="Y184" i="30"/>
  <c r="P184" i="30"/>
  <c r="N184" i="30"/>
  <c r="AI183" i="30"/>
  <c r="AF183" i="30"/>
  <c r="AB183" i="30"/>
  <c r="AA183" i="30"/>
  <c r="Z183" i="30"/>
  <c r="Y183" i="30"/>
  <c r="P183" i="30"/>
  <c r="N183" i="30"/>
  <c r="AI182" i="30"/>
  <c r="AF182" i="30"/>
  <c r="AB182" i="30"/>
  <c r="AA182" i="30"/>
  <c r="Z182" i="30"/>
  <c r="Y182" i="30"/>
  <c r="P182" i="30"/>
  <c r="N182" i="30"/>
  <c r="AI181" i="30"/>
  <c r="AF181" i="30"/>
  <c r="AB181" i="30"/>
  <c r="AA181" i="30"/>
  <c r="Z181" i="30"/>
  <c r="Y181" i="30"/>
  <c r="P181" i="30"/>
  <c r="N181" i="30"/>
  <c r="AI180" i="30"/>
  <c r="AF180" i="30"/>
  <c r="AB180" i="30"/>
  <c r="AA180" i="30"/>
  <c r="Z180" i="30"/>
  <c r="Y180" i="30"/>
  <c r="P180" i="30"/>
  <c r="N180" i="30"/>
  <c r="AI179" i="30"/>
  <c r="AF179" i="30"/>
  <c r="AB179" i="30"/>
  <c r="AA179" i="30"/>
  <c r="Z179" i="30"/>
  <c r="Y179" i="30"/>
  <c r="P179" i="30"/>
  <c r="N179" i="30"/>
  <c r="AI178" i="30"/>
  <c r="AF178" i="30"/>
  <c r="AB178" i="30"/>
  <c r="AA178" i="30"/>
  <c r="Z178" i="30"/>
  <c r="Y178" i="30"/>
  <c r="P178" i="30"/>
  <c r="N178" i="30"/>
  <c r="AI177" i="30"/>
  <c r="AF177" i="30"/>
  <c r="AB177" i="30"/>
  <c r="AA177" i="30"/>
  <c r="Z177" i="30"/>
  <c r="Y177" i="30"/>
  <c r="P177" i="30"/>
  <c r="N177" i="30"/>
  <c r="AI176" i="30"/>
  <c r="AF176" i="30"/>
  <c r="AB176" i="30"/>
  <c r="AA176" i="30"/>
  <c r="Z176" i="30"/>
  <c r="Y176" i="30"/>
  <c r="P176" i="30"/>
  <c r="N176" i="30"/>
  <c r="AI175" i="30"/>
  <c r="AF175" i="30"/>
  <c r="AB175" i="30"/>
  <c r="AA175" i="30"/>
  <c r="Z175" i="30"/>
  <c r="Y175" i="30"/>
  <c r="P175" i="30"/>
  <c r="N175" i="30"/>
  <c r="AI174" i="30"/>
  <c r="AF174" i="30"/>
  <c r="AB174" i="30"/>
  <c r="AA174" i="30"/>
  <c r="Z174" i="30"/>
  <c r="Y174" i="30"/>
  <c r="P174" i="30"/>
  <c r="N174" i="30"/>
  <c r="AI173" i="30"/>
  <c r="AF173" i="30"/>
  <c r="AB173" i="30"/>
  <c r="AA173" i="30"/>
  <c r="Z173" i="30"/>
  <c r="Y173" i="30"/>
  <c r="P173" i="30"/>
  <c r="N173" i="30"/>
  <c r="AI172" i="30"/>
  <c r="AF172" i="30"/>
  <c r="AB172" i="30"/>
  <c r="AA172" i="30"/>
  <c r="Z172" i="30"/>
  <c r="Y172" i="30"/>
  <c r="P172" i="30"/>
  <c r="N172" i="30"/>
  <c r="AI171" i="30"/>
  <c r="AF171" i="30"/>
  <c r="AB171" i="30"/>
  <c r="AA171" i="30"/>
  <c r="Z171" i="30"/>
  <c r="Y171" i="30"/>
  <c r="P171" i="30"/>
  <c r="N171" i="30"/>
  <c r="AI170" i="30"/>
  <c r="AF170" i="30"/>
  <c r="AB170" i="30"/>
  <c r="AA170" i="30"/>
  <c r="Z170" i="30"/>
  <c r="Y170" i="30"/>
  <c r="P170" i="30"/>
  <c r="N170" i="30"/>
  <c r="AI169" i="30"/>
  <c r="AF169" i="30"/>
  <c r="AB169" i="30"/>
  <c r="AA169" i="30"/>
  <c r="Z169" i="30"/>
  <c r="Y169" i="30"/>
  <c r="P169" i="30"/>
  <c r="N169" i="30"/>
  <c r="AI168" i="30"/>
  <c r="AF168" i="30"/>
  <c r="AB168" i="30"/>
  <c r="AA168" i="30"/>
  <c r="Z168" i="30"/>
  <c r="Y168" i="30"/>
  <c r="P168" i="30"/>
  <c r="N168" i="30"/>
  <c r="AI167" i="30"/>
  <c r="AF167" i="30"/>
  <c r="AB167" i="30"/>
  <c r="AA167" i="30"/>
  <c r="Z167" i="30"/>
  <c r="Y167" i="30"/>
  <c r="P167" i="30"/>
  <c r="N167" i="30"/>
  <c r="AI166" i="30"/>
  <c r="AF166" i="30"/>
  <c r="AB166" i="30"/>
  <c r="AA166" i="30"/>
  <c r="Z166" i="30"/>
  <c r="Y166" i="30"/>
  <c r="P166" i="30"/>
  <c r="N166" i="30"/>
  <c r="AI165" i="30"/>
  <c r="AF165" i="30"/>
  <c r="AB165" i="30"/>
  <c r="AA165" i="30"/>
  <c r="Z165" i="30"/>
  <c r="Y165" i="30"/>
  <c r="P165" i="30"/>
  <c r="N165" i="30"/>
  <c r="AI164" i="30"/>
  <c r="AF164" i="30"/>
  <c r="AB164" i="30"/>
  <c r="AA164" i="30"/>
  <c r="Z164" i="30"/>
  <c r="Y164" i="30"/>
  <c r="P164" i="30"/>
  <c r="N164" i="30"/>
  <c r="AI163" i="30"/>
  <c r="AF163" i="30"/>
  <c r="AB163" i="30"/>
  <c r="AA163" i="30"/>
  <c r="Z163" i="30"/>
  <c r="Y163" i="30"/>
  <c r="P163" i="30"/>
  <c r="N163" i="30"/>
  <c r="AI162" i="30"/>
  <c r="AF162" i="30"/>
  <c r="AB162" i="30"/>
  <c r="AA162" i="30"/>
  <c r="Z162" i="30"/>
  <c r="Y162" i="30"/>
  <c r="P162" i="30"/>
  <c r="N162" i="30"/>
  <c r="AI161" i="30"/>
  <c r="AF161" i="30"/>
  <c r="AB161" i="30"/>
  <c r="AA161" i="30"/>
  <c r="Z161" i="30"/>
  <c r="Y161" i="30"/>
  <c r="P161" i="30"/>
  <c r="N161" i="30"/>
  <c r="AI160" i="30"/>
  <c r="AF160" i="30"/>
  <c r="AB160" i="30"/>
  <c r="AA160" i="30"/>
  <c r="Z160" i="30"/>
  <c r="Y160" i="30"/>
  <c r="P160" i="30"/>
  <c r="N160" i="30"/>
  <c r="AI159" i="30"/>
  <c r="AF159" i="30"/>
  <c r="AB159" i="30"/>
  <c r="AA159" i="30"/>
  <c r="Z159" i="30"/>
  <c r="Y159" i="30"/>
  <c r="P159" i="30"/>
  <c r="N159" i="30"/>
  <c r="AI158" i="30"/>
  <c r="AF158" i="30"/>
  <c r="AB158" i="30"/>
  <c r="AA158" i="30"/>
  <c r="Z158" i="30"/>
  <c r="Y158" i="30"/>
  <c r="P158" i="30"/>
  <c r="N158" i="30"/>
  <c r="AI157" i="30"/>
  <c r="AF157" i="30"/>
  <c r="AB157" i="30"/>
  <c r="AA157" i="30"/>
  <c r="Z157" i="30"/>
  <c r="Y157" i="30"/>
  <c r="P157" i="30"/>
  <c r="N157" i="30"/>
  <c r="AI156" i="30"/>
  <c r="AF156" i="30"/>
  <c r="AB156" i="30"/>
  <c r="AA156" i="30"/>
  <c r="Z156" i="30"/>
  <c r="Y156" i="30"/>
  <c r="P156" i="30"/>
  <c r="N156" i="30"/>
  <c r="AI155" i="30"/>
  <c r="AF155" i="30"/>
  <c r="AB155" i="30"/>
  <c r="AA155" i="30"/>
  <c r="Z155" i="30"/>
  <c r="Y155" i="30"/>
  <c r="P155" i="30"/>
  <c r="N155" i="30"/>
  <c r="AI154" i="30"/>
  <c r="AF154" i="30"/>
  <c r="AB154" i="30"/>
  <c r="AA154" i="30"/>
  <c r="Z154" i="30"/>
  <c r="Y154" i="30"/>
  <c r="P154" i="30"/>
  <c r="N154" i="30"/>
  <c r="AI153" i="30"/>
  <c r="AF153" i="30"/>
  <c r="AB153" i="30"/>
  <c r="AA153" i="30"/>
  <c r="Z153" i="30"/>
  <c r="Y153" i="30"/>
  <c r="P153" i="30"/>
  <c r="N153" i="30"/>
  <c r="AI152" i="30"/>
  <c r="AF152" i="30"/>
  <c r="AB152" i="30"/>
  <c r="AA152" i="30"/>
  <c r="Z152" i="30"/>
  <c r="Y152" i="30"/>
  <c r="P152" i="30"/>
  <c r="N152" i="30"/>
  <c r="AI151" i="30"/>
  <c r="AF151" i="30"/>
  <c r="AB151" i="30"/>
  <c r="AA151" i="30"/>
  <c r="Z151" i="30"/>
  <c r="Y151" i="30"/>
  <c r="P151" i="30"/>
  <c r="N151" i="30"/>
  <c r="AI150" i="30"/>
  <c r="AF150" i="30"/>
  <c r="AB150" i="30"/>
  <c r="AA150" i="30"/>
  <c r="Z150" i="30"/>
  <c r="Y150" i="30"/>
  <c r="P150" i="30"/>
  <c r="N150" i="30"/>
  <c r="AI149" i="30"/>
  <c r="AF149" i="30"/>
  <c r="AB149" i="30"/>
  <c r="AA149" i="30"/>
  <c r="Z149" i="30"/>
  <c r="Y149" i="30"/>
  <c r="P149" i="30"/>
  <c r="N149" i="30"/>
  <c r="AI148" i="30"/>
  <c r="AF148" i="30"/>
  <c r="AB148" i="30"/>
  <c r="AA148" i="30"/>
  <c r="Z148" i="30"/>
  <c r="Y148" i="30"/>
  <c r="P148" i="30"/>
  <c r="N148" i="30"/>
  <c r="AI147" i="30"/>
  <c r="AF147" i="30"/>
  <c r="AB147" i="30"/>
  <c r="AA147" i="30"/>
  <c r="Z147" i="30"/>
  <c r="Y147" i="30"/>
  <c r="P147" i="30"/>
  <c r="N147" i="30"/>
  <c r="AI146" i="30"/>
  <c r="AF146" i="30"/>
  <c r="AB146" i="30"/>
  <c r="AA146" i="30"/>
  <c r="Z146" i="30"/>
  <c r="Y146" i="30"/>
  <c r="P146" i="30"/>
  <c r="N146" i="30"/>
  <c r="AI145" i="30"/>
  <c r="AF145" i="30"/>
  <c r="AB145" i="30"/>
  <c r="AA145" i="30"/>
  <c r="Z145" i="30"/>
  <c r="Y145" i="30"/>
  <c r="P145" i="30"/>
  <c r="N145" i="30"/>
  <c r="AI144" i="30"/>
  <c r="AF144" i="30"/>
  <c r="AB144" i="30"/>
  <c r="AA144" i="30"/>
  <c r="Z144" i="30"/>
  <c r="Y144" i="30"/>
  <c r="P144" i="30"/>
  <c r="N144" i="30"/>
  <c r="AI143" i="30"/>
  <c r="AF143" i="30"/>
  <c r="AB143" i="30"/>
  <c r="AA143" i="30"/>
  <c r="Z143" i="30"/>
  <c r="Y143" i="30"/>
  <c r="P143" i="30"/>
  <c r="N143" i="30"/>
  <c r="AI142" i="30"/>
  <c r="AF142" i="30"/>
  <c r="AB142" i="30"/>
  <c r="AA142" i="30"/>
  <c r="Z142" i="30"/>
  <c r="Y142" i="30"/>
  <c r="P142" i="30"/>
  <c r="N142" i="30"/>
  <c r="AI141" i="30"/>
  <c r="AF141" i="30"/>
  <c r="AB141" i="30"/>
  <c r="AA141" i="30"/>
  <c r="Z141" i="30"/>
  <c r="Y141" i="30"/>
  <c r="P141" i="30"/>
  <c r="N141" i="30"/>
  <c r="AI140" i="30"/>
  <c r="AF140" i="30"/>
  <c r="AB140" i="30"/>
  <c r="AA140" i="30"/>
  <c r="Z140" i="30"/>
  <c r="Y140" i="30"/>
  <c r="P140" i="30"/>
  <c r="N140" i="30"/>
  <c r="AI139" i="30"/>
  <c r="AF139" i="30"/>
  <c r="AB139" i="30"/>
  <c r="AA139" i="30"/>
  <c r="Z139" i="30"/>
  <c r="Y139" i="30"/>
  <c r="P139" i="30"/>
  <c r="N139" i="30"/>
  <c r="AI138" i="30"/>
  <c r="AF138" i="30"/>
  <c r="AB138" i="30"/>
  <c r="AA138" i="30"/>
  <c r="Z138" i="30"/>
  <c r="Y138" i="30"/>
  <c r="P138" i="30"/>
  <c r="N138" i="30"/>
  <c r="AI137" i="30"/>
  <c r="AF137" i="30"/>
  <c r="AB137" i="30"/>
  <c r="AA137" i="30"/>
  <c r="Z137" i="30"/>
  <c r="Y137" i="30"/>
  <c r="P137" i="30"/>
  <c r="N137" i="30"/>
  <c r="AI136" i="30"/>
  <c r="AF136" i="30"/>
  <c r="AB136" i="30"/>
  <c r="AA136" i="30"/>
  <c r="Z136" i="30"/>
  <c r="Y136" i="30"/>
  <c r="P136" i="30"/>
  <c r="N136" i="30"/>
  <c r="AI135" i="30"/>
  <c r="AF135" i="30"/>
  <c r="AB135" i="30"/>
  <c r="AA135" i="30"/>
  <c r="Z135" i="30"/>
  <c r="Y135" i="30"/>
  <c r="P135" i="30"/>
  <c r="N135" i="30"/>
  <c r="AI134" i="30"/>
  <c r="AF134" i="30"/>
  <c r="AB134" i="30"/>
  <c r="AA134" i="30"/>
  <c r="Z134" i="30"/>
  <c r="Y134" i="30"/>
  <c r="P134" i="30"/>
  <c r="N134" i="30"/>
  <c r="AI133" i="30"/>
  <c r="AF133" i="30"/>
  <c r="AB133" i="30"/>
  <c r="AA133" i="30"/>
  <c r="Z133" i="30"/>
  <c r="Y133" i="30"/>
  <c r="P133" i="30"/>
  <c r="N133" i="30"/>
  <c r="AI132" i="30"/>
  <c r="AF132" i="30"/>
  <c r="AB132" i="30"/>
  <c r="AA132" i="30"/>
  <c r="Z132" i="30"/>
  <c r="Y132" i="30"/>
  <c r="P132" i="30"/>
  <c r="N132" i="30"/>
  <c r="AI131" i="30"/>
  <c r="AF131" i="30"/>
  <c r="AB131" i="30"/>
  <c r="AA131" i="30"/>
  <c r="Z131" i="30"/>
  <c r="Y131" i="30"/>
  <c r="P131" i="30"/>
  <c r="N131" i="30"/>
  <c r="AI130" i="30"/>
  <c r="AF130" i="30"/>
  <c r="AB130" i="30"/>
  <c r="AA130" i="30"/>
  <c r="Z130" i="30"/>
  <c r="Y130" i="30"/>
  <c r="P130" i="30"/>
  <c r="N130" i="30"/>
  <c r="AI129" i="30"/>
  <c r="AF129" i="30"/>
  <c r="AB129" i="30"/>
  <c r="AA129" i="30"/>
  <c r="Z129" i="30"/>
  <c r="Y129" i="30"/>
  <c r="P129" i="30"/>
  <c r="N129" i="30"/>
  <c r="AI128" i="30"/>
  <c r="AF128" i="30"/>
  <c r="AB128" i="30"/>
  <c r="AA128" i="30"/>
  <c r="Z128" i="30"/>
  <c r="Y128" i="30"/>
  <c r="P128" i="30"/>
  <c r="N128" i="30"/>
  <c r="AI127" i="30"/>
  <c r="AF127" i="30"/>
  <c r="AB127" i="30"/>
  <c r="AA127" i="30"/>
  <c r="Z127" i="30"/>
  <c r="Y127" i="30"/>
  <c r="P127" i="30"/>
  <c r="N127" i="30"/>
  <c r="AI126" i="30"/>
  <c r="AF126" i="30"/>
  <c r="AB126" i="30"/>
  <c r="AA126" i="30"/>
  <c r="Z126" i="30"/>
  <c r="Y126" i="30"/>
  <c r="P126" i="30"/>
  <c r="N126" i="30"/>
  <c r="AI125" i="30"/>
  <c r="AF125" i="30"/>
  <c r="AB125" i="30"/>
  <c r="AA125" i="30"/>
  <c r="Z125" i="30"/>
  <c r="Y125" i="30"/>
  <c r="P125" i="30"/>
  <c r="N125" i="30"/>
  <c r="AI124" i="30"/>
  <c r="AF124" i="30"/>
  <c r="AB124" i="30"/>
  <c r="AA124" i="30"/>
  <c r="Z124" i="30"/>
  <c r="Y124" i="30"/>
  <c r="P124" i="30"/>
  <c r="N124" i="30"/>
  <c r="AI123" i="30"/>
  <c r="AF123" i="30"/>
  <c r="AB123" i="30"/>
  <c r="AA123" i="30"/>
  <c r="Z123" i="30"/>
  <c r="Y123" i="30"/>
  <c r="P123" i="30"/>
  <c r="N123" i="30"/>
  <c r="AI122" i="30"/>
  <c r="AF122" i="30"/>
  <c r="AB122" i="30"/>
  <c r="AA122" i="30"/>
  <c r="Z122" i="30"/>
  <c r="Y122" i="30"/>
  <c r="P122" i="30"/>
  <c r="N122" i="30"/>
  <c r="AI121" i="30"/>
  <c r="AF121" i="30"/>
  <c r="AB121" i="30"/>
  <c r="AA121" i="30"/>
  <c r="Z121" i="30"/>
  <c r="Y121" i="30"/>
  <c r="P121" i="30"/>
  <c r="N121" i="30"/>
  <c r="AI120" i="30"/>
  <c r="AF120" i="30"/>
  <c r="AB120" i="30"/>
  <c r="AA120" i="30"/>
  <c r="Z120" i="30"/>
  <c r="Y120" i="30"/>
  <c r="P120" i="30"/>
  <c r="N120" i="30"/>
  <c r="AI119" i="30"/>
  <c r="AF119" i="30"/>
  <c r="AB119" i="30"/>
  <c r="AA119" i="30"/>
  <c r="Z119" i="30"/>
  <c r="Y119" i="30"/>
  <c r="P119" i="30"/>
  <c r="N119" i="30"/>
  <c r="AI118" i="30"/>
  <c r="AF118" i="30"/>
  <c r="AB118" i="30"/>
  <c r="AA118" i="30"/>
  <c r="Z118" i="30"/>
  <c r="Y118" i="30"/>
  <c r="P118" i="30"/>
  <c r="N118" i="30"/>
  <c r="AI117" i="30"/>
  <c r="AF117" i="30"/>
  <c r="AB117" i="30"/>
  <c r="AA117" i="30"/>
  <c r="Z117" i="30"/>
  <c r="Y117" i="30"/>
  <c r="P117" i="30"/>
  <c r="N117" i="30"/>
  <c r="AI116" i="30"/>
  <c r="AF116" i="30"/>
  <c r="AB116" i="30"/>
  <c r="AA116" i="30"/>
  <c r="Z116" i="30"/>
  <c r="Y116" i="30"/>
  <c r="P116" i="30"/>
  <c r="N116" i="30"/>
  <c r="AI115" i="30"/>
  <c r="AF115" i="30"/>
  <c r="AB115" i="30"/>
  <c r="AA115" i="30"/>
  <c r="Z115" i="30"/>
  <c r="Y115" i="30"/>
  <c r="P115" i="30"/>
  <c r="N115" i="30"/>
  <c r="AI114" i="30"/>
  <c r="AF114" i="30"/>
  <c r="AB114" i="30"/>
  <c r="AA114" i="30"/>
  <c r="Z114" i="30"/>
  <c r="Y114" i="30"/>
  <c r="P114" i="30"/>
  <c r="N114" i="30"/>
  <c r="AI113" i="30"/>
  <c r="AF113" i="30"/>
  <c r="AB113" i="30"/>
  <c r="AA113" i="30"/>
  <c r="Z113" i="30"/>
  <c r="Y113" i="30"/>
  <c r="P113" i="30"/>
  <c r="N113" i="30"/>
  <c r="AI112" i="30"/>
  <c r="C4" i="30"/>
  <c r="AG112" i="30"/>
  <c r="AF112" i="30"/>
  <c r="AB112" i="30"/>
  <c r="AA112" i="30"/>
  <c r="Z112" i="30"/>
  <c r="Y112" i="30"/>
  <c r="P112" i="30"/>
  <c r="N112" i="30"/>
  <c r="AI111" i="30"/>
  <c r="AF111" i="30"/>
  <c r="AB111" i="30"/>
  <c r="AA111" i="30"/>
  <c r="Z111" i="30"/>
  <c r="Y111" i="30"/>
  <c r="P111" i="30"/>
  <c r="N111" i="30"/>
  <c r="AI110" i="30"/>
  <c r="AF110" i="30"/>
  <c r="AB110" i="30"/>
  <c r="AA110" i="30"/>
  <c r="Z110" i="30"/>
  <c r="Y110" i="30"/>
  <c r="P110" i="30"/>
  <c r="N110" i="30"/>
  <c r="AI109" i="30"/>
  <c r="AF109" i="30"/>
  <c r="AB109" i="30"/>
  <c r="AA109" i="30"/>
  <c r="Z109" i="30"/>
  <c r="Y109" i="30"/>
  <c r="P109" i="30"/>
  <c r="N109" i="30"/>
  <c r="AI108" i="30"/>
  <c r="AF108" i="30"/>
  <c r="AB108" i="30"/>
  <c r="AA108" i="30"/>
  <c r="Z108" i="30"/>
  <c r="Y108" i="30"/>
  <c r="P108" i="30"/>
  <c r="N108" i="30"/>
  <c r="AI107" i="30"/>
  <c r="AF107" i="30"/>
  <c r="AB107" i="30"/>
  <c r="AA107" i="30"/>
  <c r="Z107" i="30"/>
  <c r="Y107" i="30"/>
  <c r="P107" i="30"/>
  <c r="N107" i="30"/>
  <c r="AI106" i="30"/>
  <c r="AF106" i="30"/>
  <c r="AB106" i="30"/>
  <c r="AA106" i="30"/>
  <c r="Z106" i="30"/>
  <c r="Y106" i="30"/>
  <c r="P106" i="30"/>
  <c r="N106" i="30"/>
  <c r="AI105" i="30"/>
  <c r="AF105" i="30"/>
  <c r="AB105" i="30"/>
  <c r="AA105" i="30"/>
  <c r="Z105" i="30"/>
  <c r="Y105" i="30"/>
  <c r="P105" i="30"/>
  <c r="N105" i="30"/>
  <c r="AI104" i="30"/>
  <c r="AF104" i="30"/>
  <c r="AB104" i="30"/>
  <c r="AA104" i="30"/>
  <c r="Z104" i="30"/>
  <c r="Y104" i="30"/>
  <c r="P104" i="30"/>
  <c r="N104" i="30"/>
  <c r="AI103" i="30"/>
  <c r="AF103" i="30"/>
  <c r="AB103" i="30"/>
  <c r="AA103" i="30"/>
  <c r="Z103" i="30"/>
  <c r="Y103" i="30"/>
  <c r="P103" i="30"/>
  <c r="N103" i="30"/>
  <c r="AI102" i="30"/>
  <c r="AF102" i="30"/>
  <c r="AB102" i="30"/>
  <c r="AA102" i="30"/>
  <c r="Z102" i="30"/>
  <c r="Y102" i="30"/>
  <c r="P102" i="30"/>
  <c r="N102" i="30"/>
  <c r="AI101" i="30"/>
  <c r="AF101" i="30"/>
  <c r="AB101" i="30"/>
  <c r="AA101" i="30"/>
  <c r="Z101" i="30"/>
  <c r="Y101" i="30"/>
  <c r="P101" i="30"/>
  <c r="N101" i="30"/>
  <c r="AI100" i="30"/>
  <c r="AF100" i="30"/>
  <c r="AB100" i="30"/>
  <c r="AA100" i="30"/>
  <c r="Z100" i="30"/>
  <c r="Y100" i="30"/>
  <c r="P100" i="30"/>
  <c r="N100" i="30"/>
  <c r="AI99" i="30"/>
  <c r="AF99" i="30"/>
  <c r="AB99" i="30"/>
  <c r="AA99" i="30"/>
  <c r="Z99" i="30"/>
  <c r="Y99" i="30"/>
  <c r="P99" i="30"/>
  <c r="N99" i="30"/>
  <c r="AI98" i="30"/>
  <c r="AF98" i="30"/>
  <c r="AB98" i="30"/>
  <c r="AA98" i="30"/>
  <c r="Z98" i="30"/>
  <c r="Y98" i="30"/>
  <c r="P98" i="30"/>
  <c r="N98" i="30"/>
  <c r="AI97" i="30"/>
  <c r="AF97" i="30"/>
  <c r="AB97" i="30"/>
  <c r="AA97" i="30"/>
  <c r="Z97" i="30"/>
  <c r="Y97" i="30"/>
  <c r="P97" i="30"/>
  <c r="N97" i="30"/>
  <c r="AI96" i="30"/>
  <c r="AF96" i="30"/>
  <c r="AB96" i="30"/>
  <c r="AA96" i="30"/>
  <c r="Z96" i="30"/>
  <c r="Y96" i="30"/>
  <c r="P96" i="30"/>
  <c r="N96" i="30"/>
  <c r="AI95" i="30"/>
  <c r="AF95" i="30"/>
  <c r="AB95" i="30"/>
  <c r="AA95" i="30"/>
  <c r="Z95" i="30"/>
  <c r="Y95" i="30"/>
  <c r="P95" i="30"/>
  <c r="N95" i="30"/>
  <c r="AI94" i="30"/>
  <c r="AF94" i="30"/>
  <c r="AB94" i="30"/>
  <c r="AA94" i="30"/>
  <c r="Z94" i="30"/>
  <c r="Y94" i="30"/>
  <c r="P94" i="30"/>
  <c r="N94" i="30"/>
  <c r="AI93" i="30"/>
  <c r="AF93" i="30"/>
  <c r="AB93" i="30"/>
  <c r="AA93" i="30"/>
  <c r="Z93" i="30"/>
  <c r="Y93" i="30"/>
  <c r="P93" i="30"/>
  <c r="N93" i="30"/>
  <c r="AI92" i="30"/>
  <c r="AF92" i="30"/>
  <c r="AB92" i="30"/>
  <c r="AA92" i="30"/>
  <c r="Z92" i="30"/>
  <c r="Y92" i="30"/>
  <c r="P92" i="30"/>
  <c r="N92" i="30"/>
  <c r="AI91" i="30"/>
  <c r="AF91" i="30"/>
  <c r="AB91" i="30"/>
  <c r="AA91" i="30"/>
  <c r="Z91" i="30"/>
  <c r="Y91" i="30"/>
  <c r="P91" i="30"/>
  <c r="N91" i="30"/>
  <c r="AI90" i="30"/>
  <c r="AF90" i="30"/>
  <c r="AB90" i="30"/>
  <c r="AA90" i="30"/>
  <c r="Z90" i="30"/>
  <c r="Y90" i="30"/>
  <c r="P90" i="30"/>
  <c r="N90" i="30"/>
  <c r="AI89" i="30"/>
  <c r="AF89" i="30"/>
  <c r="AB89" i="30"/>
  <c r="AA89" i="30"/>
  <c r="Z89" i="30"/>
  <c r="Y89" i="30"/>
  <c r="P89" i="30"/>
  <c r="N89" i="30"/>
  <c r="AI88" i="30"/>
  <c r="AF88" i="30"/>
  <c r="AB88" i="30"/>
  <c r="AA88" i="30"/>
  <c r="Z88" i="30"/>
  <c r="Y88" i="30"/>
  <c r="P88" i="30"/>
  <c r="N88" i="30"/>
  <c r="AI87" i="30"/>
  <c r="AF87" i="30"/>
  <c r="AB87" i="30"/>
  <c r="AA87" i="30"/>
  <c r="Z87" i="30"/>
  <c r="Y87" i="30"/>
  <c r="P87" i="30"/>
  <c r="N87" i="30"/>
  <c r="AI86" i="30"/>
  <c r="AF86" i="30"/>
  <c r="AB86" i="30"/>
  <c r="AA86" i="30"/>
  <c r="Z86" i="30"/>
  <c r="Y86" i="30"/>
  <c r="P86" i="30"/>
  <c r="N86" i="30"/>
  <c r="AI85" i="30"/>
  <c r="AF85" i="30"/>
  <c r="AB85" i="30"/>
  <c r="AA85" i="30"/>
  <c r="Z85" i="30"/>
  <c r="Y85" i="30"/>
  <c r="P85" i="30"/>
  <c r="N85" i="30"/>
  <c r="AI84" i="30"/>
  <c r="AF84" i="30"/>
  <c r="AB84" i="30"/>
  <c r="AA84" i="30"/>
  <c r="Z84" i="30"/>
  <c r="Y84" i="30"/>
  <c r="P84" i="30"/>
  <c r="N84" i="30"/>
  <c r="AI83" i="30"/>
  <c r="AF83" i="30"/>
  <c r="AB83" i="30"/>
  <c r="AA83" i="30"/>
  <c r="Z83" i="30"/>
  <c r="Y83" i="30"/>
  <c r="P83" i="30"/>
  <c r="N83" i="30"/>
  <c r="AI82" i="30"/>
  <c r="AF82" i="30"/>
  <c r="AB82" i="30"/>
  <c r="AA82" i="30"/>
  <c r="Z82" i="30"/>
  <c r="Y82" i="30"/>
  <c r="P82" i="30"/>
  <c r="N82" i="30"/>
  <c r="AI81" i="30"/>
  <c r="AF81" i="30"/>
  <c r="AB81" i="30"/>
  <c r="AA81" i="30"/>
  <c r="Z81" i="30"/>
  <c r="Y81" i="30"/>
  <c r="P81" i="30"/>
  <c r="N81" i="30"/>
  <c r="AI80" i="30"/>
  <c r="AF80" i="30"/>
  <c r="AB80" i="30"/>
  <c r="AA80" i="30"/>
  <c r="Z80" i="30"/>
  <c r="Y80" i="30"/>
  <c r="P80" i="30"/>
  <c r="N80" i="30"/>
  <c r="AI79" i="30"/>
  <c r="AF79" i="30"/>
  <c r="AB79" i="30"/>
  <c r="AA79" i="30"/>
  <c r="Z79" i="30"/>
  <c r="Y79" i="30"/>
  <c r="P79" i="30"/>
  <c r="N79" i="30"/>
  <c r="AI78" i="30"/>
  <c r="AF78" i="30"/>
  <c r="AB78" i="30"/>
  <c r="AA78" i="30"/>
  <c r="Z78" i="30"/>
  <c r="Y78" i="30"/>
  <c r="P78" i="30"/>
  <c r="N78" i="30"/>
  <c r="AI77" i="30"/>
  <c r="AF77" i="30"/>
  <c r="AB77" i="30"/>
  <c r="AA77" i="30"/>
  <c r="Z77" i="30"/>
  <c r="Y77" i="30"/>
  <c r="P77" i="30"/>
  <c r="N77" i="30"/>
  <c r="AI76" i="30"/>
  <c r="AF76" i="30"/>
  <c r="AB76" i="30"/>
  <c r="AA76" i="30"/>
  <c r="Z76" i="30"/>
  <c r="Y76" i="30"/>
  <c r="P76" i="30"/>
  <c r="N76" i="30"/>
  <c r="AI75" i="30"/>
  <c r="AF75" i="30"/>
  <c r="AB75" i="30"/>
  <c r="AA75" i="30"/>
  <c r="Z75" i="30"/>
  <c r="Y75" i="30"/>
  <c r="P75" i="30"/>
  <c r="N75" i="30"/>
  <c r="AI74" i="30"/>
  <c r="AF74" i="30"/>
  <c r="AB74" i="30"/>
  <c r="AA74" i="30"/>
  <c r="Z74" i="30"/>
  <c r="Y74" i="30"/>
  <c r="P74" i="30"/>
  <c r="N74" i="30"/>
  <c r="AI73" i="30"/>
  <c r="AF73" i="30"/>
  <c r="AB73" i="30"/>
  <c r="AA73" i="30"/>
  <c r="Z73" i="30"/>
  <c r="Y73" i="30"/>
  <c r="P73" i="30"/>
  <c r="N73" i="30"/>
  <c r="AI72" i="30"/>
  <c r="AF72" i="30"/>
  <c r="AB72" i="30"/>
  <c r="AA72" i="30"/>
  <c r="Z72" i="30"/>
  <c r="Y72" i="30"/>
  <c r="P72" i="30"/>
  <c r="N72" i="30"/>
  <c r="AI71" i="30"/>
  <c r="AF71" i="30"/>
  <c r="AB71" i="30"/>
  <c r="AA71" i="30"/>
  <c r="Z71" i="30"/>
  <c r="Y71" i="30"/>
  <c r="P71" i="30"/>
  <c r="N71" i="30"/>
  <c r="AI70" i="30"/>
  <c r="AF70" i="30"/>
  <c r="AB70" i="30"/>
  <c r="AA70" i="30"/>
  <c r="Z70" i="30"/>
  <c r="Y70" i="30"/>
  <c r="P70" i="30"/>
  <c r="N70" i="30"/>
  <c r="AI69" i="30"/>
  <c r="AF69" i="30"/>
  <c r="AB69" i="30"/>
  <c r="AA69" i="30"/>
  <c r="Z69" i="30"/>
  <c r="Y69" i="30"/>
  <c r="P69" i="30"/>
  <c r="N69" i="30"/>
  <c r="AI68" i="30"/>
  <c r="AF68" i="30"/>
  <c r="AB68" i="30"/>
  <c r="AA68" i="30"/>
  <c r="Z68" i="30"/>
  <c r="Y68" i="30"/>
  <c r="P68" i="30"/>
  <c r="N68" i="30"/>
  <c r="AI67" i="30"/>
  <c r="AF67" i="30"/>
  <c r="AB67" i="30"/>
  <c r="AA67" i="30"/>
  <c r="Z67" i="30"/>
  <c r="Y67" i="30"/>
  <c r="P67" i="30"/>
  <c r="N67" i="30"/>
  <c r="AI66" i="30"/>
  <c r="AF66" i="30"/>
  <c r="AB66" i="30"/>
  <c r="AA66" i="30"/>
  <c r="Z66" i="30"/>
  <c r="Y66" i="30"/>
  <c r="P66" i="30"/>
  <c r="N66" i="30"/>
  <c r="AI65" i="30"/>
  <c r="AF65" i="30"/>
  <c r="AB65" i="30"/>
  <c r="AA65" i="30"/>
  <c r="Z65" i="30"/>
  <c r="Y65" i="30"/>
  <c r="P65" i="30"/>
  <c r="N65" i="30"/>
  <c r="AI64" i="30"/>
  <c r="AF64" i="30"/>
  <c r="AB64" i="30"/>
  <c r="AA64" i="30"/>
  <c r="Z64" i="30"/>
  <c r="Y64" i="30"/>
  <c r="P64" i="30"/>
  <c r="N64" i="30"/>
  <c r="AI63" i="30"/>
  <c r="AF63" i="30"/>
  <c r="AB63" i="30"/>
  <c r="AA63" i="30"/>
  <c r="Z63" i="30"/>
  <c r="Y63" i="30"/>
  <c r="P63" i="30"/>
  <c r="N63" i="30"/>
  <c r="AI62" i="30"/>
  <c r="AF62" i="30"/>
  <c r="AB62" i="30"/>
  <c r="AA62" i="30"/>
  <c r="Z62" i="30"/>
  <c r="Y62" i="30"/>
  <c r="P62" i="30"/>
  <c r="N62" i="30"/>
  <c r="AI61" i="30"/>
  <c r="AG61" i="30"/>
  <c r="AF61" i="30"/>
  <c r="AB61" i="30"/>
  <c r="AA61" i="30"/>
  <c r="Z61" i="30"/>
  <c r="Y61" i="30"/>
  <c r="P61" i="30"/>
  <c r="N61" i="30"/>
  <c r="AI60" i="30"/>
  <c r="AF60" i="30"/>
  <c r="AB60" i="30"/>
  <c r="AA60" i="30"/>
  <c r="Z60" i="30"/>
  <c r="Y60" i="30"/>
  <c r="X60" i="30"/>
  <c r="P60" i="30"/>
  <c r="N60" i="30"/>
  <c r="AI59" i="30"/>
  <c r="AF59" i="30"/>
  <c r="AB59" i="30"/>
  <c r="AA59" i="30"/>
  <c r="Z59" i="30"/>
  <c r="Y59" i="30"/>
  <c r="P59" i="30"/>
  <c r="N59" i="30"/>
  <c r="AI58" i="30"/>
  <c r="AF58" i="30"/>
  <c r="AB58" i="30"/>
  <c r="AA58" i="30"/>
  <c r="Z58" i="30"/>
  <c r="Y58" i="30"/>
  <c r="V58" i="30"/>
  <c r="P58" i="30"/>
  <c r="N58" i="30"/>
  <c r="AI57" i="30"/>
  <c r="AF57" i="30"/>
  <c r="AB57" i="30"/>
  <c r="AA57" i="30"/>
  <c r="Z57" i="30"/>
  <c r="Y57" i="30"/>
  <c r="P57" i="30"/>
  <c r="N57" i="30"/>
  <c r="AI56" i="30"/>
  <c r="AF56" i="30"/>
  <c r="AB56" i="30"/>
  <c r="AA56" i="30"/>
  <c r="Z56" i="30"/>
  <c r="Y56" i="30"/>
  <c r="P56" i="30"/>
  <c r="N56" i="30"/>
  <c r="AI55" i="30"/>
  <c r="AF55" i="30"/>
  <c r="AB55" i="30"/>
  <c r="AA55" i="30"/>
  <c r="Z55" i="30"/>
  <c r="Y55" i="30"/>
  <c r="P55" i="30"/>
  <c r="N55" i="30"/>
  <c r="K55" i="30"/>
  <c r="AE55" i="30"/>
  <c r="AJ55" i="30"/>
  <c r="AI54" i="30"/>
  <c r="AF54" i="30"/>
  <c r="AB54" i="30"/>
  <c r="AA54" i="30"/>
  <c r="Z54" i="30"/>
  <c r="Y54" i="30"/>
  <c r="P54" i="30"/>
  <c r="N54" i="30"/>
  <c r="AI53" i="30"/>
  <c r="AF53" i="30"/>
  <c r="AB53" i="30"/>
  <c r="AA53" i="30"/>
  <c r="Z53" i="30"/>
  <c r="Y53" i="30"/>
  <c r="P53" i="30"/>
  <c r="N53" i="30"/>
  <c r="AI52" i="30"/>
  <c r="AF52" i="30"/>
  <c r="AB52" i="30"/>
  <c r="AA52" i="30"/>
  <c r="Z52" i="30"/>
  <c r="Y52" i="30"/>
  <c r="P52" i="30"/>
  <c r="N52" i="30"/>
  <c r="AI51" i="30"/>
  <c r="AF51" i="30"/>
  <c r="AB51" i="30"/>
  <c r="AA51" i="30"/>
  <c r="Z51" i="30"/>
  <c r="Y51" i="30"/>
  <c r="P51" i="30"/>
  <c r="N51" i="30"/>
  <c r="AI50" i="30"/>
  <c r="AF50" i="30"/>
  <c r="AB50" i="30"/>
  <c r="AA50" i="30"/>
  <c r="Z50" i="30"/>
  <c r="Y50" i="30"/>
  <c r="P50" i="30"/>
  <c r="N50" i="30"/>
  <c r="AI49" i="30"/>
  <c r="AF49" i="30"/>
  <c r="AB49" i="30"/>
  <c r="AA49" i="30"/>
  <c r="Z49" i="30"/>
  <c r="Y49" i="30"/>
  <c r="P49" i="30"/>
  <c r="N49" i="30"/>
  <c r="AI48" i="30"/>
  <c r="AF48" i="30"/>
  <c r="AB48" i="30"/>
  <c r="AA48" i="30"/>
  <c r="Z48" i="30"/>
  <c r="Y48" i="30"/>
  <c r="U48" i="30"/>
  <c r="P48" i="30"/>
  <c r="N48" i="30"/>
  <c r="AI47" i="30"/>
  <c r="AF47" i="30"/>
  <c r="AB47" i="30"/>
  <c r="AA47" i="30"/>
  <c r="Z47" i="30"/>
  <c r="Y47" i="30"/>
  <c r="P47" i="30"/>
  <c r="N47" i="30"/>
  <c r="AI46" i="30"/>
  <c r="AF46" i="30"/>
  <c r="AB46" i="30"/>
  <c r="AA46" i="30"/>
  <c r="Z46" i="30"/>
  <c r="Y46" i="30"/>
  <c r="P46" i="30"/>
  <c r="N46" i="30"/>
  <c r="AI45" i="30"/>
  <c r="AF45" i="30"/>
  <c r="AB45" i="30"/>
  <c r="AA45" i="30"/>
  <c r="Z45" i="30"/>
  <c r="Y45" i="30"/>
  <c r="P45" i="30"/>
  <c r="N45" i="30"/>
  <c r="AI44" i="30"/>
  <c r="AF44" i="30"/>
  <c r="AB44" i="30"/>
  <c r="AA44" i="30"/>
  <c r="Z44" i="30"/>
  <c r="Y44" i="30"/>
  <c r="P44" i="30"/>
  <c r="N44" i="30"/>
  <c r="AI43" i="30"/>
  <c r="AF43" i="30"/>
  <c r="AB43" i="30"/>
  <c r="AA43" i="30"/>
  <c r="Z43" i="30"/>
  <c r="Y43" i="30"/>
  <c r="P43" i="30"/>
  <c r="N43" i="30"/>
  <c r="AI42" i="30"/>
  <c r="AF42" i="30"/>
  <c r="AB42" i="30"/>
  <c r="AA42" i="30"/>
  <c r="Z42" i="30"/>
  <c r="Y42" i="30"/>
  <c r="P42" i="30"/>
  <c r="N42" i="30"/>
  <c r="AI41" i="30"/>
  <c r="AF41" i="30"/>
  <c r="AB41" i="30"/>
  <c r="AA41" i="30"/>
  <c r="Z41" i="30"/>
  <c r="Y41" i="30"/>
  <c r="P41" i="30"/>
  <c r="N41" i="30"/>
  <c r="AI40" i="30"/>
  <c r="AF40" i="30"/>
  <c r="AB40" i="30"/>
  <c r="AA40" i="30"/>
  <c r="Z40" i="30"/>
  <c r="Y40" i="30"/>
  <c r="P40" i="30"/>
  <c r="N40" i="30"/>
  <c r="AI39" i="30"/>
  <c r="AF39" i="30"/>
  <c r="AB39" i="30"/>
  <c r="AA39" i="30"/>
  <c r="Z39" i="30"/>
  <c r="Y39" i="30"/>
  <c r="P39" i="30"/>
  <c r="N39" i="30"/>
  <c r="K39" i="30"/>
  <c r="AE39" i="30"/>
  <c r="AJ39" i="30"/>
  <c r="AI38" i="30"/>
  <c r="AF38" i="30"/>
  <c r="AB38" i="30"/>
  <c r="AA38" i="30"/>
  <c r="Z38" i="30"/>
  <c r="Y38" i="30"/>
  <c r="P38" i="30"/>
  <c r="N38" i="30"/>
  <c r="AI37" i="30"/>
  <c r="AF37" i="30"/>
  <c r="AB37" i="30"/>
  <c r="AA37" i="30"/>
  <c r="Z37" i="30"/>
  <c r="Y37" i="30"/>
  <c r="P37" i="30"/>
  <c r="N37" i="30"/>
  <c r="AI36" i="30"/>
  <c r="AF36" i="30"/>
  <c r="AB36" i="30"/>
  <c r="AA36" i="30"/>
  <c r="Z36" i="30"/>
  <c r="Y36" i="30"/>
  <c r="P36" i="30"/>
  <c r="N36" i="30"/>
  <c r="K36" i="30"/>
  <c r="AE36" i="30"/>
  <c r="AJ36" i="30"/>
  <c r="AI35" i="30"/>
  <c r="AF35" i="30"/>
  <c r="AB35" i="30"/>
  <c r="AA35" i="30"/>
  <c r="Z35" i="30"/>
  <c r="Y35" i="30"/>
  <c r="U35" i="30"/>
  <c r="P35" i="30"/>
  <c r="N35" i="30"/>
  <c r="AI34" i="30"/>
  <c r="AF34" i="30"/>
  <c r="AB34" i="30"/>
  <c r="AA34" i="30"/>
  <c r="Z34" i="30"/>
  <c r="Y34" i="30"/>
  <c r="P34" i="30"/>
  <c r="N34" i="30"/>
  <c r="AI33" i="30"/>
  <c r="AF33" i="30"/>
  <c r="AB33" i="30"/>
  <c r="AA33" i="30"/>
  <c r="Z33" i="30"/>
  <c r="Y33" i="30"/>
  <c r="P33" i="30"/>
  <c r="N33" i="30"/>
  <c r="AI32" i="30"/>
  <c r="AF32" i="30"/>
  <c r="AB32" i="30"/>
  <c r="AA32" i="30"/>
  <c r="Z32" i="30"/>
  <c r="Y32" i="30"/>
  <c r="P32" i="30"/>
  <c r="N32" i="30"/>
  <c r="AI31" i="30"/>
  <c r="AF31" i="30"/>
  <c r="AB31" i="30"/>
  <c r="AA31" i="30"/>
  <c r="Z31" i="30"/>
  <c r="Y31" i="30"/>
  <c r="P31" i="30"/>
  <c r="N31" i="30"/>
  <c r="AI30" i="30"/>
  <c r="AF30" i="30"/>
  <c r="AB30" i="30"/>
  <c r="AA30" i="30"/>
  <c r="Z30" i="30"/>
  <c r="Y30" i="30"/>
  <c r="P30" i="30"/>
  <c r="N30" i="30"/>
  <c r="AI29" i="30"/>
  <c r="AF29" i="30"/>
  <c r="AB29" i="30"/>
  <c r="AA29" i="30"/>
  <c r="Z29" i="30"/>
  <c r="Y29" i="30"/>
  <c r="P29" i="30"/>
  <c r="N29" i="30"/>
  <c r="AI28" i="30"/>
  <c r="AF28" i="30"/>
  <c r="AB28" i="30"/>
  <c r="AA28" i="30"/>
  <c r="Z28" i="30"/>
  <c r="Y28" i="30"/>
  <c r="P28" i="30"/>
  <c r="N28" i="30"/>
  <c r="AI27" i="30"/>
  <c r="AF27" i="30"/>
  <c r="AB27" i="30"/>
  <c r="AA27" i="30"/>
  <c r="Z27" i="30"/>
  <c r="Y27" i="30"/>
  <c r="P27" i="30"/>
  <c r="N27" i="30"/>
  <c r="AI26" i="30"/>
  <c r="AF26" i="30"/>
  <c r="AB26" i="30"/>
  <c r="AA26" i="30"/>
  <c r="Z26" i="30"/>
  <c r="Y26" i="30"/>
  <c r="X26" i="30"/>
  <c r="V26" i="30"/>
  <c r="P26" i="30"/>
  <c r="N26" i="30"/>
  <c r="AI25" i="30"/>
  <c r="AG25" i="30"/>
  <c r="AF25" i="30"/>
  <c r="AB25" i="30"/>
  <c r="AA25" i="30"/>
  <c r="Z25" i="30"/>
  <c r="Y25" i="30"/>
  <c r="P25" i="30"/>
  <c r="N25" i="30"/>
  <c r="AI24" i="30"/>
  <c r="AF24" i="30"/>
  <c r="AB24" i="30"/>
  <c r="AA24" i="30"/>
  <c r="Z24" i="30"/>
  <c r="Y24" i="30"/>
  <c r="P24" i="30"/>
  <c r="N24" i="30"/>
  <c r="AI23" i="30"/>
  <c r="AF23" i="30"/>
  <c r="AB23" i="30"/>
  <c r="AA23" i="30"/>
  <c r="Z23" i="30"/>
  <c r="Y23" i="30"/>
  <c r="P23" i="30"/>
  <c r="N23" i="30"/>
  <c r="AI22" i="30"/>
  <c r="AF22" i="30"/>
  <c r="AB22" i="30"/>
  <c r="AA22" i="30"/>
  <c r="Z22" i="30"/>
  <c r="Y22" i="30"/>
  <c r="P22" i="30"/>
  <c r="N22" i="30"/>
  <c r="AI21" i="30"/>
  <c r="AF21" i="30"/>
  <c r="AB21" i="30"/>
  <c r="AA21" i="30"/>
  <c r="Z21" i="30"/>
  <c r="Y21" i="30"/>
  <c r="P21" i="30"/>
  <c r="N21" i="30"/>
  <c r="AI20" i="30"/>
  <c r="AF20" i="30"/>
  <c r="AB20" i="30"/>
  <c r="AA20" i="30"/>
  <c r="Z20" i="30"/>
  <c r="Y20" i="30"/>
  <c r="X20" i="30"/>
  <c r="P20" i="30"/>
  <c r="N20" i="30"/>
  <c r="W4" i="30"/>
  <c r="BB19" i="30"/>
  <c r="BB27" i="30"/>
  <c r="AI19" i="30"/>
  <c r="AF19" i="30"/>
  <c r="AB19" i="30"/>
  <c r="AA19" i="30"/>
  <c r="Z19" i="30"/>
  <c r="Y19" i="30"/>
  <c r="P19" i="30"/>
  <c r="N19" i="30"/>
  <c r="AI18" i="30"/>
  <c r="AF18" i="30"/>
  <c r="AB18" i="30"/>
  <c r="AA18" i="30"/>
  <c r="Z18" i="30"/>
  <c r="Y18" i="30"/>
  <c r="P18" i="30"/>
  <c r="N18" i="30"/>
  <c r="AI17" i="30"/>
  <c r="AF17" i="30"/>
  <c r="AB17" i="30"/>
  <c r="AA17" i="30"/>
  <c r="Z17" i="30"/>
  <c r="Y17" i="30"/>
  <c r="V17" i="30"/>
  <c r="P17" i="30"/>
  <c r="N17" i="30"/>
  <c r="AI16" i="30"/>
  <c r="AG16" i="30"/>
  <c r="AF16" i="30"/>
  <c r="AB16" i="30"/>
  <c r="AA16" i="30"/>
  <c r="Z16" i="30"/>
  <c r="Y16" i="30"/>
  <c r="P16" i="30"/>
  <c r="N16" i="30"/>
  <c r="AI15" i="30"/>
  <c r="AF15" i="30"/>
  <c r="AB15" i="30"/>
  <c r="AA15" i="30"/>
  <c r="Z15" i="30"/>
  <c r="Y15" i="30"/>
  <c r="P15" i="30"/>
  <c r="N15" i="30"/>
  <c r="AI14" i="30"/>
  <c r="AF14" i="30"/>
  <c r="AB14" i="30"/>
  <c r="AA14" i="30"/>
  <c r="Z14" i="30"/>
  <c r="Y14" i="30"/>
  <c r="P14" i="30"/>
  <c r="N14" i="30"/>
  <c r="AI13" i="30"/>
  <c r="AF13" i="30"/>
  <c r="AB13" i="30"/>
  <c r="AA13" i="30"/>
  <c r="Z13" i="30"/>
  <c r="Y13" i="30"/>
  <c r="P13" i="30"/>
  <c r="N13" i="30"/>
  <c r="AI12" i="30"/>
  <c r="AF12" i="30"/>
  <c r="AB12" i="30"/>
  <c r="AA12" i="30"/>
  <c r="Z12" i="30"/>
  <c r="Y12" i="30"/>
  <c r="P12" i="30"/>
  <c r="N12" i="30"/>
  <c r="AI11" i="30"/>
  <c r="AF11" i="30"/>
  <c r="AB11" i="30"/>
  <c r="AA11" i="30"/>
  <c r="Z11" i="30"/>
  <c r="Y11" i="30"/>
  <c r="P11" i="30"/>
  <c r="N11" i="30"/>
  <c r="AI10" i="30"/>
  <c r="AF10" i="30"/>
  <c r="AB10" i="30"/>
  <c r="AA10" i="30"/>
  <c r="Z10" i="30"/>
  <c r="Y10" i="30"/>
  <c r="P10" i="30"/>
  <c r="N10" i="30"/>
  <c r="AI9" i="30"/>
  <c r="AF9" i="30"/>
  <c r="AB9" i="30"/>
  <c r="AA9" i="30"/>
  <c r="AA8" i="30"/>
  <c r="W6" i="30"/>
  <c r="Z9" i="30"/>
  <c r="Z8" i="30"/>
  <c r="V6" i="30"/>
  <c r="Y9" i="30"/>
  <c r="P9" i="30"/>
  <c r="N9" i="30"/>
  <c r="AI8" i="30"/>
  <c r="AB8" i="30"/>
  <c r="X6" i="30"/>
  <c r="Y8" i="30"/>
  <c r="U6" i="30"/>
  <c r="Q8" i="30"/>
  <c r="P8" i="30"/>
  <c r="N8" i="30"/>
  <c r="AH5" i="30"/>
  <c r="W5" i="30"/>
  <c r="BB20" i="30"/>
  <c r="AH4" i="30"/>
  <c r="AY19" i="30"/>
  <c r="AH106" i="30"/>
  <c r="AH3" i="30"/>
  <c r="W3" i="30"/>
  <c r="BB21" i="30"/>
  <c r="AI500" i="29"/>
  <c r="AF500" i="29"/>
  <c r="AE500" i="29"/>
  <c r="AJ500" i="29"/>
  <c r="AB500" i="29"/>
  <c r="AA500" i="29"/>
  <c r="Z500" i="29"/>
  <c r="Y500" i="29"/>
  <c r="T500" i="29"/>
  <c r="P500" i="29"/>
  <c r="AI499" i="29"/>
  <c r="AF499" i="29"/>
  <c r="AE499" i="29"/>
  <c r="AJ499" i="29"/>
  <c r="AB499" i="29"/>
  <c r="AA499" i="29"/>
  <c r="Z499" i="29"/>
  <c r="Y499" i="29"/>
  <c r="T499" i="29"/>
  <c r="P499" i="29"/>
  <c r="AI498" i="29"/>
  <c r="AF498" i="29"/>
  <c r="AE498" i="29"/>
  <c r="AJ498" i="29"/>
  <c r="AB498" i="29"/>
  <c r="AA498" i="29"/>
  <c r="Z498" i="29"/>
  <c r="Y498" i="29"/>
  <c r="T498" i="29"/>
  <c r="P498" i="29"/>
  <c r="AI497" i="29"/>
  <c r="AF497" i="29"/>
  <c r="AE497" i="29"/>
  <c r="AJ497" i="29"/>
  <c r="AB497" i="29"/>
  <c r="AA497" i="29"/>
  <c r="Z497" i="29"/>
  <c r="Y497" i="29"/>
  <c r="T497" i="29"/>
  <c r="P497" i="29"/>
  <c r="AI496" i="29"/>
  <c r="AF496" i="29"/>
  <c r="AE496" i="29"/>
  <c r="AJ496" i="29"/>
  <c r="AB496" i="29"/>
  <c r="AA496" i="29"/>
  <c r="Z496" i="29"/>
  <c r="Y496" i="29"/>
  <c r="T496" i="29"/>
  <c r="P496" i="29"/>
  <c r="AI495" i="29"/>
  <c r="AF495" i="29"/>
  <c r="AE495" i="29"/>
  <c r="AJ495" i="29"/>
  <c r="AB495" i="29"/>
  <c r="AA495" i="29"/>
  <c r="Z495" i="29"/>
  <c r="Y495" i="29"/>
  <c r="T495" i="29"/>
  <c r="P495" i="29"/>
  <c r="AE494" i="29"/>
  <c r="AJ494" i="29"/>
  <c r="AI494" i="29"/>
  <c r="AF494" i="29"/>
  <c r="AB494" i="29"/>
  <c r="AA494" i="29"/>
  <c r="Z494" i="29"/>
  <c r="Y494" i="29"/>
  <c r="T494" i="29"/>
  <c r="P494" i="29"/>
  <c r="AE493" i="29"/>
  <c r="AJ493" i="29"/>
  <c r="AI493" i="29"/>
  <c r="AF493" i="29"/>
  <c r="AB493" i="29"/>
  <c r="AA493" i="29"/>
  <c r="Z493" i="29"/>
  <c r="Y493" i="29"/>
  <c r="T493" i="29"/>
  <c r="P493" i="29"/>
  <c r="AE492" i="29"/>
  <c r="AJ492" i="29"/>
  <c r="AI492" i="29"/>
  <c r="AF492" i="29"/>
  <c r="AB492" i="29"/>
  <c r="AA492" i="29"/>
  <c r="Z492" i="29"/>
  <c r="Y492" i="29"/>
  <c r="T492" i="29"/>
  <c r="P492" i="29"/>
  <c r="AI491" i="29"/>
  <c r="AF491" i="29"/>
  <c r="AE491" i="29"/>
  <c r="AJ491" i="29"/>
  <c r="AB491" i="29"/>
  <c r="AA491" i="29"/>
  <c r="Z491" i="29"/>
  <c r="Y491" i="29"/>
  <c r="T491" i="29"/>
  <c r="P491" i="29"/>
  <c r="AI490" i="29"/>
  <c r="AF490" i="29"/>
  <c r="AE490" i="29"/>
  <c r="AJ490" i="29"/>
  <c r="AB490" i="29"/>
  <c r="AA490" i="29"/>
  <c r="Z490" i="29"/>
  <c r="Y490" i="29"/>
  <c r="T490" i="29"/>
  <c r="P490" i="29"/>
  <c r="AI489" i="29"/>
  <c r="AF489" i="29"/>
  <c r="AE489" i="29"/>
  <c r="AJ489" i="29"/>
  <c r="AB489" i="29"/>
  <c r="AA489" i="29"/>
  <c r="Z489" i="29"/>
  <c r="Y489" i="29"/>
  <c r="T489" i="29"/>
  <c r="P489" i="29"/>
  <c r="AE488" i="29"/>
  <c r="AJ488" i="29"/>
  <c r="AI488" i="29"/>
  <c r="AF488" i="29"/>
  <c r="AB488" i="29"/>
  <c r="AA488" i="29"/>
  <c r="Z488" i="29"/>
  <c r="Y488" i="29"/>
  <c r="T488" i="29"/>
  <c r="P488" i="29"/>
  <c r="AI487" i="29"/>
  <c r="AF487" i="29"/>
  <c r="AE487" i="29"/>
  <c r="AJ487" i="29"/>
  <c r="AB487" i="29"/>
  <c r="AA487" i="29"/>
  <c r="Z487" i="29"/>
  <c r="Y487" i="29"/>
  <c r="T487" i="29"/>
  <c r="P487" i="29"/>
  <c r="AE486" i="29"/>
  <c r="AJ486" i="29"/>
  <c r="AI486" i="29"/>
  <c r="AF486" i="29"/>
  <c r="AB486" i="29"/>
  <c r="AA486" i="29"/>
  <c r="Z486" i="29"/>
  <c r="Y486" i="29"/>
  <c r="T486" i="29"/>
  <c r="P486" i="29"/>
  <c r="AE485" i="29"/>
  <c r="AJ485" i="29"/>
  <c r="AI485" i="29"/>
  <c r="AF485" i="29"/>
  <c r="AB485" i="29"/>
  <c r="AA485" i="29"/>
  <c r="Z485" i="29"/>
  <c r="Y485" i="29"/>
  <c r="T485" i="29"/>
  <c r="P485" i="29"/>
  <c r="AE484" i="29"/>
  <c r="AJ484" i="29"/>
  <c r="AI484" i="29"/>
  <c r="AF484" i="29"/>
  <c r="AB484" i="29"/>
  <c r="AA484" i="29"/>
  <c r="Z484" i="29"/>
  <c r="Y484" i="29"/>
  <c r="T484" i="29"/>
  <c r="P484" i="29"/>
  <c r="AI483" i="29"/>
  <c r="AF483" i="29"/>
  <c r="AE483" i="29"/>
  <c r="AJ483" i="29"/>
  <c r="AB483" i="29"/>
  <c r="AA483" i="29"/>
  <c r="Z483" i="29"/>
  <c r="Y483" i="29"/>
  <c r="T483" i="29"/>
  <c r="P483" i="29"/>
  <c r="AI482" i="29"/>
  <c r="AF482" i="29"/>
  <c r="AE482" i="29"/>
  <c r="AJ482" i="29"/>
  <c r="AB482" i="29"/>
  <c r="AA482" i="29"/>
  <c r="Z482" i="29"/>
  <c r="Y482" i="29"/>
  <c r="T482" i="29"/>
  <c r="P482" i="29"/>
  <c r="AE481" i="29"/>
  <c r="AJ481" i="29"/>
  <c r="AI481" i="29"/>
  <c r="AF481" i="29"/>
  <c r="AB481" i="29"/>
  <c r="AA481" i="29"/>
  <c r="Z481" i="29"/>
  <c r="Y481" i="29"/>
  <c r="T481" i="29"/>
  <c r="P481" i="29"/>
  <c r="AE480" i="29"/>
  <c r="AJ480" i="29"/>
  <c r="AI480" i="29"/>
  <c r="AF480" i="29"/>
  <c r="AB480" i="29"/>
  <c r="AA480" i="29"/>
  <c r="Z480" i="29"/>
  <c r="Y480" i="29"/>
  <c r="T480" i="29"/>
  <c r="P480" i="29"/>
  <c r="AE479" i="29"/>
  <c r="AJ479" i="29"/>
  <c r="AI479" i="29"/>
  <c r="AF479" i="29"/>
  <c r="AB479" i="29"/>
  <c r="AA479" i="29"/>
  <c r="Z479" i="29"/>
  <c r="Y479" i="29"/>
  <c r="T479" i="29"/>
  <c r="P479" i="29"/>
  <c r="AE478" i="29"/>
  <c r="AJ478" i="29"/>
  <c r="AI478" i="29"/>
  <c r="AF478" i="29"/>
  <c r="AB478" i="29"/>
  <c r="AA478" i="29"/>
  <c r="Z478" i="29"/>
  <c r="Y478" i="29"/>
  <c r="T478" i="29"/>
  <c r="P478" i="29"/>
  <c r="AE477" i="29"/>
  <c r="AJ477" i="29"/>
  <c r="AI477" i="29"/>
  <c r="AF477" i="29"/>
  <c r="AB477" i="29"/>
  <c r="AA477" i="29"/>
  <c r="Z477" i="29"/>
  <c r="Y477" i="29"/>
  <c r="T477" i="29"/>
  <c r="P477" i="29"/>
  <c r="AE476" i="29"/>
  <c r="AJ476" i="29"/>
  <c r="AI476" i="29"/>
  <c r="AF476" i="29"/>
  <c r="AB476" i="29"/>
  <c r="AA476" i="29"/>
  <c r="Z476" i="29"/>
  <c r="Y476" i="29"/>
  <c r="T476" i="29"/>
  <c r="P476" i="29"/>
  <c r="AE475" i="29"/>
  <c r="AJ475" i="29"/>
  <c r="AI475" i="29"/>
  <c r="AF475" i="29"/>
  <c r="AB475" i="29"/>
  <c r="AA475" i="29"/>
  <c r="Z475" i="29"/>
  <c r="Y475" i="29"/>
  <c r="T475" i="29"/>
  <c r="P475" i="29"/>
  <c r="AI474" i="29"/>
  <c r="AF474" i="29"/>
  <c r="AE474" i="29"/>
  <c r="AJ474" i="29"/>
  <c r="AB474" i="29"/>
  <c r="AA474" i="29"/>
  <c r="Z474" i="29"/>
  <c r="Y474" i="29"/>
  <c r="T474" i="29"/>
  <c r="P474" i="29"/>
  <c r="AE473" i="29"/>
  <c r="AJ473" i="29"/>
  <c r="AI473" i="29"/>
  <c r="AF473" i="29"/>
  <c r="AB473" i="29"/>
  <c r="AA473" i="29"/>
  <c r="Z473" i="29"/>
  <c r="Y473" i="29"/>
  <c r="T473" i="29"/>
  <c r="P473" i="29"/>
  <c r="AE472" i="29"/>
  <c r="AJ472" i="29"/>
  <c r="AI472" i="29"/>
  <c r="AF472" i="29"/>
  <c r="AB472" i="29"/>
  <c r="AA472" i="29"/>
  <c r="Z472" i="29"/>
  <c r="Y472" i="29"/>
  <c r="T472" i="29"/>
  <c r="P472" i="29"/>
  <c r="AI471" i="29"/>
  <c r="AF471" i="29"/>
  <c r="AE471" i="29"/>
  <c r="AJ471" i="29"/>
  <c r="AB471" i="29"/>
  <c r="AA471" i="29"/>
  <c r="Z471" i="29"/>
  <c r="Y471" i="29"/>
  <c r="T471" i="29"/>
  <c r="P471" i="29"/>
  <c r="AE470" i="29"/>
  <c r="AJ470" i="29"/>
  <c r="AI470" i="29"/>
  <c r="AF470" i="29"/>
  <c r="AB470" i="29"/>
  <c r="AA470" i="29"/>
  <c r="Z470" i="29"/>
  <c r="Y470" i="29"/>
  <c r="T470" i="29"/>
  <c r="P470" i="29"/>
  <c r="AE469" i="29"/>
  <c r="AJ469" i="29"/>
  <c r="AI469" i="29"/>
  <c r="AF469" i="29"/>
  <c r="AB469" i="29"/>
  <c r="AA469" i="29"/>
  <c r="Z469" i="29"/>
  <c r="Y469" i="29"/>
  <c r="T469" i="29"/>
  <c r="P469" i="29"/>
  <c r="AE468" i="29"/>
  <c r="AJ468" i="29"/>
  <c r="AI468" i="29"/>
  <c r="AF468" i="29"/>
  <c r="AB468" i="29"/>
  <c r="AA468" i="29"/>
  <c r="Z468" i="29"/>
  <c r="Y468" i="29"/>
  <c r="T468" i="29"/>
  <c r="P468" i="29"/>
  <c r="AE467" i="29"/>
  <c r="AJ467" i="29"/>
  <c r="AI467" i="29"/>
  <c r="AF467" i="29"/>
  <c r="AB467" i="29"/>
  <c r="AA467" i="29"/>
  <c r="Z467" i="29"/>
  <c r="Y467" i="29"/>
  <c r="T467" i="29"/>
  <c r="P467" i="29"/>
  <c r="AI466" i="29"/>
  <c r="AF466" i="29"/>
  <c r="AE466" i="29"/>
  <c r="AJ466" i="29"/>
  <c r="AB466" i="29"/>
  <c r="AA466" i="29"/>
  <c r="Z466" i="29"/>
  <c r="Y466" i="29"/>
  <c r="T466" i="29"/>
  <c r="P466" i="29"/>
  <c r="AE465" i="29"/>
  <c r="AJ465" i="29"/>
  <c r="AI465" i="29"/>
  <c r="AF465" i="29"/>
  <c r="AB465" i="29"/>
  <c r="AA465" i="29"/>
  <c r="Z465" i="29"/>
  <c r="Y465" i="29"/>
  <c r="T465" i="29"/>
  <c r="P465" i="29"/>
  <c r="AE464" i="29"/>
  <c r="AJ464" i="29"/>
  <c r="AI464" i="29"/>
  <c r="AF464" i="29"/>
  <c r="AB464" i="29"/>
  <c r="AA464" i="29"/>
  <c r="Z464" i="29"/>
  <c r="Y464" i="29"/>
  <c r="T464" i="29"/>
  <c r="P464" i="29"/>
  <c r="AI463" i="29"/>
  <c r="AF463" i="29"/>
  <c r="AE463" i="29"/>
  <c r="AJ463" i="29"/>
  <c r="AB463" i="29"/>
  <c r="AA463" i="29"/>
  <c r="Z463" i="29"/>
  <c r="Y463" i="29"/>
  <c r="T463" i="29"/>
  <c r="P463" i="29"/>
  <c r="AE462" i="29"/>
  <c r="AJ462" i="29"/>
  <c r="AI462" i="29"/>
  <c r="AF462" i="29"/>
  <c r="AB462" i="29"/>
  <c r="AA462" i="29"/>
  <c r="Z462" i="29"/>
  <c r="Y462" i="29"/>
  <c r="T462" i="29"/>
  <c r="P462" i="29"/>
  <c r="AE461" i="29"/>
  <c r="AJ461" i="29"/>
  <c r="AI461" i="29"/>
  <c r="AF461" i="29"/>
  <c r="AB461" i="29"/>
  <c r="AA461" i="29"/>
  <c r="Z461" i="29"/>
  <c r="Y461" i="29"/>
  <c r="T461" i="29"/>
  <c r="P461" i="29"/>
  <c r="AE460" i="29"/>
  <c r="AJ460" i="29"/>
  <c r="AI460" i="29"/>
  <c r="AF460" i="29"/>
  <c r="AB460" i="29"/>
  <c r="AA460" i="29"/>
  <c r="Z460" i="29"/>
  <c r="Y460" i="29"/>
  <c r="T460" i="29"/>
  <c r="P460" i="29"/>
  <c r="AE459" i="29"/>
  <c r="AJ459" i="29"/>
  <c r="AI459" i="29"/>
  <c r="AF459" i="29"/>
  <c r="AB459" i="29"/>
  <c r="AA459" i="29"/>
  <c r="Z459" i="29"/>
  <c r="Y459" i="29"/>
  <c r="T459" i="29"/>
  <c r="P459" i="29"/>
  <c r="AI458" i="29"/>
  <c r="AF458" i="29"/>
  <c r="AE458" i="29"/>
  <c r="AJ458" i="29"/>
  <c r="AB458" i="29"/>
  <c r="AA458" i="29"/>
  <c r="Z458" i="29"/>
  <c r="Y458" i="29"/>
  <c r="T458" i="29"/>
  <c r="P458" i="29"/>
  <c r="AE457" i="29"/>
  <c r="AJ457" i="29"/>
  <c r="AI457" i="29"/>
  <c r="AF457" i="29"/>
  <c r="AB457" i="29"/>
  <c r="AA457" i="29"/>
  <c r="Z457" i="29"/>
  <c r="Y457" i="29"/>
  <c r="T457" i="29"/>
  <c r="P457" i="29"/>
  <c r="AE456" i="29"/>
  <c r="AJ456" i="29"/>
  <c r="AI456" i="29"/>
  <c r="AF456" i="29"/>
  <c r="AB456" i="29"/>
  <c r="AA456" i="29"/>
  <c r="Z456" i="29"/>
  <c r="Y456" i="29"/>
  <c r="T456" i="29"/>
  <c r="P456" i="29"/>
  <c r="AI455" i="29"/>
  <c r="AF455" i="29"/>
  <c r="AE455" i="29"/>
  <c r="AJ455" i="29"/>
  <c r="AB455" i="29"/>
  <c r="AA455" i="29"/>
  <c r="Z455" i="29"/>
  <c r="Y455" i="29"/>
  <c r="T455" i="29"/>
  <c r="P455" i="29"/>
  <c r="AE454" i="29"/>
  <c r="AJ454" i="29"/>
  <c r="AI454" i="29"/>
  <c r="AF454" i="29"/>
  <c r="AB454" i="29"/>
  <c r="AA454" i="29"/>
  <c r="Z454" i="29"/>
  <c r="Y454" i="29"/>
  <c r="T454" i="29"/>
  <c r="P454" i="29"/>
  <c r="AE453" i="29"/>
  <c r="AJ453" i="29"/>
  <c r="AI453" i="29"/>
  <c r="AF453" i="29"/>
  <c r="AB453" i="29"/>
  <c r="AA453" i="29"/>
  <c r="Z453" i="29"/>
  <c r="Y453" i="29"/>
  <c r="T453" i="29"/>
  <c r="P453" i="29"/>
  <c r="AE452" i="29"/>
  <c r="AJ452" i="29"/>
  <c r="AI452" i="29"/>
  <c r="AF452" i="29"/>
  <c r="AB452" i="29"/>
  <c r="AA452" i="29"/>
  <c r="Z452" i="29"/>
  <c r="Y452" i="29"/>
  <c r="T452" i="29"/>
  <c r="P452" i="29"/>
  <c r="AE451" i="29"/>
  <c r="AJ451" i="29"/>
  <c r="AI451" i="29"/>
  <c r="AF451" i="29"/>
  <c r="AB451" i="29"/>
  <c r="AA451" i="29"/>
  <c r="Z451" i="29"/>
  <c r="Y451" i="29"/>
  <c r="T451" i="29"/>
  <c r="P451" i="29"/>
  <c r="AI450" i="29"/>
  <c r="AF450" i="29"/>
  <c r="AE450" i="29"/>
  <c r="AJ450" i="29"/>
  <c r="AB450" i="29"/>
  <c r="AA450" i="29"/>
  <c r="Z450" i="29"/>
  <c r="Y450" i="29"/>
  <c r="T450" i="29"/>
  <c r="P450" i="29"/>
  <c r="AE449" i="29"/>
  <c r="AJ449" i="29"/>
  <c r="AI449" i="29"/>
  <c r="AF449" i="29"/>
  <c r="AB449" i="29"/>
  <c r="AA449" i="29"/>
  <c r="Z449" i="29"/>
  <c r="Y449" i="29"/>
  <c r="T449" i="29"/>
  <c r="P449" i="29"/>
  <c r="AE448" i="29"/>
  <c r="AJ448" i="29"/>
  <c r="AI448" i="29"/>
  <c r="AF448" i="29"/>
  <c r="AB448" i="29"/>
  <c r="AA448" i="29"/>
  <c r="Z448" i="29"/>
  <c r="Y448" i="29"/>
  <c r="T448" i="29"/>
  <c r="P448" i="29"/>
  <c r="AI447" i="29"/>
  <c r="AF447" i="29"/>
  <c r="AE447" i="29"/>
  <c r="AJ447" i="29"/>
  <c r="AB447" i="29"/>
  <c r="AA447" i="29"/>
  <c r="Z447" i="29"/>
  <c r="Y447" i="29"/>
  <c r="T447" i="29"/>
  <c r="P447" i="29"/>
  <c r="AE446" i="29"/>
  <c r="AJ446" i="29"/>
  <c r="AI446" i="29"/>
  <c r="AF446" i="29"/>
  <c r="AB446" i="29"/>
  <c r="AA446" i="29"/>
  <c r="Z446" i="29"/>
  <c r="Y446" i="29"/>
  <c r="T446" i="29"/>
  <c r="P446" i="29"/>
  <c r="AE445" i="29"/>
  <c r="AJ445" i="29"/>
  <c r="AI445" i="29"/>
  <c r="AF445" i="29"/>
  <c r="AB445" i="29"/>
  <c r="AA445" i="29"/>
  <c r="Z445" i="29"/>
  <c r="Y445" i="29"/>
  <c r="T445" i="29"/>
  <c r="P445" i="29"/>
  <c r="AE444" i="29"/>
  <c r="AJ444" i="29"/>
  <c r="AI444" i="29"/>
  <c r="AF444" i="29"/>
  <c r="AB444" i="29"/>
  <c r="AA444" i="29"/>
  <c r="Z444" i="29"/>
  <c r="Y444" i="29"/>
  <c r="T444" i="29"/>
  <c r="P444" i="29"/>
  <c r="AE443" i="29"/>
  <c r="AJ443" i="29"/>
  <c r="AI443" i="29"/>
  <c r="AF443" i="29"/>
  <c r="AB443" i="29"/>
  <c r="AA443" i="29"/>
  <c r="Z443" i="29"/>
  <c r="Y443" i="29"/>
  <c r="T443" i="29"/>
  <c r="P443" i="29"/>
  <c r="AI442" i="29"/>
  <c r="AF442" i="29"/>
  <c r="AE442" i="29"/>
  <c r="AJ442" i="29"/>
  <c r="AB442" i="29"/>
  <c r="AA442" i="29"/>
  <c r="Z442" i="29"/>
  <c r="Y442" i="29"/>
  <c r="T442" i="29"/>
  <c r="P442" i="29"/>
  <c r="AE441" i="29"/>
  <c r="AJ441" i="29"/>
  <c r="AI441" i="29"/>
  <c r="AF441" i="29"/>
  <c r="AB441" i="29"/>
  <c r="AA441" i="29"/>
  <c r="Z441" i="29"/>
  <c r="Y441" i="29"/>
  <c r="T441" i="29"/>
  <c r="P441" i="29"/>
  <c r="AE440" i="29"/>
  <c r="AJ440" i="29"/>
  <c r="AI440" i="29"/>
  <c r="AF440" i="29"/>
  <c r="AB440" i="29"/>
  <c r="AA440" i="29"/>
  <c r="Z440" i="29"/>
  <c r="Y440" i="29"/>
  <c r="T440" i="29"/>
  <c r="P440" i="29"/>
  <c r="AI439" i="29"/>
  <c r="AF439" i="29"/>
  <c r="AE439" i="29"/>
  <c r="AJ439" i="29"/>
  <c r="AB439" i="29"/>
  <c r="AA439" i="29"/>
  <c r="Z439" i="29"/>
  <c r="Y439" i="29"/>
  <c r="T439" i="29"/>
  <c r="P439" i="29"/>
  <c r="AE438" i="29"/>
  <c r="AJ438" i="29"/>
  <c r="AI438" i="29"/>
  <c r="AF438" i="29"/>
  <c r="AB438" i="29"/>
  <c r="AA438" i="29"/>
  <c r="Z438" i="29"/>
  <c r="Y438" i="29"/>
  <c r="T438" i="29"/>
  <c r="P438" i="29"/>
  <c r="AE437" i="29"/>
  <c r="AJ437" i="29"/>
  <c r="AI437" i="29"/>
  <c r="AF437" i="29"/>
  <c r="AB437" i="29"/>
  <c r="AA437" i="29"/>
  <c r="Z437" i="29"/>
  <c r="Y437" i="29"/>
  <c r="T437" i="29"/>
  <c r="P437" i="29"/>
  <c r="AI436" i="29"/>
  <c r="AF436" i="29"/>
  <c r="AE436" i="29"/>
  <c r="AJ436" i="29"/>
  <c r="AB436" i="29"/>
  <c r="AA436" i="29"/>
  <c r="Z436" i="29"/>
  <c r="Y436" i="29"/>
  <c r="T436" i="29"/>
  <c r="P436" i="29"/>
  <c r="AE435" i="29"/>
  <c r="AJ435" i="29"/>
  <c r="AI435" i="29"/>
  <c r="AF435" i="29"/>
  <c r="AB435" i="29"/>
  <c r="AA435" i="29"/>
  <c r="Z435" i="29"/>
  <c r="Y435" i="29"/>
  <c r="T435" i="29"/>
  <c r="P435" i="29"/>
  <c r="AI434" i="29"/>
  <c r="AF434" i="29"/>
  <c r="AE434" i="29"/>
  <c r="AJ434" i="29"/>
  <c r="AB434" i="29"/>
  <c r="AA434" i="29"/>
  <c r="Z434" i="29"/>
  <c r="Y434" i="29"/>
  <c r="T434" i="29"/>
  <c r="P434" i="29"/>
  <c r="AI433" i="29"/>
  <c r="AF433" i="29"/>
  <c r="AE433" i="29"/>
  <c r="AJ433" i="29"/>
  <c r="AB433" i="29"/>
  <c r="AA433" i="29"/>
  <c r="Z433" i="29"/>
  <c r="Y433" i="29"/>
  <c r="T433" i="29"/>
  <c r="P433" i="29"/>
  <c r="AI432" i="29"/>
  <c r="AF432" i="29"/>
  <c r="AE432" i="29"/>
  <c r="AJ432" i="29"/>
  <c r="AB432" i="29"/>
  <c r="AA432" i="29"/>
  <c r="Z432" i="29"/>
  <c r="Y432" i="29"/>
  <c r="T432" i="29"/>
  <c r="P432" i="29"/>
  <c r="AI431" i="29"/>
  <c r="AF431" i="29"/>
  <c r="AE431" i="29"/>
  <c r="AJ431" i="29"/>
  <c r="AB431" i="29"/>
  <c r="AA431" i="29"/>
  <c r="Z431" i="29"/>
  <c r="Y431" i="29"/>
  <c r="T431" i="29"/>
  <c r="P431" i="29"/>
  <c r="AE430" i="29"/>
  <c r="AJ430" i="29"/>
  <c r="AI430" i="29"/>
  <c r="AF430" i="29"/>
  <c r="AB430" i="29"/>
  <c r="AA430" i="29"/>
  <c r="Z430" i="29"/>
  <c r="Y430" i="29"/>
  <c r="T430" i="29"/>
  <c r="P430" i="29"/>
  <c r="AE429" i="29"/>
  <c r="AJ429" i="29"/>
  <c r="AI429" i="29"/>
  <c r="AF429" i="29"/>
  <c r="AB429" i="29"/>
  <c r="AA429" i="29"/>
  <c r="Z429" i="29"/>
  <c r="Y429" i="29"/>
  <c r="T429" i="29"/>
  <c r="P429" i="29"/>
  <c r="AI428" i="29"/>
  <c r="AF428" i="29"/>
  <c r="AE428" i="29"/>
  <c r="AJ428" i="29"/>
  <c r="AB428" i="29"/>
  <c r="AA428" i="29"/>
  <c r="Z428" i="29"/>
  <c r="Y428" i="29"/>
  <c r="T428" i="29"/>
  <c r="P428" i="29"/>
  <c r="AE427" i="29"/>
  <c r="AJ427" i="29"/>
  <c r="AI427" i="29"/>
  <c r="AF427" i="29"/>
  <c r="AB427" i="29"/>
  <c r="AA427" i="29"/>
  <c r="Z427" i="29"/>
  <c r="Y427" i="29"/>
  <c r="T427" i="29"/>
  <c r="P427" i="29"/>
  <c r="AI426" i="29"/>
  <c r="AF426" i="29"/>
  <c r="AE426" i="29"/>
  <c r="AJ426" i="29"/>
  <c r="AB426" i="29"/>
  <c r="AA426" i="29"/>
  <c r="Z426" i="29"/>
  <c r="Y426" i="29"/>
  <c r="T426" i="29"/>
  <c r="P426" i="29"/>
  <c r="AE425" i="29"/>
  <c r="AJ425" i="29"/>
  <c r="AI425" i="29"/>
  <c r="AF425" i="29"/>
  <c r="AB425" i="29"/>
  <c r="AA425" i="29"/>
  <c r="Z425" i="29"/>
  <c r="Y425" i="29"/>
  <c r="T425" i="29"/>
  <c r="P425" i="29"/>
  <c r="AI424" i="29"/>
  <c r="AF424" i="29"/>
  <c r="AE424" i="29"/>
  <c r="AJ424" i="29"/>
  <c r="AB424" i="29"/>
  <c r="AA424" i="29"/>
  <c r="Z424" i="29"/>
  <c r="Y424" i="29"/>
  <c r="T424" i="29"/>
  <c r="P424" i="29"/>
  <c r="AE423" i="29"/>
  <c r="AJ423" i="29"/>
  <c r="AI423" i="29"/>
  <c r="AF423" i="29"/>
  <c r="AB423" i="29"/>
  <c r="AA423" i="29"/>
  <c r="Z423" i="29"/>
  <c r="Y423" i="29"/>
  <c r="T423" i="29"/>
  <c r="P423" i="29"/>
  <c r="AE422" i="29"/>
  <c r="AJ422" i="29"/>
  <c r="AI422" i="29"/>
  <c r="AF422" i="29"/>
  <c r="AB422" i="29"/>
  <c r="AA422" i="29"/>
  <c r="Z422" i="29"/>
  <c r="Y422" i="29"/>
  <c r="T422" i="29"/>
  <c r="P422" i="29"/>
  <c r="AE421" i="29"/>
  <c r="AJ421" i="29"/>
  <c r="AI421" i="29"/>
  <c r="AF421" i="29"/>
  <c r="AB421" i="29"/>
  <c r="AA421" i="29"/>
  <c r="Z421" i="29"/>
  <c r="Y421" i="29"/>
  <c r="T421" i="29"/>
  <c r="P421" i="29"/>
  <c r="AE420" i="29"/>
  <c r="AJ420" i="29"/>
  <c r="AI420" i="29"/>
  <c r="AF420" i="29"/>
  <c r="AB420" i="29"/>
  <c r="AA420" i="29"/>
  <c r="Z420" i="29"/>
  <c r="Y420" i="29"/>
  <c r="T420" i="29"/>
  <c r="P420" i="29"/>
  <c r="AE419" i="29"/>
  <c r="AJ419" i="29"/>
  <c r="AI419" i="29"/>
  <c r="AF419" i="29"/>
  <c r="AB419" i="29"/>
  <c r="AA419" i="29"/>
  <c r="Z419" i="29"/>
  <c r="Y419" i="29"/>
  <c r="T419" i="29"/>
  <c r="P419" i="29"/>
  <c r="AI418" i="29"/>
  <c r="AF418" i="29"/>
  <c r="AE418" i="29"/>
  <c r="AJ418" i="29"/>
  <c r="AB418" i="29"/>
  <c r="AA418" i="29"/>
  <c r="Z418" i="29"/>
  <c r="Y418" i="29"/>
  <c r="T418" i="29"/>
  <c r="P418" i="29"/>
  <c r="AI417" i="29"/>
  <c r="AF417" i="29"/>
  <c r="AE417" i="29"/>
  <c r="AJ417" i="29"/>
  <c r="AB417" i="29"/>
  <c r="AA417" i="29"/>
  <c r="Z417" i="29"/>
  <c r="Y417" i="29"/>
  <c r="T417" i="29"/>
  <c r="P417" i="29"/>
  <c r="AI416" i="29"/>
  <c r="AF416" i="29"/>
  <c r="AE416" i="29"/>
  <c r="AJ416" i="29"/>
  <c r="AB416" i="29"/>
  <c r="AA416" i="29"/>
  <c r="Z416" i="29"/>
  <c r="Y416" i="29"/>
  <c r="T416" i="29"/>
  <c r="P416" i="29"/>
  <c r="AE415" i="29"/>
  <c r="AJ415" i="29"/>
  <c r="AI415" i="29"/>
  <c r="AF415" i="29"/>
  <c r="AB415" i="29"/>
  <c r="AA415" i="29"/>
  <c r="Z415" i="29"/>
  <c r="Y415" i="29"/>
  <c r="T415" i="29"/>
  <c r="P415" i="29"/>
  <c r="AE414" i="29"/>
  <c r="AJ414" i="29"/>
  <c r="AI414" i="29"/>
  <c r="AF414" i="29"/>
  <c r="AB414" i="29"/>
  <c r="AA414" i="29"/>
  <c r="Z414" i="29"/>
  <c r="Y414" i="29"/>
  <c r="T414" i="29"/>
  <c r="P414" i="29"/>
  <c r="AE413" i="29"/>
  <c r="AJ413" i="29"/>
  <c r="AI413" i="29"/>
  <c r="AF413" i="29"/>
  <c r="AB413" i="29"/>
  <c r="AA413" i="29"/>
  <c r="Z413" i="29"/>
  <c r="Y413" i="29"/>
  <c r="T413" i="29"/>
  <c r="P413" i="29"/>
  <c r="AE412" i="29"/>
  <c r="AJ412" i="29"/>
  <c r="AI412" i="29"/>
  <c r="AF412" i="29"/>
  <c r="AB412" i="29"/>
  <c r="AA412" i="29"/>
  <c r="Z412" i="29"/>
  <c r="Y412" i="29"/>
  <c r="T412" i="29"/>
  <c r="P412" i="29"/>
  <c r="AE411" i="29"/>
  <c r="AJ411" i="29"/>
  <c r="AI411" i="29"/>
  <c r="AF411" i="29"/>
  <c r="AB411" i="29"/>
  <c r="AA411" i="29"/>
  <c r="Z411" i="29"/>
  <c r="Y411" i="29"/>
  <c r="T411" i="29"/>
  <c r="P411" i="29"/>
  <c r="AI410" i="29"/>
  <c r="AF410" i="29"/>
  <c r="AE410" i="29"/>
  <c r="AJ410" i="29"/>
  <c r="AB410" i="29"/>
  <c r="AA410" i="29"/>
  <c r="Z410" i="29"/>
  <c r="Y410" i="29"/>
  <c r="T410" i="29"/>
  <c r="P410" i="29"/>
  <c r="AI409" i="29"/>
  <c r="AF409" i="29"/>
  <c r="AE409" i="29"/>
  <c r="AJ409" i="29"/>
  <c r="AB409" i="29"/>
  <c r="AA409" i="29"/>
  <c r="Z409" i="29"/>
  <c r="Y409" i="29"/>
  <c r="T409" i="29"/>
  <c r="P409" i="29"/>
  <c r="AE408" i="29"/>
  <c r="AJ408" i="29"/>
  <c r="AI408" i="29"/>
  <c r="AF408" i="29"/>
  <c r="AB408" i="29"/>
  <c r="AA408" i="29"/>
  <c r="Z408" i="29"/>
  <c r="Y408" i="29"/>
  <c r="T408" i="29"/>
  <c r="P408" i="29"/>
  <c r="AI407" i="29"/>
  <c r="AF407" i="29"/>
  <c r="AE407" i="29"/>
  <c r="AJ407" i="29"/>
  <c r="AB407" i="29"/>
  <c r="AA407" i="29"/>
  <c r="Z407" i="29"/>
  <c r="Y407" i="29"/>
  <c r="T407" i="29"/>
  <c r="P407" i="29"/>
  <c r="AE406" i="29"/>
  <c r="AJ406" i="29"/>
  <c r="AI406" i="29"/>
  <c r="AF406" i="29"/>
  <c r="AB406" i="29"/>
  <c r="AA406" i="29"/>
  <c r="Z406" i="29"/>
  <c r="Y406" i="29"/>
  <c r="T406" i="29"/>
  <c r="P406" i="29"/>
  <c r="AE405" i="29"/>
  <c r="AJ405" i="29"/>
  <c r="AI405" i="29"/>
  <c r="AF405" i="29"/>
  <c r="AB405" i="29"/>
  <c r="AA405" i="29"/>
  <c r="Z405" i="29"/>
  <c r="Y405" i="29"/>
  <c r="T405" i="29"/>
  <c r="P405" i="29"/>
  <c r="AE404" i="29"/>
  <c r="AJ404" i="29"/>
  <c r="AI404" i="29"/>
  <c r="AF404" i="29"/>
  <c r="AB404" i="29"/>
  <c r="AA404" i="29"/>
  <c r="Z404" i="29"/>
  <c r="Y404" i="29"/>
  <c r="T404" i="29"/>
  <c r="P404" i="29"/>
  <c r="AI403" i="29"/>
  <c r="AF403" i="29"/>
  <c r="AE403" i="29"/>
  <c r="AJ403" i="29"/>
  <c r="AB403" i="29"/>
  <c r="AA403" i="29"/>
  <c r="Z403" i="29"/>
  <c r="Y403" i="29"/>
  <c r="T403" i="29"/>
  <c r="P403" i="29"/>
  <c r="AE402" i="29"/>
  <c r="AJ402" i="29"/>
  <c r="AI402" i="29"/>
  <c r="AF402" i="29"/>
  <c r="AB402" i="29"/>
  <c r="AA402" i="29"/>
  <c r="Z402" i="29"/>
  <c r="Y402" i="29"/>
  <c r="T402" i="29"/>
  <c r="P402" i="29"/>
  <c r="AE401" i="29"/>
  <c r="AJ401" i="29"/>
  <c r="AI401" i="29"/>
  <c r="AF401" i="29"/>
  <c r="AB401" i="29"/>
  <c r="AA401" i="29"/>
  <c r="Z401" i="29"/>
  <c r="Y401" i="29"/>
  <c r="T401" i="29"/>
  <c r="P401" i="29"/>
  <c r="AI400" i="29"/>
  <c r="AF400" i="29"/>
  <c r="AE400" i="29"/>
  <c r="AJ400" i="29"/>
  <c r="AB400" i="29"/>
  <c r="AA400" i="29"/>
  <c r="Z400" i="29"/>
  <c r="Y400" i="29"/>
  <c r="T400" i="29"/>
  <c r="P400" i="29"/>
  <c r="AI399" i="29"/>
  <c r="AF399" i="29"/>
  <c r="AE399" i="29"/>
  <c r="AJ399" i="29"/>
  <c r="AB399" i="29"/>
  <c r="AA399" i="29"/>
  <c r="Z399" i="29"/>
  <c r="Y399" i="29"/>
  <c r="T399" i="29"/>
  <c r="P399" i="29"/>
  <c r="AI398" i="29"/>
  <c r="AF398" i="29"/>
  <c r="AE398" i="29"/>
  <c r="AJ398" i="29"/>
  <c r="AB398" i="29"/>
  <c r="AA398" i="29"/>
  <c r="Z398" i="29"/>
  <c r="Y398" i="29"/>
  <c r="T398" i="29"/>
  <c r="P398" i="29"/>
  <c r="AE397" i="29"/>
  <c r="AJ397" i="29"/>
  <c r="AI397" i="29"/>
  <c r="AF397" i="29"/>
  <c r="AB397" i="29"/>
  <c r="AA397" i="29"/>
  <c r="Z397" i="29"/>
  <c r="Y397" i="29"/>
  <c r="T397" i="29"/>
  <c r="P397" i="29"/>
  <c r="AE396" i="29"/>
  <c r="AJ396" i="29"/>
  <c r="AI396" i="29"/>
  <c r="AF396" i="29"/>
  <c r="AB396" i="29"/>
  <c r="AA396" i="29"/>
  <c r="Z396" i="29"/>
  <c r="Y396" i="29"/>
  <c r="T396" i="29"/>
  <c r="P396" i="29"/>
  <c r="AI395" i="29"/>
  <c r="AF395" i="29"/>
  <c r="AE395" i="29"/>
  <c r="AJ395" i="29"/>
  <c r="AB395" i="29"/>
  <c r="AA395" i="29"/>
  <c r="Z395" i="29"/>
  <c r="Y395" i="29"/>
  <c r="T395" i="29"/>
  <c r="P395" i="29"/>
  <c r="AE394" i="29"/>
  <c r="AJ394" i="29"/>
  <c r="AI394" i="29"/>
  <c r="AF394" i="29"/>
  <c r="AB394" i="29"/>
  <c r="AA394" i="29"/>
  <c r="Z394" i="29"/>
  <c r="Y394" i="29"/>
  <c r="T394" i="29"/>
  <c r="P394" i="29"/>
  <c r="AE393" i="29"/>
  <c r="AJ393" i="29"/>
  <c r="AI393" i="29"/>
  <c r="AF393" i="29"/>
  <c r="AB393" i="29"/>
  <c r="AA393" i="29"/>
  <c r="Z393" i="29"/>
  <c r="Y393" i="29"/>
  <c r="T393" i="29"/>
  <c r="P393" i="29"/>
  <c r="AE392" i="29"/>
  <c r="AJ392" i="29"/>
  <c r="AI392" i="29"/>
  <c r="AF392" i="29"/>
  <c r="AB392" i="29"/>
  <c r="AA392" i="29"/>
  <c r="Z392" i="29"/>
  <c r="Y392" i="29"/>
  <c r="T392" i="29"/>
  <c r="P392" i="29"/>
  <c r="AI391" i="29"/>
  <c r="AF391" i="29"/>
  <c r="AE391" i="29"/>
  <c r="AJ391" i="29"/>
  <c r="AB391" i="29"/>
  <c r="AA391" i="29"/>
  <c r="Z391" i="29"/>
  <c r="Y391" i="29"/>
  <c r="T391" i="29"/>
  <c r="P391" i="29"/>
  <c r="AI390" i="29"/>
  <c r="AF390" i="29"/>
  <c r="AE390" i="29"/>
  <c r="AJ390" i="29"/>
  <c r="AB390" i="29"/>
  <c r="AA390" i="29"/>
  <c r="Z390" i="29"/>
  <c r="Y390" i="29"/>
  <c r="T390" i="29"/>
  <c r="P390" i="29"/>
  <c r="AE389" i="29"/>
  <c r="AJ389" i="29"/>
  <c r="AI389" i="29"/>
  <c r="AF389" i="29"/>
  <c r="AB389" i="29"/>
  <c r="AA389" i="29"/>
  <c r="Z389" i="29"/>
  <c r="Y389" i="29"/>
  <c r="T389" i="29"/>
  <c r="P389" i="29"/>
  <c r="AE388" i="29"/>
  <c r="AJ388" i="29"/>
  <c r="AI388" i="29"/>
  <c r="AF388" i="29"/>
  <c r="AB388" i="29"/>
  <c r="AA388" i="29"/>
  <c r="Z388" i="29"/>
  <c r="Y388" i="29"/>
  <c r="T388" i="29"/>
  <c r="P388" i="29"/>
  <c r="AI387" i="29"/>
  <c r="AF387" i="29"/>
  <c r="AE387" i="29"/>
  <c r="AJ387" i="29"/>
  <c r="AB387" i="29"/>
  <c r="AA387" i="29"/>
  <c r="Z387" i="29"/>
  <c r="Y387" i="29"/>
  <c r="T387" i="29"/>
  <c r="P387" i="29"/>
  <c r="AE386" i="29"/>
  <c r="AJ386" i="29"/>
  <c r="AI386" i="29"/>
  <c r="AF386" i="29"/>
  <c r="AB386" i="29"/>
  <c r="AA386" i="29"/>
  <c r="Z386" i="29"/>
  <c r="Y386" i="29"/>
  <c r="T386" i="29"/>
  <c r="P386" i="29"/>
  <c r="AE385" i="29"/>
  <c r="AJ385" i="29"/>
  <c r="AI385" i="29"/>
  <c r="AF385" i="29"/>
  <c r="AB385" i="29"/>
  <c r="AA385" i="29"/>
  <c r="Z385" i="29"/>
  <c r="Y385" i="29"/>
  <c r="T385" i="29"/>
  <c r="P385" i="29"/>
  <c r="AE384" i="29"/>
  <c r="AJ384" i="29"/>
  <c r="AI384" i="29"/>
  <c r="AF384" i="29"/>
  <c r="AB384" i="29"/>
  <c r="AA384" i="29"/>
  <c r="Z384" i="29"/>
  <c r="Y384" i="29"/>
  <c r="T384" i="29"/>
  <c r="P384" i="29"/>
  <c r="AI383" i="29"/>
  <c r="AF383" i="29"/>
  <c r="AE383" i="29"/>
  <c r="AJ383" i="29"/>
  <c r="AB383" i="29"/>
  <c r="AA383" i="29"/>
  <c r="Z383" i="29"/>
  <c r="Y383" i="29"/>
  <c r="T383" i="29"/>
  <c r="P383" i="29"/>
  <c r="AI382" i="29"/>
  <c r="AF382" i="29"/>
  <c r="AE382" i="29"/>
  <c r="AJ382" i="29"/>
  <c r="AB382" i="29"/>
  <c r="AA382" i="29"/>
  <c r="Z382" i="29"/>
  <c r="Y382" i="29"/>
  <c r="T382" i="29"/>
  <c r="P382" i="29"/>
  <c r="AE381" i="29"/>
  <c r="AJ381" i="29"/>
  <c r="AI381" i="29"/>
  <c r="AF381" i="29"/>
  <c r="AB381" i="29"/>
  <c r="AA381" i="29"/>
  <c r="Z381" i="29"/>
  <c r="Y381" i="29"/>
  <c r="T381" i="29"/>
  <c r="P381" i="29"/>
  <c r="AI380" i="29"/>
  <c r="AF380" i="29"/>
  <c r="AE380" i="29"/>
  <c r="AJ380" i="29"/>
  <c r="AB380" i="29"/>
  <c r="AA380" i="29"/>
  <c r="Z380" i="29"/>
  <c r="Y380" i="29"/>
  <c r="T380" i="29"/>
  <c r="P380" i="29"/>
  <c r="AI379" i="29"/>
  <c r="AF379" i="29"/>
  <c r="AE379" i="29"/>
  <c r="AJ379" i="29"/>
  <c r="AB379" i="29"/>
  <c r="AA379" i="29"/>
  <c r="Z379" i="29"/>
  <c r="Y379" i="29"/>
  <c r="T379" i="29"/>
  <c r="P379" i="29"/>
  <c r="AE378" i="29"/>
  <c r="AJ378" i="29"/>
  <c r="AI378" i="29"/>
  <c r="AF378" i="29"/>
  <c r="AB378" i="29"/>
  <c r="AA378" i="29"/>
  <c r="Z378" i="29"/>
  <c r="Y378" i="29"/>
  <c r="T378" i="29"/>
  <c r="P378" i="29"/>
  <c r="AE377" i="29"/>
  <c r="AJ377" i="29"/>
  <c r="AI377" i="29"/>
  <c r="AF377" i="29"/>
  <c r="AB377" i="29"/>
  <c r="AA377" i="29"/>
  <c r="Z377" i="29"/>
  <c r="Y377" i="29"/>
  <c r="T377" i="29"/>
  <c r="P377" i="29"/>
  <c r="AE376" i="29"/>
  <c r="AJ376" i="29"/>
  <c r="AI376" i="29"/>
  <c r="AF376" i="29"/>
  <c r="AB376" i="29"/>
  <c r="AA376" i="29"/>
  <c r="Z376" i="29"/>
  <c r="Y376" i="29"/>
  <c r="T376" i="29"/>
  <c r="P376" i="29"/>
  <c r="AI375" i="29"/>
  <c r="AF375" i="29"/>
  <c r="AE375" i="29"/>
  <c r="AJ375" i="29"/>
  <c r="AB375" i="29"/>
  <c r="AA375" i="29"/>
  <c r="Z375" i="29"/>
  <c r="Y375" i="29"/>
  <c r="T375" i="29"/>
  <c r="P375" i="29"/>
  <c r="AI374" i="29"/>
  <c r="AF374" i="29"/>
  <c r="AE374" i="29"/>
  <c r="AJ374" i="29"/>
  <c r="AB374" i="29"/>
  <c r="AA374" i="29"/>
  <c r="Z374" i="29"/>
  <c r="Y374" i="29"/>
  <c r="T374" i="29"/>
  <c r="P374" i="29"/>
  <c r="AI373" i="29"/>
  <c r="AF373" i="29"/>
  <c r="AE373" i="29"/>
  <c r="AJ373" i="29"/>
  <c r="AB373" i="29"/>
  <c r="AA373" i="29"/>
  <c r="Z373" i="29"/>
  <c r="Y373" i="29"/>
  <c r="T373" i="29"/>
  <c r="P373" i="29"/>
  <c r="AI372" i="29"/>
  <c r="AF372" i="29"/>
  <c r="AE372" i="29"/>
  <c r="AJ372" i="29"/>
  <c r="AB372" i="29"/>
  <c r="AA372" i="29"/>
  <c r="Z372" i="29"/>
  <c r="Y372" i="29"/>
  <c r="T372" i="29"/>
  <c r="P372" i="29"/>
  <c r="AI371" i="29"/>
  <c r="AF371" i="29"/>
  <c r="AE371" i="29"/>
  <c r="AJ371" i="29"/>
  <c r="AB371" i="29"/>
  <c r="AA371" i="29"/>
  <c r="Z371" i="29"/>
  <c r="Y371" i="29"/>
  <c r="T371" i="29"/>
  <c r="P371" i="29"/>
  <c r="AE370" i="29"/>
  <c r="AJ370" i="29"/>
  <c r="AI370" i="29"/>
  <c r="AF370" i="29"/>
  <c r="AB370" i="29"/>
  <c r="AA370" i="29"/>
  <c r="Z370" i="29"/>
  <c r="Y370" i="29"/>
  <c r="T370" i="29"/>
  <c r="P370" i="29"/>
  <c r="AE369" i="29"/>
  <c r="AJ369" i="29"/>
  <c r="AI369" i="29"/>
  <c r="AF369" i="29"/>
  <c r="AB369" i="29"/>
  <c r="AA369" i="29"/>
  <c r="Z369" i="29"/>
  <c r="Y369" i="29"/>
  <c r="T369" i="29"/>
  <c r="P369" i="29"/>
  <c r="AE368" i="29"/>
  <c r="AJ368" i="29"/>
  <c r="AI368" i="29"/>
  <c r="AF368" i="29"/>
  <c r="AB368" i="29"/>
  <c r="AA368" i="29"/>
  <c r="Z368" i="29"/>
  <c r="Y368" i="29"/>
  <c r="T368" i="29"/>
  <c r="P368" i="29"/>
  <c r="AI367" i="29"/>
  <c r="AF367" i="29"/>
  <c r="AE367" i="29"/>
  <c r="AJ367" i="29"/>
  <c r="AB367" i="29"/>
  <c r="AA367" i="29"/>
  <c r="Z367" i="29"/>
  <c r="Y367" i="29"/>
  <c r="T367" i="29"/>
  <c r="P367" i="29"/>
  <c r="AI366" i="29"/>
  <c r="AF366" i="29"/>
  <c r="AE366" i="29"/>
  <c r="AJ366" i="29"/>
  <c r="AB366" i="29"/>
  <c r="AA366" i="29"/>
  <c r="Z366" i="29"/>
  <c r="Y366" i="29"/>
  <c r="T366" i="29"/>
  <c r="P366" i="29"/>
  <c r="AI365" i="29"/>
  <c r="AF365" i="29"/>
  <c r="AE365" i="29"/>
  <c r="AJ365" i="29"/>
  <c r="AB365" i="29"/>
  <c r="AA365" i="29"/>
  <c r="Z365" i="29"/>
  <c r="Y365" i="29"/>
  <c r="T365" i="29"/>
  <c r="P365" i="29"/>
  <c r="AI364" i="29"/>
  <c r="AF364" i="29"/>
  <c r="AE364" i="29"/>
  <c r="AJ364" i="29"/>
  <c r="AB364" i="29"/>
  <c r="AA364" i="29"/>
  <c r="Z364" i="29"/>
  <c r="Y364" i="29"/>
  <c r="T364" i="29"/>
  <c r="P364" i="29"/>
  <c r="AE363" i="29"/>
  <c r="AJ363" i="29"/>
  <c r="AI363" i="29"/>
  <c r="AF363" i="29"/>
  <c r="AB363" i="29"/>
  <c r="AA363" i="29"/>
  <c r="Z363" i="29"/>
  <c r="Y363" i="29"/>
  <c r="T363" i="29"/>
  <c r="P363" i="29"/>
  <c r="AE362" i="29"/>
  <c r="AJ362" i="29"/>
  <c r="AI362" i="29"/>
  <c r="AF362" i="29"/>
  <c r="AB362" i="29"/>
  <c r="AA362" i="29"/>
  <c r="Z362" i="29"/>
  <c r="Y362" i="29"/>
  <c r="T362" i="29"/>
  <c r="P362" i="29"/>
  <c r="AE361" i="29"/>
  <c r="AJ361" i="29"/>
  <c r="AI361" i="29"/>
  <c r="AF361" i="29"/>
  <c r="AB361" i="29"/>
  <c r="AA361" i="29"/>
  <c r="Z361" i="29"/>
  <c r="Y361" i="29"/>
  <c r="T361" i="29"/>
  <c r="P361" i="29"/>
  <c r="AE360" i="29"/>
  <c r="AJ360" i="29"/>
  <c r="AI360" i="29"/>
  <c r="AF360" i="29"/>
  <c r="AB360" i="29"/>
  <c r="AA360" i="29"/>
  <c r="Z360" i="29"/>
  <c r="Y360" i="29"/>
  <c r="T360" i="29"/>
  <c r="P360" i="29"/>
  <c r="AI359" i="29"/>
  <c r="AF359" i="29"/>
  <c r="AE359" i="29"/>
  <c r="AJ359" i="29"/>
  <c r="AB359" i="29"/>
  <c r="AA359" i="29"/>
  <c r="Z359" i="29"/>
  <c r="Y359" i="29"/>
  <c r="T359" i="29"/>
  <c r="P359" i="29"/>
  <c r="AI358" i="29"/>
  <c r="AF358" i="29"/>
  <c r="AE358" i="29"/>
  <c r="AJ358" i="29"/>
  <c r="AB358" i="29"/>
  <c r="AA358" i="29"/>
  <c r="Z358" i="29"/>
  <c r="Y358" i="29"/>
  <c r="T358" i="29"/>
  <c r="P358" i="29"/>
  <c r="AI357" i="29"/>
  <c r="AF357" i="29"/>
  <c r="AE357" i="29"/>
  <c r="AJ357" i="29"/>
  <c r="AB357" i="29"/>
  <c r="AA357" i="29"/>
  <c r="Z357" i="29"/>
  <c r="Y357" i="29"/>
  <c r="T357" i="29"/>
  <c r="P357" i="29"/>
  <c r="AE356" i="29"/>
  <c r="AJ356" i="29"/>
  <c r="AI356" i="29"/>
  <c r="AF356" i="29"/>
  <c r="AB356" i="29"/>
  <c r="AA356" i="29"/>
  <c r="Z356" i="29"/>
  <c r="Y356" i="29"/>
  <c r="T356" i="29"/>
  <c r="P356" i="29"/>
  <c r="AI355" i="29"/>
  <c r="AF355" i="29"/>
  <c r="AE355" i="29"/>
  <c r="AJ355" i="29"/>
  <c r="AB355" i="29"/>
  <c r="AA355" i="29"/>
  <c r="Z355" i="29"/>
  <c r="Y355" i="29"/>
  <c r="T355" i="29"/>
  <c r="P355" i="29"/>
  <c r="AE354" i="29"/>
  <c r="AJ354" i="29"/>
  <c r="AI354" i="29"/>
  <c r="AF354" i="29"/>
  <c r="AB354" i="29"/>
  <c r="AA354" i="29"/>
  <c r="Z354" i="29"/>
  <c r="Y354" i="29"/>
  <c r="T354" i="29"/>
  <c r="P354" i="29"/>
  <c r="AE353" i="29"/>
  <c r="AJ353" i="29"/>
  <c r="AI353" i="29"/>
  <c r="AF353" i="29"/>
  <c r="AB353" i="29"/>
  <c r="AA353" i="29"/>
  <c r="Z353" i="29"/>
  <c r="Y353" i="29"/>
  <c r="T353" i="29"/>
  <c r="P353" i="29"/>
  <c r="AE352" i="29"/>
  <c r="AJ352" i="29"/>
  <c r="AI352" i="29"/>
  <c r="AF352" i="29"/>
  <c r="AB352" i="29"/>
  <c r="AA352" i="29"/>
  <c r="Z352" i="29"/>
  <c r="Y352" i="29"/>
  <c r="T352" i="29"/>
  <c r="P352" i="29"/>
  <c r="AI351" i="29"/>
  <c r="AF351" i="29"/>
  <c r="AE351" i="29"/>
  <c r="AJ351" i="29"/>
  <c r="AB351" i="29"/>
  <c r="AA351" i="29"/>
  <c r="Z351" i="29"/>
  <c r="Y351" i="29"/>
  <c r="T351" i="29"/>
  <c r="P351" i="29"/>
  <c r="AI350" i="29"/>
  <c r="AF350" i="29"/>
  <c r="AE350" i="29"/>
  <c r="AJ350" i="29"/>
  <c r="AB350" i="29"/>
  <c r="AA350" i="29"/>
  <c r="Z350" i="29"/>
  <c r="Y350" i="29"/>
  <c r="T350" i="29"/>
  <c r="P350" i="29"/>
  <c r="AE349" i="29"/>
  <c r="AJ349" i="29"/>
  <c r="AI349" i="29"/>
  <c r="AF349" i="29"/>
  <c r="AB349" i="29"/>
  <c r="AA349" i="29"/>
  <c r="Z349" i="29"/>
  <c r="Y349" i="29"/>
  <c r="T349" i="29"/>
  <c r="P349" i="29"/>
  <c r="AI348" i="29"/>
  <c r="AF348" i="29"/>
  <c r="AE348" i="29"/>
  <c r="AJ348" i="29"/>
  <c r="AB348" i="29"/>
  <c r="AA348" i="29"/>
  <c r="Z348" i="29"/>
  <c r="Y348" i="29"/>
  <c r="T348" i="29"/>
  <c r="P348" i="29"/>
  <c r="AI347" i="29"/>
  <c r="AF347" i="29"/>
  <c r="AE347" i="29"/>
  <c r="AJ347" i="29"/>
  <c r="AB347" i="29"/>
  <c r="AA347" i="29"/>
  <c r="Z347" i="29"/>
  <c r="Y347" i="29"/>
  <c r="T347" i="29"/>
  <c r="P347" i="29"/>
  <c r="AE346" i="29"/>
  <c r="AJ346" i="29"/>
  <c r="AI346" i="29"/>
  <c r="AF346" i="29"/>
  <c r="AB346" i="29"/>
  <c r="AA346" i="29"/>
  <c r="Z346" i="29"/>
  <c r="Y346" i="29"/>
  <c r="T346" i="29"/>
  <c r="P346" i="29"/>
  <c r="AE345" i="29"/>
  <c r="AJ345" i="29"/>
  <c r="AI345" i="29"/>
  <c r="AF345" i="29"/>
  <c r="AB345" i="29"/>
  <c r="AA345" i="29"/>
  <c r="Z345" i="29"/>
  <c r="Y345" i="29"/>
  <c r="T345" i="29"/>
  <c r="P345" i="29"/>
  <c r="AE344" i="29"/>
  <c r="AJ344" i="29"/>
  <c r="AI344" i="29"/>
  <c r="AF344" i="29"/>
  <c r="AB344" i="29"/>
  <c r="AA344" i="29"/>
  <c r="Z344" i="29"/>
  <c r="Y344" i="29"/>
  <c r="T344" i="29"/>
  <c r="P344" i="29"/>
  <c r="AI343" i="29"/>
  <c r="AF343" i="29"/>
  <c r="AE343" i="29"/>
  <c r="AJ343" i="29"/>
  <c r="AB343" i="29"/>
  <c r="AA343" i="29"/>
  <c r="Z343" i="29"/>
  <c r="Y343" i="29"/>
  <c r="T343" i="29"/>
  <c r="P343" i="29"/>
  <c r="AI342" i="29"/>
  <c r="AF342" i="29"/>
  <c r="AE342" i="29"/>
  <c r="AJ342" i="29"/>
  <c r="AB342" i="29"/>
  <c r="AA342" i="29"/>
  <c r="Z342" i="29"/>
  <c r="Y342" i="29"/>
  <c r="T342" i="29"/>
  <c r="P342" i="29"/>
  <c r="AI341" i="29"/>
  <c r="AF341" i="29"/>
  <c r="AE341" i="29"/>
  <c r="AJ341" i="29"/>
  <c r="AB341" i="29"/>
  <c r="AA341" i="29"/>
  <c r="Z341" i="29"/>
  <c r="Y341" i="29"/>
  <c r="T341" i="29"/>
  <c r="P341" i="29"/>
  <c r="AI340" i="29"/>
  <c r="AF340" i="29"/>
  <c r="AE340" i="29"/>
  <c r="AJ340" i="29"/>
  <c r="AB340" i="29"/>
  <c r="AA340" i="29"/>
  <c r="Z340" i="29"/>
  <c r="Y340" i="29"/>
  <c r="T340" i="29"/>
  <c r="P340" i="29"/>
  <c r="AI339" i="29"/>
  <c r="AF339" i="29"/>
  <c r="AE339" i="29"/>
  <c r="AJ339" i="29"/>
  <c r="AB339" i="29"/>
  <c r="AA339" i="29"/>
  <c r="Z339" i="29"/>
  <c r="Y339" i="29"/>
  <c r="T339" i="29"/>
  <c r="P339" i="29"/>
  <c r="AE338" i="29"/>
  <c r="AJ338" i="29"/>
  <c r="AI338" i="29"/>
  <c r="AF338" i="29"/>
  <c r="AB338" i="29"/>
  <c r="AA338" i="29"/>
  <c r="Z338" i="29"/>
  <c r="Y338" i="29"/>
  <c r="T338" i="29"/>
  <c r="P338" i="29"/>
  <c r="AE337" i="29"/>
  <c r="AJ337" i="29"/>
  <c r="AI337" i="29"/>
  <c r="AF337" i="29"/>
  <c r="AB337" i="29"/>
  <c r="AA337" i="29"/>
  <c r="Z337" i="29"/>
  <c r="Y337" i="29"/>
  <c r="T337" i="29"/>
  <c r="P337" i="29"/>
  <c r="AE336" i="29"/>
  <c r="AJ336" i="29"/>
  <c r="AI336" i="29"/>
  <c r="AF336" i="29"/>
  <c r="AB336" i="29"/>
  <c r="AA336" i="29"/>
  <c r="Z336" i="29"/>
  <c r="Y336" i="29"/>
  <c r="T336" i="29"/>
  <c r="P336" i="29"/>
  <c r="AE335" i="29"/>
  <c r="AJ335" i="29"/>
  <c r="AI335" i="29"/>
  <c r="AF335" i="29"/>
  <c r="AB335" i="29"/>
  <c r="AA335" i="29"/>
  <c r="Z335" i="29"/>
  <c r="Y335" i="29"/>
  <c r="T335" i="29"/>
  <c r="P335" i="29"/>
  <c r="AE334" i="29"/>
  <c r="AJ334" i="29"/>
  <c r="AI334" i="29"/>
  <c r="AF334" i="29"/>
  <c r="AB334" i="29"/>
  <c r="AA334" i="29"/>
  <c r="Z334" i="29"/>
  <c r="Y334" i="29"/>
  <c r="T334" i="29"/>
  <c r="P334" i="29"/>
  <c r="AE333" i="29"/>
  <c r="AJ333" i="29"/>
  <c r="AI333" i="29"/>
  <c r="AF333" i="29"/>
  <c r="AB333" i="29"/>
  <c r="AA333" i="29"/>
  <c r="Z333" i="29"/>
  <c r="Y333" i="29"/>
  <c r="T333" i="29"/>
  <c r="P333" i="29"/>
  <c r="AE332" i="29"/>
  <c r="AJ332" i="29"/>
  <c r="AI332" i="29"/>
  <c r="AF332" i="29"/>
  <c r="AB332" i="29"/>
  <c r="AA332" i="29"/>
  <c r="Z332" i="29"/>
  <c r="Y332" i="29"/>
  <c r="T332" i="29"/>
  <c r="P332" i="29"/>
  <c r="AE331" i="29"/>
  <c r="AJ331" i="29"/>
  <c r="AI331" i="29"/>
  <c r="AF331" i="29"/>
  <c r="AB331" i="29"/>
  <c r="AA331" i="29"/>
  <c r="Z331" i="29"/>
  <c r="Y331" i="29"/>
  <c r="T331" i="29"/>
  <c r="P331" i="29"/>
  <c r="AE330" i="29"/>
  <c r="AJ330" i="29"/>
  <c r="AI330" i="29"/>
  <c r="AF330" i="29"/>
  <c r="AB330" i="29"/>
  <c r="AA330" i="29"/>
  <c r="Z330" i="29"/>
  <c r="Y330" i="29"/>
  <c r="T330" i="29"/>
  <c r="P330" i="29"/>
  <c r="AE329" i="29"/>
  <c r="AJ329" i="29"/>
  <c r="AI329" i="29"/>
  <c r="AF329" i="29"/>
  <c r="AB329" i="29"/>
  <c r="AA329" i="29"/>
  <c r="Z329" i="29"/>
  <c r="Y329" i="29"/>
  <c r="T329" i="29"/>
  <c r="P329" i="29"/>
  <c r="AE328" i="29"/>
  <c r="AJ328" i="29"/>
  <c r="AI328" i="29"/>
  <c r="AF328" i="29"/>
  <c r="AB328" i="29"/>
  <c r="AA328" i="29"/>
  <c r="Z328" i="29"/>
  <c r="Y328" i="29"/>
  <c r="T328" i="29"/>
  <c r="P328" i="29"/>
  <c r="AI327" i="29"/>
  <c r="AF327" i="29"/>
  <c r="AE327" i="29"/>
  <c r="AJ327" i="29"/>
  <c r="AB327" i="29"/>
  <c r="AA327" i="29"/>
  <c r="Z327" i="29"/>
  <c r="Y327" i="29"/>
  <c r="T327" i="29"/>
  <c r="P327" i="29"/>
  <c r="AI326" i="29"/>
  <c r="AF326" i="29"/>
  <c r="AE326" i="29"/>
  <c r="AJ326" i="29"/>
  <c r="AB326" i="29"/>
  <c r="AA326" i="29"/>
  <c r="Z326" i="29"/>
  <c r="Y326" i="29"/>
  <c r="T326" i="29"/>
  <c r="P326" i="29"/>
  <c r="AE325" i="29"/>
  <c r="AJ325" i="29"/>
  <c r="AI325" i="29"/>
  <c r="AF325" i="29"/>
  <c r="AB325" i="29"/>
  <c r="AA325" i="29"/>
  <c r="Z325" i="29"/>
  <c r="Y325" i="29"/>
  <c r="T325" i="29"/>
  <c r="P325" i="29"/>
  <c r="AI324" i="29"/>
  <c r="AF324" i="29"/>
  <c r="AE324" i="29"/>
  <c r="AJ324" i="29"/>
  <c r="AB324" i="29"/>
  <c r="AA324" i="29"/>
  <c r="Z324" i="29"/>
  <c r="Y324" i="29"/>
  <c r="T324" i="29"/>
  <c r="P324" i="29"/>
  <c r="AI323" i="29"/>
  <c r="AF323" i="29"/>
  <c r="AE323" i="29"/>
  <c r="AJ323" i="29"/>
  <c r="AB323" i="29"/>
  <c r="AA323" i="29"/>
  <c r="Z323" i="29"/>
  <c r="Y323" i="29"/>
  <c r="T323" i="29"/>
  <c r="P323" i="29"/>
  <c r="AE322" i="29"/>
  <c r="AJ322" i="29"/>
  <c r="AI322" i="29"/>
  <c r="AF322" i="29"/>
  <c r="AB322" i="29"/>
  <c r="AA322" i="29"/>
  <c r="Z322" i="29"/>
  <c r="Y322" i="29"/>
  <c r="T322" i="29"/>
  <c r="P322" i="29"/>
  <c r="AE321" i="29"/>
  <c r="AJ321" i="29"/>
  <c r="AI321" i="29"/>
  <c r="AF321" i="29"/>
  <c r="AB321" i="29"/>
  <c r="AA321" i="29"/>
  <c r="Z321" i="29"/>
  <c r="Y321" i="29"/>
  <c r="T321" i="29"/>
  <c r="P321" i="29"/>
  <c r="AE320" i="29"/>
  <c r="AJ320" i="29"/>
  <c r="AI320" i="29"/>
  <c r="AF320" i="29"/>
  <c r="AB320" i="29"/>
  <c r="AA320" i="29"/>
  <c r="Z320" i="29"/>
  <c r="Y320" i="29"/>
  <c r="T320" i="29"/>
  <c r="P320" i="29"/>
  <c r="AI319" i="29"/>
  <c r="AF319" i="29"/>
  <c r="AE319" i="29"/>
  <c r="AJ319" i="29"/>
  <c r="AB319" i="29"/>
  <c r="AA319" i="29"/>
  <c r="Z319" i="29"/>
  <c r="Y319" i="29"/>
  <c r="T319" i="29"/>
  <c r="P319" i="29"/>
  <c r="AI318" i="29"/>
  <c r="AF318" i="29"/>
  <c r="AE318" i="29"/>
  <c r="AJ318" i="29"/>
  <c r="AB318" i="29"/>
  <c r="AA318" i="29"/>
  <c r="Z318" i="29"/>
  <c r="Y318" i="29"/>
  <c r="T318" i="29"/>
  <c r="P318" i="29"/>
  <c r="AI317" i="29"/>
  <c r="AF317" i="29"/>
  <c r="AE317" i="29"/>
  <c r="AJ317" i="29"/>
  <c r="AB317" i="29"/>
  <c r="AA317" i="29"/>
  <c r="Z317" i="29"/>
  <c r="Y317" i="29"/>
  <c r="T317" i="29"/>
  <c r="P317" i="29"/>
  <c r="AI316" i="29"/>
  <c r="AF316" i="29"/>
  <c r="AE316" i="29"/>
  <c r="AJ316" i="29"/>
  <c r="AB316" i="29"/>
  <c r="AA316" i="29"/>
  <c r="Z316" i="29"/>
  <c r="Y316" i="29"/>
  <c r="T316" i="29"/>
  <c r="P316" i="29"/>
  <c r="AI315" i="29"/>
  <c r="AF315" i="29"/>
  <c r="AE315" i="29"/>
  <c r="AJ315" i="29"/>
  <c r="AB315" i="29"/>
  <c r="AA315" i="29"/>
  <c r="Z315" i="29"/>
  <c r="Y315" i="29"/>
  <c r="T315" i="29"/>
  <c r="P315" i="29"/>
  <c r="AE314" i="29"/>
  <c r="AJ314" i="29"/>
  <c r="AI314" i="29"/>
  <c r="AF314" i="29"/>
  <c r="AB314" i="29"/>
  <c r="AA314" i="29"/>
  <c r="Z314" i="29"/>
  <c r="Y314" i="29"/>
  <c r="T314" i="29"/>
  <c r="P314" i="29"/>
  <c r="AE313" i="29"/>
  <c r="AJ313" i="29"/>
  <c r="AI313" i="29"/>
  <c r="AF313" i="29"/>
  <c r="AB313" i="29"/>
  <c r="AA313" i="29"/>
  <c r="Z313" i="29"/>
  <c r="Y313" i="29"/>
  <c r="T313" i="29"/>
  <c r="P313" i="29"/>
  <c r="AE312" i="29"/>
  <c r="AJ312" i="29"/>
  <c r="AI312" i="29"/>
  <c r="AF312" i="29"/>
  <c r="AB312" i="29"/>
  <c r="AA312" i="29"/>
  <c r="Z312" i="29"/>
  <c r="Y312" i="29"/>
  <c r="T312" i="29"/>
  <c r="P312" i="29"/>
  <c r="AI311" i="29"/>
  <c r="AF311" i="29"/>
  <c r="AE311" i="29"/>
  <c r="AJ311" i="29"/>
  <c r="AB311" i="29"/>
  <c r="AA311" i="29"/>
  <c r="Z311" i="29"/>
  <c r="Y311" i="29"/>
  <c r="T311" i="29"/>
  <c r="P311" i="29"/>
  <c r="AI310" i="29"/>
  <c r="AF310" i="29"/>
  <c r="AE310" i="29"/>
  <c r="AJ310" i="29"/>
  <c r="AB310" i="29"/>
  <c r="AA310" i="29"/>
  <c r="Z310" i="29"/>
  <c r="Y310" i="29"/>
  <c r="T310" i="29"/>
  <c r="P310" i="29"/>
  <c r="AI309" i="29"/>
  <c r="AF309" i="29"/>
  <c r="AE309" i="29"/>
  <c r="AJ309" i="29"/>
  <c r="AB309" i="29"/>
  <c r="AA309" i="29"/>
  <c r="Z309" i="29"/>
  <c r="Y309" i="29"/>
  <c r="T309" i="29"/>
  <c r="P309" i="29"/>
  <c r="AE308" i="29"/>
  <c r="AJ308" i="29"/>
  <c r="AI308" i="29"/>
  <c r="AF308" i="29"/>
  <c r="AB308" i="29"/>
  <c r="AA308" i="29"/>
  <c r="Z308" i="29"/>
  <c r="Y308" i="29"/>
  <c r="T308" i="29"/>
  <c r="P308" i="29"/>
  <c r="AE307" i="29"/>
  <c r="AJ307" i="29"/>
  <c r="AI307" i="29"/>
  <c r="AF307" i="29"/>
  <c r="AB307" i="29"/>
  <c r="AA307" i="29"/>
  <c r="Z307" i="29"/>
  <c r="Y307" i="29"/>
  <c r="T307" i="29"/>
  <c r="P307" i="29"/>
  <c r="AE306" i="29"/>
  <c r="AJ306" i="29"/>
  <c r="AI306" i="29"/>
  <c r="AF306" i="29"/>
  <c r="AB306" i="29"/>
  <c r="AA306" i="29"/>
  <c r="Z306" i="29"/>
  <c r="Y306" i="29"/>
  <c r="T306" i="29"/>
  <c r="P306" i="29"/>
  <c r="AE305" i="29"/>
  <c r="AJ305" i="29"/>
  <c r="AI305" i="29"/>
  <c r="AF305" i="29"/>
  <c r="AB305" i="29"/>
  <c r="AA305" i="29"/>
  <c r="Z305" i="29"/>
  <c r="Y305" i="29"/>
  <c r="T305" i="29"/>
  <c r="P305" i="29"/>
  <c r="AE304" i="29"/>
  <c r="AJ304" i="29"/>
  <c r="AI304" i="29"/>
  <c r="AF304" i="29"/>
  <c r="AB304" i="29"/>
  <c r="AA304" i="29"/>
  <c r="Z304" i="29"/>
  <c r="Y304" i="29"/>
  <c r="T304" i="29"/>
  <c r="P304" i="29"/>
  <c r="AI303" i="29"/>
  <c r="AF303" i="29"/>
  <c r="AE303" i="29"/>
  <c r="AJ303" i="29"/>
  <c r="AB303" i="29"/>
  <c r="AA303" i="29"/>
  <c r="Z303" i="29"/>
  <c r="Y303" i="29"/>
  <c r="T303" i="29"/>
  <c r="P303" i="29"/>
  <c r="AI302" i="29"/>
  <c r="AF302" i="29"/>
  <c r="AE302" i="29"/>
  <c r="AJ302" i="29"/>
  <c r="AB302" i="29"/>
  <c r="AA302" i="29"/>
  <c r="Z302" i="29"/>
  <c r="Y302" i="29"/>
  <c r="T302" i="29"/>
  <c r="P302" i="29"/>
  <c r="AE301" i="29"/>
  <c r="AJ301" i="29"/>
  <c r="AI301" i="29"/>
  <c r="AF301" i="29"/>
  <c r="AB301" i="29"/>
  <c r="AA301" i="29"/>
  <c r="Z301" i="29"/>
  <c r="Y301" i="29"/>
  <c r="T301" i="29"/>
  <c r="P301" i="29"/>
  <c r="AI300" i="29"/>
  <c r="AF300" i="29"/>
  <c r="AE300" i="29"/>
  <c r="AJ300" i="29"/>
  <c r="AB300" i="29"/>
  <c r="AA300" i="29"/>
  <c r="Z300" i="29"/>
  <c r="Y300" i="29"/>
  <c r="T300" i="29"/>
  <c r="P300" i="29"/>
  <c r="AE299" i="29"/>
  <c r="AJ299" i="29"/>
  <c r="AI299" i="29"/>
  <c r="AF299" i="29"/>
  <c r="AB299" i="29"/>
  <c r="AA299" i="29"/>
  <c r="Z299" i="29"/>
  <c r="Y299" i="29"/>
  <c r="T299" i="29"/>
  <c r="P299" i="29"/>
  <c r="AE298" i="29"/>
  <c r="AJ298" i="29"/>
  <c r="AI298" i="29"/>
  <c r="AF298" i="29"/>
  <c r="AB298" i="29"/>
  <c r="AA298" i="29"/>
  <c r="Z298" i="29"/>
  <c r="Y298" i="29"/>
  <c r="T298" i="29"/>
  <c r="P298" i="29"/>
  <c r="AE297" i="29"/>
  <c r="AJ297" i="29"/>
  <c r="AI297" i="29"/>
  <c r="AF297" i="29"/>
  <c r="AB297" i="29"/>
  <c r="AA297" i="29"/>
  <c r="Z297" i="29"/>
  <c r="Y297" i="29"/>
  <c r="T297" i="29"/>
  <c r="P297" i="29"/>
  <c r="AE296" i="29"/>
  <c r="AJ296" i="29"/>
  <c r="AI296" i="29"/>
  <c r="AF296" i="29"/>
  <c r="AB296" i="29"/>
  <c r="AA296" i="29"/>
  <c r="Z296" i="29"/>
  <c r="Y296" i="29"/>
  <c r="T296" i="29"/>
  <c r="P296" i="29"/>
  <c r="AI295" i="29"/>
  <c r="AF295" i="29"/>
  <c r="AE295" i="29"/>
  <c r="AJ295" i="29"/>
  <c r="AB295" i="29"/>
  <c r="AA295" i="29"/>
  <c r="Z295" i="29"/>
  <c r="Y295" i="29"/>
  <c r="T295" i="29"/>
  <c r="P295" i="29"/>
  <c r="AI294" i="29"/>
  <c r="AF294" i="29"/>
  <c r="AE294" i="29"/>
  <c r="AJ294" i="29"/>
  <c r="AB294" i="29"/>
  <c r="AA294" i="29"/>
  <c r="Z294" i="29"/>
  <c r="Y294" i="29"/>
  <c r="T294" i="29"/>
  <c r="P294" i="29"/>
  <c r="AI293" i="29"/>
  <c r="AF293" i="29"/>
  <c r="AE293" i="29"/>
  <c r="AJ293" i="29"/>
  <c r="AB293" i="29"/>
  <c r="AA293" i="29"/>
  <c r="Z293" i="29"/>
  <c r="Y293" i="29"/>
  <c r="T293" i="29"/>
  <c r="P293" i="29"/>
  <c r="AE292" i="29"/>
  <c r="AJ292" i="29"/>
  <c r="AI292" i="29"/>
  <c r="AF292" i="29"/>
  <c r="AB292" i="29"/>
  <c r="AA292" i="29"/>
  <c r="Z292" i="29"/>
  <c r="Y292" i="29"/>
  <c r="T292" i="29"/>
  <c r="P292" i="29"/>
  <c r="AI291" i="29"/>
  <c r="AF291" i="29"/>
  <c r="AE291" i="29"/>
  <c r="AJ291" i="29"/>
  <c r="AB291" i="29"/>
  <c r="AA291" i="29"/>
  <c r="Z291" i="29"/>
  <c r="Y291" i="29"/>
  <c r="T291" i="29"/>
  <c r="P291" i="29"/>
  <c r="AE290" i="29"/>
  <c r="AJ290" i="29"/>
  <c r="AI290" i="29"/>
  <c r="AF290" i="29"/>
  <c r="AB290" i="29"/>
  <c r="AA290" i="29"/>
  <c r="Z290" i="29"/>
  <c r="Y290" i="29"/>
  <c r="T290" i="29"/>
  <c r="P290" i="29"/>
  <c r="AE289" i="29"/>
  <c r="AJ289" i="29"/>
  <c r="AI289" i="29"/>
  <c r="AF289" i="29"/>
  <c r="AB289" i="29"/>
  <c r="AA289" i="29"/>
  <c r="Z289" i="29"/>
  <c r="Y289" i="29"/>
  <c r="T289" i="29"/>
  <c r="P289" i="29"/>
  <c r="AE288" i="29"/>
  <c r="AJ288" i="29"/>
  <c r="AI288" i="29"/>
  <c r="AF288" i="29"/>
  <c r="AB288" i="29"/>
  <c r="AA288" i="29"/>
  <c r="Z288" i="29"/>
  <c r="Y288" i="29"/>
  <c r="T288" i="29"/>
  <c r="P288" i="29"/>
  <c r="AI287" i="29"/>
  <c r="AF287" i="29"/>
  <c r="AE287" i="29"/>
  <c r="AJ287" i="29"/>
  <c r="AB287" i="29"/>
  <c r="AA287" i="29"/>
  <c r="Z287" i="29"/>
  <c r="Y287" i="29"/>
  <c r="T287" i="29"/>
  <c r="P287" i="29"/>
  <c r="AI286" i="29"/>
  <c r="AF286" i="29"/>
  <c r="AE286" i="29"/>
  <c r="AJ286" i="29"/>
  <c r="AB286" i="29"/>
  <c r="AA286" i="29"/>
  <c r="Z286" i="29"/>
  <c r="Y286" i="29"/>
  <c r="T286" i="29"/>
  <c r="P286" i="29"/>
  <c r="AI285" i="29"/>
  <c r="AF285" i="29"/>
  <c r="AE285" i="29"/>
  <c r="AJ285" i="29"/>
  <c r="AB285" i="29"/>
  <c r="AA285" i="29"/>
  <c r="Z285" i="29"/>
  <c r="Y285" i="29"/>
  <c r="T285" i="29"/>
  <c r="P285" i="29"/>
  <c r="AI284" i="29"/>
  <c r="AF284" i="29"/>
  <c r="AE284" i="29"/>
  <c r="AJ284" i="29"/>
  <c r="AB284" i="29"/>
  <c r="AA284" i="29"/>
  <c r="Z284" i="29"/>
  <c r="Y284" i="29"/>
  <c r="T284" i="29"/>
  <c r="P284" i="29"/>
  <c r="AE283" i="29"/>
  <c r="AJ283" i="29"/>
  <c r="AI283" i="29"/>
  <c r="AF283" i="29"/>
  <c r="AB283" i="29"/>
  <c r="AA283" i="29"/>
  <c r="Z283" i="29"/>
  <c r="Y283" i="29"/>
  <c r="T283" i="29"/>
  <c r="P283" i="29"/>
  <c r="AE282" i="29"/>
  <c r="AJ282" i="29"/>
  <c r="AI282" i="29"/>
  <c r="AF282" i="29"/>
  <c r="AB282" i="29"/>
  <c r="AA282" i="29"/>
  <c r="Z282" i="29"/>
  <c r="Y282" i="29"/>
  <c r="T282" i="29"/>
  <c r="P282" i="29"/>
  <c r="AE281" i="29"/>
  <c r="AJ281" i="29"/>
  <c r="AI281" i="29"/>
  <c r="AF281" i="29"/>
  <c r="AB281" i="29"/>
  <c r="AA281" i="29"/>
  <c r="Z281" i="29"/>
  <c r="Y281" i="29"/>
  <c r="T281" i="29"/>
  <c r="P281" i="29"/>
  <c r="AE280" i="29"/>
  <c r="AJ280" i="29"/>
  <c r="AI280" i="29"/>
  <c r="AF280" i="29"/>
  <c r="AB280" i="29"/>
  <c r="AA280" i="29"/>
  <c r="Z280" i="29"/>
  <c r="Y280" i="29"/>
  <c r="T280" i="29"/>
  <c r="P280" i="29"/>
  <c r="AI279" i="29"/>
  <c r="AF279" i="29"/>
  <c r="AE279" i="29"/>
  <c r="AJ279" i="29"/>
  <c r="AB279" i="29"/>
  <c r="AA279" i="29"/>
  <c r="Z279" i="29"/>
  <c r="Y279" i="29"/>
  <c r="T279" i="29"/>
  <c r="P279" i="29"/>
  <c r="AE278" i="29"/>
  <c r="AJ278" i="29"/>
  <c r="AI278" i="29"/>
  <c r="AF278" i="29"/>
  <c r="AB278" i="29"/>
  <c r="AA278" i="29"/>
  <c r="Z278" i="29"/>
  <c r="Y278" i="29"/>
  <c r="T278" i="29"/>
  <c r="P278" i="29"/>
  <c r="AE277" i="29"/>
  <c r="AJ277" i="29"/>
  <c r="AI277" i="29"/>
  <c r="AF277" i="29"/>
  <c r="AB277" i="29"/>
  <c r="AA277" i="29"/>
  <c r="Z277" i="29"/>
  <c r="Y277" i="29"/>
  <c r="T277" i="29"/>
  <c r="P277" i="29"/>
  <c r="AI276" i="29"/>
  <c r="AF276" i="29"/>
  <c r="AE276" i="29"/>
  <c r="AJ276" i="29"/>
  <c r="AB276" i="29"/>
  <c r="AA276" i="29"/>
  <c r="Z276" i="29"/>
  <c r="Y276" i="29"/>
  <c r="T276" i="29"/>
  <c r="P276" i="29"/>
  <c r="AI275" i="29"/>
  <c r="AF275" i="29"/>
  <c r="AE275" i="29"/>
  <c r="AJ275" i="29"/>
  <c r="AB275" i="29"/>
  <c r="AA275" i="29"/>
  <c r="Z275" i="29"/>
  <c r="Y275" i="29"/>
  <c r="T275" i="29"/>
  <c r="P275" i="29"/>
  <c r="AE274" i="29"/>
  <c r="AJ274" i="29"/>
  <c r="AI274" i="29"/>
  <c r="AF274" i="29"/>
  <c r="AB274" i="29"/>
  <c r="AA274" i="29"/>
  <c r="Z274" i="29"/>
  <c r="Y274" i="29"/>
  <c r="T274" i="29"/>
  <c r="P274" i="29"/>
  <c r="AE273" i="29"/>
  <c r="AJ273" i="29"/>
  <c r="AI273" i="29"/>
  <c r="AF273" i="29"/>
  <c r="AB273" i="29"/>
  <c r="AA273" i="29"/>
  <c r="Z273" i="29"/>
  <c r="Y273" i="29"/>
  <c r="T273" i="29"/>
  <c r="P273" i="29"/>
  <c r="AE272" i="29"/>
  <c r="AJ272" i="29"/>
  <c r="AI272" i="29"/>
  <c r="AF272" i="29"/>
  <c r="AB272" i="29"/>
  <c r="AA272" i="29"/>
  <c r="Z272" i="29"/>
  <c r="Y272" i="29"/>
  <c r="T272" i="29"/>
  <c r="P272" i="29"/>
  <c r="AE271" i="29"/>
  <c r="AJ271" i="29"/>
  <c r="AI271" i="29"/>
  <c r="AF271" i="29"/>
  <c r="AB271" i="29"/>
  <c r="AA271" i="29"/>
  <c r="Z271" i="29"/>
  <c r="Y271" i="29"/>
  <c r="T271" i="29"/>
  <c r="P271" i="29"/>
  <c r="AI270" i="29"/>
  <c r="AF270" i="29"/>
  <c r="AE270" i="29"/>
  <c r="AJ270" i="29"/>
  <c r="AB270" i="29"/>
  <c r="AA270" i="29"/>
  <c r="Z270" i="29"/>
  <c r="Y270" i="29"/>
  <c r="T270" i="29"/>
  <c r="P270" i="29"/>
  <c r="AE269" i="29"/>
  <c r="AJ269" i="29"/>
  <c r="AI269" i="29"/>
  <c r="AF269" i="29"/>
  <c r="AB269" i="29"/>
  <c r="AA269" i="29"/>
  <c r="Z269" i="29"/>
  <c r="Y269" i="29"/>
  <c r="T269" i="29"/>
  <c r="P269" i="29"/>
  <c r="AI268" i="29"/>
  <c r="AF268" i="29"/>
  <c r="AE268" i="29"/>
  <c r="AJ268" i="29"/>
  <c r="AB268" i="29"/>
  <c r="AA268" i="29"/>
  <c r="Z268" i="29"/>
  <c r="Y268" i="29"/>
  <c r="T268" i="29"/>
  <c r="P268" i="29"/>
  <c r="AI267" i="29"/>
  <c r="AF267" i="29"/>
  <c r="AE267" i="29"/>
  <c r="AJ267" i="29"/>
  <c r="AB267" i="29"/>
  <c r="AA267" i="29"/>
  <c r="Z267" i="29"/>
  <c r="Y267" i="29"/>
  <c r="T267" i="29"/>
  <c r="P267" i="29"/>
  <c r="AE266" i="29"/>
  <c r="AJ266" i="29"/>
  <c r="AI266" i="29"/>
  <c r="AF266" i="29"/>
  <c r="AB266" i="29"/>
  <c r="AA266" i="29"/>
  <c r="Z266" i="29"/>
  <c r="Y266" i="29"/>
  <c r="T266" i="29"/>
  <c r="P266" i="29"/>
  <c r="AI265" i="29"/>
  <c r="AF265" i="29"/>
  <c r="AE265" i="29"/>
  <c r="AJ265" i="29"/>
  <c r="AB265" i="29"/>
  <c r="AA265" i="29"/>
  <c r="Z265" i="29"/>
  <c r="Y265" i="29"/>
  <c r="T265" i="29"/>
  <c r="P265" i="29"/>
  <c r="AI264" i="29"/>
  <c r="AF264" i="29"/>
  <c r="AE264" i="29"/>
  <c r="AJ264" i="29"/>
  <c r="AB264" i="29"/>
  <c r="AA264" i="29"/>
  <c r="Z264" i="29"/>
  <c r="Y264" i="29"/>
  <c r="T264" i="29"/>
  <c r="P264" i="29"/>
  <c r="AI263" i="29"/>
  <c r="AF263" i="29"/>
  <c r="AE263" i="29"/>
  <c r="AJ263" i="29"/>
  <c r="AB263" i="29"/>
  <c r="AA263" i="29"/>
  <c r="Z263" i="29"/>
  <c r="Y263" i="29"/>
  <c r="T263" i="29"/>
  <c r="P263" i="29"/>
  <c r="AI262" i="29"/>
  <c r="AF262" i="29"/>
  <c r="AE262" i="29"/>
  <c r="AJ262" i="29"/>
  <c r="AB262" i="29"/>
  <c r="AA262" i="29"/>
  <c r="Z262" i="29"/>
  <c r="Y262" i="29"/>
  <c r="T262" i="29"/>
  <c r="P262" i="29"/>
  <c r="AE261" i="29"/>
  <c r="AJ261" i="29"/>
  <c r="AI261" i="29"/>
  <c r="AF261" i="29"/>
  <c r="AB261" i="29"/>
  <c r="AA261" i="29"/>
  <c r="Z261" i="29"/>
  <c r="Y261" i="29"/>
  <c r="T261" i="29"/>
  <c r="P261" i="29"/>
  <c r="AE260" i="29"/>
  <c r="AJ260" i="29"/>
  <c r="AI260" i="29"/>
  <c r="AF260" i="29"/>
  <c r="AB260" i="29"/>
  <c r="AA260" i="29"/>
  <c r="Z260" i="29"/>
  <c r="Y260" i="29"/>
  <c r="T260" i="29"/>
  <c r="P260" i="29"/>
  <c r="AI259" i="29"/>
  <c r="AF259" i="29"/>
  <c r="AE259" i="29"/>
  <c r="AJ259" i="29"/>
  <c r="AB259" i="29"/>
  <c r="AA259" i="29"/>
  <c r="Z259" i="29"/>
  <c r="Y259" i="29"/>
  <c r="T259" i="29"/>
  <c r="P259" i="29"/>
  <c r="AE258" i="29"/>
  <c r="AJ258" i="29"/>
  <c r="AI258" i="29"/>
  <c r="AF258" i="29"/>
  <c r="AB258" i="29"/>
  <c r="AA258" i="29"/>
  <c r="Z258" i="29"/>
  <c r="Y258" i="29"/>
  <c r="T258" i="29"/>
  <c r="P258" i="29"/>
  <c r="AI257" i="29"/>
  <c r="AF257" i="29"/>
  <c r="AE257" i="29"/>
  <c r="AJ257" i="29"/>
  <c r="AB257" i="29"/>
  <c r="AA257" i="29"/>
  <c r="Z257" i="29"/>
  <c r="Y257" i="29"/>
  <c r="T257" i="29"/>
  <c r="P257" i="29"/>
  <c r="AI256" i="29"/>
  <c r="AF256" i="29"/>
  <c r="AE256" i="29"/>
  <c r="AJ256" i="29"/>
  <c r="AB256" i="29"/>
  <c r="AA256" i="29"/>
  <c r="Z256" i="29"/>
  <c r="Y256" i="29"/>
  <c r="T256" i="29"/>
  <c r="P256" i="29"/>
  <c r="AE255" i="29"/>
  <c r="AJ255" i="29"/>
  <c r="AI255" i="29"/>
  <c r="AF255" i="29"/>
  <c r="AB255" i="29"/>
  <c r="AA255" i="29"/>
  <c r="Z255" i="29"/>
  <c r="Y255" i="29"/>
  <c r="T255" i="29"/>
  <c r="P255" i="29"/>
  <c r="AI254" i="29"/>
  <c r="AF254" i="29"/>
  <c r="AE254" i="29"/>
  <c r="AJ254" i="29"/>
  <c r="AB254" i="29"/>
  <c r="AA254" i="29"/>
  <c r="Z254" i="29"/>
  <c r="Y254" i="29"/>
  <c r="T254" i="29"/>
  <c r="P254" i="29"/>
  <c r="AE253" i="29"/>
  <c r="AJ253" i="29"/>
  <c r="AI253" i="29"/>
  <c r="AF253" i="29"/>
  <c r="AB253" i="29"/>
  <c r="AA253" i="29"/>
  <c r="Z253" i="29"/>
  <c r="Y253" i="29"/>
  <c r="T253" i="29"/>
  <c r="P253" i="29"/>
  <c r="AE252" i="29"/>
  <c r="AJ252" i="29"/>
  <c r="AI252" i="29"/>
  <c r="AF252" i="29"/>
  <c r="AB252" i="29"/>
  <c r="AA252" i="29"/>
  <c r="Z252" i="29"/>
  <c r="Y252" i="29"/>
  <c r="T252" i="29"/>
  <c r="P252" i="29"/>
  <c r="AI251" i="29"/>
  <c r="AF251" i="29"/>
  <c r="AE251" i="29"/>
  <c r="AJ251" i="29"/>
  <c r="AB251" i="29"/>
  <c r="AA251" i="29"/>
  <c r="Z251" i="29"/>
  <c r="Y251" i="29"/>
  <c r="T251" i="29"/>
  <c r="P251" i="29"/>
  <c r="AE250" i="29"/>
  <c r="AJ250" i="29"/>
  <c r="AI250" i="29"/>
  <c r="AF250" i="29"/>
  <c r="AB250" i="29"/>
  <c r="AA250" i="29"/>
  <c r="Z250" i="29"/>
  <c r="Y250" i="29"/>
  <c r="T250" i="29"/>
  <c r="P250" i="29"/>
  <c r="AI249" i="29"/>
  <c r="AF249" i="29"/>
  <c r="AE249" i="29"/>
  <c r="AJ249" i="29"/>
  <c r="AB249" i="29"/>
  <c r="AA249" i="29"/>
  <c r="Z249" i="29"/>
  <c r="Y249" i="29"/>
  <c r="T249" i="29"/>
  <c r="P249" i="29"/>
  <c r="AI248" i="29"/>
  <c r="AF248" i="29"/>
  <c r="AE248" i="29"/>
  <c r="AJ248" i="29"/>
  <c r="AB248" i="29"/>
  <c r="AA248" i="29"/>
  <c r="Z248" i="29"/>
  <c r="Y248" i="29"/>
  <c r="T248" i="29"/>
  <c r="P248" i="29"/>
  <c r="AE247" i="29"/>
  <c r="AJ247" i="29"/>
  <c r="AI247" i="29"/>
  <c r="AF247" i="29"/>
  <c r="AB247" i="29"/>
  <c r="AA247" i="29"/>
  <c r="Z247" i="29"/>
  <c r="Y247" i="29"/>
  <c r="T247" i="29"/>
  <c r="P247" i="29"/>
  <c r="AE246" i="29"/>
  <c r="AJ246" i="29"/>
  <c r="AI246" i="29"/>
  <c r="AF246" i="29"/>
  <c r="AB246" i="29"/>
  <c r="AA246" i="29"/>
  <c r="Z246" i="29"/>
  <c r="Y246" i="29"/>
  <c r="T246" i="29"/>
  <c r="P246" i="29"/>
  <c r="AE245" i="29"/>
  <c r="AJ245" i="29"/>
  <c r="AI245" i="29"/>
  <c r="AF245" i="29"/>
  <c r="AB245" i="29"/>
  <c r="AA245" i="29"/>
  <c r="Z245" i="29"/>
  <c r="Y245" i="29"/>
  <c r="T245" i="29"/>
  <c r="P245" i="29"/>
  <c r="AE244" i="29"/>
  <c r="AJ244" i="29"/>
  <c r="AI244" i="29"/>
  <c r="AF244" i="29"/>
  <c r="AB244" i="29"/>
  <c r="AA244" i="29"/>
  <c r="Z244" i="29"/>
  <c r="Y244" i="29"/>
  <c r="T244" i="29"/>
  <c r="P244" i="29"/>
  <c r="AE243" i="29"/>
  <c r="AJ243" i="29"/>
  <c r="AI243" i="29"/>
  <c r="AF243" i="29"/>
  <c r="AB243" i="29"/>
  <c r="AA243" i="29"/>
  <c r="Z243" i="29"/>
  <c r="Y243" i="29"/>
  <c r="T243" i="29"/>
  <c r="P243" i="29"/>
  <c r="AE242" i="29"/>
  <c r="AJ242" i="29"/>
  <c r="AI242" i="29"/>
  <c r="AF242" i="29"/>
  <c r="AB242" i="29"/>
  <c r="AA242" i="29"/>
  <c r="Z242" i="29"/>
  <c r="Y242" i="29"/>
  <c r="T242" i="29"/>
  <c r="P242" i="29"/>
  <c r="AI241" i="29"/>
  <c r="AF241" i="29"/>
  <c r="AE241" i="29"/>
  <c r="AJ241" i="29"/>
  <c r="AB241" i="29"/>
  <c r="AA241" i="29"/>
  <c r="Z241" i="29"/>
  <c r="Y241" i="29"/>
  <c r="T241" i="29"/>
  <c r="P241" i="29"/>
  <c r="AE240" i="29"/>
  <c r="AJ240" i="29"/>
  <c r="AI240" i="29"/>
  <c r="AF240" i="29"/>
  <c r="AB240" i="29"/>
  <c r="AA240" i="29"/>
  <c r="Z240" i="29"/>
  <c r="Y240" i="29"/>
  <c r="T240" i="29"/>
  <c r="P240" i="29"/>
  <c r="AI239" i="29"/>
  <c r="AF239" i="29"/>
  <c r="AE239" i="29"/>
  <c r="AJ239" i="29"/>
  <c r="AB239" i="29"/>
  <c r="AA239" i="29"/>
  <c r="Z239" i="29"/>
  <c r="Y239" i="29"/>
  <c r="T239" i="29"/>
  <c r="P239" i="29"/>
  <c r="AE238" i="29"/>
  <c r="AJ238" i="29"/>
  <c r="AI238" i="29"/>
  <c r="AF238" i="29"/>
  <c r="AB238" i="29"/>
  <c r="AA238" i="29"/>
  <c r="Z238" i="29"/>
  <c r="Y238" i="29"/>
  <c r="T238" i="29"/>
  <c r="P238" i="29"/>
  <c r="AE237" i="29"/>
  <c r="AJ237" i="29"/>
  <c r="AI237" i="29"/>
  <c r="AF237" i="29"/>
  <c r="AB237" i="29"/>
  <c r="AA237" i="29"/>
  <c r="Z237" i="29"/>
  <c r="Y237" i="29"/>
  <c r="T237" i="29"/>
  <c r="P237" i="29"/>
  <c r="AE236" i="29"/>
  <c r="AJ236" i="29"/>
  <c r="AI236" i="29"/>
  <c r="AF236" i="29"/>
  <c r="AB236" i="29"/>
  <c r="AA236" i="29"/>
  <c r="Z236" i="29"/>
  <c r="Y236" i="29"/>
  <c r="T236" i="29"/>
  <c r="P236" i="29"/>
  <c r="AE235" i="29"/>
  <c r="AJ235" i="29"/>
  <c r="AI235" i="29"/>
  <c r="AF235" i="29"/>
  <c r="AB235" i="29"/>
  <c r="AA235" i="29"/>
  <c r="Z235" i="29"/>
  <c r="Y235" i="29"/>
  <c r="T235" i="29"/>
  <c r="P235" i="29"/>
  <c r="AE234" i="29"/>
  <c r="AJ234" i="29"/>
  <c r="AI234" i="29"/>
  <c r="AF234" i="29"/>
  <c r="AB234" i="29"/>
  <c r="AA234" i="29"/>
  <c r="Z234" i="29"/>
  <c r="Y234" i="29"/>
  <c r="T234" i="29"/>
  <c r="P234" i="29"/>
  <c r="AI233" i="29"/>
  <c r="AF233" i="29"/>
  <c r="AE233" i="29"/>
  <c r="AJ233" i="29"/>
  <c r="AB233" i="29"/>
  <c r="AA233" i="29"/>
  <c r="Z233" i="29"/>
  <c r="Y233" i="29"/>
  <c r="T233" i="29"/>
  <c r="P233" i="29"/>
  <c r="AI232" i="29"/>
  <c r="AF232" i="29"/>
  <c r="AE232" i="29"/>
  <c r="AJ232" i="29"/>
  <c r="AB232" i="29"/>
  <c r="AA232" i="29"/>
  <c r="Z232" i="29"/>
  <c r="Y232" i="29"/>
  <c r="T232" i="29"/>
  <c r="P232" i="29"/>
  <c r="AI231" i="29"/>
  <c r="AF231" i="29"/>
  <c r="AE231" i="29"/>
  <c r="AJ231" i="29"/>
  <c r="AB231" i="29"/>
  <c r="AA231" i="29"/>
  <c r="Z231" i="29"/>
  <c r="Y231" i="29"/>
  <c r="T231" i="29"/>
  <c r="P231" i="29"/>
  <c r="AE230" i="29"/>
  <c r="AJ230" i="29"/>
  <c r="AI230" i="29"/>
  <c r="AF230" i="29"/>
  <c r="AB230" i="29"/>
  <c r="AA230" i="29"/>
  <c r="Z230" i="29"/>
  <c r="Y230" i="29"/>
  <c r="T230" i="29"/>
  <c r="P230" i="29"/>
  <c r="AE229" i="29"/>
  <c r="AJ229" i="29"/>
  <c r="AI229" i="29"/>
  <c r="AF229" i="29"/>
  <c r="AB229" i="29"/>
  <c r="AA229" i="29"/>
  <c r="Z229" i="29"/>
  <c r="Y229" i="29"/>
  <c r="T229" i="29"/>
  <c r="P229" i="29"/>
  <c r="AE228" i="29"/>
  <c r="AJ228" i="29"/>
  <c r="AI228" i="29"/>
  <c r="AF228" i="29"/>
  <c r="AB228" i="29"/>
  <c r="AA228" i="29"/>
  <c r="Z228" i="29"/>
  <c r="Y228" i="29"/>
  <c r="T228" i="29"/>
  <c r="P228" i="29"/>
  <c r="AE227" i="29"/>
  <c r="AJ227" i="29"/>
  <c r="AI227" i="29"/>
  <c r="AF227" i="29"/>
  <c r="AB227" i="29"/>
  <c r="AA227" i="29"/>
  <c r="Z227" i="29"/>
  <c r="Y227" i="29"/>
  <c r="T227" i="29"/>
  <c r="P227" i="29"/>
  <c r="AE226" i="29"/>
  <c r="AJ226" i="29"/>
  <c r="AI226" i="29"/>
  <c r="AF226" i="29"/>
  <c r="AB226" i="29"/>
  <c r="AA226" i="29"/>
  <c r="Z226" i="29"/>
  <c r="Y226" i="29"/>
  <c r="T226" i="29"/>
  <c r="P226" i="29"/>
  <c r="AE225" i="29"/>
  <c r="AJ225" i="29"/>
  <c r="AI225" i="29"/>
  <c r="AF225" i="29"/>
  <c r="AB225" i="29"/>
  <c r="AA225" i="29"/>
  <c r="Z225" i="29"/>
  <c r="Y225" i="29"/>
  <c r="T225" i="29"/>
  <c r="P225" i="29"/>
  <c r="AI224" i="29"/>
  <c r="AF224" i="29"/>
  <c r="AE224" i="29"/>
  <c r="AJ224" i="29"/>
  <c r="AB224" i="29"/>
  <c r="AA224" i="29"/>
  <c r="Z224" i="29"/>
  <c r="Y224" i="29"/>
  <c r="T224" i="29"/>
  <c r="P224" i="29"/>
  <c r="AI223" i="29"/>
  <c r="AF223" i="29"/>
  <c r="AE223" i="29"/>
  <c r="AJ223" i="29"/>
  <c r="AB223" i="29"/>
  <c r="AA223" i="29"/>
  <c r="Z223" i="29"/>
  <c r="Y223" i="29"/>
  <c r="T223" i="29"/>
  <c r="P223" i="29"/>
  <c r="AI222" i="29"/>
  <c r="AF222" i="29"/>
  <c r="AE222" i="29"/>
  <c r="AJ222" i="29"/>
  <c r="AB222" i="29"/>
  <c r="AA222" i="29"/>
  <c r="Z222" i="29"/>
  <c r="Y222" i="29"/>
  <c r="T222" i="29"/>
  <c r="P222" i="29"/>
  <c r="AE221" i="29"/>
  <c r="AJ221" i="29"/>
  <c r="AI221" i="29"/>
  <c r="AF221" i="29"/>
  <c r="AB221" i="29"/>
  <c r="AA221" i="29"/>
  <c r="Z221" i="29"/>
  <c r="Y221" i="29"/>
  <c r="T221" i="29"/>
  <c r="P221" i="29"/>
  <c r="AE220" i="29"/>
  <c r="AJ220" i="29"/>
  <c r="AI220" i="29"/>
  <c r="AF220" i="29"/>
  <c r="AB220" i="29"/>
  <c r="AA220" i="29"/>
  <c r="Z220" i="29"/>
  <c r="Y220" i="29"/>
  <c r="T220" i="29"/>
  <c r="P220" i="29"/>
  <c r="AI219" i="29"/>
  <c r="AF219" i="29"/>
  <c r="AE219" i="29"/>
  <c r="AJ219" i="29"/>
  <c r="AB219" i="29"/>
  <c r="AA219" i="29"/>
  <c r="Z219" i="29"/>
  <c r="Y219" i="29"/>
  <c r="T219" i="29"/>
  <c r="P219" i="29"/>
  <c r="AE218" i="29"/>
  <c r="AJ218" i="29"/>
  <c r="AI218" i="29"/>
  <c r="AF218" i="29"/>
  <c r="AB218" i="29"/>
  <c r="AA218" i="29"/>
  <c r="Z218" i="29"/>
  <c r="Y218" i="29"/>
  <c r="T218" i="29"/>
  <c r="P218" i="29"/>
  <c r="AI217" i="29"/>
  <c r="AF217" i="29"/>
  <c r="AE217" i="29"/>
  <c r="AJ217" i="29"/>
  <c r="AB217" i="29"/>
  <c r="AA217" i="29"/>
  <c r="Z217" i="29"/>
  <c r="Y217" i="29"/>
  <c r="T217" i="29"/>
  <c r="P217" i="29"/>
  <c r="AI216" i="29"/>
  <c r="AF216" i="29"/>
  <c r="AE216" i="29"/>
  <c r="AJ216" i="29"/>
  <c r="AB216" i="29"/>
  <c r="AA216" i="29"/>
  <c r="Z216" i="29"/>
  <c r="Y216" i="29"/>
  <c r="T216" i="29"/>
  <c r="P216" i="29"/>
  <c r="AI215" i="29"/>
  <c r="AF215" i="29"/>
  <c r="AE215" i="29"/>
  <c r="AJ215" i="29"/>
  <c r="AB215" i="29"/>
  <c r="AA215" i="29"/>
  <c r="Z215" i="29"/>
  <c r="Y215" i="29"/>
  <c r="T215" i="29"/>
  <c r="P215" i="29"/>
  <c r="AE214" i="29"/>
  <c r="AJ214" i="29"/>
  <c r="AI214" i="29"/>
  <c r="AF214" i="29"/>
  <c r="AB214" i="29"/>
  <c r="AA214" i="29"/>
  <c r="Z214" i="29"/>
  <c r="Y214" i="29"/>
  <c r="T214" i="29"/>
  <c r="P214" i="29"/>
  <c r="AI213" i="29"/>
  <c r="AF213" i="29"/>
  <c r="AE213" i="29"/>
  <c r="AJ213" i="29"/>
  <c r="AB213" i="29"/>
  <c r="AA213" i="29"/>
  <c r="Z213" i="29"/>
  <c r="Y213" i="29"/>
  <c r="T213" i="29"/>
  <c r="P213" i="29"/>
  <c r="AI212" i="29"/>
  <c r="AF212" i="29"/>
  <c r="AE212" i="29"/>
  <c r="AJ212" i="29"/>
  <c r="AB212" i="29"/>
  <c r="AA212" i="29"/>
  <c r="Z212" i="29"/>
  <c r="Y212" i="29"/>
  <c r="T212" i="29"/>
  <c r="P212" i="29"/>
  <c r="AI211" i="29"/>
  <c r="AF211" i="29"/>
  <c r="AE211" i="29"/>
  <c r="AJ211" i="29"/>
  <c r="AB211" i="29"/>
  <c r="AA211" i="29"/>
  <c r="Z211" i="29"/>
  <c r="Y211" i="29"/>
  <c r="T211" i="29"/>
  <c r="P211" i="29"/>
  <c r="AI210" i="29"/>
  <c r="AF210" i="29"/>
  <c r="AE210" i="29"/>
  <c r="AJ210" i="29"/>
  <c r="AB210" i="29"/>
  <c r="AA210" i="29"/>
  <c r="Z210" i="29"/>
  <c r="Y210" i="29"/>
  <c r="T210" i="29"/>
  <c r="P210" i="29"/>
  <c r="AI209" i="29"/>
  <c r="AF209" i="29"/>
  <c r="AE209" i="29"/>
  <c r="AJ209" i="29"/>
  <c r="AB209" i="29"/>
  <c r="AA209" i="29"/>
  <c r="Z209" i="29"/>
  <c r="Y209" i="29"/>
  <c r="T209" i="29"/>
  <c r="P209" i="29"/>
  <c r="AI208" i="29"/>
  <c r="AF208" i="29"/>
  <c r="AB208" i="29"/>
  <c r="AA208" i="29"/>
  <c r="Z208" i="29"/>
  <c r="Y208" i="29"/>
  <c r="P208" i="29"/>
  <c r="N208" i="29"/>
  <c r="AI207" i="29"/>
  <c r="AF207" i="29"/>
  <c r="AB207" i="29"/>
  <c r="AA207" i="29"/>
  <c r="Z207" i="29"/>
  <c r="Y207" i="29"/>
  <c r="P207" i="29"/>
  <c r="N207" i="29"/>
  <c r="AI206" i="29"/>
  <c r="AF206" i="29"/>
  <c r="AB206" i="29"/>
  <c r="AA206" i="29"/>
  <c r="Z206" i="29"/>
  <c r="Y206" i="29"/>
  <c r="P206" i="29"/>
  <c r="N206" i="29"/>
  <c r="AI205" i="29"/>
  <c r="AF205" i="29"/>
  <c r="AB205" i="29"/>
  <c r="AA205" i="29"/>
  <c r="Z205" i="29"/>
  <c r="Y205" i="29"/>
  <c r="P205" i="29"/>
  <c r="N205" i="29"/>
  <c r="AI204" i="29"/>
  <c r="AF204" i="29"/>
  <c r="AB204" i="29"/>
  <c r="AA204" i="29"/>
  <c r="Z204" i="29"/>
  <c r="Y204" i="29"/>
  <c r="P204" i="29"/>
  <c r="N204" i="29"/>
  <c r="AI203" i="29"/>
  <c r="AF203" i="29"/>
  <c r="AB203" i="29"/>
  <c r="AA203" i="29"/>
  <c r="Z203" i="29"/>
  <c r="Y203" i="29"/>
  <c r="P203" i="29"/>
  <c r="N203" i="29"/>
  <c r="AI202" i="29"/>
  <c r="AF202" i="29"/>
  <c r="AB202" i="29"/>
  <c r="AA202" i="29"/>
  <c r="Z202" i="29"/>
  <c r="Y202" i="29"/>
  <c r="P202" i="29"/>
  <c r="N202" i="29"/>
  <c r="AI201" i="29"/>
  <c r="AF201" i="29"/>
  <c r="AB201" i="29"/>
  <c r="AA201" i="29"/>
  <c r="Z201" i="29"/>
  <c r="Y201" i="29"/>
  <c r="P201" i="29"/>
  <c r="N201" i="29"/>
  <c r="AI200" i="29"/>
  <c r="AF200" i="29"/>
  <c r="AB200" i="29"/>
  <c r="AA200" i="29"/>
  <c r="Z200" i="29"/>
  <c r="Y200" i="29"/>
  <c r="P200" i="29"/>
  <c r="N200" i="29"/>
  <c r="AI199" i="29"/>
  <c r="AF199" i="29"/>
  <c r="AB199" i="29"/>
  <c r="AA199" i="29"/>
  <c r="Z199" i="29"/>
  <c r="Y199" i="29"/>
  <c r="P199" i="29"/>
  <c r="N199" i="29"/>
  <c r="AI198" i="29"/>
  <c r="AF198" i="29"/>
  <c r="AB198" i="29"/>
  <c r="AA198" i="29"/>
  <c r="Z198" i="29"/>
  <c r="Y198" i="29"/>
  <c r="P198" i="29"/>
  <c r="N198" i="29"/>
  <c r="AI197" i="29"/>
  <c r="AF197" i="29"/>
  <c r="AB197" i="29"/>
  <c r="AA197" i="29"/>
  <c r="Z197" i="29"/>
  <c r="Y197" i="29"/>
  <c r="P197" i="29"/>
  <c r="N197" i="29"/>
  <c r="AI196" i="29"/>
  <c r="AF196" i="29"/>
  <c r="AB196" i="29"/>
  <c r="AA196" i="29"/>
  <c r="Z196" i="29"/>
  <c r="Y196" i="29"/>
  <c r="P196" i="29"/>
  <c r="N196" i="29"/>
  <c r="AI195" i="29"/>
  <c r="AF195" i="29"/>
  <c r="AB195" i="29"/>
  <c r="AA195" i="29"/>
  <c r="Z195" i="29"/>
  <c r="Y195" i="29"/>
  <c r="P195" i="29"/>
  <c r="N195" i="29"/>
  <c r="AI194" i="29"/>
  <c r="AF194" i="29"/>
  <c r="AB194" i="29"/>
  <c r="AA194" i="29"/>
  <c r="Z194" i="29"/>
  <c r="Y194" i="29"/>
  <c r="P194" i="29"/>
  <c r="N194" i="29"/>
  <c r="AI193" i="29"/>
  <c r="AF193" i="29"/>
  <c r="AB193" i="29"/>
  <c r="AA193" i="29"/>
  <c r="Z193" i="29"/>
  <c r="Y193" i="29"/>
  <c r="P193" i="29"/>
  <c r="N193" i="29"/>
  <c r="AI192" i="29"/>
  <c r="AF192" i="29"/>
  <c r="AB192" i="29"/>
  <c r="AA192" i="29"/>
  <c r="Z192" i="29"/>
  <c r="Y192" i="29"/>
  <c r="P192" i="29"/>
  <c r="N192" i="29"/>
  <c r="AI191" i="29"/>
  <c r="AF191" i="29"/>
  <c r="AB191" i="29"/>
  <c r="AA191" i="29"/>
  <c r="Z191" i="29"/>
  <c r="Y191" i="29"/>
  <c r="P191" i="29"/>
  <c r="N191" i="29"/>
  <c r="AI190" i="29"/>
  <c r="AF190" i="29"/>
  <c r="AB190" i="29"/>
  <c r="AA190" i="29"/>
  <c r="Z190" i="29"/>
  <c r="Y190" i="29"/>
  <c r="P190" i="29"/>
  <c r="N190" i="29"/>
  <c r="AI189" i="29"/>
  <c r="AF189" i="29"/>
  <c r="AB189" i="29"/>
  <c r="AA189" i="29"/>
  <c r="Z189" i="29"/>
  <c r="Y189" i="29"/>
  <c r="P189" i="29"/>
  <c r="N189" i="29"/>
  <c r="AI188" i="29"/>
  <c r="AF188" i="29"/>
  <c r="AB188" i="29"/>
  <c r="AA188" i="29"/>
  <c r="Z188" i="29"/>
  <c r="Y188" i="29"/>
  <c r="P188" i="29"/>
  <c r="N188" i="29"/>
  <c r="AI187" i="29"/>
  <c r="AF187" i="29"/>
  <c r="AB187" i="29"/>
  <c r="AA187" i="29"/>
  <c r="Z187" i="29"/>
  <c r="Y187" i="29"/>
  <c r="P187" i="29"/>
  <c r="N187" i="29"/>
  <c r="AI186" i="29"/>
  <c r="AF186" i="29"/>
  <c r="AB186" i="29"/>
  <c r="AA186" i="29"/>
  <c r="Z186" i="29"/>
  <c r="Y186" i="29"/>
  <c r="P186" i="29"/>
  <c r="N186" i="29"/>
  <c r="AI185" i="29"/>
  <c r="AF185" i="29"/>
  <c r="AB185" i="29"/>
  <c r="AA185" i="29"/>
  <c r="Z185" i="29"/>
  <c r="Y185" i="29"/>
  <c r="P185" i="29"/>
  <c r="N185" i="29"/>
  <c r="AI184" i="29"/>
  <c r="AF184" i="29"/>
  <c r="AB184" i="29"/>
  <c r="AA184" i="29"/>
  <c r="Z184" i="29"/>
  <c r="Y184" i="29"/>
  <c r="P184" i="29"/>
  <c r="N184" i="29"/>
  <c r="AI183" i="29"/>
  <c r="AF183" i="29"/>
  <c r="AB183" i="29"/>
  <c r="AA183" i="29"/>
  <c r="Z183" i="29"/>
  <c r="Y183" i="29"/>
  <c r="P183" i="29"/>
  <c r="N183" i="29"/>
  <c r="AI182" i="29"/>
  <c r="AF182" i="29"/>
  <c r="AB182" i="29"/>
  <c r="AA182" i="29"/>
  <c r="Z182" i="29"/>
  <c r="Y182" i="29"/>
  <c r="P182" i="29"/>
  <c r="N182" i="29"/>
  <c r="AI181" i="29"/>
  <c r="AF181" i="29"/>
  <c r="AB181" i="29"/>
  <c r="AA181" i="29"/>
  <c r="Z181" i="29"/>
  <c r="Y181" i="29"/>
  <c r="P181" i="29"/>
  <c r="N181" i="29"/>
  <c r="AI180" i="29"/>
  <c r="AF180" i="29"/>
  <c r="AB180" i="29"/>
  <c r="AA180" i="29"/>
  <c r="Z180" i="29"/>
  <c r="Y180" i="29"/>
  <c r="P180" i="29"/>
  <c r="N180" i="29"/>
  <c r="AI179" i="29"/>
  <c r="AF179" i="29"/>
  <c r="AB179" i="29"/>
  <c r="AA179" i="29"/>
  <c r="Z179" i="29"/>
  <c r="Y179" i="29"/>
  <c r="P179" i="29"/>
  <c r="N179" i="29"/>
  <c r="AI178" i="29"/>
  <c r="AF178" i="29"/>
  <c r="AB178" i="29"/>
  <c r="AA178" i="29"/>
  <c r="Z178" i="29"/>
  <c r="Y178" i="29"/>
  <c r="P178" i="29"/>
  <c r="N178" i="29"/>
  <c r="AI177" i="29"/>
  <c r="AF177" i="29"/>
  <c r="AB177" i="29"/>
  <c r="AA177" i="29"/>
  <c r="Z177" i="29"/>
  <c r="Y177" i="29"/>
  <c r="P177" i="29"/>
  <c r="N177" i="29"/>
  <c r="AI176" i="29"/>
  <c r="AF176" i="29"/>
  <c r="AB176" i="29"/>
  <c r="AA176" i="29"/>
  <c r="Z176" i="29"/>
  <c r="Y176" i="29"/>
  <c r="P176" i="29"/>
  <c r="N176" i="29"/>
  <c r="AI175" i="29"/>
  <c r="AF175" i="29"/>
  <c r="AB175" i="29"/>
  <c r="AA175" i="29"/>
  <c r="Z175" i="29"/>
  <c r="Y175" i="29"/>
  <c r="P175" i="29"/>
  <c r="N175" i="29"/>
  <c r="AI174" i="29"/>
  <c r="AF174" i="29"/>
  <c r="AB174" i="29"/>
  <c r="AA174" i="29"/>
  <c r="Z174" i="29"/>
  <c r="Y174" i="29"/>
  <c r="P174" i="29"/>
  <c r="N174" i="29"/>
  <c r="AI173" i="29"/>
  <c r="AF173" i="29"/>
  <c r="AB173" i="29"/>
  <c r="AA173" i="29"/>
  <c r="Z173" i="29"/>
  <c r="Y173" i="29"/>
  <c r="P173" i="29"/>
  <c r="N173" i="29"/>
  <c r="AI172" i="29"/>
  <c r="AF172" i="29"/>
  <c r="AB172" i="29"/>
  <c r="AA172" i="29"/>
  <c r="Z172" i="29"/>
  <c r="Y172" i="29"/>
  <c r="P172" i="29"/>
  <c r="N172" i="29"/>
  <c r="AI171" i="29"/>
  <c r="AF171" i="29"/>
  <c r="AB171" i="29"/>
  <c r="AA171" i="29"/>
  <c r="Z171" i="29"/>
  <c r="Y171" i="29"/>
  <c r="P171" i="29"/>
  <c r="N171" i="29"/>
  <c r="AI170" i="29"/>
  <c r="AF170" i="29"/>
  <c r="AB170" i="29"/>
  <c r="AA170" i="29"/>
  <c r="Z170" i="29"/>
  <c r="Y170" i="29"/>
  <c r="P170" i="29"/>
  <c r="N170" i="29"/>
  <c r="AI169" i="29"/>
  <c r="AF169" i="29"/>
  <c r="AB169" i="29"/>
  <c r="AA169" i="29"/>
  <c r="Z169" i="29"/>
  <c r="Y169" i="29"/>
  <c r="P169" i="29"/>
  <c r="N169" i="29"/>
  <c r="AI168" i="29"/>
  <c r="AF168" i="29"/>
  <c r="AB168" i="29"/>
  <c r="AA168" i="29"/>
  <c r="Z168" i="29"/>
  <c r="Y168" i="29"/>
  <c r="P168" i="29"/>
  <c r="N168" i="29"/>
  <c r="AI167" i="29"/>
  <c r="AF167" i="29"/>
  <c r="AB167" i="29"/>
  <c r="AA167" i="29"/>
  <c r="Z167" i="29"/>
  <c r="Y167" i="29"/>
  <c r="P167" i="29"/>
  <c r="N167" i="29"/>
  <c r="AI166" i="29"/>
  <c r="AF166" i="29"/>
  <c r="AB166" i="29"/>
  <c r="AA166" i="29"/>
  <c r="Z166" i="29"/>
  <c r="Y166" i="29"/>
  <c r="P166" i="29"/>
  <c r="N166" i="29"/>
  <c r="AI165" i="29"/>
  <c r="AF165" i="29"/>
  <c r="AB165" i="29"/>
  <c r="AA165" i="29"/>
  <c r="Z165" i="29"/>
  <c r="Y165" i="29"/>
  <c r="P165" i="29"/>
  <c r="N165" i="29"/>
  <c r="AI164" i="29"/>
  <c r="AF164" i="29"/>
  <c r="AB164" i="29"/>
  <c r="AA164" i="29"/>
  <c r="Z164" i="29"/>
  <c r="Y164" i="29"/>
  <c r="P164" i="29"/>
  <c r="N164" i="29"/>
  <c r="AI163" i="29"/>
  <c r="AF163" i="29"/>
  <c r="AB163" i="29"/>
  <c r="AA163" i="29"/>
  <c r="Z163" i="29"/>
  <c r="Y163" i="29"/>
  <c r="P163" i="29"/>
  <c r="N163" i="29"/>
  <c r="AI162" i="29"/>
  <c r="AF162" i="29"/>
  <c r="AB162" i="29"/>
  <c r="AA162" i="29"/>
  <c r="Z162" i="29"/>
  <c r="Y162" i="29"/>
  <c r="P162" i="29"/>
  <c r="N162" i="29"/>
  <c r="AI161" i="29"/>
  <c r="AF161" i="29"/>
  <c r="AB161" i="29"/>
  <c r="AA161" i="29"/>
  <c r="Z161" i="29"/>
  <c r="Y161" i="29"/>
  <c r="P161" i="29"/>
  <c r="N161" i="29"/>
  <c r="AI160" i="29"/>
  <c r="AF160" i="29"/>
  <c r="AB160" i="29"/>
  <c r="AA160" i="29"/>
  <c r="Z160" i="29"/>
  <c r="Y160" i="29"/>
  <c r="P160" i="29"/>
  <c r="N160" i="29"/>
  <c r="AI159" i="29"/>
  <c r="AF159" i="29"/>
  <c r="AB159" i="29"/>
  <c r="AA159" i="29"/>
  <c r="Z159" i="29"/>
  <c r="Y159" i="29"/>
  <c r="P159" i="29"/>
  <c r="N159" i="29"/>
  <c r="AI158" i="29"/>
  <c r="AF158" i="29"/>
  <c r="AB158" i="29"/>
  <c r="AA158" i="29"/>
  <c r="Z158" i="29"/>
  <c r="Y158" i="29"/>
  <c r="P158" i="29"/>
  <c r="N158" i="29"/>
  <c r="AI157" i="29"/>
  <c r="AF157" i="29"/>
  <c r="AB157" i="29"/>
  <c r="AA157" i="29"/>
  <c r="Z157" i="29"/>
  <c r="Y157" i="29"/>
  <c r="P157" i="29"/>
  <c r="N157" i="29"/>
  <c r="AI156" i="29"/>
  <c r="AF156" i="29"/>
  <c r="AB156" i="29"/>
  <c r="AA156" i="29"/>
  <c r="Z156" i="29"/>
  <c r="Y156" i="29"/>
  <c r="P156" i="29"/>
  <c r="N156" i="29"/>
  <c r="AI155" i="29"/>
  <c r="AF155" i="29"/>
  <c r="AB155" i="29"/>
  <c r="AA155" i="29"/>
  <c r="Z155" i="29"/>
  <c r="Y155" i="29"/>
  <c r="P155" i="29"/>
  <c r="N155" i="29"/>
  <c r="AI154" i="29"/>
  <c r="AF154" i="29"/>
  <c r="AB154" i="29"/>
  <c r="AA154" i="29"/>
  <c r="Z154" i="29"/>
  <c r="Y154" i="29"/>
  <c r="P154" i="29"/>
  <c r="N154" i="29"/>
  <c r="AI153" i="29"/>
  <c r="AF153" i="29"/>
  <c r="AB153" i="29"/>
  <c r="AA153" i="29"/>
  <c r="Z153" i="29"/>
  <c r="Y153" i="29"/>
  <c r="P153" i="29"/>
  <c r="N153" i="29"/>
  <c r="AI152" i="29"/>
  <c r="AF152" i="29"/>
  <c r="AB152" i="29"/>
  <c r="AA152" i="29"/>
  <c r="Z152" i="29"/>
  <c r="Y152" i="29"/>
  <c r="P152" i="29"/>
  <c r="N152" i="29"/>
  <c r="AI151" i="29"/>
  <c r="AF151" i="29"/>
  <c r="AB151" i="29"/>
  <c r="AA151" i="29"/>
  <c r="Z151" i="29"/>
  <c r="Y151" i="29"/>
  <c r="P151" i="29"/>
  <c r="N151" i="29"/>
  <c r="AI150" i="29"/>
  <c r="AF150" i="29"/>
  <c r="AB150" i="29"/>
  <c r="AA150" i="29"/>
  <c r="Z150" i="29"/>
  <c r="Y150" i="29"/>
  <c r="P150" i="29"/>
  <c r="N150" i="29"/>
  <c r="AI149" i="29"/>
  <c r="AF149" i="29"/>
  <c r="AB149" i="29"/>
  <c r="AA149" i="29"/>
  <c r="Z149" i="29"/>
  <c r="Y149" i="29"/>
  <c r="P149" i="29"/>
  <c r="N149" i="29"/>
  <c r="AI148" i="29"/>
  <c r="AF148" i="29"/>
  <c r="AB148" i="29"/>
  <c r="AA148" i="29"/>
  <c r="Z148" i="29"/>
  <c r="Y148" i="29"/>
  <c r="P148" i="29"/>
  <c r="N148" i="29"/>
  <c r="AI147" i="29"/>
  <c r="AF147" i="29"/>
  <c r="AB147" i="29"/>
  <c r="AA147" i="29"/>
  <c r="Z147" i="29"/>
  <c r="Y147" i="29"/>
  <c r="P147" i="29"/>
  <c r="N147" i="29"/>
  <c r="AI146" i="29"/>
  <c r="AF146" i="29"/>
  <c r="AB146" i="29"/>
  <c r="AA146" i="29"/>
  <c r="Z146" i="29"/>
  <c r="Y146" i="29"/>
  <c r="P146" i="29"/>
  <c r="N146" i="29"/>
  <c r="AI145" i="29"/>
  <c r="AF145" i="29"/>
  <c r="AB145" i="29"/>
  <c r="AA145" i="29"/>
  <c r="Z145" i="29"/>
  <c r="Y145" i="29"/>
  <c r="P145" i="29"/>
  <c r="N145" i="29"/>
  <c r="AI144" i="29"/>
  <c r="AF144" i="29"/>
  <c r="AB144" i="29"/>
  <c r="AA144" i="29"/>
  <c r="Z144" i="29"/>
  <c r="Y144" i="29"/>
  <c r="P144" i="29"/>
  <c r="N144" i="29"/>
  <c r="AI143" i="29"/>
  <c r="AF143" i="29"/>
  <c r="AB143" i="29"/>
  <c r="AA143" i="29"/>
  <c r="Z143" i="29"/>
  <c r="Y143" i="29"/>
  <c r="P143" i="29"/>
  <c r="N143" i="29"/>
  <c r="AI142" i="29"/>
  <c r="AF142" i="29"/>
  <c r="AB142" i="29"/>
  <c r="AA142" i="29"/>
  <c r="Z142" i="29"/>
  <c r="Y142" i="29"/>
  <c r="P142" i="29"/>
  <c r="N142" i="29"/>
  <c r="AI141" i="29"/>
  <c r="AF141" i="29"/>
  <c r="AB141" i="29"/>
  <c r="AA141" i="29"/>
  <c r="Z141" i="29"/>
  <c r="Y141" i="29"/>
  <c r="P141" i="29"/>
  <c r="N141" i="29"/>
  <c r="AI140" i="29"/>
  <c r="AF140" i="29"/>
  <c r="AB140" i="29"/>
  <c r="AA140" i="29"/>
  <c r="Z140" i="29"/>
  <c r="Y140" i="29"/>
  <c r="P140" i="29"/>
  <c r="N140" i="29"/>
  <c r="AI139" i="29"/>
  <c r="AF139" i="29"/>
  <c r="AB139" i="29"/>
  <c r="AA139" i="29"/>
  <c r="Z139" i="29"/>
  <c r="Y139" i="29"/>
  <c r="P139" i="29"/>
  <c r="N139" i="29"/>
  <c r="AI138" i="29"/>
  <c r="AF138" i="29"/>
  <c r="AB138" i="29"/>
  <c r="AA138" i="29"/>
  <c r="Z138" i="29"/>
  <c r="Y138" i="29"/>
  <c r="P138" i="29"/>
  <c r="N138" i="29"/>
  <c r="AI137" i="29"/>
  <c r="AF137" i="29"/>
  <c r="AB137" i="29"/>
  <c r="AA137" i="29"/>
  <c r="Z137" i="29"/>
  <c r="Y137" i="29"/>
  <c r="P137" i="29"/>
  <c r="N137" i="29"/>
  <c r="AI136" i="29"/>
  <c r="AF136" i="29"/>
  <c r="AB136" i="29"/>
  <c r="AA136" i="29"/>
  <c r="Z136" i="29"/>
  <c r="Y136" i="29"/>
  <c r="P136" i="29"/>
  <c r="N136" i="29"/>
  <c r="AI135" i="29"/>
  <c r="AF135" i="29"/>
  <c r="AB135" i="29"/>
  <c r="AA135" i="29"/>
  <c r="Z135" i="29"/>
  <c r="Y135" i="29"/>
  <c r="P135" i="29"/>
  <c r="N135" i="29"/>
  <c r="AI134" i="29"/>
  <c r="AF134" i="29"/>
  <c r="AB134" i="29"/>
  <c r="AA134" i="29"/>
  <c r="Z134" i="29"/>
  <c r="Y134" i="29"/>
  <c r="P134" i="29"/>
  <c r="N134" i="29"/>
  <c r="AI133" i="29"/>
  <c r="AF133" i="29"/>
  <c r="AB133" i="29"/>
  <c r="AA133" i="29"/>
  <c r="Z133" i="29"/>
  <c r="Y133" i="29"/>
  <c r="P133" i="29"/>
  <c r="N133" i="29"/>
  <c r="AI132" i="29"/>
  <c r="AF132" i="29"/>
  <c r="AB132" i="29"/>
  <c r="AA132" i="29"/>
  <c r="Z132" i="29"/>
  <c r="Y132" i="29"/>
  <c r="P132" i="29"/>
  <c r="N132" i="29"/>
  <c r="AI131" i="29"/>
  <c r="AF131" i="29"/>
  <c r="AB131" i="29"/>
  <c r="AA131" i="29"/>
  <c r="Z131" i="29"/>
  <c r="Y131" i="29"/>
  <c r="P131" i="29"/>
  <c r="N131" i="29"/>
  <c r="AI130" i="29"/>
  <c r="AF130" i="29"/>
  <c r="AB130" i="29"/>
  <c r="AA130" i="29"/>
  <c r="Z130" i="29"/>
  <c r="Y130" i="29"/>
  <c r="P130" i="29"/>
  <c r="N130" i="29"/>
  <c r="AI129" i="29"/>
  <c r="AF129" i="29"/>
  <c r="AB129" i="29"/>
  <c r="AA129" i="29"/>
  <c r="Z129" i="29"/>
  <c r="Y129" i="29"/>
  <c r="P129" i="29"/>
  <c r="N129" i="29"/>
  <c r="AI128" i="29"/>
  <c r="AF128" i="29"/>
  <c r="AB128" i="29"/>
  <c r="AA128" i="29"/>
  <c r="Z128" i="29"/>
  <c r="Y128" i="29"/>
  <c r="P128" i="29"/>
  <c r="N128" i="29"/>
  <c r="AI127" i="29"/>
  <c r="AF127" i="29"/>
  <c r="AB127" i="29"/>
  <c r="AA127" i="29"/>
  <c r="Z127" i="29"/>
  <c r="Y127" i="29"/>
  <c r="P127" i="29"/>
  <c r="N127" i="29"/>
  <c r="AI126" i="29"/>
  <c r="AF126" i="29"/>
  <c r="AB126" i="29"/>
  <c r="AA126" i="29"/>
  <c r="Z126" i="29"/>
  <c r="Y126" i="29"/>
  <c r="P126" i="29"/>
  <c r="N126" i="29"/>
  <c r="AI125" i="29"/>
  <c r="AF125" i="29"/>
  <c r="AB125" i="29"/>
  <c r="AA125" i="29"/>
  <c r="Z125" i="29"/>
  <c r="Y125" i="29"/>
  <c r="P125" i="29"/>
  <c r="N125" i="29"/>
  <c r="AI124" i="29"/>
  <c r="AF124" i="29"/>
  <c r="AB124" i="29"/>
  <c r="AA124" i="29"/>
  <c r="Z124" i="29"/>
  <c r="Y124" i="29"/>
  <c r="P124" i="29"/>
  <c r="N124" i="29"/>
  <c r="AI123" i="29"/>
  <c r="AF123" i="29"/>
  <c r="AB123" i="29"/>
  <c r="AA123" i="29"/>
  <c r="Z123" i="29"/>
  <c r="Y123" i="29"/>
  <c r="P123" i="29"/>
  <c r="N123" i="29"/>
  <c r="AI122" i="29"/>
  <c r="AF122" i="29"/>
  <c r="AB122" i="29"/>
  <c r="AA122" i="29"/>
  <c r="Z122" i="29"/>
  <c r="Y122" i="29"/>
  <c r="P122" i="29"/>
  <c r="N122" i="29"/>
  <c r="AI121" i="29"/>
  <c r="AF121" i="29"/>
  <c r="AB121" i="29"/>
  <c r="AA121" i="29"/>
  <c r="Z121" i="29"/>
  <c r="Y121" i="29"/>
  <c r="P121" i="29"/>
  <c r="N121" i="29"/>
  <c r="AI120" i="29"/>
  <c r="AF120" i="29"/>
  <c r="AB120" i="29"/>
  <c r="AA120" i="29"/>
  <c r="Z120" i="29"/>
  <c r="Y120" i="29"/>
  <c r="P120" i="29"/>
  <c r="N120" i="29"/>
  <c r="AI119" i="29"/>
  <c r="AF119" i="29"/>
  <c r="AB119" i="29"/>
  <c r="AA119" i="29"/>
  <c r="Z119" i="29"/>
  <c r="Y119" i="29"/>
  <c r="P119" i="29"/>
  <c r="N119" i="29"/>
  <c r="AI118" i="29"/>
  <c r="AF118" i="29"/>
  <c r="AB118" i="29"/>
  <c r="AA118" i="29"/>
  <c r="Z118" i="29"/>
  <c r="Y118" i="29"/>
  <c r="P118" i="29"/>
  <c r="N118" i="29"/>
  <c r="AI117" i="29"/>
  <c r="AF117" i="29"/>
  <c r="AB117" i="29"/>
  <c r="AA117" i="29"/>
  <c r="Z117" i="29"/>
  <c r="Y117" i="29"/>
  <c r="P117" i="29"/>
  <c r="N117" i="29"/>
  <c r="AI116" i="29"/>
  <c r="AF116" i="29"/>
  <c r="AB116" i="29"/>
  <c r="AA116" i="29"/>
  <c r="Z116" i="29"/>
  <c r="Y116" i="29"/>
  <c r="P116" i="29"/>
  <c r="N116" i="29"/>
  <c r="AI115" i="29"/>
  <c r="AF115" i="29"/>
  <c r="AB115" i="29"/>
  <c r="AA115" i="29"/>
  <c r="Z115" i="29"/>
  <c r="Y115" i="29"/>
  <c r="P115" i="29"/>
  <c r="N115" i="29"/>
  <c r="AI114" i="29"/>
  <c r="AF114" i="29"/>
  <c r="AB114" i="29"/>
  <c r="AA114" i="29"/>
  <c r="Z114" i="29"/>
  <c r="Y114" i="29"/>
  <c r="P114" i="29"/>
  <c r="N114" i="29"/>
  <c r="AI113" i="29"/>
  <c r="AF113" i="29"/>
  <c r="AB113" i="29"/>
  <c r="AA113" i="29"/>
  <c r="Z113" i="29"/>
  <c r="Y113" i="29"/>
  <c r="P113" i="29"/>
  <c r="N113" i="29"/>
  <c r="AI112" i="29"/>
  <c r="AF112" i="29"/>
  <c r="AB112" i="29"/>
  <c r="AA112" i="29"/>
  <c r="Z112" i="29"/>
  <c r="Y112" i="29"/>
  <c r="P112" i="29"/>
  <c r="N112" i="29"/>
  <c r="AI111" i="29"/>
  <c r="AF111" i="29"/>
  <c r="AB111" i="29"/>
  <c r="AA111" i="29"/>
  <c r="Z111" i="29"/>
  <c r="Y111" i="29"/>
  <c r="P111" i="29"/>
  <c r="N111" i="29"/>
  <c r="AI110" i="29"/>
  <c r="AF110" i="29"/>
  <c r="AB110" i="29"/>
  <c r="AA110" i="29"/>
  <c r="Z110" i="29"/>
  <c r="Y110" i="29"/>
  <c r="P110" i="29"/>
  <c r="N110" i="29"/>
  <c r="AI109" i="29"/>
  <c r="AF109" i="29"/>
  <c r="AB109" i="29"/>
  <c r="AA109" i="29"/>
  <c r="Z109" i="29"/>
  <c r="Y109" i="29"/>
  <c r="P109" i="29"/>
  <c r="N109" i="29"/>
  <c r="AI108" i="29"/>
  <c r="AF108" i="29"/>
  <c r="AB108" i="29"/>
  <c r="AA108" i="29"/>
  <c r="Z108" i="29"/>
  <c r="Y108" i="29"/>
  <c r="P108" i="29"/>
  <c r="N108" i="29"/>
  <c r="AI107" i="29"/>
  <c r="AF107" i="29"/>
  <c r="AB107" i="29"/>
  <c r="AA107" i="29"/>
  <c r="Z107" i="29"/>
  <c r="Y107" i="29"/>
  <c r="P107" i="29"/>
  <c r="N107" i="29"/>
  <c r="AI106" i="29"/>
  <c r="AF106" i="29"/>
  <c r="AB106" i="29"/>
  <c r="AA106" i="29"/>
  <c r="Z106" i="29"/>
  <c r="Y106" i="29"/>
  <c r="P106" i="29"/>
  <c r="N106" i="29"/>
  <c r="AI105" i="29"/>
  <c r="AF105" i="29"/>
  <c r="AB105" i="29"/>
  <c r="AA105" i="29"/>
  <c r="Z105" i="29"/>
  <c r="Y105" i="29"/>
  <c r="P105" i="29"/>
  <c r="N105" i="29"/>
  <c r="AI104" i="29"/>
  <c r="AF104" i="29"/>
  <c r="AB104" i="29"/>
  <c r="AA104" i="29"/>
  <c r="Z104" i="29"/>
  <c r="Y104" i="29"/>
  <c r="P104" i="29"/>
  <c r="N104" i="29"/>
  <c r="AI103" i="29"/>
  <c r="AF103" i="29"/>
  <c r="AB103" i="29"/>
  <c r="AA103" i="29"/>
  <c r="Z103" i="29"/>
  <c r="Y103" i="29"/>
  <c r="P103" i="29"/>
  <c r="N103" i="29"/>
  <c r="AI102" i="29"/>
  <c r="AF102" i="29"/>
  <c r="AB102" i="29"/>
  <c r="AA102" i="29"/>
  <c r="Z102" i="29"/>
  <c r="Y102" i="29"/>
  <c r="P102" i="29"/>
  <c r="N102" i="29"/>
  <c r="AI101" i="29"/>
  <c r="AF101" i="29"/>
  <c r="AB101" i="29"/>
  <c r="AA101" i="29"/>
  <c r="Z101" i="29"/>
  <c r="Y101" i="29"/>
  <c r="C4" i="29"/>
  <c r="X101" i="29"/>
  <c r="W101" i="29"/>
  <c r="P101" i="29"/>
  <c r="N101" i="29"/>
  <c r="AI100" i="29"/>
  <c r="AF100" i="29"/>
  <c r="AB100" i="29"/>
  <c r="AA100" i="29"/>
  <c r="Z100" i="29"/>
  <c r="Y100" i="29"/>
  <c r="P100" i="29"/>
  <c r="N100" i="29"/>
  <c r="AI99" i="29"/>
  <c r="AF99" i="29"/>
  <c r="AB99" i="29"/>
  <c r="AA99" i="29"/>
  <c r="Z99" i="29"/>
  <c r="Y99" i="29"/>
  <c r="P99" i="29"/>
  <c r="N99" i="29"/>
  <c r="AI98" i="29"/>
  <c r="AF98" i="29"/>
  <c r="AB98" i="29"/>
  <c r="AA98" i="29"/>
  <c r="Z98" i="29"/>
  <c r="Y98" i="29"/>
  <c r="P98" i="29"/>
  <c r="N98" i="29"/>
  <c r="AI97" i="29"/>
  <c r="AF97" i="29"/>
  <c r="AB97" i="29"/>
  <c r="AA97" i="29"/>
  <c r="Z97" i="29"/>
  <c r="Y97" i="29"/>
  <c r="P97" i="29"/>
  <c r="N97" i="29"/>
  <c r="AI96" i="29"/>
  <c r="AF96" i="29"/>
  <c r="AB96" i="29"/>
  <c r="AA96" i="29"/>
  <c r="Z96" i="29"/>
  <c r="Y96" i="29"/>
  <c r="P96" i="29"/>
  <c r="N96" i="29"/>
  <c r="AI95" i="29"/>
  <c r="AF95" i="29"/>
  <c r="AB95" i="29"/>
  <c r="AA95" i="29"/>
  <c r="Z95" i="29"/>
  <c r="Y95" i="29"/>
  <c r="P95" i="29"/>
  <c r="N95" i="29"/>
  <c r="AI94" i="29"/>
  <c r="AF94" i="29"/>
  <c r="AB94" i="29"/>
  <c r="AA94" i="29"/>
  <c r="Z94" i="29"/>
  <c r="Y94" i="29"/>
  <c r="P94" i="29"/>
  <c r="N94" i="29"/>
  <c r="AI93" i="29"/>
  <c r="AF93" i="29"/>
  <c r="AB93" i="29"/>
  <c r="AA93" i="29"/>
  <c r="Z93" i="29"/>
  <c r="Y93" i="29"/>
  <c r="P93" i="29"/>
  <c r="N93" i="29"/>
  <c r="AI92" i="29"/>
  <c r="AF92" i="29"/>
  <c r="AB92" i="29"/>
  <c r="AA92" i="29"/>
  <c r="Z92" i="29"/>
  <c r="Y92" i="29"/>
  <c r="P92" i="29"/>
  <c r="N92" i="29"/>
  <c r="AI91" i="29"/>
  <c r="AF91" i="29"/>
  <c r="AB91" i="29"/>
  <c r="AA91" i="29"/>
  <c r="Z91" i="29"/>
  <c r="Y91" i="29"/>
  <c r="P91" i="29"/>
  <c r="N91" i="29"/>
  <c r="K91" i="29"/>
  <c r="AI90" i="29"/>
  <c r="AF90" i="29"/>
  <c r="AB90" i="29"/>
  <c r="AA90" i="29"/>
  <c r="Z90" i="29"/>
  <c r="Y90" i="29"/>
  <c r="P90" i="29"/>
  <c r="N90" i="29"/>
  <c r="AI89" i="29"/>
  <c r="AF89" i="29"/>
  <c r="AB89" i="29"/>
  <c r="AA89" i="29"/>
  <c r="Z89" i="29"/>
  <c r="Y89" i="29"/>
  <c r="P89" i="29"/>
  <c r="N89" i="29"/>
  <c r="AI88" i="29"/>
  <c r="AF88" i="29"/>
  <c r="AB88" i="29"/>
  <c r="AA88" i="29"/>
  <c r="Z88" i="29"/>
  <c r="Y88" i="29"/>
  <c r="P88" i="29"/>
  <c r="N88" i="29"/>
  <c r="AI87" i="29"/>
  <c r="AF87" i="29"/>
  <c r="AB87" i="29"/>
  <c r="AA87" i="29"/>
  <c r="Z87" i="29"/>
  <c r="Y87" i="29"/>
  <c r="P87" i="29"/>
  <c r="N87" i="29"/>
  <c r="AI86" i="29"/>
  <c r="AF86" i="29"/>
  <c r="AB86" i="29"/>
  <c r="AA86" i="29"/>
  <c r="Z86" i="29"/>
  <c r="Y86" i="29"/>
  <c r="P86" i="29"/>
  <c r="N86" i="29"/>
  <c r="AI85" i="29"/>
  <c r="AF85" i="29"/>
  <c r="AB85" i="29"/>
  <c r="AA85" i="29"/>
  <c r="Z85" i="29"/>
  <c r="Y85" i="29"/>
  <c r="P85" i="29"/>
  <c r="N85" i="29"/>
  <c r="AI84" i="29"/>
  <c r="AF84" i="29"/>
  <c r="AB84" i="29"/>
  <c r="AA84" i="29"/>
  <c r="Z84" i="29"/>
  <c r="Y84" i="29"/>
  <c r="P84" i="29"/>
  <c r="N84" i="29"/>
  <c r="AI83" i="29"/>
  <c r="AH83" i="29"/>
  <c r="AF83" i="29"/>
  <c r="AB83" i="29"/>
  <c r="AA83" i="29"/>
  <c r="Z83" i="29"/>
  <c r="Y83" i="29"/>
  <c r="P83" i="29"/>
  <c r="N83" i="29"/>
  <c r="AI82" i="29"/>
  <c r="AF82" i="29"/>
  <c r="AB82" i="29"/>
  <c r="AA82" i="29"/>
  <c r="Z82" i="29"/>
  <c r="Y82" i="29"/>
  <c r="P82" i="29"/>
  <c r="N82" i="29"/>
  <c r="AI81" i="29"/>
  <c r="AF81" i="29"/>
  <c r="AB81" i="29"/>
  <c r="AA81" i="29"/>
  <c r="Z81" i="29"/>
  <c r="Y81" i="29"/>
  <c r="P81" i="29"/>
  <c r="N81" i="29"/>
  <c r="AI80" i="29"/>
  <c r="AF80" i="29"/>
  <c r="AB80" i="29"/>
  <c r="AA80" i="29"/>
  <c r="Z80" i="29"/>
  <c r="Y80" i="29"/>
  <c r="P80" i="29"/>
  <c r="N80" i="29"/>
  <c r="AI79" i="29"/>
  <c r="AF79" i="29"/>
  <c r="AB79" i="29"/>
  <c r="AA79" i="29"/>
  <c r="Z79" i="29"/>
  <c r="Y79" i="29"/>
  <c r="W79" i="29"/>
  <c r="P79" i="29"/>
  <c r="N79" i="29"/>
  <c r="AI78" i="29"/>
  <c r="AF78" i="29"/>
  <c r="AB78" i="29"/>
  <c r="AA78" i="29"/>
  <c r="Z78" i="29"/>
  <c r="Y78" i="29"/>
  <c r="P78" i="29"/>
  <c r="N78" i="29"/>
  <c r="AI77" i="29"/>
  <c r="AF77" i="29"/>
  <c r="AB77" i="29"/>
  <c r="AA77" i="29"/>
  <c r="Z77" i="29"/>
  <c r="Y77" i="29"/>
  <c r="P77" i="29"/>
  <c r="N77" i="29"/>
  <c r="AI76" i="29"/>
  <c r="AF76" i="29"/>
  <c r="AB76" i="29"/>
  <c r="AA76" i="29"/>
  <c r="Z76" i="29"/>
  <c r="Y76" i="29"/>
  <c r="P76" i="29"/>
  <c r="N76" i="29"/>
  <c r="AI75" i="29"/>
  <c r="AF75" i="29"/>
  <c r="AB75" i="29"/>
  <c r="AA75" i="29"/>
  <c r="Z75" i="29"/>
  <c r="Y75" i="29"/>
  <c r="P75" i="29"/>
  <c r="N75" i="29"/>
  <c r="AI74" i="29"/>
  <c r="AF74" i="29"/>
  <c r="AB74" i="29"/>
  <c r="AA74" i="29"/>
  <c r="Z74" i="29"/>
  <c r="Y74" i="29"/>
  <c r="P74" i="29"/>
  <c r="N74" i="29"/>
  <c r="AI73" i="29"/>
  <c r="AF73" i="29"/>
  <c r="AB73" i="29"/>
  <c r="AA73" i="29"/>
  <c r="Z73" i="29"/>
  <c r="Y73" i="29"/>
  <c r="P73" i="29"/>
  <c r="N73" i="29"/>
  <c r="AI72" i="29"/>
  <c r="AF72" i="29"/>
  <c r="AB72" i="29"/>
  <c r="AA72" i="29"/>
  <c r="Z72" i="29"/>
  <c r="Y72" i="29"/>
  <c r="P72" i="29"/>
  <c r="N72" i="29"/>
  <c r="AI71" i="29"/>
  <c r="AF71" i="29"/>
  <c r="AB71" i="29"/>
  <c r="AA71" i="29"/>
  <c r="Z71" i="29"/>
  <c r="Y71" i="29"/>
  <c r="P71" i="29"/>
  <c r="N71" i="29"/>
  <c r="AI70" i="29"/>
  <c r="AF70" i="29"/>
  <c r="AB70" i="29"/>
  <c r="AA70" i="29"/>
  <c r="Z70" i="29"/>
  <c r="Y70" i="29"/>
  <c r="P70" i="29"/>
  <c r="N70" i="29"/>
  <c r="K70" i="29"/>
  <c r="AE70" i="29"/>
  <c r="AJ70" i="29"/>
  <c r="AI69" i="29"/>
  <c r="AF69" i="29"/>
  <c r="AB69" i="29"/>
  <c r="AA69" i="29"/>
  <c r="Z69" i="29"/>
  <c r="Y69" i="29"/>
  <c r="P69" i="29"/>
  <c r="N69" i="29"/>
  <c r="AI68" i="29"/>
  <c r="AF68" i="29"/>
  <c r="AB68" i="29"/>
  <c r="AA68" i="29"/>
  <c r="Z68" i="29"/>
  <c r="Y68" i="29"/>
  <c r="P68" i="29"/>
  <c r="N68" i="29"/>
  <c r="AI67" i="29"/>
  <c r="AF67" i="29"/>
  <c r="AB67" i="29"/>
  <c r="AA67" i="29"/>
  <c r="Z67" i="29"/>
  <c r="Y67" i="29"/>
  <c r="X67" i="29"/>
  <c r="P67" i="29"/>
  <c r="N67" i="29"/>
  <c r="AI66" i="29"/>
  <c r="AF66" i="29"/>
  <c r="AB66" i="29"/>
  <c r="AA66" i="29"/>
  <c r="Z66" i="29"/>
  <c r="Y66" i="29"/>
  <c r="P66" i="29"/>
  <c r="N66" i="29"/>
  <c r="K66" i="29"/>
  <c r="AI65" i="29"/>
  <c r="AF65" i="29"/>
  <c r="AB65" i="29"/>
  <c r="AA65" i="29"/>
  <c r="Z65" i="29"/>
  <c r="Y65" i="29"/>
  <c r="P65" i="29"/>
  <c r="N65" i="29"/>
  <c r="AI64" i="29"/>
  <c r="AF64" i="29"/>
  <c r="AB64" i="29"/>
  <c r="AA64" i="29"/>
  <c r="Z64" i="29"/>
  <c r="Y64" i="29"/>
  <c r="P64" i="29"/>
  <c r="N64" i="29"/>
  <c r="AI63" i="29"/>
  <c r="AF63" i="29"/>
  <c r="AB63" i="29"/>
  <c r="AA63" i="29"/>
  <c r="Z63" i="29"/>
  <c r="Y63" i="29"/>
  <c r="P63" i="29"/>
  <c r="N63" i="29"/>
  <c r="AI62" i="29"/>
  <c r="AH62" i="29"/>
  <c r="AF62" i="29"/>
  <c r="AB62" i="29"/>
  <c r="AA62" i="29"/>
  <c r="Z62" i="29"/>
  <c r="Y62" i="29"/>
  <c r="P62" i="29"/>
  <c r="N62" i="29"/>
  <c r="AI61" i="29"/>
  <c r="AF61" i="29"/>
  <c r="AB61" i="29"/>
  <c r="AA61" i="29"/>
  <c r="Z61" i="29"/>
  <c r="Y61" i="29"/>
  <c r="P61" i="29"/>
  <c r="N61" i="29"/>
  <c r="AI60" i="29"/>
  <c r="AF60" i="29"/>
  <c r="AB60" i="29"/>
  <c r="AA60" i="29"/>
  <c r="Z60" i="29"/>
  <c r="Y60" i="29"/>
  <c r="P60" i="29"/>
  <c r="N60" i="29"/>
  <c r="AI59" i="29"/>
  <c r="AF59" i="29"/>
  <c r="AB59" i="29"/>
  <c r="AA59" i="29"/>
  <c r="Z59" i="29"/>
  <c r="Y59" i="29"/>
  <c r="P59" i="29"/>
  <c r="N59" i="29"/>
  <c r="AI58" i="29"/>
  <c r="AH58" i="29"/>
  <c r="AF58" i="29"/>
  <c r="AB58" i="29"/>
  <c r="AA58" i="29"/>
  <c r="Z58" i="29"/>
  <c r="Y58" i="29"/>
  <c r="P58" i="29"/>
  <c r="N58" i="29"/>
  <c r="AI57" i="29"/>
  <c r="AF57" i="29"/>
  <c r="AB57" i="29"/>
  <c r="AA57" i="29"/>
  <c r="Z57" i="29"/>
  <c r="Y57" i="29"/>
  <c r="P57" i="29"/>
  <c r="N57" i="29"/>
  <c r="AI56" i="29"/>
  <c r="AH56" i="29"/>
  <c r="AF56" i="29"/>
  <c r="AB56" i="29"/>
  <c r="AA56" i="29"/>
  <c r="Z56" i="29"/>
  <c r="Y56" i="29"/>
  <c r="P56" i="29"/>
  <c r="N56" i="29"/>
  <c r="AI55" i="29"/>
  <c r="AF55" i="29"/>
  <c r="AB55" i="29"/>
  <c r="AA55" i="29"/>
  <c r="Z55" i="29"/>
  <c r="Y55" i="29"/>
  <c r="P55" i="29"/>
  <c r="N55" i="29"/>
  <c r="AI54" i="29"/>
  <c r="AF54" i="29"/>
  <c r="AB54" i="29"/>
  <c r="AA54" i="29"/>
  <c r="Z54" i="29"/>
  <c r="Y54" i="29"/>
  <c r="P54" i="29"/>
  <c r="N54" i="29"/>
  <c r="AI53" i="29"/>
  <c r="AF53" i="29"/>
  <c r="AB53" i="29"/>
  <c r="AA53" i="29"/>
  <c r="Z53" i="29"/>
  <c r="Y53" i="29"/>
  <c r="P53" i="29"/>
  <c r="N53" i="29"/>
  <c r="AI52" i="29"/>
  <c r="AG52" i="29"/>
  <c r="AF52" i="29"/>
  <c r="AB52" i="29"/>
  <c r="AA52" i="29"/>
  <c r="Z52" i="29"/>
  <c r="Y52" i="29"/>
  <c r="P52" i="29"/>
  <c r="N52" i="29"/>
  <c r="AI51" i="29"/>
  <c r="AG51" i="29"/>
  <c r="AF51" i="29"/>
  <c r="AB51" i="29"/>
  <c r="AA51" i="29"/>
  <c r="Z51" i="29"/>
  <c r="Y51" i="29"/>
  <c r="P51" i="29"/>
  <c r="N51" i="29"/>
  <c r="AI50" i="29"/>
  <c r="AF50" i="29"/>
  <c r="AB50" i="29"/>
  <c r="AA50" i="29"/>
  <c r="Z50" i="29"/>
  <c r="Y50" i="29"/>
  <c r="P50" i="29"/>
  <c r="N50" i="29"/>
  <c r="AI49" i="29"/>
  <c r="AH49" i="29"/>
  <c r="AG49" i="29"/>
  <c r="AF49" i="29"/>
  <c r="K49" i="29"/>
  <c r="AE49" i="29"/>
  <c r="AJ49" i="29"/>
  <c r="AB49" i="29"/>
  <c r="AA49" i="29"/>
  <c r="Z49" i="29"/>
  <c r="Y49" i="29"/>
  <c r="P49" i="29"/>
  <c r="N49" i="29"/>
  <c r="T49" i="29"/>
  <c r="AM49" i="29"/>
  <c r="AI48" i="29"/>
  <c r="AF48" i="29"/>
  <c r="AB48" i="29"/>
  <c r="AA48" i="29"/>
  <c r="Z48" i="29"/>
  <c r="Y48" i="29"/>
  <c r="P48" i="29"/>
  <c r="N48" i="29"/>
  <c r="K48" i="29"/>
  <c r="AE48" i="29"/>
  <c r="AJ48" i="29"/>
  <c r="AI47" i="29"/>
  <c r="AH47" i="29"/>
  <c r="AG47" i="29"/>
  <c r="AF47" i="29"/>
  <c r="AB47" i="29"/>
  <c r="AA47" i="29"/>
  <c r="Z47" i="29"/>
  <c r="Y47" i="29"/>
  <c r="P47" i="29"/>
  <c r="N47" i="29"/>
  <c r="AI46" i="29"/>
  <c r="AH46" i="29"/>
  <c r="AG46" i="29"/>
  <c r="AF46" i="29"/>
  <c r="AB46" i="29"/>
  <c r="AA46" i="29"/>
  <c r="Z46" i="29"/>
  <c r="Y46" i="29"/>
  <c r="P46" i="29"/>
  <c r="N46" i="29"/>
  <c r="K46" i="29"/>
  <c r="AE46" i="29"/>
  <c r="AJ46" i="29"/>
  <c r="AI45" i="29"/>
  <c r="AF45" i="29"/>
  <c r="AB45" i="29"/>
  <c r="AA45" i="29"/>
  <c r="Z45" i="29"/>
  <c r="Y45" i="29"/>
  <c r="P45" i="29"/>
  <c r="N45" i="29"/>
  <c r="AI44" i="29"/>
  <c r="AH44" i="29"/>
  <c r="AG44" i="29"/>
  <c r="AF44" i="29"/>
  <c r="AB44" i="29"/>
  <c r="AA44" i="29"/>
  <c r="Z44" i="29"/>
  <c r="Y44" i="29"/>
  <c r="P44" i="29"/>
  <c r="N44" i="29"/>
  <c r="K44" i="29"/>
  <c r="AE44" i="29"/>
  <c r="AJ44" i="29"/>
  <c r="AI43" i="29"/>
  <c r="AF43" i="29"/>
  <c r="AB43" i="29"/>
  <c r="AA43" i="29"/>
  <c r="Z43" i="29"/>
  <c r="Y43" i="29"/>
  <c r="U43" i="29"/>
  <c r="P43" i="29"/>
  <c r="N43" i="29"/>
  <c r="AI42" i="29"/>
  <c r="AH42" i="29"/>
  <c r="AG42" i="29"/>
  <c r="AF42" i="29"/>
  <c r="AB42" i="29"/>
  <c r="AA42" i="29"/>
  <c r="Z42" i="29"/>
  <c r="Y42" i="29"/>
  <c r="U42" i="29"/>
  <c r="P42" i="29"/>
  <c r="N42" i="29"/>
  <c r="K41" i="29"/>
  <c r="T41" i="29"/>
  <c r="AL41" i="29"/>
  <c r="AK41" i="29"/>
  <c r="AI41" i="29"/>
  <c r="AF41" i="29"/>
  <c r="AB41" i="29"/>
  <c r="AA41" i="29"/>
  <c r="Z41" i="29"/>
  <c r="Y41" i="29"/>
  <c r="U41" i="29"/>
  <c r="AM41" i="29"/>
  <c r="P41" i="29"/>
  <c r="N41" i="29"/>
  <c r="AE41" i="29"/>
  <c r="AJ41" i="29"/>
  <c r="AI40" i="29"/>
  <c r="AF40" i="29"/>
  <c r="AB40" i="29"/>
  <c r="AA40" i="29"/>
  <c r="Z40" i="29"/>
  <c r="Y40" i="29"/>
  <c r="X40" i="29"/>
  <c r="W40" i="29"/>
  <c r="V40" i="29"/>
  <c r="U40" i="29"/>
  <c r="P40" i="29"/>
  <c r="N40" i="29"/>
  <c r="AI39" i="29"/>
  <c r="AF39" i="29"/>
  <c r="AB39" i="29"/>
  <c r="AA39" i="29"/>
  <c r="Z39" i="29"/>
  <c r="Y39" i="29"/>
  <c r="V39" i="29"/>
  <c r="P39" i="29"/>
  <c r="N39" i="29"/>
  <c r="K39" i="29"/>
  <c r="T39" i="29"/>
  <c r="AL39" i="29"/>
  <c r="AI38" i="29"/>
  <c r="AF38" i="29"/>
  <c r="AB38" i="29"/>
  <c r="AA38" i="29"/>
  <c r="Z38" i="29"/>
  <c r="Y38" i="29"/>
  <c r="X38" i="29"/>
  <c r="W38" i="29"/>
  <c r="V38" i="29"/>
  <c r="U38" i="29"/>
  <c r="P38" i="29"/>
  <c r="N38" i="29"/>
  <c r="L38" i="29"/>
  <c r="AI37" i="29"/>
  <c r="AF37" i="29"/>
  <c r="AB37" i="29"/>
  <c r="AA37" i="29"/>
  <c r="Z37" i="29"/>
  <c r="Y37" i="29"/>
  <c r="X37" i="29"/>
  <c r="P37" i="29"/>
  <c r="N37" i="29"/>
  <c r="AI36" i="29"/>
  <c r="AF36" i="29"/>
  <c r="AB36" i="29"/>
  <c r="AA36" i="29"/>
  <c r="Z36" i="29"/>
  <c r="Y36" i="29"/>
  <c r="X36" i="29"/>
  <c r="W36" i="29"/>
  <c r="V36" i="29"/>
  <c r="U36" i="29"/>
  <c r="X35" i="29"/>
  <c r="M36" i="29"/>
  <c r="P36" i="29"/>
  <c r="N36" i="29"/>
  <c r="AI35" i="29"/>
  <c r="AH35" i="29"/>
  <c r="AG35" i="29"/>
  <c r="AF35" i="29"/>
  <c r="AB35" i="29"/>
  <c r="AA35" i="29"/>
  <c r="Z35" i="29"/>
  <c r="Y35" i="29"/>
  <c r="W35" i="29"/>
  <c r="P35" i="29"/>
  <c r="N35" i="29"/>
  <c r="AI34" i="29"/>
  <c r="AH34" i="29"/>
  <c r="AF34" i="29"/>
  <c r="AB34" i="29"/>
  <c r="AA34" i="29"/>
  <c r="Z34" i="29"/>
  <c r="Y34" i="29"/>
  <c r="V34" i="29"/>
  <c r="P34" i="29"/>
  <c r="N34" i="29"/>
  <c r="AI33" i="29"/>
  <c r="AH33" i="29"/>
  <c r="AG33" i="29"/>
  <c r="AF33" i="29"/>
  <c r="AB33" i="29"/>
  <c r="AA33" i="29"/>
  <c r="Z33" i="29"/>
  <c r="Y33" i="29"/>
  <c r="X33" i="29"/>
  <c r="P33" i="29"/>
  <c r="N33" i="29"/>
  <c r="AI32" i="29"/>
  <c r="AH32" i="29"/>
  <c r="AF32" i="29"/>
  <c r="K32" i="29"/>
  <c r="AE32" i="29"/>
  <c r="AJ32" i="29"/>
  <c r="AB32" i="29"/>
  <c r="AA32" i="29"/>
  <c r="Z32" i="29"/>
  <c r="Y32" i="29"/>
  <c r="P32" i="29"/>
  <c r="N32" i="29"/>
  <c r="T32" i="29"/>
  <c r="AM32" i="29"/>
  <c r="AI31" i="29"/>
  <c r="AF31" i="29"/>
  <c r="AB31" i="29"/>
  <c r="AA31" i="29"/>
  <c r="Z31" i="29"/>
  <c r="Y31" i="29"/>
  <c r="W31" i="29"/>
  <c r="V31" i="29"/>
  <c r="U31" i="29"/>
  <c r="P31" i="29"/>
  <c r="N31" i="29"/>
  <c r="AT30" i="29"/>
  <c r="AZ30" i="29"/>
  <c r="AI30" i="29"/>
  <c r="AF30" i="29"/>
  <c r="AB30" i="29"/>
  <c r="AA30" i="29"/>
  <c r="Z30" i="29"/>
  <c r="Y30" i="29"/>
  <c r="U30" i="29"/>
  <c r="K30" i="29"/>
  <c r="T30" i="29"/>
  <c r="AL30" i="29"/>
  <c r="P30" i="29"/>
  <c r="N30" i="29"/>
  <c r="AE30" i="29"/>
  <c r="AJ30" i="29"/>
  <c r="AI29" i="29"/>
  <c r="AF29" i="29"/>
  <c r="AB29" i="29"/>
  <c r="AA29" i="29"/>
  <c r="Z29" i="29"/>
  <c r="Y29" i="29"/>
  <c r="X29" i="29"/>
  <c r="W29" i="29"/>
  <c r="V29" i="29"/>
  <c r="U29" i="29"/>
  <c r="P29" i="29"/>
  <c r="N29" i="29"/>
  <c r="AI28" i="29"/>
  <c r="AF28" i="29"/>
  <c r="AB28" i="29"/>
  <c r="AA28" i="29"/>
  <c r="Z28" i="29"/>
  <c r="Y28" i="29"/>
  <c r="P28" i="29"/>
  <c r="N28" i="29"/>
  <c r="K28" i="29"/>
  <c r="AE28" i="29"/>
  <c r="AJ28" i="29"/>
  <c r="AI27" i="29"/>
  <c r="AF27" i="29"/>
  <c r="AB27" i="29"/>
  <c r="AA27" i="29"/>
  <c r="Z27" i="29"/>
  <c r="Y27" i="29"/>
  <c r="W27" i="29"/>
  <c r="V27" i="29"/>
  <c r="P27" i="29"/>
  <c r="N27" i="29"/>
  <c r="K27" i="29"/>
  <c r="T27" i="29"/>
  <c r="AL27" i="29"/>
  <c r="AI26" i="29"/>
  <c r="AH26" i="29"/>
  <c r="AG26" i="29"/>
  <c r="AF26" i="29"/>
  <c r="AB26" i="29"/>
  <c r="AA26" i="29"/>
  <c r="Z26" i="29"/>
  <c r="Y26" i="29"/>
  <c r="X26" i="29"/>
  <c r="P26" i="29"/>
  <c r="N26" i="29"/>
  <c r="AI25" i="29"/>
  <c r="AH25" i="29"/>
  <c r="AG25" i="29"/>
  <c r="AF25" i="29"/>
  <c r="AB25" i="29"/>
  <c r="AA25" i="29"/>
  <c r="Z25" i="29"/>
  <c r="Y25" i="29"/>
  <c r="P25" i="29"/>
  <c r="N25" i="29"/>
  <c r="K25" i="29"/>
  <c r="AE25" i="29"/>
  <c r="AJ25" i="29"/>
  <c r="AI24" i="29"/>
  <c r="AH24" i="29"/>
  <c r="AF24" i="29"/>
  <c r="K24" i="29"/>
  <c r="AE24" i="29"/>
  <c r="AJ24" i="29"/>
  <c r="AB24" i="29"/>
  <c r="AA24" i="29"/>
  <c r="Z24" i="29"/>
  <c r="Y24" i="29"/>
  <c r="V24" i="29"/>
  <c r="T24" i="29"/>
  <c r="AM24" i="29"/>
  <c r="P24" i="29"/>
  <c r="N24" i="29"/>
  <c r="K23" i="29"/>
  <c r="T23" i="29"/>
  <c r="AL23" i="29"/>
  <c r="AK23" i="29"/>
  <c r="AI23" i="29"/>
  <c r="AF23" i="29"/>
  <c r="AB23" i="29"/>
  <c r="AA23" i="29"/>
  <c r="Z23" i="29"/>
  <c r="Y23" i="29"/>
  <c r="W23" i="29"/>
  <c r="V23" i="29"/>
  <c r="P23" i="29"/>
  <c r="N23" i="29"/>
  <c r="AM23" i="29"/>
  <c r="AI22" i="29"/>
  <c r="AF22" i="29"/>
  <c r="AB22" i="29"/>
  <c r="AA22" i="29"/>
  <c r="Z22" i="29"/>
  <c r="Y22" i="29"/>
  <c r="X22" i="29"/>
  <c r="W22" i="29"/>
  <c r="V22" i="29"/>
  <c r="U22" i="29"/>
  <c r="P22" i="29"/>
  <c r="N22" i="29"/>
  <c r="AI21" i="29"/>
  <c r="AH21" i="29"/>
  <c r="AG21" i="29"/>
  <c r="AF21" i="29"/>
  <c r="AB21" i="29"/>
  <c r="AA21" i="29"/>
  <c r="Z21" i="29"/>
  <c r="Y21" i="29"/>
  <c r="X21" i="29"/>
  <c r="U21" i="29"/>
  <c r="P21" i="29"/>
  <c r="N21" i="29"/>
  <c r="K20" i="29"/>
  <c r="T20" i="29"/>
  <c r="AK20" i="29"/>
  <c r="AI20" i="29"/>
  <c r="AH20" i="29"/>
  <c r="AG20" i="29"/>
  <c r="AF20" i="29"/>
  <c r="AB20" i="29"/>
  <c r="AA20" i="29"/>
  <c r="Z20" i="29"/>
  <c r="Y20" i="29"/>
  <c r="X20" i="29"/>
  <c r="AM20" i="29"/>
  <c r="P20" i="29"/>
  <c r="N20" i="29"/>
  <c r="AE20" i="29"/>
  <c r="AJ20" i="29"/>
  <c r="AI19" i="29"/>
  <c r="AH19" i="29"/>
  <c r="AG19" i="29"/>
  <c r="AF19" i="29"/>
  <c r="AB19" i="29"/>
  <c r="AA19" i="29"/>
  <c r="Z19" i="29"/>
  <c r="Y19" i="29"/>
  <c r="X19" i="29"/>
  <c r="P19" i="29"/>
  <c r="N19" i="29"/>
  <c r="K19" i="29"/>
  <c r="T19" i="29"/>
  <c r="W3" i="29"/>
  <c r="BB18" i="29"/>
  <c r="BB26" i="29"/>
  <c r="AY18" i="29"/>
  <c r="AI18" i="29"/>
  <c r="AG18" i="29"/>
  <c r="AF18" i="29"/>
  <c r="AB18" i="29"/>
  <c r="AA18" i="29"/>
  <c r="Z18" i="29"/>
  <c r="Y18" i="29"/>
  <c r="X18" i="29"/>
  <c r="W18" i="29"/>
  <c r="V18" i="29"/>
  <c r="U18" i="29"/>
  <c r="P18" i="29"/>
  <c r="N18" i="29"/>
  <c r="AI17" i="29"/>
  <c r="AH17" i="29"/>
  <c r="AG17" i="29"/>
  <c r="AF17" i="29"/>
  <c r="AB17" i="29"/>
  <c r="AB8" i="29"/>
  <c r="AB9" i="29"/>
  <c r="AB10" i="29"/>
  <c r="AB11" i="29"/>
  <c r="AB12" i="29"/>
  <c r="AB13" i="29"/>
  <c r="AB14" i="29"/>
  <c r="AB15" i="29"/>
  <c r="AB16" i="29"/>
  <c r="X6" i="29"/>
  <c r="AA17" i="29"/>
  <c r="Z17" i="29"/>
  <c r="Y17" i="29"/>
  <c r="P17" i="29"/>
  <c r="N17" i="29"/>
  <c r="K17" i="29"/>
  <c r="T17" i="29"/>
  <c r="AI16" i="29"/>
  <c r="AF16" i="29"/>
  <c r="AA16" i="29"/>
  <c r="Z16" i="29"/>
  <c r="Y16" i="29"/>
  <c r="X16" i="29"/>
  <c r="W16" i="29"/>
  <c r="V16" i="29"/>
  <c r="U16" i="29"/>
  <c r="P16" i="29"/>
  <c r="N16" i="29"/>
  <c r="X15" i="29"/>
  <c r="M16" i="29"/>
  <c r="L16" i="29"/>
  <c r="AI15" i="29"/>
  <c r="AH15" i="29"/>
  <c r="AG15" i="29"/>
  <c r="AF15" i="29"/>
  <c r="AA15" i="29"/>
  <c r="Z15" i="29"/>
  <c r="Y15" i="29"/>
  <c r="P15" i="29"/>
  <c r="N15" i="29"/>
  <c r="K15" i="29"/>
  <c r="T15" i="29"/>
  <c r="AT14" i="29"/>
  <c r="K14" i="29"/>
  <c r="T14" i="29"/>
  <c r="AM14" i="29"/>
  <c r="AK14" i="29"/>
  <c r="AI14" i="29"/>
  <c r="AF14" i="29"/>
  <c r="AA14" i="29"/>
  <c r="Z14" i="29"/>
  <c r="Y14" i="29"/>
  <c r="X14" i="29"/>
  <c r="U14" i="29"/>
  <c r="W14" i="29"/>
  <c r="L14" i="29"/>
  <c r="V14" i="29"/>
  <c r="AL14" i="29"/>
  <c r="P14" i="29"/>
  <c r="N14" i="29"/>
  <c r="X13" i="29"/>
  <c r="M14" i="29"/>
  <c r="AE14" i="29"/>
  <c r="AJ14" i="29"/>
  <c r="AI13" i="29"/>
  <c r="AH13" i="29"/>
  <c r="AG13" i="29"/>
  <c r="AF13" i="29"/>
  <c r="AA13" i="29"/>
  <c r="Z13" i="29"/>
  <c r="Y13" i="29"/>
  <c r="W13" i="29"/>
  <c r="V13" i="29"/>
  <c r="P13" i="29"/>
  <c r="N13" i="29"/>
  <c r="AI12" i="29"/>
  <c r="AF12" i="29"/>
  <c r="AA12" i="29"/>
  <c r="Z12" i="29"/>
  <c r="Y12" i="29"/>
  <c r="X12" i="29"/>
  <c r="W12" i="29"/>
  <c r="V12" i="29"/>
  <c r="U12" i="29"/>
  <c r="L12" i="29"/>
  <c r="P12" i="29"/>
  <c r="N12" i="29"/>
  <c r="K12" i="29"/>
  <c r="AE12" i="29"/>
  <c r="AJ12" i="29"/>
  <c r="AI11" i="29"/>
  <c r="AH11" i="29"/>
  <c r="AG11" i="29"/>
  <c r="AF11" i="29"/>
  <c r="K11" i="29"/>
  <c r="AE11" i="29"/>
  <c r="AJ11" i="29"/>
  <c r="AA11" i="29"/>
  <c r="Z11" i="29"/>
  <c r="Y11" i="29"/>
  <c r="P11" i="29"/>
  <c r="N11" i="29"/>
  <c r="T11" i="29"/>
  <c r="AI10" i="29"/>
  <c r="AH10" i="29"/>
  <c r="AG10" i="29"/>
  <c r="AF10" i="29"/>
  <c r="AA10" i="29"/>
  <c r="Z10" i="29"/>
  <c r="Y10" i="29"/>
  <c r="X10" i="29"/>
  <c r="W10" i="29"/>
  <c r="V10" i="29"/>
  <c r="U10" i="29"/>
  <c r="L10" i="29"/>
  <c r="P10" i="29"/>
  <c r="N10" i="29"/>
  <c r="AI9" i="29"/>
  <c r="AH9" i="29"/>
  <c r="AG9" i="29"/>
  <c r="AF9" i="29"/>
  <c r="K9" i="29"/>
  <c r="AE9" i="29"/>
  <c r="AJ9" i="29"/>
  <c r="AA9" i="29"/>
  <c r="AA8" i="29"/>
  <c r="W6" i="29"/>
  <c r="Z9" i="29"/>
  <c r="Y9" i="29"/>
  <c r="P9" i="29"/>
  <c r="N9" i="29"/>
  <c r="T9" i="29"/>
  <c r="AI8" i="29"/>
  <c r="Z8" i="29"/>
  <c r="V6" i="29"/>
  <c r="Y8" i="29"/>
  <c r="U6" i="29"/>
  <c r="X8" i="29"/>
  <c r="W8" i="29"/>
  <c r="V8" i="29"/>
  <c r="U8" i="29"/>
  <c r="L8" i="29"/>
  <c r="Q8" i="29"/>
  <c r="P8" i="29"/>
  <c r="N8" i="29"/>
  <c r="M8" i="29"/>
  <c r="K8" i="29"/>
  <c r="AE8" i="29"/>
  <c r="AJ8" i="29"/>
  <c r="AH5" i="29"/>
  <c r="W5" i="29"/>
  <c r="BB20" i="29"/>
  <c r="AH4" i="29"/>
  <c r="W4" i="29"/>
  <c r="BB19" i="29"/>
  <c r="V68" i="29"/>
  <c r="AH3" i="29"/>
  <c r="BB21" i="29"/>
  <c r="C4" i="1"/>
  <c r="Y8" i="1"/>
  <c r="Y9" i="1"/>
  <c r="Y10" i="1"/>
  <c r="Y11" i="1"/>
  <c r="Y12" i="1"/>
  <c r="Y13" i="1"/>
  <c r="Y14" i="1"/>
  <c r="Y15" i="1"/>
  <c r="Y16" i="1"/>
  <c r="Y17" i="1"/>
  <c r="Y18" i="1"/>
  <c r="Y19" i="1"/>
  <c r="Y20" i="1"/>
  <c r="Y21" i="1"/>
  <c r="Y22" i="1"/>
  <c r="Y23" i="1"/>
  <c r="Y24" i="1"/>
  <c r="Y25" i="1"/>
  <c r="Y26" i="1"/>
  <c r="Y27" i="1"/>
  <c r="Y28" i="1"/>
  <c r="Y29" i="1"/>
  <c r="Y30" i="1"/>
  <c r="Y31" i="1"/>
  <c r="Y32" i="1"/>
  <c r="Y33" i="1"/>
  <c r="Y34" i="1"/>
  <c r="Y35" i="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K133" i="1"/>
  <c r="Y133" i="1"/>
  <c r="Y134" i="1"/>
  <c r="K135" i="1"/>
  <c r="Y135" i="1"/>
  <c r="Y136" i="1"/>
  <c r="K137"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Y209" i="1"/>
  <c r="Y210" i="1"/>
  <c r="Y211" i="1"/>
  <c r="Y212" i="1"/>
  <c r="Y213" i="1"/>
  <c r="Y214" i="1"/>
  <c r="Y215" i="1"/>
  <c r="Y216" i="1"/>
  <c r="Y217" i="1"/>
  <c r="Y218" i="1"/>
  <c r="Y219" i="1"/>
  <c r="Y220" i="1"/>
  <c r="Y221" i="1"/>
  <c r="Y222" i="1"/>
  <c r="Y223" i="1"/>
  <c r="Y224" i="1"/>
  <c r="Y225" i="1"/>
  <c r="Y226" i="1"/>
  <c r="Y227" i="1"/>
  <c r="Y228" i="1"/>
  <c r="Y229" i="1"/>
  <c r="Y230" i="1"/>
  <c r="Y231" i="1"/>
  <c r="Y232" i="1"/>
  <c r="Y233" i="1"/>
  <c r="Y234" i="1"/>
  <c r="Y235" i="1"/>
  <c r="Y236" i="1"/>
  <c r="Y237" i="1"/>
  <c r="Y238" i="1"/>
  <c r="Y239" i="1"/>
  <c r="Y240" i="1"/>
  <c r="Y241" i="1"/>
  <c r="Y242" i="1"/>
  <c r="Y243" i="1"/>
  <c r="Y244" i="1"/>
  <c r="Y245" i="1"/>
  <c r="Y246" i="1"/>
  <c r="Y247" i="1"/>
  <c r="Y248" i="1"/>
  <c r="Y249" i="1"/>
  <c r="Y250" i="1"/>
  <c r="Y251" i="1"/>
  <c r="Y252" i="1"/>
  <c r="Y253" i="1"/>
  <c r="Y254" i="1"/>
  <c r="Y255" i="1"/>
  <c r="Y256" i="1"/>
  <c r="Y257" i="1"/>
  <c r="Y258" i="1"/>
  <c r="Y259" i="1"/>
  <c r="Y260" i="1"/>
  <c r="Y261" i="1"/>
  <c r="Y262" i="1"/>
  <c r="Y263" i="1"/>
  <c r="Y264" i="1"/>
  <c r="Y265" i="1"/>
  <c r="Y266" i="1"/>
  <c r="Y267" i="1"/>
  <c r="Y268" i="1"/>
  <c r="Y269" i="1"/>
  <c r="Y270" i="1"/>
  <c r="Y271" i="1"/>
  <c r="Y272" i="1"/>
  <c r="Y273" i="1"/>
  <c r="Y274" i="1"/>
  <c r="Y275" i="1"/>
  <c r="Y276" i="1"/>
  <c r="Y277" i="1"/>
  <c r="Y278" i="1"/>
  <c r="Y279" i="1"/>
  <c r="Y280" i="1"/>
  <c r="Y281" i="1"/>
  <c r="Y282" i="1"/>
  <c r="Y283" i="1"/>
  <c r="Y284" i="1"/>
  <c r="Y285" i="1"/>
  <c r="Y286" i="1"/>
  <c r="Y287" i="1"/>
  <c r="Y288" i="1"/>
  <c r="Y289" i="1"/>
  <c r="Y290" i="1"/>
  <c r="Y291" i="1"/>
  <c r="Y292" i="1"/>
  <c r="Y293" i="1"/>
  <c r="Y294" i="1"/>
  <c r="Y295" i="1"/>
  <c r="Y296" i="1"/>
  <c r="Y297" i="1"/>
  <c r="Y298" i="1"/>
  <c r="Y299" i="1"/>
  <c r="Y300" i="1"/>
  <c r="Y301" i="1"/>
  <c r="Y302" i="1"/>
  <c r="Y303" i="1"/>
  <c r="Y304" i="1"/>
  <c r="Y305" i="1"/>
  <c r="Y306" i="1"/>
  <c r="Y307" i="1"/>
  <c r="Y308" i="1"/>
  <c r="Y309" i="1"/>
  <c r="Y310" i="1"/>
  <c r="Y311" i="1"/>
  <c r="Y312" i="1"/>
  <c r="Y313" i="1"/>
  <c r="Y314" i="1"/>
  <c r="Y315" i="1"/>
  <c r="Y316" i="1"/>
  <c r="Y317" i="1"/>
  <c r="Y318" i="1"/>
  <c r="Y319" i="1"/>
  <c r="Y320" i="1"/>
  <c r="Y321" i="1"/>
  <c r="Y322" i="1"/>
  <c r="Y323" i="1"/>
  <c r="Y324" i="1"/>
  <c r="Y325" i="1"/>
  <c r="Y326" i="1"/>
  <c r="Y327" i="1"/>
  <c r="Y328" i="1"/>
  <c r="Y329" i="1"/>
  <c r="Y330" i="1"/>
  <c r="Y331" i="1"/>
  <c r="Y332" i="1"/>
  <c r="Y333" i="1"/>
  <c r="Y334" i="1"/>
  <c r="Y335" i="1"/>
  <c r="Y336" i="1"/>
  <c r="Y337" i="1"/>
  <c r="Y338" i="1"/>
  <c r="Y339" i="1"/>
  <c r="Y340" i="1"/>
  <c r="Y341" i="1"/>
  <c r="Y342" i="1"/>
  <c r="Y343" i="1"/>
  <c r="Y344" i="1"/>
  <c r="Y345" i="1"/>
  <c r="Y346" i="1"/>
  <c r="Y347" i="1"/>
  <c r="Y348" i="1"/>
  <c r="Y349" i="1"/>
  <c r="Y350" i="1"/>
  <c r="Y351" i="1"/>
  <c r="Y352" i="1"/>
  <c r="Y353" i="1"/>
  <c r="Y354" i="1"/>
  <c r="Y355" i="1"/>
  <c r="Y356" i="1"/>
  <c r="Y357" i="1"/>
  <c r="Y358" i="1"/>
  <c r="Y359" i="1"/>
  <c r="Y360" i="1"/>
  <c r="Y361" i="1"/>
  <c r="Y362" i="1"/>
  <c r="Y363" i="1"/>
  <c r="Y364" i="1"/>
  <c r="Y365" i="1"/>
  <c r="Y366" i="1"/>
  <c r="Y367" i="1"/>
  <c r="Y368" i="1"/>
  <c r="Y369" i="1"/>
  <c r="Y370" i="1"/>
  <c r="Y371" i="1"/>
  <c r="Y372" i="1"/>
  <c r="Y373" i="1"/>
  <c r="Y374" i="1"/>
  <c r="Y375" i="1"/>
  <c r="Y376" i="1"/>
  <c r="Y377" i="1"/>
  <c r="Y378" i="1"/>
  <c r="Y379" i="1"/>
  <c r="Y380" i="1"/>
  <c r="Y381" i="1"/>
  <c r="Y382" i="1"/>
  <c r="Y383" i="1"/>
  <c r="Y384" i="1"/>
  <c r="Y385" i="1"/>
  <c r="Y386" i="1"/>
  <c r="Y387" i="1"/>
  <c r="Y388" i="1"/>
  <c r="Y389" i="1"/>
  <c r="Y390" i="1"/>
  <c r="Y391" i="1"/>
  <c r="Y392" i="1"/>
  <c r="Y393" i="1"/>
  <c r="Y394" i="1"/>
  <c r="Y395" i="1"/>
  <c r="Y396" i="1"/>
  <c r="Y397" i="1"/>
  <c r="Y398" i="1"/>
  <c r="Y399" i="1"/>
  <c r="Y400" i="1"/>
  <c r="Y401" i="1"/>
  <c r="Y402" i="1"/>
  <c r="Y403" i="1"/>
  <c r="Y404" i="1"/>
  <c r="Y405" i="1"/>
  <c r="Y406" i="1"/>
  <c r="Y407" i="1"/>
  <c r="Y408" i="1"/>
  <c r="Y409" i="1"/>
  <c r="Y410" i="1"/>
  <c r="Y411" i="1"/>
  <c r="Y412" i="1"/>
  <c r="Y413" i="1"/>
  <c r="Y414" i="1"/>
  <c r="Y415" i="1"/>
  <c r="Y416" i="1"/>
  <c r="Y417" i="1"/>
  <c r="Y418" i="1"/>
  <c r="Y419" i="1"/>
  <c r="Y420" i="1"/>
  <c r="Y421" i="1"/>
  <c r="Y422" i="1"/>
  <c r="Y423" i="1"/>
  <c r="Y424" i="1"/>
  <c r="Y425" i="1"/>
  <c r="Y426" i="1"/>
  <c r="Y427" i="1"/>
  <c r="Y428" i="1"/>
  <c r="Y429" i="1"/>
  <c r="Y430" i="1"/>
  <c r="Y431" i="1"/>
  <c r="Y432" i="1"/>
  <c r="Y433" i="1"/>
  <c r="Y434" i="1"/>
  <c r="Y435" i="1"/>
  <c r="Y436" i="1"/>
  <c r="Y437" i="1"/>
  <c r="Y438" i="1"/>
  <c r="Y439" i="1"/>
  <c r="Y440" i="1"/>
  <c r="Y441" i="1"/>
  <c r="Y442" i="1"/>
  <c r="Y443" i="1"/>
  <c r="Y444" i="1"/>
  <c r="Y445" i="1"/>
  <c r="Y446" i="1"/>
  <c r="Y447" i="1"/>
  <c r="Y448" i="1"/>
  <c r="Y449" i="1"/>
  <c r="Y450" i="1"/>
  <c r="Y451" i="1"/>
  <c r="Y452" i="1"/>
  <c r="Y453" i="1"/>
  <c r="Y454" i="1"/>
  <c r="Y455" i="1"/>
  <c r="Y456" i="1"/>
  <c r="Y457" i="1"/>
  <c r="Y458" i="1"/>
  <c r="Y459" i="1"/>
  <c r="Y460" i="1"/>
  <c r="Y461" i="1"/>
  <c r="Y462" i="1"/>
  <c r="Y463" i="1"/>
  <c r="Y464" i="1"/>
  <c r="Y465" i="1"/>
  <c r="Y466" i="1"/>
  <c r="Y467" i="1"/>
  <c r="Y468" i="1"/>
  <c r="Y469" i="1"/>
  <c r="Y470" i="1"/>
  <c r="Y471" i="1"/>
  <c r="Y472" i="1"/>
  <c r="Y473" i="1"/>
  <c r="Y474" i="1"/>
  <c r="Y475" i="1"/>
  <c r="Y476" i="1"/>
  <c r="Y477" i="1"/>
  <c r="Y478" i="1"/>
  <c r="Y479" i="1"/>
  <c r="Y480" i="1"/>
  <c r="Y481" i="1"/>
  <c r="Y482" i="1"/>
  <c r="Y483" i="1"/>
  <c r="Y484" i="1"/>
  <c r="Y485" i="1"/>
  <c r="Y486" i="1"/>
  <c r="Y487" i="1"/>
  <c r="Y488" i="1"/>
  <c r="Y489" i="1"/>
  <c r="Y490" i="1"/>
  <c r="Y491" i="1"/>
  <c r="Y492" i="1"/>
  <c r="Y493" i="1"/>
  <c r="Y494" i="1"/>
  <c r="Y495" i="1"/>
  <c r="Y496" i="1"/>
  <c r="Y497" i="1"/>
  <c r="Y498" i="1"/>
  <c r="Y499" i="1"/>
  <c r="Y500" i="1"/>
  <c r="U6" i="1"/>
  <c r="U8" i="1"/>
  <c r="AA8" i="1"/>
  <c r="AA9" i="1"/>
  <c r="AA10" i="1"/>
  <c r="AA11" i="1"/>
  <c r="AA12" i="1"/>
  <c r="AA13" i="1"/>
  <c r="AA14" i="1"/>
  <c r="AA15" i="1"/>
  <c r="AA16" i="1"/>
  <c r="AA17" i="1"/>
  <c r="AA18" i="1"/>
  <c r="AA19" i="1"/>
  <c r="AA20" i="1"/>
  <c r="AA21" i="1"/>
  <c r="AA22" i="1"/>
  <c r="AA23" i="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AA50" i="1"/>
  <c r="AA51" i="1"/>
  <c r="AA52" i="1"/>
  <c r="AA53" i="1"/>
  <c r="AA54" i="1"/>
  <c r="AA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315" i="1"/>
  <c r="AA316" i="1"/>
  <c r="AA317" i="1"/>
  <c r="AA318" i="1"/>
  <c r="AA319" i="1"/>
  <c r="AA320" i="1"/>
  <c r="AA321" i="1"/>
  <c r="AA322" i="1"/>
  <c r="AA323" i="1"/>
  <c r="AA324" i="1"/>
  <c r="AA325" i="1"/>
  <c r="AA326" i="1"/>
  <c r="AA327" i="1"/>
  <c r="AA328" i="1"/>
  <c r="AA329" i="1"/>
  <c r="AA330" i="1"/>
  <c r="AA331" i="1"/>
  <c r="AA332" i="1"/>
  <c r="AA333" i="1"/>
  <c r="AA334" i="1"/>
  <c r="AA335" i="1"/>
  <c r="AA336" i="1"/>
  <c r="AA337" i="1"/>
  <c r="AA338" i="1"/>
  <c r="AA339" i="1"/>
  <c r="AA340" i="1"/>
  <c r="AA341" i="1"/>
  <c r="AA342" i="1"/>
  <c r="AA343" i="1"/>
  <c r="AA344" i="1"/>
  <c r="AA345" i="1"/>
  <c r="AA346" i="1"/>
  <c r="AA347" i="1"/>
  <c r="AA348" i="1"/>
  <c r="AA349" i="1"/>
  <c r="AA350" i="1"/>
  <c r="AA351" i="1"/>
  <c r="AA352" i="1"/>
  <c r="AA353" i="1"/>
  <c r="AA354" i="1"/>
  <c r="AA355" i="1"/>
  <c r="AA356" i="1"/>
  <c r="AA357" i="1"/>
  <c r="AA358" i="1"/>
  <c r="AA359" i="1"/>
  <c r="AA360" i="1"/>
  <c r="AA361" i="1"/>
  <c r="AA362" i="1"/>
  <c r="AA363" i="1"/>
  <c r="AA364" i="1"/>
  <c r="AA365" i="1"/>
  <c r="AA366" i="1"/>
  <c r="AA367" i="1"/>
  <c r="AA368" i="1"/>
  <c r="AA369" i="1"/>
  <c r="AA370" i="1"/>
  <c r="AA371" i="1"/>
  <c r="AA372" i="1"/>
  <c r="AA373" i="1"/>
  <c r="AA374" i="1"/>
  <c r="AA375" i="1"/>
  <c r="AA376" i="1"/>
  <c r="AA377" i="1"/>
  <c r="AA378" i="1"/>
  <c r="AA379" i="1"/>
  <c r="AA380" i="1"/>
  <c r="AA381" i="1"/>
  <c r="AA382" i="1"/>
  <c r="AA383" i="1"/>
  <c r="AA384" i="1"/>
  <c r="AA385" i="1"/>
  <c r="AA386" i="1"/>
  <c r="AA387" i="1"/>
  <c r="AA388" i="1"/>
  <c r="AA389" i="1"/>
  <c r="AA390" i="1"/>
  <c r="AA391" i="1"/>
  <c r="AA392" i="1"/>
  <c r="AA393" i="1"/>
  <c r="AA394" i="1"/>
  <c r="AA395" i="1"/>
  <c r="AA396" i="1"/>
  <c r="AA397" i="1"/>
  <c r="AA398" i="1"/>
  <c r="AA399" i="1"/>
  <c r="AA400" i="1"/>
  <c r="AA401" i="1"/>
  <c r="AA402" i="1"/>
  <c r="AA403" i="1"/>
  <c r="AA404" i="1"/>
  <c r="AA405" i="1"/>
  <c r="AA406" i="1"/>
  <c r="AA407" i="1"/>
  <c r="AA408" i="1"/>
  <c r="AA409" i="1"/>
  <c r="AA410" i="1"/>
  <c r="AA411" i="1"/>
  <c r="AA412" i="1"/>
  <c r="AA413" i="1"/>
  <c r="AA414" i="1"/>
  <c r="AA415" i="1"/>
  <c r="AA416" i="1"/>
  <c r="AA417" i="1"/>
  <c r="AA418" i="1"/>
  <c r="AA419" i="1"/>
  <c r="AA420" i="1"/>
  <c r="AA421" i="1"/>
  <c r="AA422" i="1"/>
  <c r="AA423" i="1"/>
  <c r="AA424" i="1"/>
  <c r="AA425" i="1"/>
  <c r="AA426" i="1"/>
  <c r="AA427" i="1"/>
  <c r="AA428" i="1"/>
  <c r="AA429" i="1"/>
  <c r="AA430" i="1"/>
  <c r="AA431" i="1"/>
  <c r="AA432" i="1"/>
  <c r="AA433" i="1"/>
  <c r="AA434" i="1"/>
  <c r="AA435" i="1"/>
  <c r="AA436" i="1"/>
  <c r="AA437" i="1"/>
  <c r="AA438" i="1"/>
  <c r="AA439" i="1"/>
  <c r="AA440" i="1"/>
  <c r="AA441" i="1"/>
  <c r="AA442" i="1"/>
  <c r="AA443" i="1"/>
  <c r="AA444" i="1"/>
  <c r="AA445" i="1"/>
  <c r="AA446" i="1"/>
  <c r="AA447" i="1"/>
  <c r="AA448" i="1"/>
  <c r="AA449" i="1"/>
  <c r="AA450" i="1"/>
  <c r="AA451" i="1"/>
  <c r="AA452" i="1"/>
  <c r="AA453" i="1"/>
  <c r="AA454" i="1"/>
  <c r="AA455" i="1"/>
  <c r="AA456" i="1"/>
  <c r="AA457" i="1"/>
  <c r="AA458" i="1"/>
  <c r="AA459" i="1"/>
  <c r="AA460" i="1"/>
  <c r="AA461" i="1"/>
  <c r="AA462" i="1"/>
  <c r="AA463" i="1"/>
  <c r="AA464" i="1"/>
  <c r="AA465" i="1"/>
  <c r="AA466" i="1"/>
  <c r="AA467" i="1"/>
  <c r="AA468" i="1"/>
  <c r="AA469" i="1"/>
  <c r="AA470" i="1"/>
  <c r="AA471" i="1"/>
  <c r="AA472" i="1"/>
  <c r="AA473" i="1"/>
  <c r="AA474" i="1"/>
  <c r="AA475" i="1"/>
  <c r="AA476" i="1"/>
  <c r="AA477" i="1"/>
  <c r="AA478" i="1"/>
  <c r="AA479" i="1"/>
  <c r="AA480" i="1"/>
  <c r="AA481" i="1"/>
  <c r="AA482" i="1"/>
  <c r="AA483" i="1"/>
  <c r="AA484" i="1"/>
  <c r="AA485" i="1"/>
  <c r="AA486" i="1"/>
  <c r="AA487" i="1"/>
  <c r="AA488" i="1"/>
  <c r="AA489" i="1"/>
  <c r="AA490" i="1"/>
  <c r="AA491" i="1"/>
  <c r="AA492" i="1"/>
  <c r="AA493" i="1"/>
  <c r="AA494" i="1"/>
  <c r="AA495" i="1"/>
  <c r="AA496" i="1"/>
  <c r="AA497" i="1"/>
  <c r="AA498" i="1"/>
  <c r="AA499" i="1"/>
  <c r="AA500" i="1"/>
  <c r="W6" i="1"/>
  <c r="W8" i="1"/>
  <c r="AB8" i="1"/>
  <c r="AB9" i="1"/>
  <c r="AB10" i="1"/>
  <c r="AB11" i="1"/>
  <c r="AB12" i="1"/>
  <c r="AB13" i="1"/>
  <c r="AB14" i="1"/>
  <c r="AB15" i="1"/>
  <c r="AB16" i="1"/>
  <c r="AB17" i="1"/>
  <c r="AB18" i="1"/>
  <c r="AB19" i="1"/>
  <c r="AB20" i="1"/>
  <c r="AB21" i="1"/>
  <c r="AB22" i="1"/>
  <c r="AB23" i="1"/>
  <c r="AB24" i="1"/>
  <c r="AB25" i="1"/>
  <c r="AB26" i="1"/>
  <c r="AB27" i="1"/>
  <c r="AB28" i="1"/>
  <c r="AB29" i="1"/>
  <c r="AB30" i="1"/>
  <c r="AB31" i="1"/>
  <c r="AB32" i="1"/>
  <c r="AB33" i="1"/>
  <c r="AB34" i="1"/>
  <c r="AB35" i="1"/>
  <c r="AB36" i="1"/>
  <c r="AB37" i="1"/>
  <c r="AB38" i="1"/>
  <c r="AB39" i="1"/>
  <c r="AB40" i="1"/>
  <c r="AB41" i="1"/>
  <c r="AB42" i="1"/>
  <c r="AB43" i="1"/>
  <c r="AB44" i="1"/>
  <c r="AB45" i="1"/>
  <c r="AB46" i="1"/>
  <c r="AB47" i="1"/>
  <c r="AB48" i="1"/>
  <c r="AB49" i="1"/>
  <c r="AB50" i="1"/>
  <c r="AB51" i="1"/>
  <c r="AB52" i="1"/>
  <c r="AB53" i="1"/>
  <c r="AB54" i="1"/>
  <c r="AB55" i="1"/>
  <c r="AB56" i="1"/>
  <c r="AB57" i="1"/>
  <c r="AB58" i="1"/>
  <c r="AB59" i="1"/>
  <c r="AB60" i="1"/>
  <c r="AB61" i="1"/>
  <c r="AB62" i="1"/>
  <c r="AB63" i="1"/>
  <c r="AB64" i="1"/>
  <c r="AB65" i="1"/>
  <c r="AB66" i="1"/>
  <c r="AB67" i="1"/>
  <c r="AB68"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6" i="1"/>
  <c r="AB207" i="1"/>
  <c r="AB208" i="1"/>
  <c r="AB209" i="1"/>
  <c r="AB210" i="1"/>
  <c r="AB211" i="1"/>
  <c r="AB212" i="1"/>
  <c r="AB213" i="1"/>
  <c r="AB214" i="1"/>
  <c r="AB215" i="1"/>
  <c r="AB216" i="1"/>
  <c r="AB217" i="1"/>
  <c r="AB218" i="1"/>
  <c r="AB219" i="1"/>
  <c r="AB220" i="1"/>
  <c r="AB221" i="1"/>
  <c r="AB222" i="1"/>
  <c r="AB223" i="1"/>
  <c r="AB224" i="1"/>
  <c r="AB225" i="1"/>
  <c r="AB226" i="1"/>
  <c r="AB227" i="1"/>
  <c r="AB228" i="1"/>
  <c r="AB229" i="1"/>
  <c r="AB230" i="1"/>
  <c r="AB231" i="1"/>
  <c r="AB232" i="1"/>
  <c r="AB233" i="1"/>
  <c r="AB234" i="1"/>
  <c r="AB235" i="1"/>
  <c r="AB236" i="1"/>
  <c r="AB237" i="1"/>
  <c r="AB238" i="1"/>
  <c r="AB239" i="1"/>
  <c r="AB240" i="1"/>
  <c r="AB241" i="1"/>
  <c r="AB242" i="1"/>
  <c r="AB243" i="1"/>
  <c r="AB244" i="1"/>
  <c r="AB245" i="1"/>
  <c r="AB246" i="1"/>
  <c r="AB247" i="1"/>
  <c r="AB248" i="1"/>
  <c r="AB249" i="1"/>
  <c r="AB250" i="1"/>
  <c r="AB251" i="1"/>
  <c r="AB252" i="1"/>
  <c r="AB253" i="1"/>
  <c r="AB254" i="1"/>
  <c r="AB255" i="1"/>
  <c r="AB256" i="1"/>
  <c r="AB257" i="1"/>
  <c r="AB258" i="1"/>
  <c r="AB259" i="1"/>
  <c r="AB260" i="1"/>
  <c r="AB261" i="1"/>
  <c r="AB262" i="1"/>
  <c r="AB263" i="1"/>
  <c r="AB264" i="1"/>
  <c r="AB265" i="1"/>
  <c r="AB266" i="1"/>
  <c r="AB267" i="1"/>
  <c r="AB268" i="1"/>
  <c r="AB269" i="1"/>
  <c r="AB270" i="1"/>
  <c r="AB271" i="1"/>
  <c r="AB272" i="1"/>
  <c r="AB273" i="1"/>
  <c r="AB274" i="1"/>
  <c r="AB275" i="1"/>
  <c r="AB276" i="1"/>
  <c r="AB277" i="1"/>
  <c r="AB278" i="1"/>
  <c r="AB279" i="1"/>
  <c r="AB280" i="1"/>
  <c r="AB281" i="1"/>
  <c r="AB282" i="1"/>
  <c r="AB283" i="1"/>
  <c r="AB284" i="1"/>
  <c r="AB285" i="1"/>
  <c r="AB286" i="1"/>
  <c r="AB287" i="1"/>
  <c r="AB288" i="1"/>
  <c r="AB289" i="1"/>
  <c r="AB290" i="1"/>
  <c r="AB291" i="1"/>
  <c r="AB292" i="1"/>
  <c r="AB293" i="1"/>
  <c r="AB294" i="1"/>
  <c r="AB295" i="1"/>
  <c r="AB296" i="1"/>
  <c r="AB297" i="1"/>
  <c r="AB298" i="1"/>
  <c r="AB299" i="1"/>
  <c r="AB300" i="1"/>
  <c r="AB301" i="1"/>
  <c r="AB302" i="1"/>
  <c r="AB303" i="1"/>
  <c r="AB304" i="1"/>
  <c r="AB305" i="1"/>
  <c r="AB306" i="1"/>
  <c r="AB307" i="1"/>
  <c r="AB308" i="1"/>
  <c r="AB309" i="1"/>
  <c r="AB310" i="1"/>
  <c r="AB311" i="1"/>
  <c r="AB312" i="1"/>
  <c r="AB313" i="1"/>
  <c r="AB314" i="1"/>
  <c r="AB315" i="1"/>
  <c r="AB316" i="1"/>
  <c r="AB317" i="1"/>
  <c r="AB318" i="1"/>
  <c r="AB319" i="1"/>
  <c r="AB320" i="1"/>
  <c r="AB321" i="1"/>
  <c r="AB322" i="1"/>
  <c r="AB323" i="1"/>
  <c r="AB324" i="1"/>
  <c r="AB325" i="1"/>
  <c r="AB326" i="1"/>
  <c r="AB327" i="1"/>
  <c r="AB328" i="1"/>
  <c r="AB329" i="1"/>
  <c r="AB330" i="1"/>
  <c r="AB331" i="1"/>
  <c r="AB332" i="1"/>
  <c r="AB333" i="1"/>
  <c r="AB334" i="1"/>
  <c r="AB335" i="1"/>
  <c r="AB336" i="1"/>
  <c r="AB337" i="1"/>
  <c r="AB338" i="1"/>
  <c r="AB339" i="1"/>
  <c r="AB340" i="1"/>
  <c r="AB341" i="1"/>
  <c r="AB342" i="1"/>
  <c r="AB343" i="1"/>
  <c r="AB344" i="1"/>
  <c r="AB345" i="1"/>
  <c r="AB346" i="1"/>
  <c r="AB347" i="1"/>
  <c r="AB348" i="1"/>
  <c r="AB349" i="1"/>
  <c r="AB350" i="1"/>
  <c r="AB351" i="1"/>
  <c r="AB352" i="1"/>
  <c r="AB353" i="1"/>
  <c r="AB354" i="1"/>
  <c r="AB355" i="1"/>
  <c r="AB356" i="1"/>
  <c r="AB357" i="1"/>
  <c r="AB358" i="1"/>
  <c r="AB359" i="1"/>
  <c r="AB360" i="1"/>
  <c r="AB361" i="1"/>
  <c r="AB362" i="1"/>
  <c r="AB363" i="1"/>
  <c r="AB364" i="1"/>
  <c r="AB365" i="1"/>
  <c r="AB366" i="1"/>
  <c r="AB367" i="1"/>
  <c r="AB368" i="1"/>
  <c r="AB369" i="1"/>
  <c r="AB370" i="1"/>
  <c r="AB371" i="1"/>
  <c r="AB372" i="1"/>
  <c r="AB373" i="1"/>
  <c r="AB374" i="1"/>
  <c r="AB375" i="1"/>
  <c r="AB376" i="1"/>
  <c r="AB377" i="1"/>
  <c r="AB378" i="1"/>
  <c r="AB379" i="1"/>
  <c r="AB380" i="1"/>
  <c r="AB381" i="1"/>
  <c r="AB382" i="1"/>
  <c r="AB383" i="1"/>
  <c r="AB384" i="1"/>
  <c r="AB385" i="1"/>
  <c r="AB386" i="1"/>
  <c r="AB387" i="1"/>
  <c r="AB388" i="1"/>
  <c r="AB389" i="1"/>
  <c r="AB390" i="1"/>
  <c r="AB391" i="1"/>
  <c r="AB392" i="1"/>
  <c r="AB393" i="1"/>
  <c r="AB394" i="1"/>
  <c r="AB395" i="1"/>
  <c r="AB396" i="1"/>
  <c r="AB397" i="1"/>
  <c r="AB398" i="1"/>
  <c r="AB399" i="1"/>
  <c r="AB400" i="1"/>
  <c r="AB401" i="1"/>
  <c r="AB402" i="1"/>
  <c r="AB403" i="1"/>
  <c r="AB404" i="1"/>
  <c r="AB405" i="1"/>
  <c r="AB406" i="1"/>
  <c r="AB407" i="1"/>
  <c r="AB408" i="1"/>
  <c r="AB409" i="1"/>
  <c r="AB410" i="1"/>
  <c r="AB411" i="1"/>
  <c r="AB412" i="1"/>
  <c r="AB413" i="1"/>
  <c r="AB414" i="1"/>
  <c r="AB415" i="1"/>
  <c r="AB416" i="1"/>
  <c r="AB417" i="1"/>
  <c r="AB418" i="1"/>
  <c r="AB419" i="1"/>
  <c r="AB420" i="1"/>
  <c r="AB421" i="1"/>
  <c r="AB422" i="1"/>
  <c r="AB423" i="1"/>
  <c r="AB424" i="1"/>
  <c r="AB425" i="1"/>
  <c r="AB426" i="1"/>
  <c r="AB427" i="1"/>
  <c r="AB428" i="1"/>
  <c r="AB429" i="1"/>
  <c r="AB430" i="1"/>
  <c r="AB431" i="1"/>
  <c r="AB432" i="1"/>
  <c r="AB433" i="1"/>
  <c r="AB434" i="1"/>
  <c r="AB435" i="1"/>
  <c r="AB436" i="1"/>
  <c r="AB437" i="1"/>
  <c r="AB438" i="1"/>
  <c r="AB439" i="1"/>
  <c r="AB440" i="1"/>
  <c r="AB441" i="1"/>
  <c r="AB442" i="1"/>
  <c r="AB443" i="1"/>
  <c r="AB444" i="1"/>
  <c r="AB445" i="1"/>
  <c r="AB446" i="1"/>
  <c r="AB447" i="1"/>
  <c r="AB448" i="1"/>
  <c r="AB449" i="1"/>
  <c r="AB450" i="1"/>
  <c r="AB451" i="1"/>
  <c r="AB452" i="1"/>
  <c r="AB453" i="1"/>
  <c r="AB454" i="1"/>
  <c r="AB455" i="1"/>
  <c r="AB456" i="1"/>
  <c r="AB457" i="1"/>
  <c r="AB458" i="1"/>
  <c r="AB459" i="1"/>
  <c r="AB460" i="1"/>
  <c r="AB461" i="1"/>
  <c r="AB462" i="1"/>
  <c r="AB463" i="1"/>
  <c r="AB464" i="1"/>
  <c r="AB465" i="1"/>
  <c r="AB466" i="1"/>
  <c r="AB467" i="1"/>
  <c r="AB468" i="1"/>
  <c r="AB469" i="1"/>
  <c r="AB470" i="1"/>
  <c r="AB471" i="1"/>
  <c r="AB472" i="1"/>
  <c r="AB473" i="1"/>
  <c r="AB474" i="1"/>
  <c r="AB475" i="1"/>
  <c r="AB476" i="1"/>
  <c r="AB477" i="1"/>
  <c r="AB478" i="1"/>
  <c r="AB479" i="1"/>
  <c r="AB480" i="1"/>
  <c r="AB481" i="1"/>
  <c r="AB482" i="1"/>
  <c r="AB483" i="1"/>
  <c r="AB484" i="1"/>
  <c r="AB485" i="1"/>
  <c r="AB486" i="1"/>
  <c r="AB487" i="1"/>
  <c r="AB488" i="1"/>
  <c r="AB489" i="1"/>
  <c r="AB490" i="1"/>
  <c r="AB491" i="1"/>
  <c r="AB492" i="1"/>
  <c r="AB493" i="1"/>
  <c r="AB494" i="1"/>
  <c r="AB495" i="1"/>
  <c r="AB496" i="1"/>
  <c r="AB497" i="1"/>
  <c r="AB498" i="1"/>
  <c r="AB499" i="1"/>
  <c r="AB500" i="1"/>
  <c r="X6" i="1"/>
  <c r="X8" i="1"/>
  <c r="L8" i="1"/>
  <c r="U9" i="1"/>
  <c r="W9" i="1"/>
  <c r="X9" i="1"/>
  <c r="L9" i="1"/>
  <c r="U10" i="1"/>
  <c r="W10" i="1"/>
  <c r="X10" i="1"/>
  <c r="L10" i="1"/>
  <c r="U11" i="1"/>
  <c r="W11" i="1"/>
  <c r="X11" i="1"/>
  <c r="L11" i="1"/>
  <c r="M8" i="1"/>
  <c r="N8" i="1"/>
  <c r="P8" i="1"/>
  <c r="M9" i="1"/>
  <c r="N9" i="1"/>
  <c r="P9" i="1"/>
  <c r="Q8" i="1"/>
  <c r="Q9" i="1"/>
  <c r="M10" i="1"/>
  <c r="N10" i="1"/>
  <c r="P10" i="1"/>
  <c r="Q10" i="1"/>
  <c r="M11" i="1"/>
  <c r="N11" i="1"/>
  <c r="P11" i="1"/>
  <c r="Q11" i="1"/>
  <c r="U12" i="1"/>
  <c r="W12" i="1"/>
  <c r="X12" i="1"/>
  <c r="L12" i="1"/>
  <c r="M12" i="1"/>
  <c r="N12" i="1"/>
  <c r="P12" i="1"/>
  <c r="Q12" i="1"/>
  <c r="U13" i="1"/>
  <c r="W13" i="1"/>
  <c r="X13" i="1"/>
  <c r="L13" i="1"/>
  <c r="M13" i="1"/>
  <c r="N13" i="1"/>
  <c r="P13" i="1"/>
  <c r="Q13" i="1"/>
  <c r="U14" i="1"/>
  <c r="W14" i="1"/>
  <c r="X14" i="1"/>
  <c r="L14" i="1"/>
  <c r="M14" i="1"/>
  <c r="N14" i="1"/>
  <c r="P14" i="1"/>
  <c r="Q14" i="1"/>
  <c r="U15" i="1"/>
  <c r="W15" i="1"/>
  <c r="X15" i="1"/>
  <c r="L15" i="1"/>
  <c r="M15" i="1"/>
  <c r="N15" i="1"/>
  <c r="P15" i="1"/>
  <c r="Q15" i="1"/>
  <c r="U16" i="1"/>
  <c r="W16" i="1"/>
  <c r="X16" i="1"/>
  <c r="L16" i="1"/>
  <c r="M16" i="1"/>
  <c r="N16" i="1"/>
  <c r="P16" i="1"/>
  <c r="Q16" i="1"/>
  <c r="U17" i="1"/>
  <c r="W17" i="1"/>
  <c r="X17" i="1"/>
  <c r="L17" i="1"/>
  <c r="M17" i="1"/>
  <c r="N17" i="1"/>
  <c r="P17" i="1"/>
  <c r="Q17" i="1"/>
  <c r="U18" i="1"/>
  <c r="W18" i="1"/>
  <c r="X18" i="1"/>
  <c r="L18" i="1"/>
  <c r="M18" i="1"/>
  <c r="N18" i="1"/>
  <c r="P18" i="1"/>
  <c r="Q18" i="1"/>
  <c r="U19" i="1"/>
  <c r="W19" i="1"/>
  <c r="X19" i="1"/>
  <c r="L19" i="1"/>
  <c r="M19" i="1"/>
  <c r="N19" i="1"/>
  <c r="P19" i="1"/>
  <c r="Q19" i="1"/>
  <c r="U20" i="1"/>
  <c r="W20" i="1"/>
  <c r="X20" i="1"/>
  <c r="L20" i="1"/>
  <c r="M20" i="1"/>
  <c r="N20" i="1"/>
  <c r="P20" i="1"/>
  <c r="Q20" i="1"/>
  <c r="U21" i="1"/>
  <c r="W21" i="1"/>
  <c r="X21" i="1"/>
  <c r="L21" i="1"/>
  <c r="M21" i="1"/>
  <c r="N21" i="1"/>
  <c r="P21" i="1"/>
  <c r="Q21" i="1"/>
  <c r="U22" i="1"/>
  <c r="W22" i="1"/>
  <c r="X22" i="1"/>
  <c r="L22" i="1"/>
  <c r="M22" i="1"/>
  <c r="N22" i="1"/>
  <c r="P22" i="1"/>
  <c r="Q22" i="1"/>
  <c r="U23" i="1"/>
  <c r="W23" i="1"/>
  <c r="X23" i="1"/>
  <c r="L23" i="1"/>
  <c r="M23" i="1"/>
  <c r="N23" i="1"/>
  <c r="P23" i="1"/>
  <c r="Q23" i="1"/>
  <c r="U24" i="1"/>
  <c r="W24" i="1"/>
  <c r="X24" i="1"/>
  <c r="L24" i="1"/>
  <c r="M24" i="1"/>
  <c r="N24" i="1"/>
  <c r="P24" i="1"/>
  <c r="Q24" i="1"/>
  <c r="U25" i="1"/>
  <c r="W25" i="1"/>
  <c r="X25" i="1"/>
  <c r="L25" i="1"/>
  <c r="M25" i="1"/>
  <c r="N25" i="1"/>
  <c r="P25" i="1"/>
  <c r="Q25" i="1"/>
  <c r="U26" i="1"/>
  <c r="W26" i="1"/>
  <c r="X26" i="1"/>
  <c r="L26" i="1"/>
  <c r="M26" i="1"/>
  <c r="N26" i="1"/>
  <c r="P26" i="1"/>
  <c r="Q26" i="1"/>
  <c r="U27" i="1"/>
  <c r="W27" i="1"/>
  <c r="X27" i="1"/>
  <c r="L27" i="1"/>
  <c r="M27" i="1"/>
  <c r="N27" i="1"/>
  <c r="P27" i="1"/>
  <c r="Q27" i="1"/>
  <c r="U28" i="1"/>
  <c r="W28" i="1"/>
  <c r="X28" i="1"/>
  <c r="L28" i="1"/>
  <c r="M28" i="1"/>
  <c r="N28" i="1"/>
  <c r="P28" i="1"/>
  <c r="Q28" i="1"/>
  <c r="U29" i="1"/>
  <c r="W29" i="1"/>
  <c r="X29" i="1"/>
  <c r="L29" i="1"/>
  <c r="M29" i="1"/>
  <c r="N29" i="1"/>
  <c r="P29" i="1"/>
  <c r="Q29" i="1"/>
  <c r="U30" i="1"/>
  <c r="W30" i="1"/>
  <c r="X30" i="1"/>
  <c r="L30" i="1"/>
  <c r="M30" i="1"/>
  <c r="N30" i="1"/>
  <c r="P30" i="1"/>
  <c r="Q30" i="1"/>
  <c r="U31" i="1"/>
  <c r="W31" i="1"/>
  <c r="X31" i="1"/>
  <c r="L31" i="1"/>
  <c r="M31" i="1"/>
  <c r="N31" i="1"/>
  <c r="P31" i="1"/>
  <c r="Q31" i="1"/>
  <c r="U32" i="1"/>
  <c r="W32" i="1"/>
  <c r="X32" i="1"/>
  <c r="L32" i="1"/>
  <c r="M32" i="1"/>
  <c r="N32" i="1"/>
  <c r="P32" i="1"/>
  <c r="Q32" i="1"/>
  <c r="U33" i="1"/>
  <c r="W33" i="1"/>
  <c r="X33" i="1"/>
  <c r="L33" i="1"/>
  <c r="M33" i="1"/>
  <c r="N33" i="1"/>
  <c r="P33" i="1"/>
  <c r="Q33" i="1"/>
  <c r="U34" i="1"/>
  <c r="W34" i="1"/>
  <c r="X34" i="1"/>
  <c r="L34" i="1"/>
  <c r="M34" i="1"/>
  <c r="N34" i="1"/>
  <c r="P34" i="1"/>
  <c r="Q34" i="1"/>
  <c r="U35" i="1"/>
  <c r="W35" i="1"/>
  <c r="X35" i="1"/>
  <c r="L35" i="1"/>
  <c r="M35" i="1"/>
  <c r="N35" i="1"/>
  <c r="P35" i="1"/>
  <c r="Q35" i="1"/>
  <c r="U36" i="1"/>
  <c r="W36" i="1"/>
  <c r="X36" i="1"/>
  <c r="L36" i="1"/>
  <c r="M36" i="1"/>
  <c r="N36" i="1"/>
  <c r="P36" i="1"/>
  <c r="Q36" i="1"/>
  <c r="U37" i="1"/>
  <c r="W37" i="1"/>
  <c r="X37" i="1"/>
  <c r="L37" i="1"/>
  <c r="M37" i="1"/>
  <c r="N37" i="1"/>
  <c r="P37" i="1"/>
  <c r="Q37" i="1"/>
  <c r="U38" i="1"/>
  <c r="W38" i="1"/>
  <c r="X38" i="1"/>
  <c r="L38" i="1"/>
  <c r="M38" i="1"/>
  <c r="N38" i="1"/>
  <c r="P38" i="1"/>
  <c r="Q38" i="1"/>
  <c r="U39" i="1"/>
  <c r="W39" i="1"/>
  <c r="X39" i="1"/>
  <c r="L39" i="1"/>
  <c r="M39" i="1"/>
  <c r="N39" i="1"/>
  <c r="P39" i="1"/>
  <c r="Q39" i="1"/>
  <c r="U40" i="1"/>
  <c r="W40" i="1"/>
  <c r="X40" i="1"/>
  <c r="L40" i="1"/>
  <c r="M40" i="1"/>
  <c r="N40" i="1"/>
  <c r="P40" i="1"/>
  <c r="Q40" i="1"/>
  <c r="U41" i="1"/>
  <c r="W41" i="1"/>
  <c r="X41" i="1"/>
  <c r="L41" i="1"/>
  <c r="M41" i="1"/>
  <c r="N41" i="1"/>
  <c r="P41" i="1"/>
  <c r="Q41" i="1"/>
  <c r="U42" i="1"/>
  <c r="W42" i="1"/>
  <c r="X42" i="1"/>
  <c r="L42" i="1"/>
  <c r="M42" i="1"/>
  <c r="N42" i="1"/>
  <c r="P42" i="1"/>
  <c r="Q42" i="1"/>
  <c r="U43" i="1"/>
  <c r="W43" i="1"/>
  <c r="X43" i="1"/>
  <c r="L43" i="1"/>
  <c r="M43" i="1"/>
  <c r="N43" i="1"/>
  <c r="P43" i="1"/>
  <c r="Q43" i="1"/>
  <c r="U44" i="1"/>
  <c r="W44" i="1"/>
  <c r="X44" i="1"/>
  <c r="L44" i="1"/>
  <c r="M44" i="1"/>
  <c r="N44" i="1"/>
  <c r="P44" i="1"/>
  <c r="Q44" i="1"/>
  <c r="U45" i="1"/>
  <c r="W45" i="1"/>
  <c r="X45" i="1"/>
  <c r="L45" i="1"/>
  <c r="M45" i="1"/>
  <c r="N45" i="1"/>
  <c r="P45" i="1"/>
  <c r="Q45" i="1"/>
  <c r="U46" i="1"/>
  <c r="W46" i="1"/>
  <c r="X46" i="1"/>
  <c r="L46" i="1"/>
  <c r="M46" i="1"/>
  <c r="N46" i="1"/>
  <c r="P46" i="1"/>
  <c r="Q46" i="1"/>
  <c r="U47" i="1"/>
  <c r="W47" i="1"/>
  <c r="X47" i="1"/>
  <c r="L47" i="1"/>
  <c r="M47" i="1"/>
  <c r="N47" i="1"/>
  <c r="P47" i="1"/>
  <c r="Q47" i="1"/>
  <c r="U48" i="1"/>
  <c r="W48" i="1"/>
  <c r="X48" i="1"/>
  <c r="L48" i="1"/>
  <c r="M48" i="1"/>
  <c r="N48" i="1"/>
  <c r="P48" i="1"/>
  <c r="Q48" i="1"/>
  <c r="U49" i="1"/>
  <c r="W49" i="1"/>
  <c r="X49" i="1"/>
  <c r="L49" i="1"/>
  <c r="M49" i="1"/>
  <c r="N49" i="1"/>
  <c r="P49" i="1"/>
  <c r="Q49" i="1"/>
  <c r="U50" i="1"/>
  <c r="W50" i="1"/>
  <c r="X50" i="1"/>
  <c r="L50" i="1"/>
  <c r="M50" i="1"/>
  <c r="N50" i="1"/>
  <c r="P50" i="1"/>
  <c r="Q50" i="1"/>
  <c r="U51" i="1"/>
  <c r="W51" i="1"/>
  <c r="X51" i="1"/>
  <c r="L51" i="1"/>
  <c r="M51" i="1"/>
  <c r="N51" i="1"/>
  <c r="P51" i="1"/>
  <c r="Q51" i="1"/>
  <c r="U52" i="1"/>
  <c r="W52" i="1"/>
  <c r="X52" i="1"/>
  <c r="L52" i="1"/>
  <c r="M52" i="1"/>
  <c r="N52" i="1"/>
  <c r="P52" i="1"/>
  <c r="Q52" i="1"/>
  <c r="U53" i="1"/>
  <c r="W53" i="1"/>
  <c r="X53" i="1"/>
  <c r="L53" i="1"/>
  <c r="M53" i="1"/>
  <c r="N53" i="1"/>
  <c r="P53" i="1"/>
  <c r="Q53" i="1"/>
  <c r="U54" i="1"/>
  <c r="W54" i="1"/>
  <c r="X54" i="1"/>
  <c r="L54" i="1"/>
  <c r="M54" i="1"/>
  <c r="N54" i="1"/>
  <c r="P54" i="1"/>
  <c r="Q54" i="1"/>
  <c r="U55" i="1"/>
  <c r="W55" i="1"/>
  <c r="X55" i="1"/>
  <c r="L55" i="1"/>
  <c r="M55" i="1"/>
  <c r="N55" i="1"/>
  <c r="P55" i="1"/>
  <c r="Q55" i="1"/>
  <c r="U56" i="1"/>
  <c r="W56" i="1"/>
  <c r="X56" i="1"/>
  <c r="L56" i="1"/>
  <c r="M56" i="1"/>
  <c r="N56" i="1"/>
  <c r="P56" i="1"/>
  <c r="Q56" i="1"/>
  <c r="U57" i="1"/>
  <c r="W57" i="1"/>
  <c r="X57" i="1"/>
  <c r="L57" i="1"/>
  <c r="M57" i="1"/>
  <c r="N57" i="1"/>
  <c r="P57" i="1"/>
  <c r="Q57" i="1"/>
  <c r="U58" i="1"/>
  <c r="W58" i="1"/>
  <c r="X58" i="1"/>
  <c r="L58" i="1"/>
  <c r="M58" i="1"/>
  <c r="N58" i="1"/>
  <c r="P58" i="1"/>
  <c r="Q58" i="1"/>
  <c r="U59" i="1"/>
  <c r="W59" i="1"/>
  <c r="X59" i="1"/>
  <c r="L59" i="1"/>
  <c r="M59" i="1"/>
  <c r="N59" i="1"/>
  <c r="P59" i="1"/>
  <c r="Q59" i="1"/>
  <c r="U60" i="1"/>
  <c r="W60" i="1"/>
  <c r="X60" i="1"/>
  <c r="L60" i="1"/>
  <c r="M60" i="1"/>
  <c r="N60" i="1"/>
  <c r="P60" i="1"/>
  <c r="Q60" i="1"/>
  <c r="U61" i="1"/>
  <c r="W61" i="1"/>
  <c r="X61" i="1"/>
  <c r="L61" i="1"/>
  <c r="M61" i="1"/>
  <c r="N61" i="1"/>
  <c r="P61" i="1"/>
  <c r="Q61" i="1"/>
  <c r="U62" i="1"/>
  <c r="W62" i="1"/>
  <c r="X62" i="1"/>
  <c r="L62" i="1"/>
  <c r="M62" i="1"/>
  <c r="N62" i="1"/>
  <c r="P62" i="1"/>
  <c r="Q62" i="1"/>
  <c r="U63" i="1"/>
  <c r="W63" i="1"/>
  <c r="X63" i="1"/>
  <c r="L63" i="1"/>
  <c r="M63" i="1"/>
  <c r="N63" i="1"/>
  <c r="P63" i="1"/>
  <c r="Q63" i="1"/>
  <c r="U64" i="1"/>
  <c r="W64" i="1"/>
  <c r="X64" i="1"/>
  <c r="L64" i="1"/>
  <c r="M64" i="1"/>
  <c r="N64" i="1"/>
  <c r="P64" i="1"/>
  <c r="Q64" i="1"/>
  <c r="U65" i="1"/>
  <c r="W65" i="1"/>
  <c r="X65" i="1"/>
  <c r="L65" i="1"/>
  <c r="M65" i="1"/>
  <c r="N65" i="1"/>
  <c r="P65" i="1"/>
  <c r="Q65" i="1"/>
  <c r="U66" i="1"/>
  <c r="W66" i="1"/>
  <c r="X66" i="1"/>
  <c r="L66" i="1"/>
  <c r="M66" i="1"/>
  <c r="N66" i="1"/>
  <c r="P66" i="1"/>
  <c r="Q66" i="1"/>
  <c r="U67" i="1"/>
  <c r="W67" i="1"/>
  <c r="X67" i="1"/>
  <c r="L67" i="1"/>
  <c r="M67" i="1"/>
  <c r="N67" i="1"/>
  <c r="P67" i="1"/>
  <c r="Q67" i="1"/>
  <c r="U68" i="1"/>
  <c r="W68" i="1"/>
  <c r="X68" i="1"/>
  <c r="L68" i="1"/>
  <c r="M68" i="1"/>
  <c r="N68" i="1"/>
  <c r="P68" i="1"/>
  <c r="Q68" i="1"/>
  <c r="U69" i="1"/>
  <c r="W69" i="1"/>
  <c r="X69" i="1"/>
  <c r="L69" i="1"/>
  <c r="M69" i="1"/>
  <c r="N69" i="1"/>
  <c r="P69" i="1"/>
  <c r="Q69" i="1"/>
  <c r="U70" i="1"/>
  <c r="W70" i="1"/>
  <c r="X70" i="1"/>
  <c r="L70" i="1"/>
  <c r="M70" i="1"/>
  <c r="N70" i="1"/>
  <c r="P70" i="1"/>
  <c r="Q70" i="1"/>
  <c r="U71" i="1"/>
  <c r="W71" i="1"/>
  <c r="X71" i="1"/>
  <c r="L71" i="1"/>
  <c r="M71" i="1"/>
  <c r="N71" i="1"/>
  <c r="P71" i="1"/>
  <c r="Q71" i="1"/>
  <c r="U72" i="1"/>
  <c r="W72" i="1"/>
  <c r="X72" i="1"/>
  <c r="L72" i="1"/>
  <c r="M72" i="1"/>
  <c r="N72" i="1"/>
  <c r="P72" i="1"/>
  <c r="Q72" i="1"/>
  <c r="U73" i="1"/>
  <c r="W73" i="1"/>
  <c r="X73" i="1"/>
  <c r="L73" i="1"/>
  <c r="M73" i="1"/>
  <c r="N73" i="1"/>
  <c r="P73" i="1"/>
  <c r="Q73" i="1"/>
  <c r="U74" i="1"/>
  <c r="W74" i="1"/>
  <c r="X74" i="1"/>
  <c r="L74" i="1"/>
  <c r="M74" i="1"/>
  <c r="N74" i="1"/>
  <c r="P74" i="1"/>
  <c r="Q74" i="1"/>
  <c r="U75" i="1"/>
  <c r="W75" i="1"/>
  <c r="X75" i="1"/>
  <c r="L75" i="1"/>
  <c r="M75" i="1"/>
  <c r="N75" i="1"/>
  <c r="P75" i="1"/>
  <c r="Q75" i="1"/>
  <c r="U76" i="1"/>
  <c r="W76" i="1"/>
  <c r="X76" i="1"/>
  <c r="L76" i="1"/>
  <c r="M76" i="1"/>
  <c r="N76" i="1"/>
  <c r="P76" i="1"/>
  <c r="Q76" i="1"/>
  <c r="U77" i="1"/>
  <c r="W77" i="1"/>
  <c r="X77" i="1"/>
  <c r="L77" i="1"/>
  <c r="M77" i="1"/>
  <c r="N77" i="1"/>
  <c r="P77" i="1"/>
  <c r="Q77" i="1"/>
  <c r="U78" i="1"/>
  <c r="W78" i="1"/>
  <c r="X78" i="1"/>
  <c r="L78" i="1"/>
  <c r="M78" i="1"/>
  <c r="N78" i="1"/>
  <c r="P78" i="1"/>
  <c r="Q78" i="1"/>
  <c r="U79" i="1"/>
  <c r="W79" i="1"/>
  <c r="X79" i="1"/>
  <c r="L79" i="1"/>
  <c r="M79" i="1"/>
  <c r="N79" i="1"/>
  <c r="P79" i="1"/>
  <c r="Q79" i="1"/>
  <c r="U80" i="1"/>
  <c r="W80" i="1"/>
  <c r="X80" i="1"/>
  <c r="L80" i="1"/>
  <c r="M80" i="1"/>
  <c r="N80" i="1"/>
  <c r="P80" i="1"/>
  <c r="Q80" i="1"/>
  <c r="U81" i="1"/>
  <c r="W81" i="1"/>
  <c r="X81" i="1"/>
  <c r="L81" i="1"/>
  <c r="M81" i="1"/>
  <c r="N81" i="1"/>
  <c r="P81" i="1"/>
  <c r="Q81" i="1"/>
  <c r="U82" i="1"/>
  <c r="W82" i="1"/>
  <c r="X82" i="1"/>
  <c r="L82" i="1"/>
  <c r="M82" i="1"/>
  <c r="N82" i="1"/>
  <c r="P82" i="1"/>
  <c r="Q82" i="1"/>
  <c r="U83" i="1"/>
  <c r="W83" i="1"/>
  <c r="X83" i="1"/>
  <c r="L83" i="1"/>
  <c r="M83" i="1"/>
  <c r="N83" i="1"/>
  <c r="P83" i="1"/>
  <c r="Q83" i="1"/>
  <c r="U84" i="1"/>
  <c r="W84" i="1"/>
  <c r="X84" i="1"/>
  <c r="L84" i="1"/>
  <c r="M84" i="1"/>
  <c r="N84" i="1"/>
  <c r="P84" i="1"/>
  <c r="Q84" i="1"/>
  <c r="U85" i="1"/>
  <c r="W85" i="1"/>
  <c r="X85" i="1"/>
  <c r="L85" i="1"/>
  <c r="M85" i="1"/>
  <c r="N85" i="1"/>
  <c r="P85" i="1"/>
  <c r="Q85" i="1"/>
  <c r="U86" i="1"/>
  <c r="W86" i="1"/>
  <c r="X86" i="1"/>
  <c r="L86" i="1"/>
  <c r="M86" i="1"/>
  <c r="N86" i="1"/>
  <c r="P86" i="1"/>
  <c r="Q86" i="1"/>
  <c r="U87" i="1"/>
  <c r="W87" i="1"/>
  <c r="X87" i="1"/>
  <c r="L87" i="1"/>
  <c r="M87" i="1"/>
  <c r="N87" i="1"/>
  <c r="P87" i="1"/>
  <c r="Q87" i="1"/>
  <c r="U88" i="1"/>
  <c r="W88" i="1"/>
  <c r="X88" i="1"/>
  <c r="L88" i="1"/>
  <c r="M88" i="1"/>
  <c r="N88" i="1"/>
  <c r="P88" i="1"/>
  <c r="Q88" i="1"/>
  <c r="U89" i="1"/>
  <c r="W89" i="1"/>
  <c r="X89" i="1"/>
  <c r="L89" i="1"/>
  <c r="M89" i="1"/>
  <c r="N89" i="1"/>
  <c r="P89" i="1"/>
  <c r="Q89" i="1"/>
  <c r="U90" i="1"/>
  <c r="W90" i="1"/>
  <c r="X90" i="1"/>
  <c r="L90" i="1"/>
  <c r="M90" i="1"/>
  <c r="N90" i="1"/>
  <c r="P90" i="1"/>
  <c r="Q90" i="1"/>
  <c r="U91" i="1"/>
  <c r="W91" i="1"/>
  <c r="X91" i="1"/>
  <c r="L91" i="1"/>
  <c r="M91" i="1"/>
  <c r="N91" i="1"/>
  <c r="P91" i="1"/>
  <c r="Q91" i="1"/>
  <c r="U92" i="1"/>
  <c r="W92" i="1"/>
  <c r="X92" i="1"/>
  <c r="L92" i="1"/>
  <c r="M92" i="1"/>
  <c r="N92" i="1"/>
  <c r="P92" i="1"/>
  <c r="Q92" i="1"/>
  <c r="U93" i="1"/>
  <c r="W93" i="1"/>
  <c r="X93" i="1"/>
  <c r="L93" i="1"/>
  <c r="M93" i="1"/>
  <c r="N93" i="1"/>
  <c r="P93" i="1"/>
  <c r="Q93" i="1"/>
  <c r="U94" i="1"/>
  <c r="W94" i="1"/>
  <c r="X94" i="1"/>
  <c r="L94" i="1"/>
  <c r="M94" i="1"/>
  <c r="N94" i="1"/>
  <c r="P94" i="1"/>
  <c r="Q94" i="1"/>
  <c r="U95" i="1"/>
  <c r="W95" i="1"/>
  <c r="X95" i="1"/>
  <c r="L95" i="1"/>
  <c r="M95" i="1"/>
  <c r="N95" i="1"/>
  <c r="P95" i="1"/>
  <c r="Q95" i="1"/>
  <c r="U96" i="1"/>
  <c r="W96" i="1"/>
  <c r="X96" i="1"/>
  <c r="L96" i="1"/>
  <c r="M96" i="1"/>
  <c r="N96" i="1"/>
  <c r="P96" i="1"/>
  <c r="Q96" i="1"/>
  <c r="U97" i="1"/>
  <c r="W97" i="1"/>
  <c r="X97" i="1"/>
  <c r="L97" i="1"/>
  <c r="M97" i="1"/>
  <c r="N97" i="1"/>
  <c r="P97" i="1"/>
  <c r="Q97" i="1"/>
  <c r="U98" i="1"/>
  <c r="W98" i="1"/>
  <c r="X98" i="1"/>
  <c r="L98" i="1"/>
  <c r="M98" i="1"/>
  <c r="N98" i="1"/>
  <c r="P98" i="1"/>
  <c r="Q98" i="1"/>
  <c r="U99" i="1"/>
  <c r="W99" i="1"/>
  <c r="X99" i="1"/>
  <c r="L99" i="1"/>
  <c r="M99" i="1"/>
  <c r="N99" i="1"/>
  <c r="P99" i="1"/>
  <c r="Q99" i="1"/>
  <c r="U100" i="1"/>
  <c r="W100" i="1"/>
  <c r="X100" i="1"/>
  <c r="L100" i="1"/>
  <c r="M100" i="1"/>
  <c r="N100" i="1"/>
  <c r="P100" i="1"/>
  <c r="Q100" i="1"/>
  <c r="U101" i="1"/>
  <c r="W101" i="1"/>
  <c r="X101" i="1"/>
  <c r="L101" i="1"/>
  <c r="M101" i="1"/>
  <c r="N101" i="1"/>
  <c r="P101" i="1"/>
  <c r="Q101" i="1"/>
  <c r="U102" i="1"/>
  <c r="W102" i="1"/>
  <c r="X102" i="1"/>
  <c r="L102" i="1"/>
  <c r="M102" i="1"/>
  <c r="N102" i="1"/>
  <c r="P102" i="1"/>
  <c r="Q102" i="1"/>
  <c r="U103" i="1"/>
  <c r="W103" i="1"/>
  <c r="X103" i="1"/>
  <c r="L103" i="1"/>
  <c r="M103" i="1"/>
  <c r="N103" i="1"/>
  <c r="P103" i="1"/>
  <c r="Q103" i="1"/>
  <c r="U104" i="1"/>
  <c r="W104" i="1"/>
  <c r="X104" i="1"/>
  <c r="L104" i="1"/>
  <c r="M104" i="1"/>
  <c r="N104" i="1"/>
  <c r="P104" i="1"/>
  <c r="Q104" i="1"/>
  <c r="U105" i="1"/>
  <c r="W105" i="1"/>
  <c r="X105" i="1"/>
  <c r="L105" i="1"/>
  <c r="M105" i="1"/>
  <c r="N105" i="1"/>
  <c r="P105" i="1"/>
  <c r="Q105" i="1"/>
  <c r="U106" i="1"/>
  <c r="W106" i="1"/>
  <c r="X106" i="1"/>
  <c r="L106" i="1"/>
  <c r="M106" i="1"/>
  <c r="N106" i="1"/>
  <c r="P106" i="1"/>
  <c r="Q106" i="1"/>
  <c r="U107" i="1"/>
  <c r="W107" i="1"/>
  <c r="X107" i="1"/>
  <c r="L107" i="1"/>
  <c r="M107" i="1"/>
  <c r="N107" i="1"/>
  <c r="P107" i="1"/>
  <c r="Q107" i="1"/>
  <c r="U108" i="1"/>
  <c r="W108" i="1"/>
  <c r="X108" i="1"/>
  <c r="L108" i="1"/>
  <c r="M108" i="1"/>
  <c r="N108" i="1"/>
  <c r="P108" i="1"/>
  <c r="Q108" i="1"/>
  <c r="U109" i="1"/>
  <c r="W109" i="1"/>
  <c r="X109" i="1"/>
  <c r="L109" i="1"/>
  <c r="M109" i="1"/>
  <c r="N109" i="1"/>
  <c r="P109" i="1"/>
  <c r="Q109" i="1"/>
  <c r="U110" i="1"/>
  <c r="W110" i="1"/>
  <c r="X110" i="1"/>
  <c r="L110" i="1"/>
  <c r="M110" i="1"/>
  <c r="N110" i="1"/>
  <c r="P110" i="1"/>
  <c r="Q110" i="1"/>
  <c r="U111" i="1"/>
  <c r="W111" i="1"/>
  <c r="X111" i="1"/>
  <c r="L111" i="1"/>
  <c r="M111" i="1"/>
  <c r="N111" i="1"/>
  <c r="P111" i="1"/>
  <c r="Q111" i="1"/>
  <c r="U112" i="1"/>
  <c r="W112" i="1"/>
  <c r="X112" i="1"/>
  <c r="L112" i="1"/>
  <c r="M112" i="1"/>
  <c r="N112" i="1"/>
  <c r="P112" i="1"/>
  <c r="Q112" i="1"/>
  <c r="U113" i="1"/>
  <c r="W113" i="1"/>
  <c r="X113" i="1"/>
  <c r="L113" i="1"/>
  <c r="M113" i="1"/>
  <c r="N113" i="1"/>
  <c r="P113" i="1"/>
  <c r="Q113" i="1"/>
  <c r="U114" i="1"/>
  <c r="W114" i="1"/>
  <c r="X114" i="1"/>
  <c r="L114" i="1"/>
  <c r="M114" i="1"/>
  <c r="N114" i="1"/>
  <c r="P114" i="1"/>
  <c r="Q114" i="1"/>
  <c r="U115" i="1"/>
  <c r="W115" i="1"/>
  <c r="X115" i="1"/>
  <c r="L115" i="1"/>
  <c r="M115" i="1"/>
  <c r="N115" i="1"/>
  <c r="P115" i="1"/>
  <c r="Q115" i="1"/>
  <c r="U116" i="1"/>
  <c r="W116" i="1"/>
  <c r="X116" i="1"/>
  <c r="L116" i="1"/>
  <c r="M116" i="1"/>
  <c r="N116" i="1"/>
  <c r="P116" i="1"/>
  <c r="Q116" i="1"/>
  <c r="U117" i="1"/>
  <c r="W117" i="1"/>
  <c r="X117" i="1"/>
  <c r="L117" i="1"/>
  <c r="M117" i="1"/>
  <c r="N117" i="1"/>
  <c r="P117" i="1"/>
  <c r="Q117" i="1"/>
  <c r="U118" i="1"/>
  <c r="W118" i="1"/>
  <c r="X118" i="1"/>
  <c r="L118" i="1"/>
  <c r="M118" i="1"/>
  <c r="N118" i="1"/>
  <c r="P118" i="1"/>
  <c r="Q118" i="1"/>
  <c r="U119" i="1"/>
  <c r="W119" i="1"/>
  <c r="X119" i="1"/>
  <c r="L119" i="1"/>
  <c r="M119" i="1"/>
  <c r="N119" i="1"/>
  <c r="P119" i="1"/>
  <c r="Q119" i="1"/>
  <c r="U120" i="1"/>
  <c r="W120" i="1"/>
  <c r="X120" i="1"/>
  <c r="L120" i="1"/>
  <c r="M120" i="1"/>
  <c r="N120" i="1"/>
  <c r="P120" i="1"/>
  <c r="Q120" i="1"/>
  <c r="U121" i="1"/>
  <c r="W121" i="1"/>
  <c r="X121" i="1"/>
  <c r="L121" i="1"/>
  <c r="M121" i="1"/>
  <c r="N121" i="1"/>
  <c r="P121" i="1"/>
  <c r="Q121" i="1"/>
  <c r="U122" i="1"/>
  <c r="W122" i="1"/>
  <c r="X122" i="1"/>
  <c r="L122" i="1"/>
  <c r="M122" i="1"/>
  <c r="N122" i="1"/>
  <c r="P122" i="1"/>
  <c r="Q122" i="1"/>
  <c r="U123" i="1"/>
  <c r="W123" i="1"/>
  <c r="X123" i="1"/>
  <c r="L123" i="1"/>
  <c r="M123" i="1"/>
  <c r="N123" i="1"/>
  <c r="P123" i="1"/>
  <c r="Q123" i="1"/>
  <c r="U124" i="1"/>
  <c r="W124" i="1"/>
  <c r="X124" i="1"/>
  <c r="L124" i="1"/>
  <c r="M124" i="1"/>
  <c r="N124" i="1"/>
  <c r="P124" i="1"/>
  <c r="Q124" i="1"/>
  <c r="U125" i="1"/>
  <c r="W125" i="1"/>
  <c r="X125" i="1"/>
  <c r="L125" i="1"/>
  <c r="M125" i="1"/>
  <c r="N125" i="1"/>
  <c r="P125" i="1"/>
  <c r="Q125" i="1"/>
  <c r="U126" i="1"/>
  <c r="W126" i="1"/>
  <c r="X126" i="1"/>
  <c r="L126" i="1"/>
  <c r="M126" i="1"/>
  <c r="N126" i="1"/>
  <c r="P126" i="1"/>
  <c r="Q126" i="1"/>
  <c r="U127" i="1"/>
  <c r="W127" i="1"/>
  <c r="X127" i="1"/>
  <c r="L127" i="1"/>
  <c r="M127" i="1"/>
  <c r="N127" i="1"/>
  <c r="P127" i="1"/>
  <c r="Q127" i="1"/>
  <c r="U128" i="1"/>
  <c r="W128" i="1"/>
  <c r="X128" i="1"/>
  <c r="L128" i="1"/>
  <c r="M128" i="1"/>
  <c r="N128" i="1"/>
  <c r="P128" i="1"/>
  <c r="Q128" i="1"/>
  <c r="U129" i="1"/>
  <c r="W129" i="1"/>
  <c r="X129" i="1"/>
  <c r="L129" i="1"/>
  <c r="M129" i="1"/>
  <c r="N129" i="1"/>
  <c r="P129" i="1"/>
  <c r="Q129" i="1"/>
  <c r="U130" i="1"/>
  <c r="W130" i="1"/>
  <c r="X130" i="1"/>
  <c r="L130" i="1"/>
  <c r="M130" i="1"/>
  <c r="N130" i="1"/>
  <c r="P130" i="1"/>
  <c r="Q130" i="1"/>
  <c r="U131" i="1"/>
  <c r="W131" i="1"/>
  <c r="X131" i="1"/>
  <c r="L131" i="1"/>
  <c r="M131" i="1"/>
  <c r="N131" i="1"/>
  <c r="P131" i="1"/>
  <c r="Q131" i="1"/>
  <c r="U132" i="1"/>
  <c r="W132" i="1"/>
  <c r="X132" i="1"/>
  <c r="L132" i="1"/>
  <c r="M132" i="1"/>
  <c r="N132" i="1"/>
  <c r="P132" i="1"/>
  <c r="Q132" i="1"/>
  <c r="U133" i="1"/>
  <c r="W133" i="1"/>
  <c r="X133" i="1"/>
  <c r="L133" i="1"/>
  <c r="M133" i="1"/>
  <c r="N133" i="1"/>
  <c r="P133" i="1"/>
  <c r="Q133" i="1"/>
  <c r="U134" i="1"/>
  <c r="W134" i="1"/>
  <c r="X134" i="1"/>
  <c r="L134" i="1"/>
  <c r="M134" i="1"/>
  <c r="N134" i="1"/>
  <c r="P134" i="1"/>
  <c r="Q134" i="1"/>
  <c r="U135" i="1"/>
  <c r="W135" i="1"/>
  <c r="X135" i="1"/>
  <c r="L135" i="1"/>
  <c r="M135" i="1"/>
  <c r="N135" i="1"/>
  <c r="P135" i="1"/>
  <c r="Q135" i="1"/>
  <c r="U136" i="1"/>
  <c r="W136" i="1"/>
  <c r="X136" i="1"/>
  <c r="L136" i="1"/>
  <c r="M136" i="1"/>
  <c r="N136" i="1"/>
  <c r="P136" i="1"/>
  <c r="Q136" i="1"/>
  <c r="U137" i="1"/>
  <c r="W137" i="1"/>
  <c r="X137" i="1"/>
  <c r="L137" i="1"/>
  <c r="M137" i="1"/>
  <c r="N137" i="1"/>
  <c r="P137" i="1"/>
  <c r="Q137" i="1"/>
  <c r="U138" i="1"/>
  <c r="W138" i="1"/>
  <c r="X138" i="1"/>
  <c r="L138" i="1"/>
  <c r="M138" i="1"/>
  <c r="N138" i="1"/>
  <c r="P138" i="1"/>
  <c r="Q138" i="1"/>
  <c r="U139" i="1"/>
  <c r="W139" i="1"/>
  <c r="X139" i="1"/>
  <c r="L139" i="1"/>
  <c r="M139" i="1"/>
  <c r="N139" i="1"/>
  <c r="P139" i="1"/>
  <c r="Q139" i="1"/>
  <c r="U140" i="1"/>
  <c r="W140" i="1"/>
  <c r="X140" i="1"/>
  <c r="L140" i="1"/>
  <c r="M140" i="1"/>
  <c r="N140" i="1"/>
  <c r="P140" i="1"/>
  <c r="Q140" i="1"/>
  <c r="U141" i="1"/>
  <c r="W141" i="1"/>
  <c r="X141" i="1"/>
  <c r="L141" i="1"/>
  <c r="M141" i="1"/>
  <c r="N141" i="1"/>
  <c r="P141" i="1"/>
  <c r="Q141" i="1"/>
  <c r="U142" i="1"/>
  <c r="W142" i="1"/>
  <c r="X142" i="1"/>
  <c r="L142" i="1"/>
  <c r="M142" i="1"/>
  <c r="N142" i="1"/>
  <c r="P142" i="1"/>
  <c r="Q142" i="1"/>
  <c r="U143" i="1"/>
  <c r="W143" i="1"/>
  <c r="X143" i="1"/>
  <c r="L143" i="1"/>
  <c r="M143" i="1"/>
  <c r="N143" i="1"/>
  <c r="P143" i="1"/>
  <c r="Q143" i="1"/>
  <c r="U144" i="1"/>
  <c r="W144" i="1"/>
  <c r="X144" i="1"/>
  <c r="L144" i="1"/>
  <c r="M144" i="1"/>
  <c r="N144" i="1"/>
  <c r="P144" i="1"/>
  <c r="Q144" i="1"/>
  <c r="U145" i="1"/>
  <c r="W145" i="1"/>
  <c r="X145" i="1"/>
  <c r="L145" i="1"/>
  <c r="M145" i="1"/>
  <c r="N145" i="1"/>
  <c r="P145" i="1"/>
  <c r="Q145" i="1"/>
  <c r="U146" i="1"/>
  <c r="W146" i="1"/>
  <c r="X146" i="1"/>
  <c r="L146" i="1"/>
  <c r="M146" i="1"/>
  <c r="N146" i="1"/>
  <c r="P146" i="1"/>
  <c r="Q146" i="1"/>
  <c r="U147" i="1"/>
  <c r="W147" i="1"/>
  <c r="X147" i="1"/>
  <c r="L147" i="1"/>
  <c r="M147" i="1"/>
  <c r="N147" i="1"/>
  <c r="P147" i="1"/>
  <c r="Q147" i="1"/>
  <c r="U148" i="1"/>
  <c r="W148" i="1"/>
  <c r="X148" i="1"/>
  <c r="L148" i="1"/>
  <c r="M148" i="1"/>
  <c r="N148" i="1"/>
  <c r="P148" i="1"/>
  <c r="Q148" i="1"/>
  <c r="U149" i="1"/>
  <c r="W149" i="1"/>
  <c r="X149" i="1"/>
  <c r="L149" i="1"/>
  <c r="M149" i="1"/>
  <c r="N149" i="1"/>
  <c r="P149" i="1"/>
  <c r="Q149" i="1"/>
  <c r="U150" i="1"/>
  <c r="W150" i="1"/>
  <c r="X150" i="1"/>
  <c r="L150" i="1"/>
  <c r="M150" i="1"/>
  <c r="N150" i="1"/>
  <c r="P150" i="1"/>
  <c r="Q150" i="1"/>
  <c r="U151" i="1"/>
  <c r="W151" i="1"/>
  <c r="X151" i="1"/>
  <c r="L151" i="1"/>
  <c r="M151" i="1"/>
  <c r="N151" i="1"/>
  <c r="P151" i="1"/>
  <c r="Q151" i="1"/>
  <c r="U152" i="1"/>
  <c r="W152" i="1"/>
  <c r="X152" i="1"/>
  <c r="L152" i="1"/>
  <c r="M152" i="1"/>
  <c r="N152" i="1"/>
  <c r="P152" i="1"/>
  <c r="Q152" i="1"/>
  <c r="U153" i="1"/>
  <c r="W153" i="1"/>
  <c r="X153" i="1"/>
  <c r="L153" i="1"/>
  <c r="M153" i="1"/>
  <c r="N153" i="1"/>
  <c r="P153" i="1"/>
  <c r="Q153" i="1"/>
  <c r="U154" i="1"/>
  <c r="W154" i="1"/>
  <c r="X154" i="1"/>
  <c r="L154" i="1"/>
  <c r="M154" i="1"/>
  <c r="N154" i="1"/>
  <c r="P154" i="1"/>
  <c r="Q154" i="1"/>
  <c r="U155" i="1"/>
  <c r="W155" i="1"/>
  <c r="X155" i="1"/>
  <c r="L155" i="1"/>
  <c r="M155" i="1"/>
  <c r="N155" i="1"/>
  <c r="P155" i="1"/>
  <c r="Q155" i="1"/>
  <c r="U156" i="1"/>
  <c r="W156" i="1"/>
  <c r="X156" i="1"/>
  <c r="L156" i="1"/>
  <c r="M156" i="1"/>
  <c r="N156" i="1"/>
  <c r="P156" i="1"/>
  <c r="Q156" i="1"/>
  <c r="U157" i="1"/>
  <c r="W157" i="1"/>
  <c r="X157" i="1"/>
  <c r="L157" i="1"/>
  <c r="M157" i="1"/>
  <c r="N157" i="1"/>
  <c r="P157" i="1"/>
  <c r="Q157" i="1"/>
  <c r="U158" i="1"/>
  <c r="W158" i="1"/>
  <c r="X158" i="1"/>
  <c r="L158" i="1"/>
  <c r="M158" i="1"/>
  <c r="N158" i="1"/>
  <c r="P158" i="1"/>
  <c r="Q158" i="1"/>
  <c r="U159" i="1"/>
  <c r="W159" i="1"/>
  <c r="X159" i="1"/>
  <c r="L159" i="1"/>
  <c r="M159" i="1"/>
  <c r="N159" i="1"/>
  <c r="P159" i="1"/>
  <c r="Q159" i="1"/>
  <c r="U160" i="1"/>
  <c r="W160" i="1"/>
  <c r="X160" i="1"/>
  <c r="L160" i="1"/>
  <c r="M160" i="1"/>
  <c r="N160" i="1"/>
  <c r="P160" i="1"/>
  <c r="Q160" i="1"/>
  <c r="U161" i="1"/>
  <c r="W161" i="1"/>
  <c r="X161" i="1"/>
  <c r="L161" i="1"/>
  <c r="M161" i="1"/>
  <c r="N161" i="1"/>
  <c r="P161" i="1"/>
  <c r="Q161" i="1"/>
  <c r="U162" i="1"/>
  <c r="W162" i="1"/>
  <c r="X162" i="1"/>
  <c r="L162" i="1"/>
  <c r="M162" i="1"/>
  <c r="N162" i="1"/>
  <c r="P162" i="1"/>
  <c r="Q162" i="1"/>
  <c r="U163" i="1"/>
  <c r="W163" i="1"/>
  <c r="X163" i="1"/>
  <c r="L163" i="1"/>
  <c r="M163" i="1"/>
  <c r="N163" i="1"/>
  <c r="P163" i="1"/>
  <c r="Q163" i="1"/>
  <c r="U164" i="1"/>
  <c r="W164" i="1"/>
  <c r="X164" i="1"/>
  <c r="L164" i="1"/>
  <c r="M164" i="1"/>
  <c r="N164" i="1"/>
  <c r="P164" i="1"/>
  <c r="Q164" i="1"/>
  <c r="U165" i="1"/>
  <c r="W165" i="1"/>
  <c r="X165" i="1"/>
  <c r="L165" i="1"/>
  <c r="M165" i="1"/>
  <c r="N165" i="1"/>
  <c r="P165" i="1"/>
  <c r="Q165" i="1"/>
  <c r="U166" i="1"/>
  <c r="W166" i="1"/>
  <c r="X166" i="1"/>
  <c r="L166" i="1"/>
  <c r="M166" i="1"/>
  <c r="N166" i="1"/>
  <c r="P166" i="1"/>
  <c r="Q166" i="1"/>
  <c r="U167" i="1"/>
  <c r="W167" i="1"/>
  <c r="X167" i="1"/>
  <c r="L167" i="1"/>
  <c r="M167" i="1"/>
  <c r="N167" i="1"/>
  <c r="P167" i="1"/>
  <c r="Q167" i="1"/>
  <c r="U168" i="1"/>
  <c r="W168" i="1"/>
  <c r="X168" i="1"/>
  <c r="L168" i="1"/>
  <c r="M168" i="1"/>
  <c r="N168" i="1"/>
  <c r="P168" i="1"/>
  <c r="Q168" i="1"/>
  <c r="U169" i="1"/>
  <c r="W169" i="1"/>
  <c r="X169" i="1"/>
  <c r="L169" i="1"/>
  <c r="M169" i="1"/>
  <c r="N169" i="1"/>
  <c r="P169" i="1"/>
  <c r="Q169" i="1"/>
  <c r="U170" i="1"/>
  <c r="W170" i="1"/>
  <c r="X170" i="1"/>
  <c r="L170" i="1"/>
  <c r="M170" i="1"/>
  <c r="N170" i="1"/>
  <c r="P170" i="1"/>
  <c r="Q170" i="1"/>
  <c r="U171" i="1"/>
  <c r="W171" i="1"/>
  <c r="X171" i="1"/>
  <c r="L171" i="1"/>
  <c r="M171" i="1"/>
  <c r="N171" i="1"/>
  <c r="P171" i="1"/>
  <c r="Q171" i="1"/>
  <c r="U172" i="1"/>
  <c r="W172" i="1"/>
  <c r="X172" i="1"/>
  <c r="L172" i="1"/>
  <c r="M172" i="1"/>
  <c r="N172" i="1"/>
  <c r="P172" i="1"/>
  <c r="Q172" i="1"/>
  <c r="U173" i="1"/>
  <c r="W173" i="1"/>
  <c r="X173" i="1"/>
  <c r="L173" i="1"/>
  <c r="M173" i="1"/>
  <c r="N173" i="1"/>
  <c r="P173" i="1"/>
  <c r="Q173" i="1"/>
  <c r="U174" i="1"/>
  <c r="W174" i="1"/>
  <c r="X174" i="1"/>
  <c r="L174" i="1"/>
  <c r="M174" i="1"/>
  <c r="N174" i="1"/>
  <c r="P174" i="1"/>
  <c r="Q174" i="1"/>
  <c r="U175" i="1"/>
  <c r="W175" i="1"/>
  <c r="X175" i="1"/>
  <c r="L175" i="1"/>
  <c r="M175" i="1"/>
  <c r="N175" i="1"/>
  <c r="P175" i="1"/>
  <c r="Q175" i="1"/>
  <c r="U176" i="1"/>
  <c r="W176" i="1"/>
  <c r="X176" i="1"/>
  <c r="L176" i="1"/>
  <c r="M176" i="1"/>
  <c r="N176" i="1"/>
  <c r="P176" i="1"/>
  <c r="Q176" i="1"/>
  <c r="U177" i="1"/>
  <c r="W177" i="1"/>
  <c r="X177" i="1"/>
  <c r="L177" i="1"/>
  <c r="M177" i="1"/>
  <c r="N177" i="1"/>
  <c r="P177" i="1"/>
  <c r="Q177" i="1"/>
  <c r="U178" i="1"/>
  <c r="W178" i="1"/>
  <c r="X178" i="1"/>
  <c r="L178" i="1"/>
  <c r="M178" i="1"/>
  <c r="N178" i="1"/>
  <c r="P178" i="1"/>
  <c r="Q178" i="1"/>
  <c r="U179" i="1"/>
  <c r="W179" i="1"/>
  <c r="X179" i="1"/>
  <c r="L179" i="1"/>
  <c r="M179" i="1"/>
  <c r="N179" i="1"/>
  <c r="P179" i="1"/>
  <c r="Q179" i="1"/>
  <c r="U180" i="1"/>
  <c r="W180" i="1"/>
  <c r="X180" i="1"/>
  <c r="L180" i="1"/>
  <c r="M180" i="1"/>
  <c r="N180" i="1"/>
  <c r="P180" i="1"/>
  <c r="Q180" i="1"/>
  <c r="U181" i="1"/>
  <c r="W181" i="1"/>
  <c r="X181" i="1"/>
  <c r="L181" i="1"/>
  <c r="M181" i="1"/>
  <c r="N181" i="1"/>
  <c r="P181" i="1"/>
  <c r="Q181" i="1"/>
  <c r="U182" i="1"/>
  <c r="W182" i="1"/>
  <c r="X182" i="1"/>
  <c r="L182" i="1"/>
  <c r="M182" i="1"/>
  <c r="N182" i="1"/>
  <c r="P182" i="1"/>
  <c r="Q182" i="1"/>
  <c r="U183" i="1"/>
  <c r="W183" i="1"/>
  <c r="X183" i="1"/>
  <c r="L183" i="1"/>
  <c r="M183" i="1"/>
  <c r="N183" i="1"/>
  <c r="P183" i="1"/>
  <c r="Q183" i="1"/>
  <c r="U184" i="1"/>
  <c r="W184" i="1"/>
  <c r="X184" i="1"/>
  <c r="L184" i="1"/>
  <c r="M184" i="1"/>
  <c r="N184" i="1"/>
  <c r="P184" i="1"/>
  <c r="Q184" i="1"/>
  <c r="U185" i="1"/>
  <c r="W185" i="1"/>
  <c r="X185" i="1"/>
  <c r="L185" i="1"/>
  <c r="M185" i="1"/>
  <c r="N185" i="1"/>
  <c r="P185" i="1"/>
  <c r="Q185" i="1"/>
  <c r="U186" i="1"/>
  <c r="W186" i="1"/>
  <c r="X186" i="1"/>
  <c r="L186" i="1"/>
  <c r="M186" i="1"/>
  <c r="N186" i="1"/>
  <c r="P186" i="1"/>
  <c r="Q186" i="1"/>
  <c r="U187" i="1"/>
  <c r="W187" i="1"/>
  <c r="X187" i="1"/>
  <c r="L187" i="1"/>
  <c r="M187" i="1"/>
  <c r="N187" i="1"/>
  <c r="P187" i="1"/>
  <c r="Q187" i="1"/>
  <c r="U188" i="1"/>
  <c r="W188" i="1"/>
  <c r="X188" i="1"/>
  <c r="L188" i="1"/>
  <c r="M188" i="1"/>
  <c r="N188" i="1"/>
  <c r="P188" i="1"/>
  <c r="Q188" i="1"/>
  <c r="U189" i="1"/>
  <c r="W189" i="1"/>
  <c r="X189" i="1"/>
  <c r="L189" i="1"/>
  <c r="M189" i="1"/>
  <c r="N189" i="1"/>
  <c r="P189" i="1"/>
  <c r="Q189" i="1"/>
  <c r="U190" i="1"/>
  <c r="W190" i="1"/>
  <c r="X190" i="1"/>
  <c r="L190" i="1"/>
  <c r="M190" i="1"/>
  <c r="N190" i="1"/>
  <c r="P190" i="1"/>
  <c r="Q190" i="1"/>
  <c r="U191" i="1"/>
  <c r="W191" i="1"/>
  <c r="X191" i="1"/>
  <c r="L191" i="1"/>
  <c r="M191" i="1"/>
  <c r="N191" i="1"/>
  <c r="P191" i="1"/>
  <c r="Q191" i="1"/>
  <c r="U192" i="1"/>
  <c r="W192" i="1"/>
  <c r="X192" i="1"/>
  <c r="L192" i="1"/>
  <c r="M192" i="1"/>
  <c r="N192" i="1"/>
  <c r="P192" i="1"/>
  <c r="Q192" i="1"/>
  <c r="U193" i="1"/>
  <c r="W193" i="1"/>
  <c r="X193" i="1"/>
  <c r="L193" i="1"/>
  <c r="M193" i="1"/>
  <c r="N193" i="1"/>
  <c r="P193" i="1"/>
  <c r="Q193" i="1"/>
  <c r="U194" i="1"/>
  <c r="W194" i="1"/>
  <c r="X194" i="1"/>
  <c r="L194" i="1"/>
  <c r="M194" i="1"/>
  <c r="N194" i="1"/>
  <c r="P194" i="1"/>
  <c r="Q194" i="1"/>
  <c r="U195" i="1"/>
  <c r="W195" i="1"/>
  <c r="X195" i="1"/>
  <c r="L195" i="1"/>
  <c r="M195" i="1"/>
  <c r="N195" i="1"/>
  <c r="P195" i="1"/>
  <c r="Q195" i="1"/>
  <c r="U196" i="1"/>
  <c r="W196" i="1"/>
  <c r="X196" i="1"/>
  <c r="L196" i="1"/>
  <c r="M196" i="1"/>
  <c r="N196" i="1"/>
  <c r="P196" i="1"/>
  <c r="Q196" i="1"/>
  <c r="U197" i="1"/>
  <c r="W197" i="1"/>
  <c r="X197" i="1"/>
  <c r="L197" i="1"/>
  <c r="M197" i="1"/>
  <c r="N197" i="1"/>
  <c r="P197" i="1"/>
  <c r="Q197" i="1"/>
  <c r="U198" i="1"/>
  <c r="W198" i="1"/>
  <c r="X198" i="1"/>
  <c r="L198" i="1"/>
  <c r="M198" i="1"/>
  <c r="N198" i="1"/>
  <c r="P198" i="1"/>
  <c r="Q198" i="1"/>
  <c r="U199" i="1"/>
  <c r="W199" i="1"/>
  <c r="X199" i="1"/>
  <c r="L199" i="1"/>
  <c r="M199" i="1"/>
  <c r="N199" i="1"/>
  <c r="P199" i="1"/>
  <c r="Q199" i="1"/>
  <c r="U200" i="1"/>
  <c r="W200" i="1"/>
  <c r="X200" i="1"/>
  <c r="L200" i="1"/>
  <c r="M200" i="1"/>
  <c r="N200" i="1"/>
  <c r="P200" i="1"/>
  <c r="Q200" i="1"/>
  <c r="U201" i="1"/>
  <c r="W201" i="1"/>
  <c r="X201" i="1"/>
  <c r="L201" i="1"/>
  <c r="M201" i="1"/>
  <c r="N201" i="1"/>
  <c r="P201" i="1"/>
  <c r="Q201" i="1"/>
  <c r="U202" i="1"/>
  <c r="W202" i="1"/>
  <c r="X202" i="1"/>
  <c r="L202" i="1"/>
  <c r="M202" i="1"/>
  <c r="N202" i="1"/>
  <c r="P202" i="1"/>
  <c r="Q202" i="1"/>
  <c r="U203" i="1"/>
  <c r="W203" i="1"/>
  <c r="X203" i="1"/>
  <c r="L203" i="1"/>
  <c r="M203" i="1"/>
  <c r="N203" i="1"/>
  <c r="P203" i="1"/>
  <c r="Q203" i="1"/>
  <c r="U204" i="1"/>
  <c r="W204" i="1"/>
  <c r="X204" i="1"/>
  <c r="L204" i="1"/>
  <c r="M204" i="1"/>
  <c r="N204" i="1"/>
  <c r="P204" i="1"/>
  <c r="Q204" i="1"/>
  <c r="U205" i="1"/>
  <c r="W205" i="1"/>
  <c r="X205" i="1"/>
  <c r="L205" i="1"/>
  <c r="M205" i="1"/>
  <c r="N205" i="1"/>
  <c r="P205" i="1"/>
  <c r="Q205" i="1"/>
  <c r="U206" i="1"/>
  <c r="W206" i="1"/>
  <c r="X206" i="1"/>
  <c r="L206" i="1"/>
  <c r="M206" i="1"/>
  <c r="N206" i="1"/>
  <c r="P206" i="1"/>
  <c r="Q206" i="1"/>
  <c r="U207" i="1"/>
  <c r="W207" i="1"/>
  <c r="X207" i="1"/>
  <c r="L207" i="1"/>
  <c r="M207" i="1"/>
  <c r="N207" i="1"/>
  <c r="P207" i="1"/>
  <c r="Q207" i="1"/>
  <c r="U208" i="1"/>
  <c r="W208" i="1"/>
  <c r="X208" i="1"/>
  <c r="L208" i="1"/>
  <c r="M208" i="1"/>
  <c r="N208" i="1"/>
  <c r="P208" i="1"/>
  <c r="Q208" i="1"/>
  <c r="U209" i="1"/>
  <c r="W209" i="1"/>
  <c r="X209" i="1"/>
  <c r="L209" i="1"/>
  <c r="P209" i="1"/>
  <c r="Q209" i="1"/>
  <c r="U210" i="1"/>
  <c r="W210" i="1"/>
  <c r="X210" i="1"/>
  <c r="L210" i="1"/>
  <c r="P210" i="1"/>
  <c r="Q210" i="1"/>
  <c r="U211" i="1"/>
  <c r="W211" i="1"/>
  <c r="X211" i="1"/>
  <c r="L211" i="1"/>
  <c r="P211" i="1"/>
  <c r="Q211" i="1"/>
  <c r="U212" i="1"/>
  <c r="W212" i="1"/>
  <c r="X212" i="1"/>
  <c r="L212" i="1"/>
  <c r="P212" i="1"/>
  <c r="Q212" i="1"/>
  <c r="U213" i="1"/>
  <c r="W213" i="1"/>
  <c r="X213" i="1"/>
  <c r="L213" i="1"/>
  <c r="P213" i="1"/>
  <c r="Q213" i="1"/>
  <c r="U214" i="1"/>
  <c r="W214" i="1"/>
  <c r="X214" i="1"/>
  <c r="L214" i="1"/>
  <c r="P214" i="1"/>
  <c r="Q214" i="1"/>
  <c r="U215" i="1"/>
  <c r="W215" i="1"/>
  <c r="X215" i="1"/>
  <c r="L215" i="1"/>
  <c r="P215" i="1"/>
  <c r="Q215" i="1"/>
  <c r="U216" i="1"/>
  <c r="W216" i="1"/>
  <c r="X216" i="1"/>
  <c r="L216" i="1"/>
  <c r="P216" i="1"/>
  <c r="Q216" i="1"/>
  <c r="U217" i="1"/>
  <c r="W217" i="1"/>
  <c r="X217" i="1"/>
  <c r="L217" i="1"/>
  <c r="P217" i="1"/>
  <c r="Q217" i="1"/>
  <c r="U218" i="1"/>
  <c r="W218" i="1"/>
  <c r="X218" i="1"/>
  <c r="L218" i="1"/>
  <c r="P218" i="1"/>
  <c r="Q218" i="1"/>
  <c r="U219" i="1"/>
  <c r="W219" i="1"/>
  <c r="X219" i="1"/>
  <c r="L219" i="1"/>
  <c r="P219" i="1"/>
  <c r="Q219" i="1"/>
  <c r="U220" i="1"/>
  <c r="W220" i="1"/>
  <c r="X220" i="1"/>
  <c r="L220" i="1"/>
  <c r="P220" i="1"/>
  <c r="Q220" i="1"/>
  <c r="U221" i="1"/>
  <c r="W221" i="1"/>
  <c r="X221" i="1"/>
  <c r="L221" i="1"/>
  <c r="P221" i="1"/>
  <c r="Q221" i="1"/>
  <c r="U222" i="1"/>
  <c r="W222" i="1"/>
  <c r="X222" i="1"/>
  <c r="L222" i="1"/>
  <c r="P222" i="1"/>
  <c r="Q222" i="1"/>
  <c r="U223" i="1"/>
  <c r="W223" i="1"/>
  <c r="X223" i="1"/>
  <c r="L223" i="1"/>
  <c r="P223" i="1"/>
  <c r="Q223" i="1"/>
  <c r="U224" i="1"/>
  <c r="W224" i="1"/>
  <c r="X224" i="1"/>
  <c r="L224" i="1"/>
  <c r="P224" i="1"/>
  <c r="Q224" i="1"/>
  <c r="U225" i="1"/>
  <c r="W225" i="1"/>
  <c r="X225" i="1"/>
  <c r="L225" i="1"/>
  <c r="P225" i="1"/>
  <c r="Q225" i="1"/>
  <c r="U226" i="1"/>
  <c r="W226" i="1"/>
  <c r="X226" i="1"/>
  <c r="L226" i="1"/>
  <c r="P226" i="1"/>
  <c r="Q226" i="1"/>
  <c r="U227" i="1"/>
  <c r="W227" i="1"/>
  <c r="X227" i="1"/>
  <c r="L227" i="1"/>
  <c r="P227" i="1"/>
  <c r="Q227" i="1"/>
  <c r="U228" i="1"/>
  <c r="W228" i="1"/>
  <c r="X228" i="1"/>
  <c r="L228" i="1"/>
  <c r="P228" i="1"/>
  <c r="Q228" i="1"/>
  <c r="U229" i="1"/>
  <c r="W229" i="1"/>
  <c r="X229" i="1"/>
  <c r="L229" i="1"/>
  <c r="P229" i="1"/>
  <c r="Q229" i="1"/>
  <c r="U230" i="1"/>
  <c r="W230" i="1"/>
  <c r="X230" i="1"/>
  <c r="L230" i="1"/>
  <c r="P230" i="1"/>
  <c r="Q230" i="1"/>
  <c r="U231" i="1"/>
  <c r="W231" i="1"/>
  <c r="X231" i="1"/>
  <c r="L231" i="1"/>
  <c r="P231" i="1"/>
  <c r="Q231" i="1"/>
  <c r="U232" i="1"/>
  <c r="W232" i="1"/>
  <c r="X232" i="1"/>
  <c r="L232" i="1"/>
  <c r="P232" i="1"/>
  <c r="Q232" i="1"/>
  <c r="U233" i="1"/>
  <c r="W233" i="1"/>
  <c r="X233" i="1"/>
  <c r="L233" i="1"/>
  <c r="P233" i="1"/>
  <c r="Q233" i="1"/>
  <c r="U234" i="1"/>
  <c r="W234" i="1"/>
  <c r="X234" i="1"/>
  <c r="L234" i="1"/>
  <c r="P234" i="1"/>
  <c r="Q234" i="1"/>
  <c r="U235" i="1"/>
  <c r="W235" i="1"/>
  <c r="X235" i="1"/>
  <c r="L235" i="1"/>
  <c r="P235" i="1"/>
  <c r="Q235" i="1"/>
  <c r="U236" i="1"/>
  <c r="W236" i="1"/>
  <c r="X236" i="1"/>
  <c r="L236" i="1"/>
  <c r="P236" i="1"/>
  <c r="Q236" i="1"/>
  <c r="U237" i="1"/>
  <c r="W237" i="1"/>
  <c r="X237" i="1"/>
  <c r="L237" i="1"/>
  <c r="P237" i="1"/>
  <c r="Q237" i="1"/>
  <c r="U238" i="1"/>
  <c r="W238" i="1"/>
  <c r="X238" i="1"/>
  <c r="L238" i="1"/>
  <c r="P238" i="1"/>
  <c r="Q238" i="1"/>
  <c r="U239" i="1"/>
  <c r="W239" i="1"/>
  <c r="X239" i="1"/>
  <c r="L239" i="1"/>
  <c r="P239" i="1"/>
  <c r="Q239" i="1"/>
  <c r="U240" i="1"/>
  <c r="W240" i="1"/>
  <c r="X240" i="1"/>
  <c r="L240" i="1"/>
  <c r="P240" i="1"/>
  <c r="Q240" i="1"/>
  <c r="U241" i="1"/>
  <c r="W241" i="1"/>
  <c r="X241" i="1"/>
  <c r="L241" i="1"/>
  <c r="P241" i="1"/>
  <c r="Q241" i="1"/>
  <c r="U242" i="1"/>
  <c r="W242" i="1"/>
  <c r="X242" i="1"/>
  <c r="L242" i="1"/>
  <c r="P242" i="1"/>
  <c r="Q242" i="1"/>
  <c r="U243" i="1"/>
  <c r="W243" i="1"/>
  <c r="X243" i="1"/>
  <c r="L243" i="1"/>
  <c r="P243" i="1"/>
  <c r="Q243" i="1"/>
  <c r="U244" i="1"/>
  <c r="W244" i="1"/>
  <c r="X244" i="1"/>
  <c r="L244" i="1"/>
  <c r="P244" i="1"/>
  <c r="Q244" i="1"/>
  <c r="U245" i="1"/>
  <c r="W245" i="1"/>
  <c r="X245" i="1"/>
  <c r="L245" i="1"/>
  <c r="P245" i="1"/>
  <c r="Q245" i="1"/>
  <c r="U246" i="1"/>
  <c r="W246" i="1"/>
  <c r="X246" i="1"/>
  <c r="L246" i="1"/>
  <c r="P246" i="1"/>
  <c r="Q246" i="1"/>
  <c r="U247" i="1"/>
  <c r="W247" i="1"/>
  <c r="X247" i="1"/>
  <c r="L247" i="1"/>
  <c r="P247" i="1"/>
  <c r="Q247" i="1"/>
  <c r="U248" i="1"/>
  <c r="W248" i="1"/>
  <c r="X248" i="1"/>
  <c r="L248" i="1"/>
  <c r="P248" i="1"/>
  <c r="Q248" i="1"/>
  <c r="U249" i="1"/>
  <c r="W249" i="1"/>
  <c r="X249" i="1"/>
  <c r="L249" i="1"/>
  <c r="P249" i="1"/>
  <c r="Q249" i="1"/>
  <c r="U250" i="1"/>
  <c r="W250" i="1"/>
  <c r="X250" i="1"/>
  <c r="L250" i="1"/>
  <c r="P250" i="1"/>
  <c r="Q250" i="1"/>
  <c r="U251" i="1"/>
  <c r="W251" i="1"/>
  <c r="X251" i="1"/>
  <c r="L251" i="1"/>
  <c r="P251" i="1"/>
  <c r="Q251" i="1"/>
  <c r="U252" i="1"/>
  <c r="W252" i="1"/>
  <c r="X252" i="1"/>
  <c r="L252" i="1"/>
  <c r="P252" i="1"/>
  <c r="Q252" i="1"/>
  <c r="U253" i="1"/>
  <c r="W253" i="1"/>
  <c r="X253" i="1"/>
  <c r="L253" i="1"/>
  <c r="P253" i="1"/>
  <c r="Q253" i="1"/>
  <c r="U254" i="1"/>
  <c r="W254" i="1"/>
  <c r="X254" i="1"/>
  <c r="L254" i="1"/>
  <c r="P254" i="1"/>
  <c r="Q254" i="1"/>
  <c r="U255" i="1"/>
  <c r="W255" i="1"/>
  <c r="X255" i="1"/>
  <c r="L255" i="1"/>
  <c r="P255" i="1"/>
  <c r="Q255" i="1"/>
  <c r="U256" i="1"/>
  <c r="W256" i="1"/>
  <c r="X256" i="1"/>
  <c r="L256" i="1"/>
  <c r="P256" i="1"/>
  <c r="Q256" i="1"/>
  <c r="U257" i="1"/>
  <c r="W257" i="1"/>
  <c r="X257" i="1"/>
  <c r="L257" i="1"/>
  <c r="P257" i="1"/>
  <c r="Q257" i="1"/>
  <c r="U258" i="1"/>
  <c r="W258" i="1"/>
  <c r="X258" i="1"/>
  <c r="L258" i="1"/>
  <c r="P258" i="1"/>
  <c r="Q258" i="1"/>
  <c r="U259" i="1"/>
  <c r="W259" i="1"/>
  <c r="X259" i="1"/>
  <c r="L259" i="1"/>
  <c r="P259" i="1"/>
  <c r="Q259" i="1"/>
  <c r="U260" i="1"/>
  <c r="W260" i="1"/>
  <c r="X260" i="1"/>
  <c r="L260" i="1"/>
  <c r="P260" i="1"/>
  <c r="Q260" i="1"/>
  <c r="U261" i="1"/>
  <c r="W261" i="1"/>
  <c r="X261" i="1"/>
  <c r="L261" i="1"/>
  <c r="P261" i="1"/>
  <c r="Q261" i="1"/>
  <c r="U262" i="1"/>
  <c r="W262" i="1"/>
  <c r="X262" i="1"/>
  <c r="L262" i="1"/>
  <c r="P262" i="1"/>
  <c r="Q262" i="1"/>
  <c r="U263" i="1"/>
  <c r="W263" i="1"/>
  <c r="X263" i="1"/>
  <c r="L263" i="1"/>
  <c r="P263" i="1"/>
  <c r="Q263" i="1"/>
  <c r="U264" i="1"/>
  <c r="W264" i="1"/>
  <c r="X264" i="1"/>
  <c r="L264" i="1"/>
  <c r="P264" i="1"/>
  <c r="Q264" i="1"/>
  <c r="U265" i="1"/>
  <c r="W265" i="1"/>
  <c r="X265" i="1"/>
  <c r="L265" i="1"/>
  <c r="P265" i="1"/>
  <c r="Q265" i="1"/>
  <c r="U266" i="1"/>
  <c r="W266" i="1"/>
  <c r="X266" i="1"/>
  <c r="L266" i="1"/>
  <c r="P266" i="1"/>
  <c r="Q266" i="1"/>
  <c r="U267" i="1"/>
  <c r="W267" i="1"/>
  <c r="X267" i="1"/>
  <c r="L267" i="1"/>
  <c r="P267" i="1"/>
  <c r="Q267" i="1"/>
  <c r="U268" i="1"/>
  <c r="W268" i="1"/>
  <c r="X268" i="1"/>
  <c r="L268" i="1"/>
  <c r="P268" i="1"/>
  <c r="Q268" i="1"/>
  <c r="U269" i="1"/>
  <c r="W269" i="1"/>
  <c r="X269" i="1"/>
  <c r="L269" i="1"/>
  <c r="P269" i="1"/>
  <c r="Q269" i="1"/>
  <c r="U270" i="1"/>
  <c r="W270" i="1"/>
  <c r="X270" i="1"/>
  <c r="L270" i="1"/>
  <c r="P270" i="1"/>
  <c r="Q270" i="1"/>
  <c r="U271" i="1"/>
  <c r="W271" i="1"/>
  <c r="X271" i="1"/>
  <c r="L271" i="1"/>
  <c r="P271" i="1"/>
  <c r="Q271" i="1"/>
  <c r="U272" i="1"/>
  <c r="W272" i="1"/>
  <c r="X272" i="1"/>
  <c r="L272" i="1"/>
  <c r="P272" i="1"/>
  <c r="Q272" i="1"/>
  <c r="U273" i="1"/>
  <c r="W273" i="1"/>
  <c r="X273" i="1"/>
  <c r="L273" i="1"/>
  <c r="P273" i="1"/>
  <c r="Q273" i="1"/>
  <c r="U274" i="1"/>
  <c r="W274" i="1"/>
  <c r="X274" i="1"/>
  <c r="L274" i="1"/>
  <c r="P274" i="1"/>
  <c r="Q274" i="1"/>
  <c r="U275" i="1"/>
  <c r="W275" i="1"/>
  <c r="X275" i="1"/>
  <c r="L275" i="1"/>
  <c r="P275" i="1"/>
  <c r="Q275" i="1"/>
  <c r="U276" i="1"/>
  <c r="W276" i="1"/>
  <c r="X276" i="1"/>
  <c r="L276" i="1"/>
  <c r="P276" i="1"/>
  <c r="Q276" i="1"/>
  <c r="U277" i="1"/>
  <c r="W277" i="1"/>
  <c r="X277" i="1"/>
  <c r="L277" i="1"/>
  <c r="P277" i="1"/>
  <c r="Q277" i="1"/>
  <c r="U278" i="1"/>
  <c r="W278" i="1"/>
  <c r="X278" i="1"/>
  <c r="L278" i="1"/>
  <c r="P278" i="1"/>
  <c r="Q278" i="1"/>
  <c r="U279" i="1"/>
  <c r="W279" i="1"/>
  <c r="X279" i="1"/>
  <c r="L279" i="1"/>
  <c r="P279" i="1"/>
  <c r="Q279" i="1"/>
  <c r="U280" i="1"/>
  <c r="W280" i="1"/>
  <c r="X280" i="1"/>
  <c r="L280" i="1"/>
  <c r="P280" i="1"/>
  <c r="Q280" i="1"/>
  <c r="U281" i="1"/>
  <c r="W281" i="1"/>
  <c r="X281" i="1"/>
  <c r="L281" i="1"/>
  <c r="P281" i="1"/>
  <c r="Q281" i="1"/>
  <c r="U282" i="1"/>
  <c r="W282" i="1"/>
  <c r="X282" i="1"/>
  <c r="L282" i="1"/>
  <c r="P282" i="1"/>
  <c r="Q282" i="1"/>
  <c r="U283" i="1"/>
  <c r="W283" i="1"/>
  <c r="X283" i="1"/>
  <c r="L283" i="1"/>
  <c r="P283" i="1"/>
  <c r="Q283" i="1"/>
  <c r="U284" i="1"/>
  <c r="W284" i="1"/>
  <c r="X284" i="1"/>
  <c r="L284" i="1"/>
  <c r="P284" i="1"/>
  <c r="Q284" i="1"/>
  <c r="U285" i="1"/>
  <c r="W285" i="1"/>
  <c r="X285" i="1"/>
  <c r="L285" i="1"/>
  <c r="P285" i="1"/>
  <c r="Q285" i="1"/>
  <c r="U286" i="1"/>
  <c r="W286" i="1"/>
  <c r="X286" i="1"/>
  <c r="L286" i="1"/>
  <c r="P286" i="1"/>
  <c r="Q286" i="1"/>
  <c r="U287" i="1"/>
  <c r="W287" i="1"/>
  <c r="X287" i="1"/>
  <c r="L287" i="1"/>
  <c r="P287" i="1"/>
  <c r="Q287" i="1"/>
  <c r="U288" i="1"/>
  <c r="W288" i="1"/>
  <c r="X288" i="1"/>
  <c r="L288" i="1"/>
  <c r="P288" i="1"/>
  <c r="Q288" i="1"/>
  <c r="U289" i="1"/>
  <c r="W289" i="1"/>
  <c r="X289" i="1"/>
  <c r="L289" i="1"/>
  <c r="P289" i="1"/>
  <c r="Q289" i="1"/>
  <c r="U290" i="1"/>
  <c r="W290" i="1"/>
  <c r="X290" i="1"/>
  <c r="L290" i="1"/>
  <c r="P290" i="1"/>
  <c r="Q290" i="1"/>
  <c r="U291" i="1"/>
  <c r="W291" i="1"/>
  <c r="X291" i="1"/>
  <c r="L291" i="1"/>
  <c r="P291" i="1"/>
  <c r="Q291" i="1"/>
  <c r="U292" i="1"/>
  <c r="W292" i="1"/>
  <c r="X292" i="1"/>
  <c r="L292" i="1"/>
  <c r="P292" i="1"/>
  <c r="Q292" i="1"/>
  <c r="U293" i="1"/>
  <c r="W293" i="1"/>
  <c r="X293" i="1"/>
  <c r="L293" i="1"/>
  <c r="P293" i="1"/>
  <c r="Q293" i="1"/>
  <c r="U294" i="1"/>
  <c r="W294" i="1"/>
  <c r="X294" i="1"/>
  <c r="L294" i="1"/>
  <c r="P294" i="1"/>
  <c r="Q294" i="1"/>
  <c r="U295" i="1"/>
  <c r="W295" i="1"/>
  <c r="X295" i="1"/>
  <c r="L295" i="1"/>
  <c r="P295" i="1"/>
  <c r="Q295" i="1"/>
  <c r="U296" i="1"/>
  <c r="W296" i="1"/>
  <c r="X296" i="1"/>
  <c r="L296" i="1"/>
  <c r="P296" i="1"/>
  <c r="Q296" i="1"/>
  <c r="U297" i="1"/>
  <c r="W297" i="1"/>
  <c r="X297" i="1"/>
  <c r="L297" i="1"/>
  <c r="P297" i="1"/>
  <c r="Q297" i="1"/>
  <c r="U298" i="1"/>
  <c r="W298" i="1"/>
  <c r="X298" i="1"/>
  <c r="L298" i="1"/>
  <c r="P298" i="1"/>
  <c r="Q298" i="1"/>
  <c r="U299" i="1"/>
  <c r="W299" i="1"/>
  <c r="X299" i="1"/>
  <c r="L299" i="1"/>
  <c r="P299" i="1"/>
  <c r="Q299" i="1"/>
  <c r="U300" i="1"/>
  <c r="W300" i="1"/>
  <c r="X300" i="1"/>
  <c r="L300" i="1"/>
  <c r="P300" i="1"/>
  <c r="Q300" i="1"/>
  <c r="U301" i="1"/>
  <c r="W301" i="1"/>
  <c r="X301" i="1"/>
  <c r="L301" i="1"/>
  <c r="P301" i="1"/>
  <c r="Q301" i="1"/>
  <c r="U302" i="1"/>
  <c r="W302" i="1"/>
  <c r="X302" i="1"/>
  <c r="L302" i="1"/>
  <c r="P302" i="1"/>
  <c r="Q302" i="1"/>
  <c r="U303" i="1"/>
  <c r="W303" i="1"/>
  <c r="X303" i="1"/>
  <c r="L303" i="1"/>
  <c r="P303" i="1"/>
  <c r="Q303" i="1"/>
  <c r="U304" i="1"/>
  <c r="W304" i="1"/>
  <c r="X304" i="1"/>
  <c r="L304" i="1"/>
  <c r="P304" i="1"/>
  <c r="Q304" i="1"/>
  <c r="U305" i="1"/>
  <c r="W305" i="1"/>
  <c r="X305" i="1"/>
  <c r="L305" i="1"/>
  <c r="P305" i="1"/>
  <c r="Q305" i="1"/>
  <c r="U306" i="1"/>
  <c r="W306" i="1"/>
  <c r="X306" i="1"/>
  <c r="L306" i="1"/>
  <c r="P306" i="1"/>
  <c r="Q306" i="1"/>
  <c r="U307" i="1"/>
  <c r="W307" i="1"/>
  <c r="X307" i="1"/>
  <c r="L307" i="1"/>
  <c r="P307" i="1"/>
  <c r="Q307" i="1"/>
  <c r="U308" i="1"/>
  <c r="W308" i="1"/>
  <c r="X308" i="1"/>
  <c r="L308" i="1"/>
  <c r="P308" i="1"/>
  <c r="Q308" i="1"/>
  <c r="U309" i="1"/>
  <c r="W309" i="1"/>
  <c r="X309" i="1"/>
  <c r="L309" i="1"/>
  <c r="P309" i="1"/>
  <c r="Q309" i="1"/>
  <c r="U310" i="1"/>
  <c r="W310" i="1"/>
  <c r="X310" i="1"/>
  <c r="L310" i="1"/>
  <c r="P310" i="1"/>
  <c r="Q310" i="1"/>
  <c r="U311" i="1"/>
  <c r="W311" i="1"/>
  <c r="X311" i="1"/>
  <c r="L311" i="1"/>
  <c r="P311" i="1"/>
  <c r="Q311" i="1"/>
  <c r="U312" i="1"/>
  <c r="W312" i="1"/>
  <c r="X312" i="1"/>
  <c r="L312" i="1"/>
  <c r="P312" i="1"/>
  <c r="Q312" i="1"/>
  <c r="U313" i="1"/>
  <c r="W313" i="1"/>
  <c r="X313" i="1"/>
  <c r="L313" i="1"/>
  <c r="P313" i="1"/>
  <c r="Q313" i="1"/>
  <c r="U314" i="1"/>
  <c r="W314" i="1"/>
  <c r="X314" i="1"/>
  <c r="L314" i="1"/>
  <c r="P314" i="1"/>
  <c r="Q314" i="1"/>
  <c r="U315" i="1"/>
  <c r="W315" i="1"/>
  <c r="X315" i="1"/>
  <c r="L315" i="1"/>
  <c r="P315" i="1"/>
  <c r="Q315" i="1"/>
  <c r="U316" i="1"/>
  <c r="W316" i="1"/>
  <c r="X316" i="1"/>
  <c r="L316" i="1"/>
  <c r="P316" i="1"/>
  <c r="Q316" i="1"/>
  <c r="U317" i="1"/>
  <c r="W317" i="1"/>
  <c r="X317" i="1"/>
  <c r="L317" i="1"/>
  <c r="P317" i="1"/>
  <c r="Q317" i="1"/>
  <c r="U318" i="1"/>
  <c r="W318" i="1"/>
  <c r="X318" i="1"/>
  <c r="L318" i="1"/>
  <c r="P318" i="1"/>
  <c r="Q318" i="1"/>
  <c r="U319" i="1"/>
  <c r="W319" i="1"/>
  <c r="X319" i="1"/>
  <c r="L319" i="1"/>
  <c r="P319" i="1"/>
  <c r="Q319" i="1"/>
  <c r="U320" i="1"/>
  <c r="W320" i="1"/>
  <c r="X320" i="1"/>
  <c r="L320" i="1"/>
  <c r="P320" i="1"/>
  <c r="Q320" i="1"/>
  <c r="U321" i="1"/>
  <c r="W321" i="1"/>
  <c r="X321" i="1"/>
  <c r="L321" i="1"/>
  <c r="P321" i="1"/>
  <c r="Q321" i="1"/>
  <c r="U322" i="1"/>
  <c r="W322" i="1"/>
  <c r="X322" i="1"/>
  <c r="L322" i="1"/>
  <c r="P322" i="1"/>
  <c r="Q322" i="1"/>
  <c r="U323" i="1"/>
  <c r="W323" i="1"/>
  <c r="X323" i="1"/>
  <c r="L323" i="1"/>
  <c r="P323" i="1"/>
  <c r="Q323" i="1"/>
  <c r="U324" i="1"/>
  <c r="W324" i="1"/>
  <c r="X324" i="1"/>
  <c r="L324" i="1"/>
  <c r="P324" i="1"/>
  <c r="Q324" i="1"/>
  <c r="U325" i="1"/>
  <c r="W325" i="1"/>
  <c r="X325" i="1"/>
  <c r="L325" i="1"/>
  <c r="P325" i="1"/>
  <c r="Q325" i="1"/>
  <c r="U326" i="1"/>
  <c r="W326" i="1"/>
  <c r="X326" i="1"/>
  <c r="L326" i="1"/>
  <c r="P326" i="1"/>
  <c r="Q326" i="1"/>
  <c r="U327" i="1"/>
  <c r="W327" i="1"/>
  <c r="X327" i="1"/>
  <c r="L327" i="1"/>
  <c r="P327" i="1"/>
  <c r="Q327" i="1"/>
  <c r="U328" i="1"/>
  <c r="W328" i="1"/>
  <c r="X328" i="1"/>
  <c r="L328" i="1"/>
  <c r="P328" i="1"/>
  <c r="Q328" i="1"/>
  <c r="U329" i="1"/>
  <c r="W329" i="1"/>
  <c r="X329" i="1"/>
  <c r="L329" i="1"/>
  <c r="P329" i="1"/>
  <c r="Q329" i="1"/>
  <c r="U330" i="1"/>
  <c r="W330" i="1"/>
  <c r="X330" i="1"/>
  <c r="L330" i="1"/>
  <c r="P330" i="1"/>
  <c r="Q330" i="1"/>
  <c r="U331" i="1"/>
  <c r="W331" i="1"/>
  <c r="X331" i="1"/>
  <c r="L331" i="1"/>
  <c r="P331" i="1"/>
  <c r="Q331" i="1"/>
  <c r="U332" i="1"/>
  <c r="W332" i="1"/>
  <c r="X332" i="1"/>
  <c r="L332" i="1"/>
  <c r="P332" i="1"/>
  <c r="Q332" i="1"/>
  <c r="U333" i="1"/>
  <c r="W333" i="1"/>
  <c r="X333" i="1"/>
  <c r="L333" i="1"/>
  <c r="P333" i="1"/>
  <c r="Q333" i="1"/>
  <c r="U334" i="1"/>
  <c r="W334" i="1"/>
  <c r="X334" i="1"/>
  <c r="L334" i="1"/>
  <c r="P334" i="1"/>
  <c r="Q334" i="1"/>
  <c r="U335" i="1"/>
  <c r="W335" i="1"/>
  <c r="X335" i="1"/>
  <c r="L335" i="1"/>
  <c r="P335" i="1"/>
  <c r="Q335" i="1"/>
  <c r="U336" i="1"/>
  <c r="W336" i="1"/>
  <c r="X336" i="1"/>
  <c r="L336" i="1"/>
  <c r="P336" i="1"/>
  <c r="Q336" i="1"/>
  <c r="U337" i="1"/>
  <c r="W337" i="1"/>
  <c r="X337" i="1"/>
  <c r="L337" i="1"/>
  <c r="P337" i="1"/>
  <c r="Q337" i="1"/>
  <c r="U338" i="1"/>
  <c r="W338" i="1"/>
  <c r="X338" i="1"/>
  <c r="L338" i="1"/>
  <c r="P338" i="1"/>
  <c r="Q338" i="1"/>
  <c r="U339" i="1"/>
  <c r="W339" i="1"/>
  <c r="X339" i="1"/>
  <c r="L339" i="1"/>
  <c r="P339" i="1"/>
  <c r="Q339" i="1"/>
  <c r="U340" i="1"/>
  <c r="W340" i="1"/>
  <c r="X340" i="1"/>
  <c r="L340" i="1"/>
  <c r="P340" i="1"/>
  <c r="Q340" i="1"/>
  <c r="U341" i="1"/>
  <c r="W341" i="1"/>
  <c r="X341" i="1"/>
  <c r="L341" i="1"/>
  <c r="P341" i="1"/>
  <c r="Q341" i="1"/>
  <c r="U342" i="1"/>
  <c r="W342" i="1"/>
  <c r="X342" i="1"/>
  <c r="L342" i="1"/>
  <c r="P342" i="1"/>
  <c r="Q342" i="1"/>
  <c r="U343" i="1"/>
  <c r="W343" i="1"/>
  <c r="X343" i="1"/>
  <c r="L343" i="1"/>
  <c r="P343" i="1"/>
  <c r="Q343" i="1"/>
  <c r="U344" i="1"/>
  <c r="W344" i="1"/>
  <c r="X344" i="1"/>
  <c r="L344" i="1"/>
  <c r="P344" i="1"/>
  <c r="Q344" i="1"/>
  <c r="U345" i="1"/>
  <c r="W345" i="1"/>
  <c r="X345" i="1"/>
  <c r="L345" i="1"/>
  <c r="P345" i="1"/>
  <c r="Q345" i="1"/>
  <c r="U346" i="1"/>
  <c r="W346" i="1"/>
  <c r="X346" i="1"/>
  <c r="L346" i="1"/>
  <c r="P346" i="1"/>
  <c r="Q346" i="1"/>
  <c r="U347" i="1"/>
  <c r="W347" i="1"/>
  <c r="X347" i="1"/>
  <c r="L347" i="1"/>
  <c r="P347" i="1"/>
  <c r="Q347" i="1"/>
  <c r="U348" i="1"/>
  <c r="W348" i="1"/>
  <c r="X348" i="1"/>
  <c r="L348" i="1"/>
  <c r="P348" i="1"/>
  <c r="Q348" i="1"/>
  <c r="U349" i="1"/>
  <c r="W349" i="1"/>
  <c r="X349" i="1"/>
  <c r="L349" i="1"/>
  <c r="P349" i="1"/>
  <c r="Q349" i="1"/>
  <c r="U350" i="1"/>
  <c r="W350" i="1"/>
  <c r="X350" i="1"/>
  <c r="L350" i="1"/>
  <c r="P350" i="1"/>
  <c r="Q350" i="1"/>
  <c r="U351" i="1"/>
  <c r="W351" i="1"/>
  <c r="X351" i="1"/>
  <c r="L351" i="1"/>
  <c r="P351" i="1"/>
  <c r="Q351" i="1"/>
  <c r="U352" i="1"/>
  <c r="W352" i="1"/>
  <c r="X352" i="1"/>
  <c r="L352" i="1"/>
  <c r="P352" i="1"/>
  <c r="Q352" i="1"/>
  <c r="U353" i="1"/>
  <c r="W353" i="1"/>
  <c r="X353" i="1"/>
  <c r="L353" i="1"/>
  <c r="P353" i="1"/>
  <c r="Q353" i="1"/>
  <c r="U354" i="1"/>
  <c r="W354" i="1"/>
  <c r="X354" i="1"/>
  <c r="L354" i="1"/>
  <c r="P354" i="1"/>
  <c r="Q354" i="1"/>
  <c r="U355" i="1"/>
  <c r="W355" i="1"/>
  <c r="X355" i="1"/>
  <c r="L355" i="1"/>
  <c r="P355" i="1"/>
  <c r="Q355" i="1"/>
  <c r="U356" i="1"/>
  <c r="W356" i="1"/>
  <c r="X356" i="1"/>
  <c r="L356" i="1"/>
  <c r="P356" i="1"/>
  <c r="Q356" i="1"/>
  <c r="U357" i="1"/>
  <c r="W357" i="1"/>
  <c r="X357" i="1"/>
  <c r="L357" i="1"/>
  <c r="P357" i="1"/>
  <c r="Q357" i="1"/>
  <c r="U358" i="1"/>
  <c r="W358" i="1"/>
  <c r="X358" i="1"/>
  <c r="L358" i="1"/>
  <c r="P358" i="1"/>
  <c r="Q358" i="1"/>
  <c r="U359" i="1"/>
  <c r="W359" i="1"/>
  <c r="X359" i="1"/>
  <c r="L359" i="1"/>
  <c r="P359" i="1"/>
  <c r="Q359" i="1"/>
  <c r="U360" i="1"/>
  <c r="W360" i="1"/>
  <c r="X360" i="1"/>
  <c r="L360" i="1"/>
  <c r="P360" i="1"/>
  <c r="Q360" i="1"/>
  <c r="U361" i="1"/>
  <c r="W361" i="1"/>
  <c r="X361" i="1"/>
  <c r="L361" i="1"/>
  <c r="P361" i="1"/>
  <c r="Q361" i="1"/>
  <c r="U362" i="1"/>
  <c r="W362" i="1"/>
  <c r="X362" i="1"/>
  <c r="L362" i="1"/>
  <c r="P362" i="1"/>
  <c r="Q362" i="1"/>
  <c r="U363" i="1"/>
  <c r="W363" i="1"/>
  <c r="X363" i="1"/>
  <c r="L363" i="1"/>
  <c r="P363" i="1"/>
  <c r="Q363" i="1"/>
  <c r="U364" i="1"/>
  <c r="W364" i="1"/>
  <c r="X364" i="1"/>
  <c r="L364" i="1"/>
  <c r="P364" i="1"/>
  <c r="Q364" i="1"/>
  <c r="U365" i="1"/>
  <c r="W365" i="1"/>
  <c r="X365" i="1"/>
  <c r="L365" i="1"/>
  <c r="P365" i="1"/>
  <c r="Q365" i="1"/>
  <c r="U366" i="1"/>
  <c r="W366" i="1"/>
  <c r="X366" i="1"/>
  <c r="L366" i="1"/>
  <c r="P366" i="1"/>
  <c r="Q366" i="1"/>
  <c r="U367" i="1"/>
  <c r="W367" i="1"/>
  <c r="X367" i="1"/>
  <c r="L367" i="1"/>
  <c r="P367" i="1"/>
  <c r="Q367" i="1"/>
  <c r="U368" i="1"/>
  <c r="W368" i="1"/>
  <c r="X368" i="1"/>
  <c r="L368" i="1"/>
  <c r="P368" i="1"/>
  <c r="Q368" i="1"/>
  <c r="U369" i="1"/>
  <c r="W369" i="1"/>
  <c r="X369" i="1"/>
  <c r="L369" i="1"/>
  <c r="P369" i="1"/>
  <c r="Q369" i="1"/>
  <c r="U370" i="1"/>
  <c r="W370" i="1"/>
  <c r="X370" i="1"/>
  <c r="L370" i="1"/>
  <c r="P370" i="1"/>
  <c r="Q370" i="1"/>
  <c r="U371" i="1"/>
  <c r="W371" i="1"/>
  <c r="X371" i="1"/>
  <c r="L371" i="1"/>
  <c r="P371" i="1"/>
  <c r="Q371" i="1"/>
  <c r="U372" i="1"/>
  <c r="W372" i="1"/>
  <c r="X372" i="1"/>
  <c r="L372" i="1"/>
  <c r="P372" i="1"/>
  <c r="Q372" i="1"/>
  <c r="U373" i="1"/>
  <c r="W373" i="1"/>
  <c r="X373" i="1"/>
  <c r="L373" i="1"/>
  <c r="P373" i="1"/>
  <c r="Q373" i="1"/>
  <c r="U374" i="1"/>
  <c r="W374" i="1"/>
  <c r="X374" i="1"/>
  <c r="L374" i="1"/>
  <c r="P374" i="1"/>
  <c r="Q374" i="1"/>
  <c r="U375" i="1"/>
  <c r="W375" i="1"/>
  <c r="X375" i="1"/>
  <c r="L375" i="1"/>
  <c r="P375" i="1"/>
  <c r="Q375" i="1"/>
  <c r="U376" i="1"/>
  <c r="W376" i="1"/>
  <c r="X376" i="1"/>
  <c r="L376" i="1"/>
  <c r="P376" i="1"/>
  <c r="Q376" i="1"/>
  <c r="U377" i="1"/>
  <c r="W377" i="1"/>
  <c r="X377" i="1"/>
  <c r="L377" i="1"/>
  <c r="P377" i="1"/>
  <c r="Q377" i="1"/>
  <c r="U378" i="1"/>
  <c r="W378" i="1"/>
  <c r="X378" i="1"/>
  <c r="L378" i="1"/>
  <c r="P378" i="1"/>
  <c r="Q378" i="1"/>
  <c r="U379" i="1"/>
  <c r="W379" i="1"/>
  <c r="X379" i="1"/>
  <c r="L379" i="1"/>
  <c r="P379" i="1"/>
  <c r="Q379" i="1"/>
  <c r="U380" i="1"/>
  <c r="W380" i="1"/>
  <c r="X380" i="1"/>
  <c r="L380" i="1"/>
  <c r="P380" i="1"/>
  <c r="Q380" i="1"/>
  <c r="U381" i="1"/>
  <c r="W381" i="1"/>
  <c r="X381" i="1"/>
  <c r="L381" i="1"/>
  <c r="P381" i="1"/>
  <c r="Q381" i="1"/>
  <c r="U382" i="1"/>
  <c r="W382" i="1"/>
  <c r="X382" i="1"/>
  <c r="L382" i="1"/>
  <c r="P382" i="1"/>
  <c r="Q382" i="1"/>
  <c r="U383" i="1"/>
  <c r="W383" i="1"/>
  <c r="X383" i="1"/>
  <c r="L383" i="1"/>
  <c r="P383" i="1"/>
  <c r="Q383" i="1"/>
  <c r="U384" i="1"/>
  <c r="W384" i="1"/>
  <c r="X384" i="1"/>
  <c r="L384" i="1"/>
  <c r="P384" i="1"/>
  <c r="Q384" i="1"/>
  <c r="U385" i="1"/>
  <c r="W385" i="1"/>
  <c r="X385" i="1"/>
  <c r="L385" i="1"/>
  <c r="P385" i="1"/>
  <c r="Q385" i="1"/>
  <c r="U386" i="1"/>
  <c r="W386" i="1"/>
  <c r="X386" i="1"/>
  <c r="L386" i="1"/>
  <c r="P386" i="1"/>
  <c r="Q386" i="1"/>
  <c r="U387" i="1"/>
  <c r="W387" i="1"/>
  <c r="X387" i="1"/>
  <c r="L387" i="1"/>
  <c r="P387" i="1"/>
  <c r="Q387" i="1"/>
  <c r="U388" i="1"/>
  <c r="W388" i="1"/>
  <c r="X388" i="1"/>
  <c r="L388" i="1"/>
  <c r="P388" i="1"/>
  <c r="Q388" i="1"/>
  <c r="U389" i="1"/>
  <c r="W389" i="1"/>
  <c r="X389" i="1"/>
  <c r="L389" i="1"/>
  <c r="P389" i="1"/>
  <c r="Q389" i="1"/>
  <c r="U390" i="1"/>
  <c r="W390" i="1"/>
  <c r="X390" i="1"/>
  <c r="L390" i="1"/>
  <c r="P390" i="1"/>
  <c r="Q390" i="1"/>
  <c r="U391" i="1"/>
  <c r="W391" i="1"/>
  <c r="X391" i="1"/>
  <c r="L391" i="1"/>
  <c r="P391" i="1"/>
  <c r="Q391" i="1"/>
  <c r="U392" i="1"/>
  <c r="W392" i="1"/>
  <c r="X392" i="1"/>
  <c r="L392" i="1"/>
  <c r="P392" i="1"/>
  <c r="Q392" i="1"/>
  <c r="U393" i="1"/>
  <c r="W393" i="1"/>
  <c r="X393" i="1"/>
  <c r="L393" i="1"/>
  <c r="P393" i="1"/>
  <c r="Q393" i="1"/>
  <c r="U394" i="1"/>
  <c r="W394" i="1"/>
  <c r="X394" i="1"/>
  <c r="L394" i="1"/>
  <c r="P394" i="1"/>
  <c r="Q394" i="1"/>
  <c r="U395" i="1"/>
  <c r="W395" i="1"/>
  <c r="X395" i="1"/>
  <c r="L395" i="1"/>
  <c r="P395" i="1"/>
  <c r="Q395" i="1"/>
  <c r="U396" i="1"/>
  <c r="W396" i="1"/>
  <c r="X396" i="1"/>
  <c r="L396" i="1"/>
  <c r="P396" i="1"/>
  <c r="Q396" i="1"/>
  <c r="U397" i="1"/>
  <c r="W397" i="1"/>
  <c r="X397" i="1"/>
  <c r="L397" i="1"/>
  <c r="P397" i="1"/>
  <c r="Q397" i="1"/>
  <c r="U398" i="1"/>
  <c r="W398" i="1"/>
  <c r="X398" i="1"/>
  <c r="L398" i="1"/>
  <c r="P398" i="1"/>
  <c r="Q398" i="1"/>
  <c r="U399" i="1"/>
  <c r="W399" i="1"/>
  <c r="X399" i="1"/>
  <c r="L399" i="1"/>
  <c r="P399" i="1"/>
  <c r="Q399" i="1"/>
  <c r="U400" i="1"/>
  <c r="W400" i="1"/>
  <c r="X400" i="1"/>
  <c r="L400" i="1"/>
  <c r="P400" i="1"/>
  <c r="Q400" i="1"/>
  <c r="U401" i="1"/>
  <c r="W401" i="1"/>
  <c r="X401" i="1"/>
  <c r="L401" i="1"/>
  <c r="P401" i="1"/>
  <c r="Q401" i="1"/>
  <c r="U402" i="1"/>
  <c r="W402" i="1"/>
  <c r="X402" i="1"/>
  <c r="L402" i="1"/>
  <c r="P402" i="1"/>
  <c r="Q402" i="1"/>
  <c r="U403" i="1"/>
  <c r="W403" i="1"/>
  <c r="X403" i="1"/>
  <c r="L403" i="1"/>
  <c r="P403" i="1"/>
  <c r="Q403" i="1"/>
  <c r="U404" i="1"/>
  <c r="W404" i="1"/>
  <c r="X404" i="1"/>
  <c r="L404" i="1"/>
  <c r="P404" i="1"/>
  <c r="Q404" i="1"/>
  <c r="U405" i="1"/>
  <c r="W405" i="1"/>
  <c r="X405" i="1"/>
  <c r="L405" i="1"/>
  <c r="P405" i="1"/>
  <c r="Q405" i="1"/>
  <c r="U406" i="1"/>
  <c r="W406" i="1"/>
  <c r="X406" i="1"/>
  <c r="L406" i="1"/>
  <c r="P406" i="1"/>
  <c r="Q406" i="1"/>
  <c r="U407" i="1"/>
  <c r="W407" i="1"/>
  <c r="X407" i="1"/>
  <c r="L407" i="1"/>
  <c r="P407" i="1"/>
  <c r="Q407" i="1"/>
  <c r="U408" i="1"/>
  <c r="W408" i="1"/>
  <c r="X408" i="1"/>
  <c r="L408" i="1"/>
  <c r="P408" i="1"/>
  <c r="Q408" i="1"/>
  <c r="U409" i="1"/>
  <c r="W409" i="1"/>
  <c r="X409" i="1"/>
  <c r="L409" i="1"/>
  <c r="P409" i="1"/>
  <c r="Q409" i="1"/>
  <c r="U410" i="1"/>
  <c r="W410" i="1"/>
  <c r="X410" i="1"/>
  <c r="L410" i="1"/>
  <c r="P410" i="1"/>
  <c r="Q410" i="1"/>
  <c r="U411" i="1"/>
  <c r="W411" i="1"/>
  <c r="X411" i="1"/>
  <c r="L411" i="1"/>
  <c r="P411" i="1"/>
  <c r="Q411" i="1"/>
  <c r="U412" i="1"/>
  <c r="W412" i="1"/>
  <c r="X412" i="1"/>
  <c r="L412" i="1"/>
  <c r="P412" i="1"/>
  <c r="Q412" i="1"/>
  <c r="U413" i="1"/>
  <c r="W413" i="1"/>
  <c r="X413" i="1"/>
  <c r="L413" i="1"/>
  <c r="P413" i="1"/>
  <c r="Q413" i="1"/>
  <c r="U414" i="1"/>
  <c r="W414" i="1"/>
  <c r="X414" i="1"/>
  <c r="L414" i="1"/>
  <c r="P414" i="1"/>
  <c r="Q414" i="1"/>
  <c r="U415" i="1"/>
  <c r="W415" i="1"/>
  <c r="X415" i="1"/>
  <c r="L415" i="1"/>
  <c r="P415" i="1"/>
  <c r="Q415" i="1"/>
  <c r="U416" i="1"/>
  <c r="W416" i="1"/>
  <c r="X416" i="1"/>
  <c r="L416" i="1"/>
  <c r="P416" i="1"/>
  <c r="Q416" i="1"/>
  <c r="U417" i="1"/>
  <c r="W417" i="1"/>
  <c r="X417" i="1"/>
  <c r="L417" i="1"/>
  <c r="P417" i="1"/>
  <c r="Q417" i="1"/>
  <c r="U418" i="1"/>
  <c r="W418" i="1"/>
  <c r="X418" i="1"/>
  <c r="L418" i="1"/>
  <c r="P418" i="1"/>
  <c r="Q418" i="1"/>
  <c r="U419" i="1"/>
  <c r="W419" i="1"/>
  <c r="X419" i="1"/>
  <c r="L419" i="1"/>
  <c r="P419" i="1"/>
  <c r="Q419" i="1"/>
  <c r="U420" i="1"/>
  <c r="W420" i="1"/>
  <c r="X420" i="1"/>
  <c r="L420" i="1"/>
  <c r="P420" i="1"/>
  <c r="Q420" i="1"/>
  <c r="U421" i="1"/>
  <c r="W421" i="1"/>
  <c r="X421" i="1"/>
  <c r="L421" i="1"/>
  <c r="P421" i="1"/>
  <c r="Q421" i="1"/>
  <c r="U422" i="1"/>
  <c r="W422" i="1"/>
  <c r="X422" i="1"/>
  <c r="L422" i="1"/>
  <c r="P422" i="1"/>
  <c r="Q422" i="1"/>
  <c r="U423" i="1"/>
  <c r="W423" i="1"/>
  <c r="X423" i="1"/>
  <c r="L423" i="1"/>
  <c r="P423" i="1"/>
  <c r="Q423" i="1"/>
  <c r="U424" i="1"/>
  <c r="W424" i="1"/>
  <c r="X424" i="1"/>
  <c r="L424" i="1"/>
  <c r="P424" i="1"/>
  <c r="Q424" i="1"/>
  <c r="U425" i="1"/>
  <c r="W425" i="1"/>
  <c r="X425" i="1"/>
  <c r="L425" i="1"/>
  <c r="P425" i="1"/>
  <c r="Q425" i="1"/>
  <c r="U426" i="1"/>
  <c r="W426" i="1"/>
  <c r="X426" i="1"/>
  <c r="L426" i="1"/>
  <c r="P426" i="1"/>
  <c r="Q426" i="1"/>
  <c r="U427" i="1"/>
  <c r="W427" i="1"/>
  <c r="X427" i="1"/>
  <c r="L427" i="1"/>
  <c r="P427" i="1"/>
  <c r="Q427" i="1"/>
  <c r="U428" i="1"/>
  <c r="W428" i="1"/>
  <c r="X428" i="1"/>
  <c r="L428" i="1"/>
  <c r="P428" i="1"/>
  <c r="Q428" i="1"/>
  <c r="U429" i="1"/>
  <c r="W429" i="1"/>
  <c r="X429" i="1"/>
  <c r="L429" i="1"/>
  <c r="P429" i="1"/>
  <c r="Q429" i="1"/>
  <c r="U430" i="1"/>
  <c r="W430" i="1"/>
  <c r="X430" i="1"/>
  <c r="L430" i="1"/>
  <c r="P430" i="1"/>
  <c r="Q430" i="1"/>
  <c r="U431" i="1"/>
  <c r="W431" i="1"/>
  <c r="X431" i="1"/>
  <c r="L431" i="1"/>
  <c r="P431" i="1"/>
  <c r="Q431" i="1"/>
  <c r="U432" i="1"/>
  <c r="W432" i="1"/>
  <c r="X432" i="1"/>
  <c r="L432" i="1"/>
  <c r="P432" i="1"/>
  <c r="Q432" i="1"/>
  <c r="U433" i="1"/>
  <c r="W433" i="1"/>
  <c r="X433" i="1"/>
  <c r="L433" i="1"/>
  <c r="P433" i="1"/>
  <c r="Q433" i="1"/>
  <c r="U434" i="1"/>
  <c r="W434" i="1"/>
  <c r="X434" i="1"/>
  <c r="L434" i="1"/>
  <c r="P434" i="1"/>
  <c r="Q434" i="1"/>
  <c r="U435" i="1"/>
  <c r="W435" i="1"/>
  <c r="X435" i="1"/>
  <c r="L435" i="1"/>
  <c r="P435" i="1"/>
  <c r="Q435" i="1"/>
  <c r="U436" i="1"/>
  <c r="W436" i="1"/>
  <c r="X436" i="1"/>
  <c r="L436" i="1"/>
  <c r="P436" i="1"/>
  <c r="Q436" i="1"/>
  <c r="U437" i="1"/>
  <c r="W437" i="1"/>
  <c r="X437" i="1"/>
  <c r="L437" i="1"/>
  <c r="P437" i="1"/>
  <c r="Q437" i="1"/>
  <c r="U438" i="1"/>
  <c r="W438" i="1"/>
  <c r="X438" i="1"/>
  <c r="L438" i="1"/>
  <c r="P438" i="1"/>
  <c r="Q438" i="1"/>
  <c r="U439" i="1"/>
  <c r="W439" i="1"/>
  <c r="X439" i="1"/>
  <c r="L439" i="1"/>
  <c r="P439" i="1"/>
  <c r="Q439" i="1"/>
  <c r="U440" i="1"/>
  <c r="W440" i="1"/>
  <c r="X440" i="1"/>
  <c r="L440" i="1"/>
  <c r="P440" i="1"/>
  <c r="Q440" i="1"/>
  <c r="U441" i="1"/>
  <c r="W441" i="1"/>
  <c r="X441" i="1"/>
  <c r="L441" i="1"/>
  <c r="P441" i="1"/>
  <c r="Q441" i="1"/>
  <c r="U442" i="1"/>
  <c r="W442" i="1"/>
  <c r="X442" i="1"/>
  <c r="L442" i="1"/>
  <c r="P442" i="1"/>
  <c r="Q442" i="1"/>
  <c r="U443" i="1"/>
  <c r="W443" i="1"/>
  <c r="X443" i="1"/>
  <c r="L443" i="1"/>
  <c r="P443" i="1"/>
  <c r="Q443" i="1"/>
  <c r="U444" i="1"/>
  <c r="W444" i="1"/>
  <c r="X444" i="1"/>
  <c r="L444" i="1"/>
  <c r="P444" i="1"/>
  <c r="Q444" i="1"/>
  <c r="U445" i="1"/>
  <c r="W445" i="1"/>
  <c r="X445" i="1"/>
  <c r="L445" i="1"/>
  <c r="P445" i="1"/>
  <c r="Q445" i="1"/>
  <c r="U446" i="1"/>
  <c r="W446" i="1"/>
  <c r="X446" i="1"/>
  <c r="L446" i="1"/>
  <c r="P446" i="1"/>
  <c r="Q446" i="1"/>
  <c r="U447" i="1"/>
  <c r="W447" i="1"/>
  <c r="X447" i="1"/>
  <c r="L447" i="1"/>
  <c r="P447" i="1"/>
  <c r="Q447" i="1"/>
  <c r="U448" i="1"/>
  <c r="W448" i="1"/>
  <c r="X448" i="1"/>
  <c r="L448" i="1"/>
  <c r="P448" i="1"/>
  <c r="Q448" i="1"/>
  <c r="U449" i="1"/>
  <c r="W449" i="1"/>
  <c r="X449" i="1"/>
  <c r="L449" i="1"/>
  <c r="P449" i="1"/>
  <c r="Q449" i="1"/>
  <c r="U450" i="1"/>
  <c r="W450" i="1"/>
  <c r="X450" i="1"/>
  <c r="L450" i="1"/>
  <c r="P450" i="1"/>
  <c r="Q450" i="1"/>
  <c r="U451" i="1"/>
  <c r="W451" i="1"/>
  <c r="X451" i="1"/>
  <c r="L451" i="1"/>
  <c r="P451" i="1"/>
  <c r="Q451" i="1"/>
  <c r="U452" i="1"/>
  <c r="W452" i="1"/>
  <c r="X452" i="1"/>
  <c r="L452" i="1"/>
  <c r="P452" i="1"/>
  <c r="Q452" i="1"/>
  <c r="U453" i="1"/>
  <c r="W453" i="1"/>
  <c r="X453" i="1"/>
  <c r="L453" i="1"/>
  <c r="P453" i="1"/>
  <c r="Q453" i="1"/>
  <c r="U454" i="1"/>
  <c r="W454" i="1"/>
  <c r="X454" i="1"/>
  <c r="L454" i="1"/>
  <c r="P454" i="1"/>
  <c r="Q454" i="1"/>
  <c r="U455" i="1"/>
  <c r="W455" i="1"/>
  <c r="X455" i="1"/>
  <c r="L455" i="1"/>
  <c r="P455" i="1"/>
  <c r="Q455" i="1"/>
  <c r="U456" i="1"/>
  <c r="W456" i="1"/>
  <c r="X456" i="1"/>
  <c r="L456" i="1"/>
  <c r="P456" i="1"/>
  <c r="Q456" i="1"/>
  <c r="U457" i="1"/>
  <c r="W457" i="1"/>
  <c r="X457" i="1"/>
  <c r="L457" i="1"/>
  <c r="P457" i="1"/>
  <c r="Q457" i="1"/>
  <c r="U458" i="1"/>
  <c r="W458" i="1"/>
  <c r="X458" i="1"/>
  <c r="L458" i="1"/>
  <c r="P458" i="1"/>
  <c r="Q458" i="1"/>
  <c r="U459" i="1"/>
  <c r="W459" i="1"/>
  <c r="X459" i="1"/>
  <c r="L459" i="1"/>
  <c r="P459" i="1"/>
  <c r="Q459" i="1"/>
  <c r="U460" i="1"/>
  <c r="W460" i="1"/>
  <c r="X460" i="1"/>
  <c r="L460" i="1"/>
  <c r="P460" i="1"/>
  <c r="Q460" i="1"/>
  <c r="U461" i="1"/>
  <c r="W461" i="1"/>
  <c r="X461" i="1"/>
  <c r="L461" i="1"/>
  <c r="P461" i="1"/>
  <c r="Q461" i="1"/>
  <c r="U462" i="1"/>
  <c r="W462" i="1"/>
  <c r="X462" i="1"/>
  <c r="L462" i="1"/>
  <c r="P462" i="1"/>
  <c r="Q462" i="1"/>
  <c r="U463" i="1"/>
  <c r="W463" i="1"/>
  <c r="X463" i="1"/>
  <c r="L463" i="1"/>
  <c r="P463" i="1"/>
  <c r="Q463" i="1"/>
  <c r="U464" i="1"/>
  <c r="W464" i="1"/>
  <c r="X464" i="1"/>
  <c r="L464" i="1"/>
  <c r="P464" i="1"/>
  <c r="Q464" i="1"/>
  <c r="U465" i="1"/>
  <c r="W465" i="1"/>
  <c r="X465" i="1"/>
  <c r="L465" i="1"/>
  <c r="P465" i="1"/>
  <c r="Q465" i="1"/>
  <c r="U466" i="1"/>
  <c r="W466" i="1"/>
  <c r="X466" i="1"/>
  <c r="L466" i="1"/>
  <c r="P466" i="1"/>
  <c r="Q466" i="1"/>
  <c r="U467" i="1"/>
  <c r="W467" i="1"/>
  <c r="X467" i="1"/>
  <c r="L467" i="1"/>
  <c r="P467" i="1"/>
  <c r="Q467" i="1"/>
  <c r="U468" i="1"/>
  <c r="W468" i="1"/>
  <c r="X468" i="1"/>
  <c r="L468" i="1"/>
  <c r="P468" i="1"/>
  <c r="Q468" i="1"/>
  <c r="U469" i="1"/>
  <c r="W469" i="1"/>
  <c r="X469" i="1"/>
  <c r="L469" i="1"/>
  <c r="P469" i="1"/>
  <c r="Q469" i="1"/>
  <c r="U470" i="1"/>
  <c r="W470" i="1"/>
  <c r="X470" i="1"/>
  <c r="L470" i="1"/>
  <c r="P470" i="1"/>
  <c r="Q470" i="1"/>
  <c r="U471" i="1"/>
  <c r="W471" i="1"/>
  <c r="X471" i="1"/>
  <c r="L471" i="1"/>
  <c r="P471" i="1"/>
  <c r="Q471" i="1"/>
  <c r="U472" i="1"/>
  <c r="W472" i="1"/>
  <c r="X472" i="1"/>
  <c r="L472" i="1"/>
  <c r="P472" i="1"/>
  <c r="Q472" i="1"/>
  <c r="U473" i="1"/>
  <c r="W473" i="1"/>
  <c r="X473" i="1"/>
  <c r="L473" i="1"/>
  <c r="P473" i="1"/>
  <c r="Q473" i="1"/>
  <c r="U474" i="1"/>
  <c r="W474" i="1"/>
  <c r="X474" i="1"/>
  <c r="L474" i="1"/>
  <c r="P474" i="1"/>
  <c r="Q474" i="1"/>
  <c r="U475" i="1"/>
  <c r="W475" i="1"/>
  <c r="X475" i="1"/>
  <c r="L475" i="1"/>
  <c r="P475" i="1"/>
  <c r="Q475" i="1"/>
  <c r="U476" i="1"/>
  <c r="W476" i="1"/>
  <c r="X476" i="1"/>
  <c r="L476" i="1"/>
  <c r="P476" i="1"/>
  <c r="Q476" i="1"/>
  <c r="U477" i="1"/>
  <c r="W477" i="1"/>
  <c r="X477" i="1"/>
  <c r="L477" i="1"/>
  <c r="P477" i="1"/>
  <c r="Q477" i="1"/>
  <c r="U478" i="1"/>
  <c r="W478" i="1"/>
  <c r="X478" i="1"/>
  <c r="L478" i="1"/>
  <c r="P478" i="1"/>
  <c r="Q478" i="1"/>
  <c r="U479" i="1"/>
  <c r="W479" i="1"/>
  <c r="X479" i="1"/>
  <c r="L479" i="1"/>
  <c r="P479" i="1"/>
  <c r="Q479" i="1"/>
  <c r="U480" i="1"/>
  <c r="W480" i="1"/>
  <c r="X480" i="1"/>
  <c r="L480" i="1"/>
  <c r="P480" i="1"/>
  <c r="Q480" i="1"/>
  <c r="U481" i="1"/>
  <c r="W481" i="1"/>
  <c r="X481" i="1"/>
  <c r="L481" i="1"/>
  <c r="P481" i="1"/>
  <c r="Q481" i="1"/>
  <c r="U482" i="1"/>
  <c r="W482" i="1"/>
  <c r="X482" i="1"/>
  <c r="L482" i="1"/>
  <c r="P482" i="1"/>
  <c r="Q482" i="1"/>
  <c r="U483" i="1"/>
  <c r="W483" i="1"/>
  <c r="X483" i="1"/>
  <c r="L483" i="1"/>
  <c r="P483" i="1"/>
  <c r="Q483" i="1"/>
  <c r="U484" i="1"/>
  <c r="W484" i="1"/>
  <c r="X484" i="1"/>
  <c r="L484" i="1"/>
  <c r="P484" i="1"/>
  <c r="Q484" i="1"/>
  <c r="U485" i="1"/>
  <c r="W485" i="1"/>
  <c r="X485" i="1"/>
  <c r="L485" i="1"/>
  <c r="P485" i="1"/>
  <c r="Q485" i="1"/>
  <c r="U486" i="1"/>
  <c r="W486" i="1"/>
  <c r="X486" i="1"/>
  <c r="L486" i="1"/>
  <c r="P486" i="1"/>
  <c r="Q486" i="1"/>
  <c r="U487" i="1"/>
  <c r="W487" i="1"/>
  <c r="X487" i="1"/>
  <c r="L487" i="1"/>
  <c r="P487" i="1"/>
  <c r="Q487" i="1"/>
  <c r="U488" i="1"/>
  <c r="W488" i="1"/>
  <c r="X488" i="1"/>
  <c r="L488" i="1"/>
  <c r="P488" i="1"/>
  <c r="Q488" i="1"/>
  <c r="U489" i="1"/>
  <c r="W489" i="1"/>
  <c r="X489" i="1"/>
  <c r="L489" i="1"/>
  <c r="P489" i="1"/>
  <c r="Q489" i="1"/>
  <c r="U490" i="1"/>
  <c r="W490" i="1"/>
  <c r="X490" i="1"/>
  <c r="L490" i="1"/>
  <c r="P490" i="1"/>
  <c r="Q490" i="1"/>
  <c r="U491" i="1"/>
  <c r="W491" i="1"/>
  <c r="X491" i="1"/>
  <c r="L491" i="1"/>
  <c r="P491" i="1"/>
  <c r="Q491" i="1"/>
  <c r="U492" i="1"/>
  <c r="W492" i="1"/>
  <c r="X492" i="1"/>
  <c r="L492" i="1"/>
  <c r="P492" i="1"/>
  <c r="Q492" i="1"/>
  <c r="U493" i="1"/>
  <c r="W493" i="1"/>
  <c r="X493" i="1"/>
  <c r="L493" i="1"/>
  <c r="P493" i="1"/>
  <c r="Q493" i="1"/>
  <c r="U494" i="1"/>
  <c r="W494" i="1"/>
  <c r="X494" i="1"/>
  <c r="L494" i="1"/>
  <c r="P494" i="1"/>
  <c r="Q494" i="1"/>
  <c r="U495" i="1"/>
  <c r="W495" i="1"/>
  <c r="X495" i="1"/>
  <c r="L495" i="1"/>
  <c r="P495" i="1"/>
  <c r="Q495" i="1"/>
  <c r="U496" i="1"/>
  <c r="W496" i="1"/>
  <c r="X496" i="1"/>
  <c r="L496" i="1"/>
  <c r="P496" i="1"/>
  <c r="Q496" i="1"/>
  <c r="U497" i="1"/>
  <c r="W497" i="1"/>
  <c r="X497" i="1"/>
  <c r="L497" i="1"/>
  <c r="P497" i="1"/>
  <c r="Q497" i="1"/>
  <c r="U498" i="1"/>
  <c r="W498" i="1"/>
  <c r="X498" i="1"/>
  <c r="L498" i="1"/>
  <c r="P498" i="1"/>
  <c r="Q498" i="1"/>
  <c r="U499" i="1"/>
  <c r="W499" i="1"/>
  <c r="X499" i="1"/>
  <c r="L499" i="1"/>
  <c r="P499" i="1"/>
  <c r="Q499" i="1"/>
  <c r="U500" i="1"/>
  <c r="W500" i="1"/>
  <c r="X500" i="1"/>
  <c r="L500" i="1"/>
  <c r="P500" i="1"/>
  <c r="Q500" i="1"/>
  <c r="AQ40" i="1"/>
  <c r="AQ36" i="1"/>
  <c r="AQ33" i="1"/>
  <c r="W3" i="1"/>
  <c r="W4" i="1"/>
  <c r="W5" i="1"/>
  <c r="BB21" i="1"/>
  <c r="BB29" i="1"/>
  <c r="BB18" i="1"/>
  <c r="AY28" i="38"/>
  <c r="F33" i="26"/>
  <c r="F33" i="19"/>
  <c r="S8" i="37"/>
  <c r="AD8" i="37"/>
  <c r="AY28" i="37"/>
  <c r="N28" i="26"/>
  <c r="N28" i="19"/>
  <c r="AY27" i="37"/>
  <c r="N27" i="26"/>
  <c r="N27" i="19"/>
  <c r="AY26" i="37"/>
  <c r="N26" i="26"/>
  <c r="N26" i="19"/>
  <c r="AY28" i="36"/>
  <c r="F28" i="26"/>
  <c r="F28" i="19"/>
  <c r="AY27" i="36"/>
  <c r="F27" i="26"/>
  <c r="F27" i="19"/>
  <c r="AY28" i="35"/>
  <c r="N23" i="26"/>
  <c r="N23" i="19"/>
  <c r="AY28" i="34"/>
  <c r="F23" i="26"/>
  <c r="F23" i="19"/>
  <c r="AY27" i="34"/>
  <c r="F22" i="26"/>
  <c r="F22" i="19"/>
  <c r="AY26" i="33"/>
  <c r="N16" i="26"/>
  <c r="N16" i="19"/>
  <c r="AY28" i="33"/>
  <c r="N18" i="26"/>
  <c r="N18" i="19"/>
  <c r="AY28" i="32"/>
  <c r="F18" i="26"/>
  <c r="F18" i="19"/>
  <c r="AY26" i="32"/>
  <c r="F16" i="26"/>
  <c r="F16" i="19"/>
  <c r="AY26" i="31"/>
  <c r="N11" i="26"/>
  <c r="N11" i="19"/>
  <c r="AY27" i="31"/>
  <c r="N12" i="26"/>
  <c r="AY27" i="30"/>
  <c r="F12" i="26"/>
  <c r="F12" i="19"/>
  <c r="AY26" i="29"/>
  <c r="N6" i="26"/>
  <c r="N6" i="19"/>
  <c r="S8" i="38"/>
  <c r="AD8" i="38"/>
  <c r="S9" i="37"/>
  <c r="AD9" i="37"/>
  <c r="S8" i="35"/>
  <c r="AD8" i="35"/>
  <c r="S8" i="33"/>
  <c r="AD8" i="33"/>
  <c r="I8" i="33"/>
  <c r="S8" i="32"/>
  <c r="AD8" i="32"/>
  <c r="S8" i="30"/>
  <c r="AD8" i="30"/>
  <c r="S8" i="29"/>
  <c r="AD8" i="29"/>
  <c r="U500" i="36"/>
  <c r="X499" i="36"/>
  <c r="AH496" i="36"/>
  <c r="U492" i="36"/>
  <c r="X491" i="36"/>
  <c r="AH488" i="36"/>
  <c r="U484" i="36"/>
  <c r="X483" i="36"/>
  <c r="AH480" i="36"/>
  <c r="U476" i="36"/>
  <c r="X475" i="36"/>
  <c r="AH472" i="36"/>
  <c r="U468" i="36"/>
  <c r="X467" i="36"/>
  <c r="AH464" i="36"/>
  <c r="U460" i="36"/>
  <c r="X459" i="36"/>
  <c r="W499" i="36"/>
  <c r="AG496" i="36"/>
  <c r="W491" i="36"/>
  <c r="AG488" i="36"/>
  <c r="W483" i="36"/>
  <c r="AG480" i="36"/>
  <c r="W475" i="36"/>
  <c r="AG472" i="36"/>
  <c r="W467" i="36"/>
  <c r="AG464" i="36"/>
  <c r="W459" i="36"/>
  <c r="AG456" i="36"/>
  <c r="W451" i="36"/>
  <c r="AG448" i="36"/>
  <c r="V499" i="36"/>
  <c r="V491" i="36"/>
  <c r="V483" i="36"/>
  <c r="V475" i="36"/>
  <c r="V467" i="36"/>
  <c r="V459" i="36"/>
  <c r="V451" i="36"/>
  <c r="U499" i="36"/>
  <c r="X498" i="36"/>
  <c r="AH495" i="36"/>
  <c r="U491" i="36"/>
  <c r="X490" i="36"/>
  <c r="AH487" i="36"/>
  <c r="U483" i="36"/>
  <c r="L483" i="36"/>
  <c r="X482" i="36"/>
  <c r="AH479" i="36"/>
  <c r="U475" i="36"/>
  <c r="X474" i="36"/>
  <c r="AH471" i="36"/>
  <c r="U467" i="36"/>
  <c r="X466" i="36"/>
  <c r="AH463" i="36"/>
  <c r="U459" i="36"/>
  <c r="X458" i="36"/>
  <c r="AH455" i="36"/>
  <c r="U451" i="36"/>
  <c r="X451" i="36"/>
  <c r="L451" i="36"/>
  <c r="X450" i="36"/>
  <c r="AH447" i="36"/>
  <c r="V498" i="36"/>
  <c r="V490" i="36"/>
  <c r="V482" i="36"/>
  <c r="V474" i="36"/>
  <c r="V466" i="36"/>
  <c r="V458" i="36"/>
  <c r="V450" i="36"/>
  <c r="W497" i="36"/>
  <c r="AG494" i="36"/>
  <c r="W489" i="36"/>
  <c r="AG486" i="36"/>
  <c r="W481" i="36"/>
  <c r="AG478" i="36"/>
  <c r="W473" i="36"/>
  <c r="AG470" i="36"/>
  <c r="W465" i="36"/>
  <c r="AG462" i="36"/>
  <c r="V497" i="36"/>
  <c r="V489" i="36"/>
  <c r="V481" i="36"/>
  <c r="V473" i="36"/>
  <c r="V465" i="36"/>
  <c r="V457" i="36"/>
  <c r="V449" i="36"/>
  <c r="AG499" i="36"/>
  <c r="X494" i="36"/>
  <c r="U493" i="36"/>
  <c r="W493" i="36"/>
  <c r="X493" i="36"/>
  <c r="L493" i="36"/>
  <c r="AG476" i="36"/>
  <c r="X472" i="36"/>
  <c r="W471" i="36"/>
  <c r="U470" i="36"/>
  <c r="AH466" i="36"/>
  <c r="AH465" i="36"/>
  <c r="V460" i="36"/>
  <c r="W494" i="36"/>
  <c r="X484" i="36"/>
  <c r="X473" i="36"/>
  <c r="W472" i="36"/>
  <c r="V471" i="36"/>
  <c r="AG466" i="36"/>
  <c r="AG465" i="36"/>
  <c r="X461" i="36"/>
  <c r="V439" i="36"/>
  <c r="V431" i="36"/>
  <c r="V423" i="36"/>
  <c r="V415" i="36"/>
  <c r="V407" i="36"/>
  <c r="V399" i="36"/>
  <c r="V391" i="36"/>
  <c r="V383" i="36"/>
  <c r="V375" i="36"/>
  <c r="V367" i="36"/>
  <c r="V359" i="36"/>
  <c r="V351" i="36"/>
  <c r="V343" i="36"/>
  <c r="V335" i="36"/>
  <c r="V327" i="36"/>
  <c r="V319" i="36"/>
  <c r="V311" i="36"/>
  <c r="V303" i="36"/>
  <c r="V295" i="36"/>
  <c r="V287" i="36"/>
  <c r="V279" i="36"/>
  <c r="V271" i="36"/>
  <c r="V263" i="36"/>
  <c r="V255" i="36"/>
  <c r="V247" i="36"/>
  <c r="V239" i="36"/>
  <c r="V231" i="36"/>
  <c r="V223" i="36"/>
  <c r="X215" i="36"/>
  <c r="AG213" i="36"/>
  <c r="X209" i="36"/>
  <c r="K205" i="36"/>
  <c r="W204" i="36"/>
  <c r="AH203" i="36"/>
  <c r="U197" i="36"/>
  <c r="K193" i="36"/>
  <c r="W192" i="36"/>
  <c r="AH191" i="36"/>
  <c r="U185" i="36"/>
  <c r="K181" i="36"/>
  <c r="W180" i="36"/>
  <c r="AH179" i="36"/>
  <c r="U173" i="36"/>
  <c r="AH500" i="36"/>
  <c r="X495" i="36"/>
  <c r="V494" i="36"/>
  <c r="AG487" i="36"/>
  <c r="W484" i="36"/>
  <c r="AH477" i="36"/>
  <c r="W474" i="36"/>
  <c r="U473" i="36"/>
  <c r="L473" i="36"/>
  <c r="V472" i="36"/>
  <c r="U471" i="36"/>
  <c r="W461" i="36"/>
  <c r="AH444" i="36"/>
  <c r="U439" i="36"/>
  <c r="X438" i="36"/>
  <c r="AH435" i="36"/>
  <c r="U431" i="36"/>
  <c r="X430" i="36"/>
  <c r="AH427" i="36"/>
  <c r="U423" i="36"/>
  <c r="W423" i="36"/>
  <c r="X423" i="36"/>
  <c r="L423" i="36"/>
  <c r="X422" i="36"/>
  <c r="AH419" i="36"/>
  <c r="U415" i="36"/>
  <c r="X414" i="36"/>
  <c r="AH411" i="36"/>
  <c r="U407" i="36"/>
  <c r="X406" i="36"/>
  <c r="AH403" i="36"/>
  <c r="U399" i="36"/>
  <c r="X398" i="36"/>
  <c r="AH395" i="36"/>
  <c r="U391" i="36"/>
  <c r="X390" i="36"/>
  <c r="AH387" i="36"/>
  <c r="U383" i="36"/>
  <c r="X382" i="36"/>
  <c r="AH379" i="36"/>
  <c r="U375" i="36"/>
  <c r="X374" i="36"/>
  <c r="AG500" i="36"/>
  <c r="X496" i="36"/>
  <c r="W495" i="36"/>
  <c r="U494" i="36"/>
  <c r="AH490" i="36"/>
  <c r="AH489" i="36"/>
  <c r="V484" i="36"/>
  <c r="AG477" i="36"/>
  <c r="U474" i="36"/>
  <c r="L474" i="36"/>
  <c r="U472" i="36"/>
  <c r="AH467" i="36"/>
  <c r="V461" i="36"/>
  <c r="AH450" i="36"/>
  <c r="AH449" i="36"/>
  <c r="AH445" i="36"/>
  <c r="AG444" i="36"/>
  <c r="AH443" i="36"/>
  <c r="W438" i="36"/>
  <c r="AG435" i="36"/>
  <c r="W430" i="36"/>
  <c r="AG427" i="36"/>
  <c r="W422" i="36"/>
  <c r="AG419" i="36"/>
  <c r="W414" i="36"/>
  <c r="AG411" i="36"/>
  <c r="W406" i="36"/>
  <c r="AG403" i="36"/>
  <c r="W398" i="36"/>
  <c r="AG395" i="36"/>
  <c r="W390" i="36"/>
  <c r="AG387" i="36"/>
  <c r="W382" i="36"/>
  <c r="AG379" i="36"/>
  <c r="W374" i="36"/>
  <c r="AG371" i="36"/>
  <c r="W366" i="36"/>
  <c r="AG363" i="36"/>
  <c r="W358" i="36"/>
  <c r="AG355" i="36"/>
  <c r="W350" i="36"/>
  <c r="AG347" i="36"/>
  <c r="W342" i="36"/>
  <c r="AG339" i="36"/>
  <c r="W334" i="36"/>
  <c r="AG331" i="36"/>
  <c r="W326" i="36"/>
  <c r="AG323" i="36"/>
  <c r="W318" i="36"/>
  <c r="AG315" i="36"/>
  <c r="W310" i="36"/>
  <c r="AG307" i="36"/>
  <c r="W302" i="36"/>
  <c r="AG299" i="36"/>
  <c r="W294" i="36"/>
  <c r="AG291" i="36"/>
  <c r="W286" i="36"/>
  <c r="AG283" i="36"/>
  <c r="W278" i="36"/>
  <c r="AG275" i="36"/>
  <c r="W270" i="36"/>
  <c r="AG267" i="36"/>
  <c r="W262" i="36"/>
  <c r="AG259" i="36"/>
  <c r="W254" i="36"/>
  <c r="AG251" i="36"/>
  <c r="W246" i="36"/>
  <c r="AG243" i="36"/>
  <c r="W238" i="36"/>
  <c r="AG235" i="36"/>
  <c r="W230" i="36"/>
  <c r="AG227" i="36"/>
  <c r="W222" i="36"/>
  <c r="AG219" i="36"/>
  <c r="V215" i="36"/>
  <c r="V209" i="36"/>
  <c r="U204" i="36"/>
  <c r="K200" i="36"/>
  <c r="W199" i="36"/>
  <c r="AH198" i="36"/>
  <c r="U192" i="36"/>
  <c r="K188" i="36"/>
  <c r="W187" i="36"/>
  <c r="AH186" i="36"/>
  <c r="U180" i="36"/>
  <c r="K176" i="36"/>
  <c r="W175" i="36"/>
  <c r="AH174" i="36"/>
  <c r="X497" i="36"/>
  <c r="W496" i="36"/>
  <c r="V495" i="36"/>
  <c r="AG490" i="36"/>
  <c r="AG489" i="36"/>
  <c r="X485" i="36"/>
  <c r="AG467" i="36"/>
  <c r="X462" i="36"/>
  <c r="U461" i="36"/>
  <c r="L461" i="36"/>
  <c r="AG450" i="36"/>
  <c r="AG449" i="36"/>
  <c r="AH448" i="36"/>
  <c r="AH446" i="36"/>
  <c r="AG445" i="36"/>
  <c r="AG443" i="36"/>
  <c r="V438" i="36"/>
  <c r="V430" i="36"/>
  <c r="V422" i="36"/>
  <c r="V414" i="36"/>
  <c r="V406" i="36"/>
  <c r="V398" i="36"/>
  <c r="V390" i="36"/>
  <c r="V382" i="36"/>
  <c r="V374" i="36"/>
  <c r="V366" i="36"/>
  <c r="V358" i="36"/>
  <c r="V350" i="36"/>
  <c r="V342" i="36"/>
  <c r="V334" i="36"/>
  <c r="V326" i="36"/>
  <c r="V318" i="36"/>
  <c r="V310" i="36"/>
  <c r="V302" i="36"/>
  <c r="V294" i="36"/>
  <c r="V286" i="36"/>
  <c r="V278" i="36"/>
  <c r="V270" i="36"/>
  <c r="V262" i="36"/>
  <c r="V254" i="36"/>
  <c r="V246" i="36"/>
  <c r="V238" i="36"/>
  <c r="V230" i="36"/>
  <c r="V222" i="36"/>
  <c r="U215" i="36"/>
  <c r="AH212" i="36"/>
  <c r="U209" i="36"/>
  <c r="X206" i="36"/>
  <c r="V199" i="36"/>
  <c r="AG198" i="36"/>
  <c r="X194" i="36"/>
  <c r="V187" i="36"/>
  <c r="AG186" i="36"/>
  <c r="X182" i="36"/>
  <c r="V175" i="36"/>
  <c r="W498" i="36"/>
  <c r="U497" i="36"/>
  <c r="V496" i="36"/>
  <c r="U495" i="36"/>
  <c r="L495" i="36"/>
  <c r="W485" i="36"/>
  <c r="W462" i="36"/>
  <c r="AH451" i="36"/>
  <c r="AG447" i="36"/>
  <c r="AG446" i="36"/>
  <c r="AH442" i="36"/>
  <c r="U438" i="36"/>
  <c r="X437" i="36"/>
  <c r="AH434" i="36"/>
  <c r="U430" i="36"/>
  <c r="X429" i="36"/>
  <c r="AH426" i="36"/>
  <c r="U422" i="36"/>
  <c r="X421" i="36"/>
  <c r="AH418" i="36"/>
  <c r="U414" i="36"/>
  <c r="X413" i="36"/>
  <c r="AH410" i="36"/>
  <c r="U406" i="36"/>
  <c r="X405" i="36"/>
  <c r="AH402" i="36"/>
  <c r="U398" i="36"/>
  <c r="L398" i="36"/>
  <c r="X397" i="36"/>
  <c r="AH394" i="36"/>
  <c r="U390" i="36"/>
  <c r="X389" i="36"/>
  <c r="AH386" i="36"/>
  <c r="U382" i="36"/>
  <c r="L382" i="36"/>
  <c r="X381" i="36"/>
  <c r="AH378" i="36"/>
  <c r="U374" i="36"/>
  <c r="X373" i="36"/>
  <c r="AH370" i="36"/>
  <c r="U366" i="36"/>
  <c r="X365" i="36"/>
  <c r="AH362" i="36"/>
  <c r="U358" i="36"/>
  <c r="X357" i="36"/>
  <c r="AH354" i="36"/>
  <c r="U350" i="36"/>
  <c r="X349" i="36"/>
  <c r="AH346" i="36"/>
  <c r="U342" i="36"/>
  <c r="X341" i="36"/>
  <c r="AH338" i="36"/>
  <c r="U334" i="36"/>
  <c r="X333" i="36"/>
  <c r="AH330" i="36"/>
  <c r="U326" i="36"/>
  <c r="X325" i="36"/>
  <c r="AH322" i="36"/>
  <c r="U318" i="36"/>
  <c r="X318" i="36"/>
  <c r="L318" i="36"/>
  <c r="X317" i="36"/>
  <c r="AH314" i="36"/>
  <c r="U310" i="36"/>
  <c r="X309" i="36"/>
  <c r="AH306" i="36"/>
  <c r="U302" i="36"/>
  <c r="X301" i="36"/>
  <c r="AH298" i="36"/>
  <c r="U294" i="36"/>
  <c r="X293" i="36"/>
  <c r="AH290" i="36"/>
  <c r="U286" i="36"/>
  <c r="X285" i="36"/>
  <c r="AH282" i="36"/>
  <c r="U278" i="36"/>
  <c r="X277" i="36"/>
  <c r="AH274" i="36"/>
  <c r="U270" i="36"/>
  <c r="X269" i="36"/>
  <c r="AH266" i="36"/>
  <c r="U262" i="36"/>
  <c r="X261" i="36"/>
  <c r="AH258" i="36"/>
  <c r="U254" i="36"/>
  <c r="X254" i="36"/>
  <c r="L254" i="36"/>
  <c r="X253" i="36"/>
  <c r="AH250" i="36"/>
  <c r="U246" i="36"/>
  <c r="X245" i="36"/>
  <c r="AH242" i="36"/>
  <c r="U238" i="36"/>
  <c r="X237" i="36"/>
  <c r="AH234" i="36"/>
  <c r="U230" i="36"/>
  <c r="X229" i="36"/>
  <c r="AH226" i="36"/>
  <c r="U222" i="36"/>
  <c r="X221" i="36"/>
  <c r="AH218" i="36"/>
  <c r="X214" i="36"/>
  <c r="AG212" i="36"/>
  <c r="K207" i="36"/>
  <c r="W206" i="36"/>
  <c r="AH205" i="36"/>
  <c r="U199" i="36"/>
  <c r="K195" i="36"/>
  <c r="W194" i="36"/>
  <c r="AH193" i="36"/>
  <c r="U187" i="36"/>
  <c r="K183" i="36"/>
  <c r="W182" i="36"/>
  <c r="AH181" i="36"/>
  <c r="U175" i="36"/>
  <c r="U498" i="36"/>
  <c r="U496" i="36"/>
  <c r="L496" i="36"/>
  <c r="AH491" i="36"/>
  <c r="V485" i="36"/>
  <c r="AH478" i="36"/>
  <c r="AH468" i="36"/>
  <c r="X463" i="36"/>
  <c r="V462" i="36"/>
  <c r="AH452" i="36"/>
  <c r="AG451" i="36"/>
  <c r="AG442" i="36"/>
  <c r="W437" i="36"/>
  <c r="AG434" i="36"/>
  <c r="W429" i="36"/>
  <c r="AG426" i="36"/>
  <c r="W421" i="36"/>
  <c r="AG418" i="36"/>
  <c r="W413" i="36"/>
  <c r="AG410" i="36"/>
  <c r="W405" i="36"/>
  <c r="AG402" i="36"/>
  <c r="W397" i="36"/>
  <c r="AG394" i="36"/>
  <c r="W389" i="36"/>
  <c r="AG386" i="36"/>
  <c r="W381" i="36"/>
  <c r="AG378" i="36"/>
  <c r="W373" i="36"/>
  <c r="AG370" i="36"/>
  <c r="W365" i="36"/>
  <c r="AG362" i="36"/>
  <c r="W357" i="36"/>
  <c r="AG354" i="36"/>
  <c r="W349" i="36"/>
  <c r="AG346" i="36"/>
  <c r="W341" i="36"/>
  <c r="AG338" i="36"/>
  <c r="W333" i="36"/>
  <c r="AG330" i="36"/>
  <c r="W325" i="36"/>
  <c r="AG322" i="36"/>
  <c r="W317" i="36"/>
  <c r="AG314" i="36"/>
  <c r="W309" i="36"/>
  <c r="AG306" i="36"/>
  <c r="W301" i="36"/>
  <c r="AG298" i="36"/>
  <c r="W293" i="36"/>
  <c r="AG290" i="36"/>
  <c r="W285" i="36"/>
  <c r="AG282" i="36"/>
  <c r="W277" i="36"/>
  <c r="AG274" i="36"/>
  <c r="W269" i="36"/>
  <c r="AG266" i="36"/>
  <c r="W261" i="36"/>
  <c r="AG258" i="36"/>
  <c r="W253" i="36"/>
  <c r="AG250" i="36"/>
  <c r="W245" i="36"/>
  <c r="AG242" i="36"/>
  <c r="W237" i="36"/>
  <c r="AG234" i="36"/>
  <c r="W229" i="36"/>
  <c r="AG226" i="36"/>
  <c r="AG491" i="36"/>
  <c r="X486" i="36"/>
  <c r="U485" i="36"/>
  <c r="L485" i="36"/>
  <c r="AG468" i="36"/>
  <c r="X464" i="36"/>
  <c r="W463" i="36"/>
  <c r="U462" i="36"/>
  <c r="AH458" i="36"/>
  <c r="AH457" i="36"/>
  <c r="AH453" i="36"/>
  <c r="AG452" i="36"/>
  <c r="V437" i="36"/>
  <c r="V429" i="36"/>
  <c r="V421" i="36"/>
  <c r="V413" i="36"/>
  <c r="V405" i="36"/>
  <c r="V397" i="36"/>
  <c r="V389" i="36"/>
  <c r="V381" i="36"/>
  <c r="V373" i="36"/>
  <c r="V365" i="36"/>
  <c r="V357" i="36"/>
  <c r="V349" i="36"/>
  <c r="V341" i="36"/>
  <c r="V333" i="36"/>
  <c r="V325" i="36"/>
  <c r="V317" i="36"/>
  <c r="V309" i="36"/>
  <c r="V301" i="36"/>
  <c r="V293" i="36"/>
  <c r="V285" i="36"/>
  <c r="V277" i="36"/>
  <c r="V269" i="36"/>
  <c r="V261" i="36"/>
  <c r="V253" i="36"/>
  <c r="V245" i="36"/>
  <c r="V237" i="36"/>
  <c r="V229" i="36"/>
  <c r="V221" i="36"/>
  <c r="V214" i="36"/>
  <c r="W486" i="36"/>
  <c r="X476" i="36"/>
  <c r="X465" i="36"/>
  <c r="W464" i="36"/>
  <c r="V463" i="36"/>
  <c r="AG458" i="36"/>
  <c r="AG457" i="36"/>
  <c r="AH456" i="36"/>
  <c r="AH454" i="36"/>
  <c r="AG453" i="36"/>
  <c r="AH441" i="36"/>
  <c r="U437" i="36"/>
  <c r="L437" i="36"/>
  <c r="X436" i="36"/>
  <c r="AH433" i="36"/>
  <c r="U429" i="36"/>
  <c r="X428" i="36"/>
  <c r="AH425" i="36"/>
  <c r="U421" i="36"/>
  <c r="X420" i="36"/>
  <c r="AH417" i="36"/>
  <c r="U413" i="36"/>
  <c r="X412" i="36"/>
  <c r="AH409" i="36"/>
  <c r="U405" i="36"/>
  <c r="X404" i="36"/>
  <c r="AH401" i="36"/>
  <c r="U397" i="36"/>
  <c r="X396" i="36"/>
  <c r="AH393" i="36"/>
  <c r="U389" i="36"/>
  <c r="L389" i="36"/>
  <c r="X388" i="36"/>
  <c r="AH385" i="36"/>
  <c r="U381" i="36"/>
  <c r="X380" i="36"/>
  <c r="AH492" i="36"/>
  <c r="X487" i="36"/>
  <c r="V486" i="36"/>
  <c r="AG479" i="36"/>
  <c r="W476" i="36"/>
  <c r="AH469" i="36"/>
  <c r="W466" i="36"/>
  <c r="U465" i="36"/>
  <c r="V464" i="36"/>
  <c r="U463" i="36"/>
  <c r="AG455" i="36"/>
  <c r="AG454" i="36"/>
  <c r="AG441" i="36"/>
  <c r="W436" i="36"/>
  <c r="AG433" i="36"/>
  <c r="W428" i="36"/>
  <c r="AG425" i="36"/>
  <c r="W420" i="36"/>
  <c r="AG417" i="36"/>
  <c r="W412" i="36"/>
  <c r="AG409" i="36"/>
  <c r="W404" i="36"/>
  <c r="AG401" i="36"/>
  <c r="W396" i="36"/>
  <c r="AG393" i="36"/>
  <c r="W388" i="36"/>
  <c r="AG385" i="36"/>
  <c r="W380" i="36"/>
  <c r="AG377" i="36"/>
  <c r="W372" i="36"/>
  <c r="AG369" i="36"/>
  <c r="W364" i="36"/>
  <c r="AG361" i="36"/>
  <c r="W356" i="36"/>
  <c r="AG353" i="36"/>
  <c r="W348" i="36"/>
  <c r="AG345" i="36"/>
  <c r="W340" i="36"/>
  <c r="AG337" i="36"/>
  <c r="W332" i="36"/>
  <c r="AG329" i="36"/>
  <c r="W324" i="36"/>
  <c r="AG321" i="36"/>
  <c r="W316" i="36"/>
  <c r="AG313" i="36"/>
  <c r="W308" i="36"/>
  <c r="AG305" i="36"/>
  <c r="W300" i="36"/>
  <c r="AG297" i="36"/>
  <c r="W292" i="36"/>
  <c r="AG289" i="36"/>
  <c r="W284" i="36"/>
  <c r="AG281" i="36"/>
  <c r="W276" i="36"/>
  <c r="AG273" i="36"/>
  <c r="W268" i="36"/>
  <c r="AG265" i="36"/>
  <c r="W260" i="36"/>
  <c r="AG257" i="36"/>
  <c r="W252" i="36"/>
  <c r="AG249" i="36"/>
  <c r="W244" i="36"/>
  <c r="AG241" i="36"/>
  <c r="W236" i="36"/>
  <c r="AG233" i="36"/>
  <c r="W228" i="36"/>
  <c r="AG225" i="36"/>
  <c r="W220" i="36"/>
  <c r="AG217" i="36"/>
  <c r="X213" i="36"/>
  <c r="AG211" i="36"/>
  <c r="W208" i="36"/>
  <c r="AH207" i="36"/>
  <c r="U201" i="36"/>
  <c r="K197" i="36"/>
  <c r="W196" i="36"/>
  <c r="AH195" i="36"/>
  <c r="U189" i="36"/>
  <c r="K185" i="36"/>
  <c r="W184" i="36"/>
  <c r="AH183" i="36"/>
  <c r="U177" i="36"/>
  <c r="AG492" i="36"/>
  <c r="X488" i="36"/>
  <c r="W487" i="36"/>
  <c r="U486" i="36"/>
  <c r="AH482" i="36"/>
  <c r="AH481" i="36"/>
  <c r="V476" i="36"/>
  <c r="AG469" i="36"/>
  <c r="U466" i="36"/>
  <c r="L466" i="36"/>
  <c r="U464" i="36"/>
  <c r="L464" i="36"/>
  <c r="AH459" i="36"/>
  <c r="V436" i="36"/>
  <c r="V428" i="36"/>
  <c r="V420" i="36"/>
  <c r="V412" i="36"/>
  <c r="V404" i="36"/>
  <c r="V396" i="36"/>
  <c r="V388" i="36"/>
  <c r="V380" i="36"/>
  <c r="V372" i="36"/>
  <c r="V364" i="36"/>
  <c r="V356" i="36"/>
  <c r="V348" i="36"/>
  <c r="V340" i="36"/>
  <c r="V332" i="36"/>
  <c r="V324" i="36"/>
  <c r="V316" i="36"/>
  <c r="V308" i="36"/>
  <c r="V300" i="36"/>
  <c r="V292" i="36"/>
  <c r="V284" i="36"/>
  <c r="V276" i="36"/>
  <c r="V268" i="36"/>
  <c r="V260" i="36"/>
  <c r="V252" i="36"/>
  <c r="V244" i="36"/>
  <c r="V236" i="36"/>
  <c r="V228" i="36"/>
  <c r="V220" i="36"/>
  <c r="X500" i="36"/>
  <c r="X489" i="36"/>
  <c r="W488" i="36"/>
  <c r="V487" i="36"/>
  <c r="AG482" i="36"/>
  <c r="AG481" i="36"/>
  <c r="X477" i="36"/>
  <c r="AG459" i="36"/>
  <c r="X449" i="36"/>
  <c r="X444" i="36"/>
  <c r="AH440" i="36"/>
  <c r="U436" i="36"/>
  <c r="X435" i="36"/>
  <c r="AH432" i="36"/>
  <c r="U428" i="36"/>
  <c r="L428" i="36"/>
  <c r="X427" i="36"/>
  <c r="AH424" i="36"/>
  <c r="U420" i="36"/>
  <c r="L420" i="36"/>
  <c r="X419" i="36"/>
  <c r="AH416" i="36"/>
  <c r="U412" i="36"/>
  <c r="X411" i="36"/>
  <c r="AH408" i="36"/>
  <c r="U404" i="36"/>
  <c r="L404" i="36"/>
  <c r="X403" i="36"/>
  <c r="AH400" i="36"/>
  <c r="U396" i="36"/>
  <c r="L396" i="36"/>
  <c r="X395" i="36"/>
  <c r="AH392" i="36"/>
  <c r="U388" i="36"/>
  <c r="X387" i="36"/>
  <c r="AH384" i="36"/>
  <c r="U380" i="36"/>
  <c r="X379" i="36"/>
  <c r="W500" i="36"/>
  <c r="AH493" i="36"/>
  <c r="W490" i="36"/>
  <c r="U489" i="36"/>
  <c r="L489" i="36"/>
  <c r="V488" i="36"/>
  <c r="U487" i="36"/>
  <c r="W477" i="36"/>
  <c r="W450" i="36"/>
  <c r="W449" i="36"/>
  <c r="X448" i="36"/>
  <c r="X445" i="36"/>
  <c r="W444" i="36"/>
  <c r="X443" i="36"/>
  <c r="AG440" i="36"/>
  <c r="W435" i="36"/>
  <c r="AG432" i="36"/>
  <c r="W427" i="36"/>
  <c r="AG424" i="36"/>
  <c r="W419" i="36"/>
  <c r="AG416" i="36"/>
  <c r="W411" i="36"/>
  <c r="AG408" i="36"/>
  <c r="W403" i="36"/>
  <c r="AG400" i="36"/>
  <c r="W395" i="36"/>
  <c r="AG392" i="36"/>
  <c r="W387" i="36"/>
  <c r="AG384" i="36"/>
  <c r="W379" i="36"/>
  <c r="AG376" i="36"/>
  <c r="W371" i="36"/>
  <c r="AG368" i="36"/>
  <c r="W363" i="36"/>
  <c r="AG360" i="36"/>
  <c r="W355" i="36"/>
  <c r="AG352" i="36"/>
  <c r="W347" i="36"/>
  <c r="AG344" i="36"/>
  <c r="W339" i="36"/>
  <c r="AG336" i="36"/>
  <c r="W331" i="36"/>
  <c r="AG328" i="36"/>
  <c r="W323" i="36"/>
  <c r="AG320" i="36"/>
  <c r="W315" i="36"/>
  <c r="AG312" i="36"/>
  <c r="W307" i="36"/>
  <c r="AG304" i="36"/>
  <c r="W299" i="36"/>
  <c r="AG296" i="36"/>
  <c r="W291" i="36"/>
  <c r="AG288" i="36"/>
  <c r="W283" i="36"/>
  <c r="AG280" i="36"/>
  <c r="W275" i="36"/>
  <c r="AG272" i="36"/>
  <c r="W267" i="36"/>
  <c r="AG264" i="36"/>
  <c r="W259" i="36"/>
  <c r="AG256" i="36"/>
  <c r="V500" i="36"/>
  <c r="AG493" i="36"/>
  <c r="U490" i="36"/>
  <c r="U488" i="36"/>
  <c r="L488" i="36"/>
  <c r="AH483" i="36"/>
  <c r="V477" i="36"/>
  <c r="AH470" i="36"/>
  <c r="AH460" i="36"/>
  <c r="U450" i="36"/>
  <c r="U449" i="36"/>
  <c r="W448" i="36"/>
  <c r="X447" i="36"/>
  <c r="X446" i="36"/>
  <c r="W445" i="36"/>
  <c r="V444" i="36"/>
  <c r="W443" i="36"/>
  <c r="V435" i="36"/>
  <c r="V427" i="36"/>
  <c r="V419" i="36"/>
  <c r="V411" i="36"/>
  <c r="V403" i="36"/>
  <c r="V395" i="36"/>
  <c r="V387" i="36"/>
  <c r="V379" i="36"/>
  <c r="V371" i="36"/>
  <c r="V363" i="36"/>
  <c r="AG483" i="36"/>
  <c r="X478" i="36"/>
  <c r="U477" i="36"/>
  <c r="L477" i="36"/>
  <c r="AG460" i="36"/>
  <c r="V448" i="36"/>
  <c r="W447" i="36"/>
  <c r="W446" i="36"/>
  <c r="V445" i="36"/>
  <c r="U444" i="36"/>
  <c r="V443" i="36"/>
  <c r="X442" i="36"/>
  <c r="AH439" i="36"/>
  <c r="U435" i="36"/>
  <c r="X434" i="36"/>
  <c r="AH431" i="36"/>
  <c r="U427" i="36"/>
  <c r="X426" i="36"/>
  <c r="AH423" i="36"/>
  <c r="U419" i="36"/>
  <c r="X418" i="36"/>
  <c r="AH415" i="36"/>
  <c r="U411" i="36"/>
  <c r="L411" i="36"/>
  <c r="X410" i="36"/>
  <c r="AH407" i="36"/>
  <c r="U403" i="36"/>
  <c r="X402" i="36"/>
  <c r="AH399" i="36"/>
  <c r="U395" i="36"/>
  <c r="X394" i="36"/>
  <c r="AH391" i="36"/>
  <c r="U387" i="36"/>
  <c r="L387" i="36"/>
  <c r="X386" i="36"/>
  <c r="AH383" i="36"/>
  <c r="U379" i="36"/>
  <c r="L379" i="36"/>
  <c r="X378" i="36"/>
  <c r="AH375" i="36"/>
  <c r="U371" i="36"/>
  <c r="X370" i="36"/>
  <c r="AH367" i="36"/>
  <c r="U363" i="36"/>
  <c r="X362" i="36"/>
  <c r="W478" i="36"/>
  <c r="X468" i="36"/>
  <c r="X457" i="36"/>
  <c r="X452" i="36"/>
  <c r="U448" i="36"/>
  <c r="L448" i="36"/>
  <c r="V447" i="36"/>
  <c r="V446" i="36"/>
  <c r="U445" i="36"/>
  <c r="L445" i="36"/>
  <c r="U443" i="36"/>
  <c r="W442" i="36"/>
  <c r="AG439" i="36"/>
  <c r="W434" i="36"/>
  <c r="AG431" i="36"/>
  <c r="W426" i="36"/>
  <c r="AG423" i="36"/>
  <c r="W418" i="36"/>
  <c r="AG415" i="36"/>
  <c r="W410" i="36"/>
  <c r="AG407" i="36"/>
  <c r="W402" i="36"/>
  <c r="AG399" i="36"/>
  <c r="W394" i="36"/>
  <c r="AG391" i="36"/>
  <c r="W386" i="36"/>
  <c r="AG383" i="36"/>
  <c r="W378" i="36"/>
  <c r="AG375" i="36"/>
  <c r="W370" i="36"/>
  <c r="AH494" i="36"/>
  <c r="AH484" i="36"/>
  <c r="X479" i="36"/>
  <c r="V478" i="36"/>
  <c r="AG471" i="36"/>
  <c r="W468" i="36"/>
  <c r="AH461" i="36"/>
  <c r="W458" i="36"/>
  <c r="W457" i="36"/>
  <c r="X456" i="36"/>
  <c r="X453" i="36"/>
  <c r="W452" i="36"/>
  <c r="U447" i="36"/>
  <c r="L447" i="36"/>
  <c r="U446" i="36"/>
  <c r="V442" i="36"/>
  <c r="V434" i="36"/>
  <c r="V426" i="36"/>
  <c r="V418" i="36"/>
  <c r="V410" i="36"/>
  <c r="V402" i="36"/>
  <c r="V394" i="36"/>
  <c r="V386" i="36"/>
  <c r="V378" i="36"/>
  <c r="V370" i="36"/>
  <c r="V362" i="36"/>
  <c r="AG484" i="36"/>
  <c r="X480" i="36"/>
  <c r="W479" i="36"/>
  <c r="U478" i="36"/>
  <c r="AH474" i="36"/>
  <c r="AH473" i="36"/>
  <c r="V468" i="36"/>
  <c r="AG461" i="36"/>
  <c r="U458" i="36"/>
  <c r="L458" i="36"/>
  <c r="U457" i="36"/>
  <c r="W456" i="36"/>
  <c r="X455" i="36"/>
  <c r="X454" i="36"/>
  <c r="W453" i="36"/>
  <c r="V452" i="36"/>
  <c r="U442" i="36"/>
  <c r="L442" i="36"/>
  <c r="X441" i="36"/>
  <c r="AH438" i="36"/>
  <c r="U434" i="36"/>
  <c r="L434" i="36"/>
  <c r="X433" i="36"/>
  <c r="AH430" i="36"/>
  <c r="U426" i="36"/>
  <c r="L426" i="36"/>
  <c r="X425" i="36"/>
  <c r="AH422" i="36"/>
  <c r="U418" i="36"/>
  <c r="L418" i="36"/>
  <c r="X417" i="36"/>
  <c r="AH414" i="36"/>
  <c r="U410" i="36"/>
  <c r="X409" i="36"/>
  <c r="AH406" i="36"/>
  <c r="U402" i="36"/>
  <c r="X401" i="36"/>
  <c r="AH398" i="36"/>
  <c r="U394" i="36"/>
  <c r="X393" i="36"/>
  <c r="AH390" i="36"/>
  <c r="U386" i="36"/>
  <c r="X385" i="36"/>
  <c r="AH382" i="36"/>
  <c r="U378" i="36"/>
  <c r="X377" i="36"/>
  <c r="AH374" i="36"/>
  <c r="U370" i="36"/>
  <c r="L370" i="36"/>
  <c r="X369" i="36"/>
  <c r="AH366" i="36"/>
  <c r="U362" i="36"/>
  <c r="W362" i="36"/>
  <c r="L362" i="36"/>
  <c r="X361" i="36"/>
  <c r="AH358" i="36"/>
  <c r="X492" i="36"/>
  <c r="X481" i="36"/>
  <c r="W480" i="36"/>
  <c r="V479" i="36"/>
  <c r="AG474" i="36"/>
  <c r="AG473" i="36"/>
  <c r="X469" i="36"/>
  <c r="V456" i="36"/>
  <c r="W455" i="36"/>
  <c r="W454" i="36"/>
  <c r="V453" i="36"/>
  <c r="U452" i="36"/>
  <c r="L452" i="36"/>
  <c r="W441" i="36"/>
  <c r="AG438" i="36"/>
  <c r="W433" i="36"/>
  <c r="AG430" i="36"/>
  <c r="W425" i="36"/>
  <c r="AG422" i="36"/>
  <c r="W417" i="36"/>
  <c r="AG414" i="36"/>
  <c r="W409" i="36"/>
  <c r="AG406" i="36"/>
  <c r="W401" i="36"/>
  <c r="AG398" i="36"/>
  <c r="W393" i="36"/>
  <c r="AG390" i="36"/>
  <c r="W385" i="36"/>
  <c r="AG382" i="36"/>
  <c r="W377" i="36"/>
  <c r="AG374" i="36"/>
  <c r="W369" i="36"/>
  <c r="AG366" i="36"/>
  <c r="AG495" i="36"/>
  <c r="W492" i="36"/>
  <c r="AH485" i="36"/>
  <c r="W482" i="36"/>
  <c r="U481" i="36"/>
  <c r="V480" i="36"/>
  <c r="U479" i="36"/>
  <c r="W469" i="36"/>
  <c r="U456" i="36"/>
  <c r="L456" i="36"/>
  <c r="V455" i="36"/>
  <c r="V454" i="36"/>
  <c r="U453" i="36"/>
  <c r="L453" i="36"/>
  <c r="V441" i="36"/>
  <c r="V433" i="36"/>
  <c r="V425" i="36"/>
  <c r="V417" i="36"/>
  <c r="V409" i="36"/>
  <c r="V401" i="36"/>
  <c r="V393" i="36"/>
  <c r="V385" i="36"/>
  <c r="V377" i="36"/>
  <c r="V369" i="36"/>
  <c r="V361" i="36"/>
  <c r="AH498" i="36"/>
  <c r="AH497" i="36"/>
  <c r="V492" i="36"/>
  <c r="AG485" i="36"/>
  <c r="U482" i="36"/>
  <c r="L482" i="36"/>
  <c r="U480" i="36"/>
  <c r="AH475" i="36"/>
  <c r="V469" i="36"/>
  <c r="AH462" i="36"/>
  <c r="U455" i="36"/>
  <c r="L455" i="36"/>
  <c r="U454" i="36"/>
  <c r="L454" i="36"/>
  <c r="U441" i="36"/>
  <c r="L441" i="36"/>
  <c r="X440" i="36"/>
  <c r="AH437" i="36"/>
  <c r="U433" i="36"/>
  <c r="X432" i="36"/>
  <c r="AH429" i="36"/>
  <c r="U425" i="36"/>
  <c r="L425" i="36"/>
  <c r="X424" i="36"/>
  <c r="AH421" i="36"/>
  <c r="U417" i="36"/>
  <c r="X416" i="36"/>
  <c r="AH413" i="36"/>
  <c r="U409" i="36"/>
  <c r="X408" i="36"/>
  <c r="AH405" i="36"/>
  <c r="U401" i="36"/>
  <c r="X400" i="36"/>
  <c r="AH397" i="36"/>
  <c r="U393" i="36"/>
  <c r="X392" i="36"/>
  <c r="AH389" i="36"/>
  <c r="U385" i="36"/>
  <c r="X384" i="36"/>
  <c r="AH381" i="36"/>
  <c r="U377" i="36"/>
  <c r="L377" i="36"/>
  <c r="X376" i="36"/>
  <c r="AH373" i="36"/>
  <c r="U369" i="36"/>
  <c r="X368" i="36"/>
  <c r="AH365" i="36"/>
  <c r="U361" i="36"/>
  <c r="W361" i="36"/>
  <c r="L361" i="36"/>
  <c r="X360" i="36"/>
  <c r="AG498" i="36"/>
  <c r="AG497" i="36"/>
  <c r="AG475" i="36"/>
  <c r="X470" i="36"/>
  <c r="U469" i="36"/>
  <c r="L469" i="36"/>
  <c r="W440" i="36"/>
  <c r="AG437" i="36"/>
  <c r="W432" i="36"/>
  <c r="AG429" i="36"/>
  <c r="W424" i="36"/>
  <c r="AG421" i="36"/>
  <c r="W416" i="36"/>
  <c r="AG413" i="36"/>
  <c r="W408" i="36"/>
  <c r="AG405" i="36"/>
  <c r="W400" i="36"/>
  <c r="AG397" i="36"/>
  <c r="W392" i="36"/>
  <c r="AG389" i="36"/>
  <c r="W384" i="36"/>
  <c r="AG381" i="36"/>
  <c r="W376" i="36"/>
  <c r="AG373" i="36"/>
  <c r="W368" i="36"/>
  <c r="AG365" i="36"/>
  <c r="W360" i="36"/>
  <c r="W470" i="36"/>
  <c r="X460" i="36"/>
  <c r="V440" i="36"/>
  <c r="V432" i="36"/>
  <c r="V424" i="36"/>
  <c r="V416" i="36"/>
  <c r="V408" i="36"/>
  <c r="V400" i="36"/>
  <c r="V392" i="36"/>
  <c r="V384" i="36"/>
  <c r="V376" i="36"/>
  <c r="V368" i="36"/>
  <c r="V360" i="36"/>
  <c r="AH499" i="36"/>
  <c r="V493" i="36"/>
  <c r="AH486" i="36"/>
  <c r="AH476" i="36"/>
  <c r="X471" i="36"/>
  <c r="V470" i="36"/>
  <c r="AG463" i="36"/>
  <c r="W460" i="36"/>
  <c r="U440" i="36"/>
  <c r="X439" i="36"/>
  <c r="AH436" i="36"/>
  <c r="U432" i="36"/>
  <c r="X431" i="36"/>
  <c r="AH428" i="36"/>
  <c r="U424" i="36"/>
  <c r="AH420" i="36"/>
  <c r="U416" i="36"/>
  <c r="X415" i="36"/>
  <c r="AH412" i="36"/>
  <c r="U408" i="36"/>
  <c r="X407" i="36"/>
  <c r="AH404" i="36"/>
  <c r="U400" i="36"/>
  <c r="L400" i="36"/>
  <c r="X399" i="36"/>
  <c r="AH396" i="36"/>
  <c r="U392" i="36"/>
  <c r="L392" i="36"/>
  <c r="X391" i="36"/>
  <c r="AH388" i="36"/>
  <c r="U384" i="36"/>
  <c r="L384" i="36"/>
  <c r="X383" i="36"/>
  <c r="AH380" i="36"/>
  <c r="U376" i="36"/>
  <c r="X375" i="36"/>
  <c r="AH372" i="36"/>
  <c r="U368" i="36"/>
  <c r="X367" i="36"/>
  <c r="AH364" i="36"/>
  <c r="U360" i="36"/>
  <c r="X359" i="36"/>
  <c r="AH356" i="36"/>
  <c r="U352" i="36"/>
  <c r="X351" i="36"/>
  <c r="AH348" i="36"/>
  <c r="U344" i="36"/>
  <c r="X343" i="36"/>
  <c r="AH340" i="36"/>
  <c r="U336" i="36"/>
  <c r="X335" i="36"/>
  <c r="AH332" i="36"/>
  <c r="U328" i="36"/>
  <c r="W328" i="36"/>
  <c r="X328" i="36"/>
  <c r="L328" i="36"/>
  <c r="X327" i="36"/>
  <c r="AH324" i="36"/>
  <c r="U320" i="36"/>
  <c r="W320" i="36"/>
  <c r="X320" i="36"/>
  <c r="L320" i="36"/>
  <c r="X319" i="36"/>
  <c r="AH316" i="36"/>
  <c r="U312" i="36"/>
  <c r="W312" i="36"/>
  <c r="X312" i="36"/>
  <c r="L312" i="36"/>
  <c r="X311" i="36"/>
  <c r="AH308" i="36"/>
  <c r="U304" i="36"/>
  <c r="X303" i="36"/>
  <c r="AH300" i="36"/>
  <c r="U296" i="36"/>
  <c r="X295" i="36"/>
  <c r="AH292" i="36"/>
  <c r="U288" i="36"/>
  <c r="X287" i="36"/>
  <c r="AH284" i="36"/>
  <c r="U280" i="36"/>
  <c r="X279" i="36"/>
  <c r="AH276" i="36"/>
  <c r="U272" i="36"/>
  <c r="X271" i="36"/>
  <c r="AH268" i="36"/>
  <c r="U264" i="36"/>
  <c r="X263" i="36"/>
  <c r="AH260" i="36"/>
  <c r="U256" i="36"/>
  <c r="W256" i="36"/>
  <c r="X256" i="36"/>
  <c r="L256" i="36"/>
  <c r="X255" i="36"/>
  <c r="AH252" i="36"/>
  <c r="U248" i="36"/>
  <c r="X247" i="36"/>
  <c r="AH244" i="36"/>
  <c r="U240" i="36"/>
  <c r="X239" i="36"/>
  <c r="AH236" i="36"/>
  <c r="U232" i="36"/>
  <c r="X231" i="36"/>
  <c r="AH228" i="36"/>
  <c r="U224" i="36"/>
  <c r="X223" i="36"/>
  <c r="AH220" i="36"/>
  <c r="V216" i="36"/>
  <c r="V210" i="36"/>
  <c r="AH208" i="36"/>
  <c r="U202" i="36"/>
  <c r="K198" i="36"/>
  <c r="W197" i="36"/>
  <c r="AH196" i="36"/>
  <c r="U190" i="36"/>
  <c r="K186" i="36"/>
  <c r="W185" i="36"/>
  <c r="AH184" i="36"/>
  <c r="U178" i="36"/>
  <c r="AG436" i="36"/>
  <c r="W375" i="36"/>
  <c r="U364" i="36"/>
  <c r="AH357" i="36"/>
  <c r="X354" i="36"/>
  <c r="W337" i="36"/>
  <c r="X332" i="36"/>
  <c r="U331" i="36"/>
  <c r="V314" i="36"/>
  <c r="X310" i="36"/>
  <c r="AH305" i="36"/>
  <c r="U297" i="36"/>
  <c r="AH295" i="36"/>
  <c r="U287" i="36"/>
  <c r="AG278" i="36"/>
  <c r="X275" i="36"/>
  <c r="W264" i="36"/>
  <c r="AH261" i="36"/>
  <c r="X258" i="36"/>
  <c r="AG248" i="36"/>
  <c r="U239" i="36"/>
  <c r="W239" i="36"/>
  <c r="L239" i="36"/>
  <c r="X232" i="36"/>
  <c r="U216" i="36"/>
  <c r="X205" i="36"/>
  <c r="AH202" i="36"/>
  <c r="K201" i="36"/>
  <c r="K194" i="36"/>
  <c r="W191" i="36"/>
  <c r="AH189" i="36"/>
  <c r="X185" i="36"/>
  <c r="V173" i="36"/>
  <c r="V168" i="36"/>
  <c r="AG167" i="36"/>
  <c r="X163" i="36"/>
  <c r="V156" i="36"/>
  <c r="AG155" i="36"/>
  <c r="X151" i="36"/>
  <c r="V144" i="36"/>
  <c r="AG143" i="36"/>
  <c r="X139" i="36"/>
  <c r="V132" i="36"/>
  <c r="AG131" i="36"/>
  <c r="X127" i="36"/>
  <c r="V120" i="36"/>
  <c r="AG119" i="36"/>
  <c r="X115" i="36"/>
  <c r="W415" i="36"/>
  <c r="AG357" i="36"/>
  <c r="W354" i="36"/>
  <c r="AH339" i="36"/>
  <c r="V337" i="36"/>
  <c r="U332" i="36"/>
  <c r="L332" i="36"/>
  <c r="W327" i="36"/>
  <c r="AH318" i="36"/>
  <c r="U314" i="36"/>
  <c r="X304" i="36"/>
  <c r="AG300" i="36"/>
  <c r="AG295" i="36"/>
  <c r="U293" i="36"/>
  <c r="L293" i="36"/>
  <c r="X281" i="36"/>
  <c r="V275" i="36"/>
  <c r="AH272" i="36"/>
  <c r="V264" i="36"/>
  <c r="AG261" i="36"/>
  <c r="W258" i="36"/>
  <c r="U253" i="36"/>
  <c r="AH241" i="36"/>
  <c r="W232" i="36"/>
  <c r="AH227" i="36"/>
  <c r="X225" i="36"/>
  <c r="AH221" i="36"/>
  <c r="AG220" i="36"/>
  <c r="AG412" i="36"/>
  <c r="U373" i="36"/>
  <c r="L373" i="36"/>
  <c r="V354" i="36"/>
  <c r="X350" i="36"/>
  <c r="AH345" i="36"/>
  <c r="U337" i="36"/>
  <c r="AH335" i="36"/>
  <c r="U327" i="36"/>
  <c r="L327" i="36"/>
  <c r="AG318" i="36"/>
  <c r="X315" i="36"/>
  <c r="W304" i="36"/>
  <c r="AH301" i="36"/>
  <c r="X298" i="36"/>
  <c r="W281" i="36"/>
  <c r="X276" i="36"/>
  <c r="U275" i="36"/>
  <c r="L275" i="36"/>
  <c r="V258" i="36"/>
  <c r="V232" i="36"/>
  <c r="W225" i="36"/>
  <c r="AG221" i="36"/>
  <c r="X217" i="36"/>
  <c r="V205" i="36"/>
  <c r="X198" i="36"/>
  <c r="AG196" i="36"/>
  <c r="U191" i="36"/>
  <c r="AH182" i="36"/>
  <c r="X177" i="36"/>
  <c r="AH175" i="36"/>
  <c r="K174" i="36"/>
  <c r="X170" i="36"/>
  <c r="V163" i="36"/>
  <c r="AG162" i="36"/>
  <c r="X158" i="36"/>
  <c r="W391" i="36"/>
  <c r="X371" i="36"/>
  <c r="U354" i="36"/>
  <c r="L354" i="36"/>
  <c r="X344" i="36"/>
  <c r="AG340" i="36"/>
  <c r="AG335" i="36"/>
  <c r="U333" i="36"/>
  <c r="L333" i="36"/>
  <c r="X321" i="36"/>
  <c r="V315" i="36"/>
  <c r="AH312" i="36"/>
  <c r="V304" i="36"/>
  <c r="AG301" i="36"/>
  <c r="W298" i="36"/>
  <c r="AH283" i="36"/>
  <c r="V281" i="36"/>
  <c r="U276" i="36"/>
  <c r="W271" i="36"/>
  <c r="AH262" i="36"/>
  <c r="U258" i="36"/>
  <c r="W247" i="36"/>
  <c r="AG228" i="36"/>
  <c r="V225" i="36"/>
  <c r="AH222" i="36"/>
  <c r="W217" i="36"/>
  <c r="U205" i="36"/>
  <c r="W198" i="36"/>
  <c r="X190" i="36"/>
  <c r="AH188" i="36"/>
  <c r="X184" i="36"/>
  <c r="AG182" i="36"/>
  <c r="W177" i="36"/>
  <c r="AG175" i="36"/>
  <c r="K171" i="36"/>
  <c r="W170" i="36"/>
  <c r="AH169" i="36"/>
  <c r="U163" i="36"/>
  <c r="K159" i="36"/>
  <c r="W158" i="36"/>
  <c r="AH157" i="36"/>
  <c r="U151" i="36"/>
  <c r="K147" i="36"/>
  <c r="W146" i="36"/>
  <c r="AH145" i="36"/>
  <c r="U139" i="36"/>
  <c r="K135" i="36"/>
  <c r="W134" i="36"/>
  <c r="AH133" i="36"/>
  <c r="U127" i="36"/>
  <c r="K123" i="36"/>
  <c r="W122" i="36"/>
  <c r="AH121" i="36"/>
  <c r="AG388" i="36"/>
  <c r="AG358" i="36"/>
  <c r="X355" i="36"/>
  <c r="W344" i="36"/>
  <c r="AH341" i="36"/>
  <c r="X338" i="36"/>
  <c r="W321" i="36"/>
  <c r="X316" i="36"/>
  <c r="U315" i="36"/>
  <c r="L315" i="36"/>
  <c r="V298" i="36"/>
  <c r="X294" i="36"/>
  <c r="AH289" i="36"/>
  <c r="U281" i="36"/>
  <c r="AH279" i="36"/>
  <c r="U271" i="36"/>
  <c r="AG262" i="36"/>
  <c r="X259" i="36"/>
  <c r="U247" i="36"/>
  <c r="L247" i="36"/>
  <c r="X240" i="36"/>
  <c r="AH229" i="36"/>
  <c r="U225" i="36"/>
  <c r="AG222" i="36"/>
  <c r="V217" i="36"/>
  <c r="X204" i="36"/>
  <c r="V198" i="36"/>
  <c r="AG195" i="36"/>
  <c r="K192" i="36"/>
  <c r="W190" i="36"/>
  <c r="AG188" i="36"/>
  <c r="V184" i="36"/>
  <c r="K179" i="36"/>
  <c r="V177" i="36"/>
  <c r="V170" i="36"/>
  <c r="AG169" i="36"/>
  <c r="X165" i="36"/>
  <c r="V158" i="36"/>
  <c r="AG157" i="36"/>
  <c r="X153" i="36"/>
  <c r="V146" i="36"/>
  <c r="AG145" i="36"/>
  <c r="X141" i="36"/>
  <c r="V134" i="36"/>
  <c r="AG133" i="36"/>
  <c r="X129" i="36"/>
  <c r="V122" i="36"/>
  <c r="AG121" i="36"/>
  <c r="X117" i="36"/>
  <c r="W367" i="36"/>
  <c r="AH363" i="36"/>
  <c r="V355" i="36"/>
  <c r="AH352" i="36"/>
  <c r="V344" i="36"/>
  <c r="AG341" i="36"/>
  <c r="W338" i="36"/>
  <c r="AH323" i="36"/>
  <c r="V321" i="36"/>
  <c r="U316" i="36"/>
  <c r="W311" i="36"/>
  <c r="AH302" i="36"/>
  <c r="U298" i="36"/>
  <c r="X288" i="36"/>
  <c r="AG284" i="36"/>
  <c r="AG279" i="36"/>
  <c r="U277" i="36"/>
  <c r="L277" i="36"/>
  <c r="X265" i="36"/>
  <c r="V259" i="36"/>
  <c r="AH256" i="36"/>
  <c r="AH249" i="36"/>
  <c r="W240" i="36"/>
  <c r="AH235" i="36"/>
  <c r="X233" i="36"/>
  <c r="AG229" i="36"/>
  <c r="X226" i="36"/>
  <c r="X218" i="36"/>
  <c r="U217" i="36"/>
  <c r="AH210" i="36"/>
  <c r="AH209" i="36"/>
  <c r="V204" i="36"/>
  <c r="X203" i="36"/>
  <c r="U198" i="36"/>
  <c r="V190" i="36"/>
  <c r="U184" i="36"/>
  <c r="AG181" i="36"/>
  <c r="K178" i="36"/>
  <c r="U170" i="36"/>
  <c r="K166" i="36"/>
  <c r="W165" i="36"/>
  <c r="AH164" i="36"/>
  <c r="U158" i="36"/>
  <c r="K154" i="36"/>
  <c r="W153" i="36"/>
  <c r="AH152" i="36"/>
  <c r="U146" i="36"/>
  <c r="K142" i="36"/>
  <c r="W141" i="36"/>
  <c r="AH140" i="36"/>
  <c r="U134" i="36"/>
  <c r="K130" i="36"/>
  <c r="W129" i="36"/>
  <c r="AH128" i="36"/>
  <c r="U122" i="36"/>
  <c r="K118" i="36"/>
  <c r="W117" i="36"/>
  <c r="AH116" i="36"/>
  <c r="AH376" i="36"/>
  <c r="U367" i="36"/>
  <c r="L367" i="36"/>
  <c r="AH361" i="36"/>
  <c r="X356" i="36"/>
  <c r="U355" i="36"/>
  <c r="V338" i="36"/>
  <c r="X334" i="36"/>
  <c r="AH329" i="36"/>
  <c r="U321" i="36"/>
  <c r="AH319" i="36"/>
  <c r="U311" i="36"/>
  <c r="AG302" i="36"/>
  <c r="X299" i="36"/>
  <c r="W288" i="36"/>
  <c r="AH285" i="36"/>
  <c r="X282" i="36"/>
  <c r="W265" i="36"/>
  <c r="X260" i="36"/>
  <c r="U259" i="36"/>
  <c r="L259" i="36"/>
  <c r="V240" i="36"/>
  <c r="W233" i="36"/>
  <c r="AH230" i="36"/>
  <c r="W226" i="36"/>
  <c r="W431" i="36"/>
  <c r="AG372" i="36"/>
  <c r="U356" i="36"/>
  <c r="L356" i="36"/>
  <c r="W351" i="36"/>
  <c r="AH342" i="36"/>
  <c r="U338" i="36"/>
  <c r="AG324" i="36"/>
  <c r="AG319" i="36"/>
  <c r="U317" i="36"/>
  <c r="X305" i="36"/>
  <c r="V299" i="36"/>
  <c r="AH296" i="36"/>
  <c r="V288" i="36"/>
  <c r="AG285" i="36"/>
  <c r="W282" i="36"/>
  <c r="AH267" i="36"/>
  <c r="V265" i="36"/>
  <c r="U260" i="36"/>
  <c r="L260" i="36"/>
  <c r="W255" i="36"/>
  <c r="AG236" i="36"/>
  <c r="V233" i="36"/>
  <c r="AG230" i="36"/>
  <c r="V226" i="36"/>
  <c r="AH223" i="36"/>
  <c r="X219" i="36"/>
  <c r="V218" i="36"/>
  <c r="V203" i="36"/>
  <c r="AG201" i="36"/>
  <c r="K199" i="36"/>
  <c r="V197" i="36"/>
  <c r="W183" i="36"/>
  <c r="AH180" i="36"/>
  <c r="W176" i="36"/>
  <c r="AG174" i="36"/>
  <c r="K173" i="36"/>
  <c r="W172" i="36"/>
  <c r="AH171" i="36"/>
  <c r="U165" i="36"/>
  <c r="K161" i="36"/>
  <c r="W160" i="36"/>
  <c r="AH159" i="36"/>
  <c r="U153" i="36"/>
  <c r="K149" i="36"/>
  <c r="W148" i="36"/>
  <c r="AH147" i="36"/>
  <c r="U141" i="36"/>
  <c r="K137" i="36"/>
  <c r="W136" i="36"/>
  <c r="AH135" i="36"/>
  <c r="U129" i="36"/>
  <c r="K125" i="36"/>
  <c r="W124" i="36"/>
  <c r="AH123" i="36"/>
  <c r="AH368" i="36"/>
  <c r="U351" i="36"/>
  <c r="AG342" i="36"/>
  <c r="X339" i="36"/>
  <c r="AH325" i="36"/>
  <c r="X322" i="36"/>
  <c r="W305" i="36"/>
  <c r="X300" i="36"/>
  <c r="U299" i="36"/>
  <c r="L299" i="36"/>
  <c r="V282" i="36"/>
  <c r="X278" i="36"/>
  <c r="AH273" i="36"/>
  <c r="U265" i="36"/>
  <c r="L265" i="36"/>
  <c r="AH263" i="36"/>
  <c r="U255" i="36"/>
  <c r="X248" i="36"/>
  <c r="AH237" i="36"/>
  <c r="U233" i="36"/>
  <c r="L233" i="36"/>
  <c r="X227" i="36"/>
  <c r="U226" i="36"/>
  <c r="L226" i="36"/>
  <c r="AG223" i="36"/>
  <c r="X220" i="36"/>
  <c r="W219" i="36"/>
  <c r="AG428" i="36"/>
  <c r="W407" i="36"/>
  <c r="AH359" i="36"/>
  <c r="U357" i="36"/>
  <c r="L357" i="36"/>
  <c r="X345" i="36"/>
  <c r="V339" i="36"/>
  <c r="AH336" i="36"/>
  <c r="V328" i="36"/>
  <c r="AG325" i="36"/>
  <c r="W322" i="36"/>
  <c r="AH307" i="36"/>
  <c r="V305" i="36"/>
  <c r="U300" i="36"/>
  <c r="W295" i="36"/>
  <c r="AH286" i="36"/>
  <c r="U282" i="36"/>
  <c r="L282" i="36"/>
  <c r="X272" i="36"/>
  <c r="AG268" i="36"/>
  <c r="AG263" i="36"/>
  <c r="U261" i="36"/>
  <c r="L261" i="36"/>
  <c r="W248" i="36"/>
  <c r="AH243" i="36"/>
  <c r="X241" i="36"/>
  <c r="AG237" i="36"/>
  <c r="X234" i="36"/>
  <c r="W227" i="36"/>
  <c r="U220" i="36"/>
  <c r="V219" i="36"/>
  <c r="X202" i="36"/>
  <c r="AH200" i="36"/>
  <c r="X196" i="36"/>
  <c r="AG194" i="36"/>
  <c r="W189" i="36"/>
  <c r="AG187" i="36"/>
  <c r="U183" i="36"/>
  <c r="U176" i="36"/>
  <c r="U172" i="36"/>
  <c r="U365" i="36"/>
  <c r="L365" i="36"/>
  <c r="AG359" i="36"/>
  <c r="W345" i="36"/>
  <c r="X340" i="36"/>
  <c r="U339" i="36"/>
  <c r="V322" i="36"/>
  <c r="AH313" i="36"/>
  <c r="U305" i="36"/>
  <c r="L305" i="36"/>
  <c r="AH303" i="36"/>
  <c r="U295" i="36"/>
  <c r="AG286" i="36"/>
  <c r="X283" i="36"/>
  <c r="W272" i="36"/>
  <c r="AH269" i="36"/>
  <c r="X266" i="36"/>
  <c r="V248" i="36"/>
  <c r="W241" i="36"/>
  <c r="AH238" i="36"/>
  <c r="W234" i="36"/>
  <c r="AH231" i="36"/>
  <c r="X228" i="36"/>
  <c r="V227" i="36"/>
  <c r="W221" i="36"/>
  <c r="U219" i="36"/>
  <c r="L219" i="36"/>
  <c r="AH214" i="36"/>
  <c r="AG207" i="36"/>
  <c r="K204" i="36"/>
  <c r="W202" i="36"/>
  <c r="AG200" i="36"/>
  <c r="V196" i="36"/>
  <c r="K191" i="36"/>
  <c r="V189" i="36"/>
  <c r="V182" i="36"/>
  <c r="V167" i="36"/>
  <c r="AG166" i="36"/>
  <c r="X162" i="36"/>
  <c r="V155" i="36"/>
  <c r="AG154" i="36"/>
  <c r="X150" i="36"/>
  <c r="V143" i="36"/>
  <c r="AG142" i="36"/>
  <c r="X138" i="36"/>
  <c r="V131" i="36"/>
  <c r="AG130" i="36"/>
  <c r="X126" i="36"/>
  <c r="V119" i="36"/>
  <c r="AG118" i="36"/>
  <c r="X114" i="36"/>
  <c r="AG404" i="36"/>
  <c r="W383" i="36"/>
  <c r="AH347" i="36"/>
  <c r="V345" i="36"/>
  <c r="U340" i="36"/>
  <c r="L340" i="36"/>
  <c r="W335" i="36"/>
  <c r="AH326" i="36"/>
  <c r="U322" i="36"/>
  <c r="L322" i="36"/>
  <c r="AG308" i="36"/>
  <c r="AG303" i="36"/>
  <c r="U301" i="36"/>
  <c r="L301" i="36"/>
  <c r="X289" i="36"/>
  <c r="V283" i="36"/>
  <c r="AH280" i="36"/>
  <c r="V272" i="36"/>
  <c r="AG269" i="36"/>
  <c r="W266" i="36"/>
  <c r="AG244" i="36"/>
  <c r="V241" i="36"/>
  <c r="AG238" i="36"/>
  <c r="V234" i="36"/>
  <c r="AG231" i="36"/>
  <c r="U228" i="36"/>
  <c r="L228" i="36"/>
  <c r="U227" i="36"/>
  <c r="AH224" i="36"/>
  <c r="U221" i="36"/>
  <c r="L221" i="36"/>
  <c r="AH215" i="36"/>
  <c r="AG214" i="36"/>
  <c r="V202" i="36"/>
  <c r="U196" i="36"/>
  <c r="AG193" i="36"/>
  <c r="K190" i="36"/>
  <c r="U182" i="36"/>
  <c r="AG179" i="36"/>
  <c r="X175" i="36"/>
  <c r="U167" i="36"/>
  <c r="K163" i="36"/>
  <c r="W162" i="36"/>
  <c r="AH161" i="36"/>
  <c r="U155" i="36"/>
  <c r="K151" i="36"/>
  <c r="W150" i="36"/>
  <c r="AH149" i="36"/>
  <c r="U143" i="36"/>
  <c r="K139" i="36"/>
  <c r="W138" i="36"/>
  <c r="AH137" i="36"/>
  <c r="U131" i="36"/>
  <c r="K127" i="36"/>
  <c r="W126" i="36"/>
  <c r="AH125" i="36"/>
  <c r="U119" i="36"/>
  <c r="K115" i="36"/>
  <c r="W114" i="36"/>
  <c r="AH113" i="36"/>
  <c r="AG380" i="36"/>
  <c r="X363" i="36"/>
  <c r="X358" i="36"/>
  <c r="AH353" i="36"/>
  <c r="U345" i="36"/>
  <c r="AH343" i="36"/>
  <c r="U335" i="36"/>
  <c r="AG326" i="36"/>
  <c r="X323" i="36"/>
  <c r="AH309" i="36"/>
  <c r="X306" i="36"/>
  <c r="W289" i="36"/>
  <c r="X284" i="36"/>
  <c r="U283" i="36"/>
  <c r="L283" i="36"/>
  <c r="V266" i="36"/>
  <c r="X262" i="36"/>
  <c r="AH257" i="36"/>
  <c r="AH245" i="36"/>
  <c r="U241" i="36"/>
  <c r="L241" i="36"/>
  <c r="X235" i="36"/>
  <c r="U234" i="36"/>
  <c r="L234" i="36"/>
  <c r="AG224" i="36"/>
  <c r="X352" i="36"/>
  <c r="AG348" i="36"/>
  <c r="AG343" i="36"/>
  <c r="U341" i="36"/>
  <c r="L341" i="36"/>
  <c r="X329" i="36"/>
  <c r="V323" i="36"/>
  <c r="AH320" i="36"/>
  <c r="V312" i="36"/>
  <c r="AG309" i="36"/>
  <c r="W306" i="36"/>
  <c r="AH291" i="36"/>
  <c r="V289" i="36"/>
  <c r="U284" i="36"/>
  <c r="L284" i="36"/>
  <c r="W279" i="36"/>
  <c r="AH270" i="36"/>
  <c r="U266" i="36"/>
  <c r="L266" i="36"/>
  <c r="AH251" i="36"/>
  <c r="X249" i="36"/>
  <c r="AG245" i="36"/>
  <c r="X242" i="36"/>
  <c r="W235" i="36"/>
  <c r="U229" i="36"/>
  <c r="L229" i="36"/>
  <c r="X372" i="36"/>
  <c r="W352" i="36"/>
  <c r="AH349" i="36"/>
  <c r="X346" i="36"/>
  <c r="W329" i="36"/>
  <c r="X324" i="36"/>
  <c r="U323" i="36"/>
  <c r="L323" i="36"/>
  <c r="V306" i="36"/>
  <c r="X302" i="36"/>
  <c r="AH297" i="36"/>
  <c r="U289" i="36"/>
  <c r="AH287" i="36"/>
  <c r="U279" i="36"/>
  <c r="AG270" i="36"/>
  <c r="X267" i="36"/>
  <c r="W249" i="36"/>
  <c r="AH246" i="36"/>
  <c r="W242" i="36"/>
  <c r="AH239" i="36"/>
  <c r="X236" i="36"/>
  <c r="V235" i="36"/>
  <c r="U372" i="36"/>
  <c r="L372" i="36"/>
  <c r="V352" i="36"/>
  <c r="AG349" i="36"/>
  <c r="W346" i="36"/>
  <c r="AH331" i="36"/>
  <c r="V329" i="36"/>
  <c r="U324" i="36"/>
  <c r="L324" i="36"/>
  <c r="W319" i="36"/>
  <c r="AH310" i="36"/>
  <c r="U306" i="36"/>
  <c r="L306" i="36"/>
  <c r="X296" i="36"/>
  <c r="AG292" i="36"/>
  <c r="AG287" i="36"/>
  <c r="U285" i="36"/>
  <c r="L285" i="36"/>
  <c r="X273" i="36"/>
  <c r="V267" i="36"/>
  <c r="AH264" i="36"/>
  <c r="V256" i="36"/>
  <c r="AG252" i="36"/>
  <c r="V249" i="36"/>
  <c r="AG246" i="36"/>
  <c r="V242" i="36"/>
  <c r="AG239" i="36"/>
  <c r="U236" i="36"/>
  <c r="L236" i="36"/>
  <c r="U235" i="36"/>
  <c r="AH232" i="36"/>
  <c r="X230" i="36"/>
  <c r="AG364" i="36"/>
  <c r="V346" i="36"/>
  <c r="X342" i="36"/>
  <c r="AH337" i="36"/>
  <c r="U329" i="36"/>
  <c r="L329" i="36"/>
  <c r="AH327" i="36"/>
  <c r="U319" i="36"/>
  <c r="AG310" i="36"/>
  <c r="X307" i="36"/>
  <c r="W296" i="36"/>
  <c r="AH293" i="36"/>
  <c r="X290" i="36"/>
  <c r="W273" i="36"/>
  <c r="X268" i="36"/>
  <c r="U267" i="36"/>
  <c r="L267" i="36"/>
  <c r="AH253" i="36"/>
  <c r="U249" i="36"/>
  <c r="X243" i="36"/>
  <c r="U242" i="36"/>
  <c r="AG232" i="36"/>
  <c r="W223" i="36"/>
  <c r="AH350" i="36"/>
  <c r="U346" i="36"/>
  <c r="L346" i="36"/>
  <c r="X336" i="36"/>
  <c r="AG332" i="36"/>
  <c r="AG327" i="36"/>
  <c r="U325" i="36"/>
  <c r="L325" i="36"/>
  <c r="X313" i="36"/>
  <c r="V307" i="36"/>
  <c r="AH304" i="36"/>
  <c r="V296" i="36"/>
  <c r="AG293" i="36"/>
  <c r="W290" i="36"/>
  <c r="AH275" i="36"/>
  <c r="V273" i="36"/>
  <c r="U268" i="36"/>
  <c r="L268" i="36"/>
  <c r="W263" i="36"/>
  <c r="AG253" i="36"/>
  <c r="X250" i="36"/>
  <c r="W243" i="36"/>
  <c r="U237" i="36"/>
  <c r="L237" i="36"/>
  <c r="AH225" i="36"/>
  <c r="U223" i="36"/>
  <c r="AG420" i="36"/>
  <c r="W399" i="36"/>
  <c r="W359" i="36"/>
  <c r="AG350" i="36"/>
  <c r="X347" i="36"/>
  <c r="W336" i="36"/>
  <c r="AH333" i="36"/>
  <c r="X330" i="36"/>
  <c r="W313" i="36"/>
  <c r="X308" i="36"/>
  <c r="U307" i="36"/>
  <c r="L307" i="36"/>
  <c r="V290" i="36"/>
  <c r="X286" i="36"/>
  <c r="AH281" i="36"/>
  <c r="U273" i="36"/>
  <c r="L273" i="36"/>
  <c r="AH271" i="36"/>
  <c r="U263" i="36"/>
  <c r="L263" i="36"/>
  <c r="AH254" i="36"/>
  <c r="W250" i="36"/>
  <c r="AH247" i="36"/>
  <c r="X244" i="36"/>
  <c r="V243" i="36"/>
  <c r="AH217" i="36"/>
  <c r="AH377" i="36"/>
  <c r="X366" i="36"/>
  <c r="AH360" i="36"/>
  <c r="U359" i="36"/>
  <c r="L359" i="36"/>
  <c r="X353" i="36"/>
  <c r="V347" i="36"/>
  <c r="AH344" i="36"/>
  <c r="V336" i="36"/>
  <c r="AG333" i="36"/>
  <c r="W330" i="36"/>
  <c r="AH315" i="36"/>
  <c r="V313" i="36"/>
  <c r="U308" i="36"/>
  <c r="L308" i="36"/>
  <c r="W303" i="36"/>
  <c r="AH294" i="36"/>
  <c r="U290" i="36"/>
  <c r="L290" i="36"/>
  <c r="X280" i="36"/>
  <c r="AG276" i="36"/>
  <c r="AG271" i="36"/>
  <c r="U269" i="36"/>
  <c r="X257" i="36"/>
  <c r="AG254" i="36"/>
  <c r="V250" i="36"/>
  <c r="AG247" i="36"/>
  <c r="U244" i="36"/>
  <c r="L244" i="36"/>
  <c r="U243" i="36"/>
  <c r="L243" i="36"/>
  <c r="AH240" i="36"/>
  <c r="X238" i="36"/>
  <c r="W231" i="36"/>
  <c r="AG396" i="36"/>
  <c r="AH371" i="36"/>
  <c r="AH369" i="36"/>
  <c r="W353" i="36"/>
  <c r="X348" i="36"/>
  <c r="U347" i="36"/>
  <c r="L347" i="36"/>
  <c r="V330" i="36"/>
  <c r="X326" i="36"/>
  <c r="AH321" i="36"/>
  <c r="U313" i="36"/>
  <c r="L313" i="36"/>
  <c r="AH311" i="36"/>
  <c r="U303" i="36"/>
  <c r="L303" i="36"/>
  <c r="AG294" i="36"/>
  <c r="X291" i="36"/>
  <c r="W280" i="36"/>
  <c r="AH277" i="36"/>
  <c r="X274" i="36"/>
  <c r="W257" i="36"/>
  <c r="X251" i="36"/>
  <c r="U250" i="36"/>
  <c r="AG240" i="36"/>
  <c r="U231" i="36"/>
  <c r="L231" i="36"/>
  <c r="X224" i="36"/>
  <c r="AH355" i="36"/>
  <c r="V353" i="36"/>
  <c r="U348" i="36"/>
  <c r="L348" i="36"/>
  <c r="W343" i="36"/>
  <c r="AH334" i="36"/>
  <c r="U330" i="36"/>
  <c r="L330" i="36"/>
  <c r="AG316" i="36"/>
  <c r="AG311" i="36"/>
  <c r="U309" i="36"/>
  <c r="X297" i="36"/>
  <c r="V291" i="36"/>
  <c r="AH288" i="36"/>
  <c r="V280" i="36"/>
  <c r="AG277" i="36"/>
  <c r="W274" i="36"/>
  <c r="AH259" i="36"/>
  <c r="V257" i="36"/>
  <c r="W251" i="36"/>
  <c r="U245" i="36"/>
  <c r="L245" i="36"/>
  <c r="AH233" i="36"/>
  <c r="W224" i="36"/>
  <c r="W439" i="36"/>
  <c r="AG367" i="36"/>
  <c r="U353" i="36"/>
  <c r="L353" i="36"/>
  <c r="AH351" i="36"/>
  <c r="U343" i="36"/>
  <c r="L343" i="36"/>
  <c r="AG334" i="36"/>
  <c r="X331" i="36"/>
  <c r="AH317" i="36"/>
  <c r="X314" i="36"/>
  <c r="W297" i="36"/>
  <c r="X292" i="36"/>
  <c r="U291" i="36"/>
  <c r="V274" i="36"/>
  <c r="X270" i="36"/>
  <c r="AH265" i="36"/>
  <c r="U257" i="36"/>
  <c r="AH255" i="36"/>
  <c r="X252" i="36"/>
  <c r="V251" i="36"/>
  <c r="V224" i="36"/>
  <c r="AG218" i="36"/>
  <c r="X364" i="36"/>
  <c r="AG356" i="36"/>
  <c r="AG351" i="36"/>
  <c r="U349" i="36"/>
  <c r="L349" i="36"/>
  <c r="X337" i="36"/>
  <c r="V331" i="36"/>
  <c r="AH328" i="36"/>
  <c r="V320" i="36"/>
  <c r="AG317" i="36"/>
  <c r="W314" i="36"/>
  <c r="AH299" i="36"/>
  <c r="V297" i="36"/>
  <c r="U292" i="36"/>
  <c r="W287" i="36"/>
  <c r="AH278" i="36"/>
  <c r="U274" i="36"/>
  <c r="L274" i="36"/>
  <c r="X264" i="36"/>
  <c r="AG260" i="36"/>
  <c r="AG255" i="36"/>
  <c r="U252" i="36"/>
  <c r="U251" i="36"/>
  <c r="L251" i="36"/>
  <c r="AH248" i="36"/>
  <c r="X246" i="36"/>
  <c r="AH219" i="36"/>
  <c r="W216" i="36"/>
  <c r="U206" i="36"/>
  <c r="AG203" i="36"/>
  <c r="X199" i="36"/>
  <c r="V192" i="36"/>
  <c r="X191" i="36"/>
  <c r="U186" i="36"/>
  <c r="V178" i="36"/>
  <c r="W173" i="36"/>
  <c r="K169" i="36"/>
  <c r="W168" i="36"/>
  <c r="AH167" i="36"/>
  <c r="U161" i="36"/>
  <c r="K157" i="36"/>
  <c r="W156" i="36"/>
  <c r="AH155" i="36"/>
  <c r="U149" i="36"/>
  <c r="K145" i="36"/>
  <c r="W144" i="36"/>
  <c r="AH143" i="36"/>
  <c r="U137" i="36"/>
  <c r="K133" i="36"/>
  <c r="W132" i="36"/>
  <c r="AH131" i="36"/>
  <c r="U125" i="36"/>
  <c r="K121" i="36"/>
  <c r="W120" i="36"/>
  <c r="AH119" i="36"/>
  <c r="U113" i="36"/>
  <c r="V208" i="36"/>
  <c r="AG205" i="36"/>
  <c r="X193" i="36"/>
  <c r="W188" i="36"/>
  <c r="AH185" i="36"/>
  <c r="W171" i="36"/>
  <c r="X167" i="36"/>
  <c r="X166" i="36"/>
  <c r="AH153" i="36"/>
  <c r="W142" i="36"/>
  <c r="V141" i="36"/>
  <c r="V125" i="36"/>
  <c r="X123" i="36"/>
  <c r="AH120" i="36"/>
  <c r="U116" i="36"/>
  <c r="AG113" i="36"/>
  <c r="X108" i="36"/>
  <c r="V101" i="36"/>
  <c r="AG100" i="36"/>
  <c r="X96" i="36"/>
  <c r="V89" i="36"/>
  <c r="AG88" i="36"/>
  <c r="X84" i="36"/>
  <c r="V77" i="36"/>
  <c r="AG76" i="36"/>
  <c r="X72" i="36"/>
  <c r="V65" i="36"/>
  <c r="AG64" i="36"/>
  <c r="X60" i="36"/>
  <c r="V53" i="36"/>
  <c r="AG52" i="36"/>
  <c r="X48" i="36"/>
  <c r="U41" i="36"/>
  <c r="AG40" i="36"/>
  <c r="U34" i="36"/>
  <c r="AG33" i="36"/>
  <c r="X28" i="36"/>
  <c r="V25" i="36"/>
  <c r="AG24" i="36"/>
  <c r="AG19" i="36"/>
  <c r="V16" i="36"/>
  <c r="AG15" i="36"/>
  <c r="X10" i="36"/>
  <c r="U208" i="36"/>
  <c r="AH194" i="36"/>
  <c r="W193" i="36"/>
  <c r="V188" i="36"/>
  <c r="AG185" i="36"/>
  <c r="V171" i="36"/>
  <c r="X169" i="36"/>
  <c r="W167" i="36"/>
  <c r="W166" i="36"/>
  <c r="V165" i="36"/>
  <c r="AG153" i="36"/>
  <c r="K148" i="36"/>
  <c r="V142" i="36"/>
  <c r="AH136" i="36"/>
  <c r="X124" i="36"/>
  <c r="W123" i="36"/>
  <c r="AG120" i="36"/>
  <c r="K117" i="36"/>
  <c r="W115" i="36"/>
  <c r="K109" i="36"/>
  <c r="W108" i="36"/>
  <c r="AH107" i="36"/>
  <c r="U101" i="36"/>
  <c r="K97" i="36"/>
  <c r="W96" i="36"/>
  <c r="AH95" i="36"/>
  <c r="U89" i="36"/>
  <c r="K85" i="36"/>
  <c r="W84" i="36"/>
  <c r="AH83" i="36"/>
  <c r="U77" i="36"/>
  <c r="K73" i="36"/>
  <c r="W72" i="36"/>
  <c r="AH71" i="36"/>
  <c r="U65" i="36"/>
  <c r="K61" i="36"/>
  <c r="W60" i="36"/>
  <c r="AH59" i="36"/>
  <c r="U53" i="36"/>
  <c r="K49" i="36"/>
  <c r="W48" i="36"/>
  <c r="AH47" i="36"/>
  <c r="K37" i="36"/>
  <c r="X36" i="36"/>
  <c r="AT30" i="36"/>
  <c r="W28" i="36"/>
  <c r="U25" i="36"/>
  <c r="K20" i="36"/>
  <c r="U16" i="36"/>
  <c r="AH11" i="36"/>
  <c r="W10" i="36"/>
  <c r="AH9" i="36"/>
  <c r="V193" i="36"/>
  <c r="U188" i="36"/>
  <c r="K187" i="36"/>
  <c r="X183" i="36"/>
  <c r="X179" i="36"/>
  <c r="X172" i="36"/>
  <c r="U171" i="36"/>
  <c r="W169" i="36"/>
  <c r="X168" i="36"/>
  <c r="V166" i="36"/>
  <c r="X164" i="36"/>
  <c r="V162" i="36"/>
  <c r="X161" i="36"/>
  <c r="X159" i="36"/>
  <c r="AG152" i="36"/>
  <c r="K146" i="36"/>
  <c r="U142" i="36"/>
  <c r="X140" i="36"/>
  <c r="AG136" i="36"/>
  <c r="AG135" i="36"/>
  <c r="V124" i="36"/>
  <c r="V123" i="36"/>
  <c r="V115" i="36"/>
  <c r="V108" i="36"/>
  <c r="AG107" i="36"/>
  <c r="X103" i="36"/>
  <c r="V96" i="36"/>
  <c r="AG95" i="36"/>
  <c r="X91" i="36"/>
  <c r="V84" i="36"/>
  <c r="AG83" i="36"/>
  <c r="X79" i="36"/>
  <c r="V72" i="36"/>
  <c r="AG71" i="36"/>
  <c r="X67" i="36"/>
  <c r="V60" i="36"/>
  <c r="AG59" i="36"/>
  <c r="X55" i="36"/>
  <c r="V48" i="36"/>
  <c r="AG47" i="36"/>
  <c r="X43" i="36"/>
  <c r="AH42" i="36"/>
  <c r="W36" i="36"/>
  <c r="AH35" i="36"/>
  <c r="V28" i="36"/>
  <c r="X18" i="36"/>
  <c r="AG11" i="36"/>
  <c r="V10" i="36"/>
  <c r="AG9" i="36"/>
  <c r="K203" i="36"/>
  <c r="U193" i="36"/>
  <c r="X189" i="36"/>
  <c r="V183" i="36"/>
  <c r="K182" i="36"/>
  <c r="W179" i="36"/>
  <c r="X173" i="36"/>
  <c r="V172" i="36"/>
  <c r="V169" i="36"/>
  <c r="U168" i="36"/>
  <c r="U166" i="36"/>
  <c r="W164" i="36"/>
  <c r="W163" i="36"/>
  <c r="U162" i="36"/>
  <c r="W161" i="36"/>
  <c r="W159" i="36"/>
  <c r="AH151" i="36"/>
  <c r="W140" i="36"/>
  <c r="AH134" i="36"/>
  <c r="K128" i="36"/>
  <c r="U124" i="36"/>
  <c r="U123" i="36"/>
  <c r="U115" i="36"/>
  <c r="U108" i="36"/>
  <c r="K104" i="36"/>
  <c r="W103" i="36"/>
  <c r="AH102" i="36"/>
  <c r="U96" i="36"/>
  <c r="K92" i="36"/>
  <c r="W91" i="36"/>
  <c r="AH90" i="36"/>
  <c r="U84" i="36"/>
  <c r="K80" i="36"/>
  <c r="W79" i="36"/>
  <c r="AH78" i="36"/>
  <c r="U72" i="36"/>
  <c r="K68" i="36"/>
  <c r="W67" i="36"/>
  <c r="AH66" i="36"/>
  <c r="U60" i="36"/>
  <c r="K56" i="36"/>
  <c r="W55" i="36"/>
  <c r="AH54" i="36"/>
  <c r="U48" i="36"/>
  <c r="K44" i="36"/>
  <c r="W43" i="36"/>
  <c r="AG42" i="36"/>
  <c r="V36" i="36"/>
  <c r="AG35" i="36"/>
  <c r="K30" i="36"/>
  <c r="U28" i="36"/>
  <c r="AH26" i="36"/>
  <c r="W18" i="36"/>
  <c r="AH17" i="36"/>
  <c r="U10" i="36"/>
  <c r="X212" i="36"/>
  <c r="AG210" i="36"/>
  <c r="AG180" i="36"/>
  <c r="V179" i="36"/>
  <c r="U169" i="36"/>
  <c r="V164" i="36"/>
  <c r="V161" i="36"/>
  <c r="X160" i="36"/>
  <c r="V159" i="36"/>
  <c r="X157" i="36"/>
  <c r="AG151" i="36"/>
  <c r="K144" i="36"/>
  <c r="V140" i="36"/>
  <c r="W139" i="36"/>
  <c r="AG134" i="36"/>
  <c r="X122" i="36"/>
  <c r="V114" i="36"/>
  <c r="X110" i="36"/>
  <c r="V103" i="36"/>
  <c r="AG102" i="36"/>
  <c r="X98" i="36"/>
  <c r="V91" i="36"/>
  <c r="AG90" i="36"/>
  <c r="X86" i="36"/>
  <c r="V79" i="36"/>
  <c r="AG78" i="36"/>
  <c r="X74" i="36"/>
  <c r="V67" i="36"/>
  <c r="AG66" i="36"/>
  <c r="X62" i="36"/>
  <c r="V55" i="36"/>
  <c r="AG54" i="36"/>
  <c r="X50" i="36"/>
  <c r="V43" i="36"/>
  <c r="X38" i="36"/>
  <c r="U36" i="36"/>
  <c r="X31" i="36"/>
  <c r="AG26" i="36"/>
  <c r="V18" i="36"/>
  <c r="AG17" i="36"/>
  <c r="AT14" i="36"/>
  <c r="W215" i="36"/>
  <c r="W212" i="36"/>
  <c r="W209" i="36"/>
  <c r="AH206" i="36"/>
  <c r="AG191" i="36"/>
  <c r="U179" i="36"/>
  <c r="X174" i="36"/>
  <c r="U164" i="36"/>
  <c r="V160" i="36"/>
  <c r="U159" i="36"/>
  <c r="W157" i="36"/>
  <c r="U140" i="36"/>
  <c r="V139" i="36"/>
  <c r="V138" i="36"/>
  <c r="AH132" i="36"/>
  <c r="U114" i="36"/>
  <c r="AH112" i="36"/>
  <c r="K111" i="36"/>
  <c r="W110" i="36"/>
  <c r="AH109" i="36"/>
  <c r="U103" i="36"/>
  <c r="K99" i="36"/>
  <c r="W98" i="36"/>
  <c r="AH97" i="36"/>
  <c r="U91" i="36"/>
  <c r="K87" i="36"/>
  <c r="W86" i="36"/>
  <c r="AH85" i="36"/>
  <c r="U79" i="36"/>
  <c r="K75" i="36"/>
  <c r="W74" i="36"/>
  <c r="AH73" i="36"/>
  <c r="U67" i="36"/>
  <c r="K63" i="36"/>
  <c r="W62" i="36"/>
  <c r="AH61" i="36"/>
  <c r="U55" i="36"/>
  <c r="K51" i="36"/>
  <c r="W50" i="36"/>
  <c r="AH49" i="36"/>
  <c r="U43" i="36"/>
  <c r="K39" i="36"/>
  <c r="W38" i="36"/>
  <c r="AH37" i="36"/>
  <c r="K32" i="36"/>
  <c r="W31" i="36"/>
  <c r="K27" i="36"/>
  <c r="K23" i="36"/>
  <c r="AH20" i="36"/>
  <c r="U18" i="36"/>
  <c r="AH213" i="36"/>
  <c r="V212" i="36"/>
  <c r="AG206" i="36"/>
  <c r="AH201" i="36"/>
  <c r="W174" i="36"/>
  <c r="U160" i="36"/>
  <c r="V157" i="36"/>
  <c r="X156" i="36"/>
  <c r="X155" i="36"/>
  <c r="AH150" i="36"/>
  <c r="AG149" i="36"/>
  <c r="U138" i="36"/>
  <c r="X137" i="36"/>
  <c r="AG132" i="36"/>
  <c r="K126" i="36"/>
  <c r="X121" i="36"/>
  <c r="AH118" i="36"/>
  <c r="K116" i="36"/>
  <c r="AG112" i="36"/>
  <c r="V110" i="36"/>
  <c r="AG109" i="36"/>
  <c r="X105" i="36"/>
  <c r="V98" i="36"/>
  <c r="AG97" i="36"/>
  <c r="X93" i="36"/>
  <c r="V86" i="36"/>
  <c r="AG85" i="36"/>
  <c r="X81" i="36"/>
  <c r="V74" i="36"/>
  <c r="AG73" i="36"/>
  <c r="X69" i="36"/>
  <c r="V62" i="36"/>
  <c r="AG61" i="36"/>
  <c r="X57" i="36"/>
  <c r="V50" i="36"/>
  <c r="AG49" i="36"/>
  <c r="X45" i="36"/>
  <c r="V38" i="36"/>
  <c r="AG37" i="36"/>
  <c r="V31" i="36"/>
  <c r="X29" i="36"/>
  <c r="X22" i="36"/>
  <c r="W23" i="36"/>
  <c r="X23" i="36"/>
  <c r="M23" i="36"/>
  <c r="AG20" i="36"/>
  <c r="K14" i="36"/>
  <c r="X13" i="36"/>
  <c r="AH216" i="36"/>
  <c r="U212" i="36"/>
  <c r="L212" i="36"/>
  <c r="K208" i="36"/>
  <c r="W205" i="36"/>
  <c r="X200" i="36"/>
  <c r="V194" i="36"/>
  <c r="AH176" i="36"/>
  <c r="V174" i="36"/>
  <c r="K170" i="36"/>
  <c r="K168" i="36"/>
  <c r="U157" i="36"/>
  <c r="U156" i="36"/>
  <c r="W155" i="36"/>
  <c r="X154" i="36"/>
  <c r="AG150" i="36"/>
  <c r="K143" i="36"/>
  <c r="K141" i="36"/>
  <c r="W137" i="36"/>
  <c r="AH130" i="36"/>
  <c r="W121" i="36"/>
  <c r="U110" i="36"/>
  <c r="K106" i="36"/>
  <c r="W105" i="36"/>
  <c r="AH104" i="36"/>
  <c r="U98" i="36"/>
  <c r="K94" i="36"/>
  <c r="W93" i="36"/>
  <c r="AH92" i="36"/>
  <c r="U86" i="36"/>
  <c r="K82" i="36"/>
  <c r="W81" i="36"/>
  <c r="AH80" i="36"/>
  <c r="U74" i="36"/>
  <c r="K70" i="36"/>
  <c r="W69" i="36"/>
  <c r="AH68" i="36"/>
  <c r="U62" i="36"/>
  <c r="K58" i="36"/>
  <c r="W57" i="36"/>
  <c r="AH56" i="36"/>
  <c r="U50" i="36"/>
  <c r="K46" i="36"/>
  <c r="W45" i="36"/>
  <c r="AH44" i="36"/>
  <c r="U38" i="36"/>
  <c r="U31" i="36"/>
  <c r="AH30" i="36"/>
  <c r="W29" i="36"/>
  <c r="W22" i="36"/>
  <c r="K21" i="36"/>
  <c r="W13" i="36"/>
  <c r="K12" i="36"/>
  <c r="K8" i="36"/>
  <c r="AG216" i="36"/>
  <c r="W200" i="36"/>
  <c r="U194" i="36"/>
  <c r="AG176" i="36"/>
  <c r="U174" i="36"/>
  <c r="K165" i="36"/>
  <c r="W154" i="36"/>
  <c r="V153" i="36"/>
  <c r="V137" i="36"/>
  <c r="X135" i="36"/>
  <c r="AH129" i="36"/>
  <c r="V121" i="36"/>
  <c r="X113" i="36"/>
  <c r="V105" i="36"/>
  <c r="AG104" i="36"/>
  <c r="X100" i="36"/>
  <c r="V93" i="36"/>
  <c r="AG92" i="36"/>
  <c r="X88" i="36"/>
  <c r="V81" i="36"/>
  <c r="AG80" i="36"/>
  <c r="X76" i="36"/>
  <c r="V69" i="36"/>
  <c r="AG68" i="36"/>
  <c r="X64" i="36"/>
  <c r="V57" i="36"/>
  <c r="AG56" i="36"/>
  <c r="X52" i="36"/>
  <c r="V45" i="36"/>
  <c r="AG44" i="36"/>
  <c r="K41" i="36"/>
  <c r="X40" i="36"/>
  <c r="K34" i="36"/>
  <c r="X33" i="36"/>
  <c r="AG30" i="36"/>
  <c r="V29" i="36"/>
  <c r="X24" i="36"/>
  <c r="V22" i="36"/>
  <c r="X19" i="36"/>
  <c r="X15" i="36"/>
  <c r="V13" i="36"/>
  <c r="V200" i="36"/>
  <c r="V185" i="36"/>
  <c r="K172" i="36"/>
  <c r="K167" i="36"/>
  <c r="V154" i="36"/>
  <c r="AH148" i="36"/>
  <c r="X136" i="36"/>
  <c r="W135" i="36"/>
  <c r="AG129" i="36"/>
  <c r="K124" i="36"/>
  <c r="U121" i="36"/>
  <c r="X120" i="36"/>
  <c r="AH117" i="36"/>
  <c r="W113" i="36"/>
  <c r="U105" i="36"/>
  <c r="K101" i="36"/>
  <c r="W100" i="36"/>
  <c r="AH99" i="36"/>
  <c r="U93" i="36"/>
  <c r="K89" i="36"/>
  <c r="W88" i="36"/>
  <c r="AH87" i="36"/>
  <c r="U81" i="36"/>
  <c r="K77" i="36"/>
  <c r="W76" i="36"/>
  <c r="AH75" i="36"/>
  <c r="U69" i="36"/>
  <c r="K65" i="36"/>
  <c r="W64" i="36"/>
  <c r="AH63" i="36"/>
  <c r="U57" i="36"/>
  <c r="K53" i="36"/>
  <c r="W52" i="36"/>
  <c r="AH51" i="36"/>
  <c r="U45" i="36"/>
  <c r="W40" i="36"/>
  <c r="AH39" i="36"/>
  <c r="W33" i="36"/>
  <c r="AH32" i="36"/>
  <c r="U29" i="36"/>
  <c r="AH27" i="36"/>
  <c r="K25" i="36"/>
  <c r="W24" i="36"/>
  <c r="AH23" i="36"/>
  <c r="U22" i="36"/>
  <c r="W19" i="36"/>
  <c r="M19" i="36"/>
  <c r="K16" i="36"/>
  <c r="W15" i="36"/>
  <c r="X14" i="36"/>
  <c r="M15" i="36"/>
  <c r="U13" i="36"/>
  <c r="U200" i="36"/>
  <c r="AH192" i="36"/>
  <c r="K189" i="36"/>
  <c r="K184" i="36"/>
  <c r="X180" i="36"/>
  <c r="K158" i="36"/>
  <c r="U154" i="36"/>
  <c r="X152" i="36"/>
  <c r="AG148" i="36"/>
  <c r="AG147" i="36"/>
  <c r="V136" i="36"/>
  <c r="V135" i="36"/>
  <c r="AG128" i="36"/>
  <c r="U120" i="36"/>
  <c r="AG117" i="36"/>
  <c r="V113" i="36"/>
  <c r="X107" i="36"/>
  <c r="V100" i="36"/>
  <c r="AG99" i="36"/>
  <c r="X95" i="36"/>
  <c r="V88" i="36"/>
  <c r="AG87" i="36"/>
  <c r="X83" i="36"/>
  <c r="V76" i="36"/>
  <c r="AG75" i="36"/>
  <c r="X71" i="36"/>
  <c r="V64" i="36"/>
  <c r="AG63" i="36"/>
  <c r="X59" i="36"/>
  <c r="V52" i="36"/>
  <c r="AG51" i="36"/>
  <c r="X47" i="36"/>
  <c r="V40" i="36"/>
  <c r="AG39" i="36"/>
  <c r="V33" i="36"/>
  <c r="AG32" i="36"/>
  <c r="AG27" i="36"/>
  <c r="V24" i="36"/>
  <c r="AG23" i="36"/>
  <c r="V19" i="36"/>
  <c r="V15" i="36"/>
  <c r="AH14" i="36"/>
  <c r="X11" i="36"/>
  <c r="X9" i="36"/>
  <c r="X210" i="36"/>
  <c r="AG202" i="36"/>
  <c r="AH197" i="36"/>
  <c r="X195" i="36"/>
  <c r="AG192" i="36"/>
  <c r="V191" i="36"/>
  <c r="V180" i="36"/>
  <c r="AH177" i="36"/>
  <c r="K164" i="36"/>
  <c r="K162" i="36"/>
  <c r="W152" i="36"/>
  <c r="AH146" i="36"/>
  <c r="K140" i="36"/>
  <c r="U136" i="36"/>
  <c r="U135" i="36"/>
  <c r="AH127" i="36"/>
  <c r="K122" i="36"/>
  <c r="X119" i="36"/>
  <c r="AH111" i="36"/>
  <c r="K108" i="36"/>
  <c r="W107" i="36"/>
  <c r="AH106" i="36"/>
  <c r="U100" i="36"/>
  <c r="K96" i="36"/>
  <c r="W95" i="36"/>
  <c r="AH94" i="36"/>
  <c r="U88" i="36"/>
  <c r="K84" i="36"/>
  <c r="W83" i="36"/>
  <c r="AH82" i="36"/>
  <c r="U76" i="36"/>
  <c r="K72" i="36"/>
  <c r="W71" i="36"/>
  <c r="AH70" i="36"/>
  <c r="U64" i="36"/>
  <c r="K60" i="36"/>
  <c r="W59" i="36"/>
  <c r="AH58" i="36"/>
  <c r="U52" i="36"/>
  <c r="K48" i="36"/>
  <c r="W47" i="36"/>
  <c r="AH46" i="36"/>
  <c r="X42" i="36"/>
  <c r="U40" i="36"/>
  <c r="X35" i="36"/>
  <c r="U33" i="36"/>
  <c r="K28" i="36"/>
  <c r="U24" i="36"/>
  <c r="AH21" i="36"/>
  <c r="AH211" i="36"/>
  <c r="W210" i="36"/>
  <c r="X201" i="36"/>
  <c r="AG197" i="36"/>
  <c r="W195" i="36"/>
  <c r="AG177" i="36"/>
  <c r="K160" i="36"/>
  <c r="K156" i="36"/>
  <c r="V152" i="36"/>
  <c r="W151" i="36"/>
  <c r="AG146" i="36"/>
  <c r="X134" i="36"/>
  <c r="X133" i="36"/>
  <c r="AG127" i="36"/>
  <c r="W119" i="36"/>
  <c r="AG111" i="36"/>
  <c r="V107" i="36"/>
  <c r="AG106" i="36"/>
  <c r="X102" i="36"/>
  <c r="V95" i="36"/>
  <c r="AG94" i="36"/>
  <c r="X90" i="36"/>
  <c r="V83" i="36"/>
  <c r="AG82" i="36"/>
  <c r="X78" i="36"/>
  <c r="V71" i="36"/>
  <c r="AG70" i="36"/>
  <c r="X66" i="36"/>
  <c r="V59" i="36"/>
  <c r="AG58" i="36"/>
  <c r="X54" i="36"/>
  <c r="V47" i="36"/>
  <c r="AG46" i="36"/>
  <c r="W42" i="36"/>
  <c r="AH41" i="36"/>
  <c r="K36" i="36"/>
  <c r="W35" i="36"/>
  <c r="AH34" i="36"/>
  <c r="X26" i="36"/>
  <c r="AG21" i="36"/>
  <c r="W213" i="36"/>
  <c r="U210" i="36"/>
  <c r="V206" i="36"/>
  <c r="W201" i="36"/>
  <c r="V195" i="36"/>
  <c r="AH187" i="36"/>
  <c r="X186" i="36"/>
  <c r="AH178" i="36"/>
  <c r="U152" i="36"/>
  <c r="V151" i="36"/>
  <c r="V150" i="36"/>
  <c r="AH144" i="36"/>
  <c r="W133" i="36"/>
  <c r="AG116" i="36"/>
  <c r="K114" i="36"/>
  <c r="X112" i="36"/>
  <c r="U107" i="36"/>
  <c r="K103" i="36"/>
  <c r="W102" i="36"/>
  <c r="AH101" i="36"/>
  <c r="U95" i="36"/>
  <c r="K91" i="36"/>
  <c r="W90" i="36"/>
  <c r="AH89" i="36"/>
  <c r="U83" i="36"/>
  <c r="K79" i="36"/>
  <c r="W78" i="36"/>
  <c r="AH77" i="36"/>
  <c r="U71" i="36"/>
  <c r="K67" i="36"/>
  <c r="W66" i="36"/>
  <c r="AH65" i="36"/>
  <c r="U59" i="36"/>
  <c r="K55" i="36"/>
  <c r="W54" i="36"/>
  <c r="AH53" i="36"/>
  <c r="U47" i="36"/>
  <c r="K43" i="36"/>
  <c r="V42" i="36"/>
  <c r="AG41" i="36"/>
  <c r="V35" i="36"/>
  <c r="AG34" i="36"/>
  <c r="W26" i="36"/>
  <c r="AH25" i="36"/>
  <c r="V213" i="36"/>
  <c r="V201" i="36"/>
  <c r="U195" i="36"/>
  <c r="W186" i="36"/>
  <c r="AG178" i="36"/>
  <c r="U150" i="36"/>
  <c r="X149" i="36"/>
  <c r="AG144" i="36"/>
  <c r="K138" i="36"/>
  <c r="V133" i="36"/>
  <c r="X132" i="36"/>
  <c r="X131" i="36"/>
  <c r="AH126" i="36"/>
  <c r="AG125" i="36"/>
  <c r="X118" i="36"/>
  <c r="W112" i="36"/>
  <c r="X109" i="36"/>
  <c r="V102" i="36"/>
  <c r="AG101" i="36"/>
  <c r="X97" i="36"/>
  <c r="V90" i="36"/>
  <c r="AG89" i="36"/>
  <c r="X85" i="36"/>
  <c r="V78" i="36"/>
  <c r="AG77" i="36"/>
  <c r="X73" i="36"/>
  <c r="V66" i="36"/>
  <c r="AG65" i="36"/>
  <c r="X61" i="36"/>
  <c r="V54" i="36"/>
  <c r="AG53" i="36"/>
  <c r="X49" i="36"/>
  <c r="U42" i="36"/>
  <c r="X37" i="36"/>
  <c r="U35" i="36"/>
  <c r="V26" i="36"/>
  <c r="AG25" i="36"/>
  <c r="W218" i="36"/>
  <c r="U213" i="36"/>
  <c r="L213" i="36"/>
  <c r="V186" i="36"/>
  <c r="X181" i="36"/>
  <c r="X176" i="36"/>
  <c r="K155" i="36"/>
  <c r="K153" i="36"/>
  <c r="W149" i="36"/>
  <c r="AH142" i="36"/>
  <c r="U133" i="36"/>
  <c r="U132" i="36"/>
  <c r="W131" i="36"/>
  <c r="X130" i="36"/>
  <c r="AG126" i="36"/>
  <c r="W118" i="36"/>
  <c r="V112" i="36"/>
  <c r="K110" i="36"/>
  <c r="W109" i="36"/>
  <c r="AH108" i="36"/>
  <c r="U102" i="36"/>
  <c r="K98" i="36"/>
  <c r="W97" i="36"/>
  <c r="AH96" i="36"/>
  <c r="U90" i="36"/>
  <c r="K86" i="36"/>
  <c r="W85" i="36"/>
  <c r="AH84" i="36"/>
  <c r="U78" i="36"/>
  <c r="K74" i="36"/>
  <c r="W73" i="36"/>
  <c r="AH72" i="36"/>
  <c r="U66" i="36"/>
  <c r="K62" i="36"/>
  <c r="W61" i="36"/>
  <c r="AH60" i="36"/>
  <c r="U54" i="36"/>
  <c r="K50" i="36"/>
  <c r="W49" i="36"/>
  <c r="AH48" i="36"/>
  <c r="K38" i="36"/>
  <c r="W37" i="36"/>
  <c r="K31" i="36"/>
  <c r="AH28" i="36"/>
  <c r="U26" i="36"/>
  <c r="AT22" i="36"/>
  <c r="U218" i="36"/>
  <c r="X216" i="36"/>
  <c r="W181" i="36"/>
  <c r="K180" i="36"/>
  <c r="V176" i="36"/>
  <c r="AH166" i="36"/>
  <c r="V149" i="36"/>
  <c r="X147" i="36"/>
  <c r="AH141" i="36"/>
  <c r="W130" i="36"/>
  <c r="V129" i="36"/>
  <c r="K120" i="36"/>
  <c r="V118" i="36"/>
  <c r="AH115" i="36"/>
  <c r="U112" i="36"/>
  <c r="V109" i="36"/>
  <c r="AG108" i="36"/>
  <c r="X104" i="36"/>
  <c r="V97" i="36"/>
  <c r="AG96" i="36"/>
  <c r="X92" i="36"/>
  <c r="V85" i="36"/>
  <c r="AG84" i="36"/>
  <c r="X80" i="36"/>
  <c r="V73" i="36"/>
  <c r="AG72" i="36"/>
  <c r="X68" i="36"/>
  <c r="V61" i="36"/>
  <c r="AG60" i="36"/>
  <c r="X56" i="36"/>
  <c r="V49" i="36"/>
  <c r="AG48" i="36"/>
  <c r="X44" i="36"/>
  <c r="V37" i="36"/>
  <c r="AH36" i="36"/>
  <c r="X30" i="36"/>
  <c r="AG28" i="36"/>
  <c r="AG208" i="36"/>
  <c r="K206" i="36"/>
  <c r="V181" i="36"/>
  <c r="AG171" i="36"/>
  <c r="AH170" i="36"/>
  <c r="AH168" i="36"/>
  <c r="AH165" i="36"/>
  <c r="X148" i="36"/>
  <c r="W147" i="36"/>
  <c r="AG141" i="36"/>
  <c r="K136" i="36"/>
  <c r="V130" i="36"/>
  <c r="AH124" i="36"/>
  <c r="U118" i="36"/>
  <c r="V117" i="36"/>
  <c r="AG115" i="36"/>
  <c r="K113" i="36"/>
  <c r="U109" i="36"/>
  <c r="K105" i="36"/>
  <c r="W104" i="36"/>
  <c r="AH103" i="36"/>
  <c r="U97" i="36"/>
  <c r="K93" i="36"/>
  <c r="W92" i="36"/>
  <c r="AH91" i="36"/>
  <c r="U85" i="36"/>
  <c r="K81" i="36"/>
  <c r="W80" i="36"/>
  <c r="AH79" i="36"/>
  <c r="U73" i="36"/>
  <c r="K69" i="36"/>
  <c r="W68" i="36"/>
  <c r="AH67" i="36"/>
  <c r="U61" i="36"/>
  <c r="K57" i="36"/>
  <c r="W56" i="36"/>
  <c r="AH55" i="36"/>
  <c r="U49" i="36"/>
  <c r="K45" i="36"/>
  <c r="W44" i="36"/>
  <c r="AH43" i="36"/>
  <c r="U37" i="36"/>
  <c r="AG36" i="36"/>
  <c r="W30" i="36"/>
  <c r="K29" i="36"/>
  <c r="K22" i="36"/>
  <c r="X207" i="36"/>
  <c r="AH204" i="36"/>
  <c r="AH199" i="36"/>
  <c r="U181" i="36"/>
  <c r="K175" i="36"/>
  <c r="AH173" i="36"/>
  <c r="AH172" i="36"/>
  <c r="AG170" i="36"/>
  <c r="AG168" i="36"/>
  <c r="AG165" i="36"/>
  <c r="AG164" i="36"/>
  <c r="AH163" i="36"/>
  <c r="AG161" i="36"/>
  <c r="V148" i="36"/>
  <c r="V147" i="36"/>
  <c r="AG140" i="36"/>
  <c r="K134" i="36"/>
  <c r="U130" i="36"/>
  <c r="X128" i="36"/>
  <c r="AG124" i="36"/>
  <c r="AG123" i="36"/>
  <c r="U117" i="36"/>
  <c r="X111" i="36"/>
  <c r="V104" i="36"/>
  <c r="AG103" i="36"/>
  <c r="X99" i="36"/>
  <c r="V92" i="36"/>
  <c r="AG91" i="36"/>
  <c r="X87" i="36"/>
  <c r="V80" i="36"/>
  <c r="AG79" i="36"/>
  <c r="X75" i="36"/>
  <c r="V68" i="36"/>
  <c r="AG67" i="36"/>
  <c r="X63" i="36"/>
  <c r="W63" i="36"/>
  <c r="M63" i="36"/>
  <c r="V56" i="36"/>
  <c r="AG55" i="36"/>
  <c r="X51" i="36"/>
  <c r="V44" i="36"/>
  <c r="AG43" i="36"/>
  <c r="X39" i="36"/>
  <c r="X32" i="36"/>
  <c r="V30" i="36"/>
  <c r="X27" i="36"/>
  <c r="X222" i="36"/>
  <c r="X211" i="36"/>
  <c r="W207" i="36"/>
  <c r="AG204" i="36"/>
  <c r="AG199" i="36"/>
  <c r="X197" i="36"/>
  <c r="X192" i="36"/>
  <c r="AG183" i="36"/>
  <c r="AG173" i="36"/>
  <c r="AG172" i="36"/>
  <c r="AG163" i="36"/>
  <c r="K152" i="36"/>
  <c r="U148" i="36"/>
  <c r="U147" i="36"/>
  <c r="AH139" i="36"/>
  <c r="W128" i="36"/>
  <c r="AH122" i="36"/>
  <c r="W111" i="36"/>
  <c r="AH110" i="36"/>
  <c r="U104" i="36"/>
  <c r="K100" i="36"/>
  <c r="W99" i="36"/>
  <c r="AH98" i="36"/>
  <c r="U92" i="36"/>
  <c r="K88" i="36"/>
  <c r="W87" i="36"/>
  <c r="AH86" i="36"/>
  <c r="U80" i="36"/>
  <c r="K76" i="36"/>
  <c r="W75" i="36"/>
  <c r="AH74" i="36"/>
  <c r="U68" i="36"/>
  <c r="K64" i="36"/>
  <c r="AH62" i="36"/>
  <c r="U56" i="36"/>
  <c r="K52" i="36"/>
  <c r="W51" i="36"/>
  <c r="L51" i="36"/>
  <c r="AH50" i="36"/>
  <c r="U44" i="36"/>
  <c r="K40" i="36"/>
  <c r="W39" i="36"/>
  <c r="AH38" i="36"/>
  <c r="K33" i="36"/>
  <c r="W32" i="36"/>
  <c r="M32" i="36"/>
  <c r="AH31" i="36"/>
  <c r="U30" i="36"/>
  <c r="W27" i="36"/>
  <c r="K24" i="36"/>
  <c r="W214" i="36"/>
  <c r="W211" i="36"/>
  <c r="V207" i="36"/>
  <c r="X187" i="36"/>
  <c r="AH162" i="36"/>
  <c r="AH160" i="36"/>
  <c r="AG159" i="36"/>
  <c r="AH158" i="36"/>
  <c r="X146" i="36"/>
  <c r="X145" i="36"/>
  <c r="AG139" i="36"/>
  <c r="K132" i="36"/>
  <c r="V128" i="36"/>
  <c r="W127" i="36"/>
  <c r="AG122" i="36"/>
  <c r="K119" i="36"/>
  <c r="AH114" i="36"/>
  <c r="V111" i="36"/>
  <c r="AG110" i="36"/>
  <c r="X106" i="36"/>
  <c r="V99" i="36"/>
  <c r="AG98" i="36"/>
  <c r="X94" i="36"/>
  <c r="V87" i="36"/>
  <c r="AG86" i="36"/>
  <c r="X82" i="36"/>
  <c r="V75" i="36"/>
  <c r="AG74" i="36"/>
  <c r="X70" i="36"/>
  <c r="V63" i="36"/>
  <c r="AG62" i="36"/>
  <c r="X58" i="36"/>
  <c r="V51" i="36"/>
  <c r="AG50" i="36"/>
  <c r="X46" i="36"/>
  <c r="V39" i="36"/>
  <c r="AG38" i="36"/>
  <c r="V32" i="36"/>
  <c r="AG31" i="36"/>
  <c r="V27" i="36"/>
  <c r="V23" i="36"/>
  <c r="X21" i="36"/>
  <c r="U214" i="36"/>
  <c r="L214" i="36"/>
  <c r="V211" i="36"/>
  <c r="U207" i="36"/>
  <c r="W203" i="36"/>
  <c r="AH190" i="36"/>
  <c r="AG189" i="36"/>
  <c r="AG160" i="36"/>
  <c r="AG158" i="36"/>
  <c r="AH156" i="36"/>
  <c r="W145" i="36"/>
  <c r="U128" i="36"/>
  <c r="V127" i="36"/>
  <c r="V126" i="36"/>
  <c r="X116" i="36"/>
  <c r="AG114" i="36"/>
  <c r="U111" i="36"/>
  <c r="K107" i="36"/>
  <c r="W106" i="36"/>
  <c r="AH105" i="36"/>
  <c r="U99" i="36"/>
  <c r="K95" i="36"/>
  <c r="W94" i="36"/>
  <c r="AH93" i="36"/>
  <c r="U87" i="36"/>
  <c r="K83" i="36"/>
  <c r="W82" i="36"/>
  <c r="AH81" i="36"/>
  <c r="U75" i="36"/>
  <c r="X208" i="36"/>
  <c r="K196" i="36"/>
  <c r="X188" i="36"/>
  <c r="W178" i="36"/>
  <c r="X171" i="36"/>
  <c r="AH154" i="36"/>
  <c r="U145" i="36"/>
  <c r="U144" i="36"/>
  <c r="W143" i="36"/>
  <c r="X142" i="36"/>
  <c r="AG138" i="36"/>
  <c r="K131" i="36"/>
  <c r="K129" i="36"/>
  <c r="W125" i="36"/>
  <c r="V116" i="36"/>
  <c r="U106" i="36"/>
  <c r="K102" i="36"/>
  <c r="W101" i="36"/>
  <c r="AH100" i="36"/>
  <c r="U94" i="36"/>
  <c r="K90" i="36"/>
  <c r="W89" i="36"/>
  <c r="AH88" i="36"/>
  <c r="U82" i="36"/>
  <c r="K78" i="36"/>
  <c r="W77" i="36"/>
  <c r="AH76" i="36"/>
  <c r="U70" i="36"/>
  <c r="K66" i="36"/>
  <c r="W65" i="36"/>
  <c r="AH64" i="36"/>
  <c r="U58" i="36"/>
  <c r="K54" i="36"/>
  <c r="W53" i="36"/>
  <c r="AH52" i="36"/>
  <c r="U46" i="36"/>
  <c r="V41" i="36"/>
  <c r="AH40" i="36"/>
  <c r="V34" i="36"/>
  <c r="AH33" i="36"/>
  <c r="K26" i="36"/>
  <c r="W25" i="36"/>
  <c r="AH24" i="36"/>
  <c r="U21" i="36"/>
  <c r="AH19" i="36"/>
  <c r="K17" i="36"/>
  <c r="W16" i="36"/>
  <c r="AH15" i="36"/>
  <c r="U12" i="36"/>
  <c r="U8" i="36"/>
  <c r="U6" i="36"/>
  <c r="AH29" i="36"/>
  <c r="U39" i="36"/>
  <c r="AG69" i="36"/>
  <c r="X178" i="36"/>
  <c r="L32" i="36"/>
  <c r="AE150" i="36"/>
  <c r="AJ150" i="36"/>
  <c r="T150" i="36"/>
  <c r="L20" i="36"/>
  <c r="M20" i="36"/>
  <c r="M51" i="36"/>
  <c r="AE112" i="36"/>
  <c r="AJ112" i="36"/>
  <c r="T112" i="36"/>
  <c r="AE42" i="36"/>
  <c r="AJ42" i="36"/>
  <c r="T42" i="36"/>
  <c r="AE35" i="36"/>
  <c r="AJ35" i="36"/>
  <c r="T35" i="36"/>
  <c r="AG209" i="36"/>
  <c r="U126" i="36"/>
  <c r="AG184" i="36"/>
  <c r="V145" i="36"/>
  <c r="AE13" i="36"/>
  <c r="AJ13" i="36"/>
  <c r="T13" i="36"/>
  <c r="T15" i="36"/>
  <c r="AE47" i="36"/>
  <c r="AJ47" i="36"/>
  <c r="T47" i="36"/>
  <c r="AG190" i="36"/>
  <c r="K202" i="36"/>
  <c r="W14" i="36"/>
  <c r="M14" i="36"/>
  <c r="L14" i="36"/>
  <c r="AE59" i="36"/>
  <c r="AJ59" i="36"/>
  <c r="T59" i="36"/>
  <c r="K177" i="36"/>
  <c r="K71" i="36"/>
  <c r="X143" i="36"/>
  <c r="S8" i="36"/>
  <c r="AD8" i="36"/>
  <c r="K10" i="36"/>
  <c r="T11" i="36"/>
  <c r="V12" i="36"/>
  <c r="AG16" i="36"/>
  <c r="AG156" i="36"/>
  <c r="U11" i="36"/>
  <c r="W12" i="36"/>
  <c r="AH16" i="36"/>
  <c r="W116" i="36"/>
  <c r="AG137" i="36"/>
  <c r="L23" i="36"/>
  <c r="V11" i="36"/>
  <c r="X12" i="36"/>
  <c r="AG81" i="36"/>
  <c r="AG215" i="36"/>
  <c r="T9" i="36"/>
  <c r="W11" i="36"/>
  <c r="BA20" i="36"/>
  <c r="AG22" i="36"/>
  <c r="U9" i="36"/>
  <c r="L17" i="36"/>
  <c r="AH22" i="36"/>
  <c r="AG105" i="36"/>
  <c r="U211" i="36"/>
  <c r="L211" i="36"/>
  <c r="BB21" i="36"/>
  <c r="BB18" i="36"/>
  <c r="BA19" i="36"/>
  <c r="AY18" i="36"/>
  <c r="V9" i="36"/>
  <c r="K19" i="36"/>
  <c r="W41" i="36"/>
  <c r="AG45" i="36"/>
  <c r="V8" i="36"/>
  <c r="W9" i="36"/>
  <c r="AG13" i="36"/>
  <c r="K18" i="36"/>
  <c r="L19" i="36"/>
  <c r="U27" i="36"/>
  <c r="X41" i="36"/>
  <c r="AH45" i="36"/>
  <c r="V82" i="36"/>
  <c r="U203" i="36"/>
  <c r="W8" i="36"/>
  <c r="AH13" i="36"/>
  <c r="AG14" i="36"/>
  <c r="W34" i="36"/>
  <c r="AG57" i="36"/>
  <c r="X125" i="36"/>
  <c r="X8" i="36"/>
  <c r="X25" i="36"/>
  <c r="AG29" i="36"/>
  <c r="X34" i="36"/>
  <c r="X53" i="36"/>
  <c r="AH57" i="36"/>
  <c r="X77" i="36"/>
  <c r="V106" i="36"/>
  <c r="X144" i="36"/>
  <c r="W104" i="37"/>
  <c r="X104" i="37"/>
  <c r="M104" i="37"/>
  <c r="W30" i="37"/>
  <c r="X30" i="37"/>
  <c r="L30" i="37"/>
  <c r="AM50" i="37"/>
  <c r="AK50" i="37"/>
  <c r="AL50" i="37"/>
  <c r="X99" i="37"/>
  <c r="M99" i="37"/>
  <c r="AK9" i="37"/>
  <c r="AM18" i="37"/>
  <c r="AL18" i="37"/>
  <c r="AK18" i="37"/>
  <c r="AK20" i="37"/>
  <c r="AM42" i="37"/>
  <c r="AK44" i="37"/>
  <c r="AK46" i="37"/>
  <c r="L62" i="37"/>
  <c r="L89" i="37"/>
  <c r="AL95" i="37"/>
  <c r="AM97" i="37"/>
  <c r="AK100" i="37"/>
  <c r="AM102" i="37"/>
  <c r="X111" i="37"/>
  <c r="M111" i="37"/>
  <c r="Q9" i="37"/>
  <c r="AL9" i="37"/>
  <c r="L18" i="37"/>
  <c r="AL44" i="37"/>
  <c r="AE50" i="37"/>
  <c r="AJ50" i="37"/>
  <c r="X66" i="37"/>
  <c r="M67" i="37"/>
  <c r="L67" i="37"/>
  <c r="L94" i="37"/>
  <c r="AL100" i="37"/>
  <c r="AK11" i="37"/>
  <c r="BA27" i="37"/>
  <c r="L36" i="37"/>
  <c r="AM38" i="37"/>
  <c r="AK38" i="37"/>
  <c r="L72" i="37"/>
  <c r="AM74" i="37"/>
  <c r="AK74" i="37"/>
  <c r="L101" i="37"/>
  <c r="AE106" i="37"/>
  <c r="AJ106" i="37"/>
  <c r="T106" i="37"/>
  <c r="AL11" i="37"/>
  <c r="BB27" i="37"/>
  <c r="L38" i="37"/>
  <c r="AK49" i="37"/>
  <c r="L74" i="37"/>
  <c r="L79" i="37"/>
  <c r="L106" i="37"/>
  <c r="T107" i="37"/>
  <c r="AE107" i="37"/>
  <c r="AJ107" i="37"/>
  <c r="AL49" i="37"/>
  <c r="L99" i="37"/>
  <c r="T110" i="37"/>
  <c r="T27" i="37"/>
  <c r="L84" i="37"/>
  <c r="T86" i="37"/>
  <c r="L110" i="37"/>
  <c r="L86" i="37"/>
  <c r="L91" i="37"/>
  <c r="AM172" i="37"/>
  <c r="AL172" i="37"/>
  <c r="AK172" i="37"/>
  <c r="AE64" i="37"/>
  <c r="AJ64" i="37"/>
  <c r="X123" i="37"/>
  <c r="M123" i="37"/>
  <c r="AM43" i="37"/>
  <c r="AL43" i="37"/>
  <c r="AK43" i="37"/>
  <c r="L96" i="37"/>
  <c r="AM98" i="37"/>
  <c r="AK98" i="37"/>
  <c r="X135" i="37"/>
  <c r="M135" i="37"/>
  <c r="L10" i="37"/>
  <c r="L43" i="37"/>
  <c r="AE78" i="37"/>
  <c r="AJ78" i="37"/>
  <c r="L98" i="37"/>
  <c r="L103" i="37"/>
  <c r="T112" i="37"/>
  <c r="AE112" i="37"/>
  <c r="AJ112" i="37"/>
  <c r="BA20" i="37"/>
  <c r="BB21" i="37"/>
  <c r="AK23" i="37"/>
  <c r="AK32" i="37"/>
  <c r="T99" i="37"/>
  <c r="T104" i="37"/>
  <c r="AM109" i="37"/>
  <c r="AL109" i="37"/>
  <c r="AK109" i="37"/>
  <c r="AL23" i="37"/>
  <c r="M28" i="37"/>
  <c r="L28" i="37"/>
  <c r="AL32" i="37"/>
  <c r="AL34" i="37"/>
  <c r="AK63" i="37"/>
  <c r="AE76" i="37"/>
  <c r="AJ76" i="37"/>
  <c r="AM145" i="37"/>
  <c r="AL145" i="37"/>
  <c r="AK145" i="37"/>
  <c r="AM181" i="37"/>
  <c r="AL181" i="37"/>
  <c r="AK181" i="37"/>
  <c r="AL15" i="37"/>
  <c r="AE19" i="37"/>
  <c r="AJ19" i="37"/>
  <c r="AK24" i="37"/>
  <c r="AK26" i="37"/>
  <c r="AK33" i="37"/>
  <c r="AM34" i="37"/>
  <c r="AE40" i="37"/>
  <c r="AJ40" i="37"/>
  <c r="AK59" i="37"/>
  <c r="AL61" i="37"/>
  <c r="AL63" i="37"/>
  <c r="AK68" i="37"/>
  <c r="AK70" i="37"/>
  <c r="AE85" i="37"/>
  <c r="AJ85" i="37"/>
  <c r="AE90" i="37"/>
  <c r="AJ90" i="37"/>
  <c r="T122" i="37"/>
  <c r="AE122" i="37"/>
  <c r="AJ122" i="37"/>
  <c r="AL24" i="37"/>
  <c r="AL33" i="37"/>
  <c r="AK64" i="37"/>
  <c r="AL68" i="37"/>
  <c r="AL70" i="37"/>
  <c r="AE83" i="37"/>
  <c r="AJ83" i="37"/>
  <c r="T134" i="37"/>
  <c r="AE134" i="37"/>
  <c r="AJ134" i="37"/>
  <c r="L48" i="37"/>
  <c r="AL64" i="37"/>
  <c r="AE88" i="37"/>
  <c r="AJ88" i="37"/>
  <c r="T12" i="37"/>
  <c r="L25" i="37"/>
  <c r="AK35" i="37"/>
  <c r="AK37" i="37"/>
  <c r="L50" i="37"/>
  <c r="AK73" i="37"/>
  <c r="AK75" i="37"/>
  <c r="AK78" i="37"/>
  <c r="AK80" i="37"/>
  <c r="AK82" i="37"/>
  <c r="AE97" i="37"/>
  <c r="AJ97" i="37"/>
  <c r="AE102" i="37"/>
  <c r="AJ102" i="37"/>
  <c r="AM114" i="37"/>
  <c r="AL114" i="37"/>
  <c r="AK114" i="37"/>
  <c r="T21" i="37"/>
  <c r="L34" i="37"/>
  <c r="AL35" i="37"/>
  <c r="AL37" i="37"/>
  <c r="AK39" i="37"/>
  <c r="T51" i="37"/>
  <c r="L65" i="37"/>
  <c r="AK71" i="37"/>
  <c r="AL73" i="37"/>
  <c r="AL75" i="37"/>
  <c r="AL78" i="37"/>
  <c r="AL80" i="37"/>
  <c r="AL82" i="37"/>
  <c r="AE95" i="37"/>
  <c r="AJ95" i="37"/>
  <c r="AM119" i="37"/>
  <c r="AL119" i="37"/>
  <c r="AK119" i="37"/>
  <c r="T124" i="37"/>
  <c r="AE124" i="37"/>
  <c r="AJ124" i="37"/>
  <c r="X133" i="37"/>
  <c r="M134" i="37"/>
  <c r="AE9" i="37"/>
  <c r="AJ9" i="37"/>
  <c r="BA18" i="37"/>
  <c r="AE20" i="37"/>
  <c r="AJ20" i="37"/>
  <c r="AL38" i="37"/>
  <c r="AL39" i="37"/>
  <c r="AL41" i="37"/>
  <c r="AL74" i="37"/>
  <c r="AK76" i="37"/>
  <c r="AE100" i="37"/>
  <c r="AJ100" i="37"/>
  <c r="AM131" i="37"/>
  <c r="AL131" i="37"/>
  <c r="AK131" i="37"/>
  <c r="T136" i="37"/>
  <c r="AE136" i="37"/>
  <c r="AJ136" i="37"/>
  <c r="AK8" i="37"/>
  <c r="AK19" i="37"/>
  <c r="AK40" i="37"/>
  <c r="AM41" i="37"/>
  <c r="AM55" i="37"/>
  <c r="AL55" i="37"/>
  <c r="AK55" i="37"/>
  <c r="L70" i="37"/>
  <c r="AL76" i="37"/>
  <c r="AK85" i="37"/>
  <c r="AK87" i="37"/>
  <c r="AK90" i="37"/>
  <c r="AK92" i="37"/>
  <c r="AK94" i="37"/>
  <c r="AL8" i="37"/>
  <c r="AL19" i="37"/>
  <c r="T30" i="37"/>
  <c r="AL40" i="37"/>
  <c r="L55" i="37"/>
  <c r="T58" i="37"/>
  <c r="AK83" i="37"/>
  <c r="AL85" i="37"/>
  <c r="AL87" i="37"/>
  <c r="AL90" i="37"/>
  <c r="AL92" i="37"/>
  <c r="AL94" i="37"/>
  <c r="AM126" i="37"/>
  <c r="AL126" i="37"/>
  <c r="AK126" i="37"/>
  <c r="AE11" i="37"/>
  <c r="AJ11" i="37"/>
  <c r="AM31" i="37"/>
  <c r="AK31" i="37"/>
  <c r="L77" i="37"/>
  <c r="AL83" i="37"/>
  <c r="AK88" i="37"/>
  <c r="AM138" i="37"/>
  <c r="AL138" i="37"/>
  <c r="AK138" i="37"/>
  <c r="I8" i="37"/>
  <c r="G8" i="37"/>
  <c r="L31" i="37"/>
  <c r="AE49" i="37"/>
  <c r="AJ49" i="37"/>
  <c r="AL88" i="37"/>
  <c r="AM121" i="37"/>
  <c r="AL121" i="37"/>
  <c r="AK121" i="37"/>
  <c r="L60" i="37"/>
  <c r="AM62" i="37"/>
  <c r="AK62" i="37"/>
  <c r="AM133" i="37"/>
  <c r="AL133" i="37"/>
  <c r="AK133" i="37"/>
  <c r="W161" i="37"/>
  <c r="W166" i="37"/>
  <c r="AG170" i="37"/>
  <c r="W172" i="37"/>
  <c r="U181" i="37"/>
  <c r="U190" i="37"/>
  <c r="AH199" i="37"/>
  <c r="W207" i="37"/>
  <c r="V209" i="37"/>
  <c r="AH213" i="37"/>
  <c r="AG222" i="37"/>
  <c r="V226" i="37"/>
  <c r="V233" i="37"/>
  <c r="AG237" i="37"/>
  <c r="U240" i="37"/>
  <c r="W240" i="37"/>
  <c r="X240" i="37"/>
  <c r="L240" i="37"/>
  <c r="X241" i="37"/>
  <c r="W248" i="37"/>
  <c r="AG251" i="37"/>
  <c r="AH252" i="37"/>
  <c r="V263" i="37"/>
  <c r="X270" i="37"/>
  <c r="U282" i="37"/>
  <c r="AG285" i="37"/>
  <c r="W288" i="37"/>
  <c r="AH291" i="37"/>
  <c r="AG303" i="37"/>
  <c r="W313" i="37"/>
  <c r="AG316" i="37"/>
  <c r="V319" i="37"/>
  <c r="X326" i="37"/>
  <c r="W342" i="37"/>
  <c r="W370" i="37"/>
  <c r="AG375" i="37"/>
  <c r="W404" i="37"/>
  <c r="W414" i="37"/>
  <c r="AG419" i="37"/>
  <c r="U447" i="37"/>
  <c r="W476" i="37"/>
  <c r="AH480" i="37"/>
  <c r="AE114" i="37"/>
  <c r="AJ114" i="37"/>
  <c r="AE126" i="37"/>
  <c r="AJ126" i="37"/>
  <c r="L130" i="37"/>
  <c r="AE138" i="37"/>
  <c r="AJ138" i="37"/>
  <c r="AH144" i="37"/>
  <c r="W151" i="37"/>
  <c r="AG154" i="37"/>
  <c r="X156" i="37"/>
  <c r="X161" i="37"/>
  <c r="K163" i="37"/>
  <c r="X166" i="37"/>
  <c r="K168" i="37"/>
  <c r="AH170" i="37"/>
  <c r="X172" i="37"/>
  <c r="V181" i="37"/>
  <c r="V190" i="37"/>
  <c r="U192" i="37"/>
  <c r="AG201" i="37"/>
  <c r="AG203" i="37"/>
  <c r="X207" i="37"/>
  <c r="W208" i="37"/>
  <c r="W209" i="37"/>
  <c r="U218" i="37"/>
  <c r="W218" i="37"/>
  <c r="X218" i="37"/>
  <c r="L218" i="37"/>
  <c r="V219" i="37"/>
  <c r="AH222" i="37"/>
  <c r="U225" i="37"/>
  <c r="W225" i="37"/>
  <c r="X225" i="37"/>
  <c r="L225" i="37"/>
  <c r="W226" i="37"/>
  <c r="W233" i="37"/>
  <c r="AH237" i="37"/>
  <c r="V240" i="37"/>
  <c r="AG244" i="37"/>
  <c r="X248" i="37"/>
  <c r="AH251" i="37"/>
  <c r="U255" i="37"/>
  <c r="W255" i="37"/>
  <c r="X255" i="37"/>
  <c r="L255" i="37"/>
  <c r="W263" i="37"/>
  <c r="AG265" i="37"/>
  <c r="AG278" i="37"/>
  <c r="U281" i="37"/>
  <c r="V282" i="37"/>
  <c r="AH285" i="37"/>
  <c r="X288" i="37"/>
  <c r="U312" i="37"/>
  <c r="X313" i="37"/>
  <c r="AH316" i="37"/>
  <c r="W319" i="37"/>
  <c r="AG321" i="37"/>
  <c r="AG334" i="37"/>
  <c r="X342" i="37"/>
  <c r="AG361" i="37"/>
  <c r="V365" i="37"/>
  <c r="W386" i="37"/>
  <c r="X414" i="37"/>
  <c r="AH419" i="37"/>
  <c r="AG425" i="37"/>
  <c r="V447" i="37"/>
  <c r="U487" i="37"/>
  <c r="U146" i="37"/>
  <c r="K148" i="37"/>
  <c r="AH149" i="37"/>
  <c r="X151" i="37"/>
  <c r="AH154" i="37"/>
  <c r="AG160" i="37"/>
  <c r="K174" i="37"/>
  <c r="AG177" i="37"/>
  <c r="W181" i="37"/>
  <c r="K184" i="37"/>
  <c r="AG187" i="37"/>
  <c r="W190" i="37"/>
  <c r="V192" i="37"/>
  <c r="K194" i="37"/>
  <c r="AH201" i="37"/>
  <c r="AH203" i="37"/>
  <c r="X209" i="37"/>
  <c r="V218" i="37"/>
  <c r="V225" i="37"/>
  <c r="AG229" i="37"/>
  <c r="U232" i="37"/>
  <c r="W232" i="37"/>
  <c r="X232" i="37"/>
  <c r="L232" i="37"/>
  <c r="X233" i="37"/>
  <c r="AG243" i="37"/>
  <c r="AH244" i="37"/>
  <c r="V255" i="37"/>
  <c r="X263" i="37"/>
  <c r="W276" i="37"/>
  <c r="AH278" i="37"/>
  <c r="V281" i="37"/>
  <c r="W282" i="37"/>
  <c r="V301" i="37"/>
  <c r="V312" i="37"/>
  <c r="AG315" i="37"/>
  <c r="X319" i="37"/>
  <c r="W332" i="37"/>
  <c r="AH334" i="37"/>
  <c r="V360" i="37"/>
  <c r="W372" i="37"/>
  <c r="W374" i="37"/>
  <c r="V381" i="37"/>
  <c r="AG391" i="37"/>
  <c r="U455" i="37"/>
  <c r="V487" i="37"/>
  <c r="X494" i="37"/>
  <c r="AE119" i="37"/>
  <c r="AJ119" i="37"/>
  <c r="L123" i="37"/>
  <c r="AE131" i="37"/>
  <c r="AJ131" i="37"/>
  <c r="T143" i="37"/>
  <c r="AE143" i="37"/>
  <c r="AJ143" i="37"/>
  <c r="K153" i="37"/>
  <c r="K158" i="37"/>
  <c r="AH160" i="37"/>
  <c r="U162" i="37"/>
  <c r="K164" i="37"/>
  <c r="AG165" i="37"/>
  <c r="U167" i="37"/>
  <c r="K169" i="37"/>
  <c r="AH177" i="37"/>
  <c r="AH187" i="37"/>
  <c r="AG188" i="37"/>
  <c r="X190" i="37"/>
  <c r="U191" i="37"/>
  <c r="W192" i="37"/>
  <c r="K196" i="37"/>
  <c r="U217" i="37"/>
  <c r="AH229" i="37"/>
  <c r="V232" i="37"/>
  <c r="AG236" i="37"/>
  <c r="AH243" i="37"/>
  <c r="U247" i="37"/>
  <c r="AG257" i="37"/>
  <c r="AG271" i="37"/>
  <c r="W281" i="37"/>
  <c r="U287" i="37"/>
  <c r="W294" i="37"/>
  <c r="U306" i="37"/>
  <c r="AG309" i="37"/>
  <c r="W312" i="37"/>
  <c r="AH315" i="37"/>
  <c r="AG327" i="37"/>
  <c r="AG353" i="37"/>
  <c r="X374" i="37"/>
  <c r="W388" i="37"/>
  <c r="V397" i="37"/>
  <c r="W412" i="37"/>
  <c r="W422" i="37"/>
  <c r="AG427" i="37"/>
  <c r="AG433" i="37"/>
  <c r="V455" i="37"/>
  <c r="W487" i="37"/>
  <c r="M142" i="37"/>
  <c r="AE145" i="37"/>
  <c r="AJ145" i="37"/>
  <c r="U147" i="37"/>
  <c r="U152" i="37"/>
  <c r="AG155" i="37"/>
  <c r="U157" i="37"/>
  <c r="W162" i="37"/>
  <c r="AH165" i="37"/>
  <c r="V167" i="37"/>
  <c r="AG179" i="37"/>
  <c r="K185" i="37"/>
  <c r="AH188" i="37"/>
  <c r="X192" i="37"/>
  <c r="U193" i="37"/>
  <c r="K197" i="37"/>
  <c r="AG204" i="37"/>
  <c r="AG211" i="37"/>
  <c r="V217" i="37"/>
  <c r="AG221" i="37"/>
  <c r="U224" i="37"/>
  <c r="AG235" i="37"/>
  <c r="AH236" i="37"/>
  <c r="V247" i="37"/>
  <c r="U280" i="37"/>
  <c r="W280" i="37"/>
  <c r="X280" i="37"/>
  <c r="L280" i="37"/>
  <c r="X281" i="37"/>
  <c r="AG284" i="37"/>
  <c r="V287" i="37"/>
  <c r="X294" i="37"/>
  <c r="V306" i="37"/>
  <c r="AH309" i="37"/>
  <c r="X312" i="37"/>
  <c r="U336" i="37"/>
  <c r="V352" i="37"/>
  <c r="U367" i="37"/>
  <c r="W390" i="37"/>
  <c r="X422" i="37"/>
  <c r="AH427" i="37"/>
  <c r="L14" i="38"/>
  <c r="V147" i="37"/>
  <c r="AH150" i="37"/>
  <c r="V152" i="37"/>
  <c r="AH155" i="37"/>
  <c r="V157" i="37"/>
  <c r="X162" i="37"/>
  <c r="W167" i="37"/>
  <c r="U168" i="37"/>
  <c r="AH171" i="37"/>
  <c r="U173" i="37"/>
  <c r="K176" i="37"/>
  <c r="AH179" i="37"/>
  <c r="U182" i="37"/>
  <c r="U183" i="37"/>
  <c r="AE189" i="37"/>
  <c r="AJ189" i="37"/>
  <c r="V193" i="37"/>
  <c r="K198" i="37"/>
  <c r="AH204" i="37"/>
  <c r="U216" i="37"/>
  <c r="W217" i="37"/>
  <c r="AH221" i="37"/>
  <c r="V224" i="37"/>
  <c r="AG228" i="37"/>
  <c r="AH235" i="37"/>
  <c r="U239" i="37"/>
  <c r="W247" i="37"/>
  <c r="AG249" i="37"/>
  <c r="W262" i="37"/>
  <c r="V269" i="37"/>
  <c r="V280" i="37"/>
  <c r="AH284" i="37"/>
  <c r="W287" i="37"/>
  <c r="AG289" i="37"/>
  <c r="AG302" i="37"/>
  <c r="U305" i="37"/>
  <c r="W306" i="37"/>
  <c r="V325" i="37"/>
  <c r="V336" i="37"/>
  <c r="AG345" i="37"/>
  <c r="V367" i="37"/>
  <c r="AG377" i="37"/>
  <c r="U383" i="37"/>
  <c r="X390" i="37"/>
  <c r="U399" i="37"/>
  <c r="W430" i="37"/>
  <c r="AG435" i="37"/>
  <c r="U463" i="37"/>
  <c r="AG145" i="37"/>
  <c r="W147" i="37"/>
  <c r="W152" i="37"/>
  <c r="W157" i="37"/>
  <c r="V168" i="37"/>
  <c r="V173" i="37"/>
  <c r="V183" i="37"/>
  <c r="W193" i="37"/>
  <c r="U195" i="37"/>
  <c r="K200" i="37"/>
  <c r="V216" i="37"/>
  <c r="X217" i="37"/>
  <c r="W224" i="37"/>
  <c r="AG227" i="37"/>
  <c r="AH228" i="37"/>
  <c r="V239" i="37"/>
  <c r="X247" i="37"/>
  <c r="X262" i="37"/>
  <c r="U274" i="37"/>
  <c r="AG277" i="37"/>
  <c r="AG283" i="37"/>
  <c r="X287" i="37"/>
  <c r="W300" i="37"/>
  <c r="AH302" i="37"/>
  <c r="V305" i="37"/>
  <c r="U311" i="37"/>
  <c r="W318" i="37"/>
  <c r="U330" i="37"/>
  <c r="AG333" i="37"/>
  <c r="W336" i="37"/>
  <c r="AG337" i="37"/>
  <c r="V344" i="37"/>
  <c r="AG363" i="37"/>
  <c r="V383" i="37"/>
  <c r="V399" i="37"/>
  <c r="W420" i="37"/>
  <c r="X430" i="37"/>
  <c r="AH435" i="37"/>
  <c r="AG441" i="37"/>
  <c r="V463" i="37"/>
  <c r="T118" i="37"/>
  <c r="T130" i="37"/>
  <c r="X147" i="37"/>
  <c r="X152" i="37"/>
  <c r="W168" i="37"/>
  <c r="AE172" i="37"/>
  <c r="AJ172" i="37"/>
  <c r="W173" i="37"/>
  <c r="K175" i="37"/>
  <c r="AG180" i="37"/>
  <c r="W183" i="37"/>
  <c r="K186" i="37"/>
  <c r="AG189" i="37"/>
  <c r="U194" i="37"/>
  <c r="V195" i="37"/>
  <c r="AG206" i="37"/>
  <c r="AG210" i="37"/>
  <c r="W216" i="37"/>
  <c r="AG220" i="37"/>
  <c r="X224" i="37"/>
  <c r="AH227" i="37"/>
  <c r="U231" i="37"/>
  <c r="W231" i="37"/>
  <c r="X231" i="37"/>
  <c r="L231" i="37"/>
  <c r="W239" i="37"/>
  <c r="AG241" i="37"/>
  <c r="W254" i="37"/>
  <c r="V274" i="37"/>
  <c r="AH277" i="37"/>
  <c r="AH283" i="37"/>
  <c r="AG295" i="37"/>
  <c r="W305" i="37"/>
  <c r="AG308" i="37"/>
  <c r="V311" i="37"/>
  <c r="X318" i="37"/>
  <c r="V330" i="37"/>
  <c r="AH333" i="37"/>
  <c r="V357" i="37"/>
  <c r="AH363" i="37"/>
  <c r="AG393" i="37"/>
  <c r="U471" i="37"/>
  <c r="W471" i="37"/>
  <c r="X471" i="37"/>
  <c r="L471" i="37"/>
  <c r="V479" i="37"/>
  <c r="K144" i="37"/>
  <c r="K149" i="37"/>
  <c r="W163" i="37"/>
  <c r="AG166" i="37"/>
  <c r="X168" i="37"/>
  <c r="X173" i="37"/>
  <c r="AH180" i="37"/>
  <c r="AE181" i="37"/>
  <c r="AJ181" i="37"/>
  <c r="X183" i="37"/>
  <c r="W184" i="37"/>
  <c r="AH189" i="37"/>
  <c r="W195" i="37"/>
  <c r="AH206" i="37"/>
  <c r="AH207" i="37"/>
  <c r="X216" i="37"/>
  <c r="AG219" i="37"/>
  <c r="AH220" i="37"/>
  <c r="V231" i="37"/>
  <c r="X239" i="37"/>
  <c r="X254" i="37"/>
  <c r="AG270" i="37"/>
  <c r="U273" i="37"/>
  <c r="W274" i="37"/>
  <c r="U304" i="37"/>
  <c r="X305" i="37"/>
  <c r="AH308" i="37"/>
  <c r="W311" i="37"/>
  <c r="AG313" i="37"/>
  <c r="AG326" i="37"/>
  <c r="U329" i="37"/>
  <c r="W330" i="37"/>
  <c r="AG379" i="37"/>
  <c r="W438" i="37"/>
  <c r="AG443" i="37"/>
  <c r="V471" i="37"/>
  <c r="U497" i="37"/>
  <c r="T111" i="37"/>
  <c r="T123" i="37"/>
  <c r="T135" i="37"/>
  <c r="U148" i="37"/>
  <c r="K154" i="37"/>
  <c r="AG156" i="37"/>
  <c r="U158" i="37"/>
  <c r="K160" i="37"/>
  <c r="AH161" i="37"/>
  <c r="X163" i="37"/>
  <c r="AH166" i="37"/>
  <c r="AG172" i="37"/>
  <c r="X184" i="37"/>
  <c r="AG191" i="37"/>
  <c r="X195" i="37"/>
  <c r="W196" i="37"/>
  <c r="AG208" i="37"/>
  <c r="V215" i="37"/>
  <c r="AH219" i="37"/>
  <c r="U223" i="37"/>
  <c r="AG233" i="37"/>
  <c r="W246" i="37"/>
  <c r="W268" i="37"/>
  <c r="AH270" i="37"/>
  <c r="V273" i="37"/>
  <c r="U279" i="37"/>
  <c r="V293" i="37"/>
  <c r="V304" i="37"/>
  <c r="AG307" i="37"/>
  <c r="X311" i="37"/>
  <c r="W324" i="37"/>
  <c r="AH326" i="37"/>
  <c r="V329" i="37"/>
  <c r="U335" i="37"/>
  <c r="W335" i="37"/>
  <c r="X335" i="37"/>
  <c r="L335" i="37"/>
  <c r="V349" i="37"/>
  <c r="W362" i="37"/>
  <c r="AH379" i="37"/>
  <c r="W428" i="37"/>
  <c r="X438" i="37"/>
  <c r="AH443" i="37"/>
  <c r="AG449" i="37"/>
  <c r="AG485" i="37"/>
  <c r="AH156" i="37"/>
  <c r="K165" i="37"/>
  <c r="K170" i="37"/>
  <c r="AH172" i="37"/>
  <c r="U174" i="37"/>
  <c r="K188" i="37"/>
  <c r="AH191" i="37"/>
  <c r="U197" i="37"/>
  <c r="K199" i="37"/>
  <c r="AH208" i="37"/>
  <c r="AG209" i="37"/>
  <c r="W215" i="37"/>
  <c r="V223" i="37"/>
  <c r="X246" i="37"/>
  <c r="V261" i="37"/>
  <c r="AG263" i="37"/>
  <c r="W273" i="37"/>
  <c r="AG276" i="37"/>
  <c r="V279" i="37"/>
  <c r="W286" i="37"/>
  <c r="U298" i="37"/>
  <c r="W298" i="37"/>
  <c r="X298" i="37"/>
  <c r="L298" i="37"/>
  <c r="AG301" i="37"/>
  <c r="W304" i="37"/>
  <c r="AH307" i="37"/>
  <c r="AG319" i="37"/>
  <c r="W329" i="37"/>
  <c r="AG332" i="37"/>
  <c r="V335" i="37"/>
  <c r="V341" i="37"/>
  <c r="AG355" i="37"/>
  <c r="U359" i="37"/>
  <c r="AG395" i="37"/>
  <c r="U407" i="37"/>
  <c r="W407" i="37"/>
  <c r="X407" i="37"/>
  <c r="L407" i="37"/>
  <c r="T116" i="37"/>
  <c r="T128" i="37"/>
  <c r="T140" i="37"/>
  <c r="AH146" i="37"/>
  <c r="X148" i="37"/>
  <c r="AH151" i="37"/>
  <c r="V153" i="37"/>
  <c r="U159" i="37"/>
  <c r="U164" i="37"/>
  <c r="AG167" i="37"/>
  <c r="U169" i="37"/>
  <c r="W174" i="37"/>
  <c r="K177" i="37"/>
  <c r="U185" i="37"/>
  <c r="AK189" i="37"/>
  <c r="V197" i="37"/>
  <c r="K201" i="37"/>
  <c r="K202" i="37"/>
  <c r="AH209" i="37"/>
  <c r="X215" i="37"/>
  <c r="W223" i="37"/>
  <c r="AG225" i="37"/>
  <c r="W238" i="37"/>
  <c r="U272" i="37"/>
  <c r="X273" i="37"/>
  <c r="AH276" i="37"/>
  <c r="W279" i="37"/>
  <c r="AG281" i="37"/>
  <c r="X286" i="37"/>
  <c r="V298" i="37"/>
  <c r="AH301" i="37"/>
  <c r="X304" i="37"/>
  <c r="U328" i="37"/>
  <c r="X329" i="37"/>
  <c r="AH332" i="37"/>
  <c r="V354" i="37"/>
  <c r="AH355" i="37"/>
  <c r="V359" i="37"/>
  <c r="AH395" i="37"/>
  <c r="V407" i="37"/>
  <c r="W436" i="37"/>
  <c r="W446" i="37"/>
  <c r="AG451" i="37"/>
  <c r="AG457" i="37"/>
  <c r="AH481" i="37"/>
  <c r="V185" i="37"/>
  <c r="K187" i="37"/>
  <c r="AL189" i="37"/>
  <c r="AG192" i="37"/>
  <c r="W197" i="37"/>
  <c r="K203" i="37"/>
  <c r="K205" i="37"/>
  <c r="X223" i="37"/>
  <c r="X238" i="37"/>
  <c r="V253" i="37"/>
  <c r="AG255" i="37"/>
  <c r="V272" i="37"/>
  <c r="AG275" i="37"/>
  <c r="X279" i="37"/>
  <c r="AG294" i="37"/>
  <c r="U297" i="37"/>
  <c r="V317" i="37"/>
  <c r="V328" i="37"/>
  <c r="AG331" i="37"/>
  <c r="AG347" i="37"/>
  <c r="U351" i="37"/>
  <c r="W354" i="37"/>
  <c r="AG367" i="37"/>
  <c r="W378" i="37"/>
  <c r="X446" i="37"/>
  <c r="AH451" i="37"/>
  <c r="M20" i="38"/>
  <c r="AG55" i="37"/>
  <c r="V56" i="37"/>
  <c r="X63" i="37"/>
  <c r="M63" i="37"/>
  <c r="AG67" i="37"/>
  <c r="V68" i="37"/>
  <c r="X75" i="37"/>
  <c r="L75" i="37"/>
  <c r="AG79" i="37"/>
  <c r="V80" i="37"/>
  <c r="X87" i="37"/>
  <c r="AG91" i="37"/>
  <c r="V92" i="37"/>
  <c r="AG103" i="37"/>
  <c r="V104" i="37"/>
  <c r="L111" i="37"/>
  <c r="AG115" i="37"/>
  <c r="V116" i="37"/>
  <c r="AG127" i="37"/>
  <c r="V128" i="37"/>
  <c r="L135" i="37"/>
  <c r="AG139" i="37"/>
  <c r="V140" i="37"/>
  <c r="U144" i="37"/>
  <c r="K155" i="37"/>
  <c r="W159" i="37"/>
  <c r="W164" i="37"/>
  <c r="W169" i="37"/>
  <c r="X175" i="37"/>
  <c r="U176" i="37"/>
  <c r="K178" i="37"/>
  <c r="AG182" i="37"/>
  <c r="W185" i="37"/>
  <c r="AH192" i="37"/>
  <c r="X197" i="37"/>
  <c r="U198" i="37"/>
  <c r="V214" i="37"/>
  <c r="AG217" i="37"/>
  <c r="W230" i="37"/>
  <c r="W260" i="37"/>
  <c r="U266" i="37"/>
  <c r="AG269" i="37"/>
  <c r="W272" i="37"/>
  <c r="AH275" i="37"/>
  <c r="W292" i="37"/>
  <c r="AH294" i="37"/>
  <c r="V297" i="37"/>
  <c r="U303" i="37"/>
  <c r="W303" i="37"/>
  <c r="X303" i="37"/>
  <c r="L303" i="37"/>
  <c r="W310" i="37"/>
  <c r="U322" i="37"/>
  <c r="AG325" i="37"/>
  <c r="W328" i="37"/>
  <c r="AH331" i="37"/>
  <c r="AG339" i="37"/>
  <c r="V346" i="37"/>
  <c r="AH347" i="37"/>
  <c r="V351" i="37"/>
  <c r="W364" i="37"/>
  <c r="AG383" i="37"/>
  <c r="U415" i="37"/>
  <c r="W454" i="37"/>
  <c r="AG459" i="37"/>
  <c r="K13" i="37"/>
  <c r="AH18" i="37"/>
  <c r="U20" i="37"/>
  <c r="K22" i="37"/>
  <c r="K29" i="37"/>
  <c r="AG36" i="37"/>
  <c r="U37" i="37"/>
  <c r="AH43" i="37"/>
  <c r="W44" i="37"/>
  <c r="K45" i="37"/>
  <c r="U49" i="37"/>
  <c r="AH55" i="37"/>
  <c r="W56" i="37"/>
  <c r="X56" i="37"/>
  <c r="L56" i="37"/>
  <c r="K57" i="37"/>
  <c r="U61" i="37"/>
  <c r="AH67" i="37"/>
  <c r="W68" i="37"/>
  <c r="X68" i="37"/>
  <c r="M68" i="37"/>
  <c r="K69" i="37"/>
  <c r="U73" i="37"/>
  <c r="AH79" i="37"/>
  <c r="W80" i="37"/>
  <c r="K81" i="37"/>
  <c r="U85" i="37"/>
  <c r="AH91" i="37"/>
  <c r="W92" i="37"/>
  <c r="X92" i="37"/>
  <c r="L92" i="37"/>
  <c r="K93" i="37"/>
  <c r="U97" i="37"/>
  <c r="AH103" i="37"/>
  <c r="K105" i="37"/>
  <c r="U109" i="37"/>
  <c r="AH115" i="37"/>
  <c r="W116" i="37"/>
  <c r="X116" i="37"/>
  <c r="M116" i="37"/>
  <c r="K117" i="37"/>
  <c r="U121" i="37"/>
  <c r="AH127" i="37"/>
  <c r="W128" i="37"/>
  <c r="X128" i="37"/>
  <c r="M128" i="37"/>
  <c r="K129" i="37"/>
  <c r="U133" i="37"/>
  <c r="AH139" i="37"/>
  <c r="W140" i="37"/>
  <c r="X140" i="37"/>
  <c r="M140" i="37"/>
  <c r="K141" i="37"/>
  <c r="AG142" i="37"/>
  <c r="V144" i="37"/>
  <c r="AG152" i="37"/>
  <c r="X159" i="37"/>
  <c r="X164" i="37"/>
  <c r="V176" i="37"/>
  <c r="AH182" i="37"/>
  <c r="X185" i="37"/>
  <c r="W198" i="37"/>
  <c r="W199" i="37"/>
  <c r="U200" i="37"/>
  <c r="X230" i="37"/>
  <c r="V245" i="37"/>
  <c r="AG247" i="37"/>
  <c r="AG262" i="37"/>
  <c r="V266" i="37"/>
  <c r="AH269" i="37"/>
  <c r="X272" i="37"/>
  <c r="AG287" i="37"/>
  <c r="W297" i="37"/>
  <c r="AG300" i="37"/>
  <c r="V303" i="37"/>
  <c r="X310" i="37"/>
  <c r="V322" i="37"/>
  <c r="AH325" i="37"/>
  <c r="X328" i="37"/>
  <c r="V338" i="37"/>
  <c r="AH339" i="37"/>
  <c r="U343" i="37"/>
  <c r="W346" i="37"/>
  <c r="W366" i="37"/>
  <c r="V373" i="37"/>
  <c r="W380" i="37"/>
  <c r="W394" i="37"/>
  <c r="V415" i="37"/>
  <c r="W444" i="37"/>
  <c r="X454" i="37"/>
  <c r="AH459" i="37"/>
  <c r="AG465" i="37"/>
  <c r="AG10" i="37"/>
  <c r="V20" i="37"/>
  <c r="AG28" i="37"/>
  <c r="M31" i="37"/>
  <c r="AH36" i="37"/>
  <c r="V37" i="37"/>
  <c r="X44" i="37"/>
  <c r="AG48" i="37"/>
  <c r="V49" i="37"/>
  <c r="AG60" i="37"/>
  <c r="V61" i="37"/>
  <c r="AG72" i="37"/>
  <c r="V73" i="37"/>
  <c r="X80" i="37"/>
  <c r="M80" i="37"/>
  <c r="AG84" i="37"/>
  <c r="V85" i="37"/>
  <c r="AG96" i="37"/>
  <c r="V97" i="37"/>
  <c r="L104" i="37"/>
  <c r="AG108" i="37"/>
  <c r="V109" i="37"/>
  <c r="AG120" i="37"/>
  <c r="V121" i="37"/>
  <c r="AG132" i="37"/>
  <c r="V133" i="37"/>
  <c r="AH142" i="37"/>
  <c r="W144" i="37"/>
  <c r="AH147" i="37"/>
  <c r="U149" i="37"/>
  <c r="AH152" i="37"/>
  <c r="U154" i="37"/>
  <c r="K161" i="37"/>
  <c r="W176" i="37"/>
  <c r="K179" i="37"/>
  <c r="AH183" i="37"/>
  <c r="U186" i="37"/>
  <c r="AG194" i="37"/>
  <c r="X199" i="37"/>
  <c r="V200" i="37"/>
  <c r="W222" i="37"/>
  <c r="W252" i="37"/>
  <c r="U258" i="37"/>
  <c r="V259" i="37"/>
  <c r="AH262" i="37"/>
  <c r="U265" i="37"/>
  <c r="W265" i="37"/>
  <c r="X265" i="37"/>
  <c r="L265" i="37"/>
  <c r="W266" i="37"/>
  <c r="U296" i="37"/>
  <c r="W296" i="37"/>
  <c r="X296" i="37"/>
  <c r="L296" i="37"/>
  <c r="X297" i="37"/>
  <c r="AH300" i="37"/>
  <c r="AG305" i="37"/>
  <c r="AG318" i="37"/>
  <c r="U321" i="37"/>
  <c r="W322" i="37"/>
  <c r="W338" i="37"/>
  <c r="V343" i="37"/>
  <c r="X366" i="37"/>
  <c r="W382" i="37"/>
  <c r="V389" i="37"/>
  <c r="W398" i="37"/>
  <c r="U201" i="37"/>
  <c r="X213" i="37"/>
  <c r="AG216" i="37"/>
  <c r="X222" i="37"/>
  <c r="V237" i="37"/>
  <c r="AG239" i="37"/>
  <c r="AG254" i="37"/>
  <c r="V258" i="37"/>
  <c r="V265" i="37"/>
  <c r="U271" i="37"/>
  <c r="W271" i="37"/>
  <c r="X271" i="37"/>
  <c r="L271" i="37"/>
  <c r="W278" i="37"/>
  <c r="V285" i="37"/>
  <c r="V296" i="37"/>
  <c r="AG299" i="37"/>
  <c r="W316" i="37"/>
  <c r="AH318" i="37"/>
  <c r="V321" i="37"/>
  <c r="U327" i="37"/>
  <c r="W334" i="37"/>
  <c r="U375" i="37"/>
  <c r="X382" i="37"/>
  <c r="W396" i="37"/>
  <c r="X398" i="37"/>
  <c r="AG401" i="37"/>
  <c r="U423" i="37"/>
  <c r="W423" i="37"/>
  <c r="X423" i="37"/>
  <c r="L423" i="37"/>
  <c r="W462" i="37"/>
  <c r="AG467" i="37"/>
  <c r="AG473" i="37"/>
  <c r="L32" i="38"/>
  <c r="AG16" i="37"/>
  <c r="V17" i="37"/>
  <c r="X20" i="37"/>
  <c r="M21" i="37"/>
  <c r="AG25" i="37"/>
  <c r="V26" i="37"/>
  <c r="U35" i="37"/>
  <c r="X37" i="37"/>
  <c r="M38" i="37"/>
  <c r="U42" i="37"/>
  <c r="X49" i="37"/>
  <c r="M50" i="37"/>
  <c r="AG53" i="37"/>
  <c r="V54" i="37"/>
  <c r="X61" i="37"/>
  <c r="M62" i="37"/>
  <c r="AG65" i="37"/>
  <c r="V66" i="37"/>
  <c r="X73" i="37"/>
  <c r="M74" i="37"/>
  <c r="AG77" i="37"/>
  <c r="V78" i="37"/>
  <c r="X85" i="37"/>
  <c r="M86" i="37"/>
  <c r="AG89" i="37"/>
  <c r="V90" i="37"/>
  <c r="X97" i="37"/>
  <c r="M98" i="37"/>
  <c r="AG101" i="37"/>
  <c r="V102" i="37"/>
  <c r="X109" i="37"/>
  <c r="M110" i="37"/>
  <c r="AG113" i="37"/>
  <c r="V114" i="37"/>
  <c r="X121" i="37"/>
  <c r="M122" i="37"/>
  <c r="L122" i="37"/>
  <c r="AG125" i="37"/>
  <c r="V126" i="37"/>
  <c r="L134" i="37"/>
  <c r="AG137" i="37"/>
  <c r="V138" i="37"/>
  <c r="W149" i="37"/>
  <c r="W154" i="37"/>
  <c r="AG158" i="37"/>
  <c r="W160" i="37"/>
  <c r="X160" i="37"/>
  <c r="L160" i="37"/>
  <c r="AG163" i="37"/>
  <c r="U165" i="37"/>
  <c r="AH168" i="37"/>
  <c r="V177" i="37"/>
  <c r="AG184" i="37"/>
  <c r="W187" i="37"/>
  <c r="AG196" i="37"/>
  <c r="X200" i="37"/>
  <c r="W201" i="37"/>
  <c r="U202" i="37"/>
  <c r="U204" i="37"/>
  <c r="U212" i="37"/>
  <c r="W244" i="37"/>
  <c r="U250" i="37"/>
  <c r="V251" i="37"/>
  <c r="AH254" i="37"/>
  <c r="U257" i="37"/>
  <c r="W258" i="37"/>
  <c r="AG268" i="37"/>
  <c r="V271" i="37"/>
  <c r="X278" i="37"/>
  <c r="U290" i="37"/>
  <c r="AG293" i="37"/>
  <c r="AH299" i="37"/>
  <c r="AG311" i="37"/>
  <c r="W321" i="37"/>
  <c r="AG324" i="37"/>
  <c r="V327" i="37"/>
  <c r="X334" i="37"/>
  <c r="AG369" i="37"/>
  <c r="V375" i="37"/>
  <c r="V423" i="37"/>
  <c r="W452" i="37"/>
  <c r="X462" i="37"/>
  <c r="AH467" i="37"/>
  <c r="W66" i="37"/>
  <c r="M66" i="37"/>
  <c r="K67" i="37"/>
  <c r="U71" i="37"/>
  <c r="AH77" i="37"/>
  <c r="W78" i="37"/>
  <c r="K79" i="37"/>
  <c r="U83" i="37"/>
  <c r="AH89" i="37"/>
  <c r="W90" i="37"/>
  <c r="K91" i="37"/>
  <c r="U95" i="37"/>
  <c r="AH101" i="37"/>
  <c r="W102" i="37"/>
  <c r="K103" i="37"/>
  <c r="U107" i="37"/>
  <c r="AH113" i="37"/>
  <c r="W114" i="37"/>
  <c r="X114" i="37"/>
  <c r="M114" i="37"/>
  <c r="K115" i="37"/>
  <c r="U119" i="37"/>
  <c r="AH125" i="37"/>
  <c r="W126" i="37"/>
  <c r="X126" i="37"/>
  <c r="M126" i="37"/>
  <c r="K127" i="37"/>
  <c r="U131" i="37"/>
  <c r="AH137" i="37"/>
  <c r="W138" i="37"/>
  <c r="X138" i="37"/>
  <c r="M138" i="37"/>
  <c r="K139" i="37"/>
  <c r="AG143" i="37"/>
  <c r="X149" i="37"/>
  <c r="K151" i="37"/>
  <c r="X154" i="37"/>
  <c r="K156" i="37"/>
  <c r="AH158" i="37"/>
  <c r="AH163" i="37"/>
  <c r="V165" i="37"/>
  <c r="U171" i="37"/>
  <c r="AH174" i="37"/>
  <c r="W177" i="37"/>
  <c r="X177" i="37"/>
  <c r="L177" i="37"/>
  <c r="AH184" i="37"/>
  <c r="X187" i="37"/>
  <c r="U188" i="37"/>
  <c r="K190" i="37"/>
  <c r="AH196" i="37"/>
  <c r="V202" i="37"/>
  <c r="V204" i="37"/>
  <c r="K206" i="37"/>
  <c r="U211" i="37"/>
  <c r="V212" i="37"/>
  <c r="V229" i="37"/>
  <c r="AG231" i="37"/>
  <c r="AG246" i="37"/>
  <c r="V250" i="37"/>
  <c r="V257" i="37"/>
  <c r="AG261" i="37"/>
  <c r="U264" i="37"/>
  <c r="AH268" i="37"/>
  <c r="AG273" i="37"/>
  <c r="V290" i="37"/>
  <c r="AH293" i="37"/>
  <c r="U320" i="37"/>
  <c r="X321" i="37"/>
  <c r="AH324" i="37"/>
  <c r="W327" i="37"/>
  <c r="AG329" i="37"/>
  <c r="W356" i="37"/>
  <c r="AG359" i="37"/>
  <c r="AG385" i="37"/>
  <c r="U391" i="37"/>
  <c r="AG403" i="37"/>
  <c r="U431" i="37"/>
  <c r="W431" i="37"/>
  <c r="X431" i="37"/>
  <c r="L431" i="37"/>
  <c r="AG475" i="37"/>
  <c r="AG495" i="37"/>
  <c r="AH498" i="37"/>
  <c r="U494" i="37"/>
  <c r="X493" i="37"/>
  <c r="AH490" i="37"/>
  <c r="AG498" i="37"/>
  <c r="W493" i="37"/>
  <c r="AG490" i="37"/>
  <c r="W485" i="37"/>
  <c r="AG482" i="37"/>
  <c r="V493" i="37"/>
  <c r="V485" i="37"/>
  <c r="X500" i="37"/>
  <c r="AH497" i="37"/>
  <c r="U493" i="37"/>
  <c r="L493" i="37"/>
  <c r="X492" i="37"/>
  <c r="W500" i="37"/>
  <c r="AG497" i="37"/>
  <c r="W492" i="37"/>
  <c r="AG489" i="37"/>
  <c r="W484" i="37"/>
  <c r="AG481" i="37"/>
  <c r="V500" i="37"/>
  <c r="V492" i="37"/>
  <c r="V484" i="37"/>
  <c r="U500" i="37"/>
  <c r="X499" i="37"/>
  <c r="AH496" i="37"/>
  <c r="U492" i="37"/>
  <c r="X491" i="37"/>
  <c r="W499" i="37"/>
  <c r="AG496" i="37"/>
  <c r="W491" i="37"/>
  <c r="AG488" i="37"/>
  <c r="W483" i="37"/>
  <c r="AG480" i="37"/>
  <c r="V499" i="37"/>
  <c r="V491" i="37"/>
  <c r="V483" i="37"/>
  <c r="U499" i="37"/>
  <c r="L499" i="37"/>
  <c r="X498" i="37"/>
  <c r="AH495" i="37"/>
  <c r="U491" i="37"/>
  <c r="L491" i="37"/>
  <c r="X490" i="37"/>
  <c r="AH487" i="37"/>
  <c r="U483" i="37"/>
  <c r="X483" i="37"/>
  <c r="L483" i="37"/>
  <c r="X482" i="37"/>
  <c r="AH479" i="37"/>
  <c r="V494" i="37"/>
  <c r="V486" i="37"/>
  <c r="AG491" i="37"/>
  <c r="X489" i="37"/>
  <c r="W488" i="37"/>
  <c r="AH483" i="37"/>
  <c r="X478" i="37"/>
  <c r="X477" i="37"/>
  <c r="AH474" i="37"/>
  <c r="U470" i="37"/>
  <c r="X469" i="37"/>
  <c r="AH466" i="37"/>
  <c r="U462" i="37"/>
  <c r="X461" i="37"/>
  <c r="AH458" i="37"/>
  <c r="U454" i="37"/>
  <c r="L454" i="37"/>
  <c r="X453" i="37"/>
  <c r="AH450" i="37"/>
  <c r="U446" i="37"/>
  <c r="L446" i="37"/>
  <c r="X445" i="37"/>
  <c r="AH442" i="37"/>
  <c r="U438" i="37"/>
  <c r="L438" i="37"/>
  <c r="X437" i="37"/>
  <c r="AH434" i="37"/>
  <c r="U430" i="37"/>
  <c r="L430" i="37"/>
  <c r="X429" i="37"/>
  <c r="AH426" i="37"/>
  <c r="U422" i="37"/>
  <c r="L422" i="37"/>
  <c r="X421" i="37"/>
  <c r="AH418" i="37"/>
  <c r="U414" i="37"/>
  <c r="X413" i="37"/>
  <c r="AH410" i="37"/>
  <c r="U406" i="37"/>
  <c r="X405" i="37"/>
  <c r="AH402" i="37"/>
  <c r="U398" i="37"/>
  <c r="X397" i="37"/>
  <c r="AH394" i="37"/>
  <c r="U390" i="37"/>
  <c r="X389" i="37"/>
  <c r="AH386" i="37"/>
  <c r="U382" i="37"/>
  <c r="L382" i="37"/>
  <c r="X381" i="37"/>
  <c r="AH378" i="37"/>
  <c r="U374" i="37"/>
  <c r="L374" i="37"/>
  <c r="X373" i="37"/>
  <c r="AH370" i="37"/>
  <c r="U366" i="37"/>
  <c r="L366" i="37"/>
  <c r="X365" i="37"/>
  <c r="AH362" i="37"/>
  <c r="U358" i="37"/>
  <c r="X357" i="37"/>
  <c r="AH354" i="37"/>
  <c r="U350" i="37"/>
  <c r="X349" i="37"/>
  <c r="AH346" i="37"/>
  <c r="U342" i="37"/>
  <c r="X341" i="37"/>
  <c r="AH338" i="37"/>
  <c r="U334" i="37"/>
  <c r="X333" i="37"/>
  <c r="AH330" i="37"/>
  <c r="U326" i="37"/>
  <c r="X325" i="37"/>
  <c r="AH322" i="37"/>
  <c r="U318" i="37"/>
  <c r="L318" i="37"/>
  <c r="X317" i="37"/>
  <c r="AH314" i="37"/>
  <c r="U310" i="37"/>
  <c r="L310" i="37"/>
  <c r="X309" i="37"/>
  <c r="AH306" i="37"/>
  <c r="U302" i="37"/>
  <c r="X301" i="37"/>
  <c r="AH298" i="37"/>
  <c r="U294" i="37"/>
  <c r="X293" i="37"/>
  <c r="AH290" i="37"/>
  <c r="U286" i="37"/>
  <c r="X285" i="37"/>
  <c r="AH282" i="37"/>
  <c r="U278" i="37"/>
  <c r="X277" i="37"/>
  <c r="AH274" i="37"/>
  <c r="U270" i="37"/>
  <c r="X269" i="37"/>
  <c r="AH266" i="37"/>
  <c r="U262" i="37"/>
  <c r="L262" i="37"/>
  <c r="X261" i="37"/>
  <c r="AH258" i="37"/>
  <c r="U254" i="37"/>
  <c r="L254" i="37"/>
  <c r="X253" i="37"/>
  <c r="AH250" i="37"/>
  <c r="U246" i="37"/>
  <c r="L246" i="37"/>
  <c r="X245" i="37"/>
  <c r="AH242" i="37"/>
  <c r="U238" i="37"/>
  <c r="L238" i="37"/>
  <c r="X237" i="37"/>
  <c r="AH234" i="37"/>
  <c r="U230" i="37"/>
  <c r="X229" i="37"/>
  <c r="AH226" i="37"/>
  <c r="U222" i="37"/>
  <c r="X221" i="37"/>
  <c r="AH218" i="37"/>
  <c r="X214" i="37"/>
  <c r="AG212" i="37"/>
  <c r="K207" i="37"/>
  <c r="W206" i="37"/>
  <c r="AH205" i="37"/>
  <c r="U199" i="37"/>
  <c r="K195" i="37"/>
  <c r="W194" i="37"/>
  <c r="AH193" i="37"/>
  <c r="U187" i="37"/>
  <c r="K183" i="37"/>
  <c r="W182" i="37"/>
  <c r="AH181" i="37"/>
  <c r="U175" i="37"/>
  <c r="K171" i="37"/>
  <c r="W170" i="37"/>
  <c r="X170" i="37"/>
  <c r="L170" i="37"/>
  <c r="AH169" i="37"/>
  <c r="U163" i="37"/>
  <c r="K159" i="37"/>
  <c r="W158" i="37"/>
  <c r="AH157" i="37"/>
  <c r="U151" i="37"/>
  <c r="K147" i="37"/>
  <c r="W146" i="37"/>
  <c r="AH145" i="37"/>
  <c r="W489" i="37"/>
  <c r="V488" i="37"/>
  <c r="AH484" i="37"/>
  <c r="AG483" i="37"/>
  <c r="W478" i="37"/>
  <c r="W477" i="37"/>
  <c r="AG474" i="37"/>
  <c r="W469" i="37"/>
  <c r="AG466" i="37"/>
  <c r="W461" i="37"/>
  <c r="AG458" i="37"/>
  <c r="W453" i="37"/>
  <c r="AG450" i="37"/>
  <c r="W445" i="37"/>
  <c r="AG442" i="37"/>
  <c r="W437" i="37"/>
  <c r="AG434" i="37"/>
  <c r="W429" i="37"/>
  <c r="AG426" i="37"/>
  <c r="W421" i="37"/>
  <c r="AG418" i="37"/>
  <c r="W413" i="37"/>
  <c r="AG410" i="37"/>
  <c r="W405" i="37"/>
  <c r="AG402" i="37"/>
  <c r="W397" i="37"/>
  <c r="AG394" i="37"/>
  <c r="W389" i="37"/>
  <c r="AG386" i="37"/>
  <c r="W381" i="37"/>
  <c r="AG378" i="37"/>
  <c r="W373" i="37"/>
  <c r="AG370" i="37"/>
  <c r="W365" i="37"/>
  <c r="AG362" i="37"/>
  <c r="W357" i="37"/>
  <c r="AG354" i="37"/>
  <c r="W349" i="37"/>
  <c r="AG346" i="37"/>
  <c r="W341" i="37"/>
  <c r="AG338" i="37"/>
  <c r="W333" i="37"/>
  <c r="AG330" i="37"/>
  <c r="W325" i="37"/>
  <c r="AG322" i="37"/>
  <c r="W317" i="37"/>
  <c r="AG314" i="37"/>
  <c r="W309" i="37"/>
  <c r="AG306" i="37"/>
  <c r="W301" i="37"/>
  <c r="AG298" i="37"/>
  <c r="W293" i="37"/>
  <c r="AG290" i="37"/>
  <c r="W285" i="37"/>
  <c r="AG282" i="37"/>
  <c r="W277" i="37"/>
  <c r="AG274" i="37"/>
  <c r="W269" i="37"/>
  <c r="AG266" i="37"/>
  <c r="W261" i="37"/>
  <c r="AG258" i="37"/>
  <c r="W253" i="37"/>
  <c r="AG250" i="37"/>
  <c r="W245" i="37"/>
  <c r="AG242" i="37"/>
  <c r="W237" i="37"/>
  <c r="AG234" i="37"/>
  <c r="W229" i="37"/>
  <c r="AG226" i="37"/>
  <c r="W221" i="37"/>
  <c r="AG218" i="37"/>
  <c r="W214" i="37"/>
  <c r="V206" i="37"/>
  <c r="AG205" i="37"/>
  <c r="X201" i="37"/>
  <c r="V194" i="37"/>
  <c r="AG193" i="37"/>
  <c r="X189" i="37"/>
  <c r="V182" i="37"/>
  <c r="AG181" i="37"/>
  <c r="V170" i="37"/>
  <c r="AG169" i="37"/>
  <c r="X165" i="37"/>
  <c r="V158" i="37"/>
  <c r="AG157" i="37"/>
  <c r="X153" i="37"/>
  <c r="L153" i="37"/>
  <c r="V146" i="37"/>
  <c r="AH492" i="37"/>
  <c r="V489" i="37"/>
  <c r="U488" i="37"/>
  <c r="AG484" i="37"/>
  <c r="X479" i="37"/>
  <c r="V478" i="37"/>
  <c r="V477" i="37"/>
  <c r="V469" i="37"/>
  <c r="V461" i="37"/>
  <c r="V453" i="37"/>
  <c r="V445" i="37"/>
  <c r="V437" i="37"/>
  <c r="V429" i="37"/>
  <c r="V421" i="37"/>
  <c r="V413" i="37"/>
  <c r="V405" i="37"/>
  <c r="AG492" i="37"/>
  <c r="W490" i="37"/>
  <c r="U489" i="37"/>
  <c r="L489" i="37"/>
  <c r="AH485" i="37"/>
  <c r="W479" i="37"/>
  <c r="U478" i="37"/>
  <c r="L478" i="37"/>
  <c r="U477" i="37"/>
  <c r="L477" i="37"/>
  <c r="X476" i="37"/>
  <c r="AH473" i="37"/>
  <c r="U469" i="37"/>
  <c r="X468" i="37"/>
  <c r="AH465" i="37"/>
  <c r="U461" i="37"/>
  <c r="X460" i="37"/>
  <c r="AH457" i="37"/>
  <c r="U453" i="37"/>
  <c r="X452" i="37"/>
  <c r="AH449" i="37"/>
  <c r="U445" i="37"/>
  <c r="X444" i="37"/>
  <c r="AH441" i="37"/>
  <c r="U437" i="37"/>
  <c r="X436" i="37"/>
  <c r="AH433" i="37"/>
  <c r="U429" i="37"/>
  <c r="L429" i="37"/>
  <c r="X428" i="37"/>
  <c r="AH425" i="37"/>
  <c r="U421" i="37"/>
  <c r="L421" i="37"/>
  <c r="X420" i="37"/>
  <c r="AH417" i="37"/>
  <c r="U413" i="37"/>
  <c r="L413" i="37"/>
  <c r="X412" i="37"/>
  <c r="AH409" i="37"/>
  <c r="U405" i="37"/>
  <c r="L405" i="37"/>
  <c r="X404" i="37"/>
  <c r="AH401" i="37"/>
  <c r="U397" i="37"/>
  <c r="X396" i="37"/>
  <c r="AH393" i="37"/>
  <c r="U389" i="37"/>
  <c r="X388" i="37"/>
  <c r="AH385" i="37"/>
  <c r="U381" i="37"/>
  <c r="X380" i="37"/>
  <c r="AH377" i="37"/>
  <c r="U373" i="37"/>
  <c r="X372" i="37"/>
  <c r="AH369" i="37"/>
  <c r="U365" i="37"/>
  <c r="L365" i="37"/>
  <c r="X364" i="37"/>
  <c r="AH361" i="37"/>
  <c r="U357" i="37"/>
  <c r="L357" i="37"/>
  <c r="X356" i="37"/>
  <c r="AH353" i="37"/>
  <c r="U349" i="37"/>
  <c r="L349" i="37"/>
  <c r="X348" i="37"/>
  <c r="AH345" i="37"/>
  <c r="U341" i="37"/>
  <c r="L341" i="37"/>
  <c r="X340" i="37"/>
  <c r="AH337" i="37"/>
  <c r="U333" i="37"/>
  <c r="X332" i="37"/>
  <c r="AH329" i="37"/>
  <c r="U325" i="37"/>
  <c r="X324" i="37"/>
  <c r="AH321" i="37"/>
  <c r="U317" i="37"/>
  <c r="X316" i="37"/>
  <c r="AH313" i="37"/>
  <c r="U309" i="37"/>
  <c r="X308" i="37"/>
  <c r="AH305" i="37"/>
  <c r="U301" i="37"/>
  <c r="L301" i="37"/>
  <c r="X300" i="37"/>
  <c r="AH297" i="37"/>
  <c r="U293" i="37"/>
  <c r="L293" i="37"/>
  <c r="X292" i="37"/>
  <c r="AH289" i="37"/>
  <c r="U285" i="37"/>
  <c r="L285" i="37"/>
  <c r="X284" i="37"/>
  <c r="AH281" i="37"/>
  <c r="U277" i="37"/>
  <c r="X276" i="37"/>
  <c r="AH273" i="37"/>
  <c r="U269" i="37"/>
  <c r="X268" i="37"/>
  <c r="AH265" i="37"/>
  <c r="U261" i="37"/>
  <c r="X260" i="37"/>
  <c r="AH257" i="37"/>
  <c r="U253" i="37"/>
  <c r="X252" i="37"/>
  <c r="AH249" i="37"/>
  <c r="U245" i="37"/>
  <c r="X244" i="37"/>
  <c r="AH241" i="37"/>
  <c r="U237" i="37"/>
  <c r="L237" i="37"/>
  <c r="X236" i="37"/>
  <c r="AH233" i="37"/>
  <c r="U229" i="37"/>
  <c r="L229" i="37"/>
  <c r="X228" i="37"/>
  <c r="AH225" i="37"/>
  <c r="U221" i="37"/>
  <c r="L221" i="37"/>
  <c r="X220" i="37"/>
  <c r="AH217" i="37"/>
  <c r="U214" i="37"/>
  <c r="L214" i="37"/>
  <c r="AH211" i="37"/>
  <c r="X208" i="37"/>
  <c r="V201" i="37"/>
  <c r="AG200" i="37"/>
  <c r="X196" i="37"/>
  <c r="V490" i="37"/>
  <c r="X495" i="37"/>
  <c r="U490" i="37"/>
  <c r="L490" i="37"/>
  <c r="X481" i="37"/>
  <c r="X480" i="37"/>
  <c r="U479" i="37"/>
  <c r="V476" i="37"/>
  <c r="V468" i="37"/>
  <c r="V460" i="37"/>
  <c r="V452" i="37"/>
  <c r="V444" i="37"/>
  <c r="V436" i="37"/>
  <c r="V428" i="37"/>
  <c r="V420" i="37"/>
  <c r="V412" i="37"/>
  <c r="V404" i="37"/>
  <c r="V396" i="37"/>
  <c r="V388" i="37"/>
  <c r="V380" i="37"/>
  <c r="V372" i="37"/>
  <c r="V364" i="37"/>
  <c r="V356" i="37"/>
  <c r="V348" i="37"/>
  <c r="V340" i="37"/>
  <c r="V332" i="37"/>
  <c r="V324" i="37"/>
  <c r="V316" i="37"/>
  <c r="V308" i="37"/>
  <c r="V300" i="37"/>
  <c r="V292" i="37"/>
  <c r="V284" i="37"/>
  <c r="V276" i="37"/>
  <c r="V268" i="37"/>
  <c r="V260" i="37"/>
  <c r="V252" i="37"/>
  <c r="V244" i="37"/>
  <c r="V236" i="37"/>
  <c r="V228" i="37"/>
  <c r="V220" i="37"/>
  <c r="W213" i="37"/>
  <c r="V208" i="37"/>
  <c r="AG207" i="37"/>
  <c r="X203" i="37"/>
  <c r="V196" i="37"/>
  <c r="AG195" i="37"/>
  <c r="X191" i="37"/>
  <c r="V184" i="37"/>
  <c r="AG183" i="37"/>
  <c r="X179" i="37"/>
  <c r="V172" i="37"/>
  <c r="AG171" i="37"/>
  <c r="X167" i="37"/>
  <c r="V160" i="37"/>
  <c r="AG159" i="37"/>
  <c r="X155" i="37"/>
  <c r="V148" i="37"/>
  <c r="AG147" i="37"/>
  <c r="X143" i="37"/>
  <c r="L143" i="37"/>
  <c r="W495" i="37"/>
  <c r="AH486" i="37"/>
  <c r="W482" i="37"/>
  <c r="W481" i="37"/>
  <c r="W480" i="37"/>
  <c r="U476" i="37"/>
  <c r="L476" i="37"/>
  <c r="X475" i="37"/>
  <c r="AH472" i="37"/>
  <c r="U468" i="37"/>
  <c r="X467" i="37"/>
  <c r="AH464" i="37"/>
  <c r="U460" i="37"/>
  <c r="X459" i="37"/>
  <c r="AH456" i="37"/>
  <c r="U452" i="37"/>
  <c r="X451" i="37"/>
  <c r="AH448" i="37"/>
  <c r="U444" i="37"/>
  <c r="X443" i="37"/>
  <c r="AH440" i="37"/>
  <c r="U436" i="37"/>
  <c r="X435" i="37"/>
  <c r="AH432" i="37"/>
  <c r="U428" i="37"/>
  <c r="L428" i="37"/>
  <c r="X427" i="37"/>
  <c r="AH424" i="37"/>
  <c r="U420" i="37"/>
  <c r="L420" i="37"/>
  <c r="X419" i="37"/>
  <c r="AH416" i="37"/>
  <c r="U412" i="37"/>
  <c r="L412" i="37"/>
  <c r="X411" i="37"/>
  <c r="AH408" i="37"/>
  <c r="U404" i="37"/>
  <c r="X403" i="37"/>
  <c r="AH400" i="37"/>
  <c r="U396" i="37"/>
  <c r="L396" i="37"/>
  <c r="X395" i="37"/>
  <c r="AH392" i="37"/>
  <c r="U388" i="37"/>
  <c r="X387" i="37"/>
  <c r="AH384" i="37"/>
  <c r="U380" i="37"/>
  <c r="X379" i="37"/>
  <c r="AH376" i="37"/>
  <c r="U372" i="37"/>
  <c r="X371" i="37"/>
  <c r="AH368" i="37"/>
  <c r="U364" i="37"/>
  <c r="L364" i="37"/>
  <c r="X363" i="37"/>
  <c r="AH360" i="37"/>
  <c r="U356" i="37"/>
  <c r="L356" i="37"/>
  <c r="X355" i="37"/>
  <c r="AH352" i="37"/>
  <c r="U348" i="37"/>
  <c r="W348" i="37"/>
  <c r="L348" i="37"/>
  <c r="X347" i="37"/>
  <c r="AH344" i="37"/>
  <c r="U340" i="37"/>
  <c r="X339" i="37"/>
  <c r="AH336" i="37"/>
  <c r="U332" i="37"/>
  <c r="L332" i="37"/>
  <c r="X331" i="37"/>
  <c r="AH328" i="37"/>
  <c r="U324" i="37"/>
  <c r="X323" i="37"/>
  <c r="AH320" i="37"/>
  <c r="U316" i="37"/>
  <c r="X315" i="37"/>
  <c r="AH312" i="37"/>
  <c r="U308" i="37"/>
  <c r="X307" i="37"/>
  <c r="AH304" i="37"/>
  <c r="U300" i="37"/>
  <c r="L300" i="37"/>
  <c r="X299" i="37"/>
  <c r="AH296" i="37"/>
  <c r="U292" i="37"/>
  <c r="L292" i="37"/>
  <c r="X291" i="37"/>
  <c r="AH288" i="37"/>
  <c r="U284" i="37"/>
  <c r="X283" i="37"/>
  <c r="AH280" i="37"/>
  <c r="U276" i="37"/>
  <c r="L276" i="37"/>
  <c r="X275" i="37"/>
  <c r="AH272" i="37"/>
  <c r="U268" i="37"/>
  <c r="L268" i="37"/>
  <c r="X267" i="37"/>
  <c r="AH264" i="37"/>
  <c r="U260" i="37"/>
  <c r="X259" i="37"/>
  <c r="AH256" i="37"/>
  <c r="U252" i="37"/>
  <c r="X251" i="37"/>
  <c r="AH248" i="37"/>
  <c r="U244" i="37"/>
  <c r="X243" i="37"/>
  <c r="AH240" i="37"/>
  <c r="U236" i="37"/>
  <c r="X235" i="37"/>
  <c r="AH232" i="37"/>
  <c r="U228" i="37"/>
  <c r="W228" i="37"/>
  <c r="L228" i="37"/>
  <c r="X227" i="37"/>
  <c r="AH224" i="37"/>
  <c r="U220" i="37"/>
  <c r="W220" i="37"/>
  <c r="L220" i="37"/>
  <c r="X219" i="37"/>
  <c r="V213" i="37"/>
  <c r="U208" i="37"/>
  <c r="K204" i="37"/>
  <c r="W203" i="37"/>
  <c r="AH202" i="37"/>
  <c r="U196" i="37"/>
  <c r="K192" i="37"/>
  <c r="W191" i="37"/>
  <c r="AH190" i="37"/>
  <c r="U184" i="37"/>
  <c r="K180" i="37"/>
  <c r="W179" i="37"/>
  <c r="AH178" i="37"/>
  <c r="V495" i="37"/>
  <c r="AH493" i="37"/>
  <c r="AG486" i="37"/>
  <c r="V482" i="37"/>
  <c r="V481" i="37"/>
  <c r="V480" i="37"/>
  <c r="W475" i="37"/>
  <c r="AG472" i="37"/>
  <c r="W467" i="37"/>
  <c r="AG464" i="37"/>
  <c r="W459" i="37"/>
  <c r="AG456" i="37"/>
  <c r="W451" i="37"/>
  <c r="AG448" i="37"/>
  <c r="W443" i="37"/>
  <c r="AG440" i="37"/>
  <c r="W435" i="37"/>
  <c r="AG432" i="37"/>
  <c r="W427" i="37"/>
  <c r="AG424" i="37"/>
  <c r="W419" i="37"/>
  <c r="AG416" i="37"/>
  <c r="W411" i="37"/>
  <c r="AG408" i="37"/>
  <c r="W403" i="37"/>
  <c r="AG400" i="37"/>
  <c r="W395" i="37"/>
  <c r="AG392" i="37"/>
  <c r="W387" i="37"/>
  <c r="AG384" i="37"/>
  <c r="W379" i="37"/>
  <c r="AG376" i="37"/>
  <c r="W371" i="37"/>
  <c r="AG368" i="37"/>
  <c r="W363" i="37"/>
  <c r="AG360" i="37"/>
  <c r="W355" i="37"/>
  <c r="AG352" i="37"/>
  <c r="W347" i="37"/>
  <c r="AG344" i="37"/>
  <c r="W339" i="37"/>
  <c r="AG336" i="37"/>
  <c r="W331" i="37"/>
  <c r="AG328" i="37"/>
  <c r="W323" i="37"/>
  <c r="AG320" i="37"/>
  <c r="W315" i="37"/>
  <c r="AG312" i="37"/>
  <c r="W307" i="37"/>
  <c r="AG304" i="37"/>
  <c r="W299" i="37"/>
  <c r="AG296" i="37"/>
  <c r="W291" i="37"/>
  <c r="AG288" i="37"/>
  <c r="W283" i="37"/>
  <c r="AG280" i="37"/>
  <c r="W275" i="37"/>
  <c r="AG272" i="37"/>
  <c r="W267" i="37"/>
  <c r="AG264" i="37"/>
  <c r="W259" i="37"/>
  <c r="AG256" i="37"/>
  <c r="W251" i="37"/>
  <c r="AG248" i="37"/>
  <c r="W243" i="37"/>
  <c r="AG240" i="37"/>
  <c r="W235" i="37"/>
  <c r="AG232" i="37"/>
  <c r="W227" i="37"/>
  <c r="AG224" i="37"/>
  <c r="W219" i="37"/>
  <c r="AH216" i="37"/>
  <c r="U213" i="37"/>
  <c r="AH210" i="37"/>
  <c r="V203" i="37"/>
  <c r="AG202" i="37"/>
  <c r="X198" i="37"/>
  <c r="V191" i="37"/>
  <c r="AG190" i="37"/>
  <c r="X186" i="37"/>
  <c r="V179" i="37"/>
  <c r="AG178" i="37"/>
  <c r="X174" i="37"/>
  <c r="U495" i="37"/>
  <c r="AG493" i="37"/>
  <c r="U482" i="37"/>
  <c r="U481" i="37"/>
  <c r="U480" i="37"/>
  <c r="V475" i="37"/>
  <c r="V467" i="37"/>
  <c r="V459" i="37"/>
  <c r="V451" i="37"/>
  <c r="V443" i="37"/>
  <c r="V435" i="37"/>
  <c r="V427" i="37"/>
  <c r="V419" i="37"/>
  <c r="V411" i="37"/>
  <c r="V403" i="37"/>
  <c r="V395" i="37"/>
  <c r="V387" i="37"/>
  <c r="V379" i="37"/>
  <c r="V371" i="37"/>
  <c r="V363" i="37"/>
  <c r="V355" i="37"/>
  <c r="V347" i="37"/>
  <c r="V339" i="37"/>
  <c r="V331" i="37"/>
  <c r="V323" i="37"/>
  <c r="V315" i="37"/>
  <c r="V307" i="37"/>
  <c r="V299" i="37"/>
  <c r="V291" i="37"/>
  <c r="V283" i="37"/>
  <c r="V275" i="37"/>
  <c r="V267" i="37"/>
  <c r="U475" i="37"/>
  <c r="X474" i="37"/>
  <c r="AH471" i="37"/>
  <c r="U467" i="37"/>
  <c r="L467" i="37"/>
  <c r="X466" i="37"/>
  <c r="AH463" i="37"/>
  <c r="U459" i="37"/>
  <c r="L459" i="37"/>
  <c r="X458" i="37"/>
  <c r="AH455" i="37"/>
  <c r="U451" i="37"/>
  <c r="L451" i="37"/>
  <c r="X450" i="37"/>
  <c r="AH447" i="37"/>
  <c r="U443" i="37"/>
  <c r="L443" i="37"/>
  <c r="X442" i="37"/>
  <c r="AH439" i="37"/>
  <c r="U435" i="37"/>
  <c r="X434" i="37"/>
  <c r="AH431" i="37"/>
  <c r="U427" i="37"/>
  <c r="X426" i="37"/>
  <c r="AH423" i="37"/>
  <c r="U419" i="37"/>
  <c r="X418" i="37"/>
  <c r="AH415" i="37"/>
  <c r="U411" i="37"/>
  <c r="L411" i="37"/>
  <c r="X410" i="37"/>
  <c r="AH407" i="37"/>
  <c r="U403" i="37"/>
  <c r="L403" i="37"/>
  <c r="X402" i="37"/>
  <c r="AH399" i="37"/>
  <c r="U395" i="37"/>
  <c r="L395" i="37"/>
  <c r="X394" i="37"/>
  <c r="AH391" i="37"/>
  <c r="U387" i="37"/>
  <c r="L387" i="37"/>
  <c r="X386" i="37"/>
  <c r="AH383" i="37"/>
  <c r="U379" i="37"/>
  <c r="X378" i="37"/>
  <c r="AH375" i="37"/>
  <c r="U371" i="37"/>
  <c r="X370" i="37"/>
  <c r="AH367" i="37"/>
  <c r="U363" i="37"/>
  <c r="X362" i="37"/>
  <c r="AH359" i="37"/>
  <c r="U355" i="37"/>
  <c r="X354" i="37"/>
  <c r="AH351" i="37"/>
  <c r="U347" i="37"/>
  <c r="L347" i="37"/>
  <c r="X346" i="37"/>
  <c r="AH343" i="37"/>
  <c r="U339" i="37"/>
  <c r="L339" i="37"/>
  <c r="X338" i="37"/>
  <c r="AH335" i="37"/>
  <c r="U331" i="37"/>
  <c r="L331" i="37"/>
  <c r="X330" i="37"/>
  <c r="AH327" i="37"/>
  <c r="U323" i="37"/>
  <c r="L323" i="37"/>
  <c r="X322" i="37"/>
  <c r="AH319" i="37"/>
  <c r="U315" i="37"/>
  <c r="L315" i="37"/>
  <c r="X314" i="37"/>
  <c r="AH311" i="37"/>
  <c r="U307" i="37"/>
  <c r="X306" i="37"/>
  <c r="AH303" i="37"/>
  <c r="U299" i="37"/>
  <c r="AH295" i="37"/>
  <c r="U291" i="37"/>
  <c r="X290" i="37"/>
  <c r="AH287" i="37"/>
  <c r="U283" i="37"/>
  <c r="X282" i="37"/>
  <c r="AH279" i="37"/>
  <c r="U275" i="37"/>
  <c r="L275" i="37"/>
  <c r="X274" i="37"/>
  <c r="AH271" i="37"/>
  <c r="U267" i="37"/>
  <c r="L267" i="37"/>
  <c r="X266" i="37"/>
  <c r="AH263" i="37"/>
  <c r="U259" i="37"/>
  <c r="L259" i="37"/>
  <c r="X258" i="37"/>
  <c r="AH255" i="37"/>
  <c r="U251" i="37"/>
  <c r="L251" i="37"/>
  <c r="X250" i="37"/>
  <c r="AH247" i="37"/>
  <c r="U243" i="37"/>
  <c r="X242" i="37"/>
  <c r="AH239" i="37"/>
  <c r="U235" i="37"/>
  <c r="X234" i="37"/>
  <c r="AH231" i="37"/>
  <c r="U227" i="37"/>
  <c r="X226" i="37"/>
  <c r="AH223" i="37"/>
  <c r="U219" i="37"/>
  <c r="L219" i="37"/>
  <c r="W212" i="37"/>
  <c r="X205" i="37"/>
  <c r="V198" i="37"/>
  <c r="AG197" i="37"/>
  <c r="X193" i="37"/>
  <c r="V186" i="37"/>
  <c r="AG185" i="37"/>
  <c r="X181" i="37"/>
  <c r="V174" i="37"/>
  <c r="AG173" i="37"/>
  <c r="X169" i="37"/>
  <c r="V162" i="37"/>
  <c r="AG161" i="37"/>
  <c r="X157" i="37"/>
  <c r="V150" i="37"/>
  <c r="AG149" i="37"/>
  <c r="X145" i="37"/>
  <c r="X484" i="37"/>
  <c r="W474" i="37"/>
  <c r="AG471" i="37"/>
  <c r="W466" i="37"/>
  <c r="AG463" i="37"/>
  <c r="W458" i="37"/>
  <c r="AG455" i="37"/>
  <c r="W450" i="37"/>
  <c r="AG447" i="37"/>
  <c r="W442" i="37"/>
  <c r="AG439" i="37"/>
  <c r="W434" i="37"/>
  <c r="AG431" i="37"/>
  <c r="W426" i="37"/>
  <c r="AG423" i="37"/>
  <c r="W418" i="37"/>
  <c r="AG415" i="37"/>
  <c r="W410" i="37"/>
  <c r="AG407" i="37"/>
  <c r="W402" i="37"/>
  <c r="AG399" i="37"/>
  <c r="AG487" i="37"/>
  <c r="U484" i="37"/>
  <c r="V474" i="37"/>
  <c r="V466" i="37"/>
  <c r="V458" i="37"/>
  <c r="V450" i="37"/>
  <c r="V442" i="37"/>
  <c r="V434" i="37"/>
  <c r="V426" i="37"/>
  <c r="V418" i="37"/>
  <c r="V410" i="37"/>
  <c r="V402" i="37"/>
  <c r="V394" i="37"/>
  <c r="V386" i="37"/>
  <c r="V378" i="37"/>
  <c r="V370" i="37"/>
  <c r="V362" i="37"/>
  <c r="X496" i="37"/>
  <c r="X485" i="37"/>
  <c r="U474" i="37"/>
  <c r="L474" i="37"/>
  <c r="X473" i="37"/>
  <c r="AH470" i="37"/>
  <c r="U466" i="37"/>
  <c r="X465" i="37"/>
  <c r="AH462" i="37"/>
  <c r="U458" i="37"/>
  <c r="X457" i="37"/>
  <c r="AH454" i="37"/>
  <c r="U450" i="37"/>
  <c r="X449" i="37"/>
  <c r="AH446" i="37"/>
  <c r="U442" i="37"/>
  <c r="X441" i="37"/>
  <c r="AH438" i="37"/>
  <c r="U434" i="37"/>
  <c r="X433" i="37"/>
  <c r="AH430" i="37"/>
  <c r="U426" i="37"/>
  <c r="L426" i="37"/>
  <c r="X425" i="37"/>
  <c r="AH422" i="37"/>
  <c r="U418" i="37"/>
  <c r="X417" i="37"/>
  <c r="AH414" i="37"/>
  <c r="U410" i="37"/>
  <c r="L410" i="37"/>
  <c r="X409" i="37"/>
  <c r="AH406" i="37"/>
  <c r="U402" i="37"/>
  <c r="X401" i="37"/>
  <c r="AH398" i="37"/>
  <c r="U394" i="37"/>
  <c r="X393" i="37"/>
  <c r="AH390" i="37"/>
  <c r="U386" i="37"/>
  <c r="X385" i="37"/>
  <c r="AH382" i="37"/>
  <c r="U378" i="37"/>
  <c r="X377" i="37"/>
  <c r="AH374" i="37"/>
  <c r="U370" i="37"/>
  <c r="L370" i="37"/>
  <c r="X369" i="37"/>
  <c r="AH366" i="37"/>
  <c r="U362" i="37"/>
  <c r="L362" i="37"/>
  <c r="X361" i="37"/>
  <c r="AH358" i="37"/>
  <c r="U354" i="37"/>
  <c r="L354" i="37"/>
  <c r="X353" i="37"/>
  <c r="AH350" i="37"/>
  <c r="U346" i="37"/>
  <c r="L346" i="37"/>
  <c r="X345" i="37"/>
  <c r="AH342" i="37"/>
  <c r="U338" i="37"/>
  <c r="X337" i="37"/>
  <c r="W496" i="37"/>
  <c r="AH494" i="37"/>
  <c r="U485" i="37"/>
  <c r="W473" i="37"/>
  <c r="AG470" i="37"/>
  <c r="W465" i="37"/>
  <c r="AG462" i="37"/>
  <c r="W457" i="37"/>
  <c r="AG454" i="37"/>
  <c r="W449" i="37"/>
  <c r="AG446" i="37"/>
  <c r="W441" i="37"/>
  <c r="AG438" i="37"/>
  <c r="W433" i="37"/>
  <c r="AG430" i="37"/>
  <c r="W425" i="37"/>
  <c r="AG422" i="37"/>
  <c r="W417" i="37"/>
  <c r="AG414" i="37"/>
  <c r="W409" i="37"/>
  <c r="AG406" i="37"/>
  <c r="W401" i="37"/>
  <c r="AG398" i="37"/>
  <c r="W393" i="37"/>
  <c r="AG390" i="37"/>
  <c r="W385" i="37"/>
  <c r="AG382" i="37"/>
  <c r="W377" i="37"/>
  <c r="AG374" i="37"/>
  <c r="W369" i="37"/>
  <c r="AG366" i="37"/>
  <c r="W361" i="37"/>
  <c r="AG358" i="37"/>
  <c r="W353" i="37"/>
  <c r="AG350" i="37"/>
  <c r="W345" i="37"/>
  <c r="AG342" i="37"/>
  <c r="V496" i="37"/>
  <c r="AG494" i="37"/>
  <c r="V473" i="37"/>
  <c r="V465" i="37"/>
  <c r="V457" i="37"/>
  <c r="V449" i="37"/>
  <c r="V441" i="37"/>
  <c r="V433" i="37"/>
  <c r="V425" i="37"/>
  <c r="V417" i="37"/>
  <c r="V409" i="37"/>
  <c r="V401" i="37"/>
  <c r="V393" i="37"/>
  <c r="V385" i="37"/>
  <c r="V377" i="37"/>
  <c r="V369" i="37"/>
  <c r="V361" i="37"/>
  <c r="V353" i="37"/>
  <c r="V345" i="37"/>
  <c r="V337" i="37"/>
  <c r="U496" i="37"/>
  <c r="AH488" i="37"/>
  <c r="X486" i="37"/>
  <c r="AH478" i="37"/>
  <c r="AH477" i="37"/>
  <c r="U473" i="37"/>
  <c r="L473" i="37"/>
  <c r="X472" i="37"/>
  <c r="AH469" i="37"/>
  <c r="U465" i="37"/>
  <c r="L465" i="37"/>
  <c r="X464" i="37"/>
  <c r="AH461" i="37"/>
  <c r="U457" i="37"/>
  <c r="L457" i="37"/>
  <c r="X456" i="37"/>
  <c r="AH453" i="37"/>
  <c r="U449" i="37"/>
  <c r="X448" i="37"/>
  <c r="AH445" i="37"/>
  <c r="U441" i="37"/>
  <c r="X440" i="37"/>
  <c r="AH437" i="37"/>
  <c r="U433" i="37"/>
  <c r="X432" i="37"/>
  <c r="AH429" i="37"/>
  <c r="U425" i="37"/>
  <c r="L425" i="37"/>
  <c r="X424" i="37"/>
  <c r="AH421" i="37"/>
  <c r="U417" i="37"/>
  <c r="L417" i="37"/>
  <c r="X416" i="37"/>
  <c r="AH413" i="37"/>
  <c r="U409" i="37"/>
  <c r="X408" i="37"/>
  <c r="AH405" i="37"/>
  <c r="U401" i="37"/>
  <c r="X400" i="37"/>
  <c r="AH397" i="37"/>
  <c r="U393" i="37"/>
  <c r="L393" i="37"/>
  <c r="X392" i="37"/>
  <c r="AH389" i="37"/>
  <c r="U385" i="37"/>
  <c r="X384" i="37"/>
  <c r="AH381" i="37"/>
  <c r="U377" i="37"/>
  <c r="X376" i="37"/>
  <c r="AH373" i="37"/>
  <c r="U369" i="37"/>
  <c r="L369" i="37"/>
  <c r="X368" i="37"/>
  <c r="AH365" i="37"/>
  <c r="U361" i="37"/>
  <c r="L361" i="37"/>
  <c r="X360" i="37"/>
  <c r="AH357" i="37"/>
  <c r="U353" i="37"/>
  <c r="L353" i="37"/>
  <c r="X352" i="37"/>
  <c r="AH349" i="37"/>
  <c r="U345" i="37"/>
  <c r="L345" i="37"/>
  <c r="X344" i="37"/>
  <c r="AH341" i="37"/>
  <c r="U337" i="37"/>
  <c r="X336" i="37"/>
  <c r="W486" i="37"/>
  <c r="AG478" i="37"/>
  <c r="AG477" i="37"/>
  <c r="W472" i="37"/>
  <c r="AG469" i="37"/>
  <c r="W464" i="37"/>
  <c r="AG461" i="37"/>
  <c r="W456" i="37"/>
  <c r="AG453" i="37"/>
  <c r="W448" i="37"/>
  <c r="AG445" i="37"/>
  <c r="W440" i="37"/>
  <c r="AG437" i="37"/>
  <c r="W432" i="37"/>
  <c r="AG429" i="37"/>
  <c r="W424" i="37"/>
  <c r="AG421" i="37"/>
  <c r="W416" i="37"/>
  <c r="AG413" i="37"/>
  <c r="W408" i="37"/>
  <c r="AG405" i="37"/>
  <c r="W400" i="37"/>
  <c r="AG397" i="37"/>
  <c r="W392" i="37"/>
  <c r="AG389" i="37"/>
  <c r="W384" i="37"/>
  <c r="AG381" i="37"/>
  <c r="W376" i="37"/>
  <c r="AG373" i="37"/>
  <c r="W368" i="37"/>
  <c r="AG365" i="37"/>
  <c r="W360" i="37"/>
  <c r="AG357" i="37"/>
  <c r="W352" i="37"/>
  <c r="AG349" i="37"/>
  <c r="W344" i="37"/>
  <c r="AG341" i="37"/>
  <c r="AH499" i="37"/>
  <c r="X497" i="37"/>
  <c r="AH489" i="37"/>
  <c r="U486" i="37"/>
  <c r="V472" i="37"/>
  <c r="V464" i="37"/>
  <c r="V456" i="37"/>
  <c r="V448" i="37"/>
  <c r="V440" i="37"/>
  <c r="V432" i="37"/>
  <c r="V424" i="37"/>
  <c r="V416" i="37"/>
  <c r="V408" i="37"/>
  <c r="V400" i="37"/>
  <c r="V392" i="37"/>
  <c r="V384" i="37"/>
  <c r="V376" i="37"/>
  <c r="V368" i="37"/>
  <c r="AG499" i="37"/>
  <c r="W497" i="37"/>
  <c r="AG479" i="37"/>
  <c r="AH476" i="37"/>
  <c r="U472" i="37"/>
  <c r="AH468" i="37"/>
  <c r="U464" i="37"/>
  <c r="X463" i="37"/>
  <c r="AH460" i="37"/>
  <c r="U456" i="37"/>
  <c r="X455" i="37"/>
  <c r="AH452" i="37"/>
  <c r="U448" i="37"/>
  <c r="L448" i="37"/>
  <c r="X447" i="37"/>
  <c r="AH444" i="37"/>
  <c r="U440" i="37"/>
  <c r="L440" i="37"/>
  <c r="X439" i="37"/>
  <c r="AH436" i="37"/>
  <c r="U432" i="37"/>
  <c r="L432" i="37"/>
  <c r="AH428" i="37"/>
  <c r="U424" i="37"/>
  <c r="AH420" i="37"/>
  <c r="U416" i="37"/>
  <c r="X415" i="37"/>
  <c r="AH412" i="37"/>
  <c r="U408" i="37"/>
  <c r="AH404" i="37"/>
  <c r="U400" i="37"/>
  <c r="X399" i="37"/>
  <c r="AH396" i="37"/>
  <c r="U392" i="37"/>
  <c r="X391" i="37"/>
  <c r="AH388" i="37"/>
  <c r="U384" i="37"/>
  <c r="L384" i="37"/>
  <c r="X383" i="37"/>
  <c r="AH380" i="37"/>
  <c r="U376" i="37"/>
  <c r="L376" i="37"/>
  <c r="X375" i="37"/>
  <c r="AH372" i="37"/>
  <c r="U368" i="37"/>
  <c r="L368" i="37"/>
  <c r="X367" i="37"/>
  <c r="AH364" i="37"/>
  <c r="U360" i="37"/>
  <c r="L360" i="37"/>
  <c r="X359" i="37"/>
  <c r="AH356" i="37"/>
  <c r="U352" i="37"/>
  <c r="X351" i="37"/>
  <c r="AH348" i="37"/>
  <c r="U344" i="37"/>
  <c r="X343" i="37"/>
  <c r="AH340" i="37"/>
  <c r="V497" i="37"/>
  <c r="X487" i="37"/>
  <c r="AG476" i="37"/>
  <c r="AG468" i="37"/>
  <c r="W463" i="37"/>
  <c r="AG460" i="37"/>
  <c r="W455" i="37"/>
  <c r="AG452" i="37"/>
  <c r="W447" i="37"/>
  <c r="AG444" i="37"/>
  <c r="W439" i="37"/>
  <c r="AG436" i="37"/>
  <c r="AG428" i="37"/>
  <c r="AG420" i="37"/>
  <c r="W415" i="37"/>
  <c r="AG412" i="37"/>
  <c r="AG404" i="37"/>
  <c r="W399" i="37"/>
  <c r="AG396" i="37"/>
  <c r="W391" i="37"/>
  <c r="AG388" i="37"/>
  <c r="W383" i="37"/>
  <c r="AG380" i="37"/>
  <c r="W375" i="37"/>
  <c r="AG372" i="37"/>
  <c r="W367" i="37"/>
  <c r="AG364" i="37"/>
  <c r="W359" i="37"/>
  <c r="AG356" i="37"/>
  <c r="W351" i="37"/>
  <c r="AG348" i="37"/>
  <c r="W343" i="37"/>
  <c r="AG340" i="37"/>
  <c r="U498" i="37"/>
  <c r="W494" i="37"/>
  <c r="AH491" i="37"/>
  <c r="X488" i="37"/>
  <c r="AH482" i="37"/>
  <c r="V470" i="37"/>
  <c r="V462" i="37"/>
  <c r="V454" i="37"/>
  <c r="V446" i="37"/>
  <c r="V438" i="37"/>
  <c r="V430" i="37"/>
  <c r="V422" i="37"/>
  <c r="V414" i="37"/>
  <c r="V406" i="37"/>
  <c r="V398" i="37"/>
  <c r="V390" i="37"/>
  <c r="V382" i="37"/>
  <c r="V374" i="37"/>
  <c r="V366" i="37"/>
  <c r="V358" i="37"/>
  <c r="V350" i="37"/>
  <c r="V342" i="37"/>
  <c r="V334" i="37"/>
  <c r="V326" i="37"/>
  <c r="V318" i="37"/>
  <c r="V310" i="37"/>
  <c r="V302" i="37"/>
  <c r="V294" i="37"/>
  <c r="V286" i="37"/>
  <c r="V278" i="37"/>
  <c r="V270" i="37"/>
  <c r="V262" i="37"/>
  <c r="V254" i="37"/>
  <c r="V246" i="37"/>
  <c r="V238" i="37"/>
  <c r="V230" i="37"/>
  <c r="V222" i="37"/>
  <c r="U215" i="37"/>
  <c r="L215" i="37"/>
  <c r="AH212" i="37"/>
  <c r="U209" i="37"/>
  <c r="L209" i="37"/>
  <c r="X206" i="37"/>
  <c r="V199" i="37"/>
  <c r="AG198" i="37"/>
  <c r="X194" i="37"/>
  <c r="V187" i="37"/>
  <c r="AG186" i="37"/>
  <c r="X182" i="37"/>
  <c r="V175" i="37"/>
  <c r="AG174" i="37"/>
  <c r="V163" i="37"/>
  <c r="AG162" i="37"/>
  <c r="X158" i="37"/>
  <c r="V151" i="37"/>
  <c r="AG150" i="37"/>
  <c r="X146" i="37"/>
  <c r="AG8" i="37"/>
  <c r="V9" i="37"/>
  <c r="V11" i="37"/>
  <c r="AG12" i="37"/>
  <c r="X17" i="37"/>
  <c r="M17" i="37"/>
  <c r="AG21" i="37"/>
  <c r="X26" i="37"/>
  <c r="AH34" i="37"/>
  <c r="W35" i="37"/>
  <c r="K36" i="37"/>
  <c r="AH41" i="37"/>
  <c r="W42" i="37"/>
  <c r="AG46" i="37"/>
  <c r="V47" i="37"/>
  <c r="X54" i="37"/>
  <c r="M54" i="37"/>
  <c r="AG58" i="37"/>
  <c r="V59" i="37"/>
  <c r="AG70" i="37"/>
  <c r="V71" i="37"/>
  <c r="X78" i="37"/>
  <c r="M79" i="37"/>
  <c r="AG82" i="37"/>
  <c r="V83" i="37"/>
  <c r="X90" i="37"/>
  <c r="M91" i="37"/>
  <c r="AG94" i="37"/>
  <c r="V95" i="37"/>
  <c r="X102" i="37"/>
  <c r="M103" i="37"/>
  <c r="AG106" i="37"/>
  <c r="V107" i="37"/>
  <c r="M115" i="37"/>
  <c r="L115" i="37"/>
  <c r="AG118" i="37"/>
  <c r="V119" i="37"/>
  <c r="M127" i="37"/>
  <c r="L127" i="37"/>
  <c r="AG130" i="37"/>
  <c r="V131" i="37"/>
  <c r="M139" i="37"/>
  <c r="L139" i="37"/>
  <c r="AH143" i="37"/>
  <c r="AG148" i="37"/>
  <c r="T150" i="37"/>
  <c r="K162" i="37"/>
  <c r="W165" i="37"/>
  <c r="V171" i="37"/>
  <c r="U178" i="37"/>
  <c r="V188" i="37"/>
  <c r="W202" i="37"/>
  <c r="U203" i="37"/>
  <c r="W204" i="37"/>
  <c r="K208" i="37"/>
  <c r="V211" i="37"/>
  <c r="X212" i="37"/>
  <c r="AG215" i="37"/>
  <c r="W236" i="37"/>
  <c r="U242" i="37"/>
  <c r="W242" i="37"/>
  <c r="L242" i="37"/>
  <c r="V243" i="37"/>
  <c r="AH246" i="37"/>
  <c r="U249" i="37"/>
  <c r="W250" i="37"/>
  <c r="W257" i="37"/>
  <c r="AH261" i="37"/>
  <c r="V264" i="37"/>
  <c r="AG267" i="37"/>
  <c r="AG286" i="37"/>
  <c r="U289" i="37"/>
  <c r="W290" i="37"/>
  <c r="V309" i="37"/>
  <c r="V320" i="37"/>
  <c r="AG323" i="37"/>
  <c r="X327" i="37"/>
  <c r="V391" i="37"/>
  <c r="AH403" i="37"/>
  <c r="AG409" i="37"/>
  <c r="V431" i="37"/>
  <c r="W460" i="37"/>
  <c r="W470" i="37"/>
  <c r="AH475" i="37"/>
  <c r="W498" i="37"/>
  <c r="AH8" i="37"/>
  <c r="W9" i="37"/>
  <c r="K10" i="37"/>
  <c r="W11" i="37"/>
  <c r="AH12" i="37"/>
  <c r="AG14" i="37"/>
  <c r="U15" i="37"/>
  <c r="U19" i="37"/>
  <c r="AH21" i="37"/>
  <c r="U24" i="37"/>
  <c r="K28" i="37"/>
  <c r="U33" i="37"/>
  <c r="X35" i="37"/>
  <c r="M36" i="37"/>
  <c r="U40" i="37"/>
  <c r="X42" i="37"/>
  <c r="M43" i="37"/>
  <c r="AH46" i="37"/>
  <c r="W47" i="37"/>
  <c r="K48" i="37"/>
  <c r="U52" i="37"/>
  <c r="AH58" i="37"/>
  <c r="W59" i="37"/>
  <c r="K60" i="37"/>
  <c r="U64" i="37"/>
  <c r="AH70" i="37"/>
  <c r="W71" i="37"/>
  <c r="K72" i="37"/>
  <c r="U76" i="37"/>
  <c r="AH82" i="37"/>
  <c r="W83" i="37"/>
  <c r="K84" i="37"/>
  <c r="U88" i="37"/>
  <c r="AH94" i="37"/>
  <c r="W95" i="37"/>
  <c r="K96" i="37"/>
  <c r="U100" i="37"/>
  <c r="AH106" i="37"/>
  <c r="W107" i="37"/>
  <c r="K108" i="37"/>
  <c r="U112" i="37"/>
  <c r="AH118" i="37"/>
  <c r="W119" i="37"/>
  <c r="K120" i="37"/>
  <c r="U124" i="37"/>
  <c r="AH130" i="37"/>
  <c r="W131" i="37"/>
  <c r="K132" i="37"/>
  <c r="U136" i="37"/>
  <c r="U145" i="37"/>
  <c r="K146" i="37"/>
  <c r="AH148" i="37"/>
  <c r="U150" i="37"/>
  <c r="K152" i="37"/>
  <c r="AG153" i="37"/>
  <c r="U155" i="37"/>
  <c r="K157" i="37"/>
  <c r="K167" i="37"/>
  <c r="W171" i="37"/>
  <c r="V178" i="37"/>
  <c r="U180" i="37"/>
  <c r="W188" i="37"/>
  <c r="K191" i="37"/>
  <c r="K193" i="37"/>
  <c r="X202" i="37"/>
  <c r="X204" i="37"/>
  <c r="U205" i="37"/>
  <c r="U210" i="37"/>
  <c r="W211" i="37"/>
  <c r="AH215" i="37"/>
  <c r="V221" i="37"/>
  <c r="AG223" i="37"/>
  <c r="AG238" i="37"/>
  <c r="V242" i="37"/>
  <c r="V249" i="37"/>
  <c r="AG253" i="37"/>
  <c r="U256" i="37"/>
  <c r="W256" i="37"/>
  <c r="X256" i="37"/>
  <c r="L256" i="37"/>
  <c r="X257" i="37"/>
  <c r="W264" i="37"/>
  <c r="AH267" i="37"/>
  <c r="AG279" i="37"/>
  <c r="W284" i="37"/>
  <c r="AH286" i="37"/>
  <c r="V289" i="37"/>
  <c r="U295" i="37"/>
  <c r="W302" i="37"/>
  <c r="U314" i="37"/>
  <c r="AG317" i="37"/>
  <c r="W320" i="37"/>
  <c r="AH323" i="37"/>
  <c r="AG335" i="37"/>
  <c r="AG351" i="37"/>
  <c r="W358" i="37"/>
  <c r="AG371" i="37"/>
  <c r="X470" i="37"/>
  <c r="X9" i="37"/>
  <c r="M10" i="37"/>
  <c r="X11" i="37"/>
  <c r="M12" i="37"/>
  <c r="AH14" i="37"/>
  <c r="V15" i="37"/>
  <c r="V19" i="37"/>
  <c r="AG23" i="37"/>
  <c r="V24" i="37"/>
  <c r="AG27" i="37"/>
  <c r="AG32" i="37"/>
  <c r="V33" i="37"/>
  <c r="AG39" i="37"/>
  <c r="V40" i="37"/>
  <c r="X47" i="37"/>
  <c r="M48" i="37"/>
  <c r="AG51" i="37"/>
  <c r="V52" i="37"/>
  <c r="X59" i="37"/>
  <c r="M60" i="37"/>
  <c r="AG63" i="37"/>
  <c r="V64" i="37"/>
  <c r="X71" i="37"/>
  <c r="M72" i="37"/>
  <c r="AG75" i="37"/>
  <c r="V76" i="37"/>
  <c r="X83" i="37"/>
  <c r="M84" i="37"/>
  <c r="AG87" i="37"/>
  <c r="V88" i="37"/>
  <c r="X95" i="37"/>
  <c r="M96" i="37"/>
  <c r="AG99" i="37"/>
  <c r="V100" i="37"/>
  <c r="X107" i="37"/>
  <c r="M108" i="37"/>
  <c r="L108" i="37"/>
  <c r="AG111" i="37"/>
  <c r="V112" i="37"/>
  <c r="X119" i="37"/>
  <c r="M120" i="37"/>
  <c r="L120" i="37"/>
  <c r="AG123" i="37"/>
  <c r="V124" i="37"/>
  <c r="X131" i="37"/>
  <c r="M132" i="37"/>
  <c r="L132" i="37"/>
  <c r="AG135" i="37"/>
  <c r="V136" i="37"/>
  <c r="U141" i="37"/>
  <c r="K142" i="37"/>
  <c r="V145" i="37"/>
  <c r="W150" i="37"/>
  <c r="AH153" i="37"/>
  <c r="V155" i="37"/>
  <c r="AG164" i="37"/>
  <c r="T166" i="37"/>
  <c r="X171" i="37"/>
  <c r="AG175" i="37"/>
  <c r="W178" i="37"/>
  <c r="V180" i="37"/>
  <c r="X188" i="37"/>
  <c r="U189" i="37"/>
  <c r="AH197" i="37"/>
  <c r="AH198" i="37"/>
  <c r="V205" i="37"/>
  <c r="V210" i="37"/>
  <c r="X211" i="37"/>
  <c r="AG214" i="37"/>
  <c r="U234" i="37"/>
  <c r="V235" i="37"/>
  <c r="AH238" i="37"/>
  <c r="U241" i="37"/>
  <c r="W241" i="37"/>
  <c r="L241" i="37"/>
  <c r="W249" i="37"/>
  <c r="AH253" i="37"/>
  <c r="V256" i="37"/>
  <c r="AG260" i="37"/>
  <c r="X264" i="37"/>
  <c r="W289" i="37"/>
  <c r="AG292" i="37"/>
  <c r="V295" i="37"/>
  <c r="X302" i="37"/>
  <c r="V314" i="37"/>
  <c r="AH317" i="37"/>
  <c r="X320" i="37"/>
  <c r="W340" i="37"/>
  <c r="X358" i="37"/>
  <c r="AH371" i="37"/>
  <c r="AG387" i="37"/>
  <c r="W406" i="37"/>
  <c r="AG411" i="37"/>
  <c r="U439" i="37"/>
  <c r="U13" i="37"/>
  <c r="W15" i="37"/>
  <c r="K16" i="37"/>
  <c r="W19" i="37"/>
  <c r="U22" i="37"/>
  <c r="AH23" i="37"/>
  <c r="W24" i="37"/>
  <c r="K25" i="37"/>
  <c r="AH27" i="37"/>
  <c r="U29" i="37"/>
  <c r="AH32" i="37"/>
  <c r="W33" i="37"/>
  <c r="AH39" i="37"/>
  <c r="W40" i="37"/>
  <c r="U45" i="37"/>
  <c r="AH51" i="37"/>
  <c r="W52" i="37"/>
  <c r="K53" i="37"/>
  <c r="U57" i="37"/>
  <c r="AH63" i="37"/>
  <c r="W64" i="37"/>
  <c r="K65" i="37"/>
  <c r="U69" i="37"/>
  <c r="AH75" i="37"/>
  <c r="W76" i="37"/>
  <c r="K77" i="37"/>
  <c r="U81" i="37"/>
  <c r="AH87" i="37"/>
  <c r="W88" i="37"/>
  <c r="K89" i="37"/>
  <c r="U93" i="37"/>
  <c r="AH99" i="37"/>
  <c r="W100" i="37"/>
  <c r="K101" i="37"/>
  <c r="U105" i="37"/>
  <c r="AH111" i="37"/>
  <c r="W112" i="37"/>
  <c r="K113" i="37"/>
  <c r="U117" i="37"/>
  <c r="AH123" i="37"/>
  <c r="W124" i="37"/>
  <c r="K125" i="37"/>
  <c r="U129" i="37"/>
  <c r="AH135" i="37"/>
  <c r="W136" i="37"/>
  <c r="K137" i="37"/>
  <c r="V141" i="37"/>
  <c r="L142" i="37"/>
  <c r="W145" i="37"/>
  <c r="X150" i="37"/>
  <c r="W155" i="37"/>
  <c r="U156" i="37"/>
  <c r="AH159" i="37"/>
  <c r="U161" i="37"/>
  <c r="AH164" i="37"/>
  <c r="U166" i="37"/>
  <c r="K173" i="37"/>
  <c r="AH175" i="37"/>
  <c r="AG176" i="37"/>
  <c r="X178" i="37"/>
  <c r="U179" i="37"/>
  <c r="W180" i="37"/>
  <c r="AH185" i="37"/>
  <c r="V189" i="37"/>
  <c r="W205" i="37"/>
  <c r="U207" i="37"/>
  <c r="W210" i="37"/>
  <c r="AH214" i="37"/>
  <c r="AG230" i="37"/>
  <c r="V234" i="37"/>
  <c r="V241" i="37"/>
  <c r="AG245" i="37"/>
  <c r="U248" i="37"/>
  <c r="L248" i="37"/>
  <c r="X249" i="37"/>
  <c r="AG259" i="37"/>
  <c r="AH260" i="37"/>
  <c r="V277" i="37"/>
  <c r="U288" i="37"/>
  <c r="L288" i="37"/>
  <c r="X289" i="37"/>
  <c r="AH292" i="37"/>
  <c r="W295" i="37"/>
  <c r="AG297" i="37"/>
  <c r="AG310" i="37"/>
  <c r="U313" i="37"/>
  <c r="L313" i="37"/>
  <c r="W314" i="37"/>
  <c r="V333" i="37"/>
  <c r="AG343" i="37"/>
  <c r="W350" i="37"/>
  <c r="AH387" i="37"/>
  <c r="X406" i="37"/>
  <c r="AH411" i="37"/>
  <c r="AG417" i="37"/>
  <c r="V439" i="37"/>
  <c r="W468" i="37"/>
  <c r="AG500" i="37"/>
  <c r="V156" i="37"/>
  <c r="V161" i="37"/>
  <c r="V166" i="37"/>
  <c r="U172" i="37"/>
  <c r="AH176" i="37"/>
  <c r="X180" i="37"/>
  <c r="K182" i="37"/>
  <c r="AH186" i="37"/>
  <c r="W189" i="37"/>
  <c r="AG199" i="37"/>
  <c r="AH200" i="37"/>
  <c r="U206" i="37"/>
  <c r="V207" i="37"/>
  <c r="X210" i="37"/>
  <c r="AG213" i="37"/>
  <c r="U226" i="37"/>
  <c r="L226" i="37"/>
  <c r="V227" i="37"/>
  <c r="AH230" i="37"/>
  <c r="U233" i="37"/>
  <c r="L233" i="37"/>
  <c r="W234" i="37"/>
  <c r="AH245" i="37"/>
  <c r="V248" i="37"/>
  <c r="AG252" i="37"/>
  <c r="AH259" i="37"/>
  <c r="U263" i="37"/>
  <c r="L263" i="37"/>
  <c r="W270" i="37"/>
  <c r="V288" i="37"/>
  <c r="AG291" i="37"/>
  <c r="X295" i="37"/>
  <c r="W308" i="37"/>
  <c r="AH310" i="37"/>
  <c r="V313" i="37"/>
  <c r="U319" i="37"/>
  <c r="W326" i="37"/>
  <c r="W337" i="37"/>
  <c r="X350" i="37"/>
  <c r="AH500" i="37"/>
  <c r="M12" i="38"/>
  <c r="L12" i="38"/>
  <c r="M39" i="38"/>
  <c r="L39" i="38"/>
  <c r="L46" i="38"/>
  <c r="AM57" i="38"/>
  <c r="BB18" i="38"/>
  <c r="BA19" i="38"/>
  <c r="AY18" i="38"/>
  <c r="BB21" i="38"/>
  <c r="S9" i="38"/>
  <c r="AD9" i="38"/>
  <c r="M25" i="38"/>
  <c r="L25" i="38"/>
  <c r="M27" i="38"/>
  <c r="L27" i="38"/>
  <c r="M49" i="38"/>
  <c r="L20" i="38"/>
  <c r="M51" i="38"/>
  <c r="M8" i="38"/>
  <c r="L8" i="38"/>
  <c r="BA20" i="38"/>
  <c r="AZ22" i="38"/>
  <c r="L44" i="38"/>
  <c r="L42" i="38"/>
  <c r="L23" i="38"/>
  <c r="AM62" i="38"/>
  <c r="M21" i="38"/>
  <c r="L21" i="38"/>
  <c r="L16" i="38"/>
  <c r="M34" i="38"/>
  <c r="L34" i="38"/>
  <c r="AM52" i="38"/>
  <c r="M9" i="38"/>
  <c r="M10" i="38"/>
  <c r="M11" i="38"/>
  <c r="M13" i="38"/>
  <c r="M14" i="38"/>
  <c r="M15" i="38"/>
  <c r="M16" i="38"/>
  <c r="M17" i="38"/>
  <c r="M18" i="38"/>
  <c r="M19" i="38"/>
  <c r="M22" i="38"/>
  <c r="M23" i="38"/>
  <c r="M24" i="38"/>
  <c r="M26" i="38"/>
  <c r="M28" i="38"/>
  <c r="M29" i="38"/>
  <c r="M30" i="38"/>
  <c r="M31" i="38"/>
  <c r="M32" i="38"/>
  <c r="M33" i="38"/>
  <c r="M35" i="38"/>
  <c r="M36" i="38"/>
  <c r="M38" i="38"/>
  <c r="M40" i="38"/>
  <c r="M41" i="38"/>
  <c r="M42" i="38"/>
  <c r="M43" i="38"/>
  <c r="M44" i="38"/>
  <c r="M45" i="38"/>
  <c r="M46" i="38"/>
  <c r="M47" i="38"/>
  <c r="M48" i="38"/>
  <c r="M50" i="38"/>
  <c r="M52" i="38"/>
  <c r="M53" i="38"/>
  <c r="M54" i="38"/>
  <c r="M55" i="38"/>
  <c r="M56" i="38"/>
  <c r="L41" i="38"/>
  <c r="BB27" i="38"/>
  <c r="L56" i="38"/>
  <c r="X62" i="38"/>
  <c r="X63" i="38"/>
  <c r="X64" i="38"/>
  <c r="X65" i="38"/>
  <c r="X66" i="38"/>
  <c r="X67" i="38"/>
  <c r="AG66" i="38"/>
  <c r="AG67" i="38"/>
  <c r="AG68" i="38"/>
  <c r="AG69" i="38"/>
  <c r="AG70" i="38"/>
  <c r="AG71" i="38"/>
  <c r="V67" i="38"/>
  <c r="V68" i="38"/>
  <c r="V69" i="38"/>
  <c r="V70" i="38"/>
  <c r="V71" i="38"/>
  <c r="V72" i="38"/>
  <c r="X68" i="38"/>
  <c r="X69" i="38"/>
  <c r="X70" i="38"/>
  <c r="X71" i="38"/>
  <c r="X72" i="38"/>
  <c r="X73" i="38"/>
  <c r="X74" i="38"/>
  <c r="X75" i="38"/>
  <c r="X76" i="38"/>
  <c r="X77" i="38"/>
  <c r="X78" i="38"/>
  <c r="X79" i="38"/>
  <c r="AG72" i="38"/>
  <c r="AG73" i="38"/>
  <c r="AG74" i="38"/>
  <c r="AG75" i="38"/>
  <c r="AG76" i="38"/>
  <c r="AG77" i="38"/>
  <c r="AG78" i="38"/>
  <c r="AG79" i="38"/>
  <c r="AG80" i="38"/>
  <c r="AG81" i="38"/>
  <c r="AG82" i="38"/>
  <c r="AG83" i="38"/>
  <c r="V73" i="38"/>
  <c r="V74" i="38"/>
  <c r="V75" i="38"/>
  <c r="V76" i="38"/>
  <c r="V77" i="38"/>
  <c r="V78" i="38"/>
  <c r="V79" i="38"/>
  <c r="V80" i="38"/>
  <c r="V81" i="38"/>
  <c r="V82" i="38"/>
  <c r="V83" i="38"/>
  <c r="V84" i="38"/>
  <c r="X80" i="38"/>
  <c r="X81" i="38"/>
  <c r="X82" i="38"/>
  <c r="X83" i="38"/>
  <c r="X84" i="38"/>
  <c r="X85" i="38"/>
  <c r="X86" i="38"/>
  <c r="X87" i="38"/>
  <c r="X88" i="38"/>
  <c r="X89" i="38"/>
  <c r="X90" i="38"/>
  <c r="X91" i="38"/>
  <c r="X92" i="38"/>
  <c r="X93" i="38"/>
  <c r="X94" i="38"/>
  <c r="X95" i="38"/>
  <c r="X96" i="38"/>
  <c r="X97" i="38"/>
  <c r="X98" i="38"/>
  <c r="X99" i="38"/>
  <c r="U64" i="38"/>
  <c r="U65" i="38"/>
  <c r="U66" i="38"/>
  <c r="U67" i="38"/>
  <c r="U68" i="38"/>
  <c r="U69" i="38"/>
  <c r="U70" i="38"/>
  <c r="U71" i="38"/>
  <c r="U72" i="38"/>
  <c r="U73" i="38"/>
  <c r="U74" i="38"/>
  <c r="U75" i="38"/>
  <c r="U76" i="38"/>
  <c r="U77" i="38"/>
  <c r="U78" i="38"/>
  <c r="U79" i="38"/>
  <c r="U80" i="38"/>
  <c r="U81" i="38"/>
  <c r="U82" i="38"/>
  <c r="U83" i="38"/>
  <c r="U84" i="38"/>
  <c r="U85" i="38"/>
  <c r="U86" i="38"/>
  <c r="U87" i="38"/>
  <c r="U88" i="38"/>
  <c r="U89" i="38"/>
  <c r="U90" i="38"/>
  <c r="U91" i="38"/>
  <c r="U92" i="38"/>
  <c r="U93" i="38"/>
  <c r="U94" i="38"/>
  <c r="U95" i="38"/>
  <c r="U96" i="38"/>
  <c r="U97" i="38"/>
  <c r="U98" i="38"/>
  <c r="U99" i="38"/>
  <c r="U100" i="38"/>
  <c r="U101" i="38"/>
  <c r="U102" i="38"/>
  <c r="U103" i="38"/>
  <c r="U104" i="38"/>
  <c r="U105" i="38"/>
  <c r="U106" i="38"/>
  <c r="U107" i="38"/>
  <c r="AG84" i="38"/>
  <c r="AG85" i="38"/>
  <c r="AG86" i="38"/>
  <c r="AG87" i="38"/>
  <c r="AG88" i="38"/>
  <c r="AG89" i="38"/>
  <c r="AG90" i="38"/>
  <c r="AG91" i="38"/>
  <c r="AG92" i="38"/>
  <c r="AG93" i="38"/>
  <c r="AG94" i="38"/>
  <c r="AG95" i="38"/>
  <c r="AG96" i="38"/>
  <c r="AG97" i="38"/>
  <c r="AG98" i="38"/>
  <c r="AG99" i="38"/>
  <c r="AG100" i="38"/>
  <c r="AG101" i="38"/>
  <c r="AG102" i="38"/>
  <c r="AG103" i="38"/>
  <c r="AG104" i="38"/>
  <c r="AG105" i="38"/>
  <c r="AG106" i="38"/>
  <c r="AG107" i="38"/>
  <c r="AG108" i="38"/>
  <c r="AG109" i="38"/>
  <c r="AG110" i="38"/>
  <c r="AG111" i="38"/>
  <c r="AG112" i="38"/>
  <c r="AG113" i="38"/>
  <c r="AG114" i="38"/>
  <c r="AG115" i="38"/>
  <c r="AG116" i="38"/>
  <c r="AG117" i="38"/>
  <c r="U108" i="38"/>
  <c r="U109" i="38"/>
  <c r="U110" i="38"/>
  <c r="U111" i="38"/>
  <c r="U112" i="38"/>
  <c r="U113" i="38"/>
  <c r="U114" i="38"/>
  <c r="U115" i="38"/>
  <c r="U116" i="38"/>
  <c r="U117" i="38"/>
  <c r="U118" i="38"/>
  <c r="U119" i="38"/>
  <c r="U120" i="38"/>
  <c r="U121" i="38"/>
  <c r="U122" i="38"/>
  <c r="U123" i="38"/>
  <c r="U124" i="38"/>
  <c r="U125" i="38"/>
  <c r="U126" i="38"/>
  <c r="U127" i="38"/>
  <c r="U128" i="38"/>
  <c r="U129" i="38"/>
  <c r="U130" i="38"/>
  <c r="U131" i="38"/>
  <c r="U132" i="38"/>
  <c r="U133" i="38"/>
  <c r="V85" i="38"/>
  <c r="V86" i="38"/>
  <c r="V87" i="38"/>
  <c r="V88" i="38"/>
  <c r="V89" i="38"/>
  <c r="V90" i="38"/>
  <c r="V91" i="38"/>
  <c r="V92" i="38"/>
  <c r="V93" i="38"/>
  <c r="V94" i="38"/>
  <c r="V95" i="38"/>
  <c r="V96" i="38"/>
  <c r="V97" i="38"/>
  <c r="V98" i="38"/>
  <c r="V99" i="38"/>
  <c r="V100" i="38"/>
  <c r="V101" i="38"/>
  <c r="V102" i="38"/>
  <c r="V103" i="38"/>
  <c r="V104" i="38"/>
  <c r="V105" i="38"/>
  <c r="V106" i="38"/>
  <c r="V107" i="38"/>
  <c r="V108" i="38"/>
  <c r="V109" i="38"/>
  <c r="V110" i="38"/>
  <c r="V111" i="38"/>
  <c r="V112" i="38"/>
  <c r="V113" i="38"/>
  <c r="V114" i="38"/>
  <c r="V115" i="38"/>
  <c r="V116" i="38"/>
  <c r="V117" i="38"/>
  <c r="V118" i="38"/>
  <c r="V119" i="38"/>
  <c r="V120" i="38"/>
  <c r="V121" i="38"/>
  <c r="V122" i="38"/>
  <c r="V123" i="38"/>
  <c r="V124" i="38"/>
  <c r="V125" i="38"/>
  <c r="V126" i="38"/>
  <c r="V127" i="38"/>
  <c r="V128" i="38"/>
  <c r="V129" i="38"/>
  <c r="V130" i="38"/>
  <c r="V131" i="38"/>
  <c r="V132" i="38"/>
  <c r="V133" i="38"/>
  <c r="V134" i="38"/>
  <c r="V135" i="38"/>
  <c r="V136" i="38"/>
  <c r="V137" i="38"/>
  <c r="V138" i="38"/>
  <c r="V139" i="38"/>
  <c r="V140" i="38"/>
  <c r="V141" i="38"/>
  <c r="V142" i="38"/>
  <c r="V143" i="38"/>
  <c r="V144" i="38"/>
  <c r="V145" i="38"/>
  <c r="V146" i="38"/>
  <c r="V147" i="38"/>
  <c r="V148" i="38"/>
  <c r="V149" i="38"/>
  <c r="V150" i="38"/>
  <c r="V151" i="38"/>
  <c r="V152" i="38"/>
  <c r="V153" i="38"/>
  <c r="V154" i="38"/>
  <c r="V155" i="38"/>
  <c r="V156" i="38"/>
  <c r="V157" i="38"/>
  <c r="V158" i="38"/>
  <c r="V159" i="38"/>
  <c r="V160" i="38"/>
  <c r="V161"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X146" i="38"/>
  <c r="X147" i="38"/>
  <c r="X148" i="38"/>
  <c r="X149" i="38"/>
  <c r="X150" i="38"/>
  <c r="X151" i="38"/>
  <c r="X152" i="38"/>
  <c r="X153" i="38"/>
  <c r="X154" i="38"/>
  <c r="X155" i="38"/>
  <c r="X156" i="38"/>
  <c r="X157" i="38"/>
  <c r="X158" i="38"/>
  <c r="X159" i="38"/>
  <c r="X160" i="38"/>
  <c r="X161" i="38"/>
  <c r="X162" i="38"/>
  <c r="X163" i="38"/>
  <c r="X164" i="38"/>
  <c r="X165" i="38"/>
  <c r="V162" i="38"/>
  <c r="V163" i="38"/>
  <c r="V164" i="38"/>
  <c r="V165" i="38"/>
  <c r="V166" i="38"/>
  <c r="V167" i="38"/>
  <c r="V168" i="38"/>
  <c r="V169" i="38"/>
  <c r="V170" i="38"/>
  <c r="V171" i="38"/>
  <c r="V172" i="38"/>
  <c r="V173" i="38"/>
  <c r="V174" i="38"/>
  <c r="AG118" i="38"/>
  <c r="AG119" i="38"/>
  <c r="AG120" i="38"/>
  <c r="AG121" i="38"/>
  <c r="AG122" i="38"/>
  <c r="AG123" i="38"/>
  <c r="AG124" i="38"/>
  <c r="AG125" i="38"/>
  <c r="AG126" i="38"/>
  <c r="AG127" i="38"/>
  <c r="AG128" i="38"/>
  <c r="AG129" i="38"/>
  <c r="AG130" i="38"/>
  <c r="AG131" i="38"/>
  <c r="AG132" i="38"/>
  <c r="AG133" i="38"/>
  <c r="AG134" i="38"/>
  <c r="AG135" i="38"/>
  <c r="AG136" i="38"/>
  <c r="AG137" i="38"/>
  <c r="AG138" i="38"/>
  <c r="AG139" i="38"/>
  <c r="AG140" i="38"/>
  <c r="AG141" i="38"/>
  <c r="AG142" i="38"/>
  <c r="AG143" i="38"/>
  <c r="AG144" i="38"/>
  <c r="AG145" i="38"/>
  <c r="AG146" i="38"/>
  <c r="AG147" i="38"/>
  <c r="AG148" i="38"/>
  <c r="AG149" i="38"/>
  <c r="AG150" i="38"/>
  <c r="AG151" i="38"/>
  <c r="AG152" i="38"/>
  <c r="AG153" i="38"/>
  <c r="AG154" i="38"/>
  <c r="AG155" i="38"/>
  <c r="AG156" i="38"/>
  <c r="AG157" i="38"/>
  <c r="AG158" i="38"/>
  <c r="AG159" i="38"/>
  <c r="AG160" i="38"/>
  <c r="AG161" i="38"/>
  <c r="AG162" i="38"/>
  <c r="AG163" i="38"/>
  <c r="AG164" i="38"/>
  <c r="AG165" i="38"/>
  <c r="AG166" i="38"/>
  <c r="AG167" i="38"/>
  <c r="AG168" i="38"/>
  <c r="AG169" i="38"/>
  <c r="AG170" i="38"/>
  <c r="AG171" i="38"/>
  <c r="AG172" i="38"/>
  <c r="AG173" i="38"/>
  <c r="AG174" i="38"/>
  <c r="AG175" i="38"/>
  <c r="AG176" i="38"/>
  <c r="AG177" i="38"/>
  <c r="AG178" i="38"/>
  <c r="AG179" i="38"/>
  <c r="AG180" i="38"/>
  <c r="AG181" i="38"/>
  <c r="AG182" i="38"/>
  <c r="AG183" i="38"/>
  <c r="AG184" i="38"/>
  <c r="AG185" i="38"/>
  <c r="AG186" i="38"/>
  <c r="AG187" i="38"/>
  <c r="AG188" i="38"/>
  <c r="AG189" i="38"/>
  <c r="AG190" i="38"/>
  <c r="AG191" i="38"/>
  <c r="AG192" i="38"/>
  <c r="AG193" i="38"/>
  <c r="AG194" i="38"/>
  <c r="AG195" i="38"/>
  <c r="AG196" i="38"/>
  <c r="AG197" i="38"/>
  <c r="AG198" i="38"/>
  <c r="AG199" i="38"/>
  <c r="AG200" i="38"/>
  <c r="AG201" i="38"/>
  <c r="AG202" i="38"/>
  <c r="AG203" i="38"/>
  <c r="AG204" i="38"/>
  <c r="AG205" i="38"/>
  <c r="AG206" i="38"/>
  <c r="AG207" i="38"/>
  <c r="AG208" i="38"/>
  <c r="AG209" i="38"/>
  <c r="AG210" i="38"/>
  <c r="AG211" i="38"/>
  <c r="AG212" i="38"/>
  <c r="AG213" i="38"/>
  <c r="AG214" i="38"/>
  <c r="AG215" i="38"/>
  <c r="AG216" i="38"/>
  <c r="AG217" i="38"/>
  <c r="AG218" i="38"/>
  <c r="AG219" i="38"/>
  <c r="AG220" i="38"/>
  <c r="AG221" i="38"/>
  <c r="AG222" i="38"/>
  <c r="AG223" i="38"/>
  <c r="AG224" i="38"/>
  <c r="AG225" i="38"/>
  <c r="AG226" i="38"/>
  <c r="AG227" i="38"/>
  <c r="AG228" i="38"/>
  <c r="AG229" i="38"/>
  <c r="AG230" i="38"/>
  <c r="AG231" i="38"/>
  <c r="AG232" i="38"/>
  <c r="AG233" i="38"/>
  <c r="AG234" i="38"/>
  <c r="AG235" i="38"/>
  <c r="AG236" i="38"/>
  <c r="AG237" i="38"/>
  <c r="AG238" i="38"/>
  <c r="AG239" i="38"/>
  <c r="AG240" i="38"/>
  <c r="AG241" i="38"/>
  <c r="AG242" i="38"/>
  <c r="AG243" i="38"/>
  <c r="AG244" i="38"/>
  <c r="AG245" i="38"/>
  <c r="AG246" i="38"/>
  <c r="AG247" i="38"/>
  <c r="AG248" i="38"/>
  <c r="AG249" i="38"/>
  <c r="L49" i="38"/>
  <c r="L61" i="38"/>
  <c r="U134" i="38"/>
  <c r="U135" i="38"/>
  <c r="U136" i="38"/>
  <c r="U137" i="38"/>
  <c r="U138" i="38"/>
  <c r="U139" i="38"/>
  <c r="U140" i="38"/>
  <c r="U141" i="38"/>
  <c r="U142" i="38"/>
  <c r="U143" i="38"/>
  <c r="U144" i="38"/>
  <c r="U145" i="38"/>
  <c r="U146" i="38"/>
  <c r="U147" i="38"/>
  <c r="U148" i="38"/>
  <c r="U149" i="38"/>
  <c r="U150" i="38"/>
  <c r="U151" i="38"/>
  <c r="U152" i="38"/>
  <c r="U153" i="38"/>
  <c r="U154" i="38"/>
  <c r="U155" i="38"/>
  <c r="U156" i="38"/>
  <c r="U157" i="38"/>
  <c r="U158" i="38"/>
  <c r="U159" i="38"/>
  <c r="U160" i="38"/>
  <c r="U161" i="38"/>
  <c r="U162" i="38"/>
  <c r="U163" i="38"/>
  <c r="X166" i="38"/>
  <c r="X167" i="38"/>
  <c r="X168" i="38"/>
  <c r="X169" i="38"/>
  <c r="X170" i="38"/>
  <c r="X171" i="38"/>
  <c r="X172" i="38"/>
  <c r="X173" i="38"/>
  <c r="X174" i="38"/>
  <c r="X175" i="38"/>
  <c r="X176" i="38"/>
  <c r="X177" i="38"/>
  <c r="X178" i="38"/>
  <c r="X179" i="38"/>
  <c r="X180" i="38"/>
  <c r="X181" i="38"/>
  <c r="X182" i="38"/>
  <c r="X183" i="38"/>
  <c r="X184" i="38"/>
  <c r="X185" i="38"/>
  <c r="X186" i="38"/>
  <c r="U164" i="38"/>
  <c r="U165" i="38"/>
  <c r="U166" i="38"/>
  <c r="U167" i="38"/>
  <c r="U168" i="38"/>
  <c r="U169" i="38"/>
  <c r="U170" i="38"/>
  <c r="U171" i="38"/>
  <c r="U172" i="38"/>
  <c r="U173" i="38"/>
  <c r="U174" i="38"/>
  <c r="U175" i="38"/>
  <c r="U176" i="38"/>
  <c r="U177" i="38"/>
  <c r="U178" i="38"/>
  <c r="U179" i="38"/>
  <c r="U180" i="38"/>
  <c r="U181" i="38"/>
  <c r="U182" i="38"/>
  <c r="U183" i="38"/>
  <c r="U184" i="38"/>
  <c r="U185" i="38"/>
  <c r="U186" i="38"/>
  <c r="U187" i="38"/>
  <c r="U188" i="38"/>
  <c r="U189" i="38"/>
  <c r="U190" i="38"/>
  <c r="U191" i="38"/>
  <c r="U192" i="38"/>
  <c r="U193" i="38"/>
  <c r="U194" i="38"/>
  <c r="U195" i="38"/>
  <c r="U196" i="38"/>
  <c r="U197" i="38"/>
  <c r="U198" i="38"/>
  <c r="U199" i="38"/>
  <c r="U200" i="38"/>
  <c r="U201" i="38"/>
  <c r="U202" i="38"/>
  <c r="U203" i="38"/>
  <c r="U204" i="38"/>
  <c r="U205" i="38"/>
  <c r="U206" i="38"/>
  <c r="U207" i="38"/>
  <c r="U208" i="38"/>
  <c r="U209" i="38"/>
  <c r="U210" i="38"/>
  <c r="U211" i="38"/>
  <c r="W279" i="38"/>
  <c r="W280" i="38"/>
  <c r="W281" i="38"/>
  <c r="W282" i="38"/>
  <c r="W283" i="38"/>
  <c r="W284" i="38"/>
  <c r="W285" i="38"/>
  <c r="W286" i="38"/>
  <c r="W287" i="38"/>
  <c r="W288" i="38"/>
  <c r="W289" i="38"/>
  <c r="W290" i="38"/>
  <c r="W291" i="38"/>
  <c r="W292" i="38"/>
  <c r="W293" i="38"/>
  <c r="W294" i="38"/>
  <c r="W295" i="38"/>
  <c r="W296" i="38"/>
  <c r="W297" i="38"/>
  <c r="W298" i="38"/>
  <c r="W299" i="38"/>
  <c r="W300" i="38"/>
  <c r="W301" i="38"/>
  <c r="W302" i="38"/>
  <c r="V175" i="38"/>
  <c r="V176" i="38"/>
  <c r="V177" i="38"/>
  <c r="V178" i="38"/>
  <c r="V179" i="38"/>
  <c r="V180" i="38"/>
  <c r="V181" i="38"/>
  <c r="V182" i="38"/>
  <c r="V183" i="38"/>
  <c r="V184" i="38"/>
  <c r="V185" i="38"/>
  <c r="V186" i="38"/>
  <c r="V187" i="38"/>
  <c r="V188" i="38"/>
  <c r="V189" i="38"/>
  <c r="V190" i="38"/>
  <c r="V191" i="38"/>
  <c r="V192" i="38"/>
  <c r="V193" i="38"/>
  <c r="V194" i="38"/>
  <c r="V195" i="38"/>
  <c r="V196" i="38"/>
  <c r="V197" i="38"/>
  <c r="V198" i="38"/>
  <c r="V199" i="38"/>
  <c r="V200" i="38"/>
  <c r="V201" i="38"/>
  <c r="V202" i="38"/>
  <c r="V203" i="38"/>
  <c r="V204" i="38"/>
  <c r="V205" i="38"/>
  <c r="V206" i="38"/>
  <c r="U212" i="38"/>
  <c r="U213" i="38"/>
  <c r="U214" i="38"/>
  <c r="U215" i="38"/>
  <c r="U216" i="38"/>
  <c r="U217" i="38"/>
  <c r="U218" i="38"/>
  <c r="V207" i="38"/>
  <c r="V208" i="38"/>
  <c r="V209" i="38"/>
  <c r="V210" i="38"/>
  <c r="V211" i="38"/>
  <c r="V212" i="38"/>
  <c r="V213" i="38"/>
  <c r="V214" i="38"/>
  <c r="V215" i="38"/>
  <c r="V216" i="38"/>
  <c r="V217" i="38"/>
  <c r="V218" i="38"/>
  <c r="V219" i="38"/>
  <c r="V220" i="38"/>
  <c r="V221" i="38"/>
  <c r="V222" i="38"/>
  <c r="V223" i="38"/>
  <c r="V224" i="38"/>
  <c r="V225" i="38"/>
  <c r="AH209" i="38"/>
  <c r="AH210" i="38"/>
  <c r="AH211" i="38"/>
  <c r="AH212" i="38"/>
  <c r="AH213" i="38"/>
  <c r="AH214" i="38"/>
  <c r="AH215" i="38"/>
  <c r="AH216" i="38"/>
  <c r="AH217" i="38"/>
  <c r="AH218" i="38"/>
  <c r="AH219" i="38"/>
  <c r="AH220" i="38"/>
  <c r="AH221" i="38"/>
  <c r="AH222" i="38"/>
  <c r="AH223" i="38"/>
  <c r="AH224" i="38"/>
  <c r="AH225" i="38"/>
  <c r="AH226" i="38"/>
  <c r="AH227" i="38"/>
  <c r="AH228" i="38"/>
  <c r="AH229" i="38"/>
  <c r="AH230" i="38"/>
  <c r="AH231" i="38"/>
  <c r="AH232" i="38"/>
  <c r="AH233" i="38"/>
  <c r="AH234" i="38"/>
  <c r="AH235" i="38"/>
  <c r="AH236" i="38"/>
  <c r="AH237" i="38"/>
  <c r="AH238" i="38"/>
  <c r="AH239" i="38"/>
  <c r="AH240" i="38"/>
  <c r="AH241" i="38"/>
  <c r="AH242" i="38"/>
  <c r="AH243" i="38"/>
  <c r="AH244" i="38"/>
  <c r="AH245" i="38"/>
  <c r="AH246" i="38"/>
  <c r="AH247" i="38"/>
  <c r="AH248" i="38"/>
  <c r="AH249" i="38"/>
  <c r="AH250" i="38"/>
  <c r="AH251" i="38"/>
  <c r="AH252" i="38"/>
  <c r="AH253" i="38"/>
  <c r="AH254" i="38"/>
  <c r="AH255" i="38"/>
  <c r="AH256" i="38"/>
  <c r="AH257" i="38"/>
  <c r="AH258" i="38"/>
  <c r="AH259" i="38"/>
  <c r="AH260" i="38"/>
  <c r="AH261" i="38"/>
  <c r="AH262" i="38"/>
  <c r="AH263" i="38"/>
  <c r="AH264" i="38"/>
  <c r="AH265" i="38"/>
  <c r="AH266" i="38"/>
  <c r="AH267" i="38"/>
  <c r="AH268" i="38"/>
  <c r="AH269" i="38"/>
  <c r="AH270" i="38"/>
  <c r="X187" i="38"/>
  <c r="X188" i="38"/>
  <c r="X189" i="38"/>
  <c r="X190" i="38"/>
  <c r="X191" i="38"/>
  <c r="X192" i="38"/>
  <c r="X193" i="38"/>
  <c r="X194" i="38"/>
  <c r="X195" i="38"/>
  <c r="X196" i="38"/>
  <c r="X197" i="38"/>
  <c r="X198" i="38"/>
  <c r="X199" i="38"/>
  <c r="X200" i="38"/>
  <c r="X201" i="38"/>
  <c r="X202" i="38"/>
  <c r="X203" i="38"/>
  <c r="X204" i="38"/>
  <c r="X205" i="38"/>
  <c r="X206" i="38"/>
  <c r="X207" i="38"/>
  <c r="X208" i="38"/>
  <c r="X209" i="38"/>
  <c r="X210" i="38"/>
  <c r="X211" i="38"/>
  <c r="X212" i="38"/>
  <c r="X213" i="38"/>
  <c r="X214" i="38"/>
  <c r="X215" i="38"/>
  <c r="X216" i="38"/>
  <c r="X217" i="38"/>
  <c r="X218" i="38"/>
  <c r="X219" i="38"/>
  <c r="X220" i="38"/>
  <c r="X221" i="38"/>
  <c r="X222" i="38"/>
  <c r="X223" i="38"/>
  <c r="X224" i="38"/>
  <c r="X225" i="38"/>
  <c r="X226" i="38"/>
  <c r="X227" i="38"/>
  <c r="X228" i="38"/>
  <c r="X229" i="38"/>
  <c r="X230" i="38"/>
  <c r="X231" i="38"/>
  <c r="X232" i="38"/>
  <c r="X233" i="38"/>
  <c r="X234" i="38"/>
  <c r="X235" i="38"/>
  <c r="X236" i="38"/>
  <c r="X237" i="38"/>
  <c r="X238" i="38"/>
  <c r="X239" i="38"/>
  <c r="X240" i="38"/>
  <c r="X241" i="38"/>
  <c r="X242" i="38"/>
  <c r="X243" i="38"/>
  <c r="X244" i="38"/>
  <c r="X245" i="38"/>
  <c r="X246" i="38"/>
  <c r="X247" i="38"/>
  <c r="X248" i="38"/>
  <c r="X249" i="38"/>
  <c r="X250" i="38"/>
  <c r="X251" i="38"/>
  <c r="X252" i="38"/>
  <c r="X253" i="38"/>
  <c r="X254" i="38"/>
  <c r="X255" i="38"/>
  <c r="X256" i="38"/>
  <c r="X257" i="38"/>
  <c r="X258" i="38"/>
  <c r="X259" i="38"/>
  <c r="X260" i="38"/>
  <c r="X261" i="38"/>
  <c r="X262" i="38"/>
  <c r="X263" i="38"/>
  <c r="X264" i="38"/>
  <c r="X265" i="38"/>
  <c r="X266" i="38"/>
  <c r="X267" i="38"/>
  <c r="X268" i="38"/>
  <c r="X269" i="38"/>
  <c r="X270" i="38"/>
  <c r="X271" i="38"/>
  <c r="X272" i="38"/>
  <c r="X273" i="38"/>
  <c r="X274" i="38"/>
  <c r="X275" i="38"/>
  <c r="X276" i="38"/>
  <c r="X277" i="38"/>
  <c r="X278" i="38"/>
  <c r="X279" i="38"/>
  <c r="X280" i="38"/>
  <c r="X281" i="38"/>
  <c r="X282" i="38"/>
  <c r="X283" i="38"/>
  <c r="X284" i="38"/>
  <c r="X285" i="38"/>
  <c r="X286" i="38"/>
  <c r="X287" i="38"/>
  <c r="X288" i="38"/>
  <c r="X289" i="38"/>
  <c r="M57" i="38"/>
  <c r="M58" i="38"/>
  <c r="M59" i="38"/>
  <c r="M60" i="38"/>
  <c r="M62" i="38"/>
  <c r="M63" i="38"/>
  <c r="U219" i="38"/>
  <c r="U220" i="38"/>
  <c r="U221" i="38"/>
  <c r="U222" i="38"/>
  <c r="U223" i="38"/>
  <c r="U224" i="38"/>
  <c r="U225" i="38"/>
  <c r="U226" i="38"/>
  <c r="U227" i="38"/>
  <c r="U228" i="38"/>
  <c r="U229" i="38"/>
  <c r="U230" i="38"/>
  <c r="U231" i="38"/>
  <c r="U232" i="38"/>
  <c r="U233" i="38"/>
  <c r="U234" i="38"/>
  <c r="U235" i="38"/>
  <c r="U236" i="38"/>
  <c r="U237" i="38"/>
  <c r="U238" i="38"/>
  <c r="U239" i="38"/>
  <c r="U240" i="38"/>
  <c r="U241" i="38"/>
  <c r="U242" i="38"/>
  <c r="U243" i="38"/>
  <c r="U244" i="38"/>
  <c r="U245" i="38"/>
  <c r="U246" i="38"/>
  <c r="U247" i="38"/>
  <c r="U248" i="38"/>
  <c r="U249" i="38"/>
  <c r="U250" i="38"/>
  <c r="U251" i="38"/>
  <c r="U252" i="38"/>
  <c r="U253" i="38"/>
  <c r="U254" i="38"/>
  <c r="U255" i="38"/>
  <c r="U256" i="38"/>
  <c r="U257" i="38"/>
  <c r="U258" i="38"/>
  <c r="U259" i="38"/>
  <c r="U260" i="38"/>
  <c r="U261" i="38"/>
  <c r="U262" i="38"/>
  <c r="U263" i="38"/>
  <c r="U264" i="38"/>
  <c r="U265" i="38"/>
  <c r="U266" i="38"/>
  <c r="U267" i="38"/>
  <c r="U268" i="38"/>
  <c r="U269" i="38"/>
  <c r="U270" i="38"/>
  <c r="U271" i="38"/>
  <c r="U272" i="38"/>
  <c r="U273" i="38"/>
  <c r="U274" i="38"/>
  <c r="U275" i="38"/>
  <c r="U276" i="38"/>
  <c r="U277" i="38"/>
  <c r="U278" i="38"/>
  <c r="U279" i="38"/>
  <c r="U280" i="38"/>
  <c r="U281" i="38"/>
  <c r="U282" i="38"/>
  <c r="U283" i="38"/>
  <c r="U284" i="38"/>
  <c r="U285" i="38"/>
  <c r="U286" i="38"/>
  <c r="U287" i="38"/>
  <c r="U288" i="38"/>
  <c r="U289" i="38"/>
  <c r="U290" i="38"/>
  <c r="U291" i="38"/>
  <c r="U292" i="38"/>
  <c r="U293" i="38"/>
  <c r="U294" i="38"/>
  <c r="U295" i="38"/>
  <c r="U296" i="38"/>
  <c r="X290" i="38"/>
  <c r="X291" i="38"/>
  <c r="X292" i="38"/>
  <c r="X293" i="38"/>
  <c r="X294" i="38"/>
  <c r="X295" i="38"/>
  <c r="X296" i="38"/>
  <c r="L296" i="38"/>
  <c r="L223" i="38"/>
  <c r="V226" i="38"/>
  <c r="V227" i="38"/>
  <c r="V228" i="38"/>
  <c r="V229" i="38"/>
  <c r="V230" i="38"/>
  <c r="V231" i="38"/>
  <c r="V232" i="38"/>
  <c r="V233" i="38"/>
  <c r="V234" i="38"/>
  <c r="V235" i="38"/>
  <c r="V236" i="38"/>
  <c r="V237" i="38"/>
  <c r="V238" i="38"/>
  <c r="V239" i="38"/>
  <c r="V240" i="38"/>
  <c r="V241" i="38"/>
  <c r="V242" i="38"/>
  <c r="V243" i="38"/>
  <c r="V244" i="38"/>
  <c r="V245" i="38"/>
  <c r="V246" i="38"/>
  <c r="V247" i="38"/>
  <c r="V248" i="38"/>
  <c r="V249" i="38"/>
  <c r="V250" i="38"/>
  <c r="V251" i="38"/>
  <c r="V252" i="38"/>
  <c r="V253" i="38"/>
  <c r="V254" i="38"/>
  <c r="V255" i="38"/>
  <c r="V256" i="38"/>
  <c r="V257" i="38"/>
  <c r="V258" i="38"/>
  <c r="V259" i="38"/>
  <c r="V260" i="38"/>
  <c r="V261" i="38"/>
  <c r="V262" i="38"/>
  <c r="V263" i="38"/>
  <c r="V264" i="38"/>
  <c r="V265" i="38"/>
  <c r="V266" i="38"/>
  <c r="V267" i="38"/>
  <c r="V268" i="38"/>
  <c r="V269" i="38"/>
  <c r="V270" i="38"/>
  <c r="V271" i="38"/>
  <c r="V272" i="38"/>
  <c r="V273" i="38"/>
  <c r="V274" i="38"/>
  <c r="V275" i="38"/>
  <c r="V276" i="38"/>
  <c r="V277" i="38"/>
  <c r="V278" i="38"/>
  <c r="V279" i="38"/>
  <c r="V280" i="38"/>
  <c r="V281" i="38"/>
  <c r="V282" i="38"/>
  <c r="V283" i="38"/>
  <c r="V284" i="38"/>
  <c r="V285" i="38"/>
  <c r="V286" i="38"/>
  <c r="V287" i="38"/>
  <c r="AH271" i="38"/>
  <c r="AH272" i="38"/>
  <c r="AH273" i="38"/>
  <c r="AH274" i="38"/>
  <c r="AH275" i="38"/>
  <c r="AH276" i="38"/>
  <c r="AH277" i="38"/>
  <c r="AH278" i="38"/>
  <c r="AH279" i="38"/>
  <c r="AH280" i="38"/>
  <c r="AH281" i="38"/>
  <c r="AH282" i="38"/>
  <c r="AH283" i="38"/>
  <c r="AH284" i="38"/>
  <c r="AH285" i="38"/>
  <c r="AH286" i="38"/>
  <c r="AH287" i="38"/>
  <c r="AH288" i="38"/>
  <c r="AH289" i="38"/>
  <c r="AH290" i="38"/>
  <c r="AH291" i="38"/>
  <c r="AH292" i="38"/>
  <c r="AH293" i="38"/>
  <c r="AH294" i="38"/>
  <c r="AH295" i="38"/>
  <c r="AH296" i="38"/>
  <c r="AH297" i="38"/>
  <c r="AH298" i="38"/>
  <c r="AH299" i="38"/>
  <c r="AH300" i="38"/>
  <c r="AH301" i="38"/>
  <c r="AH302" i="38"/>
  <c r="AH303" i="38"/>
  <c r="AH304" i="38"/>
  <c r="AH305" i="38"/>
  <c r="AH306" i="38"/>
  <c r="AH307" i="38"/>
  <c r="AH308" i="38"/>
  <c r="AH309" i="38"/>
  <c r="AG250" i="38"/>
  <c r="AG251" i="38"/>
  <c r="AG252" i="38"/>
  <c r="AG253" i="38"/>
  <c r="AG254" i="38"/>
  <c r="AG255" i="38"/>
  <c r="AG256" i="38"/>
  <c r="AG257" i="38"/>
  <c r="AG258" i="38"/>
  <c r="AG259" i="38"/>
  <c r="AG260" i="38"/>
  <c r="AG261" i="38"/>
  <c r="AG262" i="38"/>
  <c r="AG263" i="38"/>
  <c r="AG264" i="38"/>
  <c r="AG265" i="38"/>
  <c r="AG266" i="38"/>
  <c r="AG267" i="38"/>
  <c r="AG268" i="38"/>
  <c r="AG269" i="38"/>
  <c r="AG270" i="38"/>
  <c r="AG271" i="38"/>
  <c r="AG272" i="38"/>
  <c r="AG273" i="38"/>
  <c r="AG274" i="38"/>
  <c r="AG275" i="38"/>
  <c r="AG276" i="38"/>
  <c r="AG277" i="38"/>
  <c r="AG278" i="38"/>
  <c r="AG279" i="38"/>
  <c r="AG280" i="38"/>
  <c r="AG281" i="38"/>
  <c r="AG282" i="38"/>
  <c r="AG283" i="38"/>
  <c r="AG284" i="38"/>
  <c r="AG285" i="38"/>
  <c r="AG286" i="38"/>
  <c r="AG287" i="38"/>
  <c r="AG288" i="38"/>
  <c r="AG289" i="38"/>
  <c r="AG290" i="38"/>
  <c r="AG291" i="38"/>
  <c r="U297" i="38"/>
  <c r="U298" i="38"/>
  <c r="U299" i="38"/>
  <c r="U300" i="38"/>
  <c r="U301" i="38"/>
  <c r="U302" i="38"/>
  <c r="U303" i="38"/>
  <c r="W303" i="38"/>
  <c r="X297" i="38"/>
  <c r="X298" i="38"/>
  <c r="X299" i="38"/>
  <c r="X300" i="38"/>
  <c r="X301" i="38"/>
  <c r="X302" i="38"/>
  <c r="X303" i="38"/>
  <c r="L303" i="38"/>
  <c r="AY19" i="38"/>
  <c r="W304" i="38"/>
  <c r="W305" i="38"/>
  <c r="W306" i="38"/>
  <c r="W307" i="38"/>
  <c r="W308" i="38"/>
  <c r="W309" i="38"/>
  <c r="W310" i="38"/>
  <c r="W311" i="38"/>
  <c r="W312" i="38"/>
  <c r="W313" i="38"/>
  <c r="W314" i="38"/>
  <c r="W315" i="38"/>
  <c r="W316" i="38"/>
  <c r="W317" i="38"/>
  <c r="W318" i="38"/>
  <c r="W319" i="38"/>
  <c r="W320" i="38"/>
  <c r="W321" i="38"/>
  <c r="W322" i="38"/>
  <c r="W323" i="38"/>
  <c r="W324" i="38"/>
  <c r="W325" i="38"/>
  <c r="W326" i="38"/>
  <c r="W327" i="38"/>
  <c r="W328" i="38"/>
  <c r="W329" i="38"/>
  <c r="W330" i="38"/>
  <c r="W331" i="38"/>
  <c r="W332" i="38"/>
  <c r="W333" i="38"/>
  <c r="W334" i="38"/>
  <c r="W335" i="38"/>
  <c r="W336" i="38"/>
  <c r="W337" i="38"/>
  <c r="W338" i="38"/>
  <c r="W339" i="38"/>
  <c r="W340" i="38"/>
  <c r="W341" i="38"/>
  <c r="W342" i="38"/>
  <c r="W343" i="38"/>
  <c r="W344" i="38"/>
  <c r="W345" i="38"/>
  <c r="W346" i="38"/>
  <c r="W347" i="38"/>
  <c r="W348" i="38"/>
  <c r="W349" i="38"/>
  <c r="W350" i="38"/>
  <c r="W351" i="38"/>
  <c r="W352" i="38"/>
  <c r="W353" i="38"/>
  <c r="W354" i="38"/>
  <c r="W355" i="38"/>
  <c r="W356" i="38"/>
  <c r="W357" i="38"/>
  <c r="W358" i="38"/>
  <c r="W359" i="38"/>
  <c r="W360" i="38"/>
  <c r="W361" i="38"/>
  <c r="W362" i="38"/>
  <c r="W363" i="38"/>
  <c r="W364" i="38"/>
  <c r="W365" i="38"/>
  <c r="W366" i="38"/>
  <c r="W367" i="38"/>
  <c r="W368" i="38"/>
  <c r="W369" i="38"/>
  <c r="W370" i="38"/>
  <c r="W371" i="38"/>
  <c r="W372" i="38"/>
  <c r="W373" i="38"/>
  <c r="W374" i="38"/>
  <c r="W375" i="38"/>
  <c r="W376" i="38"/>
  <c r="W377" i="38"/>
  <c r="W378" i="38"/>
  <c r="W379" i="38"/>
  <c r="W380" i="38"/>
  <c r="W381" i="38"/>
  <c r="W382" i="38"/>
  <c r="W383" i="38"/>
  <c r="W384" i="38"/>
  <c r="W385" i="38"/>
  <c r="W386" i="38"/>
  <c r="W387" i="38"/>
  <c r="W388" i="38"/>
  <c r="W389" i="38"/>
  <c r="W390" i="38"/>
  <c r="W391" i="38"/>
  <c r="W392" i="38"/>
  <c r="W393" i="38"/>
  <c r="W394" i="38"/>
  <c r="W395" i="38"/>
  <c r="W396" i="38"/>
  <c r="W397" i="38"/>
  <c r="W398" i="38"/>
  <c r="W399" i="38"/>
  <c r="W400" i="38"/>
  <c r="W401" i="38"/>
  <c r="W402" i="38"/>
  <c r="W403" i="38"/>
  <c r="W404" i="38"/>
  <c r="W405" i="38"/>
  <c r="W406" i="38"/>
  <c r="W407" i="38"/>
  <c r="W408" i="38"/>
  <c r="W409" i="38"/>
  <c r="W410" i="38"/>
  <c r="W411" i="38"/>
  <c r="W412" i="38"/>
  <c r="W413" i="38"/>
  <c r="W414" i="38"/>
  <c r="W415" i="38"/>
  <c r="W416" i="38"/>
  <c r="W417" i="38"/>
  <c r="W418" i="38"/>
  <c r="W419" i="38"/>
  <c r="W420" i="38"/>
  <c r="W421" i="38"/>
  <c r="W422" i="38"/>
  <c r="W423" i="38"/>
  <c r="W424" i="38"/>
  <c r="W425" i="38"/>
  <c r="W426" i="38"/>
  <c r="W427" i="38"/>
  <c r="W428" i="38"/>
  <c r="W429" i="38"/>
  <c r="W430" i="38"/>
  <c r="W431" i="38"/>
  <c r="W432" i="38"/>
  <c r="W433" i="38"/>
  <c r="W434" i="38"/>
  <c r="W435" i="38"/>
  <c r="W436" i="38"/>
  <c r="W437" i="38"/>
  <c r="W438" i="38"/>
  <c r="W439" i="38"/>
  <c r="W440" i="38"/>
  <c r="W441" i="38"/>
  <c r="W442" i="38"/>
  <c r="W443" i="38"/>
  <c r="W444" i="38"/>
  <c r="W445" i="38"/>
  <c r="W446" i="38"/>
  <c r="W447" i="38"/>
  <c r="W448" i="38"/>
  <c r="W449" i="38"/>
  <c r="W450" i="38"/>
  <c r="W451" i="38"/>
  <c r="W452" i="38"/>
  <c r="W453" i="38"/>
  <c r="W454" i="38"/>
  <c r="W455" i="38"/>
  <c r="W456" i="38"/>
  <c r="W457" i="38"/>
  <c r="W458" i="38"/>
  <c r="W459" i="38"/>
  <c r="W460" i="38"/>
  <c r="W461" i="38"/>
  <c r="W462" i="38"/>
  <c r="W463" i="38"/>
  <c r="W464" i="38"/>
  <c r="W465" i="38"/>
  <c r="W466" i="38"/>
  <c r="W467" i="38"/>
  <c r="W468" i="38"/>
  <c r="W469" i="38"/>
  <c r="W470" i="38"/>
  <c r="W471" i="38"/>
  <c r="W472" i="38"/>
  <c r="W473" i="38"/>
  <c r="W474" i="38"/>
  <c r="W475" i="38"/>
  <c r="W476" i="38"/>
  <c r="W477" i="38"/>
  <c r="W478" i="38"/>
  <c r="W479" i="38"/>
  <c r="W480" i="38"/>
  <c r="W481" i="38"/>
  <c r="W482" i="38"/>
  <c r="W483" i="38"/>
  <c r="W484" i="38"/>
  <c r="W485" i="38"/>
  <c r="W486" i="38"/>
  <c r="W487" i="38"/>
  <c r="W488" i="38"/>
  <c r="W489" i="38"/>
  <c r="W490" i="38"/>
  <c r="W491" i="38"/>
  <c r="W492" i="38"/>
  <c r="W493" i="38"/>
  <c r="W494" i="38"/>
  <c r="W495" i="38"/>
  <c r="W496" i="38"/>
  <c r="W497" i="38"/>
  <c r="W498" i="38"/>
  <c r="W499" i="38"/>
  <c r="AG292" i="38"/>
  <c r="AG293" i="38"/>
  <c r="AG294" i="38"/>
  <c r="AG295" i="38"/>
  <c r="AG296" i="38"/>
  <c r="AG297" i="38"/>
  <c r="AG298" i="38"/>
  <c r="AG299" i="38"/>
  <c r="AG300" i="38"/>
  <c r="AG301" i="38"/>
  <c r="AG302" i="38"/>
  <c r="AG303" i="38"/>
  <c r="AG304" i="38"/>
  <c r="AG305" i="38"/>
  <c r="AG306" i="38"/>
  <c r="AG307" i="38"/>
  <c r="AG308" i="38"/>
  <c r="AG309" i="38"/>
  <c r="AG310" i="38"/>
  <c r="AG311" i="38"/>
  <c r="AG312" i="38"/>
  <c r="AG313" i="38"/>
  <c r="AG314" i="38"/>
  <c r="AG315" i="38"/>
  <c r="AG316" i="38"/>
  <c r="AG317" i="38"/>
  <c r="AG318" i="38"/>
  <c r="AG319" i="38"/>
  <c r="AG320" i="38"/>
  <c r="AG321" i="38"/>
  <c r="AG322" i="38"/>
  <c r="AG323" i="38"/>
  <c r="AG324" i="38"/>
  <c r="AG325" i="38"/>
  <c r="AG326" i="38"/>
  <c r="AG327" i="38"/>
  <c r="AG328" i="38"/>
  <c r="AG329" i="38"/>
  <c r="AG330" i="38"/>
  <c r="AG331" i="38"/>
  <c r="AG332" i="38"/>
  <c r="AG333" i="38"/>
  <c r="AG334" i="38"/>
  <c r="AG335" i="38"/>
  <c r="AG336" i="38"/>
  <c r="AG337" i="38"/>
  <c r="AG338" i="38"/>
  <c r="AG339" i="38"/>
  <c r="AG340" i="38"/>
  <c r="AG341" i="38"/>
  <c r="AG342" i="38"/>
  <c r="AG343" i="38"/>
  <c r="AG344" i="38"/>
  <c r="AG345" i="38"/>
  <c r="AG346" i="38"/>
  <c r="AG347" i="38"/>
  <c r="AG348" i="38"/>
  <c r="AG349" i="38"/>
  <c r="AG350" i="38"/>
  <c r="AG351" i="38"/>
  <c r="AG352" i="38"/>
  <c r="AG353" i="38"/>
  <c r="AG354" i="38"/>
  <c r="AG355" i="38"/>
  <c r="AG356" i="38"/>
  <c r="AG357" i="38"/>
  <c r="AG358" i="38"/>
  <c r="AG359" i="38"/>
  <c r="AG360" i="38"/>
  <c r="AG361" i="38"/>
  <c r="AG362" i="38"/>
  <c r="AG363" i="38"/>
  <c r="AG364" i="38"/>
  <c r="AG365" i="38"/>
  <c r="AG366" i="38"/>
  <c r="AG367" i="38"/>
  <c r="AG368" i="38"/>
  <c r="AG369" i="38"/>
  <c r="AG370" i="38"/>
  <c r="AG371" i="38"/>
  <c r="AG372" i="38"/>
  <c r="AG373" i="38"/>
  <c r="AG374" i="38"/>
  <c r="AG375" i="38"/>
  <c r="AG376" i="38"/>
  <c r="AG377" i="38"/>
  <c r="AG378" i="38"/>
  <c r="AG379" i="38"/>
  <c r="AG380" i="38"/>
  <c r="AG381" i="38"/>
  <c r="AG382" i="38"/>
  <c r="AG383" i="38"/>
  <c r="AG384" i="38"/>
  <c r="AG385" i="38"/>
  <c r="AG386" i="38"/>
  <c r="AG387" i="38"/>
  <c r="AG388" i="38"/>
  <c r="AG389" i="38"/>
  <c r="AG390" i="38"/>
  <c r="AG391" i="38"/>
  <c r="AG392" i="38"/>
  <c r="AG393" i="38"/>
  <c r="AG394" i="38"/>
  <c r="AG395" i="38"/>
  <c r="AG396" i="38"/>
  <c r="AG397" i="38"/>
  <c r="AG398" i="38"/>
  <c r="AG399" i="38"/>
  <c r="AG400" i="38"/>
  <c r="AG401" i="38"/>
  <c r="AG402" i="38"/>
  <c r="AG403" i="38"/>
  <c r="AG404" i="38"/>
  <c r="AG405" i="38"/>
  <c r="AG406" i="38"/>
  <c r="AG407" i="38"/>
  <c r="AG408" i="38"/>
  <c r="AG409" i="38"/>
  <c r="AG410" i="38"/>
  <c r="AG411" i="38"/>
  <c r="AG412" i="38"/>
  <c r="AG413" i="38"/>
  <c r="AG414" i="38"/>
  <c r="AG415" i="38"/>
  <c r="AG416" i="38"/>
  <c r="AG417" i="38"/>
  <c r="AG418" i="38"/>
  <c r="AG419" i="38"/>
  <c r="AG420" i="38"/>
  <c r="AG421" i="38"/>
  <c r="AG422" i="38"/>
  <c r="AG423" i="38"/>
  <c r="AG424" i="38"/>
  <c r="AG425" i="38"/>
  <c r="AG426" i="38"/>
  <c r="AG427" i="38"/>
  <c r="AG428" i="38"/>
  <c r="AG429" i="38"/>
  <c r="AG430" i="38"/>
  <c r="AG431" i="38"/>
  <c r="AG432" i="38"/>
  <c r="AG433" i="38"/>
  <c r="AG434" i="38"/>
  <c r="AG435" i="38"/>
  <c r="AG436" i="38"/>
  <c r="AG437" i="38"/>
  <c r="AG438" i="38"/>
  <c r="AG439" i="38"/>
  <c r="AG440" i="38"/>
  <c r="AG441" i="38"/>
  <c r="AG442" i="38"/>
  <c r="AG443" i="38"/>
  <c r="AG444" i="38"/>
  <c r="AG445" i="38"/>
  <c r="AG446" i="38"/>
  <c r="AG447" i="38"/>
  <c r="AG448" i="38"/>
  <c r="AG449" i="38"/>
  <c r="AG450" i="38"/>
  <c r="AG451" i="38"/>
  <c r="AG452" i="38"/>
  <c r="AG453" i="38"/>
  <c r="AG454" i="38"/>
  <c r="AG455" i="38"/>
  <c r="AG456" i="38"/>
  <c r="AG457" i="38"/>
  <c r="AG458" i="38"/>
  <c r="AG459" i="38"/>
  <c r="AG460" i="38"/>
  <c r="AG461" i="38"/>
  <c r="AG462" i="38"/>
  <c r="AG463" i="38"/>
  <c r="AG464" i="38"/>
  <c r="AG465" i="38"/>
  <c r="AG466" i="38"/>
  <c r="AG467" i="38"/>
  <c r="AG468" i="38"/>
  <c r="AG469" i="38"/>
  <c r="AG470" i="38"/>
  <c r="AG471" i="38"/>
  <c r="AG472" i="38"/>
  <c r="AG473" i="38"/>
  <c r="AG474" i="38"/>
  <c r="AG475" i="38"/>
  <c r="AG476" i="38"/>
  <c r="AG477" i="38"/>
  <c r="AG478" i="38"/>
  <c r="AG479" i="38"/>
  <c r="AG480" i="38"/>
  <c r="AG481" i="38"/>
  <c r="AG482" i="38"/>
  <c r="AG483" i="38"/>
  <c r="AG484" i="38"/>
  <c r="AG485" i="38"/>
  <c r="AG486" i="38"/>
  <c r="AG487" i="38"/>
  <c r="AG488" i="38"/>
  <c r="AG489" i="38"/>
  <c r="AG490" i="38"/>
  <c r="AG491" i="38"/>
  <c r="AG492" i="38"/>
  <c r="AG493" i="38"/>
  <c r="AG494" i="38"/>
  <c r="AG495" i="38"/>
  <c r="AG496" i="38"/>
  <c r="U304" i="38"/>
  <c r="U305" i="38"/>
  <c r="U306" i="38"/>
  <c r="U307" i="38"/>
  <c r="U308" i="38"/>
  <c r="U309" i="38"/>
  <c r="U310" i="38"/>
  <c r="U311" i="38"/>
  <c r="U312" i="38"/>
  <c r="U313" i="38"/>
  <c r="U314" i="38"/>
  <c r="U315" i="38"/>
  <c r="U316" i="38"/>
  <c r="U317" i="38"/>
  <c r="U318" i="38"/>
  <c r="U319" i="38"/>
  <c r="U320" i="38"/>
  <c r="U321" i="38"/>
  <c r="U322" i="38"/>
  <c r="U323" i="38"/>
  <c r="U324" i="38"/>
  <c r="U325" i="38"/>
  <c r="U326" i="38"/>
  <c r="U327" i="38"/>
  <c r="U328" i="38"/>
  <c r="U329" i="38"/>
  <c r="U330" i="38"/>
  <c r="U331" i="38"/>
  <c r="U332" i="38"/>
  <c r="U333" i="38"/>
  <c r="U334" i="38"/>
  <c r="U335" i="38"/>
  <c r="U336" i="38"/>
  <c r="U337" i="38"/>
  <c r="U338" i="38"/>
  <c r="U339" i="38"/>
  <c r="U340" i="38"/>
  <c r="U341" i="38"/>
  <c r="U342" i="38"/>
  <c r="U343" i="38"/>
  <c r="U344" i="38"/>
  <c r="U345" i="38"/>
  <c r="U346" i="38"/>
  <c r="U347" i="38"/>
  <c r="U348" i="38"/>
  <c r="U349" i="38"/>
  <c r="U350" i="38"/>
  <c r="U351" i="38"/>
  <c r="U352" i="38"/>
  <c r="U353" i="38"/>
  <c r="U354" i="38"/>
  <c r="U355" i="38"/>
  <c r="U356" i="38"/>
  <c r="U357" i="38"/>
  <c r="U358" i="38"/>
  <c r="U359" i="38"/>
  <c r="U360" i="38"/>
  <c r="U361" i="38"/>
  <c r="U362" i="38"/>
  <c r="U363" i="38"/>
  <c r="U364" i="38"/>
  <c r="U365" i="38"/>
  <c r="U366" i="38"/>
  <c r="U367" i="38"/>
  <c r="U368" i="38"/>
  <c r="U369" i="38"/>
  <c r="U370" i="38"/>
  <c r="U371" i="38"/>
  <c r="U372" i="38"/>
  <c r="U373" i="38"/>
  <c r="U374" i="38"/>
  <c r="U375" i="38"/>
  <c r="U376" i="38"/>
  <c r="U377" i="38"/>
  <c r="U378" i="38"/>
  <c r="U379" i="38"/>
  <c r="U380" i="38"/>
  <c r="U381" i="38"/>
  <c r="U382" i="38"/>
  <c r="U383" i="38"/>
  <c r="U384" i="38"/>
  <c r="U385" i="38"/>
  <c r="U386" i="38"/>
  <c r="U387" i="38"/>
  <c r="U388" i="38"/>
  <c r="U389" i="38"/>
  <c r="U390" i="38"/>
  <c r="U391" i="38"/>
  <c r="U392" i="38"/>
  <c r="U393" i="38"/>
  <c r="U394" i="38"/>
  <c r="U395" i="38"/>
  <c r="U396" i="38"/>
  <c r="U397" i="38"/>
  <c r="U398" i="38"/>
  <c r="U399" i="38"/>
  <c r="U400" i="38"/>
  <c r="U401" i="38"/>
  <c r="U402" i="38"/>
  <c r="U403" i="38"/>
  <c r="U404" i="38"/>
  <c r="U405" i="38"/>
  <c r="U406" i="38"/>
  <c r="U407" i="38"/>
  <c r="U408" i="38"/>
  <c r="U409" i="38"/>
  <c r="U410" i="38"/>
  <c r="U411" i="38"/>
  <c r="U412" i="38"/>
  <c r="U413" i="38"/>
  <c r="U414" i="38"/>
  <c r="U415" i="38"/>
  <c r="U416" i="38"/>
  <c r="U417" i="38"/>
  <c r="U418" i="38"/>
  <c r="U419" i="38"/>
  <c r="U420" i="38"/>
  <c r="U421" i="38"/>
  <c r="U422" i="38"/>
  <c r="U423" i="38"/>
  <c r="U424" i="38"/>
  <c r="U425" i="38"/>
  <c r="U426" i="38"/>
  <c r="U427" i="38"/>
  <c r="U428" i="38"/>
  <c r="U429" i="38"/>
  <c r="U430" i="38"/>
  <c r="U431" i="38"/>
  <c r="U432" i="38"/>
  <c r="U433" i="38"/>
  <c r="U434" i="38"/>
  <c r="U435" i="38"/>
  <c r="U436" i="38"/>
  <c r="U437" i="38"/>
  <c r="U438" i="38"/>
  <c r="U439" i="38"/>
  <c r="U440" i="38"/>
  <c r="U441" i="38"/>
  <c r="U442" i="38"/>
  <c r="U443" i="38"/>
  <c r="U444" i="38"/>
  <c r="U445" i="38"/>
  <c r="U446" i="38"/>
  <c r="U447" i="38"/>
  <c r="U448" i="38"/>
  <c r="U449" i="38"/>
  <c r="U450" i="38"/>
  <c r="U451" i="38"/>
  <c r="U452" i="38"/>
  <c r="U453" i="38"/>
  <c r="U454" i="38"/>
  <c r="U455" i="38"/>
  <c r="U456" i="38"/>
  <c r="U457" i="38"/>
  <c r="U458" i="38"/>
  <c r="U459" i="38"/>
  <c r="U460" i="38"/>
  <c r="U461" i="38"/>
  <c r="U462" i="38"/>
  <c r="U463" i="38"/>
  <c r="U464" i="38"/>
  <c r="U465" i="38"/>
  <c r="U466" i="38"/>
  <c r="U467" i="38"/>
  <c r="U468" i="38"/>
  <c r="U469" i="38"/>
  <c r="U470" i="38"/>
  <c r="U471" i="38"/>
  <c r="U472" i="38"/>
  <c r="U473" i="38"/>
  <c r="U474" i="38"/>
  <c r="U475" i="38"/>
  <c r="U476" i="38"/>
  <c r="U477" i="38"/>
  <c r="U478" i="38"/>
  <c r="U479" i="38"/>
  <c r="U480" i="38"/>
  <c r="U481" i="38"/>
  <c r="U482" i="38"/>
  <c r="U483" i="38"/>
  <c r="U484" i="38"/>
  <c r="U485" i="38"/>
  <c r="U486" i="38"/>
  <c r="U487" i="38"/>
  <c r="U488" i="38"/>
  <c r="U489" i="38"/>
  <c r="U490" i="38"/>
  <c r="U491" i="38"/>
  <c r="U492" i="38"/>
  <c r="U493" i="38"/>
  <c r="U494" i="38"/>
  <c r="U495" i="38"/>
  <c r="U496" i="38"/>
  <c r="U497" i="38"/>
  <c r="U498" i="38"/>
  <c r="U499" i="38"/>
  <c r="X304" i="38"/>
  <c r="X305" i="38"/>
  <c r="X306" i="38"/>
  <c r="X307" i="38"/>
  <c r="X308" i="38"/>
  <c r="X309" i="38"/>
  <c r="X310" i="38"/>
  <c r="X311" i="38"/>
  <c r="X312" i="38"/>
  <c r="X313" i="38"/>
  <c r="X314" i="38"/>
  <c r="X315" i="38"/>
  <c r="X316" i="38"/>
  <c r="X317" i="38"/>
  <c r="X318" i="38"/>
  <c r="X319" i="38"/>
  <c r="X320" i="38"/>
  <c r="X321" i="38"/>
  <c r="X322" i="38"/>
  <c r="X323" i="38"/>
  <c r="X324" i="38"/>
  <c r="X325" i="38"/>
  <c r="X326" i="38"/>
  <c r="X327" i="38"/>
  <c r="X328" i="38"/>
  <c r="X329" i="38"/>
  <c r="X330" i="38"/>
  <c r="X331" i="38"/>
  <c r="X332" i="38"/>
  <c r="X333" i="38"/>
  <c r="X334" i="38"/>
  <c r="X335" i="38"/>
  <c r="X336" i="38"/>
  <c r="X337" i="38"/>
  <c r="X338" i="38"/>
  <c r="X339" i="38"/>
  <c r="X340" i="38"/>
  <c r="X341" i="38"/>
  <c r="X342" i="38"/>
  <c r="X343" i="38"/>
  <c r="X344" i="38"/>
  <c r="X345" i="38"/>
  <c r="X346" i="38"/>
  <c r="X347" i="38"/>
  <c r="X348" i="38"/>
  <c r="X349" i="38"/>
  <c r="X350" i="38"/>
  <c r="X351" i="38"/>
  <c r="X352" i="38"/>
  <c r="X353" i="38"/>
  <c r="X354" i="38"/>
  <c r="X355" i="38"/>
  <c r="X356" i="38"/>
  <c r="X357" i="38"/>
  <c r="X358" i="38"/>
  <c r="X359" i="38"/>
  <c r="X360" i="38"/>
  <c r="X361" i="38"/>
  <c r="X362" i="38"/>
  <c r="X363" i="38"/>
  <c r="X364" i="38"/>
  <c r="X365" i="38"/>
  <c r="X366" i="38"/>
  <c r="X367" i="38"/>
  <c r="X368" i="38"/>
  <c r="X369" i="38"/>
  <c r="X370" i="38"/>
  <c r="X371" i="38"/>
  <c r="X372" i="38"/>
  <c r="X373" i="38"/>
  <c r="X374" i="38"/>
  <c r="X375" i="38"/>
  <c r="X376" i="38"/>
  <c r="X377" i="38"/>
  <c r="X378" i="38"/>
  <c r="X379" i="38"/>
  <c r="X380" i="38"/>
  <c r="X381" i="38"/>
  <c r="X382" i="38"/>
  <c r="X383" i="38"/>
  <c r="X384" i="38"/>
  <c r="X385" i="38"/>
  <c r="X386" i="38"/>
  <c r="X387" i="38"/>
  <c r="X388" i="38"/>
  <c r="X389" i="38"/>
  <c r="X390" i="38"/>
  <c r="X391" i="38"/>
  <c r="X392" i="38"/>
  <c r="X393" i="38"/>
  <c r="X394" i="38"/>
  <c r="X395" i="38"/>
  <c r="X396" i="38"/>
  <c r="X397" i="38"/>
  <c r="X398" i="38"/>
  <c r="X399" i="38"/>
  <c r="X400" i="38"/>
  <c r="X401" i="38"/>
  <c r="X402" i="38"/>
  <c r="X403" i="38"/>
  <c r="X404" i="38"/>
  <c r="X405" i="38"/>
  <c r="X406" i="38"/>
  <c r="X407" i="38"/>
  <c r="X408" i="38"/>
  <c r="X409" i="38"/>
  <c r="X410" i="38"/>
  <c r="X411" i="38"/>
  <c r="X412" i="38"/>
  <c r="X413" i="38"/>
  <c r="X414" i="38"/>
  <c r="X415" i="38"/>
  <c r="X416" i="38"/>
  <c r="X417" i="38"/>
  <c r="X418" i="38"/>
  <c r="X419" i="38"/>
  <c r="X420" i="38"/>
  <c r="X421" i="38"/>
  <c r="X422" i="38"/>
  <c r="X423" i="38"/>
  <c r="X424" i="38"/>
  <c r="X425" i="38"/>
  <c r="X426" i="38"/>
  <c r="X427" i="38"/>
  <c r="X428" i="38"/>
  <c r="X429" i="38"/>
  <c r="X430" i="38"/>
  <c r="X431" i="38"/>
  <c r="X432" i="38"/>
  <c r="X433" i="38"/>
  <c r="X434" i="38"/>
  <c r="X435" i="38"/>
  <c r="X436" i="38"/>
  <c r="X437" i="38"/>
  <c r="X438" i="38"/>
  <c r="X439" i="38"/>
  <c r="X440" i="38"/>
  <c r="X441" i="38"/>
  <c r="X442" i="38"/>
  <c r="X443" i="38"/>
  <c r="X444" i="38"/>
  <c r="X445" i="38"/>
  <c r="X446" i="38"/>
  <c r="X447" i="38"/>
  <c r="X448" i="38"/>
  <c r="X449" i="38"/>
  <c r="X450" i="38"/>
  <c r="X451" i="38"/>
  <c r="X452" i="38"/>
  <c r="X453" i="38"/>
  <c r="X454" i="38"/>
  <c r="X455" i="38"/>
  <c r="X456" i="38"/>
  <c r="X457" i="38"/>
  <c r="X458" i="38"/>
  <c r="X459" i="38"/>
  <c r="X460" i="38"/>
  <c r="X461" i="38"/>
  <c r="X462" i="38"/>
  <c r="X463" i="38"/>
  <c r="X464" i="38"/>
  <c r="X465" i="38"/>
  <c r="X466" i="38"/>
  <c r="X467" i="38"/>
  <c r="X468" i="38"/>
  <c r="X469" i="38"/>
  <c r="X470" i="38"/>
  <c r="X471" i="38"/>
  <c r="X472" i="38"/>
  <c r="X473" i="38"/>
  <c r="X474" i="38"/>
  <c r="X475" i="38"/>
  <c r="X476" i="38"/>
  <c r="X477" i="38"/>
  <c r="X478" i="38"/>
  <c r="X479" i="38"/>
  <c r="X480" i="38"/>
  <c r="X481" i="38"/>
  <c r="X482" i="38"/>
  <c r="X483" i="38"/>
  <c r="X484" i="38"/>
  <c r="X485" i="38"/>
  <c r="X486" i="38"/>
  <c r="X487" i="38"/>
  <c r="X488" i="38"/>
  <c r="X489" i="38"/>
  <c r="X490" i="38"/>
  <c r="X491" i="38"/>
  <c r="X492" i="38"/>
  <c r="X493" i="38"/>
  <c r="X494" i="38"/>
  <c r="X495" i="38"/>
  <c r="X496" i="38"/>
  <c r="X497" i="38"/>
  <c r="X498" i="38"/>
  <c r="X499" i="38"/>
  <c r="L499" i="38"/>
  <c r="AH310" i="38"/>
  <c r="AH311" i="38"/>
  <c r="AH312" i="38"/>
  <c r="AH313" i="38"/>
  <c r="AH314" i="38"/>
  <c r="AH315" i="38"/>
  <c r="AH316" i="38"/>
  <c r="AH317" i="38"/>
  <c r="AH318" i="38"/>
  <c r="AH319" i="38"/>
  <c r="AH320" i="38"/>
  <c r="AH321" i="38"/>
  <c r="AH322" i="38"/>
  <c r="AH323" i="38"/>
  <c r="AH324" i="38"/>
  <c r="AH325" i="38"/>
  <c r="AH326" i="38"/>
  <c r="AH327" i="38"/>
  <c r="AH328" i="38"/>
  <c r="AH329" i="38"/>
  <c r="AH330" i="38"/>
  <c r="AH331" i="38"/>
  <c r="AH332" i="38"/>
  <c r="AH333" i="38"/>
  <c r="AH334" i="38"/>
  <c r="AH335" i="38"/>
  <c r="AH336" i="38"/>
  <c r="AH337" i="38"/>
  <c r="AH338" i="38"/>
  <c r="AH339" i="38"/>
  <c r="AH340" i="38"/>
  <c r="AH341" i="38"/>
  <c r="AH342" i="38"/>
  <c r="AH343" i="38"/>
  <c r="AH344" i="38"/>
  <c r="AH345" i="38"/>
  <c r="AH346" i="38"/>
  <c r="AH347" i="38"/>
  <c r="AH348" i="38"/>
  <c r="AH349" i="38"/>
  <c r="AH350" i="38"/>
  <c r="AH351" i="38"/>
  <c r="AH352" i="38"/>
  <c r="AH353" i="38"/>
  <c r="AH354" i="38"/>
  <c r="AH355" i="38"/>
  <c r="AH356" i="38"/>
  <c r="AH357" i="38"/>
  <c r="AH358" i="38"/>
  <c r="AH359" i="38"/>
  <c r="AH360" i="38"/>
  <c r="AH361" i="38"/>
  <c r="AH362" i="38"/>
  <c r="AH363" i="38"/>
  <c r="AH364" i="38"/>
  <c r="AH365" i="38"/>
  <c r="AH366" i="38"/>
  <c r="AH367" i="38"/>
  <c r="AH368" i="38"/>
  <c r="AH369" i="38"/>
  <c r="AH370" i="38"/>
  <c r="AH371" i="38"/>
  <c r="AH372" i="38"/>
  <c r="AH373" i="38"/>
  <c r="AH374" i="38"/>
  <c r="AH375" i="38"/>
  <c r="AH376" i="38"/>
  <c r="AH377" i="38"/>
  <c r="AH378" i="38"/>
  <c r="AH379" i="38"/>
  <c r="AH380" i="38"/>
  <c r="AH381" i="38"/>
  <c r="AH382" i="38"/>
  <c r="AH383" i="38"/>
  <c r="AH384" i="38"/>
  <c r="AH385" i="38"/>
  <c r="AH386" i="38"/>
  <c r="AH387" i="38"/>
  <c r="AH388" i="38"/>
  <c r="AH389" i="38"/>
  <c r="AH390" i="38"/>
  <c r="AH391" i="38"/>
  <c r="AH392" i="38"/>
  <c r="AH393" i="38"/>
  <c r="AH394" i="38"/>
  <c r="AH395" i="38"/>
  <c r="AH396" i="38"/>
  <c r="AH397" i="38"/>
  <c r="AH398" i="38"/>
  <c r="AH399" i="38"/>
  <c r="AH400" i="38"/>
  <c r="AH401" i="38"/>
  <c r="AH402" i="38"/>
  <c r="AH403" i="38"/>
  <c r="AH404" i="38"/>
  <c r="AH405" i="38"/>
  <c r="AH406" i="38"/>
  <c r="AH407" i="38"/>
  <c r="AH408" i="38"/>
  <c r="AH409" i="38"/>
  <c r="AH410" i="38"/>
  <c r="AH411" i="38"/>
  <c r="AH412" i="38"/>
  <c r="AH413" i="38"/>
  <c r="AH414" i="38"/>
  <c r="AH415" i="38"/>
  <c r="AH416" i="38"/>
  <c r="AH417" i="38"/>
  <c r="AH418" i="38"/>
  <c r="AH419" i="38"/>
  <c r="AH420" i="38"/>
  <c r="AH421" i="38"/>
  <c r="AH422" i="38"/>
  <c r="AH423" i="38"/>
  <c r="AH424" i="38"/>
  <c r="AH425" i="38"/>
  <c r="AH426" i="38"/>
  <c r="AH427" i="38"/>
  <c r="AH428" i="38"/>
  <c r="AH429" i="38"/>
  <c r="AH430" i="38"/>
  <c r="AH431" i="38"/>
  <c r="AH432" i="38"/>
  <c r="AH433" i="38"/>
  <c r="AH434" i="38"/>
  <c r="AH435" i="38"/>
  <c r="AH436" i="38"/>
  <c r="AH437" i="38"/>
  <c r="AH438" i="38"/>
  <c r="AH439" i="38"/>
  <c r="AH440" i="38"/>
  <c r="AH441" i="38"/>
  <c r="AH442" i="38"/>
  <c r="AH443" i="38"/>
  <c r="AH444" i="38"/>
  <c r="AH445" i="38"/>
  <c r="AH446" i="38"/>
  <c r="AH447" i="38"/>
  <c r="AH448" i="38"/>
  <c r="AH449" i="38"/>
  <c r="AH450" i="38"/>
  <c r="AH451" i="38"/>
  <c r="AH452" i="38"/>
  <c r="AH453" i="38"/>
  <c r="AH454" i="38"/>
  <c r="AH455" i="38"/>
  <c r="AH456" i="38"/>
  <c r="AH457" i="38"/>
  <c r="AH458" i="38"/>
  <c r="AH459" i="38"/>
  <c r="AH460" i="38"/>
  <c r="AH461" i="38"/>
  <c r="AH462" i="38"/>
  <c r="AH463" i="38"/>
  <c r="AH464" i="38"/>
  <c r="AH465" i="38"/>
  <c r="AH466" i="38"/>
  <c r="AH467" i="38"/>
  <c r="AH468" i="38"/>
  <c r="AH469" i="38"/>
  <c r="AH470" i="38"/>
  <c r="AH471" i="38"/>
  <c r="AH472" i="38"/>
  <c r="AH473" i="38"/>
  <c r="AH474" i="38"/>
  <c r="AH475" i="38"/>
  <c r="AH476" i="38"/>
  <c r="AH477" i="38"/>
  <c r="AH478" i="38"/>
  <c r="AH479" i="38"/>
  <c r="AH480" i="38"/>
  <c r="AH481" i="38"/>
  <c r="AH482" i="38"/>
  <c r="AH483" i="38"/>
  <c r="AH484" i="38"/>
  <c r="AH485" i="38"/>
  <c r="AH486" i="38"/>
  <c r="AH487" i="38"/>
  <c r="AH488" i="38"/>
  <c r="AH489" i="38"/>
  <c r="AH490" i="38"/>
  <c r="AH491" i="38"/>
  <c r="AH492" i="38"/>
  <c r="AH493" i="38"/>
  <c r="AH494" i="38"/>
  <c r="AH495" i="38"/>
  <c r="V288" i="38"/>
  <c r="V289" i="38"/>
  <c r="V290" i="38"/>
  <c r="V291" i="38"/>
  <c r="V292" i="38"/>
  <c r="V293" i="38"/>
  <c r="V294" i="38"/>
  <c r="V295" i="38"/>
  <c r="V296" i="38"/>
  <c r="V297" i="38"/>
  <c r="V298" i="38"/>
  <c r="V299" i="38"/>
  <c r="V300" i="38"/>
  <c r="V301" i="38"/>
  <c r="V302" i="38"/>
  <c r="V303" i="38"/>
  <c r="V304" i="38"/>
  <c r="V305" i="38"/>
  <c r="V306" i="38"/>
  <c r="V307" i="38"/>
  <c r="V308" i="38"/>
  <c r="V309" i="38"/>
  <c r="V310" i="38"/>
  <c r="V311" i="38"/>
  <c r="V312" i="38"/>
  <c r="V313" i="38"/>
  <c r="V314" i="38"/>
  <c r="V315" i="38"/>
  <c r="V316" i="38"/>
  <c r="V317" i="38"/>
  <c r="V318" i="38"/>
  <c r="V319" i="38"/>
  <c r="V320" i="38"/>
  <c r="V321" i="38"/>
  <c r="V322" i="38"/>
  <c r="V323" i="38"/>
  <c r="V324" i="38"/>
  <c r="V325" i="38"/>
  <c r="V326" i="38"/>
  <c r="V327" i="38"/>
  <c r="V328" i="38"/>
  <c r="V329" i="38"/>
  <c r="V330" i="38"/>
  <c r="V331" i="38"/>
  <c r="V332" i="38"/>
  <c r="V333" i="38"/>
  <c r="V334" i="38"/>
  <c r="V335" i="38"/>
  <c r="V336" i="38"/>
  <c r="V337" i="38"/>
  <c r="V338" i="38"/>
  <c r="V339" i="38"/>
  <c r="V340" i="38"/>
  <c r="V341" i="38"/>
  <c r="V342" i="38"/>
  <c r="V343" i="38"/>
  <c r="V344" i="38"/>
  <c r="V345" i="38"/>
  <c r="V346" i="38"/>
  <c r="V347" i="38"/>
  <c r="V348" i="38"/>
  <c r="V349" i="38"/>
  <c r="V350" i="38"/>
  <c r="V351" i="38"/>
  <c r="V352" i="38"/>
  <c r="V353" i="38"/>
  <c r="V354" i="38"/>
  <c r="V355" i="38"/>
  <c r="V356" i="38"/>
  <c r="V357" i="38"/>
  <c r="V358" i="38"/>
  <c r="V359" i="38"/>
  <c r="V360" i="38"/>
  <c r="V361" i="38"/>
  <c r="V362" i="38"/>
  <c r="V363" i="38"/>
  <c r="V364" i="38"/>
  <c r="V365" i="38"/>
  <c r="V366" i="38"/>
  <c r="V367" i="38"/>
  <c r="V368" i="38"/>
  <c r="V369" i="38"/>
  <c r="V370" i="38"/>
  <c r="V371" i="38"/>
  <c r="V372" i="38"/>
  <c r="V373" i="38"/>
  <c r="V374" i="38"/>
  <c r="V375" i="38"/>
  <c r="V376" i="38"/>
  <c r="V377" i="38"/>
  <c r="V378" i="38"/>
  <c r="V379" i="38"/>
  <c r="V380" i="38"/>
  <c r="V381" i="38"/>
  <c r="V382" i="38"/>
  <c r="V383" i="38"/>
  <c r="V384" i="38"/>
  <c r="V385" i="38"/>
  <c r="V386" i="38"/>
  <c r="V387" i="38"/>
  <c r="V388" i="38"/>
  <c r="V389" i="38"/>
  <c r="V390" i="38"/>
  <c r="V391" i="38"/>
  <c r="V392" i="38"/>
  <c r="V393" i="38"/>
  <c r="V394" i="38"/>
  <c r="V395" i="38"/>
  <c r="V396" i="38"/>
  <c r="V397" i="38"/>
  <c r="V398" i="38"/>
  <c r="V399" i="38"/>
  <c r="V400" i="38"/>
  <c r="V401" i="38"/>
  <c r="V402" i="38"/>
  <c r="V403" i="38"/>
  <c r="V404" i="38"/>
  <c r="V405" i="38"/>
  <c r="V406" i="38"/>
  <c r="V407" i="38"/>
  <c r="V408" i="38"/>
  <c r="V409" i="38"/>
  <c r="V410" i="38"/>
  <c r="V411" i="38"/>
  <c r="V412" i="38"/>
  <c r="V413" i="38"/>
  <c r="V414" i="38"/>
  <c r="V415" i="38"/>
  <c r="V416" i="38"/>
  <c r="V417" i="38"/>
  <c r="V418" i="38"/>
  <c r="V419" i="38"/>
  <c r="V420" i="38"/>
  <c r="V421" i="38"/>
  <c r="V422" i="38"/>
  <c r="V423" i="38"/>
  <c r="V424" i="38"/>
  <c r="V425" i="38"/>
  <c r="V426" i="38"/>
  <c r="V427" i="38"/>
  <c r="V428" i="38"/>
  <c r="V429" i="38"/>
  <c r="V430" i="38"/>
  <c r="V431" i="38"/>
  <c r="V432" i="38"/>
  <c r="V433" i="38"/>
  <c r="V434" i="38"/>
  <c r="V435" i="38"/>
  <c r="V436" i="38"/>
  <c r="V437" i="38"/>
  <c r="V438" i="38"/>
  <c r="V439" i="38"/>
  <c r="V440" i="38"/>
  <c r="V441" i="38"/>
  <c r="V442" i="38"/>
  <c r="V443" i="38"/>
  <c r="V444" i="38"/>
  <c r="V445" i="38"/>
  <c r="V446" i="38"/>
  <c r="V447" i="38"/>
  <c r="V448" i="38"/>
  <c r="V449" i="38"/>
  <c r="V450" i="38"/>
  <c r="V451" i="38"/>
  <c r="V452" i="38"/>
  <c r="V453" i="38"/>
  <c r="V454" i="38"/>
  <c r="V455" i="38"/>
  <c r="V456" i="38"/>
  <c r="V457" i="38"/>
  <c r="V458" i="38"/>
  <c r="V459" i="38"/>
  <c r="V460" i="38"/>
  <c r="V461" i="38"/>
  <c r="V462" i="38"/>
  <c r="V463" i="38"/>
  <c r="V464" i="38"/>
  <c r="V465" i="38"/>
  <c r="V466" i="38"/>
  <c r="V467" i="38"/>
  <c r="V468" i="38"/>
  <c r="V469" i="38"/>
  <c r="V470" i="38"/>
  <c r="V471" i="38"/>
  <c r="V472" i="38"/>
  <c r="V473" i="38"/>
  <c r="V474" i="38"/>
  <c r="V475" i="38"/>
  <c r="V476" i="38"/>
  <c r="V477" i="38"/>
  <c r="V478" i="38"/>
  <c r="V479" i="38"/>
  <c r="V480" i="38"/>
  <c r="V481" i="38"/>
  <c r="V482" i="38"/>
  <c r="V483" i="38"/>
  <c r="V484" i="38"/>
  <c r="V485" i="38"/>
  <c r="V486" i="38"/>
  <c r="V487" i="38"/>
  <c r="V488" i="38"/>
  <c r="V489" i="38"/>
  <c r="V490" i="38"/>
  <c r="V491" i="38"/>
  <c r="V492" i="38"/>
  <c r="V493" i="38"/>
  <c r="V494" i="38"/>
  <c r="V495" i="38"/>
  <c r="V496" i="38"/>
  <c r="V497" i="38"/>
  <c r="V498" i="38"/>
  <c r="V499" i="38"/>
  <c r="V500" i="38"/>
  <c r="AG497" i="38"/>
  <c r="AG498" i="38"/>
  <c r="L483" i="38"/>
  <c r="L475" i="38"/>
  <c r="L435" i="38"/>
  <c r="L427" i="38"/>
  <c r="L419" i="38"/>
  <c r="L363" i="38"/>
  <c r="L355" i="38"/>
  <c r="AH496" i="38"/>
  <c r="AH497" i="38"/>
  <c r="L442" i="38"/>
  <c r="L434" i="38"/>
  <c r="L394" i="38"/>
  <c r="L386" i="38"/>
  <c r="L378" i="38"/>
  <c r="L370" i="38"/>
  <c r="L330" i="38"/>
  <c r="L322" i="38"/>
  <c r="X500" i="38"/>
  <c r="L473" i="38"/>
  <c r="L465" i="38"/>
  <c r="L457" i="38"/>
  <c r="L425" i="38"/>
  <c r="L417" i="38"/>
  <c r="L409" i="38"/>
  <c r="L401" i="38"/>
  <c r="L393" i="38"/>
  <c r="L361" i="38"/>
  <c r="L353" i="38"/>
  <c r="L345" i="38"/>
  <c r="L337" i="38"/>
  <c r="L329" i="38"/>
  <c r="W500" i="38"/>
  <c r="U500" i="38"/>
  <c r="L500" i="38"/>
  <c r="L488" i="38"/>
  <c r="L480" i="38"/>
  <c r="L472" i="38"/>
  <c r="L464" i="38"/>
  <c r="L440" i="38"/>
  <c r="L432" i="38"/>
  <c r="L408" i="38"/>
  <c r="L400" i="38"/>
  <c r="L368" i="38"/>
  <c r="L360" i="38"/>
  <c r="L498" i="38"/>
  <c r="L497" i="38"/>
  <c r="L487" i="38"/>
  <c r="L486" i="38"/>
  <c r="L462" i="38"/>
  <c r="L438" i="38"/>
  <c r="L461" i="38"/>
  <c r="L453" i="38"/>
  <c r="L445" i="38"/>
  <c r="L437" i="38"/>
  <c r="AH498" i="38"/>
  <c r="AH499" i="38"/>
  <c r="AH500" i="38"/>
  <c r="L492" i="38"/>
  <c r="L476" i="38"/>
  <c r="L468" i="38"/>
  <c r="L452" i="38"/>
  <c r="AG499" i="38"/>
  <c r="L294" i="38"/>
  <c r="L278" i="38"/>
  <c r="L350" i="38"/>
  <c r="L389" i="38"/>
  <c r="L364" i="38"/>
  <c r="L351" i="38"/>
  <c r="L332" i="38"/>
  <c r="L317" i="38"/>
  <c r="L309" i="38"/>
  <c r="L261" i="38"/>
  <c r="L253" i="38"/>
  <c r="L245" i="38"/>
  <c r="L436" i="38"/>
  <c r="L406" i="38"/>
  <c r="L358" i="38"/>
  <c r="L316" i="38"/>
  <c r="L284" i="38"/>
  <c r="L276" i="38"/>
  <c r="L260" i="38"/>
  <c r="L252" i="38"/>
  <c r="L428" i="38"/>
  <c r="L359" i="38"/>
  <c r="L333" i="38"/>
  <c r="L213" i="38"/>
  <c r="L423" i="38"/>
  <c r="L391" i="38"/>
  <c r="L324" i="38"/>
  <c r="L315" i="38"/>
  <c r="L299" i="38"/>
  <c r="L291" i="38"/>
  <c r="L267" i="38"/>
  <c r="L251" i="38"/>
  <c r="L243" i="38"/>
  <c r="L235" i="38"/>
  <c r="L227" i="38"/>
  <c r="AG500" i="38"/>
  <c r="L366" i="38"/>
  <c r="L325" i="38"/>
  <c r="L314" i="38"/>
  <c r="L429" i="38"/>
  <c r="L413" i="38"/>
  <c r="L397" i="38"/>
  <c r="L313" i="38"/>
  <c r="L375" i="38"/>
  <c r="L430" i="38"/>
  <c r="L312" i="38"/>
  <c r="L388" i="38"/>
  <c r="L382" i="38"/>
  <c r="L340" i="38"/>
  <c r="L297" i="38"/>
  <c r="L273" i="38"/>
  <c r="L274" i="38"/>
  <c r="L263" i="38"/>
  <c r="L288" i="38"/>
  <c r="L241" i="38"/>
  <c r="L231" i="38"/>
  <c r="L304" i="38"/>
  <c r="L280" i="38"/>
  <c r="L265" i="38"/>
  <c r="L232" i="38"/>
  <c r="L271" i="38"/>
  <c r="L266" i="38"/>
  <c r="L281" i="38"/>
  <c r="L255" i="38"/>
  <c r="L250" i="38"/>
  <c r="L210" i="38"/>
  <c r="L306" i="38"/>
  <c r="L217" i="38"/>
  <c r="L287" i="38"/>
  <c r="L212" i="38"/>
  <c r="L242" i="38"/>
  <c r="L53" i="38"/>
  <c r="L272" i="38"/>
  <c r="L58" i="38"/>
  <c r="AT14" i="38"/>
  <c r="L51" i="38"/>
  <c r="L247" i="38"/>
  <c r="L279" i="38"/>
  <c r="AM48" i="32"/>
  <c r="AK48" i="32"/>
  <c r="AL48" i="32"/>
  <c r="AM50" i="32"/>
  <c r="AL50" i="32"/>
  <c r="AK50" i="32"/>
  <c r="AM37" i="32"/>
  <c r="AL37" i="32"/>
  <c r="AK37" i="32"/>
  <c r="W52" i="32"/>
  <c r="M52" i="32"/>
  <c r="AM49" i="32"/>
  <c r="AL49" i="32"/>
  <c r="AK49" i="32"/>
  <c r="BA20" i="32"/>
  <c r="BB28" i="32"/>
  <c r="M16" i="32"/>
  <c r="AE24" i="32"/>
  <c r="AJ24" i="32"/>
  <c r="AE82" i="32"/>
  <c r="AJ82" i="32"/>
  <c r="T82" i="32"/>
  <c r="AK19" i="32"/>
  <c r="AL22" i="32"/>
  <c r="AE48" i="32"/>
  <c r="AJ48" i="32"/>
  <c r="L57" i="32"/>
  <c r="AK13" i="32"/>
  <c r="AL19" i="32"/>
  <c r="AL13" i="32"/>
  <c r="AZ22" i="32"/>
  <c r="AK24" i="32"/>
  <c r="T31" i="32"/>
  <c r="AK9" i="32"/>
  <c r="L21" i="32"/>
  <c r="M21" i="32"/>
  <c r="AL24" i="32"/>
  <c r="AM41" i="32"/>
  <c r="AK41" i="32"/>
  <c r="AL9" i="32"/>
  <c r="T54" i="32"/>
  <c r="L12" i="32"/>
  <c r="M12" i="32"/>
  <c r="L23" i="32"/>
  <c r="T57" i="32"/>
  <c r="AM34" i="32"/>
  <c r="AK34" i="32"/>
  <c r="AM28" i="32"/>
  <c r="AK28" i="32"/>
  <c r="M34" i="32"/>
  <c r="L34" i="32"/>
  <c r="L36" i="32"/>
  <c r="L37" i="32"/>
  <c r="T58" i="32"/>
  <c r="M28" i="32"/>
  <c r="L28" i="32"/>
  <c r="W138" i="32"/>
  <c r="X138" i="32"/>
  <c r="X137" i="32"/>
  <c r="M138" i="32"/>
  <c r="L46" i="32"/>
  <c r="M41" i="32"/>
  <c r="L41" i="32"/>
  <c r="AL41" i="32"/>
  <c r="L8" i="32"/>
  <c r="M8" i="32"/>
  <c r="AK17" i="32"/>
  <c r="AE33" i="32"/>
  <c r="AJ33" i="32"/>
  <c r="L39" i="32"/>
  <c r="AK52" i="32"/>
  <c r="T60" i="32"/>
  <c r="AE60" i="32"/>
  <c r="AJ60" i="32"/>
  <c r="AL17" i="32"/>
  <c r="L20" i="32"/>
  <c r="AK42" i="32"/>
  <c r="AK11" i="32"/>
  <c r="L14" i="32"/>
  <c r="T47" i="32"/>
  <c r="W88" i="32"/>
  <c r="X88" i="32"/>
  <c r="M88" i="32"/>
  <c r="L88" i="32"/>
  <c r="L30" i="32"/>
  <c r="L48" i="32"/>
  <c r="L51" i="32"/>
  <c r="AE45" i="32"/>
  <c r="AJ45" i="32"/>
  <c r="AE129" i="32"/>
  <c r="AJ129" i="32"/>
  <c r="T129" i="32"/>
  <c r="AE22" i="32"/>
  <c r="AJ22" i="32"/>
  <c r="M25" i="32"/>
  <c r="AK44" i="32"/>
  <c r="M10" i="32"/>
  <c r="AE19" i="32"/>
  <c r="AJ19" i="32"/>
  <c r="AK33" i="32"/>
  <c r="AL44" i="32"/>
  <c r="T62" i="32"/>
  <c r="AE13" i="32"/>
  <c r="AJ13" i="32"/>
  <c r="AL33" i="32"/>
  <c r="BB18" i="32"/>
  <c r="BB21" i="32"/>
  <c r="T26" i="32"/>
  <c r="AL34" i="32"/>
  <c r="L53" i="32"/>
  <c r="AE91" i="32"/>
  <c r="AJ91" i="32"/>
  <c r="T91" i="32"/>
  <c r="AE103" i="32"/>
  <c r="AJ103" i="32"/>
  <c r="T103" i="32"/>
  <c r="T137" i="32"/>
  <c r="AE137" i="32"/>
  <c r="AJ137" i="32"/>
  <c r="U18" i="32"/>
  <c r="AH20" i="32"/>
  <c r="K23" i="32"/>
  <c r="K27" i="32"/>
  <c r="W31" i="32"/>
  <c r="K32" i="32"/>
  <c r="AH37" i="32"/>
  <c r="W38" i="32"/>
  <c r="K39" i="32"/>
  <c r="U43" i="32"/>
  <c r="AH49" i="32"/>
  <c r="W50" i="32"/>
  <c r="K51" i="32"/>
  <c r="U55" i="32"/>
  <c r="K56" i="32"/>
  <c r="X59" i="32"/>
  <c r="V60" i="32"/>
  <c r="AG64" i="32"/>
  <c r="X66" i="32"/>
  <c r="AG71" i="32"/>
  <c r="V73" i="32"/>
  <c r="K76" i="32"/>
  <c r="X80" i="32"/>
  <c r="W87" i="32"/>
  <c r="K89" i="32"/>
  <c r="W114" i="32"/>
  <c r="AG122" i="32"/>
  <c r="AH125" i="32"/>
  <c r="U141" i="32"/>
  <c r="V143" i="32"/>
  <c r="AH151" i="32"/>
  <c r="AH154" i="32"/>
  <c r="K158" i="32"/>
  <c r="W163" i="32"/>
  <c r="X223" i="32"/>
  <c r="X285" i="32"/>
  <c r="AG58" i="32"/>
  <c r="U68" i="32"/>
  <c r="AG79" i="32"/>
  <c r="W81" i="32"/>
  <c r="X81" i="32"/>
  <c r="M81" i="32"/>
  <c r="K106" i="32"/>
  <c r="V109" i="32"/>
  <c r="U110" i="32"/>
  <c r="V111" i="32"/>
  <c r="W112" i="32"/>
  <c r="AG121" i="32"/>
  <c r="AH123" i="32"/>
  <c r="K132" i="32"/>
  <c r="V138" i="32"/>
  <c r="X140" i="32"/>
  <c r="X139" i="32"/>
  <c r="M140" i="32"/>
  <c r="X141" i="32"/>
  <c r="AG149" i="32"/>
  <c r="AH166" i="32"/>
  <c r="U228" i="32"/>
  <c r="U261" i="32"/>
  <c r="V283" i="32"/>
  <c r="AH58" i="32"/>
  <c r="AG65" i="32"/>
  <c r="V68" i="32"/>
  <c r="AG72" i="32"/>
  <c r="U74" i="32"/>
  <c r="AH79" i="32"/>
  <c r="AG85" i="32"/>
  <c r="K100" i="32"/>
  <c r="W109" i="32"/>
  <c r="X109" i="32"/>
  <c r="X108" i="32"/>
  <c r="M109" i="32"/>
  <c r="V110" i="32"/>
  <c r="W111" i="32"/>
  <c r="X112" i="32"/>
  <c r="L112" i="32"/>
  <c r="AG146" i="32"/>
  <c r="AH149" i="32"/>
  <c r="K204" i="32"/>
  <c r="X214" i="32"/>
  <c r="X247" i="32"/>
  <c r="W399" i="32"/>
  <c r="U61" i="32"/>
  <c r="AH65" i="32"/>
  <c r="W68" i="32"/>
  <c r="AH72" i="32"/>
  <c r="V74" i="32"/>
  <c r="V75" i="32"/>
  <c r="AG86" i="32"/>
  <c r="K93" i="32"/>
  <c r="K98" i="32"/>
  <c r="U107" i="32"/>
  <c r="AG118" i="32"/>
  <c r="U136" i="32"/>
  <c r="L138" i="32"/>
  <c r="AG144" i="32"/>
  <c r="AH146" i="32"/>
  <c r="K162" i="32"/>
  <c r="U165" i="32"/>
  <c r="K169" i="32"/>
  <c r="AG59" i="32"/>
  <c r="V61" i="32"/>
  <c r="K64" i="32"/>
  <c r="X68" i="32"/>
  <c r="W75" i="32"/>
  <c r="K84" i="32"/>
  <c r="AH86" i="32"/>
  <c r="V89" i="32"/>
  <c r="U90" i="32"/>
  <c r="U105" i="32"/>
  <c r="V107" i="32"/>
  <c r="AH115" i="32"/>
  <c r="AH118" i="32"/>
  <c r="K127" i="32"/>
  <c r="U133" i="32"/>
  <c r="V136" i="32"/>
  <c r="AH144" i="32"/>
  <c r="AG147" i="32"/>
  <c r="K153" i="32"/>
  <c r="U158" i="32"/>
  <c r="V165" i="32"/>
  <c r="W196" i="32"/>
  <c r="AH59" i="32"/>
  <c r="W61" i="32"/>
  <c r="U69" i="32"/>
  <c r="K70" i="32"/>
  <c r="X75" i="32"/>
  <c r="K77" i="32"/>
  <c r="V90" i="32"/>
  <c r="K101" i="32"/>
  <c r="U104" i="32"/>
  <c r="V105" i="32"/>
  <c r="X106" i="32"/>
  <c r="W107" i="32"/>
  <c r="AG116" i="32"/>
  <c r="K130" i="32"/>
  <c r="V133" i="32"/>
  <c r="U134" i="32"/>
  <c r="V135" i="32"/>
  <c r="W136" i="32"/>
  <c r="AG145" i="32"/>
  <c r="AH147" i="32"/>
  <c r="K156" i="32"/>
  <c r="V158" i="32"/>
  <c r="W165" i="32"/>
  <c r="K181" i="32"/>
  <c r="X196" i="32"/>
  <c r="AG201" i="32"/>
  <c r="AG249" i="32"/>
  <c r="U320" i="32"/>
  <c r="X61" i="32"/>
  <c r="V69" i="32"/>
  <c r="U76" i="32"/>
  <c r="AG80" i="32"/>
  <c r="X82" i="32"/>
  <c r="W90" i="32"/>
  <c r="U102" i="32"/>
  <c r="W104" i="32"/>
  <c r="W105" i="32"/>
  <c r="X107" i="32"/>
  <c r="AH116" i="32"/>
  <c r="K124" i="32"/>
  <c r="W133" i="32"/>
  <c r="V134" i="32"/>
  <c r="W135" i="32"/>
  <c r="X136" i="32"/>
  <c r="W158" i="32"/>
  <c r="X165" i="32"/>
  <c r="AG235" i="32"/>
  <c r="U252" i="32"/>
  <c r="AG67" i="32"/>
  <c r="W69" i="32"/>
  <c r="V76" i="32"/>
  <c r="AH80" i="32"/>
  <c r="U83" i="32"/>
  <c r="AG87" i="32"/>
  <c r="X90" i="32"/>
  <c r="K96" i="32"/>
  <c r="V102" i="32"/>
  <c r="X104" i="32"/>
  <c r="X105" i="32"/>
  <c r="AG113" i="32"/>
  <c r="K122" i="32"/>
  <c r="U131" i="32"/>
  <c r="X133" i="32"/>
  <c r="AG142" i="32"/>
  <c r="X158" i="32"/>
  <c r="W167" i="32"/>
  <c r="X69" i="32"/>
  <c r="AG73" i="32"/>
  <c r="W76" i="32"/>
  <c r="V83" i="32"/>
  <c r="K85" i="32"/>
  <c r="AH87" i="32"/>
  <c r="X91" i="32"/>
  <c r="U92" i="32"/>
  <c r="W102" i="32"/>
  <c r="AG110" i="32"/>
  <c r="AH113" i="32"/>
  <c r="U129" i="32"/>
  <c r="V131" i="32"/>
  <c r="AH139" i="32"/>
  <c r="AH142" i="32"/>
  <c r="K151" i="32"/>
  <c r="U157" i="32"/>
  <c r="X167" i="32"/>
  <c r="AG268" i="32"/>
  <c r="AH60" i="32"/>
  <c r="V62" i="32"/>
  <c r="V63" i="32"/>
  <c r="AG74" i="32"/>
  <c r="X76" i="32"/>
  <c r="W83" i="32"/>
  <c r="AG88" i="32"/>
  <c r="V92" i="32"/>
  <c r="U100" i="32"/>
  <c r="X102" i="32"/>
  <c r="AG108" i="32"/>
  <c r="AH110" i="32"/>
  <c r="K125" i="32"/>
  <c r="U128" i="32"/>
  <c r="V129" i="32"/>
  <c r="X130" i="32"/>
  <c r="W131" i="32"/>
  <c r="AG140" i="32"/>
  <c r="K154" i="32"/>
  <c r="V157" i="32"/>
  <c r="AH171" i="32"/>
  <c r="K72" i="32"/>
  <c r="AH74" i="32"/>
  <c r="K79" i="32"/>
  <c r="X83" i="32"/>
  <c r="V84" i="32"/>
  <c r="W92" i="32"/>
  <c r="K94" i="32"/>
  <c r="U97" i="32"/>
  <c r="V100" i="32"/>
  <c r="AH108" i="32"/>
  <c r="AG111" i="32"/>
  <c r="K117" i="32"/>
  <c r="U126" i="32"/>
  <c r="W128" i="32"/>
  <c r="W129" i="32"/>
  <c r="X131" i="32"/>
  <c r="AH140" i="32"/>
  <c r="K148" i="32"/>
  <c r="W157" i="32"/>
  <c r="U161" i="32"/>
  <c r="V375" i="32"/>
  <c r="X63" i="32"/>
  <c r="K65" i="32"/>
  <c r="U77" i="32"/>
  <c r="W84" i="32"/>
  <c r="X92" i="32"/>
  <c r="U93" i="32"/>
  <c r="V97" i="32"/>
  <c r="U98" i="32"/>
  <c r="V99" i="32"/>
  <c r="W100" i="32"/>
  <c r="AG109" i="32"/>
  <c r="AH111" i="32"/>
  <c r="K120" i="32"/>
  <c r="V126" i="32"/>
  <c r="X128" i="32"/>
  <c r="X129" i="32"/>
  <c r="AG137" i="32"/>
  <c r="K146" i="32"/>
  <c r="U155" i="32"/>
  <c r="V161" i="32"/>
  <c r="X243" i="32"/>
  <c r="AG259" i="32"/>
  <c r="U64" i="32"/>
  <c r="AG68" i="32"/>
  <c r="X70" i="32"/>
  <c r="V77" i="32"/>
  <c r="X84" i="32"/>
  <c r="K86" i="32"/>
  <c r="AG89" i="32"/>
  <c r="V93" i="32"/>
  <c r="W97" i="32"/>
  <c r="V98" i="32"/>
  <c r="W99" i="32"/>
  <c r="X100" i="32"/>
  <c r="W126" i="32"/>
  <c r="AG134" i="32"/>
  <c r="AH137" i="32"/>
  <c r="U153" i="32"/>
  <c r="V155" i="32"/>
  <c r="K160" i="32"/>
  <c r="W161" i="32"/>
  <c r="X184" i="32"/>
  <c r="K192" i="32"/>
  <c r="W93" i="32"/>
  <c r="U95" i="32"/>
  <c r="X97" i="32"/>
  <c r="AG106" i="32"/>
  <c r="U124" i="32"/>
  <c r="X126" i="32"/>
  <c r="AG132" i="32"/>
  <c r="AH134" i="32"/>
  <c r="K149" i="32"/>
  <c r="U152" i="32"/>
  <c r="V153" i="32"/>
  <c r="X154" i="32"/>
  <c r="W155" i="32"/>
  <c r="X161" i="32"/>
  <c r="AF8" i="32"/>
  <c r="U9" i="32"/>
  <c r="U11" i="32"/>
  <c r="AH16" i="32"/>
  <c r="W17" i="32"/>
  <c r="X17" i="32"/>
  <c r="L17" i="32"/>
  <c r="K18" i="32"/>
  <c r="AY19" i="32"/>
  <c r="AH25" i="32"/>
  <c r="W26" i="32"/>
  <c r="X26" i="32"/>
  <c r="L26" i="32"/>
  <c r="AG34" i="32"/>
  <c r="V35" i="32"/>
  <c r="AG41" i="32"/>
  <c r="V42" i="32"/>
  <c r="K43" i="32"/>
  <c r="U47" i="32"/>
  <c r="AH53" i="32"/>
  <c r="W54" i="32"/>
  <c r="K55" i="32"/>
  <c r="AG61" i="32"/>
  <c r="W64" i="32"/>
  <c r="V71" i="32"/>
  <c r="K73" i="32"/>
  <c r="AH75" i="32"/>
  <c r="V78" i="32"/>
  <c r="AG82" i="32"/>
  <c r="X93" i="32"/>
  <c r="V95" i="32"/>
  <c r="AH103" i="32"/>
  <c r="AH106" i="32"/>
  <c r="K115" i="32"/>
  <c r="U121" i="32"/>
  <c r="V124" i="32"/>
  <c r="AH132" i="32"/>
  <c r="AG135" i="32"/>
  <c r="K141" i="32"/>
  <c r="U150" i="32"/>
  <c r="W152" i="32"/>
  <c r="W153" i="32"/>
  <c r="X155" i="32"/>
  <c r="U500" i="32"/>
  <c r="X499" i="32"/>
  <c r="AH496" i="32"/>
  <c r="U492" i="32"/>
  <c r="X491" i="32"/>
  <c r="AH488" i="32"/>
  <c r="U484" i="32"/>
  <c r="X483" i="32"/>
  <c r="AH480" i="32"/>
  <c r="U476" i="32"/>
  <c r="W476" i="32"/>
  <c r="X476" i="32"/>
  <c r="L476" i="32"/>
  <c r="X475" i="32"/>
  <c r="AH472" i="32"/>
  <c r="U468" i="32"/>
  <c r="X467" i="32"/>
  <c r="AH464" i="32"/>
  <c r="U460" i="32"/>
  <c r="X459" i="32"/>
  <c r="AH456" i="32"/>
  <c r="U452" i="32"/>
  <c r="X451" i="32"/>
  <c r="AH448" i="32"/>
  <c r="U444" i="32"/>
  <c r="X443" i="32"/>
  <c r="AH440" i="32"/>
  <c r="U436" i="32"/>
  <c r="X435" i="32"/>
  <c r="AH432" i="32"/>
  <c r="U428" i="32"/>
  <c r="X427" i="32"/>
  <c r="AH424" i="32"/>
  <c r="U420" i="32"/>
  <c r="X419" i="32"/>
  <c r="AH416" i="32"/>
  <c r="W499" i="32"/>
  <c r="AG496" i="32"/>
  <c r="W491" i="32"/>
  <c r="AG488" i="32"/>
  <c r="W483" i="32"/>
  <c r="AG480" i="32"/>
  <c r="W475" i="32"/>
  <c r="AG472" i="32"/>
  <c r="W467" i="32"/>
  <c r="AG464" i="32"/>
  <c r="W459" i="32"/>
  <c r="AG456" i="32"/>
  <c r="W451" i="32"/>
  <c r="AG448" i="32"/>
  <c r="W443" i="32"/>
  <c r="AG440" i="32"/>
  <c r="W435" i="32"/>
  <c r="AG432" i="32"/>
  <c r="W427" i="32"/>
  <c r="AG424" i="32"/>
  <c r="V499" i="32"/>
  <c r="V491" i="32"/>
  <c r="V483" i="32"/>
  <c r="V475" i="32"/>
  <c r="V467" i="32"/>
  <c r="V459" i="32"/>
  <c r="V451" i="32"/>
  <c r="V443" i="32"/>
  <c r="V435" i="32"/>
  <c r="V427" i="32"/>
  <c r="U499" i="32"/>
  <c r="X498" i="32"/>
  <c r="AH495" i="32"/>
  <c r="U491" i="32"/>
  <c r="L491" i="32"/>
  <c r="X490" i="32"/>
  <c r="AH487" i="32"/>
  <c r="U483" i="32"/>
  <c r="X482" i="32"/>
  <c r="W498" i="32"/>
  <c r="AG495" i="32"/>
  <c r="W490" i="32"/>
  <c r="AG487" i="32"/>
  <c r="W482" i="32"/>
  <c r="AG479" i="32"/>
  <c r="W474" i="32"/>
  <c r="AG471" i="32"/>
  <c r="W466" i="32"/>
  <c r="AG463" i="32"/>
  <c r="W458" i="32"/>
  <c r="AG455" i="32"/>
  <c r="W450" i="32"/>
  <c r="AG447" i="32"/>
  <c r="W442" i="32"/>
  <c r="AG439" i="32"/>
  <c r="W434" i="32"/>
  <c r="AG431" i="32"/>
  <c r="W426" i="32"/>
  <c r="AG423" i="32"/>
  <c r="V498" i="32"/>
  <c r="V490" i="32"/>
  <c r="V482" i="32"/>
  <c r="V474" i="32"/>
  <c r="V466" i="32"/>
  <c r="V458" i="32"/>
  <c r="V450" i="32"/>
  <c r="V442" i="32"/>
  <c r="V434" i="32"/>
  <c r="V426" i="32"/>
  <c r="V418" i="32"/>
  <c r="U498" i="32"/>
  <c r="L498" i="32"/>
  <c r="X497" i="32"/>
  <c r="AH494" i="32"/>
  <c r="U490" i="32"/>
  <c r="L490" i="32"/>
  <c r="X489" i="32"/>
  <c r="AH486" i="32"/>
  <c r="U482" i="32"/>
  <c r="X481" i="32"/>
  <c r="AH478" i="32"/>
  <c r="U474" i="32"/>
  <c r="X473" i="32"/>
  <c r="AH470" i="32"/>
  <c r="U466" i="32"/>
  <c r="X465" i="32"/>
  <c r="AH462" i="32"/>
  <c r="U458" i="32"/>
  <c r="X457" i="32"/>
  <c r="AH454" i="32"/>
  <c r="U450" i="32"/>
  <c r="X450" i="32"/>
  <c r="L450" i="32"/>
  <c r="X449" i="32"/>
  <c r="AH446" i="32"/>
  <c r="U442" i="32"/>
  <c r="X441" i="32"/>
  <c r="AH438" i="32"/>
  <c r="U434" i="32"/>
  <c r="X433" i="32"/>
  <c r="AH430" i="32"/>
  <c r="U426" i="32"/>
  <c r="X425" i="32"/>
  <c r="AH422" i="32"/>
  <c r="W497" i="32"/>
  <c r="AG494" i="32"/>
  <c r="W489" i="32"/>
  <c r="AG486" i="32"/>
  <c r="W481" i="32"/>
  <c r="AG478" i="32"/>
  <c r="W473" i="32"/>
  <c r="AG470" i="32"/>
  <c r="W465" i="32"/>
  <c r="AG462" i="32"/>
  <c r="W457" i="32"/>
  <c r="AG454" i="32"/>
  <c r="W449" i="32"/>
  <c r="AG446" i="32"/>
  <c r="V497" i="32"/>
  <c r="V489" i="32"/>
  <c r="V481" i="32"/>
  <c r="V473" i="32"/>
  <c r="V465" i="32"/>
  <c r="V457" i="32"/>
  <c r="V449" i="32"/>
  <c r="V441" i="32"/>
  <c r="V433" i="32"/>
  <c r="V425" i="32"/>
  <c r="V417" i="32"/>
  <c r="V493" i="32"/>
  <c r="V485" i="32"/>
  <c r="V477" i="32"/>
  <c r="V469" i="32"/>
  <c r="V461" i="32"/>
  <c r="V453" i="32"/>
  <c r="V445" i="32"/>
  <c r="V437" i="32"/>
  <c r="V429" i="32"/>
  <c r="V421" i="32"/>
  <c r="U493" i="32"/>
  <c r="AG490" i="32"/>
  <c r="V487" i="32"/>
  <c r="V476" i="32"/>
  <c r="W469" i="32"/>
  <c r="X462" i="32"/>
  <c r="AG458" i="32"/>
  <c r="X455" i="32"/>
  <c r="V448" i="32"/>
  <c r="U441" i="32"/>
  <c r="AH436" i="32"/>
  <c r="W432" i="32"/>
  <c r="W431" i="32"/>
  <c r="V422" i="32"/>
  <c r="W413" i="32"/>
  <c r="AG410" i="32"/>
  <c r="W405" i="32"/>
  <c r="AG402" i="32"/>
  <c r="W397" i="32"/>
  <c r="AG394" i="32"/>
  <c r="W389" i="32"/>
  <c r="AG386" i="32"/>
  <c r="W381" i="32"/>
  <c r="AG378" i="32"/>
  <c r="W373" i="32"/>
  <c r="AG370" i="32"/>
  <c r="W365" i="32"/>
  <c r="AG362" i="32"/>
  <c r="W357" i="32"/>
  <c r="AG354" i="32"/>
  <c r="W349" i="32"/>
  <c r="AG346" i="32"/>
  <c r="W341" i="32"/>
  <c r="AG338" i="32"/>
  <c r="W333" i="32"/>
  <c r="AG330" i="32"/>
  <c r="W325" i="32"/>
  <c r="AG322" i="32"/>
  <c r="W317" i="32"/>
  <c r="AG314" i="32"/>
  <c r="W309" i="32"/>
  <c r="AG306" i="32"/>
  <c r="W301" i="32"/>
  <c r="X488" i="32"/>
  <c r="U487" i="32"/>
  <c r="AH471" i="32"/>
  <c r="U469" i="32"/>
  <c r="W462" i="32"/>
  <c r="W455" i="32"/>
  <c r="AH452" i="32"/>
  <c r="U448" i="32"/>
  <c r="X442" i="32"/>
  <c r="AG436" i="32"/>
  <c r="V432" i="32"/>
  <c r="V431" i="32"/>
  <c r="AH427" i="32"/>
  <c r="X423" i="32"/>
  <c r="U422" i="32"/>
  <c r="W422" i="32"/>
  <c r="X422" i="32"/>
  <c r="L422" i="32"/>
  <c r="V413" i="32"/>
  <c r="V405" i="32"/>
  <c r="V397" i="32"/>
  <c r="V389" i="32"/>
  <c r="V381" i="32"/>
  <c r="V373" i="32"/>
  <c r="V365" i="32"/>
  <c r="V357" i="32"/>
  <c r="V349" i="32"/>
  <c r="V341" i="32"/>
  <c r="V333" i="32"/>
  <c r="V325" i="32"/>
  <c r="V317" i="32"/>
  <c r="V309" i="32"/>
  <c r="V301" i="32"/>
  <c r="W488" i="32"/>
  <c r="AH485" i="32"/>
  <c r="AH465" i="32"/>
  <c r="V462" i="32"/>
  <c r="AH459" i="32"/>
  <c r="X456" i="32"/>
  <c r="V455" i="32"/>
  <c r="AG452" i="32"/>
  <c r="U449" i="32"/>
  <c r="L449" i="32"/>
  <c r="AH445" i="32"/>
  <c r="W433" i="32"/>
  <c r="U432" i="32"/>
  <c r="U431" i="32"/>
  <c r="AG427" i="32"/>
  <c r="X424" i="32"/>
  <c r="W423" i="32"/>
  <c r="U413" i="32"/>
  <c r="X413" i="32"/>
  <c r="L413" i="32"/>
  <c r="X412" i="32"/>
  <c r="AH409" i="32"/>
  <c r="U405" i="32"/>
  <c r="X404" i="32"/>
  <c r="AH401" i="32"/>
  <c r="U397" i="32"/>
  <c r="X396" i="32"/>
  <c r="AH393" i="32"/>
  <c r="U389" i="32"/>
  <c r="X388" i="32"/>
  <c r="AH385" i="32"/>
  <c r="U381" i="32"/>
  <c r="X380" i="32"/>
  <c r="AH377" i="32"/>
  <c r="U373" i="32"/>
  <c r="X373" i="32"/>
  <c r="L373" i="32"/>
  <c r="X372" i="32"/>
  <c r="AH369" i="32"/>
  <c r="U365" i="32"/>
  <c r="X365" i="32"/>
  <c r="L365" i="32"/>
  <c r="X364" i="32"/>
  <c r="AH361" i="32"/>
  <c r="U357" i="32"/>
  <c r="X357" i="32"/>
  <c r="L357" i="32"/>
  <c r="X356" i="32"/>
  <c r="AH353" i="32"/>
  <c r="U349" i="32"/>
  <c r="X349" i="32"/>
  <c r="L349" i="32"/>
  <c r="X348" i="32"/>
  <c r="AH345" i="32"/>
  <c r="U341" i="32"/>
  <c r="X340" i="32"/>
  <c r="AH337" i="32"/>
  <c r="U333" i="32"/>
  <c r="X332" i="32"/>
  <c r="AH329" i="32"/>
  <c r="U325" i="32"/>
  <c r="X324" i="32"/>
  <c r="AH321" i="32"/>
  <c r="U317" i="32"/>
  <c r="X316" i="32"/>
  <c r="AH313" i="32"/>
  <c r="U309" i="32"/>
  <c r="X309" i="32"/>
  <c r="L309" i="32"/>
  <c r="X308" i="32"/>
  <c r="AH305" i="32"/>
  <c r="U301" i="32"/>
  <c r="X301" i="32"/>
  <c r="L301" i="32"/>
  <c r="X300" i="32"/>
  <c r="AH297" i="32"/>
  <c r="X500" i="32"/>
  <c r="AH491" i="32"/>
  <c r="V488" i="32"/>
  <c r="AG485" i="32"/>
  <c r="X477" i="32"/>
  <c r="AH466" i="32"/>
  <c r="AG465" i="32"/>
  <c r="U462" i="32"/>
  <c r="AG459" i="32"/>
  <c r="W456" i="32"/>
  <c r="U455" i="32"/>
  <c r="AG445" i="32"/>
  <c r="U433" i="32"/>
  <c r="AH428" i="32"/>
  <c r="W424" i="32"/>
  <c r="V423" i="32"/>
  <c r="AH418" i="32"/>
  <c r="W412" i="32"/>
  <c r="AG409" i="32"/>
  <c r="W404" i="32"/>
  <c r="AG401" i="32"/>
  <c r="W396" i="32"/>
  <c r="AG393" i="32"/>
  <c r="W388" i="32"/>
  <c r="AG385" i="32"/>
  <c r="W380" i="32"/>
  <c r="AG377" i="32"/>
  <c r="W372" i="32"/>
  <c r="AG369" i="32"/>
  <c r="W364" i="32"/>
  <c r="AG361" i="32"/>
  <c r="W356" i="32"/>
  <c r="AG353" i="32"/>
  <c r="W348" i="32"/>
  <c r="AG345" i="32"/>
  <c r="W340" i="32"/>
  <c r="AG337" i="32"/>
  <c r="W332" i="32"/>
  <c r="AG329" i="32"/>
  <c r="W324" i="32"/>
  <c r="AG321" i="32"/>
  <c r="W316" i="32"/>
  <c r="AG313" i="32"/>
  <c r="W308" i="32"/>
  <c r="AG305" i="32"/>
  <c r="W500" i="32"/>
  <c r="X494" i="32"/>
  <c r="AG491" i="32"/>
  <c r="U488" i="32"/>
  <c r="L488" i="32"/>
  <c r="W477" i="32"/>
  <c r="X470" i="32"/>
  <c r="AG466" i="32"/>
  <c r="X463" i="32"/>
  <c r="V456" i="32"/>
  <c r="U443" i="32"/>
  <c r="L443" i="32"/>
  <c r="AH437" i="32"/>
  <c r="X434" i="32"/>
  <c r="AG428" i="32"/>
  <c r="V424" i="32"/>
  <c r="U423" i="32"/>
  <c r="AH419" i="32"/>
  <c r="AG418" i="32"/>
  <c r="AH417" i="32"/>
  <c r="V412" i="32"/>
  <c r="V404" i="32"/>
  <c r="V396" i="32"/>
  <c r="V388" i="32"/>
  <c r="V380" i="32"/>
  <c r="V372" i="32"/>
  <c r="V364" i="32"/>
  <c r="V356" i="32"/>
  <c r="V348" i="32"/>
  <c r="V340" i="32"/>
  <c r="V332" i="32"/>
  <c r="V324" i="32"/>
  <c r="V316" i="32"/>
  <c r="V308" i="32"/>
  <c r="V300" i="32"/>
  <c r="V500" i="32"/>
  <c r="W494" i="32"/>
  <c r="U489" i="32"/>
  <c r="L489" i="32"/>
  <c r="X484" i="32"/>
  <c r="AH479" i="32"/>
  <c r="U477" i="32"/>
  <c r="L477" i="32"/>
  <c r="W470" i="32"/>
  <c r="W463" i="32"/>
  <c r="AH460" i="32"/>
  <c r="U456" i="32"/>
  <c r="L456" i="32"/>
  <c r="AG437" i="32"/>
  <c r="W425" i="32"/>
  <c r="U424" i="32"/>
  <c r="L424" i="32"/>
  <c r="AG419" i="32"/>
  <c r="AG417" i="32"/>
  <c r="U412" i="32"/>
  <c r="X411" i="32"/>
  <c r="AH408" i="32"/>
  <c r="U404" i="32"/>
  <c r="X403" i="32"/>
  <c r="AH400" i="32"/>
  <c r="U396" i="32"/>
  <c r="X395" i="32"/>
  <c r="AH392" i="32"/>
  <c r="U388" i="32"/>
  <c r="X387" i="32"/>
  <c r="AH384" i="32"/>
  <c r="U380" i="32"/>
  <c r="L380" i="32"/>
  <c r="X379" i="32"/>
  <c r="AH376" i="32"/>
  <c r="U372" i="32"/>
  <c r="X371" i="32"/>
  <c r="AH368" i="32"/>
  <c r="U364" i="32"/>
  <c r="L364" i="32"/>
  <c r="X363" i="32"/>
  <c r="AH360" i="32"/>
  <c r="U356" i="32"/>
  <c r="L356" i="32"/>
  <c r="X355" i="32"/>
  <c r="AH352" i="32"/>
  <c r="U348" i="32"/>
  <c r="X347" i="32"/>
  <c r="AH344" i="32"/>
  <c r="U340" i="32"/>
  <c r="X339" i="32"/>
  <c r="AH336" i="32"/>
  <c r="U332" i="32"/>
  <c r="X331" i="32"/>
  <c r="AH328" i="32"/>
  <c r="U324" i="32"/>
  <c r="X323" i="32"/>
  <c r="AH320" i="32"/>
  <c r="U316" i="32"/>
  <c r="X315" i="32"/>
  <c r="AH312" i="32"/>
  <c r="U308" i="32"/>
  <c r="X307" i="32"/>
  <c r="AH304" i="32"/>
  <c r="U300" i="32"/>
  <c r="X299" i="32"/>
  <c r="AH296" i="32"/>
  <c r="V494" i="32"/>
  <c r="W484" i="32"/>
  <c r="AH473" i="32"/>
  <c r="V470" i="32"/>
  <c r="AH467" i="32"/>
  <c r="X464" i="32"/>
  <c r="V463" i="32"/>
  <c r="AG460" i="32"/>
  <c r="U457" i="32"/>
  <c r="L457" i="32"/>
  <c r="AH453" i="32"/>
  <c r="X444" i="32"/>
  <c r="U425" i="32"/>
  <c r="AH420" i="32"/>
  <c r="AG416" i="32"/>
  <c r="W411" i="32"/>
  <c r="AG408" i="32"/>
  <c r="W403" i="32"/>
  <c r="AG400" i="32"/>
  <c r="W395" i="32"/>
  <c r="AG392" i="32"/>
  <c r="W387" i="32"/>
  <c r="AG384" i="32"/>
  <c r="W379" i="32"/>
  <c r="AG376" i="32"/>
  <c r="W371" i="32"/>
  <c r="AG368" i="32"/>
  <c r="W363" i="32"/>
  <c r="AG360" i="32"/>
  <c r="W355" i="32"/>
  <c r="AG352" i="32"/>
  <c r="W347" i="32"/>
  <c r="AG344" i="32"/>
  <c r="W339" i="32"/>
  <c r="AG336" i="32"/>
  <c r="W331" i="32"/>
  <c r="U494" i="32"/>
  <c r="AH492" i="32"/>
  <c r="V484" i="32"/>
  <c r="AH474" i="32"/>
  <c r="AG473" i="32"/>
  <c r="U470" i="32"/>
  <c r="L470" i="32"/>
  <c r="AG467" i="32"/>
  <c r="W464" i="32"/>
  <c r="U463" i="32"/>
  <c r="L463" i="32"/>
  <c r="AG453" i="32"/>
  <c r="U451" i="32"/>
  <c r="L451" i="32"/>
  <c r="W444" i="32"/>
  <c r="U435" i="32"/>
  <c r="L435" i="32"/>
  <c r="AH429" i="32"/>
  <c r="X426" i="32"/>
  <c r="AG420" i="32"/>
  <c r="V411" i="32"/>
  <c r="V403" i="32"/>
  <c r="V395" i="32"/>
  <c r="V387" i="32"/>
  <c r="V379" i="32"/>
  <c r="V371" i="32"/>
  <c r="V363" i="32"/>
  <c r="V355" i="32"/>
  <c r="V347" i="32"/>
  <c r="V339" i="32"/>
  <c r="V331" i="32"/>
  <c r="V323" i="32"/>
  <c r="V315" i="32"/>
  <c r="V307" i="32"/>
  <c r="V299" i="32"/>
  <c r="AH497" i="32"/>
  <c r="AG492" i="32"/>
  <c r="X478" i="32"/>
  <c r="AG474" i="32"/>
  <c r="X471" i="32"/>
  <c r="V464" i="32"/>
  <c r="X458" i="32"/>
  <c r="V444" i="32"/>
  <c r="AG429" i="32"/>
  <c r="AH415" i="32"/>
  <c r="U411" i="32"/>
  <c r="X410" i="32"/>
  <c r="AH407" i="32"/>
  <c r="U403" i="32"/>
  <c r="X402" i="32"/>
  <c r="AH399" i="32"/>
  <c r="U395" i="32"/>
  <c r="L395" i="32"/>
  <c r="X394" i="32"/>
  <c r="AH391" i="32"/>
  <c r="U387" i="32"/>
  <c r="L387" i="32"/>
  <c r="X386" i="32"/>
  <c r="AH383" i="32"/>
  <c r="U379" i="32"/>
  <c r="X378" i="32"/>
  <c r="AH375" i="32"/>
  <c r="U371" i="32"/>
  <c r="X370" i="32"/>
  <c r="AH367" i="32"/>
  <c r="U363" i="32"/>
  <c r="L363" i="32"/>
  <c r="X362" i="32"/>
  <c r="AH359" i="32"/>
  <c r="U355" i="32"/>
  <c r="L355" i="32"/>
  <c r="X354" i="32"/>
  <c r="AH351" i="32"/>
  <c r="U347" i="32"/>
  <c r="L347" i="32"/>
  <c r="X346" i="32"/>
  <c r="AH343" i="32"/>
  <c r="U339" i="32"/>
  <c r="X338" i="32"/>
  <c r="AH335" i="32"/>
  <c r="U331" i="32"/>
  <c r="L331" i="32"/>
  <c r="X330" i="32"/>
  <c r="AH327" i="32"/>
  <c r="U323" i="32"/>
  <c r="X322" i="32"/>
  <c r="AH319" i="32"/>
  <c r="U315" i="32"/>
  <c r="W315" i="32"/>
  <c r="L315" i="32"/>
  <c r="X314" i="32"/>
  <c r="AH311" i="32"/>
  <c r="U307" i="32"/>
  <c r="X306" i="32"/>
  <c r="AH303" i="32"/>
  <c r="U299" i="32"/>
  <c r="X298" i="32"/>
  <c r="AH295" i="32"/>
  <c r="AH489" i="32"/>
  <c r="AG484" i="32"/>
  <c r="AH463" i="32"/>
  <c r="U461" i="32"/>
  <c r="W454" i="32"/>
  <c r="W447" i="32"/>
  <c r="AH444" i="32"/>
  <c r="W440" i="32"/>
  <c r="W439" i="32"/>
  <c r="W430" i="32"/>
  <c r="AH425" i="32"/>
  <c r="W414" i="32"/>
  <c r="AG411" i="32"/>
  <c r="W406" i="32"/>
  <c r="AG403" i="32"/>
  <c r="W398" i="32"/>
  <c r="AG395" i="32"/>
  <c r="W390" i="32"/>
  <c r="AG387" i="32"/>
  <c r="W382" i="32"/>
  <c r="AG379" i="32"/>
  <c r="W374" i="32"/>
  <c r="AG371" i="32"/>
  <c r="W366" i="32"/>
  <c r="AG363" i="32"/>
  <c r="W358" i="32"/>
  <c r="AG355" i="32"/>
  <c r="W350" i="32"/>
  <c r="AG347" i="32"/>
  <c r="W342" i="32"/>
  <c r="AG339" i="32"/>
  <c r="W334" i="32"/>
  <c r="AG331" i="32"/>
  <c r="W326" i="32"/>
  <c r="AG323" i="32"/>
  <c r="W493" i="32"/>
  <c r="AH490" i="32"/>
  <c r="W487" i="32"/>
  <c r="X469" i="32"/>
  <c r="AH458" i="32"/>
  <c r="AG457" i="32"/>
  <c r="U454" i="32"/>
  <c r="AG451" i="32"/>
  <c r="W448" i="32"/>
  <c r="U447" i="32"/>
  <c r="W441" i="32"/>
  <c r="U440" i="32"/>
  <c r="X440" i="32"/>
  <c r="L440" i="32"/>
  <c r="U439" i="32"/>
  <c r="X439" i="32"/>
  <c r="L439" i="32"/>
  <c r="AG435" i="32"/>
  <c r="X432" i="32"/>
  <c r="X431" i="32"/>
  <c r="U430" i="32"/>
  <c r="AG426" i="32"/>
  <c r="U414" i="32"/>
  <c r="AH410" i="32"/>
  <c r="U406" i="32"/>
  <c r="X405" i="32"/>
  <c r="AH402" i="32"/>
  <c r="U398" i="32"/>
  <c r="X397" i="32"/>
  <c r="AH394" i="32"/>
  <c r="U390" i="32"/>
  <c r="X389" i="32"/>
  <c r="AH386" i="32"/>
  <c r="U382" i="32"/>
  <c r="X381" i="32"/>
  <c r="AH378" i="32"/>
  <c r="U374" i="32"/>
  <c r="X374" i="32"/>
  <c r="L374" i="32"/>
  <c r="AH370" i="32"/>
  <c r="U366" i="32"/>
  <c r="AH362" i="32"/>
  <c r="U358" i="32"/>
  <c r="AH354" i="32"/>
  <c r="U350" i="32"/>
  <c r="AH346" i="32"/>
  <c r="U342" i="32"/>
  <c r="X341" i="32"/>
  <c r="AH338" i="32"/>
  <c r="U334" i="32"/>
  <c r="X333" i="32"/>
  <c r="AH330" i="32"/>
  <c r="U326" i="32"/>
  <c r="X325" i="32"/>
  <c r="AH322" i="32"/>
  <c r="U318" i="32"/>
  <c r="X317" i="32"/>
  <c r="AH314" i="32"/>
  <c r="U310" i="32"/>
  <c r="W310" i="32"/>
  <c r="X310" i="32"/>
  <c r="L310" i="32"/>
  <c r="AH306" i="32"/>
  <c r="U302" i="32"/>
  <c r="AH298" i="32"/>
  <c r="U294" i="32"/>
  <c r="X487" i="32"/>
  <c r="AG475" i="32"/>
  <c r="AG461" i="32"/>
  <c r="X454" i="32"/>
  <c r="AG438" i="32"/>
  <c r="U437" i="32"/>
  <c r="AH431" i="32"/>
  <c r="W428" i="32"/>
  <c r="W421" i="32"/>
  <c r="X415" i="32"/>
  <c r="X406" i="32"/>
  <c r="AH403" i="32"/>
  <c r="W401" i="32"/>
  <c r="AG389" i="32"/>
  <c r="V377" i="32"/>
  <c r="AG365" i="32"/>
  <c r="V353" i="32"/>
  <c r="AG341" i="32"/>
  <c r="W329" i="32"/>
  <c r="X318" i="32"/>
  <c r="X311" i="32"/>
  <c r="X304" i="32"/>
  <c r="V295" i="32"/>
  <c r="U292" i="32"/>
  <c r="X291" i="32"/>
  <c r="AH288" i="32"/>
  <c r="U284" i="32"/>
  <c r="X283" i="32"/>
  <c r="AH280" i="32"/>
  <c r="U276" i="32"/>
  <c r="X275" i="32"/>
  <c r="X485" i="32"/>
  <c r="AH483" i="32"/>
  <c r="X480" i="32"/>
  <c r="X472" i="32"/>
  <c r="V454" i="32"/>
  <c r="V428" i="32"/>
  <c r="AG425" i="32"/>
  <c r="U421" i="32"/>
  <c r="W415" i="32"/>
  <c r="V406" i="32"/>
  <c r="V401" i="32"/>
  <c r="W378" i="32"/>
  <c r="U377" i="32"/>
  <c r="W377" i="32"/>
  <c r="X377" i="32"/>
  <c r="L377" i="32"/>
  <c r="W354" i="32"/>
  <c r="U353" i="32"/>
  <c r="W330" i="32"/>
  <c r="V329" i="32"/>
  <c r="AH326" i="32"/>
  <c r="W318" i="32"/>
  <c r="W311" i="32"/>
  <c r="AH308" i="32"/>
  <c r="W304" i="32"/>
  <c r="X296" i="32"/>
  <c r="U295" i="32"/>
  <c r="W291" i="32"/>
  <c r="AG288" i="32"/>
  <c r="AH499" i="32"/>
  <c r="X496" i="32"/>
  <c r="W485" i="32"/>
  <c r="AG483" i="32"/>
  <c r="W480" i="32"/>
  <c r="W472" i="32"/>
  <c r="AG422" i="32"/>
  <c r="V415" i="32"/>
  <c r="U401" i="32"/>
  <c r="X392" i="32"/>
  <c r="AH380" i="32"/>
  <c r="V378" i="32"/>
  <c r="X368" i="32"/>
  <c r="AH356" i="32"/>
  <c r="V354" i="32"/>
  <c r="X344" i="32"/>
  <c r="AH332" i="32"/>
  <c r="V330" i="32"/>
  <c r="U329" i="32"/>
  <c r="AG326" i="32"/>
  <c r="AG320" i="32"/>
  <c r="V318" i="32"/>
  <c r="V311" i="32"/>
  <c r="AG308" i="32"/>
  <c r="X305" i="32"/>
  <c r="V304" i="32"/>
  <c r="AG499" i="32"/>
  <c r="W496" i="32"/>
  <c r="X493" i="32"/>
  <c r="U485" i="32"/>
  <c r="V480" i="32"/>
  <c r="V472" i="32"/>
  <c r="X452" i="32"/>
  <c r="X448" i="32"/>
  <c r="AH435" i="32"/>
  <c r="W419" i="32"/>
  <c r="U415" i="32"/>
  <c r="AH413" i="32"/>
  <c r="W402" i="32"/>
  <c r="W392" i="32"/>
  <c r="AG380" i="32"/>
  <c r="U378" i="32"/>
  <c r="W368" i="32"/>
  <c r="AG356" i="32"/>
  <c r="U354" i="32"/>
  <c r="W344" i="32"/>
  <c r="AG332" i="32"/>
  <c r="U330" i="32"/>
  <c r="L330" i="32"/>
  <c r="AH315" i="32"/>
  <c r="U311" i="32"/>
  <c r="W306" i="32"/>
  <c r="W305" i="32"/>
  <c r="U304" i="32"/>
  <c r="AG301" i="32"/>
  <c r="W299" i="32"/>
  <c r="V298" i="32"/>
  <c r="W297" i="32"/>
  <c r="V296" i="32"/>
  <c r="U291" i="32"/>
  <c r="L291" i="32"/>
  <c r="X290" i="32"/>
  <c r="AH287" i="32"/>
  <c r="U283" i="32"/>
  <c r="X282" i="32"/>
  <c r="AH279" i="32"/>
  <c r="U275" i="32"/>
  <c r="X274" i="32"/>
  <c r="V496" i="32"/>
  <c r="U480" i="32"/>
  <c r="L480" i="32"/>
  <c r="U472" i="32"/>
  <c r="AH455" i="32"/>
  <c r="W452" i="32"/>
  <c r="AH449" i="32"/>
  <c r="AG444" i="32"/>
  <c r="V419" i="32"/>
  <c r="AG413" i="32"/>
  <c r="AH404" i="32"/>
  <c r="V402" i="32"/>
  <c r="AG399" i="32"/>
  <c r="V392" i="32"/>
  <c r="X383" i="32"/>
  <c r="AG375" i="32"/>
  <c r="V368" i="32"/>
  <c r="X359" i="32"/>
  <c r="AG351" i="32"/>
  <c r="V344" i="32"/>
  <c r="X335" i="32"/>
  <c r="AG315" i="32"/>
  <c r="V306" i="32"/>
  <c r="V305" i="32"/>
  <c r="U298" i="32"/>
  <c r="V297" i="32"/>
  <c r="U296" i="32"/>
  <c r="W290" i="32"/>
  <c r="AG287" i="32"/>
  <c r="W282" i="32"/>
  <c r="AG279" i="32"/>
  <c r="AG497" i="32"/>
  <c r="U496" i="32"/>
  <c r="L496" i="32"/>
  <c r="AH481" i="32"/>
  <c r="V452" i="32"/>
  <c r="AG449" i="32"/>
  <c r="X446" i="32"/>
  <c r="V440" i="32"/>
  <c r="AH426" i="32"/>
  <c r="U419" i="32"/>
  <c r="AG404" i="32"/>
  <c r="U402" i="32"/>
  <c r="L402" i="32"/>
  <c r="U392" i="32"/>
  <c r="AH390" i="32"/>
  <c r="W383" i="32"/>
  <c r="U368" i="32"/>
  <c r="L368" i="32"/>
  <c r="AH366" i="32"/>
  <c r="W359" i="32"/>
  <c r="U344" i="32"/>
  <c r="AH342" i="32"/>
  <c r="W335" i="32"/>
  <c r="X319" i="32"/>
  <c r="X312" i="32"/>
  <c r="U306" i="32"/>
  <c r="U305" i="32"/>
  <c r="L305" i="32"/>
  <c r="U297" i="32"/>
  <c r="V290" i="32"/>
  <c r="AG481" i="32"/>
  <c r="W446" i="32"/>
  <c r="X416" i="32"/>
  <c r="X407" i="32"/>
  <c r="X398" i="32"/>
  <c r="AH395" i="32"/>
  <c r="X393" i="32"/>
  <c r="AG390" i="32"/>
  <c r="V383" i="32"/>
  <c r="AH371" i="32"/>
  <c r="X369" i="32"/>
  <c r="AG366" i="32"/>
  <c r="V359" i="32"/>
  <c r="X350" i="32"/>
  <c r="AH347" i="32"/>
  <c r="X345" i="32"/>
  <c r="AG342" i="32"/>
  <c r="V335" i="32"/>
  <c r="W319" i="32"/>
  <c r="AH316" i="32"/>
  <c r="W312" i="32"/>
  <c r="AH309" i="32"/>
  <c r="W307" i="32"/>
  <c r="AH302" i="32"/>
  <c r="W300" i="32"/>
  <c r="U290" i="32"/>
  <c r="U467" i="32"/>
  <c r="L467" i="32"/>
  <c r="V446" i="32"/>
  <c r="AH441" i="32"/>
  <c r="W416" i="32"/>
  <c r="W407" i="32"/>
  <c r="V398" i="32"/>
  <c r="W393" i="32"/>
  <c r="U383" i="32"/>
  <c r="AH381" i="32"/>
  <c r="V374" i="32"/>
  <c r="W369" i="32"/>
  <c r="U359" i="32"/>
  <c r="AH357" i="32"/>
  <c r="V350" i="32"/>
  <c r="W345" i="32"/>
  <c r="U335" i="32"/>
  <c r="AH333" i="32"/>
  <c r="AG327" i="32"/>
  <c r="V319" i="32"/>
  <c r="AG316" i="32"/>
  <c r="X313" i="32"/>
  <c r="V312" i="32"/>
  <c r="AG309" i="32"/>
  <c r="AG302" i="32"/>
  <c r="U475" i="32"/>
  <c r="L475" i="32"/>
  <c r="AH468" i="32"/>
  <c r="X461" i="32"/>
  <c r="U446" i="32"/>
  <c r="L446" i="32"/>
  <c r="AH500" i="32"/>
  <c r="AH484" i="32"/>
  <c r="W478" i="32"/>
  <c r="AH476" i="32"/>
  <c r="U473" i="32"/>
  <c r="L473" i="32"/>
  <c r="U464" i="32"/>
  <c r="AG450" i="32"/>
  <c r="AH447" i="32"/>
  <c r="AG500" i="32"/>
  <c r="X486" i="32"/>
  <c r="V478" i="32"/>
  <c r="AG476" i="32"/>
  <c r="U459" i="32"/>
  <c r="L459" i="32"/>
  <c r="AH439" i="32"/>
  <c r="U438" i="32"/>
  <c r="U429" i="32"/>
  <c r="AH423" i="32"/>
  <c r="AG396" i="32"/>
  <c r="U394" i="32"/>
  <c r="W384" i="32"/>
  <c r="AG372" i="32"/>
  <c r="U370" i="32"/>
  <c r="W370" i="32"/>
  <c r="L370" i="32"/>
  <c r="W360" i="32"/>
  <c r="AG348" i="32"/>
  <c r="U346" i="32"/>
  <c r="W346" i="32"/>
  <c r="L346" i="32"/>
  <c r="W336" i="32"/>
  <c r="V326" i="32"/>
  <c r="AH323" i="32"/>
  <c r="W320" i="32"/>
  <c r="AH317" i="32"/>
  <c r="AG310" i="32"/>
  <c r="AG303" i="32"/>
  <c r="V486" i="32"/>
  <c r="U481" i="32"/>
  <c r="L481" i="32"/>
  <c r="W453" i="32"/>
  <c r="AH498" i="32"/>
  <c r="X492" i="32"/>
  <c r="U486" i="32"/>
  <c r="U453" i="32"/>
  <c r="X453" i="32"/>
  <c r="L453" i="32"/>
  <c r="AG498" i="32"/>
  <c r="W492" i="32"/>
  <c r="AH482" i="32"/>
  <c r="U465" i="32"/>
  <c r="L465" i="32"/>
  <c r="AH451" i="32"/>
  <c r="V492" i="32"/>
  <c r="AG482" i="32"/>
  <c r="AH493" i="32"/>
  <c r="W479" i="32"/>
  <c r="W468" i="32"/>
  <c r="AH457" i="32"/>
  <c r="V447" i="32"/>
  <c r="X445" i="32"/>
  <c r="X495" i="32"/>
  <c r="AG493" i="32"/>
  <c r="V479" i="32"/>
  <c r="AH477" i="32"/>
  <c r="V468" i="32"/>
  <c r="W445" i="32"/>
  <c r="V495" i="32"/>
  <c r="V471" i="32"/>
  <c r="AG469" i="32"/>
  <c r="X466" i="32"/>
  <c r="W460" i="32"/>
  <c r="AH443" i="32"/>
  <c r="AH434" i="32"/>
  <c r="X430" i="32"/>
  <c r="U418" i="32"/>
  <c r="W410" i="32"/>
  <c r="U400" i="32"/>
  <c r="W400" i="32"/>
  <c r="X400" i="32"/>
  <c r="L400" i="32"/>
  <c r="AH398" i="32"/>
  <c r="W391" i="32"/>
  <c r="U376" i="32"/>
  <c r="AH374" i="32"/>
  <c r="W367" i="32"/>
  <c r="U352" i="32"/>
  <c r="AH350" i="32"/>
  <c r="W343" i="32"/>
  <c r="W328" i="32"/>
  <c r="AG325" i="32"/>
  <c r="AG319" i="32"/>
  <c r="AG312" i="32"/>
  <c r="V310" i="32"/>
  <c r="V303" i="32"/>
  <c r="AH300" i="32"/>
  <c r="V294" i="32"/>
  <c r="AH475" i="32"/>
  <c r="AH461" i="32"/>
  <c r="W437" i="32"/>
  <c r="X428" i="32"/>
  <c r="X421" i="32"/>
  <c r="AG412" i="32"/>
  <c r="U410" i="32"/>
  <c r="L410" i="32"/>
  <c r="X401" i="32"/>
  <c r="U391" i="32"/>
  <c r="X391" i="32"/>
  <c r="L391" i="32"/>
  <c r="AH389" i="32"/>
  <c r="V382" i="32"/>
  <c r="U367" i="32"/>
  <c r="AH365" i="32"/>
  <c r="V358" i="32"/>
  <c r="W353" i="32"/>
  <c r="U343" i="32"/>
  <c r="X343" i="32"/>
  <c r="L343" i="32"/>
  <c r="AH341" i="32"/>
  <c r="V334" i="32"/>
  <c r="X329" i="32"/>
  <c r="U328" i="32"/>
  <c r="AG307" i="32"/>
  <c r="W295" i="32"/>
  <c r="V292" i="32"/>
  <c r="V284" i="32"/>
  <c r="X438" i="32"/>
  <c r="X436" i="32"/>
  <c r="X429" i="32"/>
  <c r="U427" i="32"/>
  <c r="L427" i="32"/>
  <c r="W418" i="32"/>
  <c r="U408" i="32"/>
  <c r="V360" i="32"/>
  <c r="V327" i="32"/>
  <c r="W314" i="32"/>
  <c r="W302" i="32"/>
  <c r="AG300" i="32"/>
  <c r="AH291" i="32"/>
  <c r="V285" i="32"/>
  <c r="W281" i="32"/>
  <c r="X280" i="32"/>
  <c r="X279" i="32"/>
  <c r="X278" i="32"/>
  <c r="X277" i="32"/>
  <c r="X276" i="32"/>
  <c r="V267" i="32"/>
  <c r="V259" i="32"/>
  <c r="V251" i="32"/>
  <c r="V243" i="32"/>
  <c r="V235" i="32"/>
  <c r="V227" i="32"/>
  <c r="V219" i="32"/>
  <c r="AG216" i="32"/>
  <c r="X212" i="32"/>
  <c r="AG210" i="32"/>
  <c r="U203" i="32"/>
  <c r="K199" i="32"/>
  <c r="W198" i="32"/>
  <c r="AH197" i="32"/>
  <c r="U191" i="32"/>
  <c r="K187" i="32"/>
  <c r="W186" i="32"/>
  <c r="AH185" i="32"/>
  <c r="U179" i="32"/>
  <c r="K175" i="32"/>
  <c r="W174" i="32"/>
  <c r="AH173" i="32"/>
  <c r="U167" i="32"/>
  <c r="K163" i="32"/>
  <c r="W162" i="32"/>
  <c r="AH161" i="32"/>
  <c r="W438" i="32"/>
  <c r="W436" i="32"/>
  <c r="W429" i="32"/>
  <c r="U360" i="32"/>
  <c r="U327" i="32"/>
  <c r="V314" i="32"/>
  <c r="V302" i="32"/>
  <c r="AG291" i="32"/>
  <c r="X286" i="32"/>
  <c r="U285" i="32"/>
  <c r="W285" i="32"/>
  <c r="L285" i="32"/>
  <c r="V281" i="32"/>
  <c r="W280" i="32"/>
  <c r="W279" i="32"/>
  <c r="W278" i="32"/>
  <c r="W277" i="32"/>
  <c r="W276" i="32"/>
  <c r="W275" i="32"/>
  <c r="AH271" i="32"/>
  <c r="U267" i="32"/>
  <c r="X266" i="32"/>
  <c r="AH263" i="32"/>
  <c r="U259" i="32"/>
  <c r="X258" i="32"/>
  <c r="AH255" i="32"/>
  <c r="U251" i="32"/>
  <c r="X250" i="32"/>
  <c r="AH247" i="32"/>
  <c r="U243" i="32"/>
  <c r="W243" i="32"/>
  <c r="L243" i="32"/>
  <c r="X242" i="32"/>
  <c r="AH239" i="32"/>
  <c r="U235" i="32"/>
  <c r="X234" i="32"/>
  <c r="AH231" i="32"/>
  <c r="U227" i="32"/>
  <c r="W227" i="32"/>
  <c r="X227" i="32"/>
  <c r="L227" i="32"/>
  <c r="X226" i="32"/>
  <c r="AH223" i="32"/>
  <c r="U219" i="32"/>
  <c r="W219" i="32"/>
  <c r="X219" i="32"/>
  <c r="L219" i="32"/>
  <c r="X218" i="32"/>
  <c r="W212" i="32"/>
  <c r="X205" i="32"/>
  <c r="V198" i="32"/>
  <c r="AG197" i="32"/>
  <c r="X193" i="32"/>
  <c r="V186" i="32"/>
  <c r="AG185" i="32"/>
  <c r="X181" i="32"/>
  <c r="V174" i="32"/>
  <c r="AG173" i="32"/>
  <c r="X169" i="32"/>
  <c r="V162" i="32"/>
  <c r="AG161" i="32"/>
  <c r="X157" i="32"/>
  <c r="X468" i="32"/>
  <c r="AG443" i="32"/>
  <c r="V438" i="32"/>
  <c r="V436" i="32"/>
  <c r="AH421" i="32"/>
  <c r="V416" i="32"/>
  <c r="V393" i="32"/>
  <c r="V345" i="32"/>
  <c r="AG328" i="32"/>
  <c r="U314" i="32"/>
  <c r="AH292" i="32"/>
  <c r="W286" i="32"/>
  <c r="U281" i="32"/>
  <c r="V280" i="32"/>
  <c r="V279" i="32"/>
  <c r="V278" i="32"/>
  <c r="V277" i="32"/>
  <c r="V276" i="32"/>
  <c r="V275" i="32"/>
  <c r="W274" i="32"/>
  <c r="AG271" i="32"/>
  <c r="W266" i="32"/>
  <c r="AG263" i="32"/>
  <c r="W258" i="32"/>
  <c r="AG255" i="32"/>
  <c r="W250" i="32"/>
  <c r="AG247" i="32"/>
  <c r="W242" i="32"/>
  <c r="AG239" i="32"/>
  <c r="W234" i="32"/>
  <c r="AG231" i="32"/>
  <c r="W226" i="32"/>
  <c r="AG223" i="32"/>
  <c r="W218" i="32"/>
  <c r="V212" i="32"/>
  <c r="K206" i="32"/>
  <c r="W205" i="32"/>
  <c r="AH204" i="32"/>
  <c r="U198" i="32"/>
  <c r="K194" i="32"/>
  <c r="W193" i="32"/>
  <c r="AH192" i="32"/>
  <c r="U186" i="32"/>
  <c r="K182" i="32"/>
  <c r="W181" i="32"/>
  <c r="AH180" i="32"/>
  <c r="U174" i="32"/>
  <c r="K170" i="32"/>
  <c r="W169" i="32"/>
  <c r="AH168" i="32"/>
  <c r="U162" i="32"/>
  <c r="W486" i="32"/>
  <c r="AG434" i="32"/>
  <c r="AG421" i="32"/>
  <c r="U416" i="32"/>
  <c r="L416" i="32"/>
  <c r="U393" i="32"/>
  <c r="U345" i="32"/>
  <c r="L345" i="32"/>
  <c r="AG292" i="32"/>
  <c r="X287" i="32"/>
  <c r="V286" i="32"/>
  <c r="U280" i="32"/>
  <c r="U279" i="32"/>
  <c r="U278" i="32"/>
  <c r="L278" i="32"/>
  <c r="U277" i="32"/>
  <c r="V274" i="32"/>
  <c r="V266" i="32"/>
  <c r="V258" i="32"/>
  <c r="V250" i="32"/>
  <c r="V242" i="32"/>
  <c r="V234" i="32"/>
  <c r="V226" i="32"/>
  <c r="V218" i="32"/>
  <c r="AH215" i="32"/>
  <c r="U212" i="32"/>
  <c r="L212" i="32"/>
  <c r="AH209" i="32"/>
  <c r="V205" i="32"/>
  <c r="AG204" i="32"/>
  <c r="X200" i="32"/>
  <c r="V193" i="32"/>
  <c r="AG192" i="32"/>
  <c r="X188" i="32"/>
  <c r="V181" i="32"/>
  <c r="AG180" i="32"/>
  <c r="X176" i="32"/>
  <c r="V169" i="32"/>
  <c r="AG168" i="32"/>
  <c r="X164" i="32"/>
  <c r="X479" i="32"/>
  <c r="W461" i="32"/>
  <c r="U445" i="32"/>
  <c r="AH412" i="32"/>
  <c r="W386" i="32"/>
  <c r="AH379" i="32"/>
  <c r="X358" i="32"/>
  <c r="W338" i="32"/>
  <c r="AH331" i="32"/>
  <c r="W287" i="32"/>
  <c r="U286" i="32"/>
  <c r="U274" i="32"/>
  <c r="L274" i="32"/>
  <c r="X273" i="32"/>
  <c r="AH270" i="32"/>
  <c r="U266" i="32"/>
  <c r="L266" i="32"/>
  <c r="X265" i="32"/>
  <c r="AH262" i="32"/>
  <c r="U258" i="32"/>
  <c r="X257" i="32"/>
  <c r="AH254" i="32"/>
  <c r="U250" i="32"/>
  <c r="L250" i="32"/>
  <c r="X249" i="32"/>
  <c r="AH246" i="32"/>
  <c r="U242" i="32"/>
  <c r="L242" i="32"/>
  <c r="X241" i="32"/>
  <c r="AH238" i="32"/>
  <c r="U234" i="32"/>
  <c r="X233" i="32"/>
  <c r="AH230" i="32"/>
  <c r="U226" i="32"/>
  <c r="X225" i="32"/>
  <c r="AH222" i="32"/>
  <c r="U218" i="32"/>
  <c r="L218" i="32"/>
  <c r="X217" i="32"/>
  <c r="AG215" i="32"/>
  <c r="X211" i="32"/>
  <c r="AG209" i="32"/>
  <c r="U205" i="32"/>
  <c r="K201" i="32"/>
  <c r="W200" i="32"/>
  <c r="AH199" i="32"/>
  <c r="U193" i="32"/>
  <c r="K189" i="32"/>
  <c r="W188" i="32"/>
  <c r="AH187" i="32"/>
  <c r="U181" i="32"/>
  <c r="K177" i="32"/>
  <c r="W176" i="32"/>
  <c r="AH175" i="32"/>
  <c r="U169" i="32"/>
  <c r="K165" i="32"/>
  <c r="W164" i="32"/>
  <c r="AH163" i="32"/>
  <c r="U479" i="32"/>
  <c r="AG441" i="32"/>
  <c r="X414" i="32"/>
  <c r="V386" i="32"/>
  <c r="AG374" i="32"/>
  <c r="V338" i="32"/>
  <c r="AH293" i="32"/>
  <c r="X289" i="32"/>
  <c r="X288" i="32"/>
  <c r="V287" i="32"/>
  <c r="W273" i="32"/>
  <c r="AG270" i="32"/>
  <c r="W265" i="32"/>
  <c r="AG262" i="32"/>
  <c r="W257" i="32"/>
  <c r="AG254" i="32"/>
  <c r="W249" i="32"/>
  <c r="AG246" i="32"/>
  <c r="W241" i="32"/>
  <c r="AG238" i="32"/>
  <c r="W233" i="32"/>
  <c r="AG230" i="32"/>
  <c r="W225" i="32"/>
  <c r="AG222" i="32"/>
  <c r="W217" i="32"/>
  <c r="W211" i="32"/>
  <c r="X207" i="32"/>
  <c r="V200" i="32"/>
  <c r="AG199" i="32"/>
  <c r="X195" i="32"/>
  <c r="V188" i="32"/>
  <c r="AG187" i="32"/>
  <c r="X183" i="32"/>
  <c r="V176" i="32"/>
  <c r="AG175" i="32"/>
  <c r="X171" i="32"/>
  <c r="V164" i="32"/>
  <c r="AG163" i="32"/>
  <c r="X159" i="32"/>
  <c r="W495" i="32"/>
  <c r="AG430" i="32"/>
  <c r="V414" i="32"/>
  <c r="AH397" i="32"/>
  <c r="U386" i="32"/>
  <c r="AH364" i="32"/>
  <c r="X361" i="32"/>
  <c r="AH349" i="32"/>
  <c r="U338" i="32"/>
  <c r="L338" i="32"/>
  <c r="AH318" i="32"/>
  <c r="AG296" i="32"/>
  <c r="AG293" i="32"/>
  <c r="W289" i="32"/>
  <c r="W288" i="32"/>
  <c r="U287" i="32"/>
  <c r="L287" i="32"/>
  <c r="V273" i="32"/>
  <c r="V265" i="32"/>
  <c r="V257" i="32"/>
  <c r="V249" i="32"/>
  <c r="V241" i="32"/>
  <c r="V233" i="32"/>
  <c r="V225" i="32"/>
  <c r="V217" i="32"/>
  <c r="V211" i="32"/>
  <c r="K208" i="32"/>
  <c r="W207" i="32"/>
  <c r="AH206" i="32"/>
  <c r="U200" i="32"/>
  <c r="K196" i="32"/>
  <c r="W195" i="32"/>
  <c r="AH194" i="32"/>
  <c r="U188" i="32"/>
  <c r="K184" i="32"/>
  <c r="W183" i="32"/>
  <c r="AH182" i="32"/>
  <c r="U176" i="32"/>
  <c r="K172" i="32"/>
  <c r="W171" i="32"/>
  <c r="AH170" i="32"/>
  <c r="U164" i="32"/>
  <c r="U495" i="32"/>
  <c r="X474" i="32"/>
  <c r="X409" i="32"/>
  <c r="AG407" i="32"/>
  <c r="AG397" i="32"/>
  <c r="W394" i="32"/>
  <c r="AH382" i="32"/>
  <c r="AH372" i="32"/>
  <c r="X366" i="32"/>
  <c r="AG364" i="32"/>
  <c r="W361" i="32"/>
  <c r="X353" i="32"/>
  <c r="AG349" i="32"/>
  <c r="AH334" i="32"/>
  <c r="X320" i="32"/>
  <c r="AG318" i="32"/>
  <c r="AH301" i="32"/>
  <c r="X295" i="32"/>
  <c r="V289" i="32"/>
  <c r="V288" i="32"/>
  <c r="U273" i="32"/>
  <c r="X272" i="32"/>
  <c r="AH269" i="32"/>
  <c r="U265" i="32"/>
  <c r="L265" i="32"/>
  <c r="X264" i="32"/>
  <c r="AH261" i="32"/>
  <c r="U257" i="32"/>
  <c r="L257" i="32"/>
  <c r="X256" i="32"/>
  <c r="AH253" i="32"/>
  <c r="U249" i="32"/>
  <c r="L249" i="32"/>
  <c r="X248" i="32"/>
  <c r="AH245" i="32"/>
  <c r="U241" i="32"/>
  <c r="L241" i="32"/>
  <c r="X240" i="32"/>
  <c r="AH237" i="32"/>
  <c r="U233" i="32"/>
  <c r="X232" i="32"/>
  <c r="AH229" i="32"/>
  <c r="U225" i="32"/>
  <c r="L225" i="32"/>
  <c r="X224" i="32"/>
  <c r="AH221" i="32"/>
  <c r="U217" i="32"/>
  <c r="L217" i="32"/>
  <c r="AH214" i="32"/>
  <c r="U211" i="32"/>
  <c r="L211" i="32"/>
  <c r="V207" i="32"/>
  <c r="AG206" i="32"/>
  <c r="X202" i="32"/>
  <c r="V195" i="32"/>
  <c r="AG194" i="32"/>
  <c r="X190" i="32"/>
  <c r="V183" i="32"/>
  <c r="AG182" i="32"/>
  <c r="X178" i="32"/>
  <c r="V171" i="32"/>
  <c r="AG170" i="32"/>
  <c r="X166" i="32"/>
  <c r="V159" i="32"/>
  <c r="AG158" i="32"/>
  <c r="AH469" i="32"/>
  <c r="W409" i="32"/>
  <c r="AH405" i="32"/>
  <c r="X399" i="32"/>
  <c r="V394" i="32"/>
  <c r="V391" i="32"/>
  <c r="AG382" i="32"/>
  <c r="X376" i="32"/>
  <c r="V366" i="32"/>
  <c r="V361" i="32"/>
  <c r="AG359" i="32"/>
  <c r="AG357" i="32"/>
  <c r="X351" i="32"/>
  <c r="V346" i="32"/>
  <c r="V343" i="32"/>
  <c r="AG334" i="32"/>
  <c r="V320" i="32"/>
  <c r="U289" i="32"/>
  <c r="U288" i="32"/>
  <c r="W272" i="32"/>
  <c r="AG269" i="32"/>
  <c r="W264" i="32"/>
  <c r="AG261" i="32"/>
  <c r="W256" i="32"/>
  <c r="AG253" i="32"/>
  <c r="W248" i="32"/>
  <c r="AG245" i="32"/>
  <c r="W240" i="32"/>
  <c r="AG237" i="32"/>
  <c r="W232" i="32"/>
  <c r="AG229" i="32"/>
  <c r="W224" i="32"/>
  <c r="AG221" i="32"/>
  <c r="X216" i="32"/>
  <c r="AG214" i="32"/>
  <c r="X210" i="32"/>
  <c r="U207" i="32"/>
  <c r="K203" i="32"/>
  <c r="W202" i="32"/>
  <c r="AH201" i="32"/>
  <c r="U195" i="32"/>
  <c r="K191" i="32"/>
  <c r="W190" i="32"/>
  <c r="AH189" i="32"/>
  <c r="U183" i="32"/>
  <c r="K179" i="32"/>
  <c r="W178" i="32"/>
  <c r="AH177" i="32"/>
  <c r="U171" i="32"/>
  <c r="K167" i="32"/>
  <c r="W166" i="32"/>
  <c r="AH165" i="32"/>
  <c r="U159" i="32"/>
  <c r="U409" i="32"/>
  <c r="V399" i="32"/>
  <c r="V376" i="32"/>
  <c r="V351" i="32"/>
  <c r="X328" i="32"/>
  <c r="AH307" i="32"/>
  <c r="W303" i="32"/>
  <c r="U272" i="32"/>
  <c r="X417" i="32"/>
  <c r="U399" i="32"/>
  <c r="L399" i="32"/>
  <c r="X384" i="32"/>
  <c r="AG367" i="32"/>
  <c r="U351" i="32"/>
  <c r="X336" i="32"/>
  <c r="V328" i="32"/>
  <c r="AH310" i="32"/>
  <c r="U303" i="32"/>
  <c r="AG297" i="32"/>
  <c r="X292" i="32"/>
  <c r="W417" i="32"/>
  <c r="V384" i="32"/>
  <c r="V336" i="32"/>
  <c r="W292" i="32"/>
  <c r="AH284" i="32"/>
  <c r="AH283" i="32"/>
  <c r="V271" i="32"/>
  <c r="AG489" i="32"/>
  <c r="X437" i="32"/>
  <c r="U417" i="32"/>
  <c r="U384" i="32"/>
  <c r="U336" i="32"/>
  <c r="L336" i="32"/>
  <c r="AG304" i="32"/>
  <c r="AH294" i="32"/>
  <c r="AH285" i="32"/>
  <c r="AG284" i="32"/>
  <c r="AG283" i="32"/>
  <c r="AH282" i="32"/>
  <c r="U271" i="32"/>
  <c r="X270" i="32"/>
  <c r="AH267" i="32"/>
  <c r="X460" i="32"/>
  <c r="V439" i="32"/>
  <c r="V430" i="32"/>
  <c r="V407" i="32"/>
  <c r="V369" i="32"/>
  <c r="X326" i="32"/>
  <c r="AH324" i="32"/>
  <c r="X321" i="32"/>
  <c r="W296" i="32"/>
  <c r="AG294" i="32"/>
  <c r="X293" i="32"/>
  <c r="AG285" i="32"/>
  <c r="AG282" i="32"/>
  <c r="AH281" i="32"/>
  <c r="V460" i="32"/>
  <c r="U407" i="32"/>
  <c r="L407" i="32"/>
  <c r="U369" i="32"/>
  <c r="L369" i="32"/>
  <c r="AG324" i="32"/>
  <c r="W321" i="32"/>
  <c r="AG298" i="32"/>
  <c r="W293" i="32"/>
  <c r="AG281" i="32"/>
  <c r="AH278" i="32"/>
  <c r="AH277" i="32"/>
  <c r="AH276" i="32"/>
  <c r="V270" i="32"/>
  <c r="U478" i="32"/>
  <c r="L478" i="32"/>
  <c r="AH442" i="32"/>
  <c r="X382" i="32"/>
  <c r="W362" i="32"/>
  <c r="AH355" i="32"/>
  <c r="X334" i="32"/>
  <c r="V321" i="32"/>
  <c r="U312" i="32"/>
  <c r="L312" i="32"/>
  <c r="V293" i="32"/>
  <c r="AH286" i="32"/>
  <c r="AG278" i="32"/>
  <c r="AG277" i="32"/>
  <c r="AG276" i="32"/>
  <c r="AH275" i="32"/>
  <c r="W471" i="32"/>
  <c r="AG442" i="32"/>
  <c r="AG398" i="32"/>
  <c r="V362" i="32"/>
  <c r="AG350" i="32"/>
  <c r="U321" i="32"/>
  <c r="U293" i="32"/>
  <c r="AG286" i="32"/>
  <c r="AG280" i="32"/>
  <c r="AG275" i="32"/>
  <c r="AH274" i="32"/>
  <c r="U471" i="32"/>
  <c r="AG468" i="32"/>
  <c r="AH450" i="32"/>
  <c r="AH388" i="32"/>
  <c r="X385" i="32"/>
  <c r="AH373" i="32"/>
  <c r="U362" i="32"/>
  <c r="AH340" i="32"/>
  <c r="X337" i="32"/>
  <c r="X297" i="32"/>
  <c r="AG274" i="32"/>
  <c r="AH433" i="32"/>
  <c r="V410" i="32"/>
  <c r="AH396" i="32"/>
  <c r="X390" i="32"/>
  <c r="AG388" i="32"/>
  <c r="W385" i="32"/>
  <c r="AG373" i="32"/>
  <c r="X367" i="32"/>
  <c r="AH358" i="32"/>
  <c r="AH348" i="32"/>
  <c r="X342" i="32"/>
  <c r="AG340" i="32"/>
  <c r="W337" i="32"/>
  <c r="AH299" i="32"/>
  <c r="AH273" i="32"/>
  <c r="U269" i="32"/>
  <c r="X268" i="32"/>
  <c r="AG433" i="32"/>
  <c r="AH414" i="32"/>
  <c r="AH406" i="32"/>
  <c r="V390" i="32"/>
  <c r="V385" i="32"/>
  <c r="AG383" i="32"/>
  <c r="AG381" i="32"/>
  <c r="X375" i="32"/>
  <c r="V370" i="32"/>
  <c r="V367" i="32"/>
  <c r="AG358" i="32"/>
  <c r="X352" i="32"/>
  <c r="V342" i="32"/>
  <c r="V337" i="32"/>
  <c r="AG335" i="32"/>
  <c r="AG333" i="32"/>
  <c r="AG317" i="32"/>
  <c r="AG299" i="32"/>
  <c r="AG273" i="32"/>
  <c r="AG477" i="32"/>
  <c r="X420" i="32"/>
  <c r="AG414" i="32"/>
  <c r="X408" i="32"/>
  <c r="AG406" i="32"/>
  <c r="U385" i="32"/>
  <c r="L385" i="32"/>
  <c r="W375" i="32"/>
  <c r="AH363" i="32"/>
  <c r="W352" i="32"/>
  <c r="U337" i="32"/>
  <c r="L337" i="32"/>
  <c r="W322" i="32"/>
  <c r="W313" i="32"/>
  <c r="AH289" i="32"/>
  <c r="X284" i="32"/>
  <c r="W283" i="32"/>
  <c r="V268" i="32"/>
  <c r="V260" i="32"/>
  <c r="V252" i="32"/>
  <c r="V244" i="32"/>
  <c r="V236" i="32"/>
  <c r="V228" i="32"/>
  <c r="V220" i="32"/>
  <c r="W213" i="32"/>
  <c r="V208" i="32"/>
  <c r="AG207" i="32"/>
  <c r="X203" i="32"/>
  <c r="V196" i="32"/>
  <c r="AG195" i="32"/>
  <c r="X191" i="32"/>
  <c r="V184" i="32"/>
  <c r="AG183" i="32"/>
  <c r="X179" i="32"/>
  <c r="V172" i="32"/>
  <c r="AG171" i="32"/>
  <c r="V420" i="32"/>
  <c r="X418" i="32"/>
  <c r="V408" i="32"/>
  <c r="AG391" i="32"/>
  <c r="U375" i="32"/>
  <c r="X360" i="32"/>
  <c r="AG343" i="32"/>
  <c r="W327" i="32"/>
  <c r="AH325" i="32"/>
  <c r="U322" i="32"/>
  <c r="L322" i="32"/>
  <c r="U319" i="32"/>
  <c r="L319" i="32"/>
  <c r="U313" i="32"/>
  <c r="L313" i="32"/>
  <c r="AG311" i="32"/>
  <c r="X302" i="32"/>
  <c r="AG295" i="32"/>
  <c r="W294" i="32"/>
  <c r="AG290" i="32"/>
  <c r="U282" i="32"/>
  <c r="L282" i="32"/>
  <c r="X281" i="32"/>
  <c r="AG272" i="32"/>
  <c r="W267" i="32"/>
  <c r="AG264" i="32"/>
  <c r="W259" i="32"/>
  <c r="AG256" i="32"/>
  <c r="W251" i="32"/>
  <c r="AG248" i="32"/>
  <c r="AG240" i="32"/>
  <c r="W235" i="32"/>
  <c r="AG232" i="32"/>
  <c r="AG224" i="32"/>
  <c r="AH216" i="32"/>
  <c r="U213" i="32"/>
  <c r="X213" i="32"/>
  <c r="L213" i="32"/>
  <c r="AH210" i="32"/>
  <c r="V203" i="32"/>
  <c r="AG202" i="32"/>
  <c r="X198" i="32"/>
  <c r="V191" i="32"/>
  <c r="AG190" i="32"/>
  <c r="X186" i="32"/>
  <c r="V179" i="32"/>
  <c r="AG178" i="32"/>
  <c r="X174" i="32"/>
  <c r="V167" i="32"/>
  <c r="AG166" i="32"/>
  <c r="X162" i="32"/>
  <c r="U270" i="32"/>
  <c r="AG250" i="32"/>
  <c r="V247" i="32"/>
  <c r="AG226" i="32"/>
  <c r="U223" i="32"/>
  <c r="W223" i="32"/>
  <c r="L223" i="32"/>
  <c r="V214" i="32"/>
  <c r="AG211" i="32"/>
  <c r="X209" i="32"/>
  <c r="V197" i="32"/>
  <c r="AG188" i="32"/>
  <c r="W185" i="32"/>
  <c r="U184" i="32"/>
  <c r="AG177" i="32"/>
  <c r="AH176" i="32"/>
  <c r="X173" i="32"/>
  <c r="W172" i="32"/>
  <c r="V154" i="32"/>
  <c r="AG153" i="32"/>
  <c r="X149" i="32"/>
  <c r="V142" i="32"/>
  <c r="AG141" i="32"/>
  <c r="V130" i="32"/>
  <c r="AG129" i="32"/>
  <c r="X125" i="32"/>
  <c r="V118" i="32"/>
  <c r="AG117" i="32"/>
  <c r="X113" i="32"/>
  <c r="V106" i="32"/>
  <c r="AG105" i="32"/>
  <c r="X101" i="32"/>
  <c r="V94" i="32"/>
  <c r="AG93" i="32"/>
  <c r="X89" i="32"/>
  <c r="V82" i="32"/>
  <c r="AG81" i="32"/>
  <c r="X77" i="32"/>
  <c r="V70" i="32"/>
  <c r="AG69" i="32"/>
  <c r="X65" i="32"/>
  <c r="V58" i="32"/>
  <c r="AG57" i="32"/>
  <c r="X303" i="32"/>
  <c r="X262" i="32"/>
  <c r="V248" i="32"/>
  <c r="U247" i="32"/>
  <c r="W247" i="32"/>
  <c r="L247" i="32"/>
  <c r="X238" i="32"/>
  <c r="V224" i="32"/>
  <c r="U214" i="32"/>
  <c r="W209" i="32"/>
  <c r="K207" i="32"/>
  <c r="AH203" i="32"/>
  <c r="X199" i="32"/>
  <c r="U197" i="32"/>
  <c r="V185" i="32"/>
  <c r="AG176" i="32"/>
  <c r="W173" i="32"/>
  <c r="U172" i="32"/>
  <c r="AH160" i="32"/>
  <c r="U154" i="32"/>
  <c r="K150" i="32"/>
  <c r="W149" i="32"/>
  <c r="AH148" i="32"/>
  <c r="U142" i="32"/>
  <c r="K138" i="32"/>
  <c r="W137" i="32"/>
  <c r="AH136" i="32"/>
  <c r="U130" i="32"/>
  <c r="K126" i="32"/>
  <c r="W125" i="32"/>
  <c r="AH124" i="32"/>
  <c r="U118" i="32"/>
  <c r="K114" i="32"/>
  <c r="W113" i="32"/>
  <c r="AH112" i="32"/>
  <c r="U106" i="32"/>
  <c r="K102" i="32"/>
  <c r="W101" i="32"/>
  <c r="AH100" i="32"/>
  <c r="U94" i="32"/>
  <c r="K90" i="32"/>
  <c r="W89" i="32"/>
  <c r="AH88" i="32"/>
  <c r="U82" i="32"/>
  <c r="K78" i="32"/>
  <c r="W77" i="32"/>
  <c r="AH76" i="32"/>
  <c r="U70" i="32"/>
  <c r="K66" i="32"/>
  <c r="W65" i="32"/>
  <c r="AH64" i="32"/>
  <c r="U58" i="32"/>
  <c r="AH264" i="32"/>
  <c r="W262" i="32"/>
  <c r="AH260" i="32"/>
  <c r="X253" i="32"/>
  <c r="U248" i="32"/>
  <c r="AH240" i="32"/>
  <c r="W238" i="32"/>
  <c r="AH236" i="32"/>
  <c r="X229" i="32"/>
  <c r="U224" i="32"/>
  <c r="X220" i="32"/>
  <c r="AH212" i="32"/>
  <c r="V209" i="32"/>
  <c r="AG203" i="32"/>
  <c r="AH202" i="32"/>
  <c r="W199" i="32"/>
  <c r="K195" i="32"/>
  <c r="AH191" i="32"/>
  <c r="X187" i="32"/>
  <c r="U185" i="32"/>
  <c r="V173" i="32"/>
  <c r="K168" i="32"/>
  <c r="AH162" i="32"/>
  <c r="AG160" i="32"/>
  <c r="X156" i="32"/>
  <c r="V149" i="32"/>
  <c r="AG148" i="32"/>
  <c r="X144" i="32"/>
  <c r="V137" i="32"/>
  <c r="AG136" i="32"/>
  <c r="X132" i="32"/>
  <c r="V125" i="32"/>
  <c r="AG124" i="32"/>
  <c r="X120" i="32"/>
  <c r="V113" i="32"/>
  <c r="AG112" i="32"/>
  <c r="V101" i="32"/>
  <c r="AG100" i="32"/>
  <c r="X96" i="32"/>
  <c r="X447" i="32"/>
  <c r="W420" i="32"/>
  <c r="AG405" i="32"/>
  <c r="V262" i="32"/>
  <c r="AG260" i="32"/>
  <c r="W253" i="32"/>
  <c r="X244" i="32"/>
  <c r="V238" i="32"/>
  <c r="AG236" i="32"/>
  <c r="W229" i="32"/>
  <c r="W220" i="32"/>
  <c r="AH217" i="32"/>
  <c r="AG212" i="32"/>
  <c r="U209" i="32"/>
  <c r="L209" i="32"/>
  <c r="V199" i="32"/>
  <c r="AG191" i="32"/>
  <c r="AH190" i="32"/>
  <c r="W187" i="32"/>
  <c r="K183" i="32"/>
  <c r="AH179" i="32"/>
  <c r="X175" i="32"/>
  <c r="U173" i="32"/>
  <c r="AG162" i="32"/>
  <c r="K157" i="32"/>
  <c r="W156" i="32"/>
  <c r="AH155" i="32"/>
  <c r="U149" i="32"/>
  <c r="K145" i="32"/>
  <c r="W144" i="32"/>
  <c r="AH143" i="32"/>
  <c r="U137" i="32"/>
  <c r="K133" i="32"/>
  <c r="W132" i="32"/>
  <c r="AH131" i="32"/>
  <c r="U125" i="32"/>
  <c r="K121" i="32"/>
  <c r="W120" i="32"/>
  <c r="AH119" i="32"/>
  <c r="U113" i="32"/>
  <c r="K109" i="32"/>
  <c r="W108" i="32"/>
  <c r="AH107" i="32"/>
  <c r="U101" i="32"/>
  <c r="K97" i="32"/>
  <c r="W96" i="32"/>
  <c r="AH95" i="32"/>
  <c r="U89" i="32"/>
  <c r="W408" i="32"/>
  <c r="W298" i="32"/>
  <c r="AH265" i="32"/>
  <c r="U262" i="32"/>
  <c r="V253" i="32"/>
  <c r="AH251" i="32"/>
  <c r="W244" i="32"/>
  <c r="AH241" i="32"/>
  <c r="U238" i="32"/>
  <c r="L238" i="32"/>
  <c r="V229" i="32"/>
  <c r="AH227" i="32"/>
  <c r="U220" i="32"/>
  <c r="L220" i="32"/>
  <c r="AG217" i="32"/>
  <c r="X215" i="32"/>
  <c r="W210" i="32"/>
  <c r="U199" i="32"/>
  <c r="K198" i="32"/>
  <c r="V187" i="32"/>
  <c r="AG179" i="32"/>
  <c r="AH178" i="32"/>
  <c r="W175" i="32"/>
  <c r="K171" i="32"/>
  <c r="AH159" i="32"/>
  <c r="AH158" i="32"/>
  <c r="V156" i="32"/>
  <c r="AG155" i="32"/>
  <c r="X151" i="32"/>
  <c r="V144" i="32"/>
  <c r="AG143" i="32"/>
  <c r="V132" i="32"/>
  <c r="AG131" i="32"/>
  <c r="X127" i="32"/>
  <c r="V120" i="32"/>
  <c r="AG119" i="32"/>
  <c r="X115" i="32"/>
  <c r="V108" i="32"/>
  <c r="AG107" i="32"/>
  <c r="X103" i="32"/>
  <c r="V96" i="32"/>
  <c r="AG95" i="32"/>
  <c r="V291" i="32"/>
  <c r="W268" i="32"/>
  <c r="AG265" i="32"/>
  <c r="X259" i="32"/>
  <c r="U253" i="32"/>
  <c r="AG251" i="32"/>
  <c r="U244" i="32"/>
  <c r="L244" i="32"/>
  <c r="AG241" i="32"/>
  <c r="X235" i="32"/>
  <c r="U229" i="32"/>
  <c r="AG227" i="32"/>
  <c r="W215" i="32"/>
  <c r="V210" i="32"/>
  <c r="U187" i="32"/>
  <c r="K186" i="32"/>
  <c r="V175" i="32"/>
  <c r="AG165" i="32"/>
  <c r="AG159" i="32"/>
  <c r="U156" i="32"/>
  <c r="K152" i="32"/>
  <c r="W151" i="32"/>
  <c r="AH150" i="32"/>
  <c r="U144" i="32"/>
  <c r="K140" i="32"/>
  <c r="W139" i="32"/>
  <c r="AH138" i="32"/>
  <c r="U132" i="32"/>
  <c r="K128" i="32"/>
  <c r="W127" i="32"/>
  <c r="AH126" i="32"/>
  <c r="U120" i="32"/>
  <c r="K116" i="32"/>
  <c r="W115" i="32"/>
  <c r="AH114" i="32"/>
  <c r="U108" i="32"/>
  <c r="K104" i="32"/>
  <c r="W103" i="32"/>
  <c r="AH102" i="32"/>
  <c r="U96" i="32"/>
  <c r="K92" i="32"/>
  <c r="W91" i="32"/>
  <c r="AH90" i="32"/>
  <c r="U84" i="32"/>
  <c r="K80" i="32"/>
  <c r="W79" i="32"/>
  <c r="AH78" i="32"/>
  <c r="U72" i="32"/>
  <c r="K68" i="32"/>
  <c r="W67" i="32"/>
  <c r="AH66" i="32"/>
  <c r="U60" i="32"/>
  <c r="U268" i="32"/>
  <c r="X263" i="32"/>
  <c r="X239" i="32"/>
  <c r="AH218" i="32"/>
  <c r="V215" i="32"/>
  <c r="U210" i="32"/>
  <c r="AH205" i="32"/>
  <c r="X201" i="32"/>
  <c r="U175" i="32"/>
  <c r="K174" i="32"/>
  <c r="AH167" i="32"/>
  <c r="AH164" i="32"/>
  <c r="V151" i="32"/>
  <c r="AG150" i="32"/>
  <c r="X146" i="32"/>
  <c r="V139" i="32"/>
  <c r="AG138" i="32"/>
  <c r="X134" i="32"/>
  <c r="V127" i="32"/>
  <c r="AG126" i="32"/>
  <c r="X122" i="32"/>
  <c r="V115" i="32"/>
  <c r="AG114" i="32"/>
  <c r="X110" i="32"/>
  <c r="V103" i="32"/>
  <c r="AG102" i="32"/>
  <c r="X98" i="32"/>
  <c r="V91" i="32"/>
  <c r="AG90" i="32"/>
  <c r="X86" i="32"/>
  <c r="V79" i="32"/>
  <c r="AG78" i="32"/>
  <c r="X74" i="32"/>
  <c r="V67" i="32"/>
  <c r="AG66" i="32"/>
  <c r="X62" i="32"/>
  <c r="U497" i="32"/>
  <c r="L497" i="32"/>
  <c r="AH266" i="32"/>
  <c r="W263" i="32"/>
  <c r="AH242" i="32"/>
  <c r="W239" i="32"/>
  <c r="AG218" i="32"/>
  <c r="U215" i="32"/>
  <c r="L215" i="32"/>
  <c r="AH213" i="32"/>
  <c r="AG205" i="32"/>
  <c r="W201" i="32"/>
  <c r="AH193" i="32"/>
  <c r="X189" i="32"/>
  <c r="AG167" i="32"/>
  <c r="AG164" i="32"/>
  <c r="U151" i="32"/>
  <c r="K147" i="32"/>
  <c r="W146" i="32"/>
  <c r="AH145" i="32"/>
  <c r="U139" i="32"/>
  <c r="K135" i="32"/>
  <c r="W134" i="32"/>
  <c r="AH133" i="32"/>
  <c r="U127" i="32"/>
  <c r="K123" i="32"/>
  <c r="W122" i="32"/>
  <c r="AH121" i="32"/>
  <c r="U115" i="32"/>
  <c r="K111" i="32"/>
  <c r="W110" i="32"/>
  <c r="AH109" i="32"/>
  <c r="U103" i="32"/>
  <c r="K99" i="32"/>
  <c r="W98" i="32"/>
  <c r="AH97" i="32"/>
  <c r="U91" i="32"/>
  <c r="K87" i="32"/>
  <c r="W86" i="32"/>
  <c r="AH85" i="32"/>
  <c r="U79" i="32"/>
  <c r="K75" i="32"/>
  <c r="W74" i="32"/>
  <c r="AH73" i="32"/>
  <c r="U67" i="32"/>
  <c r="K63" i="32"/>
  <c r="W62" i="32"/>
  <c r="M62" i="32"/>
  <c r="AH61" i="32"/>
  <c r="AG266" i="32"/>
  <c r="V263" i="32"/>
  <c r="AG242" i="32"/>
  <c r="V239" i="32"/>
  <c r="W216" i="32"/>
  <c r="AG213" i="32"/>
  <c r="V202" i="32"/>
  <c r="V201" i="32"/>
  <c r="AG193" i="32"/>
  <c r="W189" i="32"/>
  <c r="AH181" i="32"/>
  <c r="X177" i="32"/>
  <c r="X271" i="32"/>
  <c r="V264" i="32"/>
  <c r="U263" i="32"/>
  <c r="X254" i="32"/>
  <c r="V240" i="32"/>
  <c r="U239" i="32"/>
  <c r="L239" i="32"/>
  <c r="X230" i="32"/>
  <c r="X221" i="32"/>
  <c r="V216" i="32"/>
  <c r="U202" i="32"/>
  <c r="U201" i="32"/>
  <c r="K197" i="32"/>
  <c r="V190" i="32"/>
  <c r="V189" i="32"/>
  <c r="AG181" i="32"/>
  <c r="W177" i="32"/>
  <c r="AH169" i="32"/>
  <c r="AH290" i="32"/>
  <c r="W284" i="32"/>
  <c r="V282" i="32"/>
  <c r="W271" i="32"/>
  <c r="U264" i="32"/>
  <c r="AH256" i="32"/>
  <c r="W254" i="32"/>
  <c r="AH252" i="32"/>
  <c r="X245" i="32"/>
  <c r="U240" i="32"/>
  <c r="AH232" i="32"/>
  <c r="W230" i="32"/>
  <c r="AH228" i="32"/>
  <c r="W221" i="32"/>
  <c r="U216" i="32"/>
  <c r="L216" i="32"/>
  <c r="W203" i="32"/>
  <c r="U190" i="32"/>
  <c r="U189" i="32"/>
  <c r="K185" i="32"/>
  <c r="V178" i="32"/>
  <c r="V177" i="32"/>
  <c r="AG169" i="32"/>
  <c r="W376" i="32"/>
  <c r="V352" i="32"/>
  <c r="X260" i="32"/>
  <c r="V254" i="32"/>
  <c r="AG252" i="32"/>
  <c r="W245" i="32"/>
  <c r="X236" i="32"/>
  <c r="V230" i="32"/>
  <c r="AG228" i="32"/>
  <c r="V221" i="32"/>
  <c r="AH219" i="32"/>
  <c r="AH208" i="32"/>
  <c r="X204" i="32"/>
  <c r="K200" i="32"/>
  <c r="W191" i="32"/>
  <c r="U178" i="32"/>
  <c r="U177" i="32"/>
  <c r="K173" i="32"/>
  <c r="V400" i="32"/>
  <c r="W323" i="32"/>
  <c r="W260" i="32"/>
  <c r="AH257" i="32"/>
  <c r="U254" i="32"/>
  <c r="L254" i="32"/>
  <c r="V245" i="32"/>
  <c r="AH243" i="32"/>
  <c r="W236" i="32"/>
  <c r="AH233" i="32"/>
  <c r="U230" i="32"/>
  <c r="U221" i="32"/>
  <c r="AG219" i="32"/>
  <c r="AG208" i="32"/>
  <c r="AH207" i="32"/>
  <c r="W204" i="32"/>
  <c r="AH196" i="32"/>
  <c r="X192" i="32"/>
  <c r="K188" i="32"/>
  <c r="W179" i="32"/>
  <c r="AH272" i="32"/>
  <c r="X269" i="32"/>
  <c r="AG267" i="32"/>
  <c r="U260" i="32"/>
  <c r="L260" i="32"/>
  <c r="AG257" i="32"/>
  <c r="X251" i="32"/>
  <c r="U245" i="32"/>
  <c r="L245" i="32"/>
  <c r="AG243" i="32"/>
  <c r="U236" i="32"/>
  <c r="AG233" i="32"/>
  <c r="V204" i="32"/>
  <c r="AG196" i="32"/>
  <c r="AH195" i="32"/>
  <c r="W192" i="32"/>
  <c r="AH184" i="32"/>
  <c r="X180" i="32"/>
  <c r="K176" i="32"/>
  <c r="AH411" i="32"/>
  <c r="AH339" i="32"/>
  <c r="W269" i="32"/>
  <c r="X255" i="32"/>
  <c r="X231" i="32"/>
  <c r="U204" i="32"/>
  <c r="V192" i="32"/>
  <c r="AG184" i="32"/>
  <c r="AH183" i="32"/>
  <c r="W180" i="32"/>
  <c r="AH172" i="32"/>
  <c r="V166" i="32"/>
  <c r="AH387" i="32"/>
  <c r="V269" i="32"/>
  <c r="AH258" i="32"/>
  <c r="W255" i="32"/>
  <c r="AH234" i="32"/>
  <c r="W231" i="32"/>
  <c r="X206" i="32"/>
  <c r="U192" i="32"/>
  <c r="AG258" i="32"/>
  <c r="V255" i="32"/>
  <c r="AG234" i="32"/>
  <c r="V231" i="32"/>
  <c r="X222" i="32"/>
  <c r="W206" i="32"/>
  <c r="AH198" i="32"/>
  <c r="X194" i="32"/>
  <c r="U180" i="32"/>
  <c r="V256" i="32"/>
  <c r="U255" i="32"/>
  <c r="X246" i="32"/>
  <c r="V232" i="32"/>
  <c r="U231" i="32"/>
  <c r="W222" i="32"/>
  <c r="AH220" i="32"/>
  <c r="V213" i="32"/>
  <c r="V206" i="32"/>
  <c r="K202" i="32"/>
  <c r="AG198" i="32"/>
  <c r="W194" i="32"/>
  <c r="AH186" i="32"/>
  <c r="X182" i="32"/>
  <c r="V168" i="32"/>
  <c r="V409" i="32"/>
  <c r="U361" i="32"/>
  <c r="X261" i="32"/>
  <c r="U256" i="32"/>
  <c r="L256" i="32"/>
  <c r="AH248" i="32"/>
  <c r="W246" i="32"/>
  <c r="AH244" i="32"/>
  <c r="X237" i="32"/>
  <c r="U232" i="32"/>
  <c r="L232" i="32"/>
  <c r="AH224" i="32"/>
  <c r="V222" i="32"/>
  <c r="AG220" i="32"/>
  <c r="U206" i="32"/>
  <c r="V194" i="32"/>
  <c r="K190" i="32"/>
  <c r="AG186" i="32"/>
  <c r="W182" i="32"/>
  <c r="AH174" i="32"/>
  <c r="X170" i="32"/>
  <c r="U168" i="32"/>
  <c r="X327" i="32"/>
  <c r="V313" i="32"/>
  <c r="W261" i="32"/>
  <c r="X252" i="32"/>
  <c r="V246" i="32"/>
  <c r="AG244" i="32"/>
  <c r="W237" i="32"/>
  <c r="X228" i="32"/>
  <c r="U222" i="32"/>
  <c r="K205" i="32"/>
  <c r="U194" i="32"/>
  <c r="V182" i="32"/>
  <c r="K178" i="32"/>
  <c r="AG174" i="32"/>
  <c r="W170" i="32"/>
  <c r="AG415" i="32"/>
  <c r="V272" i="32"/>
  <c r="AH268" i="32"/>
  <c r="V261" i="32"/>
  <c r="AH259" i="32"/>
  <c r="W252" i="32"/>
  <c r="AH249" i="32"/>
  <c r="U246" i="32"/>
  <c r="L246" i="32"/>
  <c r="V237" i="32"/>
  <c r="AH235" i="32"/>
  <c r="W228" i="32"/>
  <c r="AH225" i="32"/>
  <c r="X208" i="32"/>
  <c r="K193" i="32"/>
  <c r="U182" i="32"/>
  <c r="V170" i="32"/>
  <c r="K164" i="32"/>
  <c r="K161" i="32"/>
  <c r="V152" i="32"/>
  <c r="AG151" i="32"/>
  <c r="X147" i="32"/>
  <c r="V140" i="32"/>
  <c r="AG139" i="32"/>
  <c r="X135" i="32"/>
  <c r="V128" i="32"/>
  <c r="AG127" i="32"/>
  <c r="X123" i="32"/>
  <c r="V116" i="32"/>
  <c r="AG115" i="32"/>
  <c r="X111" i="32"/>
  <c r="V104" i="32"/>
  <c r="AG103" i="32"/>
  <c r="X99" i="32"/>
  <c r="V322" i="32"/>
  <c r="W270" i="32"/>
  <c r="AH250" i="32"/>
  <c r="AH226" i="32"/>
  <c r="V223" i="32"/>
  <c r="W214" i="32"/>
  <c r="AH211" i="32"/>
  <c r="AG200" i="32"/>
  <c r="W197" i="32"/>
  <c r="U196" i="32"/>
  <c r="AG189" i="32"/>
  <c r="AH188" i="32"/>
  <c r="X185" i="32"/>
  <c r="W184" i="32"/>
  <c r="K180" i="32"/>
  <c r="X172" i="32"/>
  <c r="K166" i="32"/>
  <c r="K155" i="32"/>
  <c r="W154" i="32"/>
  <c r="AH153" i="32"/>
  <c r="U147" i="32"/>
  <c r="K143" i="32"/>
  <c r="W142" i="32"/>
  <c r="AH141" i="32"/>
  <c r="U135" i="32"/>
  <c r="K131" i="32"/>
  <c r="W130" i="32"/>
  <c r="AH129" i="32"/>
  <c r="U123" i="32"/>
  <c r="K119" i="32"/>
  <c r="W118" i="32"/>
  <c r="AH117" i="32"/>
  <c r="U111" i="32"/>
  <c r="K107" i="32"/>
  <c r="W106" i="32"/>
  <c r="AH105" i="32"/>
  <c r="U99" i="32"/>
  <c r="K95" i="32"/>
  <c r="W94" i="32"/>
  <c r="AH93" i="32"/>
  <c r="U87" i="32"/>
  <c r="K83" i="32"/>
  <c r="W82" i="32"/>
  <c r="AH81" i="32"/>
  <c r="U75" i="32"/>
  <c r="K71" i="32"/>
  <c r="W70" i="32"/>
  <c r="AH69" i="32"/>
  <c r="U63" i="32"/>
  <c r="K59" i="32"/>
  <c r="W58" i="32"/>
  <c r="AH57" i="32"/>
  <c r="AG8" i="32"/>
  <c r="V9" i="32"/>
  <c r="V11" i="32"/>
  <c r="AG12" i="32"/>
  <c r="AG21" i="32"/>
  <c r="M27" i="32"/>
  <c r="AH34" i="32"/>
  <c r="W35" i="32"/>
  <c r="L35" i="32"/>
  <c r="K36" i="32"/>
  <c r="AH41" i="32"/>
  <c r="W42" i="32"/>
  <c r="M42" i="32"/>
  <c r="AG46" i="32"/>
  <c r="V47" i="32"/>
  <c r="X54" i="32"/>
  <c r="AG56" i="32"/>
  <c r="AG62" i="32"/>
  <c r="X64" i="32"/>
  <c r="W71" i="32"/>
  <c r="X71" i="32"/>
  <c r="M71" i="32"/>
  <c r="W78" i="32"/>
  <c r="X78" i="32"/>
  <c r="L78" i="32"/>
  <c r="K81" i="32"/>
  <c r="AH82" i="32"/>
  <c r="U85" i="32"/>
  <c r="K88" i="32"/>
  <c r="AG91" i="32"/>
  <c r="X94" i="32"/>
  <c r="W95" i="32"/>
  <c r="AG104" i="32"/>
  <c r="K118" i="32"/>
  <c r="V121" i="32"/>
  <c r="U122" i="32"/>
  <c r="V123" i="32"/>
  <c r="W124" i="32"/>
  <c r="AG133" i="32"/>
  <c r="AH135" i="32"/>
  <c r="K144" i="32"/>
  <c r="V150" i="32"/>
  <c r="X152" i="32"/>
  <c r="X153" i="32"/>
  <c r="U160" i="32"/>
  <c r="U208" i="32"/>
  <c r="X294" i="32"/>
  <c r="K67" i="32"/>
  <c r="V72" i="32"/>
  <c r="AG76" i="32"/>
  <c r="AG83" i="32"/>
  <c r="V85" i="32"/>
  <c r="AH91" i="32"/>
  <c r="X95" i="32"/>
  <c r="AH104" i="32"/>
  <c r="K112" i="32"/>
  <c r="W121" i="32"/>
  <c r="V122" i="32"/>
  <c r="W123" i="32"/>
  <c r="X124" i="32"/>
  <c r="W150" i="32"/>
  <c r="K159" i="32"/>
  <c r="V160" i="32"/>
  <c r="U170" i="32"/>
  <c r="W208" i="32"/>
  <c r="X267" i="32"/>
  <c r="AH14" i="32"/>
  <c r="V15" i="32"/>
  <c r="V19" i="32"/>
  <c r="AG23" i="32"/>
  <c r="V24" i="32"/>
  <c r="AG27" i="32"/>
  <c r="AG32" i="32"/>
  <c r="V33" i="32"/>
  <c r="AG39" i="32"/>
  <c r="V40" i="32"/>
  <c r="X47" i="32"/>
  <c r="M48" i="32"/>
  <c r="AG51" i="32"/>
  <c r="V52" i="32"/>
  <c r="X58" i="32"/>
  <c r="U65" i="32"/>
  <c r="W72" i="32"/>
  <c r="AH83" i="32"/>
  <c r="W85" i="32"/>
  <c r="AG101" i="32"/>
  <c r="K110" i="32"/>
  <c r="U119" i="32"/>
  <c r="X121" i="32"/>
  <c r="AG130" i="32"/>
  <c r="U148" i="32"/>
  <c r="X150" i="32"/>
  <c r="AG156" i="32"/>
  <c r="W160" i="32"/>
  <c r="U13" i="32"/>
  <c r="W15" i="32"/>
  <c r="M15" i="32"/>
  <c r="K16" i="32"/>
  <c r="W19" i="32"/>
  <c r="M19" i="32"/>
  <c r="U22" i="32"/>
  <c r="AH23" i="32"/>
  <c r="W24" i="32"/>
  <c r="K25" i="32"/>
  <c r="AH27" i="32"/>
  <c r="U29" i="32"/>
  <c r="AH32" i="32"/>
  <c r="W33" i="32"/>
  <c r="M33" i="32"/>
  <c r="AH39" i="32"/>
  <c r="W40" i="32"/>
  <c r="U45" i="32"/>
  <c r="AH51" i="32"/>
  <c r="L52" i="32"/>
  <c r="K53" i="32"/>
  <c r="V65" i="32"/>
  <c r="X72" i="32"/>
  <c r="K74" i="32"/>
  <c r="X79" i="32"/>
  <c r="X85" i="32"/>
  <c r="AG98" i="32"/>
  <c r="AH101" i="32"/>
  <c r="U117" i="32"/>
  <c r="V119" i="32"/>
  <c r="AH127" i="32"/>
  <c r="AH130" i="32"/>
  <c r="K139" i="32"/>
  <c r="U145" i="32"/>
  <c r="V148" i="32"/>
  <c r="AH156" i="32"/>
  <c r="AG157" i="32"/>
  <c r="X160" i="32"/>
  <c r="W168" i="32"/>
  <c r="W351" i="32"/>
  <c r="U66" i="32"/>
  <c r="U80" i="32"/>
  <c r="AG92" i="32"/>
  <c r="AG96" i="32"/>
  <c r="AH98" i="32"/>
  <c r="K113" i="32"/>
  <c r="U116" i="32"/>
  <c r="V117" i="32"/>
  <c r="X118" i="32"/>
  <c r="W119" i="32"/>
  <c r="AG128" i="32"/>
  <c r="K142" i="32"/>
  <c r="V145" i="32"/>
  <c r="U146" i="32"/>
  <c r="V147" i="32"/>
  <c r="W148" i="32"/>
  <c r="AH157" i="32"/>
  <c r="U166" i="32"/>
  <c r="X168" i="32"/>
  <c r="AG172" i="32"/>
  <c r="AG289" i="32"/>
  <c r="K8" i="32"/>
  <c r="K12" i="32"/>
  <c r="W13" i="32"/>
  <c r="K21" i="32"/>
  <c r="W22" i="32"/>
  <c r="W29" i="32"/>
  <c r="AH30" i="32"/>
  <c r="U31" i="32"/>
  <c r="U38" i="32"/>
  <c r="AH44" i="32"/>
  <c r="W45" i="32"/>
  <c r="K46" i="32"/>
  <c r="U50" i="32"/>
  <c r="V59" i="32"/>
  <c r="K61" i="32"/>
  <c r="AH63" i="32"/>
  <c r="V66" i="32"/>
  <c r="AG70" i="32"/>
  <c r="AG77" i="32"/>
  <c r="V80" i="32"/>
  <c r="AG84" i="32"/>
  <c r="U86" i="32"/>
  <c r="AH92" i="32"/>
  <c r="AH96" i="32"/>
  <c r="AG99" i="32"/>
  <c r="K105" i="32"/>
  <c r="U114" i="32"/>
  <c r="W116" i="32"/>
  <c r="W117" i="32"/>
  <c r="X119" i="32"/>
  <c r="AH128" i="32"/>
  <c r="K136" i="32"/>
  <c r="W145" i="32"/>
  <c r="V146" i="32"/>
  <c r="W147" i="32"/>
  <c r="X148" i="32"/>
  <c r="U163" i="32"/>
  <c r="AH200" i="32"/>
  <c r="U237" i="32"/>
  <c r="L237" i="32"/>
  <c r="X13" i="32"/>
  <c r="M14" i="32"/>
  <c r="K14" i="32"/>
  <c r="AG20" i="32"/>
  <c r="X22" i="32"/>
  <c r="M23" i="32"/>
  <c r="X29" i="32"/>
  <c r="M30" i="32"/>
  <c r="V31" i="32"/>
  <c r="AG37" i="32"/>
  <c r="V38" i="32"/>
  <c r="X45" i="32"/>
  <c r="M46" i="32"/>
  <c r="AG49" i="32"/>
  <c r="V50" i="32"/>
  <c r="W59" i="32"/>
  <c r="M59" i="32"/>
  <c r="W66" i="32"/>
  <c r="K69" i="32"/>
  <c r="AH70" i="32"/>
  <c r="U73" i="32"/>
  <c r="AH77" i="32"/>
  <c r="W80" i="32"/>
  <c r="AH84" i="32"/>
  <c r="V86" i="32"/>
  <c r="V87" i="32"/>
  <c r="AG97" i="32"/>
  <c r="AH99" i="32"/>
  <c r="K108" i="32"/>
  <c r="V114" i="32"/>
  <c r="X116" i="32"/>
  <c r="X117" i="32"/>
  <c r="AG125" i="32"/>
  <c r="K134" i="32"/>
  <c r="U143" i="32"/>
  <c r="X145" i="32"/>
  <c r="AG154" i="32"/>
  <c r="V163" i="32"/>
  <c r="V180" i="32"/>
  <c r="AE8" i="33"/>
  <c r="AJ8" i="33"/>
  <c r="AM14" i="33"/>
  <c r="AE11" i="33"/>
  <c r="AJ11" i="33"/>
  <c r="AM30" i="33"/>
  <c r="M30" i="33"/>
  <c r="AE139" i="33"/>
  <c r="AJ139" i="33"/>
  <c r="L10" i="33"/>
  <c r="L31" i="33"/>
  <c r="AE91" i="33"/>
  <c r="AJ91" i="33"/>
  <c r="AE9" i="33"/>
  <c r="AJ9" i="33"/>
  <c r="AE20" i="33"/>
  <c r="AJ20" i="33"/>
  <c r="L36" i="33"/>
  <c r="L91" i="33"/>
  <c r="AE185" i="33"/>
  <c r="AJ185" i="33"/>
  <c r="L8" i="33"/>
  <c r="AE19" i="33"/>
  <c r="AJ19" i="33"/>
  <c r="AE35" i="33"/>
  <c r="AJ35" i="33"/>
  <c r="AM12" i="33"/>
  <c r="M28" i="33"/>
  <c r="L28" i="33"/>
  <c r="AE17" i="33"/>
  <c r="AJ17" i="33"/>
  <c r="AZ30" i="33"/>
  <c r="AE33" i="33"/>
  <c r="AJ33" i="33"/>
  <c r="M27" i="33"/>
  <c r="L27" i="33"/>
  <c r="AE170" i="33"/>
  <c r="AJ170" i="33"/>
  <c r="BA19" i="33"/>
  <c r="BB27" i="33"/>
  <c r="M23" i="33"/>
  <c r="L23" i="33"/>
  <c r="M14" i="33"/>
  <c r="AE15" i="33"/>
  <c r="AJ15" i="33"/>
  <c r="BA21" i="33"/>
  <c r="L57" i="33"/>
  <c r="S9" i="33"/>
  <c r="AD9" i="33"/>
  <c r="BB26" i="33"/>
  <c r="BA18" i="33"/>
  <c r="AM50" i="33"/>
  <c r="AE100" i="33"/>
  <c r="AJ100" i="33"/>
  <c r="AM39" i="33"/>
  <c r="AE44" i="33"/>
  <c r="AJ44" i="33"/>
  <c r="AE87" i="33"/>
  <c r="AJ87" i="33"/>
  <c r="AE98" i="33"/>
  <c r="AJ98" i="33"/>
  <c r="AE72" i="33"/>
  <c r="AJ72" i="33"/>
  <c r="M38" i="33"/>
  <c r="L38" i="33"/>
  <c r="AE43" i="33"/>
  <c r="AJ43" i="33"/>
  <c r="L52" i="33"/>
  <c r="L83" i="33"/>
  <c r="AE79" i="33"/>
  <c r="AJ79" i="33"/>
  <c r="AE160" i="33"/>
  <c r="AJ160" i="33"/>
  <c r="AE62" i="33"/>
  <c r="AJ62" i="33"/>
  <c r="AE41" i="33"/>
  <c r="AJ41" i="33"/>
  <c r="AE158" i="33"/>
  <c r="AJ158" i="33"/>
  <c r="BA20" i="33"/>
  <c r="L25" i="33"/>
  <c r="AE92" i="33"/>
  <c r="AJ92" i="33"/>
  <c r="AE99" i="33"/>
  <c r="AJ99" i="33"/>
  <c r="M88" i="33"/>
  <c r="L88" i="33"/>
  <c r="AE149" i="33"/>
  <c r="AJ149" i="33"/>
  <c r="AE67" i="33"/>
  <c r="AJ67" i="33"/>
  <c r="L40" i="33"/>
  <c r="AM53" i="33"/>
  <c r="AE147" i="33"/>
  <c r="AJ147" i="33"/>
  <c r="L50" i="33"/>
  <c r="AM54" i="33"/>
  <c r="AE51" i="33"/>
  <c r="AJ51" i="33"/>
  <c r="L55" i="33"/>
  <c r="M79" i="33"/>
  <c r="L114" i="33"/>
  <c r="W209" i="33"/>
  <c r="W210" i="33"/>
  <c r="W211" i="33"/>
  <c r="W212" i="33"/>
  <c r="W213" i="33"/>
  <c r="W214" i="33"/>
  <c r="W215" i="33"/>
  <c r="W216" i="33"/>
  <c r="W217" i="33"/>
  <c r="W218" i="33"/>
  <c r="W219" i="33"/>
  <c r="W220" i="33"/>
  <c r="W221" i="33"/>
  <c r="W222" i="33"/>
  <c r="W223" i="33"/>
  <c r="W224" i="33"/>
  <c r="W225" i="33"/>
  <c r="W226" i="33"/>
  <c r="W227" i="33"/>
  <c r="W228" i="33"/>
  <c r="W229" i="33"/>
  <c r="W230" i="33"/>
  <c r="W231" i="33"/>
  <c r="W232" i="33"/>
  <c r="W233" i="33"/>
  <c r="W234" i="33"/>
  <c r="W235" i="33"/>
  <c r="W236" i="33"/>
  <c r="W237" i="33"/>
  <c r="W238" i="33"/>
  <c r="W239" i="33"/>
  <c r="W240" i="33"/>
  <c r="W241" i="33"/>
  <c r="W242" i="33"/>
  <c r="W243" i="33"/>
  <c r="W244" i="33"/>
  <c r="W245" i="33"/>
  <c r="W246" i="33"/>
  <c r="W247" i="33"/>
  <c r="W248" i="33"/>
  <c r="W249" i="33"/>
  <c r="W250" i="33"/>
  <c r="W251" i="33"/>
  <c r="W252" i="33"/>
  <c r="W253" i="33"/>
  <c r="W254" i="33"/>
  <c r="W255" i="33"/>
  <c r="W256" i="33"/>
  <c r="W257" i="33"/>
  <c r="W258" i="33"/>
  <c r="W259" i="33"/>
  <c r="W260" i="33"/>
  <c r="W261" i="33"/>
  <c r="W262" i="33"/>
  <c r="W263" i="33"/>
  <c r="W264" i="33"/>
  <c r="W265" i="33"/>
  <c r="W266" i="33"/>
  <c r="W267" i="33"/>
  <c r="W268" i="33"/>
  <c r="W269" i="33"/>
  <c r="W270" i="33"/>
  <c r="W271" i="33"/>
  <c r="W272" i="33"/>
  <c r="W273" i="33"/>
  <c r="W274" i="33"/>
  <c r="W275" i="33"/>
  <c r="W276" i="33"/>
  <c r="W277" i="33"/>
  <c r="W278" i="33"/>
  <c r="W279" i="33"/>
  <c r="W280" i="33"/>
  <c r="W281" i="33"/>
  <c r="W282" i="33"/>
  <c r="W283" i="33"/>
  <c r="W284" i="33"/>
  <c r="W285" i="33"/>
  <c r="W286" i="33"/>
  <c r="W287" i="33"/>
  <c r="W288" i="33"/>
  <c r="W289" i="33"/>
  <c r="W290" i="33"/>
  <c r="W291" i="33"/>
  <c r="L66" i="33"/>
  <c r="M114" i="33"/>
  <c r="L117" i="33"/>
  <c r="AG162" i="33"/>
  <c r="AG163" i="33"/>
  <c r="AG164" i="33"/>
  <c r="AG165" i="33"/>
  <c r="AG166" i="33"/>
  <c r="AG167" i="33"/>
  <c r="AG168" i="33"/>
  <c r="AG169" i="33"/>
  <c r="AG170" i="33"/>
  <c r="AG171" i="33"/>
  <c r="AG172" i="33"/>
  <c r="AG173" i="33"/>
  <c r="AG174" i="33"/>
  <c r="AG175" i="33"/>
  <c r="AG176" i="33"/>
  <c r="X254" i="33"/>
  <c r="X255" i="33"/>
  <c r="X256" i="33"/>
  <c r="X257" i="33"/>
  <c r="X258" i="33"/>
  <c r="X259" i="33"/>
  <c r="X260" i="33"/>
  <c r="X261" i="33"/>
  <c r="X262" i="33"/>
  <c r="X263" i="33"/>
  <c r="X264" i="33"/>
  <c r="X265" i="33"/>
  <c r="X266" i="33"/>
  <c r="X267" i="33"/>
  <c r="X268" i="33"/>
  <c r="X269" i="33"/>
  <c r="X270" i="33"/>
  <c r="X271" i="33"/>
  <c r="X272" i="33"/>
  <c r="X273" i="33"/>
  <c r="X274" i="33"/>
  <c r="X275" i="33"/>
  <c r="X276" i="33"/>
  <c r="X277" i="33"/>
  <c r="X278" i="33"/>
  <c r="X279" i="33"/>
  <c r="X280" i="33"/>
  <c r="X281" i="33"/>
  <c r="X282" i="33"/>
  <c r="X283" i="33"/>
  <c r="X284" i="33"/>
  <c r="X285" i="33"/>
  <c r="X286" i="33"/>
  <c r="X287" i="33"/>
  <c r="X288" i="33"/>
  <c r="X289" i="33"/>
  <c r="X290" i="33"/>
  <c r="X291" i="33"/>
  <c r="M47" i="33"/>
  <c r="L47" i="33"/>
  <c r="AE63" i="33"/>
  <c r="AJ63" i="33"/>
  <c r="L30" i="33"/>
  <c r="AG177" i="33"/>
  <c r="AG178" i="33"/>
  <c r="AG179" i="33"/>
  <c r="AG180" i="33"/>
  <c r="AG181" i="33"/>
  <c r="AG182" i="33"/>
  <c r="AG183" i="33"/>
  <c r="AG184" i="33"/>
  <c r="AG185" i="33"/>
  <c r="AG186" i="33"/>
  <c r="AG187" i="33"/>
  <c r="AG188" i="33"/>
  <c r="AG189" i="33"/>
  <c r="AG190" i="33"/>
  <c r="AG191" i="33"/>
  <c r="AG192" i="33"/>
  <c r="AG193" i="33"/>
  <c r="AG194" i="33"/>
  <c r="AG195" i="33"/>
  <c r="AG196" i="33"/>
  <c r="AG197" i="33"/>
  <c r="AG198" i="33"/>
  <c r="AG199" i="33"/>
  <c r="AG200" i="33"/>
  <c r="AG201" i="33"/>
  <c r="AG202" i="33"/>
  <c r="AG203" i="33"/>
  <c r="AG204" i="33"/>
  <c r="AG205" i="33"/>
  <c r="AG206" i="33"/>
  <c r="AG207" i="33"/>
  <c r="AG208" i="33"/>
  <c r="AG209" i="33"/>
  <c r="AG210" i="33"/>
  <c r="AG211" i="33"/>
  <c r="AG212" i="33"/>
  <c r="M31" i="33"/>
  <c r="AE54" i="33"/>
  <c r="AJ54" i="33"/>
  <c r="L134" i="33"/>
  <c r="M152" i="33"/>
  <c r="AT22" i="33"/>
  <c r="M21" i="33"/>
  <c r="AH207" i="33"/>
  <c r="AH208" i="33"/>
  <c r="AH209" i="33"/>
  <c r="AH210" i="33"/>
  <c r="AH211" i="33"/>
  <c r="AH212" i="33"/>
  <c r="AH213" i="33"/>
  <c r="AH214" i="33"/>
  <c r="AH215" i="33"/>
  <c r="AH216" i="33"/>
  <c r="AH217" i="33"/>
  <c r="AH218" i="33"/>
  <c r="AH219" i="33"/>
  <c r="AH220" i="33"/>
  <c r="AH221" i="33"/>
  <c r="AH222" i="33"/>
  <c r="AH223" i="33"/>
  <c r="AH224" i="33"/>
  <c r="AH225" i="33"/>
  <c r="AH226" i="33"/>
  <c r="AH227" i="33"/>
  <c r="AH228" i="33"/>
  <c r="AH229" i="33"/>
  <c r="AH230" i="33"/>
  <c r="AH231" i="33"/>
  <c r="AH232" i="33"/>
  <c r="AH233" i="33"/>
  <c r="AH234" i="33"/>
  <c r="AH235" i="33"/>
  <c r="AH236" i="33"/>
  <c r="AH237" i="33"/>
  <c r="AH238" i="33"/>
  <c r="AH239" i="33"/>
  <c r="AH240" i="33"/>
  <c r="AH241" i="33"/>
  <c r="AH242" i="33"/>
  <c r="AH243" i="33"/>
  <c r="AH244" i="33"/>
  <c r="AH245" i="33"/>
  <c r="AH246" i="33"/>
  <c r="AH247" i="33"/>
  <c r="AH248" i="33"/>
  <c r="AH249" i="33"/>
  <c r="AH250" i="33"/>
  <c r="AH251" i="33"/>
  <c r="AH252" i="33"/>
  <c r="AH253" i="33"/>
  <c r="AH254" i="33"/>
  <c r="AH255" i="33"/>
  <c r="AH256" i="33"/>
  <c r="AH257" i="33"/>
  <c r="AH258" i="33"/>
  <c r="AH259" i="33"/>
  <c r="AE10" i="33"/>
  <c r="AJ10" i="33"/>
  <c r="AE13" i="33"/>
  <c r="AJ13" i="33"/>
  <c r="AE16" i="33"/>
  <c r="AJ16" i="33"/>
  <c r="AE18" i="33"/>
  <c r="AJ18" i="33"/>
  <c r="AE22" i="33"/>
  <c r="AJ22" i="33"/>
  <c r="AE23" i="33"/>
  <c r="AJ23" i="33"/>
  <c r="AE25" i="33"/>
  <c r="AJ25" i="33"/>
  <c r="AE27" i="33"/>
  <c r="AJ27" i="33"/>
  <c r="AE28" i="33"/>
  <c r="AJ28" i="33"/>
  <c r="AE29" i="33"/>
  <c r="AJ29" i="33"/>
  <c r="AE31" i="33"/>
  <c r="AJ31" i="33"/>
  <c r="AE32" i="33"/>
  <c r="AJ32" i="33"/>
  <c r="AE36" i="33"/>
  <c r="AJ36" i="33"/>
  <c r="AE38" i="33"/>
  <c r="AJ38" i="33"/>
  <c r="AE40" i="33"/>
  <c r="AJ40" i="33"/>
  <c r="AE45" i="33"/>
  <c r="AJ45" i="33"/>
  <c r="AE46" i="33"/>
  <c r="AJ46" i="33"/>
  <c r="AE47" i="33"/>
  <c r="AJ47" i="33"/>
  <c r="AE49" i="33"/>
  <c r="AJ49" i="33"/>
  <c r="AE52" i="33"/>
  <c r="AJ52" i="33"/>
  <c r="AE55" i="33"/>
  <c r="AJ55" i="33"/>
  <c r="AE56" i="33"/>
  <c r="AJ56" i="33"/>
  <c r="AE57" i="33"/>
  <c r="AJ57" i="33"/>
  <c r="AE58" i="33"/>
  <c r="AJ58" i="33"/>
  <c r="AE59" i="33"/>
  <c r="AJ59" i="33"/>
  <c r="AE61" i="33"/>
  <c r="AJ61" i="33"/>
  <c r="AE64" i="33"/>
  <c r="AJ64" i="33"/>
  <c r="AE65" i="33"/>
  <c r="AJ65" i="33"/>
  <c r="AE66" i="33"/>
  <c r="AJ66" i="33"/>
  <c r="AE68" i="33"/>
  <c r="AJ68" i="33"/>
  <c r="AE69" i="33"/>
  <c r="AJ69" i="33"/>
  <c r="AE70" i="33"/>
  <c r="AJ70" i="33"/>
  <c r="AE71" i="33"/>
  <c r="AJ71" i="33"/>
  <c r="AE73" i="33"/>
  <c r="AJ73" i="33"/>
  <c r="AE74" i="33"/>
  <c r="AJ74" i="33"/>
  <c r="AE75" i="33"/>
  <c r="AJ75" i="33"/>
  <c r="AE76" i="33"/>
  <c r="AJ76" i="33"/>
  <c r="AE77" i="33"/>
  <c r="AJ77" i="33"/>
  <c r="AE78" i="33"/>
  <c r="AJ78" i="33"/>
  <c r="AE80" i="33"/>
  <c r="AJ80" i="33"/>
  <c r="AE81" i="33"/>
  <c r="AJ81" i="33"/>
  <c r="AE82" i="33"/>
  <c r="AJ82" i="33"/>
  <c r="AE83" i="33"/>
  <c r="AJ83" i="33"/>
  <c r="AE84" i="33"/>
  <c r="AJ84" i="33"/>
  <c r="AE85" i="33"/>
  <c r="AJ85" i="33"/>
  <c r="AE86" i="33"/>
  <c r="AJ86" i="33"/>
  <c r="AE88" i="33"/>
  <c r="AJ88" i="33"/>
  <c r="AE89" i="33"/>
  <c r="AJ89" i="33"/>
  <c r="AE90" i="33"/>
  <c r="AJ90" i="33"/>
  <c r="AE93" i="33"/>
  <c r="AJ93" i="33"/>
  <c r="AE94" i="33"/>
  <c r="AJ94" i="33"/>
  <c r="AE95" i="33"/>
  <c r="AJ95" i="33"/>
  <c r="AE96" i="33"/>
  <c r="AJ96" i="33"/>
  <c r="AE97" i="33"/>
  <c r="AJ97" i="33"/>
  <c r="AE101" i="33"/>
  <c r="AJ101" i="33"/>
  <c r="AE102" i="33"/>
  <c r="AJ102" i="33"/>
  <c r="AE103" i="33"/>
  <c r="AJ103" i="33"/>
  <c r="AE104" i="33"/>
  <c r="AJ104" i="33"/>
  <c r="AE105" i="33"/>
  <c r="AJ105" i="33"/>
  <c r="AE106" i="33"/>
  <c r="AJ106" i="33"/>
  <c r="AE107" i="33"/>
  <c r="AJ107" i="33"/>
  <c r="AE108" i="33"/>
  <c r="AJ108" i="33"/>
  <c r="AE109" i="33"/>
  <c r="AJ109" i="33"/>
  <c r="AE110" i="33"/>
  <c r="AJ110" i="33"/>
  <c r="AE111" i="33"/>
  <c r="AJ111" i="33"/>
  <c r="AE112" i="33"/>
  <c r="AJ112" i="33"/>
  <c r="AE113" i="33"/>
  <c r="AJ113" i="33"/>
  <c r="AE114" i="33"/>
  <c r="AJ114" i="33"/>
  <c r="AE115" i="33"/>
  <c r="AJ115" i="33"/>
  <c r="AE116" i="33"/>
  <c r="AJ116" i="33"/>
  <c r="AE117" i="33"/>
  <c r="AJ117" i="33"/>
  <c r="AE118" i="33"/>
  <c r="AJ118" i="33"/>
  <c r="AE119" i="33"/>
  <c r="AJ119" i="33"/>
  <c r="AE120" i="33"/>
  <c r="AJ120" i="33"/>
  <c r="AE121" i="33"/>
  <c r="AJ121" i="33"/>
  <c r="AE122" i="33"/>
  <c r="AJ122" i="33"/>
  <c r="AE123" i="33"/>
  <c r="AJ123" i="33"/>
  <c r="AE124" i="33"/>
  <c r="AJ124" i="33"/>
  <c r="AE125" i="33"/>
  <c r="AJ125" i="33"/>
  <c r="AE126" i="33"/>
  <c r="AJ126" i="33"/>
  <c r="AE127" i="33"/>
  <c r="AJ127" i="33"/>
  <c r="AE128" i="33"/>
  <c r="AJ128" i="33"/>
  <c r="AE129" i="33"/>
  <c r="AJ129" i="33"/>
  <c r="AE130" i="33"/>
  <c r="AJ130" i="33"/>
  <c r="AE131" i="33"/>
  <c r="AJ131" i="33"/>
  <c r="AE132" i="33"/>
  <c r="AJ132" i="33"/>
  <c r="AE133" i="33"/>
  <c r="AJ133" i="33"/>
  <c r="AE134" i="33"/>
  <c r="AJ134" i="33"/>
  <c r="AE135" i="33"/>
  <c r="AJ135" i="33"/>
  <c r="AE136" i="33"/>
  <c r="AJ136" i="33"/>
  <c r="AE137" i="33"/>
  <c r="AJ137" i="33"/>
  <c r="AE138" i="33"/>
  <c r="AJ138" i="33"/>
  <c r="AE140" i="33"/>
  <c r="AJ140" i="33"/>
  <c r="AE141" i="33"/>
  <c r="AJ141" i="33"/>
  <c r="AE142" i="33"/>
  <c r="AJ142" i="33"/>
  <c r="AE143" i="33"/>
  <c r="AJ143" i="33"/>
  <c r="AE144" i="33"/>
  <c r="AJ144" i="33"/>
  <c r="AE145" i="33"/>
  <c r="AJ145" i="33"/>
  <c r="AE146" i="33"/>
  <c r="AJ146" i="33"/>
  <c r="AE148" i="33"/>
  <c r="AJ148" i="33"/>
  <c r="AE150" i="33"/>
  <c r="AJ150" i="33"/>
  <c r="AE151" i="33"/>
  <c r="AJ151" i="33"/>
  <c r="AE152" i="33"/>
  <c r="AJ152" i="33"/>
  <c r="AE153" i="33"/>
  <c r="AJ153" i="33"/>
  <c r="AE154" i="33"/>
  <c r="AJ154" i="33"/>
  <c r="AE155" i="33"/>
  <c r="AJ155" i="33"/>
  <c r="AE156" i="33"/>
  <c r="AJ156" i="33"/>
  <c r="AE157" i="33"/>
  <c r="AJ157" i="33"/>
  <c r="AE159" i="33"/>
  <c r="AJ159" i="33"/>
  <c r="AE161" i="33"/>
  <c r="AJ161" i="33"/>
  <c r="AE162" i="33"/>
  <c r="AJ162" i="33"/>
  <c r="AE163" i="33"/>
  <c r="AJ163" i="33"/>
  <c r="AE164" i="33"/>
  <c r="AJ164" i="33"/>
  <c r="AE165" i="33"/>
  <c r="AJ165" i="33"/>
  <c r="AE166" i="33"/>
  <c r="AJ166" i="33"/>
  <c r="AE167" i="33"/>
  <c r="AJ167" i="33"/>
  <c r="AE168" i="33"/>
  <c r="AJ168" i="33"/>
  <c r="AE169" i="33"/>
  <c r="AJ169" i="33"/>
  <c r="AE171" i="33"/>
  <c r="AJ171" i="33"/>
  <c r="AE172" i="33"/>
  <c r="AJ172" i="33"/>
  <c r="AE173" i="33"/>
  <c r="AJ173" i="33"/>
  <c r="AE174" i="33"/>
  <c r="AJ174" i="33"/>
  <c r="AE175" i="33"/>
  <c r="AJ175" i="33"/>
  <c r="AE176" i="33"/>
  <c r="AJ176" i="33"/>
  <c r="AE177" i="33"/>
  <c r="AJ177" i="33"/>
  <c r="AE178" i="33"/>
  <c r="AJ178" i="33"/>
  <c r="AE179" i="33"/>
  <c r="AJ179" i="33"/>
  <c r="AE180" i="33"/>
  <c r="AJ180" i="33"/>
  <c r="AE181" i="33"/>
  <c r="AJ181" i="33"/>
  <c r="AE182" i="33"/>
  <c r="AJ182" i="33"/>
  <c r="AE183" i="33"/>
  <c r="AJ183" i="33"/>
  <c r="AE184" i="33"/>
  <c r="AJ184" i="33"/>
  <c r="AE186" i="33"/>
  <c r="AJ186" i="33"/>
  <c r="AE187" i="33"/>
  <c r="AJ187" i="33"/>
  <c r="AE188" i="33"/>
  <c r="AJ188" i="33"/>
  <c r="AE189" i="33"/>
  <c r="AJ189" i="33"/>
  <c r="AE190" i="33"/>
  <c r="AJ190" i="33"/>
  <c r="AE191" i="33"/>
  <c r="AJ191" i="33"/>
  <c r="AE192" i="33"/>
  <c r="AJ192" i="33"/>
  <c r="AE193" i="33"/>
  <c r="AJ193" i="33"/>
  <c r="AE194" i="33"/>
  <c r="AJ194" i="33"/>
  <c r="AE195" i="33"/>
  <c r="AJ195" i="33"/>
  <c r="AE196" i="33"/>
  <c r="AJ196" i="33"/>
  <c r="AE197" i="33"/>
  <c r="AJ197" i="33"/>
  <c r="AE198" i="33"/>
  <c r="AJ198" i="33"/>
  <c r="AE199" i="33"/>
  <c r="AJ199" i="33"/>
  <c r="AE200" i="33"/>
  <c r="AJ200" i="33"/>
  <c r="AE201" i="33"/>
  <c r="AJ201" i="33"/>
  <c r="AE202" i="33"/>
  <c r="AJ202" i="33"/>
  <c r="AE203" i="33"/>
  <c r="AJ203" i="33"/>
  <c r="AE204" i="33"/>
  <c r="AJ204" i="33"/>
  <c r="AE205" i="33"/>
  <c r="AJ205" i="33"/>
  <c r="AE207" i="33"/>
  <c r="AJ207" i="33"/>
  <c r="AE208" i="33"/>
  <c r="AJ208" i="33"/>
  <c r="AF6" i="33"/>
  <c r="AF8" i="33"/>
  <c r="AY19" i="33"/>
  <c r="U187" i="33"/>
  <c r="U188" i="33"/>
  <c r="U189" i="33"/>
  <c r="U190" i="33"/>
  <c r="U191" i="33"/>
  <c r="U192" i="33"/>
  <c r="U193" i="33"/>
  <c r="U194" i="33"/>
  <c r="U195" i="33"/>
  <c r="U196" i="33"/>
  <c r="U197" i="33"/>
  <c r="U198" i="33"/>
  <c r="U199" i="33"/>
  <c r="U200" i="33"/>
  <c r="U201" i="33"/>
  <c r="U202" i="33"/>
  <c r="U203" i="33"/>
  <c r="U204" i="33"/>
  <c r="U205" i="33"/>
  <c r="U206" i="33"/>
  <c r="U207" i="33"/>
  <c r="U208" i="33"/>
  <c r="U209" i="33"/>
  <c r="U210" i="33"/>
  <c r="U211" i="33"/>
  <c r="U212" i="33"/>
  <c r="U213" i="33"/>
  <c r="U214" i="33"/>
  <c r="U215" i="33"/>
  <c r="U216" i="33"/>
  <c r="U217" i="33"/>
  <c r="U218" i="33"/>
  <c r="U219" i="33"/>
  <c r="U220" i="33"/>
  <c r="U221" i="33"/>
  <c r="U222" i="33"/>
  <c r="U223" i="33"/>
  <c r="U224" i="33"/>
  <c r="U225" i="33"/>
  <c r="U226" i="33"/>
  <c r="U227" i="33"/>
  <c r="U228" i="33"/>
  <c r="U229" i="33"/>
  <c r="U230" i="33"/>
  <c r="U231" i="33"/>
  <c r="U232" i="33"/>
  <c r="U233" i="33"/>
  <c r="U234" i="33"/>
  <c r="U235" i="33"/>
  <c r="U236" i="33"/>
  <c r="U237" i="33"/>
  <c r="U238" i="33"/>
  <c r="U239" i="33"/>
  <c r="U240" i="33"/>
  <c r="U241" i="33"/>
  <c r="U242" i="33"/>
  <c r="U243" i="33"/>
  <c r="U244" i="33"/>
  <c r="U245" i="33"/>
  <c r="U246" i="33"/>
  <c r="U247" i="33"/>
  <c r="U248" i="33"/>
  <c r="U249" i="33"/>
  <c r="U250" i="33"/>
  <c r="U251" i="33"/>
  <c r="U252" i="33"/>
  <c r="U253" i="33"/>
  <c r="U254" i="33"/>
  <c r="U255" i="33"/>
  <c r="U256" i="33"/>
  <c r="U257" i="33"/>
  <c r="U258" i="33"/>
  <c r="U259" i="33"/>
  <c r="U260" i="33"/>
  <c r="U261" i="33"/>
  <c r="U262" i="33"/>
  <c r="U263" i="33"/>
  <c r="U264" i="33"/>
  <c r="U265" i="33"/>
  <c r="U266" i="33"/>
  <c r="U267" i="33"/>
  <c r="U268" i="33"/>
  <c r="U269" i="33"/>
  <c r="U270" i="33"/>
  <c r="U271" i="33"/>
  <c r="U272" i="33"/>
  <c r="U273" i="33"/>
  <c r="U274" i="33"/>
  <c r="U275" i="33"/>
  <c r="U276" i="33"/>
  <c r="U277" i="33"/>
  <c r="U278" i="33"/>
  <c r="U279" i="33"/>
  <c r="U280" i="33"/>
  <c r="U281" i="33"/>
  <c r="U282" i="33"/>
  <c r="U283" i="33"/>
  <c r="U284" i="33"/>
  <c r="U285" i="33"/>
  <c r="U286" i="33"/>
  <c r="U287" i="33"/>
  <c r="U288" i="33"/>
  <c r="U289" i="33"/>
  <c r="U290" i="33"/>
  <c r="U291" i="33"/>
  <c r="U292" i="33"/>
  <c r="U293" i="33"/>
  <c r="U294" i="33"/>
  <c r="U295" i="33"/>
  <c r="U296" i="33"/>
  <c r="U297" i="33"/>
  <c r="U298" i="33"/>
  <c r="U299" i="33"/>
  <c r="U300" i="33"/>
  <c r="U301" i="33"/>
  <c r="U302" i="33"/>
  <c r="U303" i="33"/>
  <c r="U304" i="33"/>
  <c r="U305" i="33"/>
  <c r="U306" i="33"/>
  <c r="U307" i="33"/>
  <c r="U308" i="33"/>
  <c r="U309" i="33"/>
  <c r="U310" i="33"/>
  <c r="U311" i="33"/>
  <c r="U312" i="33"/>
  <c r="U313" i="33"/>
  <c r="U314" i="33"/>
  <c r="U315" i="33"/>
  <c r="U316" i="33"/>
  <c r="U317" i="33"/>
  <c r="U318" i="33"/>
  <c r="U319" i="33"/>
  <c r="U320" i="33"/>
  <c r="U321" i="33"/>
  <c r="U322" i="33"/>
  <c r="U323" i="33"/>
  <c r="U324" i="33"/>
  <c r="U325" i="33"/>
  <c r="U326" i="33"/>
  <c r="U327" i="33"/>
  <c r="U328" i="33"/>
  <c r="U329" i="33"/>
  <c r="U330" i="33"/>
  <c r="U331" i="33"/>
  <c r="U332" i="33"/>
  <c r="U333" i="33"/>
  <c r="U334" i="33"/>
  <c r="U335" i="33"/>
  <c r="U336" i="33"/>
  <c r="U337" i="33"/>
  <c r="U338" i="33"/>
  <c r="U339" i="33"/>
  <c r="U340" i="33"/>
  <c r="U341" i="33"/>
  <c r="U342" i="33"/>
  <c r="U343" i="33"/>
  <c r="U344" i="33"/>
  <c r="U345" i="33"/>
  <c r="U346" i="33"/>
  <c r="U347" i="33"/>
  <c r="U348" i="33"/>
  <c r="U349" i="33"/>
  <c r="U350" i="33"/>
  <c r="U351" i="33"/>
  <c r="U352" i="33"/>
  <c r="U353" i="33"/>
  <c r="U354" i="33"/>
  <c r="U355" i="33"/>
  <c r="U356" i="33"/>
  <c r="U357" i="33"/>
  <c r="U358" i="33"/>
  <c r="U359" i="33"/>
  <c r="U360" i="33"/>
  <c r="U361" i="33"/>
  <c r="U362" i="33"/>
  <c r="U363" i="33"/>
  <c r="U364" i="33"/>
  <c r="U365" i="33"/>
  <c r="U366" i="33"/>
  <c r="U367" i="33"/>
  <c r="U368" i="33"/>
  <c r="U369" i="33"/>
  <c r="U370" i="33"/>
  <c r="U371" i="33"/>
  <c r="U372" i="33"/>
  <c r="U373" i="33"/>
  <c r="U374" i="33"/>
  <c r="U375" i="33"/>
  <c r="U376" i="33"/>
  <c r="U377" i="33"/>
  <c r="U378" i="33"/>
  <c r="U379" i="33"/>
  <c r="U380" i="33"/>
  <c r="U381" i="33"/>
  <c r="U382" i="33"/>
  <c r="U383" i="33"/>
  <c r="U384" i="33"/>
  <c r="U385" i="33"/>
  <c r="U386" i="33"/>
  <c r="U387" i="33"/>
  <c r="U388" i="33"/>
  <c r="U389" i="33"/>
  <c r="U390" i="33"/>
  <c r="U391" i="33"/>
  <c r="U392" i="33"/>
  <c r="U393" i="33"/>
  <c r="U394" i="33"/>
  <c r="U395" i="33"/>
  <c r="U396" i="33"/>
  <c r="U397" i="33"/>
  <c r="U398" i="33"/>
  <c r="U399" i="33"/>
  <c r="U400" i="33"/>
  <c r="U401" i="33"/>
  <c r="U402" i="33"/>
  <c r="U403" i="33"/>
  <c r="U404" i="33"/>
  <c r="U405" i="33"/>
  <c r="U406" i="33"/>
  <c r="U407" i="33"/>
  <c r="U408" i="33"/>
  <c r="U409" i="33"/>
  <c r="U410" i="33"/>
  <c r="U411" i="33"/>
  <c r="U412" i="33"/>
  <c r="U413" i="33"/>
  <c r="U414" i="33"/>
  <c r="U415" i="33"/>
  <c r="U416" i="33"/>
  <c r="U417" i="33"/>
  <c r="U418" i="33"/>
  <c r="U419" i="33"/>
  <c r="U420" i="33"/>
  <c r="U421" i="33"/>
  <c r="U422" i="33"/>
  <c r="U423" i="33"/>
  <c r="U424" i="33"/>
  <c r="U425" i="33"/>
  <c r="U426" i="33"/>
  <c r="U427" i="33"/>
  <c r="U428" i="33"/>
  <c r="U429" i="33"/>
  <c r="U430" i="33"/>
  <c r="U431" i="33"/>
  <c r="U432" i="33"/>
  <c r="U433" i="33"/>
  <c r="U434" i="33"/>
  <c r="U435" i="33"/>
  <c r="U436" i="33"/>
  <c r="U437" i="33"/>
  <c r="U438" i="33"/>
  <c r="U439" i="33"/>
  <c r="U440" i="33"/>
  <c r="U441" i="33"/>
  <c r="U442" i="33"/>
  <c r="U443" i="33"/>
  <c r="U444" i="33"/>
  <c r="U445" i="33"/>
  <c r="U446" i="33"/>
  <c r="U447" i="33"/>
  <c r="U448" i="33"/>
  <c r="U449" i="33"/>
  <c r="U450" i="33"/>
  <c r="U451" i="33"/>
  <c r="U452" i="33"/>
  <c r="U453" i="33"/>
  <c r="U454" i="33"/>
  <c r="U455" i="33"/>
  <c r="U456" i="33"/>
  <c r="U457" i="33"/>
  <c r="U458" i="33"/>
  <c r="U459" i="33"/>
  <c r="U460" i="33"/>
  <c r="U461" i="33"/>
  <c r="U462" i="33"/>
  <c r="U463" i="33"/>
  <c r="U464" i="33"/>
  <c r="U465" i="33"/>
  <c r="U466" i="33"/>
  <c r="U467" i="33"/>
  <c r="U468" i="33"/>
  <c r="U469" i="33"/>
  <c r="U470" i="33"/>
  <c r="U471" i="33"/>
  <c r="U472" i="33"/>
  <c r="U473" i="33"/>
  <c r="U474" i="33"/>
  <c r="U475" i="33"/>
  <c r="U476" i="33"/>
  <c r="U477" i="33"/>
  <c r="U478" i="33"/>
  <c r="U479" i="33"/>
  <c r="U480" i="33"/>
  <c r="U481" i="33"/>
  <c r="U482" i="33"/>
  <c r="U483" i="33"/>
  <c r="U484" i="33"/>
  <c r="U485" i="33"/>
  <c r="U486" i="33"/>
  <c r="U487" i="33"/>
  <c r="U488" i="33"/>
  <c r="U489" i="33"/>
  <c r="U490" i="33"/>
  <c r="U491" i="33"/>
  <c r="U492" i="33"/>
  <c r="U493" i="33"/>
  <c r="U494" i="33"/>
  <c r="U495" i="33"/>
  <c r="U496" i="33"/>
  <c r="U497" i="33"/>
  <c r="U498" i="33"/>
  <c r="U499" i="33"/>
  <c r="U500" i="33"/>
  <c r="X292" i="33"/>
  <c r="X293" i="33"/>
  <c r="X294" i="33"/>
  <c r="X295" i="33"/>
  <c r="X296" i="33"/>
  <c r="X297" i="33"/>
  <c r="X298" i="33"/>
  <c r="X299" i="33"/>
  <c r="X300" i="33"/>
  <c r="X301" i="33"/>
  <c r="X302" i="33"/>
  <c r="X303" i="33"/>
  <c r="X304" i="33"/>
  <c r="X305" i="33"/>
  <c r="X306" i="33"/>
  <c r="X307" i="33"/>
  <c r="X308" i="33"/>
  <c r="X309" i="33"/>
  <c r="X310" i="33"/>
  <c r="X311" i="33"/>
  <c r="X312" i="33"/>
  <c r="X313" i="33"/>
  <c r="X314" i="33"/>
  <c r="X315" i="33"/>
  <c r="X316" i="33"/>
  <c r="X317" i="33"/>
  <c r="X318" i="33"/>
  <c r="X319" i="33"/>
  <c r="X320" i="33"/>
  <c r="X321" i="33"/>
  <c r="X322" i="33"/>
  <c r="X323" i="33"/>
  <c r="X324" i="33"/>
  <c r="X325" i="33"/>
  <c r="X326" i="33"/>
  <c r="X327" i="33"/>
  <c r="X328" i="33"/>
  <c r="X329" i="33"/>
  <c r="X330" i="33"/>
  <c r="X331" i="33"/>
  <c r="X332" i="33"/>
  <c r="X333" i="33"/>
  <c r="X334" i="33"/>
  <c r="X335" i="33"/>
  <c r="X336" i="33"/>
  <c r="X337" i="33"/>
  <c r="X338" i="33"/>
  <c r="X339" i="33"/>
  <c r="X340" i="33"/>
  <c r="X341" i="33"/>
  <c r="X342" i="33"/>
  <c r="X343" i="33"/>
  <c r="X344" i="33"/>
  <c r="X345" i="33"/>
  <c r="X346" i="33"/>
  <c r="X347" i="33"/>
  <c r="X348" i="33"/>
  <c r="X349" i="33"/>
  <c r="X350" i="33"/>
  <c r="X351" i="33"/>
  <c r="X352" i="33"/>
  <c r="X353" i="33"/>
  <c r="X354" i="33"/>
  <c r="X355" i="33"/>
  <c r="X356" i="33"/>
  <c r="X357" i="33"/>
  <c r="X358" i="33"/>
  <c r="X359" i="33"/>
  <c r="X360" i="33"/>
  <c r="X361" i="33"/>
  <c r="X362" i="33"/>
  <c r="X363" i="33"/>
  <c r="X364" i="33"/>
  <c r="X365" i="33"/>
  <c r="X366" i="33"/>
  <c r="X367" i="33"/>
  <c r="X368" i="33"/>
  <c r="X369" i="33"/>
  <c r="X370" i="33"/>
  <c r="X371" i="33"/>
  <c r="X372" i="33"/>
  <c r="X373" i="33"/>
  <c r="X374" i="33"/>
  <c r="X375" i="33"/>
  <c r="X376" i="33"/>
  <c r="X377" i="33"/>
  <c r="X378" i="33"/>
  <c r="X379" i="33"/>
  <c r="X380" i="33"/>
  <c r="X381" i="33"/>
  <c r="X382" i="33"/>
  <c r="X383" i="33"/>
  <c r="X384" i="33"/>
  <c r="X385" i="33"/>
  <c r="X386" i="33"/>
  <c r="X387" i="33"/>
  <c r="X388" i="33"/>
  <c r="X389" i="33"/>
  <c r="X390" i="33"/>
  <c r="X391" i="33"/>
  <c r="X392" i="33"/>
  <c r="X393" i="33"/>
  <c r="X394" i="33"/>
  <c r="X395" i="33"/>
  <c r="X396" i="33"/>
  <c r="X397" i="33"/>
  <c r="X398" i="33"/>
  <c r="X399" i="33"/>
  <c r="X400" i="33"/>
  <c r="X401" i="33"/>
  <c r="X402" i="33"/>
  <c r="X403" i="33"/>
  <c r="X404" i="33"/>
  <c r="X405" i="33"/>
  <c r="X406" i="33"/>
  <c r="X407" i="33"/>
  <c r="X408" i="33"/>
  <c r="X409" i="33"/>
  <c r="X410" i="33"/>
  <c r="X411" i="33"/>
  <c r="X412" i="33"/>
  <c r="X413" i="33"/>
  <c r="X414" i="33"/>
  <c r="X415" i="33"/>
  <c r="X416" i="33"/>
  <c r="X417" i="33"/>
  <c r="X418" i="33"/>
  <c r="X419" i="33"/>
  <c r="X420" i="33"/>
  <c r="X421" i="33"/>
  <c r="X422" i="33"/>
  <c r="X423" i="33"/>
  <c r="X424" i="33"/>
  <c r="X425" i="33"/>
  <c r="X426" i="33"/>
  <c r="X427" i="33"/>
  <c r="X428" i="33"/>
  <c r="X429" i="33"/>
  <c r="X430" i="33"/>
  <c r="X431" i="33"/>
  <c r="X432" i="33"/>
  <c r="X433" i="33"/>
  <c r="X434" i="33"/>
  <c r="X435" i="33"/>
  <c r="X436" i="33"/>
  <c r="X437" i="33"/>
  <c r="X438" i="33"/>
  <c r="X439" i="33"/>
  <c r="X440" i="33"/>
  <c r="X441" i="33"/>
  <c r="X442" i="33"/>
  <c r="X443" i="33"/>
  <c r="X444" i="33"/>
  <c r="X445" i="33"/>
  <c r="X446" i="33"/>
  <c r="X447" i="33"/>
  <c r="X448" i="33"/>
  <c r="X449" i="33"/>
  <c r="X450" i="33"/>
  <c r="X451" i="33"/>
  <c r="X452" i="33"/>
  <c r="X453" i="33"/>
  <c r="X454" i="33"/>
  <c r="X455" i="33"/>
  <c r="X456" i="33"/>
  <c r="X457" i="33"/>
  <c r="X458" i="33"/>
  <c r="X459" i="33"/>
  <c r="X460" i="33"/>
  <c r="X461" i="33"/>
  <c r="X462" i="33"/>
  <c r="X463" i="33"/>
  <c r="X464" i="33"/>
  <c r="X465" i="33"/>
  <c r="X466" i="33"/>
  <c r="X467" i="33"/>
  <c r="X468" i="33"/>
  <c r="X469" i="33"/>
  <c r="X470" i="33"/>
  <c r="X471" i="33"/>
  <c r="X472" i="33"/>
  <c r="X473" i="33"/>
  <c r="X474" i="33"/>
  <c r="X475" i="33"/>
  <c r="X476" i="33"/>
  <c r="X477" i="33"/>
  <c r="X478" i="33"/>
  <c r="X479" i="33"/>
  <c r="X480" i="33"/>
  <c r="X481" i="33"/>
  <c r="X482" i="33"/>
  <c r="X483" i="33"/>
  <c r="X484" i="33"/>
  <c r="X485" i="33"/>
  <c r="X486" i="33"/>
  <c r="X487" i="33"/>
  <c r="X488" i="33"/>
  <c r="X489" i="33"/>
  <c r="X490" i="33"/>
  <c r="X491" i="33"/>
  <c r="X492" i="33"/>
  <c r="X493" i="33"/>
  <c r="X494" i="33"/>
  <c r="X495" i="33"/>
  <c r="X496" i="33"/>
  <c r="X497" i="33"/>
  <c r="X498" i="33"/>
  <c r="X499" i="33"/>
  <c r="AG213" i="33"/>
  <c r="AG214" i="33"/>
  <c r="AG215" i="33"/>
  <c r="AG216" i="33"/>
  <c r="AG217" i="33"/>
  <c r="AG218" i="33"/>
  <c r="AG219" i="33"/>
  <c r="AG220" i="33"/>
  <c r="AG221" i="33"/>
  <c r="AG222" i="33"/>
  <c r="AG223" i="33"/>
  <c r="AG224" i="33"/>
  <c r="AG225" i="33"/>
  <c r="AG226" i="33"/>
  <c r="AG227" i="33"/>
  <c r="AG228" i="33"/>
  <c r="AG229" i="33"/>
  <c r="AG230" i="33"/>
  <c r="AG231" i="33"/>
  <c r="AG232" i="33"/>
  <c r="AG233" i="33"/>
  <c r="AG234" i="33"/>
  <c r="AG235" i="33"/>
  <c r="AG236" i="33"/>
  <c r="AG237" i="33"/>
  <c r="AG238" i="33"/>
  <c r="AG239" i="33"/>
  <c r="AG240" i="33"/>
  <c r="AG241" i="33"/>
  <c r="AG242" i="33"/>
  <c r="AG243" i="33"/>
  <c r="AG244" i="33"/>
  <c r="AG245" i="33"/>
  <c r="AG246" i="33"/>
  <c r="AG247" i="33"/>
  <c r="AG248" i="33"/>
  <c r="AG249" i="33"/>
  <c r="AG250" i="33"/>
  <c r="AG251" i="33"/>
  <c r="AG252" i="33"/>
  <c r="AG253" i="33"/>
  <c r="AG254" i="33"/>
  <c r="AG255" i="33"/>
  <c r="AG256" i="33"/>
  <c r="AG257" i="33"/>
  <c r="AG258" i="33"/>
  <c r="AG259" i="33"/>
  <c r="AG260" i="33"/>
  <c r="AG261" i="33"/>
  <c r="AG262" i="33"/>
  <c r="AG263" i="33"/>
  <c r="AG264" i="33"/>
  <c r="AG265" i="33"/>
  <c r="AG266" i="33"/>
  <c r="AG267" i="33"/>
  <c r="AG268" i="33"/>
  <c r="AG269" i="33"/>
  <c r="AG270" i="33"/>
  <c r="AG271" i="33"/>
  <c r="AG272" i="33"/>
  <c r="AG273" i="33"/>
  <c r="AG274" i="33"/>
  <c r="AG275" i="33"/>
  <c r="AG276" i="33"/>
  <c r="AG277" i="33"/>
  <c r="AG278" i="33"/>
  <c r="AG279" i="33"/>
  <c r="AG280" i="33"/>
  <c r="AG281" i="33"/>
  <c r="AG282" i="33"/>
  <c r="AG283" i="33"/>
  <c r="AG284" i="33"/>
  <c r="AG285" i="33"/>
  <c r="AG286" i="33"/>
  <c r="AG287" i="33"/>
  <c r="AG288" i="33"/>
  <c r="AG289" i="33"/>
  <c r="AG290" i="33"/>
  <c r="AG291" i="33"/>
  <c r="AG292" i="33"/>
  <c r="AG293" i="33"/>
  <c r="AG294" i="33"/>
  <c r="AG295" i="33"/>
  <c r="AG296" i="33"/>
  <c r="AG297" i="33"/>
  <c r="AG298" i="33"/>
  <c r="AG299" i="33"/>
  <c r="AG300" i="33"/>
  <c r="AG301" i="33"/>
  <c r="AG302" i="33"/>
  <c r="AG303" i="33"/>
  <c r="AG304" i="33"/>
  <c r="AG305" i="33"/>
  <c r="AG306" i="33"/>
  <c r="AG307" i="33"/>
  <c r="AG308" i="33"/>
  <c r="AG309" i="33"/>
  <c r="AG310" i="33"/>
  <c r="AG311" i="33"/>
  <c r="AG312" i="33"/>
  <c r="AG313" i="33"/>
  <c r="AG314" i="33"/>
  <c r="AG315" i="33"/>
  <c r="AG316" i="33"/>
  <c r="AG317" i="33"/>
  <c r="AG318" i="33"/>
  <c r="AG319" i="33"/>
  <c r="AG320" i="33"/>
  <c r="AG321" i="33"/>
  <c r="AG322" i="33"/>
  <c r="AG323" i="33"/>
  <c r="AG324" i="33"/>
  <c r="AG325" i="33"/>
  <c r="AG326" i="33"/>
  <c r="AG327" i="33"/>
  <c r="AG328" i="33"/>
  <c r="AG329" i="33"/>
  <c r="AG330" i="33"/>
  <c r="AG331" i="33"/>
  <c r="AG332" i="33"/>
  <c r="AG333" i="33"/>
  <c r="AG334" i="33"/>
  <c r="AG335" i="33"/>
  <c r="AG336" i="33"/>
  <c r="AG337" i="33"/>
  <c r="AG338" i="33"/>
  <c r="AG339" i="33"/>
  <c r="AG340" i="33"/>
  <c r="AG341" i="33"/>
  <c r="AG342" i="33"/>
  <c r="AG343" i="33"/>
  <c r="AG344" i="33"/>
  <c r="AG345" i="33"/>
  <c r="AG346" i="33"/>
  <c r="AG347" i="33"/>
  <c r="AG348" i="33"/>
  <c r="AG349" i="33"/>
  <c r="AG350" i="33"/>
  <c r="AG351" i="33"/>
  <c r="AG352" i="33"/>
  <c r="AG353" i="33"/>
  <c r="AG354" i="33"/>
  <c r="AG355" i="33"/>
  <c r="AG356" i="33"/>
  <c r="AG357" i="33"/>
  <c r="AG358" i="33"/>
  <c r="AG359" i="33"/>
  <c r="AG360" i="33"/>
  <c r="AG361" i="33"/>
  <c r="AG362" i="33"/>
  <c r="AG363" i="33"/>
  <c r="AG364" i="33"/>
  <c r="AG365" i="33"/>
  <c r="AG366" i="33"/>
  <c r="AG367" i="33"/>
  <c r="AG368" i="33"/>
  <c r="AG369" i="33"/>
  <c r="AG370" i="33"/>
  <c r="AG371" i="33"/>
  <c r="AG372" i="33"/>
  <c r="AG373" i="33"/>
  <c r="AG374" i="33"/>
  <c r="AG375" i="33"/>
  <c r="AG376" i="33"/>
  <c r="AG377" i="33"/>
  <c r="AG378" i="33"/>
  <c r="AG379" i="33"/>
  <c r="AG380" i="33"/>
  <c r="AG381" i="33"/>
  <c r="AG382" i="33"/>
  <c r="AG383" i="33"/>
  <c r="AG384" i="33"/>
  <c r="AG385" i="33"/>
  <c r="AG386" i="33"/>
  <c r="AG387" i="33"/>
  <c r="AG388" i="33"/>
  <c r="AG389" i="33"/>
  <c r="AG390" i="33"/>
  <c r="AG391" i="33"/>
  <c r="AG392" i="33"/>
  <c r="AG393" i="33"/>
  <c r="AG394" i="33"/>
  <c r="AG395" i="33"/>
  <c r="AG396" i="33"/>
  <c r="AG397" i="33"/>
  <c r="AG398" i="33"/>
  <c r="AG399" i="33"/>
  <c r="AG400" i="33"/>
  <c r="AG401" i="33"/>
  <c r="AG402" i="33"/>
  <c r="AG403" i="33"/>
  <c r="AG404" i="33"/>
  <c r="AG405" i="33"/>
  <c r="AG406" i="33"/>
  <c r="AG407" i="33"/>
  <c r="AG408" i="33"/>
  <c r="AG409" i="33"/>
  <c r="AG410" i="33"/>
  <c r="AG411" i="33"/>
  <c r="AG412" i="33"/>
  <c r="AG413" i="33"/>
  <c r="AG414" i="33"/>
  <c r="AG415" i="33"/>
  <c r="AG416" i="33"/>
  <c r="AG417" i="33"/>
  <c r="AG418" i="33"/>
  <c r="AG419" i="33"/>
  <c r="AG420" i="33"/>
  <c r="AG421" i="33"/>
  <c r="AG422" i="33"/>
  <c r="AG423" i="33"/>
  <c r="AG424" i="33"/>
  <c r="AG425" i="33"/>
  <c r="AG426" i="33"/>
  <c r="AG427" i="33"/>
  <c r="AG428" i="33"/>
  <c r="AG429" i="33"/>
  <c r="AG430" i="33"/>
  <c r="AG431" i="33"/>
  <c r="AG432" i="33"/>
  <c r="AG433" i="33"/>
  <c r="AG434" i="33"/>
  <c r="AG435" i="33"/>
  <c r="AG436" i="33"/>
  <c r="AG437" i="33"/>
  <c r="AG438" i="33"/>
  <c r="AG439" i="33"/>
  <c r="AG440" i="33"/>
  <c r="AG441" i="33"/>
  <c r="AG442" i="33"/>
  <c r="AG443" i="33"/>
  <c r="AG444" i="33"/>
  <c r="AG445" i="33"/>
  <c r="AG446" i="33"/>
  <c r="AG447" i="33"/>
  <c r="AG448" i="33"/>
  <c r="AG449" i="33"/>
  <c r="AG450" i="33"/>
  <c r="AG451" i="33"/>
  <c r="AG452" i="33"/>
  <c r="AG453" i="33"/>
  <c r="AG454" i="33"/>
  <c r="AG455" i="33"/>
  <c r="AG456" i="33"/>
  <c r="AG457" i="33"/>
  <c r="AG458" i="33"/>
  <c r="AG459" i="33"/>
  <c r="AG460" i="33"/>
  <c r="AG461" i="33"/>
  <c r="AG462" i="33"/>
  <c r="AG463" i="33"/>
  <c r="AG464" i="33"/>
  <c r="AG465" i="33"/>
  <c r="AG466" i="33"/>
  <c r="AG467" i="33"/>
  <c r="AG468" i="33"/>
  <c r="AG469" i="33"/>
  <c r="AG470" i="33"/>
  <c r="AG471" i="33"/>
  <c r="AG472" i="33"/>
  <c r="AG473" i="33"/>
  <c r="AG474" i="33"/>
  <c r="AG475" i="33"/>
  <c r="AG476" i="33"/>
  <c r="AG477" i="33"/>
  <c r="AG478" i="33"/>
  <c r="AG479" i="33"/>
  <c r="AG480" i="33"/>
  <c r="AG481" i="33"/>
  <c r="AG482" i="33"/>
  <c r="AG483" i="33"/>
  <c r="AG484" i="33"/>
  <c r="AG485" i="33"/>
  <c r="AG486" i="33"/>
  <c r="AG487" i="33"/>
  <c r="AG488" i="33"/>
  <c r="AG489" i="33"/>
  <c r="AG490" i="33"/>
  <c r="AG491" i="33"/>
  <c r="AG492" i="33"/>
  <c r="AG493" i="33"/>
  <c r="AG494" i="33"/>
  <c r="AG495" i="33"/>
  <c r="W292" i="33"/>
  <c r="W293" i="33"/>
  <c r="W294" i="33"/>
  <c r="W295" i="33"/>
  <c r="W296" i="33"/>
  <c r="W297" i="33"/>
  <c r="W298" i="33"/>
  <c r="W299" i="33"/>
  <c r="W300" i="33"/>
  <c r="W301" i="33"/>
  <c r="W302" i="33"/>
  <c r="W303" i="33"/>
  <c r="W304" i="33"/>
  <c r="W305" i="33"/>
  <c r="W306" i="33"/>
  <c r="W307" i="33"/>
  <c r="W308" i="33"/>
  <c r="W309" i="33"/>
  <c r="W310" i="33"/>
  <c r="W311" i="33"/>
  <c r="W312" i="33"/>
  <c r="W313" i="33"/>
  <c r="W314" i="33"/>
  <c r="W315" i="33"/>
  <c r="W316" i="33"/>
  <c r="W317" i="33"/>
  <c r="W318" i="33"/>
  <c r="W319" i="33"/>
  <c r="W320" i="33"/>
  <c r="W321" i="33"/>
  <c r="W322" i="33"/>
  <c r="W323" i="33"/>
  <c r="W324" i="33"/>
  <c r="W325" i="33"/>
  <c r="W326" i="33"/>
  <c r="W327" i="33"/>
  <c r="W328" i="33"/>
  <c r="W329" i="33"/>
  <c r="W330" i="33"/>
  <c r="W331" i="33"/>
  <c r="W332" i="33"/>
  <c r="W333" i="33"/>
  <c r="W334" i="33"/>
  <c r="W335" i="33"/>
  <c r="W336" i="33"/>
  <c r="W337" i="33"/>
  <c r="W338" i="33"/>
  <c r="W339" i="33"/>
  <c r="W340" i="33"/>
  <c r="W341" i="33"/>
  <c r="W342" i="33"/>
  <c r="W343" i="33"/>
  <c r="W344" i="33"/>
  <c r="W345" i="33"/>
  <c r="W346" i="33"/>
  <c r="W347" i="33"/>
  <c r="W348" i="33"/>
  <c r="W349" i="33"/>
  <c r="W350" i="33"/>
  <c r="W351" i="33"/>
  <c r="W352" i="33"/>
  <c r="W353" i="33"/>
  <c r="W354" i="33"/>
  <c r="W355" i="33"/>
  <c r="W356" i="33"/>
  <c r="W357" i="33"/>
  <c r="W358" i="33"/>
  <c r="W359" i="33"/>
  <c r="W360" i="33"/>
  <c r="W361" i="33"/>
  <c r="W362" i="33"/>
  <c r="W363" i="33"/>
  <c r="W364" i="33"/>
  <c r="W365" i="33"/>
  <c r="W366" i="33"/>
  <c r="W367" i="33"/>
  <c r="W368" i="33"/>
  <c r="W369" i="33"/>
  <c r="W370" i="33"/>
  <c r="W371" i="33"/>
  <c r="W372" i="33"/>
  <c r="W373" i="33"/>
  <c r="W374" i="33"/>
  <c r="W375" i="33"/>
  <c r="W376" i="33"/>
  <c r="W377" i="33"/>
  <c r="W378" i="33"/>
  <c r="W379" i="33"/>
  <c r="W380" i="33"/>
  <c r="W381" i="33"/>
  <c r="W382" i="33"/>
  <c r="W383" i="33"/>
  <c r="W384" i="33"/>
  <c r="W385" i="33"/>
  <c r="W386" i="33"/>
  <c r="W387" i="33"/>
  <c r="W388" i="33"/>
  <c r="W389" i="33"/>
  <c r="W390" i="33"/>
  <c r="W391" i="33"/>
  <c r="W392" i="33"/>
  <c r="W393" i="33"/>
  <c r="W394" i="33"/>
  <c r="W395" i="33"/>
  <c r="W396" i="33"/>
  <c r="W397" i="33"/>
  <c r="W398" i="33"/>
  <c r="W399" i="33"/>
  <c r="W400" i="33"/>
  <c r="W401" i="33"/>
  <c r="W402" i="33"/>
  <c r="W403" i="33"/>
  <c r="W404" i="33"/>
  <c r="W405" i="33"/>
  <c r="W406" i="33"/>
  <c r="W407" i="33"/>
  <c r="W408" i="33"/>
  <c r="W409" i="33"/>
  <c r="W410" i="33"/>
  <c r="W411" i="33"/>
  <c r="W412" i="33"/>
  <c r="W413" i="33"/>
  <c r="W414" i="33"/>
  <c r="W415" i="33"/>
  <c r="W416" i="33"/>
  <c r="W417" i="33"/>
  <c r="W418" i="33"/>
  <c r="W419" i="33"/>
  <c r="W420" i="33"/>
  <c r="W421" i="33"/>
  <c r="W422" i="33"/>
  <c r="W423" i="33"/>
  <c r="W424" i="33"/>
  <c r="W425" i="33"/>
  <c r="W426" i="33"/>
  <c r="W427" i="33"/>
  <c r="W428" i="33"/>
  <c r="W429" i="33"/>
  <c r="W430" i="33"/>
  <c r="W431" i="33"/>
  <c r="W432" i="33"/>
  <c r="W433" i="33"/>
  <c r="W434" i="33"/>
  <c r="W435" i="33"/>
  <c r="W436" i="33"/>
  <c r="W437" i="33"/>
  <c r="W438" i="33"/>
  <c r="W439" i="33"/>
  <c r="W440" i="33"/>
  <c r="W441" i="33"/>
  <c r="W442" i="33"/>
  <c r="W443" i="33"/>
  <c r="W444" i="33"/>
  <c r="W445" i="33"/>
  <c r="W446" i="33"/>
  <c r="W447" i="33"/>
  <c r="W448" i="33"/>
  <c r="W449" i="33"/>
  <c r="W450" i="33"/>
  <c r="W451" i="33"/>
  <c r="W452" i="33"/>
  <c r="W453" i="33"/>
  <c r="W454" i="33"/>
  <c r="W455" i="33"/>
  <c r="W456" i="33"/>
  <c r="W457" i="33"/>
  <c r="W458" i="33"/>
  <c r="W459" i="33"/>
  <c r="W460" i="33"/>
  <c r="W461" i="33"/>
  <c r="W462" i="33"/>
  <c r="W463" i="33"/>
  <c r="W464" i="33"/>
  <c r="W465" i="33"/>
  <c r="W466" i="33"/>
  <c r="W467" i="33"/>
  <c r="W468" i="33"/>
  <c r="W469" i="33"/>
  <c r="W470" i="33"/>
  <c r="W471" i="33"/>
  <c r="W472" i="33"/>
  <c r="W473" i="33"/>
  <c r="W474" i="33"/>
  <c r="W475" i="33"/>
  <c r="W476" i="33"/>
  <c r="W477" i="33"/>
  <c r="W478" i="33"/>
  <c r="W479" i="33"/>
  <c r="W480" i="33"/>
  <c r="W481" i="33"/>
  <c r="W482" i="33"/>
  <c r="W483" i="33"/>
  <c r="W484" i="33"/>
  <c r="W485" i="33"/>
  <c r="W486" i="33"/>
  <c r="W487" i="33"/>
  <c r="W488" i="33"/>
  <c r="W489" i="33"/>
  <c r="W490" i="33"/>
  <c r="W491" i="33"/>
  <c r="W492" i="33"/>
  <c r="W493" i="33"/>
  <c r="W494" i="33"/>
  <c r="W495" i="33"/>
  <c r="W496" i="33"/>
  <c r="W497" i="33"/>
  <c r="W498" i="33"/>
  <c r="W499" i="33"/>
  <c r="V236" i="33"/>
  <c r="V237" i="33"/>
  <c r="V238" i="33"/>
  <c r="V239" i="33"/>
  <c r="V240" i="33"/>
  <c r="V241" i="33"/>
  <c r="V242" i="33"/>
  <c r="V243" i="33"/>
  <c r="V244" i="33"/>
  <c r="V245" i="33"/>
  <c r="V246" i="33"/>
  <c r="V247" i="33"/>
  <c r="V248" i="33"/>
  <c r="V249" i="33"/>
  <c r="V250" i="33"/>
  <c r="V251" i="33"/>
  <c r="V252" i="33"/>
  <c r="V253" i="33"/>
  <c r="V254" i="33"/>
  <c r="V255" i="33"/>
  <c r="V256" i="33"/>
  <c r="V257" i="33"/>
  <c r="V258" i="33"/>
  <c r="V259" i="33"/>
  <c r="V260" i="33"/>
  <c r="V261" i="33"/>
  <c r="V262" i="33"/>
  <c r="V263" i="33"/>
  <c r="V264" i="33"/>
  <c r="V265" i="33"/>
  <c r="V266" i="33"/>
  <c r="V267" i="33"/>
  <c r="V268" i="33"/>
  <c r="V269" i="33"/>
  <c r="V270" i="33"/>
  <c r="V271" i="33"/>
  <c r="V272" i="33"/>
  <c r="V273" i="33"/>
  <c r="V274" i="33"/>
  <c r="V275" i="33"/>
  <c r="V276" i="33"/>
  <c r="V277" i="33"/>
  <c r="V278" i="33"/>
  <c r="V279" i="33"/>
  <c r="V280" i="33"/>
  <c r="V281" i="33"/>
  <c r="V282" i="33"/>
  <c r="V283" i="33"/>
  <c r="V284" i="33"/>
  <c r="V285" i="33"/>
  <c r="V286" i="33"/>
  <c r="V287" i="33"/>
  <c r="V288" i="33"/>
  <c r="V289" i="33"/>
  <c r="V290" i="33"/>
  <c r="V291" i="33"/>
  <c r="V292" i="33"/>
  <c r="V293" i="33"/>
  <c r="V294" i="33"/>
  <c r="V295" i="33"/>
  <c r="V296" i="33"/>
  <c r="V297" i="33"/>
  <c r="V298" i="33"/>
  <c r="V299" i="33"/>
  <c r="V300" i="33"/>
  <c r="V301" i="33"/>
  <c r="V302" i="33"/>
  <c r="V303" i="33"/>
  <c r="V304" i="33"/>
  <c r="V305" i="33"/>
  <c r="V306" i="33"/>
  <c r="V307" i="33"/>
  <c r="V308" i="33"/>
  <c r="V309" i="33"/>
  <c r="V310" i="33"/>
  <c r="V311" i="33"/>
  <c r="V312" i="33"/>
  <c r="V313" i="33"/>
  <c r="V314" i="33"/>
  <c r="V315" i="33"/>
  <c r="V316" i="33"/>
  <c r="V317" i="33"/>
  <c r="V318" i="33"/>
  <c r="V319" i="33"/>
  <c r="V320" i="33"/>
  <c r="V321" i="33"/>
  <c r="V322" i="33"/>
  <c r="V323" i="33"/>
  <c r="V324" i="33"/>
  <c r="V325" i="33"/>
  <c r="V326" i="33"/>
  <c r="V327" i="33"/>
  <c r="V328" i="33"/>
  <c r="V329" i="33"/>
  <c r="V330" i="33"/>
  <c r="V331" i="33"/>
  <c r="V332" i="33"/>
  <c r="V333" i="33"/>
  <c r="V334" i="33"/>
  <c r="V335" i="33"/>
  <c r="V336" i="33"/>
  <c r="V337" i="33"/>
  <c r="V338" i="33"/>
  <c r="V339" i="33"/>
  <c r="V340" i="33"/>
  <c r="V341" i="33"/>
  <c r="V342" i="33"/>
  <c r="V343" i="33"/>
  <c r="V344" i="33"/>
  <c r="V345" i="33"/>
  <c r="V346" i="33"/>
  <c r="V347" i="33"/>
  <c r="V348" i="33"/>
  <c r="V349" i="33"/>
  <c r="V350" i="33"/>
  <c r="V351" i="33"/>
  <c r="V352" i="33"/>
  <c r="V353" i="33"/>
  <c r="V354" i="33"/>
  <c r="V355" i="33"/>
  <c r="V356" i="33"/>
  <c r="V357" i="33"/>
  <c r="V358" i="33"/>
  <c r="V359" i="33"/>
  <c r="V360" i="33"/>
  <c r="V361" i="33"/>
  <c r="V362" i="33"/>
  <c r="V363" i="33"/>
  <c r="V364" i="33"/>
  <c r="V365" i="33"/>
  <c r="V366" i="33"/>
  <c r="V367" i="33"/>
  <c r="V368" i="33"/>
  <c r="V369" i="33"/>
  <c r="V370" i="33"/>
  <c r="V371" i="33"/>
  <c r="V372" i="33"/>
  <c r="V373" i="33"/>
  <c r="V374" i="33"/>
  <c r="V375" i="33"/>
  <c r="V376" i="33"/>
  <c r="V377" i="33"/>
  <c r="V378" i="33"/>
  <c r="V379" i="33"/>
  <c r="V380" i="33"/>
  <c r="V381" i="33"/>
  <c r="V382" i="33"/>
  <c r="V383" i="33"/>
  <c r="V384" i="33"/>
  <c r="V385" i="33"/>
  <c r="V386" i="33"/>
  <c r="V387" i="33"/>
  <c r="V388" i="33"/>
  <c r="V389" i="33"/>
  <c r="V390" i="33"/>
  <c r="V391" i="33"/>
  <c r="V392" i="33"/>
  <c r="V393" i="33"/>
  <c r="V394" i="33"/>
  <c r="V395" i="33"/>
  <c r="V396" i="33"/>
  <c r="V397" i="33"/>
  <c r="V398" i="33"/>
  <c r="V399" i="33"/>
  <c r="V400" i="33"/>
  <c r="V401" i="33"/>
  <c r="V402" i="33"/>
  <c r="V403" i="33"/>
  <c r="V404" i="33"/>
  <c r="V405" i="33"/>
  <c r="V406" i="33"/>
  <c r="V407" i="33"/>
  <c r="V408" i="33"/>
  <c r="V409" i="33"/>
  <c r="V410" i="33"/>
  <c r="V411" i="33"/>
  <c r="V412" i="33"/>
  <c r="V413" i="33"/>
  <c r="V414" i="33"/>
  <c r="V415" i="33"/>
  <c r="V416" i="33"/>
  <c r="V417" i="33"/>
  <c r="V418" i="33"/>
  <c r="V419" i="33"/>
  <c r="V420" i="33"/>
  <c r="V421" i="33"/>
  <c r="V422" i="33"/>
  <c r="V423" i="33"/>
  <c r="V424" i="33"/>
  <c r="V425" i="33"/>
  <c r="V426" i="33"/>
  <c r="V427" i="33"/>
  <c r="V428" i="33"/>
  <c r="V429" i="33"/>
  <c r="V430" i="33"/>
  <c r="V431" i="33"/>
  <c r="V432" i="33"/>
  <c r="V433" i="33"/>
  <c r="V434" i="33"/>
  <c r="V435" i="33"/>
  <c r="V436" i="33"/>
  <c r="V437" i="33"/>
  <c r="V438" i="33"/>
  <c r="V439" i="33"/>
  <c r="V440" i="33"/>
  <c r="V441" i="33"/>
  <c r="V442" i="33"/>
  <c r="V443" i="33"/>
  <c r="V444" i="33"/>
  <c r="V445" i="33"/>
  <c r="V446" i="33"/>
  <c r="V447" i="33"/>
  <c r="V448" i="33"/>
  <c r="V449" i="33"/>
  <c r="V450" i="33"/>
  <c r="V451" i="33"/>
  <c r="V452" i="33"/>
  <c r="V453" i="33"/>
  <c r="V454" i="33"/>
  <c r="V455" i="33"/>
  <c r="V456" i="33"/>
  <c r="V457" i="33"/>
  <c r="V458" i="33"/>
  <c r="V459" i="33"/>
  <c r="V460" i="33"/>
  <c r="V461" i="33"/>
  <c r="V462" i="33"/>
  <c r="V463" i="33"/>
  <c r="V464" i="33"/>
  <c r="V465" i="33"/>
  <c r="V466" i="33"/>
  <c r="V467" i="33"/>
  <c r="V468" i="33"/>
  <c r="V469" i="33"/>
  <c r="V470" i="33"/>
  <c r="V471" i="33"/>
  <c r="V472" i="33"/>
  <c r="V473" i="33"/>
  <c r="V474" i="33"/>
  <c r="V475" i="33"/>
  <c r="V476" i="33"/>
  <c r="V477" i="33"/>
  <c r="V478" i="33"/>
  <c r="V479" i="33"/>
  <c r="V480" i="33"/>
  <c r="V481" i="33"/>
  <c r="V482" i="33"/>
  <c r="V483" i="33"/>
  <c r="V484" i="33"/>
  <c r="V485" i="33"/>
  <c r="V486" i="33"/>
  <c r="V487" i="33"/>
  <c r="V488" i="33"/>
  <c r="V489" i="33"/>
  <c r="V490" i="33"/>
  <c r="V491" i="33"/>
  <c r="V492" i="33"/>
  <c r="V493" i="33"/>
  <c r="V494" i="33"/>
  <c r="V495" i="33"/>
  <c r="V496" i="33"/>
  <c r="V497" i="33"/>
  <c r="V498" i="33"/>
  <c r="V499" i="33"/>
  <c r="AH260" i="33"/>
  <c r="AH261" i="33"/>
  <c r="AH262" i="33"/>
  <c r="AH263" i="33"/>
  <c r="AH264" i="33"/>
  <c r="AH265" i="33"/>
  <c r="AH266" i="33"/>
  <c r="AH267" i="33"/>
  <c r="AH268" i="33"/>
  <c r="AH269" i="33"/>
  <c r="AH270" i="33"/>
  <c r="AH271" i="33"/>
  <c r="AH272" i="33"/>
  <c r="AH273" i="33"/>
  <c r="AH274" i="33"/>
  <c r="AH275" i="33"/>
  <c r="AH276" i="33"/>
  <c r="AH277" i="33"/>
  <c r="AH278" i="33"/>
  <c r="AH279" i="33"/>
  <c r="AH280" i="33"/>
  <c r="AH281" i="33"/>
  <c r="AH282" i="33"/>
  <c r="AH283" i="33"/>
  <c r="AH284" i="33"/>
  <c r="AH285" i="33"/>
  <c r="AH286" i="33"/>
  <c r="AH287" i="33"/>
  <c r="AH288" i="33"/>
  <c r="AH289" i="33"/>
  <c r="AH290" i="33"/>
  <c r="AH291" i="33"/>
  <c r="AH292" i="33"/>
  <c r="AH293" i="33"/>
  <c r="AH294" i="33"/>
  <c r="AH295" i="33"/>
  <c r="AH296" i="33"/>
  <c r="AH297" i="33"/>
  <c r="AH298" i="33"/>
  <c r="AH299" i="33"/>
  <c r="AH300" i="33"/>
  <c r="AH301" i="33"/>
  <c r="AH302" i="33"/>
  <c r="AH303" i="33"/>
  <c r="AH304" i="33"/>
  <c r="AH305" i="33"/>
  <c r="AH306" i="33"/>
  <c r="AH307" i="33"/>
  <c r="AH308" i="33"/>
  <c r="AH309" i="33"/>
  <c r="AH310" i="33"/>
  <c r="AH311" i="33"/>
  <c r="AH312" i="33"/>
  <c r="AH313" i="33"/>
  <c r="AH314" i="33"/>
  <c r="AH315" i="33"/>
  <c r="AH316" i="33"/>
  <c r="AH317" i="33"/>
  <c r="AH318" i="33"/>
  <c r="AH319" i="33"/>
  <c r="AH320" i="33"/>
  <c r="AH321" i="33"/>
  <c r="AH322" i="33"/>
  <c r="AH323" i="33"/>
  <c r="AH324" i="33"/>
  <c r="AH325" i="33"/>
  <c r="AH326" i="33"/>
  <c r="AH327" i="33"/>
  <c r="AH328" i="33"/>
  <c r="AH329" i="33"/>
  <c r="AH330" i="33"/>
  <c r="AH331" i="33"/>
  <c r="AH332" i="33"/>
  <c r="AH333" i="33"/>
  <c r="AH334" i="33"/>
  <c r="AH335" i="33"/>
  <c r="AH336" i="33"/>
  <c r="AH337" i="33"/>
  <c r="AH338" i="33"/>
  <c r="AH339" i="33"/>
  <c r="AH340" i="33"/>
  <c r="AH341" i="33"/>
  <c r="AH342" i="33"/>
  <c r="AH343" i="33"/>
  <c r="AH344" i="33"/>
  <c r="AH345" i="33"/>
  <c r="AH346" i="33"/>
  <c r="AH347" i="33"/>
  <c r="AH348" i="33"/>
  <c r="AH349" i="33"/>
  <c r="AH350" i="33"/>
  <c r="AH351" i="33"/>
  <c r="AH352" i="33"/>
  <c r="AH353" i="33"/>
  <c r="AH354" i="33"/>
  <c r="AH355" i="33"/>
  <c r="AH356" i="33"/>
  <c r="AH357" i="33"/>
  <c r="AH358" i="33"/>
  <c r="AH359" i="33"/>
  <c r="AH360" i="33"/>
  <c r="AH361" i="33"/>
  <c r="AH362" i="33"/>
  <c r="AH363" i="33"/>
  <c r="AH364" i="33"/>
  <c r="AH365" i="33"/>
  <c r="AH366" i="33"/>
  <c r="AH367" i="33"/>
  <c r="AH368" i="33"/>
  <c r="AH369" i="33"/>
  <c r="AH370" i="33"/>
  <c r="AH371" i="33"/>
  <c r="AH372" i="33"/>
  <c r="AH373" i="33"/>
  <c r="AH374" i="33"/>
  <c r="AH375" i="33"/>
  <c r="AH376" i="33"/>
  <c r="AH377" i="33"/>
  <c r="AH378" i="33"/>
  <c r="AH379" i="33"/>
  <c r="AH380" i="33"/>
  <c r="AH381" i="33"/>
  <c r="AH382" i="33"/>
  <c r="AH383" i="33"/>
  <c r="AH384" i="33"/>
  <c r="AH385" i="33"/>
  <c r="AH386" i="33"/>
  <c r="AH387" i="33"/>
  <c r="AH388" i="33"/>
  <c r="AH389" i="33"/>
  <c r="AH390" i="33"/>
  <c r="AH391" i="33"/>
  <c r="AH392" i="33"/>
  <c r="AH393" i="33"/>
  <c r="AH394" i="33"/>
  <c r="AH395" i="33"/>
  <c r="AH396" i="33"/>
  <c r="AH397" i="33"/>
  <c r="AH398" i="33"/>
  <c r="AH399" i="33"/>
  <c r="AH400" i="33"/>
  <c r="AH401" i="33"/>
  <c r="AH402" i="33"/>
  <c r="AH403" i="33"/>
  <c r="AH404" i="33"/>
  <c r="AH405" i="33"/>
  <c r="AH406" i="33"/>
  <c r="AH407" i="33"/>
  <c r="AH408" i="33"/>
  <c r="AH409" i="33"/>
  <c r="AH410" i="33"/>
  <c r="AH411" i="33"/>
  <c r="AH412" i="33"/>
  <c r="AH413" i="33"/>
  <c r="AH414" i="33"/>
  <c r="AH415" i="33"/>
  <c r="AH416" i="33"/>
  <c r="AH417" i="33"/>
  <c r="AH418" i="33"/>
  <c r="AH419" i="33"/>
  <c r="AH420" i="33"/>
  <c r="AH421" i="33"/>
  <c r="AH422" i="33"/>
  <c r="AH423" i="33"/>
  <c r="AH424" i="33"/>
  <c r="AH425" i="33"/>
  <c r="AH426" i="33"/>
  <c r="AH427" i="33"/>
  <c r="AH428" i="33"/>
  <c r="AH429" i="33"/>
  <c r="AH430" i="33"/>
  <c r="AH431" i="33"/>
  <c r="AH432" i="33"/>
  <c r="AH433" i="33"/>
  <c r="AH434" i="33"/>
  <c r="AH435" i="33"/>
  <c r="AH436" i="33"/>
  <c r="AH437" i="33"/>
  <c r="AH438" i="33"/>
  <c r="AH439" i="33"/>
  <c r="AH440" i="33"/>
  <c r="AH441" i="33"/>
  <c r="AH442" i="33"/>
  <c r="AH443" i="33"/>
  <c r="AH444" i="33"/>
  <c r="AH445" i="33"/>
  <c r="AH446" i="33"/>
  <c r="AH447" i="33"/>
  <c r="AH448" i="33"/>
  <c r="AH449" i="33"/>
  <c r="AH450" i="33"/>
  <c r="AH451" i="33"/>
  <c r="AH452" i="33"/>
  <c r="AH453" i="33"/>
  <c r="AH454" i="33"/>
  <c r="AH455" i="33"/>
  <c r="AH456" i="33"/>
  <c r="AH457" i="33"/>
  <c r="AH458" i="33"/>
  <c r="AH459" i="33"/>
  <c r="AH460" i="33"/>
  <c r="AH461" i="33"/>
  <c r="AH462" i="33"/>
  <c r="AH463" i="33"/>
  <c r="AH464" i="33"/>
  <c r="AH465" i="33"/>
  <c r="AH466" i="33"/>
  <c r="AH467" i="33"/>
  <c r="AH468" i="33"/>
  <c r="AH469" i="33"/>
  <c r="AH470" i="33"/>
  <c r="AH471" i="33"/>
  <c r="AH472" i="33"/>
  <c r="AH473" i="33"/>
  <c r="AH474" i="33"/>
  <c r="AH475" i="33"/>
  <c r="AH476" i="33"/>
  <c r="AH477" i="33"/>
  <c r="AH478" i="33"/>
  <c r="AH479" i="33"/>
  <c r="AH480" i="33"/>
  <c r="AH481" i="33"/>
  <c r="AH482" i="33"/>
  <c r="AH483" i="33"/>
  <c r="AH484" i="33"/>
  <c r="AH485" i="33"/>
  <c r="AH486" i="33"/>
  <c r="AH487" i="33"/>
  <c r="AH488" i="33"/>
  <c r="AH489" i="33"/>
  <c r="AH490" i="33"/>
  <c r="AH491" i="33"/>
  <c r="AH492" i="33"/>
  <c r="AH493" i="33"/>
  <c r="AH494" i="33"/>
  <c r="L450" i="33"/>
  <c r="L410" i="33"/>
  <c r="L402" i="33"/>
  <c r="L489" i="33"/>
  <c r="L465" i="33"/>
  <c r="L457" i="33"/>
  <c r="L449" i="33"/>
  <c r="L433" i="33"/>
  <c r="L417" i="33"/>
  <c r="L401" i="33"/>
  <c r="L497" i="33"/>
  <c r="L488" i="33"/>
  <c r="L480" i="33"/>
  <c r="L472" i="33"/>
  <c r="L464" i="33"/>
  <c r="L456" i="33"/>
  <c r="L448" i="33"/>
  <c r="L416" i="33"/>
  <c r="L408" i="33"/>
  <c r="X500" i="33"/>
  <c r="AH495" i="33"/>
  <c r="AH496" i="33"/>
  <c r="V500" i="33"/>
  <c r="L483" i="33"/>
  <c r="L451" i="33"/>
  <c r="L435" i="33"/>
  <c r="L419" i="33"/>
  <c r="L446" i="33"/>
  <c r="L484" i="33"/>
  <c r="L470" i="33"/>
  <c r="AG496" i="33"/>
  <c r="L412" i="33"/>
  <c r="L390" i="33"/>
  <c r="L374" i="33"/>
  <c r="L366" i="33"/>
  <c r="L334" i="33"/>
  <c r="L326" i="33"/>
  <c r="L310" i="33"/>
  <c r="L302" i="33"/>
  <c r="L428" i="33"/>
  <c r="L494" i="33"/>
  <c r="L461" i="33"/>
  <c r="AH497" i="33"/>
  <c r="L365" i="33"/>
  <c r="L349" i="33"/>
  <c r="L341" i="33"/>
  <c r="L301" i="33"/>
  <c r="L285" i="33"/>
  <c r="W500" i="33"/>
  <c r="AG497" i="33"/>
  <c r="L438" i="33"/>
  <c r="L495" i="33"/>
  <c r="L407" i="33"/>
  <c r="L406" i="33"/>
  <c r="AH498" i="33"/>
  <c r="AG498" i="33"/>
  <c r="L487" i="33"/>
  <c r="L477" i="33"/>
  <c r="AH499" i="33"/>
  <c r="L468" i="33"/>
  <c r="AG499" i="33"/>
  <c r="L422" i="33"/>
  <c r="L368" i="33"/>
  <c r="L344" i="33"/>
  <c r="L336" i="33"/>
  <c r="L296" i="33"/>
  <c r="L280" i="33"/>
  <c r="AG500" i="33"/>
  <c r="L340" i="33"/>
  <c r="AH500" i="33"/>
  <c r="L469" i="33"/>
  <c r="L445" i="33"/>
  <c r="L430" i="33"/>
  <c r="L397" i="33"/>
  <c r="L307" i="33"/>
  <c r="L364" i="33"/>
  <c r="L321" i="33"/>
  <c r="L308" i="33"/>
  <c r="L453" i="33"/>
  <c r="L386" i="33"/>
  <c r="L377" i="33"/>
  <c r="L420" i="33"/>
  <c r="L354" i="33"/>
  <c r="L331" i="33"/>
  <c r="L439" i="33"/>
  <c r="L291" i="33"/>
  <c r="L378" i="33"/>
  <c r="L332" i="33"/>
  <c r="L229" i="33"/>
  <c r="L324" i="33"/>
  <c r="L282" i="33"/>
  <c r="L259" i="33"/>
  <c r="L347" i="33"/>
  <c r="L463" i="33"/>
  <c r="L338" i="33"/>
  <c r="L235" i="33"/>
  <c r="L380" i="33"/>
  <c r="L421" i="33"/>
  <c r="L462" i="33"/>
  <c r="L305" i="33"/>
  <c r="L275" i="33"/>
  <c r="L223" i="33"/>
  <c r="L369" i="33"/>
  <c r="L214" i="33"/>
  <c r="L273" i="33"/>
  <c r="L242" i="33"/>
  <c r="L337" i="33"/>
  <c r="L371" i="33"/>
  <c r="L224" i="33"/>
  <c r="L215" i="33"/>
  <c r="L276" i="33"/>
  <c r="L212" i="33"/>
  <c r="L115" i="33"/>
  <c r="L316" i="33"/>
  <c r="L362" i="33"/>
  <c r="L249" i="33"/>
  <c r="L217" i="33"/>
  <c r="L246" i="33"/>
  <c r="L226" i="33"/>
  <c r="L396" i="33"/>
  <c r="L281" i="33"/>
  <c r="L267" i="33"/>
  <c r="L252" i="33"/>
  <c r="L476" i="33"/>
  <c r="L290" i="33"/>
  <c r="L253" i="33"/>
  <c r="M57" i="33"/>
  <c r="M52" i="33"/>
  <c r="M83" i="33"/>
  <c r="M41" i="33"/>
  <c r="L299" i="33"/>
  <c r="L263" i="33"/>
  <c r="L241" i="33"/>
  <c r="L262" i="33"/>
  <c r="M186" i="33"/>
  <c r="M165" i="33"/>
  <c r="M91" i="33"/>
  <c r="M66" i="33"/>
  <c r="M55" i="33"/>
  <c r="G8" i="33"/>
  <c r="M36" i="33"/>
  <c r="M10" i="33"/>
  <c r="M12" i="33"/>
  <c r="M134" i="33"/>
  <c r="AM48" i="33"/>
  <c r="BB28" i="34"/>
  <c r="BA20" i="34"/>
  <c r="V6" i="34"/>
  <c r="M42" i="34"/>
  <c r="L42" i="34"/>
  <c r="X6" i="34"/>
  <c r="AE24" i="34"/>
  <c r="AJ24" i="34"/>
  <c r="T24" i="34"/>
  <c r="AE9" i="34"/>
  <c r="AJ9" i="34"/>
  <c r="T9" i="34"/>
  <c r="T140" i="34"/>
  <c r="AE140" i="34"/>
  <c r="AJ140" i="34"/>
  <c r="AE115" i="34"/>
  <c r="AJ115" i="34"/>
  <c r="T115" i="34"/>
  <c r="T126" i="34"/>
  <c r="AE126" i="34"/>
  <c r="AJ126" i="34"/>
  <c r="AZ22" i="34"/>
  <c r="AE64" i="34"/>
  <c r="AJ64" i="34"/>
  <c r="T64" i="34"/>
  <c r="M54" i="34"/>
  <c r="L78" i="34"/>
  <c r="M78" i="34"/>
  <c r="T38" i="34"/>
  <c r="AE38" i="34"/>
  <c r="AJ38" i="34"/>
  <c r="L56" i="34"/>
  <c r="L80" i="34"/>
  <c r="AE19" i="34"/>
  <c r="AJ19" i="34"/>
  <c r="T19" i="34"/>
  <c r="W40" i="34"/>
  <c r="X40" i="34"/>
  <c r="M40" i="34"/>
  <c r="T18" i="34"/>
  <c r="AE18" i="34"/>
  <c r="AJ18" i="34"/>
  <c r="AE164" i="34"/>
  <c r="AJ164" i="34"/>
  <c r="T164" i="34"/>
  <c r="T79" i="34"/>
  <c r="AE79" i="34"/>
  <c r="AJ79" i="34"/>
  <c r="S8" i="34"/>
  <c r="AD8" i="34"/>
  <c r="U6" i="34"/>
  <c r="V11" i="34"/>
  <c r="V14" i="34"/>
  <c r="U15" i="34"/>
  <c r="W20" i="34"/>
  <c r="W21" i="34"/>
  <c r="W23" i="34"/>
  <c r="U30" i="34"/>
  <c r="X32" i="34"/>
  <c r="AG36" i="34"/>
  <c r="K40" i="34"/>
  <c r="U44" i="34"/>
  <c r="AK50" i="34"/>
  <c r="X58" i="34"/>
  <c r="K67" i="34"/>
  <c r="W70" i="34"/>
  <c r="X71" i="34"/>
  <c r="V82" i="34"/>
  <c r="V87" i="34"/>
  <c r="AH93" i="34"/>
  <c r="X168" i="34"/>
  <c r="X11" i="34"/>
  <c r="W12" i="34"/>
  <c r="X14" i="34"/>
  <c r="AH18" i="34"/>
  <c r="W30" i="34"/>
  <c r="W44" i="34"/>
  <c r="K52" i="34"/>
  <c r="V56" i="34"/>
  <c r="U68" i="34"/>
  <c r="AK74" i="34"/>
  <c r="X82" i="34"/>
  <c r="AH103" i="34"/>
  <c r="U130" i="34"/>
  <c r="AK36" i="34"/>
  <c r="T84" i="34"/>
  <c r="AE84" i="34"/>
  <c r="AJ84" i="34"/>
  <c r="X144" i="34"/>
  <c r="AG231" i="34"/>
  <c r="L39" i="34"/>
  <c r="K118" i="34"/>
  <c r="W142" i="34"/>
  <c r="L51" i="34"/>
  <c r="AH224" i="34"/>
  <c r="X62" i="34"/>
  <c r="M63" i="34"/>
  <c r="L63" i="34"/>
  <c r="T76" i="34"/>
  <c r="X131" i="34"/>
  <c r="AG133" i="34"/>
  <c r="AE83" i="34"/>
  <c r="AJ83" i="34"/>
  <c r="T83" i="34"/>
  <c r="K11" i="34"/>
  <c r="T35" i="34"/>
  <c r="W37" i="34"/>
  <c r="AG41" i="34"/>
  <c r="U49" i="34"/>
  <c r="X75" i="34"/>
  <c r="L75" i="34"/>
  <c r="AG86" i="34"/>
  <c r="V88" i="34"/>
  <c r="K95" i="34"/>
  <c r="AG110" i="34"/>
  <c r="X129" i="34"/>
  <c r="AH212" i="34"/>
  <c r="BB21" i="34"/>
  <c r="BB18" i="34"/>
  <c r="AY18" i="34"/>
  <c r="K15" i="34"/>
  <c r="U26" i="34"/>
  <c r="U35" i="34"/>
  <c r="X37" i="34"/>
  <c r="AH41" i="34"/>
  <c r="K48" i="34"/>
  <c r="V49" i="34"/>
  <c r="AG53" i="34"/>
  <c r="U61" i="34"/>
  <c r="W83" i="34"/>
  <c r="AH91" i="34"/>
  <c r="U97" i="34"/>
  <c r="U152" i="34"/>
  <c r="K22" i="34"/>
  <c r="V26" i="34"/>
  <c r="K29" i="34"/>
  <c r="V35" i="34"/>
  <c r="K45" i="34"/>
  <c r="W49" i="34"/>
  <c r="AH53" i="34"/>
  <c r="K60" i="34"/>
  <c r="V61" i="34"/>
  <c r="AG65" i="34"/>
  <c r="U73" i="34"/>
  <c r="X83" i="34"/>
  <c r="T93" i="34"/>
  <c r="U99" i="34"/>
  <c r="K10" i="34"/>
  <c r="U17" i="34"/>
  <c r="W26" i="34"/>
  <c r="U27" i="34"/>
  <c r="K28" i="34"/>
  <c r="W35" i="34"/>
  <c r="AG38" i="34"/>
  <c r="T47" i="34"/>
  <c r="X49" i="34"/>
  <c r="AE50" i="34"/>
  <c r="AJ50" i="34"/>
  <c r="K57" i="34"/>
  <c r="W61" i="34"/>
  <c r="AH65" i="34"/>
  <c r="K72" i="34"/>
  <c r="V73" i="34"/>
  <c r="AG77" i="34"/>
  <c r="V99" i="34"/>
  <c r="X101" i="34"/>
  <c r="X143" i="34"/>
  <c r="K160" i="34"/>
  <c r="AH210" i="34"/>
  <c r="K13" i="34"/>
  <c r="V17" i="34"/>
  <c r="X26" i="34"/>
  <c r="V27" i="34"/>
  <c r="K31" i="34"/>
  <c r="W34" i="34"/>
  <c r="X35" i="34"/>
  <c r="AH38" i="34"/>
  <c r="AG39" i="34"/>
  <c r="K42" i="34"/>
  <c r="U47" i="34"/>
  <c r="T59" i="34"/>
  <c r="X61" i="34"/>
  <c r="AE62" i="34"/>
  <c r="AJ62" i="34"/>
  <c r="K69" i="34"/>
  <c r="W73" i="34"/>
  <c r="AH77" i="34"/>
  <c r="U85" i="34"/>
  <c r="K105" i="34"/>
  <c r="K107" i="34"/>
  <c r="V500" i="34"/>
  <c r="U497" i="34"/>
  <c r="X496" i="34"/>
  <c r="AH493" i="34"/>
  <c r="U489" i="34"/>
  <c r="X488" i="34"/>
  <c r="AH485" i="34"/>
  <c r="U481" i="34"/>
  <c r="W481" i="34"/>
  <c r="X481" i="34"/>
  <c r="L481" i="34"/>
  <c r="X480" i="34"/>
  <c r="AH477" i="34"/>
  <c r="U473" i="34"/>
  <c r="W473" i="34"/>
  <c r="X473" i="34"/>
  <c r="L473" i="34"/>
  <c r="X472" i="34"/>
  <c r="AH469" i="34"/>
  <c r="U465" i="34"/>
  <c r="X464" i="34"/>
  <c r="AH461" i="34"/>
  <c r="U457" i="34"/>
  <c r="W457" i="34"/>
  <c r="X457" i="34"/>
  <c r="L457" i="34"/>
  <c r="X456" i="34"/>
  <c r="AH453" i="34"/>
  <c r="U449" i="34"/>
  <c r="X448" i="34"/>
  <c r="AH445" i="34"/>
  <c r="U441" i="34"/>
  <c r="X440" i="34"/>
  <c r="AH437" i="34"/>
  <c r="U433" i="34"/>
  <c r="X432" i="34"/>
  <c r="AH429" i="34"/>
  <c r="U425" i="34"/>
  <c r="X424" i="34"/>
  <c r="AH421" i="34"/>
  <c r="U417" i="34"/>
  <c r="X416" i="34"/>
  <c r="AH413" i="34"/>
  <c r="U409" i="34"/>
  <c r="W409" i="34"/>
  <c r="X409" i="34"/>
  <c r="L409" i="34"/>
  <c r="X408" i="34"/>
  <c r="AH405" i="34"/>
  <c r="U401" i="34"/>
  <c r="X400" i="34"/>
  <c r="AH397" i="34"/>
  <c r="U393" i="34"/>
  <c r="W393" i="34"/>
  <c r="X393" i="34"/>
  <c r="L393" i="34"/>
  <c r="X392" i="34"/>
  <c r="W496" i="34"/>
  <c r="AG493" i="34"/>
  <c r="W488" i="34"/>
  <c r="AG485" i="34"/>
  <c r="W480" i="34"/>
  <c r="AG477" i="34"/>
  <c r="W472" i="34"/>
  <c r="AG469" i="34"/>
  <c r="W464" i="34"/>
  <c r="AG461" i="34"/>
  <c r="W456" i="34"/>
  <c r="AG453" i="34"/>
  <c r="W448" i="34"/>
  <c r="AG445" i="34"/>
  <c r="W440" i="34"/>
  <c r="AG437" i="34"/>
  <c r="W432" i="34"/>
  <c r="AG429" i="34"/>
  <c r="W424" i="34"/>
  <c r="AG421" i="34"/>
  <c r="W416" i="34"/>
  <c r="AG413" i="34"/>
  <c r="W408" i="34"/>
  <c r="AG405" i="34"/>
  <c r="W400" i="34"/>
  <c r="V496" i="34"/>
  <c r="V488" i="34"/>
  <c r="V480" i="34"/>
  <c r="V472" i="34"/>
  <c r="V464" i="34"/>
  <c r="V456" i="34"/>
  <c r="V448" i="34"/>
  <c r="V440" i="34"/>
  <c r="V432" i="34"/>
  <c r="V424" i="34"/>
  <c r="V416" i="34"/>
  <c r="V408" i="34"/>
  <c r="U496" i="34"/>
  <c r="L496" i="34"/>
  <c r="X495" i="34"/>
  <c r="AH492" i="34"/>
  <c r="U488" i="34"/>
  <c r="L488" i="34"/>
  <c r="X487" i="34"/>
  <c r="AH484" i="34"/>
  <c r="U480" i="34"/>
  <c r="L480" i="34"/>
  <c r="X479" i="34"/>
  <c r="AH476" i="34"/>
  <c r="U472" i="34"/>
  <c r="L472" i="34"/>
  <c r="X471" i="34"/>
  <c r="AH468" i="34"/>
  <c r="U464" i="34"/>
  <c r="X463" i="34"/>
  <c r="AH460" i="34"/>
  <c r="U456" i="34"/>
  <c r="X455" i="34"/>
  <c r="AH452" i="34"/>
  <c r="U448" i="34"/>
  <c r="X447" i="34"/>
  <c r="AH444" i="34"/>
  <c r="U440" i="34"/>
  <c r="X439" i="34"/>
  <c r="AH436" i="34"/>
  <c r="U432" i="34"/>
  <c r="L432" i="34"/>
  <c r="X431" i="34"/>
  <c r="AH428" i="34"/>
  <c r="U424" i="34"/>
  <c r="L424" i="34"/>
  <c r="X423" i="34"/>
  <c r="AH420" i="34"/>
  <c r="U416" i="34"/>
  <c r="L416" i="34"/>
  <c r="X415" i="34"/>
  <c r="AH412" i="34"/>
  <c r="U408" i="34"/>
  <c r="L408" i="34"/>
  <c r="X407" i="34"/>
  <c r="AH404" i="34"/>
  <c r="U400" i="34"/>
  <c r="X399" i="34"/>
  <c r="AH396" i="34"/>
  <c r="U392" i="34"/>
  <c r="X391" i="34"/>
  <c r="AH500" i="34"/>
  <c r="W495" i="34"/>
  <c r="AG492" i="34"/>
  <c r="W487" i="34"/>
  <c r="AG484" i="34"/>
  <c r="W479" i="34"/>
  <c r="AG476" i="34"/>
  <c r="W471" i="34"/>
  <c r="AG468" i="34"/>
  <c r="W463" i="34"/>
  <c r="AG460" i="34"/>
  <c r="W455" i="34"/>
  <c r="AG452" i="34"/>
  <c r="W447" i="34"/>
  <c r="AG444" i="34"/>
  <c r="W439" i="34"/>
  <c r="AG436" i="34"/>
  <c r="W431" i="34"/>
  <c r="AG428" i="34"/>
  <c r="W423" i="34"/>
  <c r="AG420" i="34"/>
  <c r="W415" i="34"/>
  <c r="AG412" i="34"/>
  <c r="W407" i="34"/>
  <c r="AG404" i="34"/>
  <c r="W399" i="34"/>
  <c r="AG396" i="34"/>
  <c r="W391" i="34"/>
  <c r="AG500" i="34"/>
  <c r="V495" i="34"/>
  <c r="V487" i="34"/>
  <c r="V479" i="34"/>
  <c r="V471" i="34"/>
  <c r="V463" i="34"/>
  <c r="V455" i="34"/>
  <c r="V447" i="34"/>
  <c r="V439" i="34"/>
  <c r="V431" i="34"/>
  <c r="V423" i="34"/>
  <c r="V415" i="34"/>
  <c r="V407" i="34"/>
  <c r="V399" i="34"/>
  <c r="V391" i="34"/>
  <c r="AG499" i="34"/>
  <c r="W494" i="34"/>
  <c r="AG491" i="34"/>
  <c r="W486" i="34"/>
  <c r="AG483" i="34"/>
  <c r="W478" i="34"/>
  <c r="AG475" i="34"/>
  <c r="W470" i="34"/>
  <c r="V494" i="34"/>
  <c r="V486" i="34"/>
  <c r="V478" i="34"/>
  <c r="V470" i="34"/>
  <c r="V462" i="34"/>
  <c r="AH498" i="34"/>
  <c r="U494" i="34"/>
  <c r="X493" i="34"/>
  <c r="AH490" i="34"/>
  <c r="U486" i="34"/>
  <c r="X486" i="34"/>
  <c r="L486" i="34"/>
  <c r="X485" i="34"/>
  <c r="AH482" i="34"/>
  <c r="U478" i="34"/>
  <c r="X478" i="34"/>
  <c r="L478" i="34"/>
  <c r="X477" i="34"/>
  <c r="AH474" i="34"/>
  <c r="U470" i="34"/>
  <c r="X469" i="34"/>
  <c r="AH466" i="34"/>
  <c r="U462" i="34"/>
  <c r="AG498" i="34"/>
  <c r="W493" i="34"/>
  <c r="AG490" i="34"/>
  <c r="W485" i="34"/>
  <c r="AG482" i="34"/>
  <c r="W477" i="34"/>
  <c r="AG474" i="34"/>
  <c r="W469" i="34"/>
  <c r="AG466" i="34"/>
  <c r="V493" i="34"/>
  <c r="AH497" i="34"/>
  <c r="U493" i="34"/>
  <c r="L493" i="34"/>
  <c r="X492" i="34"/>
  <c r="AH489" i="34"/>
  <c r="U485" i="34"/>
  <c r="L485" i="34"/>
  <c r="X484" i="34"/>
  <c r="AH481" i="34"/>
  <c r="U477" i="34"/>
  <c r="L477" i="34"/>
  <c r="X476" i="34"/>
  <c r="AH473" i="34"/>
  <c r="U469" i="34"/>
  <c r="L469" i="34"/>
  <c r="X468" i="34"/>
  <c r="AH465" i="34"/>
  <c r="X500" i="34"/>
  <c r="AG497" i="34"/>
  <c r="W492" i="34"/>
  <c r="W500" i="34"/>
  <c r="V492" i="34"/>
  <c r="V484" i="34"/>
  <c r="V476" i="34"/>
  <c r="U500" i="34"/>
  <c r="W499" i="34"/>
  <c r="AG496" i="34"/>
  <c r="V499" i="34"/>
  <c r="V491" i="34"/>
  <c r="V483" i="34"/>
  <c r="V475" i="34"/>
  <c r="V467" i="34"/>
  <c r="W498" i="34"/>
  <c r="AG495" i="34"/>
  <c r="W490" i="34"/>
  <c r="AG487" i="34"/>
  <c r="W482" i="34"/>
  <c r="AG479" i="34"/>
  <c r="U498" i="34"/>
  <c r="X498" i="34"/>
  <c r="L498" i="34"/>
  <c r="X497" i="34"/>
  <c r="AH494" i="34"/>
  <c r="U490" i="34"/>
  <c r="X489" i="34"/>
  <c r="AH486" i="34"/>
  <c r="U482" i="34"/>
  <c r="AH478" i="34"/>
  <c r="U474" i="34"/>
  <c r="AH470" i="34"/>
  <c r="U466" i="34"/>
  <c r="X465" i="34"/>
  <c r="AH462" i="34"/>
  <c r="U458" i="34"/>
  <c r="AH454" i="34"/>
  <c r="U450" i="34"/>
  <c r="X449" i="34"/>
  <c r="AH446" i="34"/>
  <c r="U442" i="34"/>
  <c r="W442" i="34"/>
  <c r="X442" i="34"/>
  <c r="L442" i="34"/>
  <c r="X441" i="34"/>
  <c r="AH438" i="34"/>
  <c r="U434" i="34"/>
  <c r="X433" i="34"/>
  <c r="AH430" i="34"/>
  <c r="U426" i="34"/>
  <c r="W426" i="34"/>
  <c r="X426" i="34"/>
  <c r="L426" i="34"/>
  <c r="X425" i="34"/>
  <c r="AH422" i="34"/>
  <c r="U418" i="34"/>
  <c r="X417" i="34"/>
  <c r="AH414" i="34"/>
  <c r="U410" i="34"/>
  <c r="AH406" i="34"/>
  <c r="U402" i="34"/>
  <c r="X401" i="34"/>
  <c r="AH398" i="34"/>
  <c r="U394" i="34"/>
  <c r="AH390" i="34"/>
  <c r="AG462" i="34"/>
  <c r="W459" i="34"/>
  <c r="X450" i="34"/>
  <c r="AH443" i="34"/>
  <c r="X429" i="34"/>
  <c r="V428" i="34"/>
  <c r="AG423" i="34"/>
  <c r="X419" i="34"/>
  <c r="X398" i="34"/>
  <c r="X397" i="34"/>
  <c r="W396" i="34"/>
  <c r="V395" i="34"/>
  <c r="V388" i="34"/>
  <c r="V380" i="34"/>
  <c r="V372" i="34"/>
  <c r="V364" i="34"/>
  <c r="V356" i="34"/>
  <c r="AG470" i="34"/>
  <c r="V469" i="34"/>
  <c r="V459" i="34"/>
  <c r="W450" i="34"/>
  <c r="AG443" i="34"/>
  <c r="AH434" i="34"/>
  <c r="X430" i="34"/>
  <c r="W429" i="34"/>
  <c r="U428" i="34"/>
  <c r="AH424" i="34"/>
  <c r="W419" i="34"/>
  <c r="X410" i="34"/>
  <c r="AH403" i="34"/>
  <c r="U399" i="34"/>
  <c r="L399" i="34"/>
  <c r="W398" i="34"/>
  <c r="W397" i="34"/>
  <c r="V396" i="34"/>
  <c r="U395" i="34"/>
  <c r="U388" i="34"/>
  <c r="X387" i="34"/>
  <c r="AH384" i="34"/>
  <c r="U380" i="34"/>
  <c r="W380" i="34"/>
  <c r="X380" i="34"/>
  <c r="L380" i="34"/>
  <c r="X379" i="34"/>
  <c r="AH376" i="34"/>
  <c r="U372" i="34"/>
  <c r="W372" i="34"/>
  <c r="X372" i="34"/>
  <c r="L372" i="34"/>
  <c r="X371" i="34"/>
  <c r="AH368" i="34"/>
  <c r="U364" i="34"/>
  <c r="AG494" i="34"/>
  <c r="AH480" i="34"/>
  <c r="U479" i="34"/>
  <c r="L479" i="34"/>
  <c r="X460" i="34"/>
  <c r="U459" i="34"/>
  <c r="V450" i="34"/>
  <c r="W441" i="34"/>
  <c r="AG434" i="34"/>
  <c r="W430" i="34"/>
  <c r="V429" i="34"/>
  <c r="AG424" i="34"/>
  <c r="V419" i="34"/>
  <c r="W410" i="34"/>
  <c r="AG403" i="34"/>
  <c r="V400" i="34"/>
  <c r="V398" i="34"/>
  <c r="V397" i="34"/>
  <c r="U396" i="34"/>
  <c r="X396" i="34"/>
  <c r="L396" i="34"/>
  <c r="W387" i="34"/>
  <c r="AG384" i="34"/>
  <c r="W379" i="34"/>
  <c r="AG376" i="34"/>
  <c r="W371" i="34"/>
  <c r="AG368" i="34"/>
  <c r="W363" i="34"/>
  <c r="AG360" i="34"/>
  <c r="AG489" i="34"/>
  <c r="X482" i="34"/>
  <c r="AG480" i="34"/>
  <c r="AH463" i="34"/>
  <c r="W460" i="34"/>
  <c r="AH455" i="34"/>
  <c r="AG454" i="34"/>
  <c r="V441" i="34"/>
  <c r="U431" i="34"/>
  <c r="V430" i="34"/>
  <c r="U429" i="34"/>
  <c r="AH425" i="34"/>
  <c r="X420" i="34"/>
  <c r="U419" i="34"/>
  <c r="V410" i="34"/>
  <c r="W401" i="34"/>
  <c r="U398" i="34"/>
  <c r="L398" i="34"/>
  <c r="U397" i="34"/>
  <c r="V387" i="34"/>
  <c r="V379" i="34"/>
  <c r="V371" i="34"/>
  <c r="V498" i="34"/>
  <c r="X491" i="34"/>
  <c r="V485" i="34"/>
  <c r="AH483" i="34"/>
  <c r="V482" i="34"/>
  <c r="W476" i="34"/>
  <c r="AH467" i="34"/>
  <c r="AG463" i="34"/>
  <c r="X461" i="34"/>
  <c r="V460" i="34"/>
  <c r="AG455" i="34"/>
  <c r="X451" i="34"/>
  <c r="U430" i="34"/>
  <c r="AG425" i="34"/>
  <c r="W420" i="34"/>
  <c r="AH415" i="34"/>
  <c r="AG414" i="34"/>
  <c r="V401" i="34"/>
  <c r="U387" i="34"/>
  <c r="X386" i="34"/>
  <c r="AH383" i="34"/>
  <c r="U379" i="34"/>
  <c r="L379" i="34"/>
  <c r="X378" i="34"/>
  <c r="AH375" i="34"/>
  <c r="U371" i="34"/>
  <c r="L371" i="34"/>
  <c r="X370" i="34"/>
  <c r="AH367" i="34"/>
  <c r="U363" i="34"/>
  <c r="X362" i="34"/>
  <c r="AH359" i="34"/>
  <c r="U355" i="34"/>
  <c r="W355" i="34"/>
  <c r="X355" i="34"/>
  <c r="L355" i="34"/>
  <c r="X354" i="34"/>
  <c r="W491" i="34"/>
  <c r="AG486" i="34"/>
  <c r="U476" i="34"/>
  <c r="AG467" i="34"/>
  <c r="X466" i="34"/>
  <c r="W461" i="34"/>
  <c r="U460" i="34"/>
  <c r="AH456" i="34"/>
  <c r="W451" i="34"/>
  <c r="AH435" i="34"/>
  <c r="AH499" i="34"/>
  <c r="U491" i="34"/>
  <c r="L491" i="34"/>
  <c r="X470" i="34"/>
  <c r="AH464" i="34"/>
  <c r="W462" i="34"/>
  <c r="AG457" i="34"/>
  <c r="W452" i="34"/>
  <c r="AH447" i="34"/>
  <c r="AG446" i="34"/>
  <c r="V433" i="34"/>
  <c r="U423" i="34"/>
  <c r="L423" i="34"/>
  <c r="V422" i="34"/>
  <c r="U421" i="34"/>
  <c r="AH417" i="34"/>
  <c r="X412" i="34"/>
  <c r="U411" i="34"/>
  <c r="V402" i="34"/>
  <c r="AH392" i="34"/>
  <c r="AH391" i="34"/>
  <c r="AG390" i="34"/>
  <c r="W385" i="34"/>
  <c r="AG382" i="34"/>
  <c r="W377" i="34"/>
  <c r="AG374" i="34"/>
  <c r="W369" i="34"/>
  <c r="AG366" i="34"/>
  <c r="W361" i="34"/>
  <c r="AG358" i="34"/>
  <c r="V465" i="34"/>
  <c r="X459" i="34"/>
  <c r="U438" i="34"/>
  <c r="AG433" i="34"/>
  <c r="W428" i="34"/>
  <c r="AG478" i="34"/>
  <c r="X458" i="34"/>
  <c r="X444" i="34"/>
  <c r="AH441" i="34"/>
  <c r="V436" i="34"/>
  <c r="AG426" i="34"/>
  <c r="U406" i="34"/>
  <c r="AH399" i="34"/>
  <c r="V393" i="34"/>
  <c r="X389" i="34"/>
  <c r="AG379" i="34"/>
  <c r="AH377" i="34"/>
  <c r="X373" i="34"/>
  <c r="AG363" i="34"/>
  <c r="AH362" i="34"/>
  <c r="AG357" i="34"/>
  <c r="AG356" i="34"/>
  <c r="AG355" i="34"/>
  <c r="U350" i="34"/>
  <c r="X349" i="34"/>
  <c r="AH346" i="34"/>
  <c r="U342" i="34"/>
  <c r="X341" i="34"/>
  <c r="AH338" i="34"/>
  <c r="U334" i="34"/>
  <c r="X333" i="34"/>
  <c r="AH330" i="34"/>
  <c r="U326" i="34"/>
  <c r="W326" i="34"/>
  <c r="X326" i="34"/>
  <c r="L326" i="34"/>
  <c r="X325" i="34"/>
  <c r="AH322" i="34"/>
  <c r="U318" i="34"/>
  <c r="X317" i="34"/>
  <c r="AH314" i="34"/>
  <c r="U310" i="34"/>
  <c r="X309" i="34"/>
  <c r="AH306" i="34"/>
  <c r="U302" i="34"/>
  <c r="W302" i="34"/>
  <c r="X302" i="34"/>
  <c r="L302" i="34"/>
  <c r="X301" i="34"/>
  <c r="AH298" i="34"/>
  <c r="U294" i="34"/>
  <c r="X293" i="34"/>
  <c r="AH290" i="34"/>
  <c r="U286" i="34"/>
  <c r="X285" i="34"/>
  <c r="AH282" i="34"/>
  <c r="U278" i="34"/>
  <c r="X277" i="34"/>
  <c r="AH274" i="34"/>
  <c r="U270" i="34"/>
  <c r="X269" i="34"/>
  <c r="AH266" i="34"/>
  <c r="AH496" i="34"/>
  <c r="X475" i="34"/>
  <c r="AH471" i="34"/>
  <c r="AH459" i="34"/>
  <c r="W458" i="34"/>
  <c r="U455" i="34"/>
  <c r="AH451" i="34"/>
  <c r="U447" i="34"/>
  <c r="W444" i="34"/>
  <c r="AG441" i="34"/>
  <c r="U436" i="34"/>
  <c r="X428" i="34"/>
  <c r="W425" i="34"/>
  <c r="AG399" i="34"/>
  <c r="W389" i="34"/>
  <c r="AH380" i="34"/>
  <c r="AG377" i="34"/>
  <c r="W373" i="34"/>
  <c r="AH364" i="34"/>
  <c r="AG362" i="34"/>
  <c r="AH358" i="34"/>
  <c r="AH354" i="34"/>
  <c r="W349" i="34"/>
  <c r="AG346" i="34"/>
  <c r="W341" i="34"/>
  <c r="AG338" i="34"/>
  <c r="W333" i="34"/>
  <c r="AG330" i="34"/>
  <c r="W325" i="34"/>
  <c r="AG322" i="34"/>
  <c r="W475" i="34"/>
  <c r="AG471" i="34"/>
  <c r="X462" i="34"/>
  <c r="AG459" i="34"/>
  <c r="V458" i="34"/>
  <c r="AG451" i="34"/>
  <c r="AH448" i="34"/>
  <c r="V444" i="34"/>
  <c r="W433" i="34"/>
  <c r="V425" i="34"/>
  <c r="AG417" i="34"/>
  <c r="AH408" i="34"/>
  <c r="X403" i="34"/>
  <c r="AH395" i="34"/>
  <c r="AG391" i="34"/>
  <c r="V389" i="34"/>
  <c r="AG380" i="34"/>
  <c r="V373" i="34"/>
  <c r="AG364" i="34"/>
  <c r="AH361" i="34"/>
  <c r="AG354" i="34"/>
  <c r="V349" i="34"/>
  <c r="V341" i="34"/>
  <c r="V333" i="34"/>
  <c r="V325" i="34"/>
  <c r="V317" i="34"/>
  <c r="V309" i="34"/>
  <c r="V301" i="34"/>
  <c r="V293" i="34"/>
  <c r="V285" i="34"/>
  <c r="V277" i="34"/>
  <c r="V269" i="34"/>
  <c r="U475" i="34"/>
  <c r="L475" i="34"/>
  <c r="AG448" i="34"/>
  <c r="U444" i="34"/>
  <c r="AG408" i="34"/>
  <c r="W403" i="34"/>
  <c r="AG395" i="34"/>
  <c r="X390" i="34"/>
  <c r="U389" i="34"/>
  <c r="AH381" i="34"/>
  <c r="X374" i="34"/>
  <c r="U373" i="34"/>
  <c r="L373" i="34"/>
  <c r="AH365" i="34"/>
  <c r="AG361" i="34"/>
  <c r="AH360" i="34"/>
  <c r="AG359" i="34"/>
  <c r="AH353" i="34"/>
  <c r="U349" i="34"/>
  <c r="X348" i="34"/>
  <c r="AH345" i="34"/>
  <c r="U341" i="34"/>
  <c r="X340" i="34"/>
  <c r="AH337" i="34"/>
  <c r="U333" i="34"/>
  <c r="X332" i="34"/>
  <c r="AH329" i="34"/>
  <c r="U325" i="34"/>
  <c r="X324" i="34"/>
  <c r="AH321" i="34"/>
  <c r="U317" i="34"/>
  <c r="X316" i="34"/>
  <c r="AH313" i="34"/>
  <c r="U309" i="34"/>
  <c r="X308" i="34"/>
  <c r="U487" i="34"/>
  <c r="L487" i="34"/>
  <c r="W465" i="34"/>
  <c r="U407" i="34"/>
  <c r="L407" i="34"/>
  <c r="V403" i="34"/>
  <c r="AH400" i="34"/>
  <c r="W390" i="34"/>
  <c r="AG381" i="34"/>
  <c r="W374" i="34"/>
  <c r="AG365" i="34"/>
  <c r="AG353" i="34"/>
  <c r="W348" i="34"/>
  <c r="AG345" i="34"/>
  <c r="W340" i="34"/>
  <c r="AG337" i="34"/>
  <c r="W332" i="34"/>
  <c r="AG329" i="34"/>
  <c r="W324" i="34"/>
  <c r="AG321" i="34"/>
  <c r="W316" i="34"/>
  <c r="AG313" i="34"/>
  <c r="W308" i="34"/>
  <c r="AG305" i="34"/>
  <c r="W300" i="34"/>
  <c r="AG297" i="34"/>
  <c r="W292" i="34"/>
  <c r="AG289" i="34"/>
  <c r="W284" i="34"/>
  <c r="AG281" i="34"/>
  <c r="W276" i="34"/>
  <c r="AG273" i="34"/>
  <c r="W268" i="34"/>
  <c r="AG265" i="34"/>
  <c r="AG481" i="34"/>
  <c r="V473" i="34"/>
  <c r="AH442" i="34"/>
  <c r="X411" i="34"/>
  <c r="U403" i="34"/>
  <c r="AG400" i="34"/>
  <c r="X394" i="34"/>
  <c r="V390" i="34"/>
  <c r="V374" i="34"/>
  <c r="V348" i="34"/>
  <c r="V340" i="34"/>
  <c r="AH488" i="34"/>
  <c r="AH457" i="34"/>
  <c r="AG442" i="34"/>
  <c r="AG438" i="34"/>
  <c r="X437" i="34"/>
  <c r="AG435" i="34"/>
  <c r="W411" i="34"/>
  <c r="W394" i="34"/>
  <c r="U390" i="34"/>
  <c r="U492" i="34"/>
  <c r="AG488" i="34"/>
  <c r="W468" i="34"/>
  <c r="X445" i="34"/>
  <c r="W437" i="34"/>
  <c r="X434" i="34"/>
  <c r="AG430" i="34"/>
  <c r="AH427" i="34"/>
  <c r="AG422" i="34"/>
  <c r="V411" i="34"/>
  <c r="X494" i="34"/>
  <c r="V468" i="34"/>
  <c r="U463" i="34"/>
  <c r="L463" i="34"/>
  <c r="W445" i="34"/>
  <c r="V437" i="34"/>
  <c r="W434" i="34"/>
  <c r="AG427" i="34"/>
  <c r="AH409" i="34"/>
  <c r="W404" i="34"/>
  <c r="AH401" i="34"/>
  <c r="AG392" i="34"/>
  <c r="V378" i="34"/>
  <c r="X377" i="34"/>
  <c r="X376" i="34"/>
  <c r="V375" i="34"/>
  <c r="X363" i="34"/>
  <c r="X357" i="34"/>
  <c r="X356" i="34"/>
  <c r="V347" i="34"/>
  <c r="V339" i="34"/>
  <c r="V331" i="34"/>
  <c r="V323" i="34"/>
  <c r="V315" i="34"/>
  <c r="V307" i="34"/>
  <c r="V299" i="34"/>
  <c r="V291" i="34"/>
  <c r="V283" i="34"/>
  <c r="V275" i="34"/>
  <c r="V267" i="34"/>
  <c r="X483" i="34"/>
  <c r="AH479" i="34"/>
  <c r="U468" i="34"/>
  <c r="L468" i="34"/>
  <c r="AG464" i="34"/>
  <c r="V451" i="34"/>
  <c r="V445" i="34"/>
  <c r="U437" i="34"/>
  <c r="V434" i="34"/>
  <c r="V420" i="34"/>
  <c r="AH418" i="34"/>
  <c r="AG409" i="34"/>
  <c r="V404" i="34"/>
  <c r="AG401" i="34"/>
  <c r="U378" i="34"/>
  <c r="V377" i="34"/>
  <c r="W376" i="34"/>
  <c r="X490" i="34"/>
  <c r="W483" i="34"/>
  <c r="U471" i="34"/>
  <c r="L471" i="34"/>
  <c r="U451" i="34"/>
  <c r="AH449" i="34"/>
  <c r="U445" i="34"/>
  <c r="L445" i="34"/>
  <c r="AH431" i="34"/>
  <c r="V426" i="34"/>
  <c r="AH423" i="34"/>
  <c r="U420" i="34"/>
  <c r="L420" i="34"/>
  <c r="AG418" i="34"/>
  <c r="W417" i="34"/>
  <c r="W412" i="34"/>
  <c r="U404" i="34"/>
  <c r="U391" i="34"/>
  <c r="L391" i="34"/>
  <c r="AH386" i="34"/>
  <c r="U377" i="34"/>
  <c r="L377" i="34"/>
  <c r="V376" i="34"/>
  <c r="V490" i="34"/>
  <c r="U483" i="34"/>
  <c r="AG449" i="34"/>
  <c r="AG431" i="34"/>
  <c r="V417" i="34"/>
  <c r="V412" i="34"/>
  <c r="X395" i="34"/>
  <c r="AH387" i="34"/>
  <c r="AG386" i="34"/>
  <c r="AG383" i="34"/>
  <c r="U376" i="34"/>
  <c r="AH495" i="34"/>
  <c r="AH472" i="34"/>
  <c r="W466" i="34"/>
  <c r="AH439" i="34"/>
  <c r="X421" i="34"/>
  <c r="U412" i="34"/>
  <c r="L412" i="34"/>
  <c r="W395" i="34"/>
  <c r="AG387" i="34"/>
  <c r="AH385" i="34"/>
  <c r="X381" i="34"/>
  <c r="AG472" i="34"/>
  <c r="V466" i="34"/>
  <c r="AG439" i="34"/>
  <c r="X438" i="34"/>
  <c r="W421" i="34"/>
  <c r="X413" i="34"/>
  <c r="AH402" i="34"/>
  <c r="AH388" i="34"/>
  <c r="AG385" i="34"/>
  <c r="W381" i="34"/>
  <c r="V481" i="34"/>
  <c r="X474" i="34"/>
  <c r="X452" i="34"/>
  <c r="V442" i="34"/>
  <c r="W438" i="34"/>
  <c r="X435" i="34"/>
  <c r="AH432" i="34"/>
  <c r="X422" i="34"/>
  <c r="V421" i="34"/>
  <c r="AG415" i="34"/>
  <c r="W413" i="34"/>
  <c r="AG406" i="34"/>
  <c r="AG402" i="34"/>
  <c r="AH393" i="34"/>
  <c r="AG388" i="34"/>
  <c r="V381" i="34"/>
  <c r="AH491" i="34"/>
  <c r="W474" i="34"/>
  <c r="AH458" i="34"/>
  <c r="V457" i="34"/>
  <c r="V452" i="34"/>
  <c r="X446" i="34"/>
  <c r="V438" i="34"/>
  <c r="W435" i="34"/>
  <c r="AG432" i="34"/>
  <c r="W422" i="34"/>
  <c r="V413" i="34"/>
  <c r="AH410" i="34"/>
  <c r="X405" i="34"/>
  <c r="AG393" i="34"/>
  <c r="AH389" i="34"/>
  <c r="X382" i="34"/>
  <c r="U381" i="34"/>
  <c r="L381" i="34"/>
  <c r="V474" i="34"/>
  <c r="AG458" i="34"/>
  <c r="U452" i="34"/>
  <c r="W446" i="34"/>
  <c r="V435" i="34"/>
  <c r="X427" i="34"/>
  <c r="U422" i="34"/>
  <c r="L422" i="34"/>
  <c r="X414" i="34"/>
  <c r="U413" i="34"/>
  <c r="L413" i="34"/>
  <c r="AG410" i="34"/>
  <c r="W405" i="34"/>
  <c r="AG397" i="34"/>
  <c r="W392" i="34"/>
  <c r="AG389" i="34"/>
  <c r="W382" i="34"/>
  <c r="X453" i="34"/>
  <c r="AG447" i="34"/>
  <c r="V446" i="34"/>
  <c r="U435" i="34"/>
  <c r="L435" i="34"/>
  <c r="W427" i="34"/>
  <c r="W414" i="34"/>
  <c r="V405" i="34"/>
  <c r="V392" i="34"/>
  <c r="V382" i="34"/>
  <c r="AH475" i="34"/>
  <c r="W453" i="34"/>
  <c r="AH450" i="34"/>
  <c r="U446" i="34"/>
  <c r="X443" i="34"/>
  <c r="V427" i="34"/>
  <c r="AH419" i="34"/>
  <c r="X418" i="34"/>
  <c r="AH416" i="34"/>
  <c r="V414" i="34"/>
  <c r="V409" i="34"/>
  <c r="U405" i="34"/>
  <c r="X383" i="34"/>
  <c r="U382" i="34"/>
  <c r="L382" i="34"/>
  <c r="W497" i="34"/>
  <c r="V477" i="34"/>
  <c r="V453" i="34"/>
  <c r="AG450" i="34"/>
  <c r="W449" i="34"/>
  <c r="W443" i="34"/>
  <c r="AH440" i="34"/>
  <c r="AH433" i="34"/>
  <c r="U427" i="34"/>
  <c r="AG419" i="34"/>
  <c r="W418" i="34"/>
  <c r="AG416" i="34"/>
  <c r="U414" i="34"/>
  <c r="AH407" i="34"/>
  <c r="W386" i="34"/>
  <c r="W383" i="34"/>
  <c r="V489" i="34"/>
  <c r="U461" i="34"/>
  <c r="AG456" i="34"/>
  <c r="U454" i="34"/>
  <c r="W436" i="34"/>
  <c r="AH426" i="34"/>
  <c r="V406" i="34"/>
  <c r="W388" i="34"/>
  <c r="U384" i="34"/>
  <c r="AH379" i="34"/>
  <c r="AG378" i="34"/>
  <c r="AG375" i="34"/>
  <c r="U368" i="34"/>
  <c r="AH363" i="34"/>
  <c r="AH357" i="34"/>
  <c r="AH356" i="34"/>
  <c r="AH355" i="34"/>
  <c r="V350" i="34"/>
  <c r="V342" i="34"/>
  <c r="V334" i="34"/>
  <c r="V326" i="34"/>
  <c r="V318" i="34"/>
  <c r="V449" i="34"/>
  <c r="U415" i="34"/>
  <c r="X406" i="34"/>
  <c r="W368" i="34"/>
  <c r="V365" i="34"/>
  <c r="W359" i="34"/>
  <c r="X352" i="34"/>
  <c r="AH347" i="34"/>
  <c r="V343" i="34"/>
  <c r="AG327" i="34"/>
  <c r="X323" i="34"/>
  <c r="W322" i="34"/>
  <c r="U321" i="34"/>
  <c r="AH316" i="34"/>
  <c r="AH315" i="34"/>
  <c r="AG312" i="34"/>
  <c r="AG274" i="34"/>
  <c r="AH273" i="34"/>
  <c r="AG272" i="34"/>
  <c r="AG271" i="34"/>
  <c r="AG267" i="34"/>
  <c r="AH264" i="34"/>
  <c r="V258" i="34"/>
  <c r="V250" i="34"/>
  <c r="V242" i="34"/>
  <c r="V234" i="34"/>
  <c r="V226" i="34"/>
  <c r="V218" i="34"/>
  <c r="AH215" i="34"/>
  <c r="U212" i="34"/>
  <c r="W212" i="34"/>
  <c r="X212" i="34"/>
  <c r="L212" i="34"/>
  <c r="AH209" i="34"/>
  <c r="V205" i="34"/>
  <c r="AG204" i="34"/>
  <c r="X200" i="34"/>
  <c r="X467" i="34"/>
  <c r="W406" i="34"/>
  <c r="AH373" i="34"/>
  <c r="V368" i="34"/>
  <c r="U365" i="34"/>
  <c r="V359" i="34"/>
  <c r="W352" i="34"/>
  <c r="AH348" i="34"/>
  <c r="AG347" i="34"/>
  <c r="U343" i="34"/>
  <c r="X335" i="34"/>
  <c r="V324" i="34"/>
  <c r="W323" i="34"/>
  <c r="V322" i="34"/>
  <c r="AH317" i="34"/>
  <c r="AG316" i="34"/>
  <c r="AG315" i="34"/>
  <c r="AG266" i="34"/>
  <c r="AH265" i="34"/>
  <c r="AG264" i="34"/>
  <c r="AH263" i="34"/>
  <c r="AH262" i="34"/>
  <c r="U258" i="34"/>
  <c r="W258" i="34"/>
  <c r="X258" i="34"/>
  <c r="L258" i="34"/>
  <c r="X257" i="34"/>
  <c r="AH254" i="34"/>
  <c r="U250" i="34"/>
  <c r="X249" i="34"/>
  <c r="AH246" i="34"/>
  <c r="U242" i="34"/>
  <c r="W242" i="34"/>
  <c r="X242" i="34"/>
  <c r="L242" i="34"/>
  <c r="X241" i="34"/>
  <c r="AH238" i="34"/>
  <c r="U234" i="34"/>
  <c r="X233" i="34"/>
  <c r="AH230" i="34"/>
  <c r="U226" i="34"/>
  <c r="X225" i="34"/>
  <c r="AH222" i="34"/>
  <c r="U218" i="34"/>
  <c r="X217" i="34"/>
  <c r="AG215" i="34"/>
  <c r="X211" i="34"/>
  <c r="AG209" i="34"/>
  <c r="U205" i="34"/>
  <c r="K201" i="34"/>
  <c r="W200" i="34"/>
  <c r="AH199" i="34"/>
  <c r="W467" i="34"/>
  <c r="V386" i="34"/>
  <c r="AG373" i="34"/>
  <c r="AH370" i="34"/>
  <c r="U359" i="34"/>
  <c r="V352" i="34"/>
  <c r="AG348" i="34"/>
  <c r="X344" i="34"/>
  <c r="AH339" i="34"/>
  <c r="W335" i="34"/>
  <c r="AH328" i="34"/>
  <c r="U324" i="34"/>
  <c r="L324" i="34"/>
  <c r="U323" i="34"/>
  <c r="U322" i="34"/>
  <c r="AG317" i="34"/>
  <c r="AG314" i="34"/>
  <c r="AG263" i="34"/>
  <c r="AG262" i="34"/>
  <c r="W257" i="34"/>
  <c r="AG254" i="34"/>
  <c r="W249" i="34"/>
  <c r="AG246" i="34"/>
  <c r="W241" i="34"/>
  <c r="AG238" i="34"/>
  <c r="W233" i="34"/>
  <c r="AG230" i="34"/>
  <c r="W225" i="34"/>
  <c r="AG222" i="34"/>
  <c r="W217" i="34"/>
  <c r="W211" i="34"/>
  <c r="X207" i="34"/>
  <c r="U467" i="34"/>
  <c r="X388" i="34"/>
  <c r="U386" i="34"/>
  <c r="L386" i="34"/>
  <c r="AG370" i="34"/>
  <c r="X353" i="34"/>
  <c r="U352" i="34"/>
  <c r="W344" i="34"/>
  <c r="AH340" i="34"/>
  <c r="AG339" i="34"/>
  <c r="V335" i="34"/>
  <c r="AG328" i="34"/>
  <c r="AH318" i="34"/>
  <c r="V308" i="34"/>
  <c r="X307" i="34"/>
  <c r="X306" i="34"/>
  <c r="W301" i="34"/>
  <c r="X300" i="34"/>
  <c r="V257" i="34"/>
  <c r="V249" i="34"/>
  <c r="V241" i="34"/>
  <c r="V233" i="34"/>
  <c r="V225" i="34"/>
  <c r="V217" i="34"/>
  <c r="V211" i="34"/>
  <c r="K208" i="34"/>
  <c r="W207" i="34"/>
  <c r="AH206" i="34"/>
  <c r="U200" i="34"/>
  <c r="X360" i="34"/>
  <c r="W353" i="34"/>
  <c r="AH349" i="34"/>
  <c r="V344" i="34"/>
  <c r="AG340" i="34"/>
  <c r="X336" i="34"/>
  <c r="U335" i="34"/>
  <c r="L335" i="34"/>
  <c r="AG318" i="34"/>
  <c r="W309" i="34"/>
  <c r="U308" i="34"/>
  <c r="W307" i="34"/>
  <c r="W306" i="34"/>
  <c r="X305" i="34"/>
  <c r="X304" i="34"/>
  <c r="X303" i="34"/>
  <c r="U301" i="34"/>
  <c r="V300" i="34"/>
  <c r="X299" i="34"/>
  <c r="X298" i="34"/>
  <c r="X294" i="34"/>
  <c r="W293" i="34"/>
  <c r="X292" i="34"/>
  <c r="AH261" i="34"/>
  <c r="U257" i="34"/>
  <c r="X256" i="34"/>
  <c r="AH253" i="34"/>
  <c r="U249" i="34"/>
  <c r="L249" i="34"/>
  <c r="X248" i="34"/>
  <c r="AH245" i="34"/>
  <c r="U241" i="34"/>
  <c r="L241" i="34"/>
  <c r="X240" i="34"/>
  <c r="AH237" i="34"/>
  <c r="U233" i="34"/>
  <c r="X232" i="34"/>
  <c r="AH229" i="34"/>
  <c r="U225" i="34"/>
  <c r="L225" i="34"/>
  <c r="X224" i="34"/>
  <c r="AH221" i="34"/>
  <c r="U217" i="34"/>
  <c r="AH214" i="34"/>
  <c r="U211" i="34"/>
  <c r="V207" i="34"/>
  <c r="AG206" i="34"/>
  <c r="X202" i="34"/>
  <c r="AG473" i="34"/>
  <c r="X384" i="34"/>
  <c r="W378" i="34"/>
  <c r="X369" i="34"/>
  <c r="W360" i="34"/>
  <c r="V353" i="34"/>
  <c r="AG349" i="34"/>
  <c r="X345" i="34"/>
  <c r="U344" i="34"/>
  <c r="L344" i="34"/>
  <c r="W336" i="34"/>
  <c r="X310" i="34"/>
  <c r="U307" i="34"/>
  <c r="L307" i="34"/>
  <c r="V306" i="34"/>
  <c r="W305" i="34"/>
  <c r="W304" i="34"/>
  <c r="W303" i="34"/>
  <c r="V302" i="34"/>
  <c r="U300" i="34"/>
  <c r="W299" i="34"/>
  <c r="W298" i="34"/>
  <c r="X297" i="34"/>
  <c r="X296" i="34"/>
  <c r="X295" i="34"/>
  <c r="W294" i="34"/>
  <c r="U293" i="34"/>
  <c r="L293" i="34"/>
  <c r="V292" i="34"/>
  <c r="X291" i="34"/>
  <c r="X290" i="34"/>
  <c r="X286" i="34"/>
  <c r="W285" i="34"/>
  <c r="X284" i="34"/>
  <c r="AG261" i="34"/>
  <c r="W256" i="34"/>
  <c r="AG253" i="34"/>
  <c r="AH487" i="34"/>
  <c r="AG407" i="34"/>
  <c r="AH394" i="34"/>
  <c r="W384" i="34"/>
  <c r="V369" i="34"/>
  <c r="X366" i="34"/>
  <c r="X361" i="34"/>
  <c r="V360" i="34"/>
  <c r="W354" i="34"/>
  <c r="U353" i="34"/>
  <c r="L353" i="34"/>
  <c r="W345" i="34"/>
  <c r="AH341" i="34"/>
  <c r="V336" i="34"/>
  <c r="AH319" i="34"/>
  <c r="W310" i="34"/>
  <c r="U306" i="34"/>
  <c r="V305" i="34"/>
  <c r="V304" i="34"/>
  <c r="V303" i="34"/>
  <c r="U299" i="34"/>
  <c r="L299" i="34"/>
  <c r="V298" i="34"/>
  <c r="W297" i="34"/>
  <c r="W296" i="34"/>
  <c r="W295" i="34"/>
  <c r="V294" i="34"/>
  <c r="U292" i="34"/>
  <c r="W291" i="34"/>
  <c r="W290" i="34"/>
  <c r="X289" i="34"/>
  <c r="X288" i="34"/>
  <c r="X287" i="34"/>
  <c r="W286" i="34"/>
  <c r="U495" i="34"/>
  <c r="L495" i="34"/>
  <c r="U453" i="34"/>
  <c r="AG394" i="34"/>
  <c r="V384" i="34"/>
  <c r="U369" i="34"/>
  <c r="W366" i="34"/>
  <c r="V361" i="34"/>
  <c r="U360" i="34"/>
  <c r="V354" i="34"/>
  <c r="AH350" i="34"/>
  <c r="X346" i="34"/>
  <c r="V345" i="34"/>
  <c r="AG341" i="34"/>
  <c r="X337" i="34"/>
  <c r="U336" i="34"/>
  <c r="AG319" i="34"/>
  <c r="X311" i="34"/>
  <c r="V310" i="34"/>
  <c r="U305" i="34"/>
  <c r="L305" i="34"/>
  <c r="U304" i="34"/>
  <c r="L304" i="34"/>
  <c r="U303" i="34"/>
  <c r="L303" i="34"/>
  <c r="U298" i="34"/>
  <c r="L298" i="34"/>
  <c r="V297" i="34"/>
  <c r="V296" i="34"/>
  <c r="V295" i="34"/>
  <c r="U291" i="34"/>
  <c r="V290" i="34"/>
  <c r="W289" i="34"/>
  <c r="W288" i="34"/>
  <c r="W287" i="34"/>
  <c r="V286" i="34"/>
  <c r="U284" i="34"/>
  <c r="W283" i="34"/>
  <c r="W282" i="34"/>
  <c r="X281" i="34"/>
  <c r="X280" i="34"/>
  <c r="X279" i="34"/>
  <c r="W278" i="34"/>
  <c r="U277" i="34"/>
  <c r="V276" i="34"/>
  <c r="X275" i="34"/>
  <c r="X274" i="34"/>
  <c r="X270" i="34"/>
  <c r="W269" i="34"/>
  <c r="X268" i="34"/>
  <c r="AH260" i="34"/>
  <c r="U256" i="34"/>
  <c r="X255" i="34"/>
  <c r="AH252" i="34"/>
  <c r="U248" i="34"/>
  <c r="X247" i="34"/>
  <c r="AG367" i="34"/>
  <c r="V366" i="34"/>
  <c r="U361" i="34"/>
  <c r="L361" i="34"/>
  <c r="U354" i="34"/>
  <c r="AG350" i="34"/>
  <c r="X347" i="34"/>
  <c r="W346" i="34"/>
  <c r="U345" i="34"/>
  <c r="L345" i="34"/>
  <c r="W337" i="34"/>
  <c r="X327" i="34"/>
  <c r="X312" i="34"/>
  <c r="W311" i="34"/>
  <c r="U297" i="34"/>
  <c r="L297" i="34"/>
  <c r="U296" i="34"/>
  <c r="L296" i="34"/>
  <c r="U295" i="34"/>
  <c r="L295" i="34"/>
  <c r="U290" i="34"/>
  <c r="L290" i="34"/>
  <c r="V289" i="34"/>
  <c r="V288" i="34"/>
  <c r="V287" i="34"/>
  <c r="U283" i="34"/>
  <c r="V282" i="34"/>
  <c r="W281" i="34"/>
  <c r="W280" i="34"/>
  <c r="W279" i="34"/>
  <c r="V278" i="34"/>
  <c r="U276" i="34"/>
  <c r="W275" i="34"/>
  <c r="W274" i="34"/>
  <c r="X273" i="34"/>
  <c r="X272" i="34"/>
  <c r="X271" i="34"/>
  <c r="W270" i="34"/>
  <c r="U269" i="34"/>
  <c r="V268" i="34"/>
  <c r="X267" i="34"/>
  <c r="X266" i="34"/>
  <c r="AG260" i="34"/>
  <c r="W255" i="34"/>
  <c r="AG252" i="34"/>
  <c r="W247" i="34"/>
  <c r="AG244" i="34"/>
  <c r="W239" i="34"/>
  <c r="AG236" i="34"/>
  <c r="W231" i="34"/>
  <c r="AG228" i="34"/>
  <c r="W223" i="34"/>
  <c r="AG220" i="34"/>
  <c r="U216" i="34"/>
  <c r="AH213" i="34"/>
  <c r="U210" i="34"/>
  <c r="AG208" i="34"/>
  <c r="X204" i="34"/>
  <c r="U439" i="34"/>
  <c r="AH374" i="34"/>
  <c r="U366" i="34"/>
  <c r="L366" i="34"/>
  <c r="W362" i="34"/>
  <c r="AH371" i="34"/>
  <c r="V362" i="34"/>
  <c r="V497" i="34"/>
  <c r="AG371" i="34"/>
  <c r="W370" i="34"/>
  <c r="U362" i="34"/>
  <c r="L362" i="34"/>
  <c r="AG398" i="34"/>
  <c r="V370" i="34"/>
  <c r="V363" i="34"/>
  <c r="W356" i="34"/>
  <c r="V443" i="34"/>
  <c r="AH411" i="34"/>
  <c r="U370" i="34"/>
  <c r="L370" i="34"/>
  <c r="U356" i="34"/>
  <c r="U443" i="34"/>
  <c r="AG411" i="34"/>
  <c r="V394" i="34"/>
  <c r="X499" i="34"/>
  <c r="X385" i="34"/>
  <c r="X367" i="34"/>
  <c r="AG465" i="34"/>
  <c r="X436" i="34"/>
  <c r="V418" i="34"/>
  <c r="U385" i="34"/>
  <c r="L385" i="34"/>
  <c r="U374" i="34"/>
  <c r="V367" i="34"/>
  <c r="X364" i="34"/>
  <c r="V357" i="34"/>
  <c r="V461" i="34"/>
  <c r="W454" i="34"/>
  <c r="U383" i="34"/>
  <c r="L383" i="34"/>
  <c r="AG372" i="34"/>
  <c r="W342" i="34"/>
  <c r="AH336" i="34"/>
  <c r="U332" i="34"/>
  <c r="U331" i="34"/>
  <c r="U330" i="34"/>
  <c r="W330" i="34"/>
  <c r="X330" i="34"/>
  <c r="L330" i="34"/>
  <c r="AG325" i="34"/>
  <c r="W320" i="34"/>
  <c r="AH309" i="34"/>
  <c r="AG308" i="34"/>
  <c r="AG307" i="34"/>
  <c r="AH304" i="34"/>
  <c r="AH303" i="34"/>
  <c r="AG302" i="34"/>
  <c r="AG301" i="34"/>
  <c r="AG300" i="34"/>
  <c r="AH299" i="34"/>
  <c r="AH294" i="34"/>
  <c r="AH293" i="34"/>
  <c r="AH292" i="34"/>
  <c r="U260" i="34"/>
  <c r="X259" i="34"/>
  <c r="AH256" i="34"/>
  <c r="U252" i="34"/>
  <c r="W252" i="34"/>
  <c r="X252" i="34"/>
  <c r="L252" i="34"/>
  <c r="X251" i="34"/>
  <c r="AH248" i="34"/>
  <c r="X404" i="34"/>
  <c r="AH382" i="34"/>
  <c r="U375" i="34"/>
  <c r="X368" i="34"/>
  <c r="W365" i="34"/>
  <c r="X359" i="34"/>
  <c r="U358" i="34"/>
  <c r="AH332" i="34"/>
  <c r="X331" i="34"/>
  <c r="U328" i="34"/>
  <c r="W321" i="34"/>
  <c r="X313" i="34"/>
  <c r="AG284" i="34"/>
  <c r="U281" i="34"/>
  <c r="L281" i="34"/>
  <c r="AH277" i="34"/>
  <c r="U274" i="34"/>
  <c r="L274" i="34"/>
  <c r="AG270" i="34"/>
  <c r="V261" i="34"/>
  <c r="V240" i="34"/>
  <c r="X239" i="34"/>
  <c r="X238" i="34"/>
  <c r="V237" i="34"/>
  <c r="V224" i="34"/>
  <c r="X223" i="34"/>
  <c r="X222" i="34"/>
  <c r="V221" i="34"/>
  <c r="AG213" i="34"/>
  <c r="W203" i="34"/>
  <c r="V199" i="34"/>
  <c r="U196" i="34"/>
  <c r="K192" i="34"/>
  <c r="W191" i="34"/>
  <c r="AH190" i="34"/>
  <c r="AH342" i="34"/>
  <c r="AG332" i="34"/>
  <c r="W331" i="34"/>
  <c r="V321" i="34"/>
  <c r="W313" i="34"/>
  <c r="AH300" i="34"/>
  <c r="AH295" i="34"/>
  <c r="AG277" i="34"/>
  <c r="U261" i="34"/>
  <c r="AH259" i="34"/>
  <c r="U240" i="34"/>
  <c r="W240" i="34"/>
  <c r="L240" i="34"/>
  <c r="V239" i="34"/>
  <c r="W238" i="34"/>
  <c r="U237" i="34"/>
  <c r="W237" i="34"/>
  <c r="X237" i="34"/>
  <c r="L237" i="34"/>
  <c r="U224" i="34"/>
  <c r="W224" i="34"/>
  <c r="L224" i="34"/>
  <c r="V223" i="34"/>
  <c r="W222" i="34"/>
  <c r="U221" i="34"/>
  <c r="K206" i="34"/>
  <c r="V203" i="34"/>
  <c r="K200" i="34"/>
  <c r="U199" i="34"/>
  <c r="V191" i="34"/>
  <c r="AG190" i="34"/>
  <c r="AG342" i="34"/>
  <c r="V337" i="34"/>
  <c r="AH326" i="34"/>
  <c r="V313" i="34"/>
  <c r="AG295" i="34"/>
  <c r="AG290" i="34"/>
  <c r="AH285" i="34"/>
  <c r="X282" i="34"/>
  <c r="X262" i="34"/>
  <c r="AG259" i="34"/>
  <c r="W251" i="34"/>
  <c r="U239" i="34"/>
  <c r="L239" i="34"/>
  <c r="V238" i="34"/>
  <c r="AH232" i="34"/>
  <c r="X226" i="34"/>
  <c r="U223" i="34"/>
  <c r="V222" i="34"/>
  <c r="U348" i="34"/>
  <c r="L348" i="34"/>
  <c r="U337" i="34"/>
  <c r="AG326" i="34"/>
  <c r="X314" i="34"/>
  <c r="U313" i="34"/>
  <c r="AH310" i="34"/>
  <c r="AH305" i="34"/>
  <c r="AG285" i="34"/>
  <c r="U282" i="34"/>
  <c r="AH278" i="34"/>
  <c r="U275" i="34"/>
  <c r="L275" i="34"/>
  <c r="W262" i="34"/>
  <c r="V251" i="34"/>
  <c r="AG245" i="34"/>
  <c r="U238" i="34"/>
  <c r="AH233" i="34"/>
  <c r="AG232" i="34"/>
  <c r="AG229" i="34"/>
  <c r="W226" i="34"/>
  <c r="U222" i="34"/>
  <c r="L222" i="34"/>
  <c r="AH217" i="34"/>
  <c r="AH216" i="34"/>
  <c r="AG214" i="34"/>
  <c r="AH207" i="34"/>
  <c r="AH201" i="34"/>
  <c r="AH335" i="34"/>
  <c r="X334" i="34"/>
  <c r="X319" i="34"/>
  <c r="W314" i="34"/>
  <c r="AG310" i="34"/>
  <c r="U289" i="34"/>
  <c r="AG278" i="34"/>
  <c r="AH271" i="34"/>
  <c r="V262" i="34"/>
  <c r="U251" i="34"/>
  <c r="X243" i="34"/>
  <c r="AG233" i="34"/>
  <c r="AH231" i="34"/>
  <c r="X227" i="34"/>
  <c r="AG217" i="34"/>
  <c r="AG216" i="34"/>
  <c r="AG207" i="34"/>
  <c r="AG201" i="34"/>
  <c r="AH378" i="34"/>
  <c r="X351" i="34"/>
  <c r="AG335" i="34"/>
  <c r="W334" i="34"/>
  <c r="X329" i="34"/>
  <c r="AH320" i="34"/>
  <c r="W319" i="34"/>
  <c r="X315" i="34"/>
  <c r="V314" i="34"/>
  <c r="AH291" i="34"/>
  <c r="X283" i="34"/>
  <c r="W351" i="34"/>
  <c r="X338" i="34"/>
  <c r="W329" i="34"/>
  <c r="AG320" i="34"/>
  <c r="V319" i="34"/>
  <c r="W315" i="34"/>
  <c r="U314" i="34"/>
  <c r="AH301" i="34"/>
  <c r="AH296" i="34"/>
  <c r="AG291" i="34"/>
  <c r="AH286" i="34"/>
  <c r="X276" i="34"/>
  <c r="X263" i="34"/>
  <c r="AH247" i="34"/>
  <c r="V243" i="34"/>
  <c r="AG234" i="34"/>
  <c r="V227" i="34"/>
  <c r="AG218" i="34"/>
  <c r="X210" i="34"/>
  <c r="X209" i="34"/>
  <c r="W202" i="34"/>
  <c r="V198" i="34"/>
  <c r="V383" i="34"/>
  <c r="AH369" i="34"/>
  <c r="W357" i="34"/>
  <c r="V351" i="34"/>
  <c r="W338" i="34"/>
  <c r="V329" i="34"/>
  <c r="U319" i="34"/>
  <c r="L319" i="34"/>
  <c r="U315" i="34"/>
  <c r="AG296" i="34"/>
  <c r="AG286" i="34"/>
  <c r="V284" i="34"/>
  <c r="AH279" i="34"/>
  <c r="V270" i="34"/>
  <c r="W263" i="34"/>
  <c r="AG248" i="34"/>
  <c r="AG247" i="34"/>
  <c r="X244" i="34"/>
  <c r="U243" i="34"/>
  <c r="AH235" i="34"/>
  <c r="X228" i="34"/>
  <c r="U227" i="34"/>
  <c r="AH219" i="34"/>
  <c r="W210" i="34"/>
  <c r="W209" i="34"/>
  <c r="X208" i="34"/>
  <c r="AG369" i="34"/>
  <c r="X365" i="34"/>
  <c r="U357" i="34"/>
  <c r="L357" i="34"/>
  <c r="AH352" i="34"/>
  <c r="U351" i="34"/>
  <c r="L351" i="34"/>
  <c r="V338" i="34"/>
  <c r="U329" i="34"/>
  <c r="AH327" i="34"/>
  <c r="AH323" i="34"/>
  <c r="X322" i="34"/>
  <c r="AH311" i="34"/>
  <c r="AG306" i="34"/>
  <c r="AG279" i="34"/>
  <c r="W277" i="34"/>
  <c r="AH272" i="34"/>
  <c r="V263" i="34"/>
  <c r="W244" i="34"/>
  <c r="AG235" i="34"/>
  <c r="W228" i="34"/>
  <c r="AG219" i="34"/>
  <c r="X213" i="34"/>
  <c r="V210" i="34"/>
  <c r="V209" i="34"/>
  <c r="W208" i="34"/>
  <c r="U202" i="34"/>
  <c r="K196" i="34"/>
  <c r="W195" i="34"/>
  <c r="AH194" i="34"/>
  <c r="W489" i="34"/>
  <c r="AG352" i="34"/>
  <c r="X339" i="34"/>
  <c r="U338" i="34"/>
  <c r="V332" i="34"/>
  <c r="AG323" i="34"/>
  <c r="V316" i="34"/>
  <c r="AG311" i="34"/>
  <c r="AG292" i="34"/>
  <c r="X264" i="34"/>
  <c r="U263" i="34"/>
  <c r="AH249" i="34"/>
  <c r="V244" i="34"/>
  <c r="V228" i="34"/>
  <c r="W213" i="34"/>
  <c r="V212" i="34"/>
  <c r="U209" i="34"/>
  <c r="V208" i="34"/>
  <c r="AH205" i="34"/>
  <c r="AH200" i="34"/>
  <c r="K199" i="34"/>
  <c r="V195" i="34"/>
  <c r="AG194" i="34"/>
  <c r="X190" i="34"/>
  <c r="W484" i="34"/>
  <c r="V385" i="34"/>
  <c r="X342" i="34"/>
  <c r="W339" i="34"/>
  <c r="AH333" i="34"/>
  <c r="U499" i="34"/>
  <c r="L499" i="34"/>
  <c r="U484" i="34"/>
  <c r="L484" i="34"/>
  <c r="X454" i="34"/>
  <c r="W367" i="34"/>
  <c r="V355" i="34"/>
  <c r="AH343" i="34"/>
  <c r="U339" i="34"/>
  <c r="AG333" i="34"/>
  <c r="V454" i="34"/>
  <c r="X402" i="34"/>
  <c r="U367" i="34"/>
  <c r="L367" i="34"/>
  <c r="AG343" i="34"/>
  <c r="AG336" i="34"/>
  <c r="W402" i="34"/>
  <c r="U340" i="34"/>
  <c r="L340" i="34"/>
  <c r="AH324" i="34"/>
  <c r="X320" i="34"/>
  <c r="W317" i="34"/>
  <c r="W327" i="34"/>
  <c r="AG324" i="34"/>
  <c r="V320" i="34"/>
  <c r="AH366" i="34"/>
  <c r="AH331" i="34"/>
  <c r="V330" i="34"/>
  <c r="V327" i="34"/>
  <c r="U320" i="34"/>
  <c r="X375" i="34"/>
  <c r="W364" i="34"/>
  <c r="X358" i="34"/>
  <c r="X350" i="34"/>
  <c r="V346" i="34"/>
  <c r="AH334" i="34"/>
  <c r="U347" i="34"/>
  <c r="V328" i="34"/>
  <c r="X321" i="34"/>
  <c r="U288" i="34"/>
  <c r="L288" i="34"/>
  <c r="AH284" i="34"/>
  <c r="V281" i="34"/>
  <c r="AG276" i="34"/>
  <c r="V274" i="34"/>
  <c r="AH270" i="34"/>
  <c r="U268" i="34"/>
  <c r="X318" i="34"/>
  <c r="X278" i="34"/>
  <c r="W272" i="34"/>
  <c r="AG255" i="34"/>
  <c r="AH250" i="34"/>
  <c r="U245" i="34"/>
  <c r="W245" i="34"/>
  <c r="X245" i="34"/>
  <c r="L245" i="34"/>
  <c r="AG239" i="34"/>
  <c r="W232" i="34"/>
  <c r="U231" i="34"/>
  <c r="X231" i="34"/>
  <c r="L231" i="34"/>
  <c r="AG221" i="34"/>
  <c r="AG200" i="34"/>
  <c r="W194" i="34"/>
  <c r="U190" i="34"/>
  <c r="U187" i="34"/>
  <c r="K183" i="34"/>
  <c r="W182" i="34"/>
  <c r="AH181" i="34"/>
  <c r="U175" i="34"/>
  <c r="K171" i="34"/>
  <c r="W170" i="34"/>
  <c r="AH169" i="34"/>
  <c r="U163" i="34"/>
  <c r="K159" i="34"/>
  <c r="W158" i="34"/>
  <c r="AH157" i="34"/>
  <c r="U151" i="34"/>
  <c r="X343" i="34"/>
  <c r="U327" i="34"/>
  <c r="L327" i="34"/>
  <c r="W318" i="34"/>
  <c r="AH281" i="34"/>
  <c r="V272" i="34"/>
  <c r="AG250" i="34"/>
  <c r="V232" i="34"/>
  <c r="X206" i="34"/>
  <c r="V194" i="34"/>
  <c r="K191" i="34"/>
  <c r="V182" i="34"/>
  <c r="AG181" i="34"/>
  <c r="X177" i="34"/>
  <c r="V170" i="34"/>
  <c r="AG169" i="34"/>
  <c r="X165" i="34"/>
  <c r="V158" i="34"/>
  <c r="AG157" i="34"/>
  <c r="X153" i="34"/>
  <c r="W343" i="34"/>
  <c r="AG331" i="34"/>
  <c r="AH308" i="34"/>
  <c r="AG303" i="34"/>
  <c r="AH275" i="34"/>
  <c r="U272" i="34"/>
  <c r="L272" i="34"/>
  <c r="X246" i="34"/>
  <c r="AH243" i="34"/>
  <c r="U232" i="34"/>
  <c r="L232" i="34"/>
  <c r="AH228" i="34"/>
  <c r="W206" i="34"/>
  <c r="K205" i="34"/>
  <c r="AH203" i="34"/>
  <c r="AH197" i="34"/>
  <c r="U194" i="34"/>
  <c r="U182" i="34"/>
  <c r="K178" i="34"/>
  <c r="W177" i="34"/>
  <c r="AH176" i="34"/>
  <c r="U170" i="34"/>
  <c r="K166" i="34"/>
  <c r="W165" i="34"/>
  <c r="AH164" i="34"/>
  <c r="U158" i="34"/>
  <c r="K154" i="34"/>
  <c r="W153" i="34"/>
  <c r="AG275" i="34"/>
  <c r="W264" i="34"/>
  <c r="W246" i="34"/>
  <c r="AG243" i="34"/>
  <c r="W227" i="34"/>
  <c r="V206" i="34"/>
  <c r="AG203" i="34"/>
  <c r="AH202" i="34"/>
  <c r="AG197" i="34"/>
  <c r="AH188" i="34"/>
  <c r="X184" i="34"/>
  <c r="V177" i="34"/>
  <c r="AG176" i="34"/>
  <c r="X172" i="34"/>
  <c r="V165" i="34"/>
  <c r="AG164" i="34"/>
  <c r="X160" i="34"/>
  <c r="V153" i="34"/>
  <c r="U316" i="34"/>
  <c r="L316" i="34"/>
  <c r="AG293" i="34"/>
  <c r="U287" i="34"/>
  <c r="V264" i="34"/>
  <c r="V252" i="34"/>
  <c r="V246" i="34"/>
  <c r="X236" i="34"/>
  <c r="X218" i="34"/>
  <c r="AH208" i="34"/>
  <c r="U206" i="34"/>
  <c r="AG202" i="34"/>
  <c r="K195" i="34"/>
  <c r="AH192" i="34"/>
  <c r="AG188" i="34"/>
  <c r="K185" i="34"/>
  <c r="W184" i="34"/>
  <c r="AH183" i="34"/>
  <c r="U177" i="34"/>
  <c r="K173" i="34"/>
  <c r="W172" i="34"/>
  <c r="AH171" i="34"/>
  <c r="U165" i="34"/>
  <c r="K161" i="34"/>
  <c r="W160" i="34"/>
  <c r="AH159" i="34"/>
  <c r="U153" i="34"/>
  <c r="U264" i="34"/>
  <c r="L264" i="34"/>
  <c r="U246" i="34"/>
  <c r="AH240" i="34"/>
  <c r="W236" i="34"/>
  <c r="AH234" i="34"/>
  <c r="AH225" i="34"/>
  <c r="W218" i="34"/>
  <c r="V213" i="34"/>
  <c r="X199" i="34"/>
  <c r="AH196" i="34"/>
  <c r="AG192" i="34"/>
  <c r="X189" i="34"/>
  <c r="V184" i="34"/>
  <c r="AG183" i="34"/>
  <c r="X179" i="34"/>
  <c r="V172" i="34"/>
  <c r="AG171" i="34"/>
  <c r="X167" i="34"/>
  <c r="V160" i="34"/>
  <c r="AG159" i="34"/>
  <c r="X155" i="34"/>
  <c r="AH351" i="34"/>
  <c r="W347" i="34"/>
  <c r="AG298" i="34"/>
  <c r="W267" i="34"/>
  <c r="X261" i="34"/>
  <c r="AG240" i="34"/>
  <c r="V236" i="34"/>
  <c r="AG225" i="34"/>
  <c r="U213" i="34"/>
  <c r="L213" i="34"/>
  <c r="U207" i="34"/>
  <c r="W199" i="34"/>
  <c r="AG196" i="34"/>
  <c r="W189" i="34"/>
  <c r="U184" i="34"/>
  <c r="K180" i="34"/>
  <c r="W179" i="34"/>
  <c r="AH178" i="34"/>
  <c r="U172" i="34"/>
  <c r="K168" i="34"/>
  <c r="W167" i="34"/>
  <c r="AH166" i="34"/>
  <c r="U160" i="34"/>
  <c r="K156" i="34"/>
  <c r="AG351" i="34"/>
  <c r="U267" i="34"/>
  <c r="L267" i="34"/>
  <c r="W261" i="34"/>
  <c r="V255" i="34"/>
  <c r="U236" i="34"/>
  <c r="L236" i="34"/>
  <c r="X221" i="34"/>
  <c r="AH204" i="34"/>
  <c r="X198" i="34"/>
  <c r="X193" i="34"/>
  <c r="V189" i="34"/>
  <c r="X186" i="34"/>
  <c r="V179" i="34"/>
  <c r="AG178" i="34"/>
  <c r="X174" i="34"/>
  <c r="V167" i="34"/>
  <c r="AG166" i="34"/>
  <c r="AH344" i="34"/>
  <c r="AH288" i="34"/>
  <c r="U285" i="34"/>
  <c r="V279" i="34"/>
  <c r="AH276" i="34"/>
  <c r="AG256" i="34"/>
  <c r="U255" i="34"/>
  <c r="V247" i="34"/>
  <c r="AG237" i="34"/>
  <c r="W221" i="34"/>
  <c r="X201" i="34"/>
  <c r="V200" i="34"/>
  <c r="W198" i="34"/>
  <c r="W193" i="34"/>
  <c r="K190" i="34"/>
  <c r="U189" i="34"/>
  <c r="K187" i="34"/>
  <c r="W186" i="34"/>
  <c r="AH185" i="34"/>
  <c r="U179" i="34"/>
  <c r="K175" i="34"/>
  <c r="W174" i="34"/>
  <c r="AH173" i="34"/>
  <c r="U167" i="34"/>
  <c r="K163" i="34"/>
  <c r="W162" i="34"/>
  <c r="AH161" i="34"/>
  <c r="U155" i="34"/>
  <c r="AG344" i="34"/>
  <c r="V311" i="34"/>
  <c r="AG288" i="34"/>
  <c r="U279" i="34"/>
  <c r="X250" i="34"/>
  <c r="U247" i="34"/>
  <c r="U228" i="34"/>
  <c r="L228" i="34"/>
  <c r="X214" i="34"/>
  <c r="W201" i="34"/>
  <c r="U198" i="34"/>
  <c r="X197" i="34"/>
  <c r="V193" i="34"/>
  <c r="AH191" i="34"/>
  <c r="V186" i="34"/>
  <c r="AG185" i="34"/>
  <c r="X181" i="34"/>
  <c r="V174" i="34"/>
  <c r="AG173" i="34"/>
  <c r="X169" i="34"/>
  <c r="V162" i="34"/>
  <c r="AG161" i="34"/>
  <c r="X157" i="34"/>
  <c r="W358" i="34"/>
  <c r="U311" i="34"/>
  <c r="AG309" i="34"/>
  <c r="AG304" i="34"/>
  <c r="AG282" i="34"/>
  <c r="X265" i="34"/>
  <c r="AG440" i="34"/>
  <c r="V358" i="34"/>
  <c r="AH280" i="34"/>
  <c r="AH268" i="34"/>
  <c r="W265" i="34"/>
  <c r="W259" i="34"/>
  <c r="AH372" i="34"/>
  <c r="AG280" i="34"/>
  <c r="W273" i="34"/>
  <c r="AG268" i="34"/>
  <c r="V265" i="34"/>
  <c r="V259" i="34"/>
  <c r="X328" i="34"/>
  <c r="AH312" i="34"/>
  <c r="AH302" i="34"/>
  <c r="V273" i="34"/>
  <c r="U265" i="34"/>
  <c r="W375" i="34"/>
  <c r="W328" i="34"/>
  <c r="AH307" i="34"/>
  <c r="AG299" i="34"/>
  <c r="AG294" i="34"/>
  <c r="U273" i="34"/>
  <c r="AH283" i="34"/>
  <c r="U262" i="34"/>
  <c r="L262" i="34"/>
  <c r="AG283" i="34"/>
  <c r="W271" i="34"/>
  <c r="AH289" i="34"/>
  <c r="AG334" i="34"/>
  <c r="AH325" i="34"/>
  <c r="V280" i="34"/>
  <c r="W266" i="34"/>
  <c r="X260" i="34"/>
  <c r="W350" i="34"/>
  <c r="AH267" i="34"/>
  <c r="AH255" i="34"/>
  <c r="U254" i="34"/>
  <c r="V245" i="34"/>
  <c r="AH239" i="34"/>
  <c r="V231" i="34"/>
  <c r="U220" i="34"/>
  <c r="AG198" i="34"/>
  <c r="X194" i="34"/>
  <c r="AG193" i="34"/>
  <c r="V190" i="34"/>
  <c r="V187" i="34"/>
  <c r="AG186" i="34"/>
  <c r="X182" i="34"/>
  <c r="V175" i="34"/>
  <c r="AG174" i="34"/>
  <c r="X170" i="34"/>
  <c r="V163" i="34"/>
  <c r="AG162" i="34"/>
  <c r="X158" i="34"/>
  <c r="W254" i="34"/>
  <c r="X229" i="34"/>
  <c r="X215" i="34"/>
  <c r="AG205" i="34"/>
  <c r="U201" i="34"/>
  <c r="AH198" i="34"/>
  <c r="X192" i="34"/>
  <c r="X185" i="34"/>
  <c r="U171" i="34"/>
  <c r="AH160" i="34"/>
  <c r="AH152" i="34"/>
  <c r="U148" i="34"/>
  <c r="K144" i="34"/>
  <c r="W143" i="34"/>
  <c r="AH142" i="34"/>
  <c r="U136" i="34"/>
  <c r="K132" i="34"/>
  <c r="W131" i="34"/>
  <c r="AH130" i="34"/>
  <c r="U124" i="34"/>
  <c r="K120" i="34"/>
  <c r="W119" i="34"/>
  <c r="AH118" i="34"/>
  <c r="V254" i="34"/>
  <c r="AH241" i="34"/>
  <c r="X234" i="34"/>
  <c r="W229" i="34"/>
  <c r="W215" i="34"/>
  <c r="K204" i="34"/>
  <c r="W197" i="34"/>
  <c r="W192" i="34"/>
  <c r="W185" i="34"/>
  <c r="AH177" i="34"/>
  <c r="X173" i="34"/>
  <c r="AH163" i="34"/>
  <c r="AG160" i="34"/>
  <c r="AG152" i="34"/>
  <c r="X150" i="34"/>
  <c r="V143" i="34"/>
  <c r="AG142" i="34"/>
  <c r="X138" i="34"/>
  <c r="V131" i="34"/>
  <c r="AG130" i="34"/>
  <c r="X126" i="34"/>
  <c r="V119" i="34"/>
  <c r="AG118" i="34"/>
  <c r="X114" i="34"/>
  <c r="V266" i="34"/>
  <c r="W250" i="34"/>
  <c r="W243" i="34"/>
  <c r="AG241" i="34"/>
  <c r="W234" i="34"/>
  <c r="V229" i="34"/>
  <c r="AH227" i="34"/>
  <c r="V215" i="34"/>
  <c r="V197" i="34"/>
  <c r="V192" i="34"/>
  <c r="V185" i="34"/>
  <c r="K181" i="34"/>
  <c r="AG177" i="34"/>
  <c r="W173" i="34"/>
  <c r="AG163" i="34"/>
  <c r="K151" i="34"/>
  <c r="W150" i="34"/>
  <c r="AH149" i="34"/>
  <c r="U143" i="34"/>
  <c r="K139" i="34"/>
  <c r="W138" i="34"/>
  <c r="AH137" i="34"/>
  <c r="U131" i="34"/>
  <c r="K127" i="34"/>
  <c r="W126" i="34"/>
  <c r="AH125" i="34"/>
  <c r="U346" i="34"/>
  <c r="L346" i="34"/>
  <c r="U266" i="34"/>
  <c r="L266" i="34"/>
  <c r="W248" i="34"/>
  <c r="U229" i="34"/>
  <c r="AG227" i="34"/>
  <c r="AH218" i="34"/>
  <c r="U215" i="34"/>
  <c r="U197" i="34"/>
  <c r="U192" i="34"/>
  <c r="U186" i="34"/>
  <c r="U185" i="34"/>
  <c r="V173" i="34"/>
  <c r="K169" i="34"/>
  <c r="AH165" i="34"/>
  <c r="AH162" i="34"/>
  <c r="W157" i="34"/>
  <c r="X156" i="34"/>
  <c r="W155" i="34"/>
  <c r="X154" i="34"/>
  <c r="V150" i="34"/>
  <c r="AG149" i="34"/>
  <c r="X145" i="34"/>
  <c r="V138" i="34"/>
  <c r="AG137" i="34"/>
  <c r="X133" i="34"/>
  <c r="V126" i="34"/>
  <c r="AG125" i="34"/>
  <c r="X121" i="34"/>
  <c r="V114" i="34"/>
  <c r="AH287" i="34"/>
  <c r="AH257" i="34"/>
  <c r="V248" i="34"/>
  <c r="V202" i="34"/>
  <c r="AH189" i="34"/>
  <c r="U174" i="34"/>
  <c r="U173" i="34"/>
  <c r="AG165" i="34"/>
  <c r="V157" i="34"/>
  <c r="W156" i="34"/>
  <c r="V155" i="34"/>
  <c r="W154" i="34"/>
  <c r="U150" i="34"/>
  <c r="K146" i="34"/>
  <c r="W145" i="34"/>
  <c r="AH144" i="34"/>
  <c r="U138" i="34"/>
  <c r="K134" i="34"/>
  <c r="W133" i="34"/>
  <c r="AH132" i="34"/>
  <c r="U126" i="34"/>
  <c r="K122" i="34"/>
  <c r="W121" i="34"/>
  <c r="AH120" i="34"/>
  <c r="U114" i="34"/>
  <c r="AG287" i="34"/>
  <c r="U259" i="34"/>
  <c r="AG257" i="34"/>
  <c r="X220" i="34"/>
  <c r="U193" i="34"/>
  <c r="AG189" i="34"/>
  <c r="X187" i="34"/>
  <c r="K184" i="34"/>
  <c r="U157" i="34"/>
  <c r="V156" i="34"/>
  <c r="V154" i="34"/>
  <c r="V145" i="34"/>
  <c r="AG144" i="34"/>
  <c r="X140" i="34"/>
  <c r="V133" i="34"/>
  <c r="AG132" i="34"/>
  <c r="X128" i="34"/>
  <c r="V121" i="34"/>
  <c r="AG120" i="34"/>
  <c r="X116" i="34"/>
  <c r="AH244" i="34"/>
  <c r="W220" i="34"/>
  <c r="AG199" i="34"/>
  <c r="AH195" i="34"/>
  <c r="X188" i="34"/>
  <c r="W187" i="34"/>
  <c r="AH180" i="34"/>
  <c r="X175" i="34"/>
  <c r="K172" i="34"/>
  <c r="X159" i="34"/>
  <c r="U156" i="34"/>
  <c r="U154" i="34"/>
  <c r="U145" i="34"/>
  <c r="K141" i="34"/>
  <c r="W140" i="34"/>
  <c r="AH139" i="34"/>
  <c r="U133" i="34"/>
  <c r="K129" i="34"/>
  <c r="W128" i="34"/>
  <c r="AH127" i="34"/>
  <c r="U121" i="34"/>
  <c r="K117" i="34"/>
  <c r="W116" i="34"/>
  <c r="AH115" i="34"/>
  <c r="AH251" i="34"/>
  <c r="V220" i="34"/>
  <c r="K207" i="34"/>
  <c r="AG195" i="34"/>
  <c r="W188" i="34"/>
  <c r="AG180" i="34"/>
  <c r="AH179" i="34"/>
  <c r="X176" i="34"/>
  <c r="W175" i="34"/>
  <c r="AH168" i="34"/>
  <c r="X161" i="34"/>
  <c r="W159" i="34"/>
  <c r="AH151" i="34"/>
  <c r="X147" i="34"/>
  <c r="V140" i="34"/>
  <c r="AG139" i="34"/>
  <c r="X135" i="34"/>
  <c r="V128" i="34"/>
  <c r="AG127" i="34"/>
  <c r="AG251" i="34"/>
  <c r="AG249" i="34"/>
  <c r="U208" i="34"/>
  <c r="X205" i="34"/>
  <c r="V188" i="34"/>
  <c r="AG179" i="34"/>
  <c r="W176" i="34"/>
  <c r="AG168" i="34"/>
  <c r="AH167" i="34"/>
  <c r="W161" i="34"/>
  <c r="V159" i="34"/>
  <c r="K158" i="34"/>
  <c r="AG151" i="34"/>
  <c r="K148" i="34"/>
  <c r="W147" i="34"/>
  <c r="AH146" i="34"/>
  <c r="U140" i="34"/>
  <c r="K136" i="34"/>
  <c r="W135" i="34"/>
  <c r="AH134" i="34"/>
  <c r="U128" i="34"/>
  <c r="K124" i="34"/>
  <c r="W123" i="34"/>
  <c r="AH122" i="34"/>
  <c r="AH223" i="34"/>
  <c r="X216" i="34"/>
  <c r="AH211" i="34"/>
  <c r="W205" i="34"/>
  <c r="U188" i="34"/>
  <c r="V176" i="34"/>
  <c r="AG167" i="34"/>
  <c r="X162" i="34"/>
  <c r="V161" i="34"/>
  <c r="U159" i="34"/>
  <c r="X152" i="34"/>
  <c r="V147" i="34"/>
  <c r="AG146" i="34"/>
  <c r="X142" i="34"/>
  <c r="V135" i="34"/>
  <c r="AG134" i="34"/>
  <c r="X130" i="34"/>
  <c r="V123" i="34"/>
  <c r="AG122" i="34"/>
  <c r="X118" i="34"/>
  <c r="AG223" i="34"/>
  <c r="W216" i="34"/>
  <c r="AG211" i="34"/>
  <c r="X203" i="34"/>
  <c r="K198" i="34"/>
  <c r="X253" i="34"/>
  <c r="X235" i="34"/>
  <c r="X230" i="34"/>
  <c r="V216" i="34"/>
  <c r="U203" i="34"/>
  <c r="K202" i="34"/>
  <c r="K197" i="34"/>
  <c r="AH269" i="34"/>
  <c r="W253" i="34"/>
  <c r="AH242" i="34"/>
  <c r="W235" i="34"/>
  <c r="W230" i="34"/>
  <c r="AG269" i="34"/>
  <c r="AH258" i="34"/>
  <c r="V253" i="34"/>
  <c r="U244" i="34"/>
  <c r="L244" i="34"/>
  <c r="AG242" i="34"/>
  <c r="V235" i="34"/>
  <c r="V230" i="34"/>
  <c r="AG258" i="34"/>
  <c r="U253" i="34"/>
  <c r="L253" i="34"/>
  <c r="U235" i="34"/>
  <c r="U230" i="34"/>
  <c r="K203" i="34"/>
  <c r="U280" i="34"/>
  <c r="L280" i="34"/>
  <c r="AH226" i="34"/>
  <c r="W312" i="34"/>
  <c r="V260" i="34"/>
  <c r="AG224" i="34"/>
  <c r="V219" i="34"/>
  <c r="U214" i="34"/>
  <c r="V204" i="34"/>
  <c r="AG210" i="34"/>
  <c r="V196" i="34"/>
  <c r="V183" i="34"/>
  <c r="AG175" i="34"/>
  <c r="AH174" i="34"/>
  <c r="W171" i="34"/>
  <c r="K170" i="34"/>
  <c r="AG158" i="34"/>
  <c r="K149" i="34"/>
  <c r="W148" i="34"/>
  <c r="AH147" i="34"/>
  <c r="U141" i="34"/>
  <c r="K137" i="34"/>
  <c r="W136" i="34"/>
  <c r="AH135" i="34"/>
  <c r="U129" i="34"/>
  <c r="K125" i="34"/>
  <c r="W124" i="34"/>
  <c r="AH123" i="34"/>
  <c r="U117" i="34"/>
  <c r="V256" i="34"/>
  <c r="X254" i="34"/>
  <c r="W196" i="34"/>
  <c r="K193" i="34"/>
  <c r="K182" i="34"/>
  <c r="W180" i="34"/>
  <c r="U168" i="34"/>
  <c r="X166" i="34"/>
  <c r="AH155" i="34"/>
  <c r="U144" i="34"/>
  <c r="AG136" i="34"/>
  <c r="AG135" i="34"/>
  <c r="V132" i="34"/>
  <c r="K131" i="34"/>
  <c r="AG119" i="34"/>
  <c r="AH117" i="34"/>
  <c r="V113" i="34"/>
  <c r="AG112" i="34"/>
  <c r="X108" i="34"/>
  <c r="V101" i="34"/>
  <c r="AG100" i="34"/>
  <c r="X96" i="34"/>
  <c r="V89" i="34"/>
  <c r="AG88" i="34"/>
  <c r="X84" i="34"/>
  <c r="V77" i="34"/>
  <c r="AG76" i="34"/>
  <c r="X72" i="34"/>
  <c r="V65" i="34"/>
  <c r="AG64" i="34"/>
  <c r="X60" i="34"/>
  <c r="V53" i="34"/>
  <c r="AG52" i="34"/>
  <c r="X48" i="34"/>
  <c r="U41" i="34"/>
  <c r="AG40" i="34"/>
  <c r="U34" i="34"/>
  <c r="AG33" i="34"/>
  <c r="X28" i="34"/>
  <c r="V25" i="34"/>
  <c r="AG24" i="34"/>
  <c r="AG19" i="34"/>
  <c r="V16" i="34"/>
  <c r="AG15" i="34"/>
  <c r="X10" i="34"/>
  <c r="X219" i="34"/>
  <c r="X191" i="34"/>
  <c r="V180" i="34"/>
  <c r="W166" i="34"/>
  <c r="U162" i="34"/>
  <c r="AG155" i="34"/>
  <c r="K152" i="34"/>
  <c r="U132" i="34"/>
  <c r="AH124" i="34"/>
  <c r="AH121" i="34"/>
  <c r="AG117" i="34"/>
  <c r="U113" i="34"/>
  <c r="K109" i="34"/>
  <c r="W108" i="34"/>
  <c r="AH107" i="34"/>
  <c r="U101" i="34"/>
  <c r="K97" i="34"/>
  <c r="W96" i="34"/>
  <c r="AH95" i="34"/>
  <c r="U89" i="34"/>
  <c r="K85" i="34"/>
  <c r="W84" i="34"/>
  <c r="AH83" i="34"/>
  <c r="U77" i="34"/>
  <c r="K73" i="34"/>
  <c r="W72" i="34"/>
  <c r="AH71" i="34"/>
  <c r="U65" i="34"/>
  <c r="K61" i="34"/>
  <c r="W60" i="34"/>
  <c r="AH59" i="34"/>
  <c r="U53" i="34"/>
  <c r="K49" i="34"/>
  <c r="W48" i="34"/>
  <c r="AH47" i="34"/>
  <c r="K37" i="34"/>
  <c r="X36" i="34"/>
  <c r="AT30" i="34"/>
  <c r="W28" i="34"/>
  <c r="U25" i="34"/>
  <c r="K20" i="34"/>
  <c r="U16" i="34"/>
  <c r="AH11" i="34"/>
  <c r="W10" i="34"/>
  <c r="AH9" i="34"/>
  <c r="W219" i="34"/>
  <c r="U191" i="34"/>
  <c r="U180" i="34"/>
  <c r="K176" i="34"/>
  <c r="V166" i="34"/>
  <c r="AH150" i="34"/>
  <c r="X146" i="34"/>
  <c r="AG124" i="34"/>
  <c r="AG121" i="34"/>
  <c r="V108" i="34"/>
  <c r="AG107" i="34"/>
  <c r="X103" i="34"/>
  <c r="V96" i="34"/>
  <c r="AG95" i="34"/>
  <c r="X91" i="34"/>
  <c r="V84" i="34"/>
  <c r="AG83" i="34"/>
  <c r="X79" i="34"/>
  <c r="M80" i="34"/>
  <c r="V72" i="34"/>
  <c r="AG71" i="34"/>
  <c r="X67" i="34"/>
  <c r="V60" i="34"/>
  <c r="AG59" i="34"/>
  <c r="X55" i="34"/>
  <c r="M56" i="34"/>
  <c r="V48" i="34"/>
  <c r="AG47" i="34"/>
  <c r="X43" i="34"/>
  <c r="AH42" i="34"/>
  <c r="W36" i="34"/>
  <c r="AH35" i="34"/>
  <c r="V28" i="34"/>
  <c r="X18" i="34"/>
  <c r="AH297" i="34"/>
  <c r="U219" i="34"/>
  <c r="K194" i="34"/>
  <c r="K177" i="34"/>
  <c r="U166" i="34"/>
  <c r="AG150" i="34"/>
  <c r="W146" i="34"/>
  <c r="K142" i="34"/>
  <c r="AH138" i="34"/>
  <c r="X134" i="34"/>
  <c r="AG123" i="34"/>
  <c r="AH116" i="34"/>
  <c r="U108" i="34"/>
  <c r="K104" i="34"/>
  <c r="W103" i="34"/>
  <c r="AH102" i="34"/>
  <c r="U96" i="34"/>
  <c r="K92" i="34"/>
  <c r="W91" i="34"/>
  <c r="AH90" i="34"/>
  <c r="U84" i="34"/>
  <c r="K80" i="34"/>
  <c r="W79" i="34"/>
  <c r="AH78" i="34"/>
  <c r="U72" i="34"/>
  <c r="K68" i="34"/>
  <c r="W67" i="34"/>
  <c r="AH66" i="34"/>
  <c r="U60" i="34"/>
  <c r="K56" i="34"/>
  <c r="W55" i="34"/>
  <c r="AH54" i="34"/>
  <c r="U48" i="34"/>
  <c r="K44" i="34"/>
  <c r="W43" i="34"/>
  <c r="AG42" i="34"/>
  <c r="V36" i="34"/>
  <c r="AG35" i="34"/>
  <c r="K30" i="34"/>
  <c r="U28" i="34"/>
  <c r="AH26" i="34"/>
  <c r="W18" i="34"/>
  <c r="AH17" i="34"/>
  <c r="U10" i="34"/>
  <c r="W214" i="34"/>
  <c r="K188" i="34"/>
  <c r="AH186" i="34"/>
  <c r="X178" i="34"/>
  <c r="AH156" i="34"/>
  <c r="V146" i="34"/>
  <c r="AG138" i="34"/>
  <c r="W134" i="34"/>
  <c r="K130" i="34"/>
  <c r="AH126" i="34"/>
  <c r="AG116" i="34"/>
  <c r="AG115" i="34"/>
  <c r="X110" i="34"/>
  <c r="V103" i="34"/>
  <c r="AG102" i="34"/>
  <c r="X98" i="34"/>
  <c r="V91" i="34"/>
  <c r="AG90" i="34"/>
  <c r="X86" i="34"/>
  <c r="V79" i="34"/>
  <c r="AG78" i="34"/>
  <c r="X74" i="34"/>
  <c r="M75" i="34"/>
  <c r="V67" i="34"/>
  <c r="AG66" i="34"/>
  <c r="V55" i="34"/>
  <c r="AG54" i="34"/>
  <c r="X50" i="34"/>
  <c r="M51" i="34"/>
  <c r="V43" i="34"/>
  <c r="X38" i="34"/>
  <c r="M39" i="34"/>
  <c r="U36" i="34"/>
  <c r="X31" i="34"/>
  <c r="AG26" i="34"/>
  <c r="V18" i="34"/>
  <c r="AG17" i="34"/>
  <c r="AT14" i="34"/>
  <c r="V271" i="34"/>
  <c r="V214" i="34"/>
  <c r="W178" i="34"/>
  <c r="AH175" i="34"/>
  <c r="AG156" i="34"/>
  <c r="U147" i="34"/>
  <c r="U146" i="34"/>
  <c r="V134" i="34"/>
  <c r="AG126" i="34"/>
  <c r="K111" i="34"/>
  <c r="W110" i="34"/>
  <c r="AH109" i="34"/>
  <c r="U103" i="34"/>
  <c r="K99" i="34"/>
  <c r="W98" i="34"/>
  <c r="AH97" i="34"/>
  <c r="U91" i="34"/>
  <c r="K87" i="34"/>
  <c r="W86" i="34"/>
  <c r="AH85" i="34"/>
  <c r="U79" i="34"/>
  <c r="K75" i="34"/>
  <c r="W74" i="34"/>
  <c r="AH73" i="34"/>
  <c r="U67" i="34"/>
  <c r="K63" i="34"/>
  <c r="W62" i="34"/>
  <c r="AH61" i="34"/>
  <c r="U55" i="34"/>
  <c r="K51" i="34"/>
  <c r="W50" i="34"/>
  <c r="AH49" i="34"/>
  <c r="U43" i="34"/>
  <c r="K39" i="34"/>
  <c r="W38" i="34"/>
  <c r="AH37" i="34"/>
  <c r="K32" i="34"/>
  <c r="W31" i="34"/>
  <c r="K27" i="34"/>
  <c r="K23" i="34"/>
  <c r="AH20" i="34"/>
  <c r="U18" i="34"/>
  <c r="U271" i="34"/>
  <c r="V178" i="34"/>
  <c r="X171" i="34"/>
  <c r="W169" i="34"/>
  <c r="X163" i="34"/>
  <c r="K145" i="34"/>
  <c r="U135" i="34"/>
  <c r="U134" i="34"/>
  <c r="AH114" i="34"/>
  <c r="V110" i="34"/>
  <c r="AG109" i="34"/>
  <c r="X105" i="34"/>
  <c r="V98" i="34"/>
  <c r="AG97" i="34"/>
  <c r="X93" i="34"/>
  <c r="V86" i="34"/>
  <c r="AG85" i="34"/>
  <c r="X81" i="34"/>
  <c r="V74" i="34"/>
  <c r="AG73" i="34"/>
  <c r="X69" i="34"/>
  <c r="V62" i="34"/>
  <c r="AG61" i="34"/>
  <c r="X57" i="34"/>
  <c r="V50" i="34"/>
  <c r="AG49" i="34"/>
  <c r="X45" i="34"/>
  <c r="V38" i="34"/>
  <c r="AG37" i="34"/>
  <c r="V31" i="34"/>
  <c r="X29" i="34"/>
  <c r="X22" i="34"/>
  <c r="AG20" i="34"/>
  <c r="K14" i="34"/>
  <c r="X13" i="34"/>
  <c r="K189" i="34"/>
  <c r="AH187" i="34"/>
  <c r="X183" i="34"/>
  <c r="U178" i="34"/>
  <c r="V171" i="34"/>
  <c r="V169" i="34"/>
  <c r="W163" i="34"/>
  <c r="X148" i="34"/>
  <c r="AH141" i="34"/>
  <c r="K133" i="34"/>
  <c r="X122" i="34"/>
  <c r="X120" i="34"/>
  <c r="W118" i="34"/>
  <c r="AG114" i="34"/>
  <c r="U110" i="34"/>
  <c r="K106" i="34"/>
  <c r="W105" i="34"/>
  <c r="AH104" i="34"/>
  <c r="U98" i="34"/>
  <c r="K94" i="34"/>
  <c r="W93" i="34"/>
  <c r="AH92" i="34"/>
  <c r="U86" i="34"/>
  <c r="K82" i="34"/>
  <c r="W81" i="34"/>
  <c r="AH80" i="34"/>
  <c r="U74" i="34"/>
  <c r="K70" i="34"/>
  <c r="W69" i="34"/>
  <c r="AH68" i="34"/>
  <c r="U62" i="34"/>
  <c r="K58" i="34"/>
  <c r="W57" i="34"/>
  <c r="AH56" i="34"/>
  <c r="U50" i="34"/>
  <c r="K46" i="34"/>
  <c r="W45" i="34"/>
  <c r="AH44" i="34"/>
  <c r="U38" i="34"/>
  <c r="U31" i="34"/>
  <c r="AH30" i="34"/>
  <c r="W29" i="34"/>
  <c r="W22" i="34"/>
  <c r="K21" i="34"/>
  <c r="W13" i="34"/>
  <c r="K12" i="34"/>
  <c r="K8" i="34"/>
  <c r="AG187" i="34"/>
  <c r="W183" i="34"/>
  <c r="W181" i="34"/>
  <c r="AH172" i="34"/>
  <c r="U169" i="34"/>
  <c r="X149" i="34"/>
  <c r="V148" i="34"/>
  <c r="AG141" i="34"/>
  <c r="AH140" i="34"/>
  <c r="X136" i="34"/>
  <c r="AH129" i="34"/>
  <c r="W122" i="34"/>
  <c r="W120" i="34"/>
  <c r="X119" i="34"/>
  <c r="V118" i="34"/>
  <c r="X112" i="34"/>
  <c r="V105" i="34"/>
  <c r="AG104" i="34"/>
  <c r="X100" i="34"/>
  <c r="V93" i="34"/>
  <c r="AG92" i="34"/>
  <c r="X88" i="34"/>
  <c r="V81" i="34"/>
  <c r="AG80" i="34"/>
  <c r="X76" i="34"/>
  <c r="V69" i="34"/>
  <c r="AG68" i="34"/>
  <c r="X64" i="34"/>
  <c r="V57" i="34"/>
  <c r="AG56" i="34"/>
  <c r="X52" i="34"/>
  <c r="V45" i="34"/>
  <c r="AG44" i="34"/>
  <c r="K41" i="34"/>
  <c r="K34" i="34"/>
  <c r="X33" i="34"/>
  <c r="AG30" i="34"/>
  <c r="V29" i="34"/>
  <c r="X24" i="34"/>
  <c r="V22" i="34"/>
  <c r="X19" i="34"/>
  <c r="X15" i="34"/>
  <c r="V13" i="34"/>
  <c r="V312" i="34"/>
  <c r="AH220" i="34"/>
  <c r="U183" i="34"/>
  <c r="V181" i="34"/>
  <c r="AG172" i="34"/>
  <c r="K162" i="34"/>
  <c r="W149" i="34"/>
  <c r="AG140" i="34"/>
  <c r="X137" i="34"/>
  <c r="V136" i="34"/>
  <c r="AG129" i="34"/>
  <c r="AH128" i="34"/>
  <c r="X123" i="34"/>
  <c r="V122" i="34"/>
  <c r="V120" i="34"/>
  <c r="U119" i="34"/>
  <c r="U118" i="34"/>
  <c r="X117" i="34"/>
  <c r="K113" i="34"/>
  <c r="W112" i="34"/>
  <c r="AH111" i="34"/>
  <c r="U105" i="34"/>
  <c r="K101" i="34"/>
  <c r="W100" i="34"/>
  <c r="AH99" i="34"/>
  <c r="U93" i="34"/>
  <c r="K89" i="34"/>
  <c r="W88" i="34"/>
  <c r="L88" i="34"/>
  <c r="AH87" i="34"/>
  <c r="U81" i="34"/>
  <c r="K77" i="34"/>
  <c r="W76" i="34"/>
  <c r="M76" i="34"/>
  <c r="AH75" i="34"/>
  <c r="U69" i="34"/>
  <c r="K65" i="34"/>
  <c r="W64" i="34"/>
  <c r="M64" i="34"/>
  <c r="AH63" i="34"/>
  <c r="U57" i="34"/>
  <c r="K53" i="34"/>
  <c r="W52" i="34"/>
  <c r="M52" i="34"/>
  <c r="AH51" i="34"/>
  <c r="U45" i="34"/>
  <c r="AH39" i="34"/>
  <c r="W33" i="34"/>
  <c r="AH32" i="34"/>
  <c r="U29" i="34"/>
  <c r="AH27" i="34"/>
  <c r="K25" i="34"/>
  <c r="W24" i="34"/>
  <c r="AH23" i="34"/>
  <c r="U22" i="34"/>
  <c r="W19" i="34"/>
  <c r="K16" i="34"/>
  <c r="W15" i="34"/>
  <c r="U13" i="34"/>
  <c r="U312" i="34"/>
  <c r="L312" i="34"/>
  <c r="X195" i="34"/>
  <c r="AH184" i="34"/>
  <c r="U181" i="34"/>
  <c r="K174" i="34"/>
  <c r="K155" i="34"/>
  <c r="V149" i="34"/>
  <c r="W137" i="34"/>
  <c r="AG128" i="34"/>
  <c r="X125" i="34"/>
  <c r="X124" i="34"/>
  <c r="U123" i="34"/>
  <c r="U122" i="34"/>
  <c r="U120" i="34"/>
  <c r="W117" i="34"/>
  <c r="V112" i="34"/>
  <c r="AG111" i="34"/>
  <c r="X107" i="34"/>
  <c r="V100" i="34"/>
  <c r="AG99" i="34"/>
  <c r="X95" i="34"/>
  <c r="W204" i="34"/>
  <c r="U195" i="34"/>
  <c r="AG184" i="34"/>
  <c r="AH170" i="34"/>
  <c r="X164" i="34"/>
  <c r="AH153" i="34"/>
  <c r="U149" i="34"/>
  <c r="AH143" i="34"/>
  <c r="V137" i="34"/>
  <c r="W125" i="34"/>
  <c r="V124" i="34"/>
  <c r="V117" i="34"/>
  <c r="V116" i="34"/>
  <c r="X115" i="34"/>
  <c r="U112" i="34"/>
  <c r="K108" i="34"/>
  <c r="W107" i="34"/>
  <c r="AH106" i="34"/>
  <c r="U100" i="34"/>
  <c r="K96" i="34"/>
  <c r="W95" i="34"/>
  <c r="AH94" i="34"/>
  <c r="U204" i="34"/>
  <c r="AG170" i="34"/>
  <c r="W164" i="34"/>
  <c r="AG153" i="34"/>
  <c r="X151" i="34"/>
  <c r="AG143" i="34"/>
  <c r="X139" i="34"/>
  <c r="U137" i="34"/>
  <c r="AH131" i="34"/>
  <c r="V125" i="34"/>
  <c r="U116" i="34"/>
  <c r="W115" i="34"/>
  <c r="V107" i="34"/>
  <c r="AG106" i="34"/>
  <c r="X102" i="34"/>
  <c r="V95" i="34"/>
  <c r="AG94" i="34"/>
  <c r="X90" i="34"/>
  <c r="V83" i="34"/>
  <c r="AG82" i="34"/>
  <c r="W190" i="34"/>
  <c r="K186" i="34"/>
  <c r="AH182" i="34"/>
  <c r="V164" i="34"/>
  <c r="W151" i="34"/>
  <c r="K147" i="34"/>
  <c r="W139" i="34"/>
  <c r="AG131" i="34"/>
  <c r="X127" i="34"/>
  <c r="U125" i="34"/>
  <c r="K119" i="34"/>
  <c r="V115" i="34"/>
  <c r="AH113" i="34"/>
  <c r="U107" i="34"/>
  <c r="K103" i="34"/>
  <c r="W102" i="34"/>
  <c r="AH101" i="34"/>
  <c r="U95" i="34"/>
  <c r="K91" i="34"/>
  <c r="W90" i="34"/>
  <c r="AH89" i="34"/>
  <c r="U83" i="34"/>
  <c r="AH236" i="34"/>
  <c r="AG182" i="34"/>
  <c r="U164" i="34"/>
  <c r="V151" i="34"/>
  <c r="V139" i="34"/>
  <c r="K135" i="34"/>
  <c r="W127" i="34"/>
  <c r="K121" i="34"/>
  <c r="U115" i="34"/>
  <c r="AG113" i="34"/>
  <c r="X109" i="34"/>
  <c r="V102" i="34"/>
  <c r="AG101" i="34"/>
  <c r="X97" i="34"/>
  <c r="V90" i="34"/>
  <c r="AG89" i="34"/>
  <c r="X85" i="34"/>
  <c r="AH193" i="34"/>
  <c r="W152" i="34"/>
  <c r="K150" i="34"/>
  <c r="U139" i="34"/>
  <c r="V127" i="34"/>
  <c r="W114" i="34"/>
  <c r="K110" i="34"/>
  <c r="W109" i="34"/>
  <c r="AH108" i="34"/>
  <c r="U102" i="34"/>
  <c r="K98" i="34"/>
  <c r="W97" i="34"/>
  <c r="AH96" i="34"/>
  <c r="U90" i="34"/>
  <c r="K86" i="34"/>
  <c r="W85" i="34"/>
  <c r="AH84" i="34"/>
  <c r="K167" i="34"/>
  <c r="V152" i="34"/>
  <c r="X141" i="34"/>
  <c r="K138" i="34"/>
  <c r="U127" i="34"/>
  <c r="V109" i="34"/>
  <c r="AG108" i="34"/>
  <c r="X104" i="34"/>
  <c r="V97" i="34"/>
  <c r="AG96" i="34"/>
  <c r="X92" i="34"/>
  <c r="V85" i="34"/>
  <c r="AG84" i="34"/>
  <c r="V201" i="34"/>
  <c r="U176" i="34"/>
  <c r="AH158" i="34"/>
  <c r="AH154" i="34"/>
  <c r="AH145" i="34"/>
  <c r="V142" i="34"/>
  <c r="V141" i="34"/>
  <c r="W130" i="34"/>
  <c r="W129" i="34"/>
  <c r="K123" i="34"/>
  <c r="X111" i="34"/>
  <c r="V104" i="34"/>
  <c r="AG103" i="34"/>
  <c r="X99" i="34"/>
  <c r="V92" i="34"/>
  <c r="AG91" i="34"/>
  <c r="X87" i="34"/>
  <c r="W260" i="34"/>
  <c r="AG226" i="34"/>
  <c r="K179" i="34"/>
  <c r="U161" i="34"/>
  <c r="AG154" i="34"/>
  <c r="AG145" i="34"/>
  <c r="U142" i="34"/>
  <c r="AH133" i="34"/>
  <c r="V130" i="34"/>
  <c r="V129" i="34"/>
  <c r="K116" i="34"/>
  <c r="K112" i="34"/>
  <c r="W111" i="34"/>
  <c r="AH110" i="34"/>
  <c r="U104" i="34"/>
  <c r="K100" i="34"/>
  <c r="W99" i="34"/>
  <c r="AH98" i="34"/>
  <c r="U92" i="34"/>
  <c r="K88" i="34"/>
  <c r="W87" i="34"/>
  <c r="AH86" i="34"/>
  <c r="AG212" i="34"/>
  <c r="X196" i="34"/>
  <c r="X180" i="34"/>
  <c r="V168" i="34"/>
  <c r="K165" i="34"/>
  <c r="K157" i="34"/>
  <c r="AG148" i="34"/>
  <c r="AG147" i="34"/>
  <c r="V144" i="34"/>
  <c r="K143" i="34"/>
  <c r="AH136" i="34"/>
  <c r="W132" i="34"/>
  <c r="K128" i="34"/>
  <c r="AH119" i="34"/>
  <c r="K114" i="34"/>
  <c r="W113" i="34"/>
  <c r="AH112" i="34"/>
  <c r="U106" i="34"/>
  <c r="K102" i="34"/>
  <c r="W101" i="34"/>
  <c r="AH100" i="34"/>
  <c r="U94" i="34"/>
  <c r="K90" i="34"/>
  <c r="W89" i="34"/>
  <c r="AH88" i="34"/>
  <c r="U82" i="34"/>
  <c r="K78" i="34"/>
  <c r="W77" i="34"/>
  <c r="AH76" i="34"/>
  <c r="U70" i="34"/>
  <c r="K66" i="34"/>
  <c r="W65" i="34"/>
  <c r="AH64" i="34"/>
  <c r="U58" i="34"/>
  <c r="K54" i="34"/>
  <c r="W53" i="34"/>
  <c r="AH52" i="34"/>
  <c r="U46" i="34"/>
  <c r="V41" i="34"/>
  <c r="AH40" i="34"/>
  <c r="V34" i="34"/>
  <c r="AH33" i="34"/>
  <c r="K26" i="34"/>
  <c r="W25" i="34"/>
  <c r="AH24" i="34"/>
  <c r="U21" i="34"/>
  <c r="AH19" i="34"/>
  <c r="K17" i="34"/>
  <c r="W16" i="34"/>
  <c r="AH15" i="34"/>
  <c r="U12" i="34"/>
  <c r="U8" i="34"/>
  <c r="U9" i="34"/>
  <c r="W17" i="34"/>
  <c r="X25" i="34"/>
  <c r="W27" i="34"/>
  <c r="T33" i="34"/>
  <c r="X34" i="34"/>
  <c r="V47" i="34"/>
  <c r="AG50" i="34"/>
  <c r="U59" i="34"/>
  <c r="T71" i="34"/>
  <c r="X73" i="34"/>
  <c r="AE74" i="34"/>
  <c r="AJ74" i="34"/>
  <c r="K81" i="34"/>
  <c r="U109" i="34"/>
  <c r="X132" i="34"/>
  <c r="V8" i="34"/>
  <c r="V9" i="34"/>
  <c r="X17" i="34"/>
  <c r="U19" i="34"/>
  <c r="X27" i="34"/>
  <c r="U32" i="34"/>
  <c r="U33" i="34"/>
  <c r="V46" i="34"/>
  <c r="W47" i="34"/>
  <c r="AH50" i="34"/>
  <c r="AG51" i="34"/>
  <c r="L54" i="34"/>
  <c r="V59" i="34"/>
  <c r="AG62" i="34"/>
  <c r="U71" i="34"/>
  <c r="U111" i="34"/>
  <c r="W141" i="34"/>
  <c r="W8" i="34"/>
  <c r="W9" i="34"/>
  <c r="V10" i="34"/>
  <c r="X16" i="34"/>
  <c r="V19" i="34"/>
  <c r="U20" i="34"/>
  <c r="U23" i="34"/>
  <c r="U24" i="34"/>
  <c r="V32" i="34"/>
  <c r="V33" i="34"/>
  <c r="AE36" i="34"/>
  <c r="AJ36" i="34"/>
  <c r="K43" i="34"/>
  <c r="W46" i="34"/>
  <c r="X47" i="34"/>
  <c r="V58" i="34"/>
  <c r="W59" i="34"/>
  <c r="AH62" i="34"/>
  <c r="AG63" i="34"/>
  <c r="L66" i="34"/>
  <c r="V71" i="34"/>
  <c r="AG74" i="34"/>
  <c r="V111" i="34"/>
  <c r="X113" i="34"/>
  <c r="X8" i="34"/>
  <c r="X9" i="34"/>
  <c r="U11" i="34"/>
  <c r="U14" i="34"/>
  <c r="V20" i="34"/>
  <c r="V21" i="34"/>
  <c r="V23" i="34"/>
  <c r="V24" i="34"/>
  <c r="W32" i="34"/>
  <c r="X46" i="34"/>
  <c r="K55" i="34"/>
  <c r="W58" i="34"/>
  <c r="X59" i="34"/>
  <c r="V70" i="34"/>
  <c r="W71" i="34"/>
  <c r="AH74" i="34"/>
  <c r="AG75" i="34"/>
  <c r="U87" i="34"/>
  <c r="AG93" i="34"/>
  <c r="K153" i="34"/>
  <c r="W168" i="34"/>
  <c r="BB27" i="35"/>
  <c r="BA20" i="35"/>
  <c r="X23" i="35"/>
  <c r="L23" i="35"/>
  <c r="AE35" i="35"/>
  <c r="AJ35" i="35"/>
  <c r="T35" i="35"/>
  <c r="V6" i="35"/>
  <c r="W17" i="35"/>
  <c r="L17" i="35"/>
  <c r="X6" i="35"/>
  <c r="AE11" i="35"/>
  <c r="AJ11" i="35"/>
  <c r="T11" i="35"/>
  <c r="S9" i="35"/>
  <c r="AD9" i="35"/>
  <c r="I8" i="35"/>
  <c r="BB18" i="35"/>
  <c r="AY18" i="35"/>
  <c r="BB21" i="35"/>
  <c r="T53" i="35"/>
  <c r="AE53" i="35"/>
  <c r="AJ53" i="35"/>
  <c r="AE125" i="35"/>
  <c r="AJ125" i="35"/>
  <c r="T125" i="35"/>
  <c r="X42" i="35"/>
  <c r="L42" i="35"/>
  <c r="T49" i="35"/>
  <c r="AE49" i="35"/>
  <c r="AJ49" i="35"/>
  <c r="X51" i="35"/>
  <c r="L51" i="35"/>
  <c r="U6" i="35"/>
  <c r="T28" i="35"/>
  <c r="AE28" i="35"/>
  <c r="AJ28" i="35"/>
  <c r="AE14" i="35"/>
  <c r="AJ14" i="35"/>
  <c r="T14" i="35"/>
  <c r="AG9" i="35"/>
  <c r="AH19" i="35"/>
  <c r="AH21" i="35"/>
  <c r="V23" i="35"/>
  <c r="V33" i="35"/>
  <c r="AH38" i="35"/>
  <c r="X41" i="35"/>
  <c r="V42" i="35"/>
  <c r="K46" i="35"/>
  <c r="W496" i="35"/>
  <c r="AG493" i="35"/>
  <c r="W488" i="35"/>
  <c r="AG485" i="35"/>
  <c r="W480" i="35"/>
  <c r="AG477" i="35"/>
  <c r="W472" i="35"/>
  <c r="AG469" i="35"/>
  <c r="W464" i="35"/>
  <c r="AG461" i="35"/>
  <c r="W456" i="35"/>
  <c r="AG453" i="35"/>
  <c r="W448" i="35"/>
  <c r="AG445" i="35"/>
  <c r="W440" i="35"/>
  <c r="AG437" i="35"/>
  <c r="W432" i="35"/>
  <c r="AG429" i="35"/>
  <c r="W424" i="35"/>
  <c r="AG421" i="35"/>
  <c r="W416" i="35"/>
  <c r="AG413" i="35"/>
  <c r="W408" i="35"/>
  <c r="AG405" i="35"/>
  <c r="V496" i="35"/>
  <c r="V488" i="35"/>
  <c r="V480" i="35"/>
  <c r="V472" i="35"/>
  <c r="V464" i="35"/>
  <c r="V456" i="35"/>
  <c r="V448" i="35"/>
  <c r="V440" i="35"/>
  <c r="V432" i="35"/>
  <c r="V424" i="35"/>
  <c r="V416" i="35"/>
  <c r="V408" i="35"/>
  <c r="AH500" i="35"/>
  <c r="U496" i="35"/>
  <c r="X495" i="35"/>
  <c r="AH492" i="35"/>
  <c r="U488" i="35"/>
  <c r="X487" i="35"/>
  <c r="AH484" i="35"/>
  <c r="U480" i="35"/>
  <c r="X479" i="35"/>
  <c r="AH476" i="35"/>
  <c r="U472" i="35"/>
  <c r="X472" i="35"/>
  <c r="L472" i="35"/>
  <c r="X471" i="35"/>
  <c r="AH468" i="35"/>
  <c r="U464" i="35"/>
  <c r="X463" i="35"/>
  <c r="AH460" i="35"/>
  <c r="U456" i="35"/>
  <c r="X455" i="35"/>
  <c r="AH452" i="35"/>
  <c r="U448" i="35"/>
  <c r="X447" i="35"/>
  <c r="AH444" i="35"/>
  <c r="U440" i="35"/>
  <c r="X439" i="35"/>
  <c r="AH436" i="35"/>
  <c r="U432" i="35"/>
  <c r="X431" i="35"/>
  <c r="AH428" i="35"/>
  <c r="U424" i="35"/>
  <c r="X423" i="35"/>
  <c r="AH420" i="35"/>
  <c r="U416" i="35"/>
  <c r="X416" i="35"/>
  <c r="L416" i="35"/>
  <c r="X415" i="35"/>
  <c r="AH412" i="35"/>
  <c r="U408" i="35"/>
  <c r="X408" i="35"/>
  <c r="L408" i="35"/>
  <c r="X407" i="35"/>
  <c r="AH404" i="35"/>
  <c r="AG500" i="35"/>
  <c r="W495" i="35"/>
  <c r="AG492" i="35"/>
  <c r="W487" i="35"/>
  <c r="AG484" i="35"/>
  <c r="W479" i="35"/>
  <c r="AG476" i="35"/>
  <c r="W471" i="35"/>
  <c r="AG468" i="35"/>
  <c r="W463" i="35"/>
  <c r="AG460" i="35"/>
  <c r="W455" i="35"/>
  <c r="AG452" i="35"/>
  <c r="W447" i="35"/>
  <c r="AG444" i="35"/>
  <c r="W439" i="35"/>
  <c r="AG436" i="35"/>
  <c r="W431" i="35"/>
  <c r="AG428" i="35"/>
  <c r="W423" i="35"/>
  <c r="AG420" i="35"/>
  <c r="W415" i="35"/>
  <c r="V495" i="35"/>
  <c r="V487" i="35"/>
  <c r="V479" i="35"/>
  <c r="V471" i="35"/>
  <c r="V463" i="35"/>
  <c r="V455" i="35"/>
  <c r="V447" i="35"/>
  <c r="V439" i="35"/>
  <c r="V431" i="35"/>
  <c r="V423" i="35"/>
  <c r="V415" i="35"/>
  <c r="V407" i="35"/>
  <c r="AH499" i="35"/>
  <c r="U495" i="35"/>
  <c r="L495" i="35"/>
  <c r="X494" i="35"/>
  <c r="AH491" i="35"/>
  <c r="U487" i="35"/>
  <c r="L487" i="35"/>
  <c r="X486" i="35"/>
  <c r="AH483" i="35"/>
  <c r="U479" i="35"/>
  <c r="L479" i="35"/>
  <c r="X478" i="35"/>
  <c r="AH475" i="35"/>
  <c r="U471" i="35"/>
  <c r="L471" i="35"/>
  <c r="X470" i="35"/>
  <c r="AH467" i="35"/>
  <c r="U463" i="35"/>
  <c r="L463" i="35"/>
  <c r="X462" i="35"/>
  <c r="AH459" i="35"/>
  <c r="U455" i="35"/>
  <c r="L455" i="35"/>
  <c r="X454" i="35"/>
  <c r="AH451" i="35"/>
  <c r="U447" i="35"/>
  <c r="X446" i="35"/>
  <c r="AH443" i="35"/>
  <c r="U439" i="35"/>
  <c r="X438" i="35"/>
  <c r="AH435" i="35"/>
  <c r="U431" i="35"/>
  <c r="L431" i="35"/>
  <c r="X430" i="35"/>
  <c r="AH427" i="35"/>
  <c r="U423" i="35"/>
  <c r="L423" i="35"/>
  <c r="X422" i="35"/>
  <c r="AH419" i="35"/>
  <c r="U415" i="35"/>
  <c r="X414" i="35"/>
  <c r="AH411" i="35"/>
  <c r="U407" i="35"/>
  <c r="W407" i="35"/>
  <c r="L407" i="35"/>
  <c r="X406" i="35"/>
  <c r="AG499" i="35"/>
  <c r="W494" i="35"/>
  <c r="AG491" i="35"/>
  <c r="W486" i="35"/>
  <c r="AG483" i="35"/>
  <c r="W478" i="35"/>
  <c r="AG475" i="35"/>
  <c r="W470" i="35"/>
  <c r="AG467" i="35"/>
  <c r="V494" i="35"/>
  <c r="V486" i="35"/>
  <c r="V478" i="35"/>
  <c r="V470" i="35"/>
  <c r="V462" i="35"/>
  <c r="V454" i="35"/>
  <c r="V446" i="35"/>
  <c r="AH498" i="35"/>
  <c r="U494" i="35"/>
  <c r="X493" i="35"/>
  <c r="AH490" i="35"/>
  <c r="U486" i="35"/>
  <c r="L486" i="35"/>
  <c r="X485" i="35"/>
  <c r="AH482" i="35"/>
  <c r="U478" i="35"/>
  <c r="L478" i="35"/>
  <c r="X477" i="35"/>
  <c r="AH474" i="35"/>
  <c r="U470" i="35"/>
  <c r="X469" i="35"/>
  <c r="AH466" i="35"/>
  <c r="U462" i="35"/>
  <c r="X461" i="35"/>
  <c r="AH458" i="35"/>
  <c r="U454" i="35"/>
  <c r="X453" i="35"/>
  <c r="AH450" i="35"/>
  <c r="U446" i="35"/>
  <c r="X445" i="35"/>
  <c r="AH442" i="35"/>
  <c r="U438" i="35"/>
  <c r="W438" i="35"/>
  <c r="L438" i="35"/>
  <c r="X437" i="35"/>
  <c r="AH434" i="35"/>
  <c r="U430" i="35"/>
  <c r="X429" i="35"/>
  <c r="AH426" i="35"/>
  <c r="U422" i="35"/>
  <c r="X421" i="35"/>
  <c r="AG498" i="35"/>
  <c r="W493" i="35"/>
  <c r="AG490" i="35"/>
  <c r="W485" i="35"/>
  <c r="AG482" i="35"/>
  <c r="W477" i="35"/>
  <c r="AG474" i="35"/>
  <c r="W469" i="35"/>
  <c r="AG466" i="35"/>
  <c r="W461" i="35"/>
  <c r="AG458" i="35"/>
  <c r="W453" i="35"/>
  <c r="AG450" i="35"/>
  <c r="W445" i="35"/>
  <c r="AG442" i="35"/>
  <c r="V493" i="35"/>
  <c r="V485" i="35"/>
  <c r="V477" i="35"/>
  <c r="V469" i="35"/>
  <c r="V461" i="35"/>
  <c r="V453" i="35"/>
  <c r="V445" i="35"/>
  <c r="V437" i="35"/>
  <c r="V429" i="35"/>
  <c r="X500" i="35"/>
  <c r="AH497" i="35"/>
  <c r="U493" i="35"/>
  <c r="X492" i="35"/>
  <c r="AH489" i="35"/>
  <c r="U485" i="35"/>
  <c r="X484" i="35"/>
  <c r="AH481" i="35"/>
  <c r="U477" i="35"/>
  <c r="X476" i="35"/>
  <c r="AH473" i="35"/>
  <c r="U469" i="35"/>
  <c r="L469" i="35"/>
  <c r="X468" i="35"/>
  <c r="AH465" i="35"/>
  <c r="U461" i="35"/>
  <c r="L461" i="35"/>
  <c r="X460" i="35"/>
  <c r="AH457" i="35"/>
  <c r="U453" i="35"/>
  <c r="X452" i="35"/>
  <c r="AH449" i="35"/>
  <c r="U445" i="35"/>
  <c r="L445" i="35"/>
  <c r="X444" i="35"/>
  <c r="AH441" i="35"/>
  <c r="U437" i="35"/>
  <c r="X436" i="35"/>
  <c r="AH433" i="35"/>
  <c r="U429" i="35"/>
  <c r="X428" i="35"/>
  <c r="AH425" i="35"/>
  <c r="U421" i="35"/>
  <c r="W500" i="35"/>
  <c r="AG497" i="35"/>
  <c r="W492" i="35"/>
  <c r="AG489" i="35"/>
  <c r="W484" i="35"/>
  <c r="AG481" i="35"/>
  <c r="W476" i="35"/>
  <c r="AG473" i="35"/>
  <c r="W468" i="35"/>
  <c r="AG465" i="35"/>
  <c r="W460" i="35"/>
  <c r="AG457" i="35"/>
  <c r="W452" i="35"/>
  <c r="AG449" i="35"/>
  <c r="W444" i="35"/>
  <c r="AG441" i="35"/>
  <c r="V500" i="35"/>
  <c r="V492" i="35"/>
  <c r="V484" i="35"/>
  <c r="V476" i="35"/>
  <c r="V468" i="35"/>
  <c r="V460" i="35"/>
  <c r="V452" i="35"/>
  <c r="V444" i="35"/>
  <c r="V436" i="35"/>
  <c r="V428" i="35"/>
  <c r="U500" i="35"/>
  <c r="X499" i="35"/>
  <c r="AH496" i="35"/>
  <c r="U492" i="35"/>
  <c r="L492" i="35"/>
  <c r="X491" i="35"/>
  <c r="AH488" i="35"/>
  <c r="U484" i="35"/>
  <c r="X483" i="35"/>
  <c r="AH480" i="35"/>
  <c r="U476" i="35"/>
  <c r="L476" i="35"/>
  <c r="X475" i="35"/>
  <c r="AH472" i="35"/>
  <c r="U468" i="35"/>
  <c r="L468" i="35"/>
  <c r="X467" i="35"/>
  <c r="AH464" i="35"/>
  <c r="W499" i="35"/>
  <c r="AG496" i="35"/>
  <c r="W491" i="35"/>
  <c r="AG488" i="35"/>
  <c r="W483" i="35"/>
  <c r="AG480" i="35"/>
  <c r="W475" i="35"/>
  <c r="AG472" i="35"/>
  <c r="W467" i="35"/>
  <c r="AG464" i="35"/>
  <c r="W459" i="35"/>
  <c r="AG456" i="35"/>
  <c r="W451" i="35"/>
  <c r="AG448" i="35"/>
  <c r="W443" i="35"/>
  <c r="AG440" i="35"/>
  <c r="V498" i="35"/>
  <c r="V490" i="35"/>
  <c r="W497" i="35"/>
  <c r="AG494" i="35"/>
  <c r="W489" i="35"/>
  <c r="AG486" i="35"/>
  <c r="W481" i="35"/>
  <c r="AG478" i="35"/>
  <c r="W473" i="35"/>
  <c r="AG470" i="35"/>
  <c r="W465" i="35"/>
  <c r="AG462" i="35"/>
  <c r="W457" i="35"/>
  <c r="AG454" i="35"/>
  <c r="W449" i="35"/>
  <c r="AG446" i="35"/>
  <c r="W441" i="35"/>
  <c r="AG438" i="35"/>
  <c r="W433" i="35"/>
  <c r="AG430" i="35"/>
  <c r="U482" i="35"/>
  <c r="AG463" i="35"/>
  <c r="V459" i="35"/>
  <c r="AG451" i="35"/>
  <c r="X450" i="35"/>
  <c r="AH439" i="35"/>
  <c r="U428" i="35"/>
  <c r="W414" i="35"/>
  <c r="X413" i="35"/>
  <c r="W410" i="35"/>
  <c r="V409" i="35"/>
  <c r="V403" i="35"/>
  <c r="V395" i="35"/>
  <c r="V387" i="35"/>
  <c r="V379" i="35"/>
  <c r="V371" i="35"/>
  <c r="V363" i="35"/>
  <c r="V355" i="35"/>
  <c r="X497" i="35"/>
  <c r="X480" i="35"/>
  <c r="V475" i="35"/>
  <c r="AH471" i="35"/>
  <c r="U459" i="35"/>
  <c r="X459" i="35"/>
  <c r="L459" i="35"/>
  <c r="W450" i="35"/>
  <c r="X441" i="35"/>
  <c r="AG439" i="35"/>
  <c r="AH430" i="35"/>
  <c r="V414" i="35"/>
  <c r="W413" i="35"/>
  <c r="X411" i="35"/>
  <c r="V410" i="35"/>
  <c r="U409" i="35"/>
  <c r="U403" i="35"/>
  <c r="X402" i="35"/>
  <c r="AH399" i="35"/>
  <c r="U395" i="35"/>
  <c r="X394" i="35"/>
  <c r="AH391" i="35"/>
  <c r="U387" i="35"/>
  <c r="W387" i="35"/>
  <c r="X387" i="35"/>
  <c r="L387" i="35"/>
  <c r="X386" i="35"/>
  <c r="AH383" i="35"/>
  <c r="U379" i="35"/>
  <c r="X378" i="35"/>
  <c r="AH375" i="35"/>
  <c r="U371" i="35"/>
  <c r="X370" i="35"/>
  <c r="AH367" i="35"/>
  <c r="U363" i="35"/>
  <c r="W363" i="35"/>
  <c r="X363" i="35"/>
  <c r="L363" i="35"/>
  <c r="X362" i="35"/>
  <c r="AH359" i="35"/>
  <c r="U355" i="35"/>
  <c r="X354" i="35"/>
  <c r="AH351" i="35"/>
  <c r="V497" i="35"/>
  <c r="X490" i="35"/>
  <c r="U475" i="35"/>
  <c r="AG471" i="35"/>
  <c r="W454" i="35"/>
  <c r="V450" i="35"/>
  <c r="V441" i="35"/>
  <c r="V438" i="35"/>
  <c r="AG419" i="35"/>
  <c r="U414" i="35"/>
  <c r="L414" i="35"/>
  <c r="V413" i="35"/>
  <c r="X412" i="35"/>
  <c r="W411" i="35"/>
  <c r="U410" i="35"/>
  <c r="X410" i="35"/>
  <c r="L410" i="35"/>
  <c r="W402" i="35"/>
  <c r="AG399" i="35"/>
  <c r="W394" i="35"/>
  <c r="AG391" i="35"/>
  <c r="W386" i="35"/>
  <c r="AG383" i="35"/>
  <c r="W378" i="35"/>
  <c r="AG375" i="35"/>
  <c r="W370" i="35"/>
  <c r="AG367" i="35"/>
  <c r="W362" i="35"/>
  <c r="AG359" i="35"/>
  <c r="W354" i="35"/>
  <c r="AG351" i="35"/>
  <c r="U497" i="35"/>
  <c r="L497" i="35"/>
  <c r="W490" i="35"/>
  <c r="U450" i="35"/>
  <c r="AH446" i="35"/>
  <c r="U441" i="35"/>
  <c r="L441" i="35"/>
  <c r="AG435" i="35"/>
  <c r="X433" i="35"/>
  <c r="AG425" i="35"/>
  <c r="U413" i="35"/>
  <c r="W412" i="35"/>
  <c r="V411" i="35"/>
  <c r="V402" i="35"/>
  <c r="V394" i="35"/>
  <c r="V386" i="35"/>
  <c r="V378" i="35"/>
  <c r="V370" i="35"/>
  <c r="U490" i="35"/>
  <c r="AH455" i="35"/>
  <c r="V433" i="35"/>
  <c r="W429" i="35"/>
  <c r="V412" i="35"/>
  <c r="U411" i="35"/>
  <c r="L411" i="35"/>
  <c r="U402" i="35"/>
  <c r="L402" i="35"/>
  <c r="X401" i="35"/>
  <c r="AH398" i="35"/>
  <c r="U394" i="35"/>
  <c r="X393" i="35"/>
  <c r="AH390" i="35"/>
  <c r="U386" i="35"/>
  <c r="X385" i="35"/>
  <c r="AH382" i="35"/>
  <c r="U378" i="35"/>
  <c r="X377" i="35"/>
  <c r="AH374" i="35"/>
  <c r="U370" i="35"/>
  <c r="X369" i="35"/>
  <c r="AH366" i="35"/>
  <c r="U362" i="35"/>
  <c r="L362" i="35"/>
  <c r="X361" i="35"/>
  <c r="AH358" i="35"/>
  <c r="U354" i="35"/>
  <c r="X353" i="35"/>
  <c r="AH350" i="35"/>
  <c r="X488" i="35"/>
  <c r="V483" i="35"/>
  <c r="AH479" i="35"/>
  <c r="X465" i="35"/>
  <c r="AG455" i="35"/>
  <c r="U433" i="35"/>
  <c r="X417" i="35"/>
  <c r="U412" i="35"/>
  <c r="L412" i="35"/>
  <c r="W401" i="35"/>
  <c r="AG398" i="35"/>
  <c r="W393" i="35"/>
  <c r="AG390" i="35"/>
  <c r="W385" i="35"/>
  <c r="AG382" i="35"/>
  <c r="W377" i="35"/>
  <c r="AG374" i="35"/>
  <c r="W369" i="35"/>
  <c r="AG366" i="35"/>
  <c r="W361" i="35"/>
  <c r="AG358" i="35"/>
  <c r="U483" i="35"/>
  <c r="AG479" i="35"/>
  <c r="V465" i="35"/>
  <c r="AH461" i="35"/>
  <c r="U460" i="35"/>
  <c r="W417" i="35"/>
  <c r="AH469" i="35"/>
  <c r="U465" i="35"/>
  <c r="X451" i="35"/>
  <c r="X448" i="35"/>
  <c r="X434" i="35"/>
  <c r="AH431" i="35"/>
  <c r="AG426" i="35"/>
  <c r="X424" i="35"/>
  <c r="X418" i="35"/>
  <c r="V417" i="35"/>
  <c r="U401" i="35"/>
  <c r="X400" i="35"/>
  <c r="AH397" i="35"/>
  <c r="U393" i="35"/>
  <c r="X392" i="35"/>
  <c r="AH389" i="35"/>
  <c r="U385" i="35"/>
  <c r="L385" i="35"/>
  <c r="X384" i="35"/>
  <c r="AH381" i="35"/>
  <c r="U377" i="35"/>
  <c r="X376" i="35"/>
  <c r="AH373" i="35"/>
  <c r="U369" i="35"/>
  <c r="L369" i="35"/>
  <c r="X368" i="35"/>
  <c r="AH365" i="35"/>
  <c r="U361" i="35"/>
  <c r="X360" i="35"/>
  <c r="AH357" i="35"/>
  <c r="U353" i="35"/>
  <c r="X352" i="35"/>
  <c r="AH349" i="35"/>
  <c r="AH494" i="35"/>
  <c r="X473" i="35"/>
  <c r="X457" i="35"/>
  <c r="V451" i="35"/>
  <c r="AG443" i="35"/>
  <c r="X442" i="35"/>
  <c r="W434" i="35"/>
  <c r="AG431" i="35"/>
  <c r="W430" i="35"/>
  <c r="AH421" i="35"/>
  <c r="W418" i="35"/>
  <c r="U417" i="35"/>
  <c r="AH487" i="35"/>
  <c r="V473" i="35"/>
  <c r="V457" i="35"/>
  <c r="U451" i="35"/>
  <c r="W442" i="35"/>
  <c r="AH440" i="35"/>
  <c r="V434" i="35"/>
  <c r="V430" i="35"/>
  <c r="V418" i="35"/>
  <c r="AG487" i="35"/>
  <c r="U473" i="35"/>
  <c r="L473" i="35"/>
  <c r="U457" i="35"/>
  <c r="L457" i="35"/>
  <c r="W446" i="35"/>
  <c r="V442" i="35"/>
  <c r="U434" i="35"/>
  <c r="X419" i="35"/>
  <c r="U418" i="35"/>
  <c r="L418" i="35"/>
  <c r="X498" i="35"/>
  <c r="V491" i="35"/>
  <c r="AH477" i="35"/>
  <c r="U442" i="35"/>
  <c r="X435" i="35"/>
  <c r="AG427" i="35"/>
  <c r="X425" i="35"/>
  <c r="AH422" i="35"/>
  <c r="W419" i="35"/>
  <c r="W498" i="35"/>
  <c r="U491" i="35"/>
  <c r="X481" i="35"/>
  <c r="AH447" i="35"/>
  <c r="W435" i="35"/>
  <c r="W425" i="35"/>
  <c r="AG422" i="35"/>
  <c r="X420" i="35"/>
  <c r="V419" i="35"/>
  <c r="AH408" i="35"/>
  <c r="U498" i="35"/>
  <c r="L498" i="35"/>
  <c r="V481" i="35"/>
  <c r="X466" i="35"/>
  <c r="AH462" i="35"/>
  <c r="AH453" i="35"/>
  <c r="AG447" i="35"/>
  <c r="V435" i="35"/>
  <c r="AH432" i="35"/>
  <c r="V425" i="35"/>
  <c r="W420" i="35"/>
  <c r="U419" i="35"/>
  <c r="AH409" i="35"/>
  <c r="AG408" i="35"/>
  <c r="X496" i="35"/>
  <c r="U481" i="35"/>
  <c r="W466" i="35"/>
  <c r="U452" i="35"/>
  <c r="L452" i="35"/>
  <c r="AH437" i="35"/>
  <c r="U435" i="35"/>
  <c r="AG432" i="35"/>
  <c r="U425" i="35"/>
  <c r="L425" i="35"/>
  <c r="V420" i="35"/>
  <c r="AH410" i="35"/>
  <c r="AG409" i="35"/>
  <c r="AH485" i="35"/>
  <c r="AH470" i="35"/>
  <c r="V466" i="35"/>
  <c r="AH456" i="35"/>
  <c r="X443" i="35"/>
  <c r="X426" i="35"/>
  <c r="W421" i="35"/>
  <c r="U420" i="35"/>
  <c r="AG410" i="35"/>
  <c r="X489" i="35"/>
  <c r="U466" i="35"/>
  <c r="AG459" i="35"/>
  <c r="X458" i="35"/>
  <c r="X449" i="35"/>
  <c r="V443" i="35"/>
  <c r="W436" i="35"/>
  <c r="W426" i="35"/>
  <c r="AH423" i="35"/>
  <c r="V421" i="35"/>
  <c r="AH414" i="35"/>
  <c r="V489" i="35"/>
  <c r="X474" i="35"/>
  <c r="W458" i="35"/>
  <c r="V449" i="35"/>
  <c r="U443" i="35"/>
  <c r="X440" i="35"/>
  <c r="U436" i="35"/>
  <c r="V426" i="35"/>
  <c r="AG423" i="35"/>
  <c r="AH495" i="35"/>
  <c r="U489" i="35"/>
  <c r="W474" i="35"/>
  <c r="V458" i="35"/>
  <c r="U449" i="35"/>
  <c r="L449" i="35"/>
  <c r="AH438" i="35"/>
  <c r="U426" i="35"/>
  <c r="AG415" i="35"/>
  <c r="AG412" i="35"/>
  <c r="V499" i="35"/>
  <c r="X482" i="35"/>
  <c r="V467" i="35"/>
  <c r="AH445" i="35"/>
  <c r="W437" i="35"/>
  <c r="AH429" i="35"/>
  <c r="V427" i="35"/>
  <c r="U458" i="35"/>
  <c r="L458" i="35"/>
  <c r="W428" i="35"/>
  <c r="U406" i="35"/>
  <c r="X399" i="35"/>
  <c r="V398" i="35"/>
  <c r="AH394" i="35"/>
  <c r="W389" i="35"/>
  <c r="X380" i="35"/>
  <c r="AG363" i="35"/>
  <c r="W356" i="35"/>
  <c r="U346" i="35"/>
  <c r="X345" i="35"/>
  <c r="AH342" i="35"/>
  <c r="U338" i="35"/>
  <c r="X337" i="35"/>
  <c r="AH334" i="35"/>
  <c r="U330" i="35"/>
  <c r="X329" i="35"/>
  <c r="AH326" i="35"/>
  <c r="U322" i="35"/>
  <c r="X321" i="35"/>
  <c r="AH318" i="35"/>
  <c r="U314" i="35"/>
  <c r="X313" i="35"/>
  <c r="AH310" i="35"/>
  <c r="U306" i="35"/>
  <c r="X305" i="35"/>
  <c r="AH302" i="35"/>
  <c r="U298" i="35"/>
  <c r="X297" i="35"/>
  <c r="AH294" i="35"/>
  <c r="AH413" i="35"/>
  <c r="W400" i="35"/>
  <c r="W399" i="35"/>
  <c r="U398" i="35"/>
  <c r="AG394" i="35"/>
  <c r="V389" i="35"/>
  <c r="W380" i="35"/>
  <c r="AG373" i="35"/>
  <c r="X357" i="35"/>
  <c r="V356" i="35"/>
  <c r="W345" i="35"/>
  <c r="AG342" i="35"/>
  <c r="W337" i="35"/>
  <c r="AG334" i="35"/>
  <c r="W329" i="35"/>
  <c r="AG326" i="35"/>
  <c r="W321" i="35"/>
  <c r="AG318" i="35"/>
  <c r="W313" i="35"/>
  <c r="AG310" i="35"/>
  <c r="W305" i="35"/>
  <c r="AG302" i="35"/>
  <c r="W297" i="35"/>
  <c r="AG294" i="35"/>
  <c r="AG404" i="35"/>
  <c r="V401" i="35"/>
  <c r="V400" i="35"/>
  <c r="V399" i="35"/>
  <c r="AH395" i="35"/>
  <c r="U389" i="35"/>
  <c r="V380" i="35"/>
  <c r="X371" i="35"/>
  <c r="AH364" i="35"/>
  <c r="W357" i="35"/>
  <c r="U356" i="35"/>
  <c r="V345" i="35"/>
  <c r="V337" i="35"/>
  <c r="V329" i="35"/>
  <c r="V321" i="35"/>
  <c r="V313" i="35"/>
  <c r="V305" i="35"/>
  <c r="U467" i="35"/>
  <c r="L467" i="35"/>
  <c r="AG434" i="35"/>
  <c r="AH417" i="35"/>
  <c r="AH415" i="35"/>
  <c r="X409" i="35"/>
  <c r="U400" i="35"/>
  <c r="U399" i="35"/>
  <c r="L399" i="35"/>
  <c r="AG395" i="35"/>
  <c r="X390" i="35"/>
  <c r="AH385" i="35"/>
  <c r="AH384" i="35"/>
  <c r="U380" i="35"/>
  <c r="L380" i="35"/>
  <c r="W371" i="35"/>
  <c r="AG364" i="35"/>
  <c r="X358" i="35"/>
  <c r="V357" i="35"/>
  <c r="U345" i="35"/>
  <c r="X344" i="35"/>
  <c r="AH341" i="35"/>
  <c r="U337" i="35"/>
  <c r="L337" i="35"/>
  <c r="X336" i="35"/>
  <c r="AH333" i="35"/>
  <c r="U329" i="35"/>
  <c r="L329" i="35"/>
  <c r="X328" i="35"/>
  <c r="AH325" i="35"/>
  <c r="U321" i="35"/>
  <c r="L321" i="35"/>
  <c r="X320" i="35"/>
  <c r="AH317" i="35"/>
  <c r="U313" i="35"/>
  <c r="X312" i="35"/>
  <c r="AH309" i="35"/>
  <c r="U305" i="35"/>
  <c r="X304" i="35"/>
  <c r="AH301" i="35"/>
  <c r="U297" i="35"/>
  <c r="L297" i="35"/>
  <c r="X296" i="35"/>
  <c r="AH293" i="35"/>
  <c r="AH478" i="35"/>
  <c r="V474" i="35"/>
  <c r="AG417" i="35"/>
  <c r="W409" i="35"/>
  <c r="W390" i="35"/>
  <c r="AG385" i="35"/>
  <c r="AG384" i="35"/>
  <c r="X381" i="35"/>
  <c r="X359" i="35"/>
  <c r="W358" i="35"/>
  <c r="U357" i="35"/>
  <c r="W344" i="35"/>
  <c r="AG341" i="35"/>
  <c r="W336" i="35"/>
  <c r="AG333" i="35"/>
  <c r="W328" i="35"/>
  <c r="AG325" i="35"/>
  <c r="W320" i="35"/>
  <c r="AG317" i="35"/>
  <c r="W312" i="35"/>
  <c r="AG309" i="35"/>
  <c r="W304" i="35"/>
  <c r="AG301" i="35"/>
  <c r="U474" i="35"/>
  <c r="W462" i="35"/>
  <c r="AH396" i="35"/>
  <c r="X391" i="35"/>
  <c r="V390" i="35"/>
  <c r="AH386" i="35"/>
  <c r="W381" i="35"/>
  <c r="X372" i="35"/>
  <c r="W360" i="35"/>
  <c r="W359" i="35"/>
  <c r="V358" i="35"/>
  <c r="V344" i="35"/>
  <c r="V336" i="35"/>
  <c r="V328" i="35"/>
  <c r="V320" i="35"/>
  <c r="V312" i="35"/>
  <c r="V304" i="35"/>
  <c r="V296" i="35"/>
  <c r="X432" i="35"/>
  <c r="X403" i="35"/>
  <c r="AG396" i="35"/>
  <c r="W392" i="35"/>
  <c r="W391" i="35"/>
  <c r="U390" i="35"/>
  <c r="L390" i="35"/>
  <c r="AG386" i="35"/>
  <c r="V381" i="35"/>
  <c r="W403" i="35"/>
  <c r="V393" i="35"/>
  <c r="V392" i="35"/>
  <c r="V391" i="35"/>
  <c r="AH387" i="35"/>
  <c r="U381" i="35"/>
  <c r="V372" i="35"/>
  <c r="AG365" i="35"/>
  <c r="V362" i="35"/>
  <c r="U360" i="35"/>
  <c r="L360" i="35"/>
  <c r="U359" i="35"/>
  <c r="L359" i="35"/>
  <c r="W343" i="35"/>
  <c r="AG340" i="35"/>
  <c r="W335" i="35"/>
  <c r="AG332" i="35"/>
  <c r="W327" i="35"/>
  <c r="AG324" i="35"/>
  <c r="W319" i="35"/>
  <c r="AG316" i="35"/>
  <c r="W311" i="35"/>
  <c r="AG308" i="35"/>
  <c r="AH405" i="35"/>
  <c r="U392" i="35"/>
  <c r="U391" i="35"/>
  <c r="AG387" i="35"/>
  <c r="X382" i="35"/>
  <c r="AH377" i="35"/>
  <c r="AH376" i="35"/>
  <c r="U372" i="35"/>
  <c r="W372" i="35"/>
  <c r="L372" i="35"/>
  <c r="X464" i="35"/>
  <c r="W382" i="35"/>
  <c r="AG377" i="35"/>
  <c r="AG376" i="35"/>
  <c r="X373" i="35"/>
  <c r="AH454" i="35"/>
  <c r="X427" i="35"/>
  <c r="X404" i="35"/>
  <c r="AG397" i="35"/>
  <c r="AH388" i="35"/>
  <c r="X383" i="35"/>
  <c r="V382" i="35"/>
  <c r="AH378" i="35"/>
  <c r="W373" i="35"/>
  <c r="W427" i="35"/>
  <c r="W404" i="35"/>
  <c r="X395" i="35"/>
  <c r="AG388" i="35"/>
  <c r="W384" i="35"/>
  <c r="W383" i="35"/>
  <c r="U382" i="35"/>
  <c r="L382" i="35"/>
  <c r="AG378" i="35"/>
  <c r="V373" i="35"/>
  <c r="X364" i="35"/>
  <c r="U427" i="35"/>
  <c r="L427" i="35"/>
  <c r="V404" i="35"/>
  <c r="W395" i="35"/>
  <c r="V385" i="35"/>
  <c r="V384" i="35"/>
  <c r="V383" i="35"/>
  <c r="AH379" i="35"/>
  <c r="U373" i="35"/>
  <c r="AH463" i="35"/>
  <c r="AG433" i="35"/>
  <c r="U404" i="35"/>
  <c r="L404" i="35"/>
  <c r="U384" i="35"/>
  <c r="U383" i="35"/>
  <c r="L383" i="35"/>
  <c r="AG379" i="35"/>
  <c r="X374" i="35"/>
  <c r="AH369" i="35"/>
  <c r="AH368" i="35"/>
  <c r="V364" i="35"/>
  <c r="AH355" i="35"/>
  <c r="AG414" i="35"/>
  <c r="AH406" i="35"/>
  <c r="X396" i="35"/>
  <c r="W374" i="35"/>
  <c r="AG369" i="35"/>
  <c r="AG368" i="35"/>
  <c r="U364" i="35"/>
  <c r="W364" i="35"/>
  <c r="L364" i="35"/>
  <c r="AH356" i="35"/>
  <c r="AH424" i="35"/>
  <c r="AH418" i="35"/>
  <c r="AH416" i="35"/>
  <c r="AG406" i="35"/>
  <c r="W396" i="35"/>
  <c r="AG389" i="35"/>
  <c r="AH380" i="35"/>
  <c r="X375" i="35"/>
  <c r="V374" i="35"/>
  <c r="AH370" i="35"/>
  <c r="X365" i="35"/>
  <c r="AG356" i="35"/>
  <c r="U499" i="35"/>
  <c r="L499" i="35"/>
  <c r="AG424" i="35"/>
  <c r="AG418" i="35"/>
  <c r="AG416" i="35"/>
  <c r="X405" i="35"/>
  <c r="V396" i="35"/>
  <c r="AG380" i="35"/>
  <c r="W405" i="35"/>
  <c r="AH401" i="35"/>
  <c r="AH400" i="35"/>
  <c r="U396" i="35"/>
  <c r="L396" i="35"/>
  <c r="V377" i="35"/>
  <c r="V376" i="35"/>
  <c r="V375" i="35"/>
  <c r="AH371" i="35"/>
  <c r="V365" i="35"/>
  <c r="AG357" i="35"/>
  <c r="W482" i="35"/>
  <c r="V405" i="35"/>
  <c r="AG401" i="35"/>
  <c r="AG400" i="35"/>
  <c r="X397" i="35"/>
  <c r="U376" i="35"/>
  <c r="W376" i="35"/>
  <c r="L376" i="35"/>
  <c r="U375" i="35"/>
  <c r="AG371" i="35"/>
  <c r="U365" i="35"/>
  <c r="W365" i="35"/>
  <c r="L365" i="35"/>
  <c r="AH486" i="35"/>
  <c r="V482" i="35"/>
  <c r="W422" i="35"/>
  <c r="U405" i="35"/>
  <c r="AH402" i="35"/>
  <c r="W397" i="35"/>
  <c r="X388" i="35"/>
  <c r="X366" i="35"/>
  <c r="U368" i="35"/>
  <c r="V353" i="35"/>
  <c r="X349" i="35"/>
  <c r="W341" i="35"/>
  <c r="AH336" i="35"/>
  <c r="AH335" i="35"/>
  <c r="V331" i="35"/>
  <c r="AH324" i="35"/>
  <c r="W309" i="35"/>
  <c r="AH289" i="35"/>
  <c r="U285" i="35"/>
  <c r="X284" i="35"/>
  <c r="AH281" i="35"/>
  <c r="U277" i="35"/>
  <c r="X276" i="35"/>
  <c r="AH273" i="35"/>
  <c r="U269" i="35"/>
  <c r="X268" i="35"/>
  <c r="AH265" i="35"/>
  <c r="U261" i="35"/>
  <c r="X260" i="35"/>
  <c r="AH257" i="35"/>
  <c r="U253" i="35"/>
  <c r="X252" i="35"/>
  <c r="AH249" i="35"/>
  <c r="U245" i="35"/>
  <c r="X244" i="35"/>
  <c r="AH241" i="35"/>
  <c r="U237" i="35"/>
  <c r="X236" i="35"/>
  <c r="AH233" i="35"/>
  <c r="AH362" i="35"/>
  <c r="W349" i="35"/>
  <c r="AH347" i="35"/>
  <c r="X342" i="35"/>
  <c r="V341" i="35"/>
  <c r="AG336" i="35"/>
  <c r="AG335" i="35"/>
  <c r="U331" i="35"/>
  <c r="X322" i="35"/>
  <c r="AH315" i="35"/>
  <c r="X310" i="35"/>
  <c r="V309" i="35"/>
  <c r="W296" i="35"/>
  <c r="X295" i="35"/>
  <c r="AG289" i="35"/>
  <c r="W284" i="35"/>
  <c r="AG281" i="35"/>
  <c r="W276" i="35"/>
  <c r="AG273" i="35"/>
  <c r="W268" i="35"/>
  <c r="AG265" i="35"/>
  <c r="W260" i="35"/>
  <c r="AG257" i="35"/>
  <c r="W252" i="35"/>
  <c r="V422" i="35"/>
  <c r="U374" i="35"/>
  <c r="AG362" i="35"/>
  <c r="V349" i="35"/>
  <c r="AG347" i="35"/>
  <c r="X343" i="35"/>
  <c r="W342" i="35"/>
  <c r="U341" i="35"/>
  <c r="AH337" i="35"/>
  <c r="X332" i="35"/>
  <c r="W322" i="35"/>
  <c r="AG315" i="35"/>
  <c r="X311" i="35"/>
  <c r="W310" i="35"/>
  <c r="U309" i="35"/>
  <c r="X309" i="35"/>
  <c r="L309" i="35"/>
  <c r="AH304" i="35"/>
  <c r="AH303" i="35"/>
  <c r="X298" i="35"/>
  <c r="V297" i="35"/>
  <c r="U296" i="35"/>
  <c r="W295" i="35"/>
  <c r="X294" i="35"/>
  <c r="X293" i="35"/>
  <c r="X292" i="35"/>
  <c r="V284" i="35"/>
  <c r="V276" i="35"/>
  <c r="W366" i="35"/>
  <c r="U349" i="35"/>
  <c r="U344" i="35"/>
  <c r="V343" i="35"/>
  <c r="V342" i="35"/>
  <c r="AG337" i="35"/>
  <c r="W332" i="35"/>
  <c r="V322" i="35"/>
  <c r="U312" i="35"/>
  <c r="L312" i="35"/>
  <c r="V311" i="35"/>
  <c r="V310" i="35"/>
  <c r="AG304" i="35"/>
  <c r="AG303" i="35"/>
  <c r="W298" i="35"/>
  <c r="V295" i="35"/>
  <c r="W294" i="35"/>
  <c r="W293" i="35"/>
  <c r="W292" i="35"/>
  <c r="X291" i="35"/>
  <c r="AH288" i="35"/>
  <c r="U284" i="35"/>
  <c r="X283" i="35"/>
  <c r="AH280" i="35"/>
  <c r="U276" i="35"/>
  <c r="X275" i="35"/>
  <c r="AH272" i="35"/>
  <c r="U268" i="35"/>
  <c r="X267" i="35"/>
  <c r="AH264" i="35"/>
  <c r="U260" i="35"/>
  <c r="X259" i="35"/>
  <c r="AH256" i="35"/>
  <c r="U252" i="35"/>
  <c r="X251" i="35"/>
  <c r="AH248" i="35"/>
  <c r="U244" i="35"/>
  <c r="W244" i="35"/>
  <c r="L244" i="35"/>
  <c r="X243" i="35"/>
  <c r="AH240" i="35"/>
  <c r="U236" i="35"/>
  <c r="X235" i="35"/>
  <c r="AH232" i="35"/>
  <c r="X398" i="35"/>
  <c r="V366" i="35"/>
  <c r="V359" i="35"/>
  <c r="U343" i="35"/>
  <c r="U342" i="35"/>
  <c r="L342" i="35"/>
  <c r="AH338" i="35"/>
  <c r="V332" i="35"/>
  <c r="X323" i="35"/>
  <c r="U311" i="35"/>
  <c r="U310" i="35"/>
  <c r="AH305" i="35"/>
  <c r="X299" i="35"/>
  <c r="V298" i="35"/>
  <c r="U295" i="35"/>
  <c r="V294" i="35"/>
  <c r="V293" i="35"/>
  <c r="V292" i="35"/>
  <c r="W291" i="35"/>
  <c r="AG288" i="35"/>
  <c r="W283" i="35"/>
  <c r="AG280" i="35"/>
  <c r="W275" i="35"/>
  <c r="AG272" i="35"/>
  <c r="W267" i="35"/>
  <c r="AG264" i="35"/>
  <c r="W259" i="35"/>
  <c r="AG256" i="35"/>
  <c r="W251" i="35"/>
  <c r="AG248" i="35"/>
  <c r="AG402" i="35"/>
  <c r="W398" i="35"/>
  <c r="U366" i="35"/>
  <c r="AG355" i="35"/>
  <c r="AG338" i="35"/>
  <c r="X333" i="35"/>
  <c r="U332" i="35"/>
  <c r="L332" i="35"/>
  <c r="W323" i="35"/>
  <c r="AH306" i="35"/>
  <c r="AG305" i="35"/>
  <c r="W299" i="35"/>
  <c r="U294" i="35"/>
  <c r="L294" i="35"/>
  <c r="U293" i="35"/>
  <c r="L293" i="35"/>
  <c r="U292" i="35"/>
  <c r="V291" i="35"/>
  <c r="V283" i="35"/>
  <c r="V275" i="35"/>
  <c r="V267" i="35"/>
  <c r="V259" i="35"/>
  <c r="V251" i="35"/>
  <c r="V243" i="35"/>
  <c r="V235" i="35"/>
  <c r="AH360" i="35"/>
  <c r="V354" i="35"/>
  <c r="X350" i="35"/>
  <c r="U444" i="35"/>
  <c r="L444" i="35"/>
  <c r="AG411" i="35"/>
  <c r="AG381" i="35"/>
  <c r="AG360" i="35"/>
  <c r="W350" i="35"/>
  <c r="X346" i="35"/>
  <c r="AH339" i="35"/>
  <c r="X334" i="35"/>
  <c r="V333" i="35"/>
  <c r="AG328" i="35"/>
  <c r="AG327" i="35"/>
  <c r="U323" i="35"/>
  <c r="L323" i="35"/>
  <c r="X314" i="35"/>
  <c r="AH307" i="35"/>
  <c r="AH393" i="35"/>
  <c r="V350" i="35"/>
  <c r="AH348" i="35"/>
  <c r="W346" i="35"/>
  <c r="AG339" i="35"/>
  <c r="X335" i="35"/>
  <c r="W334" i="35"/>
  <c r="U333" i="35"/>
  <c r="W333" i="35"/>
  <c r="L333" i="35"/>
  <c r="AH329" i="35"/>
  <c r="X324" i="35"/>
  <c r="W314" i="35"/>
  <c r="AG307" i="35"/>
  <c r="W300" i="35"/>
  <c r="AG393" i="35"/>
  <c r="X379" i="35"/>
  <c r="AH352" i="35"/>
  <c r="U350" i="35"/>
  <c r="AG348" i="35"/>
  <c r="V346" i="35"/>
  <c r="U336" i="35"/>
  <c r="V335" i="35"/>
  <c r="V334" i="35"/>
  <c r="AG329" i="35"/>
  <c r="W324" i="35"/>
  <c r="V314" i="35"/>
  <c r="X301" i="35"/>
  <c r="V300" i="35"/>
  <c r="AH448" i="35"/>
  <c r="X389" i="35"/>
  <c r="W379" i="35"/>
  <c r="V369" i="35"/>
  <c r="AG352" i="35"/>
  <c r="X347" i="35"/>
  <c r="U335" i="35"/>
  <c r="U334" i="35"/>
  <c r="L334" i="35"/>
  <c r="AH330" i="35"/>
  <c r="V324" i="35"/>
  <c r="X315" i="35"/>
  <c r="X303" i="35"/>
  <c r="X302" i="35"/>
  <c r="W301" i="35"/>
  <c r="U300" i="35"/>
  <c r="X351" i="35"/>
  <c r="W347" i="35"/>
  <c r="AG330" i="35"/>
  <c r="X325" i="35"/>
  <c r="U324" i="35"/>
  <c r="W315" i="35"/>
  <c r="U304" i="35"/>
  <c r="W303" i="35"/>
  <c r="W302" i="35"/>
  <c r="V301" i="35"/>
  <c r="X456" i="35"/>
  <c r="X367" i="35"/>
  <c r="AH363" i="35"/>
  <c r="X355" i="35"/>
  <c r="W351" i="35"/>
  <c r="V347" i="35"/>
  <c r="AH340" i="35"/>
  <c r="W325" i="35"/>
  <c r="AH320" i="35"/>
  <c r="AH319" i="35"/>
  <c r="V315" i="35"/>
  <c r="AH308" i="35"/>
  <c r="V303" i="35"/>
  <c r="V302" i="35"/>
  <c r="U301" i="35"/>
  <c r="L301" i="35"/>
  <c r="W375" i="35"/>
  <c r="W367" i="35"/>
  <c r="W355" i="35"/>
  <c r="V351" i="35"/>
  <c r="U347" i="35"/>
  <c r="L347" i="35"/>
  <c r="X338" i="35"/>
  <c r="AH331" i="35"/>
  <c r="X326" i="35"/>
  <c r="V325" i="35"/>
  <c r="AG320" i="35"/>
  <c r="AG319" i="35"/>
  <c r="U315" i="35"/>
  <c r="U303" i="35"/>
  <c r="L303" i="35"/>
  <c r="U302" i="35"/>
  <c r="V367" i="35"/>
  <c r="V360" i="35"/>
  <c r="AH353" i="35"/>
  <c r="U351" i="35"/>
  <c r="L351" i="35"/>
  <c r="W338" i="35"/>
  <c r="AG331" i="35"/>
  <c r="X327" i="35"/>
  <c r="W326" i="35"/>
  <c r="U325" i="35"/>
  <c r="AH321" i="35"/>
  <c r="X316" i="35"/>
  <c r="X306" i="35"/>
  <c r="W406" i="35"/>
  <c r="V397" i="35"/>
  <c r="U367" i="35"/>
  <c r="AH361" i="35"/>
  <c r="AG353" i="35"/>
  <c r="V338" i="35"/>
  <c r="U328" i="35"/>
  <c r="V327" i="35"/>
  <c r="V326" i="35"/>
  <c r="V406" i="35"/>
  <c r="U397" i="35"/>
  <c r="AG361" i="35"/>
  <c r="AG349" i="35"/>
  <c r="X339" i="35"/>
  <c r="U327" i="35"/>
  <c r="U326" i="35"/>
  <c r="AH322" i="35"/>
  <c r="V316" i="35"/>
  <c r="X307" i="35"/>
  <c r="V306" i="35"/>
  <c r="AG370" i="35"/>
  <c r="W352" i="35"/>
  <c r="X348" i="35"/>
  <c r="W339" i="35"/>
  <c r="AG322" i="35"/>
  <c r="X317" i="35"/>
  <c r="U316" i="35"/>
  <c r="W307" i="35"/>
  <c r="AH298" i="35"/>
  <c r="AH297" i="35"/>
  <c r="AG296" i="35"/>
  <c r="AH295" i="35"/>
  <c r="AG403" i="35"/>
  <c r="AG372" i="35"/>
  <c r="U352" i="35"/>
  <c r="V348" i="35"/>
  <c r="AG344" i="35"/>
  <c r="AG343" i="35"/>
  <c r="U339" i="35"/>
  <c r="X330" i="35"/>
  <c r="AH323" i="35"/>
  <c r="X318" i="35"/>
  <c r="V317" i="35"/>
  <c r="AH392" i="35"/>
  <c r="U348" i="35"/>
  <c r="AH345" i="35"/>
  <c r="X340" i="35"/>
  <c r="W330" i="35"/>
  <c r="AG323" i="35"/>
  <c r="X319" i="35"/>
  <c r="W318" i="35"/>
  <c r="U317" i="35"/>
  <c r="V330" i="35"/>
  <c r="U320" i="35"/>
  <c r="AH314" i="35"/>
  <c r="V307" i="35"/>
  <c r="AG295" i="35"/>
  <c r="AH292" i="35"/>
  <c r="W286" i="35"/>
  <c r="AH277" i="35"/>
  <c r="AG276" i="35"/>
  <c r="X269" i="35"/>
  <c r="V268" i="35"/>
  <c r="V266" i="35"/>
  <c r="V265" i="35"/>
  <c r="U264" i="35"/>
  <c r="AH251" i="35"/>
  <c r="AH250" i="35"/>
  <c r="U231" i="35"/>
  <c r="X230" i="35"/>
  <c r="AH227" i="35"/>
  <c r="U223" i="35"/>
  <c r="X222" i="35"/>
  <c r="AH219" i="35"/>
  <c r="W215" i="35"/>
  <c r="W209" i="35"/>
  <c r="V204" i="35"/>
  <c r="AG203" i="35"/>
  <c r="X199" i="35"/>
  <c r="V192" i="35"/>
  <c r="AG191" i="35"/>
  <c r="AH403" i="35"/>
  <c r="AG314" i="35"/>
  <c r="U307" i="35"/>
  <c r="L307" i="35"/>
  <c r="AG292" i="35"/>
  <c r="V286" i="35"/>
  <c r="AG277" i="35"/>
  <c r="X270" i="35"/>
  <c r="W269" i="35"/>
  <c r="U266" i="35"/>
  <c r="U265" i="35"/>
  <c r="AH253" i="35"/>
  <c r="AH252" i="35"/>
  <c r="AG251" i="35"/>
  <c r="AG250" i="35"/>
  <c r="W230" i="35"/>
  <c r="AG227" i="35"/>
  <c r="W222" i="35"/>
  <c r="AG219" i="35"/>
  <c r="V215" i="35"/>
  <c r="V209" i="35"/>
  <c r="U204" i="35"/>
  <c r="K200" i="35"/>
  <c r="W199" i="35"/>
  <c r="AH198" i="35"/>
  <c r="U192" i="35"/>
  <c r="AH344" i="35"/>
  <c r="W340" i="35"/>
  <c r="V318" i="35"/>
  <c r="AH312" i="35"/>
  <c r="X287" i="35"/>
  <c r="U286" i="35"/>
  <c r="X286" i="35"/>
  <c r="L286" i="35"/>
  <c r="AH278" i="35"/>
  <c r="W270" i="35"/>
  <c r="V269" i="35"/>
  <c r="AH254" i="35"/>
  <c r="AG253" i="35"/>
  <c r="AG252" i="35"/>
  <c r="AH247" i="35"/>
  <c r="AH246" i="35"/>
  <c r="AH245" i="35"/>
  <c r="AH244" i="35"/>
  <c r="AH243" i="35"/>
  <c r="V230" i="35"/>
  <c r="V222" i="35"/>
  <c r="U215" i="35"/>
  <c r="X215" i="35"/>
  <c r="L215" i="35"/>
  <c r="AH212" i="35"/>
  <c r="V340" i="35"/>
  <c r="U318" i="35"/>
  <c r="L318" i="35"/>
  <c r="W316" i="35"/>
  <c r="AG312" i="35"/>
  <c r="V299" i="35"/>
  <c r="W287" i="35"/>
  <c r="AG278" i="35"/>
  <c r="X271" i="35"/>
  <c r="V270" i="35"/>
  <c r="AG254" i="35"/>
  <c r="AH346" i="35"/>
  <c r="U340" i="35"/>
  <c r="U299" i="35"/>
  <c r="X288" i="35"/>
  <c r="V287" i="35"/>
  <c r="X272" i="35"/>
  <c r="W271" i="35"/>
  <c r="U270" i="35"/>
  <c r="L270" i="35"/>
  <c r="AH255" i="35"/>
  <c r="AG242" i="35"/>
  <c r="W229" i="35"/>
  <c r="AG226" i="35"/>
  <c r="W221" i="35"/>
  <c r="AG218" i="35"/>
  <c r="W214" i="35"/>
  <c r="V206" i="35"/>
  <c r="AG205" i="35"/>
  <c r="X201" i="35"/>
  <c r="V194" i="35"/>
  <c r="AG193" i="35"/>
  <c r="W353" i="35"/>
  <c r="AG321" i="35"/>
  <c r="AG300" i="35"/>
  <c r="U291" i="35"/>
  <c r="W290" i="35"/>
  <c r="W289" i="35"/>
  <c r="V288" i="35"/>
  <c r="AG279" i="35"/>
  <c r="U275" i="35"/>
  <c r="L275" i="35"/>
  <c r="W274" i="35"/>
  <c r="W273" i="35"/>
  <c r="V272" i="35"/>
  <c r="U271" i="35"/>
  <c r="AG306" i="35"/>
  <c r="V290" i="35"/>
  <c r="V289" i="35"/>
  <c r="U288" i="35"/>
  <c r="V274" i="35"/>
  <c r="V273" i="35"/>
  <c r="U272" i="35"/>
  <c r="W272" i="35"/>
  <c r="L272" i="35"/>
  <c r="AH259" i="35"/>
  <c r="U290" i="35"/>
  <c r="U289" i="35"/>
  <c r="X289" i="35"/>
  <c r="L289" i="35"/>
  <c r="U274" i="35"/>
  <c r="U273" i="35"/>
  <c r="AH261" i="35"/>
  <c r="AH260" i="35"/>
  <c r="AG259" i="35"/>
  <c r="AG258" i="35"/>
  <c r="AH407" i="35"/>
  <c r="AH327" i="35"/>
  <c r="AG298" i="35"/>
  <c r="AH283" i="35"/>
  <c r="AH282" i="35"/>
  <c r="X277" i="35"/>
  <c r="AH262" i="35"/>
  <c r="AG261" i="35"/>
  <c r="AG260" i="35"/>
  <c r="U251" i="35"/>
  <c r="X250" i="35"/>
  <c r="AG407" i="35"/>
  <c r="W388" i="35"/>
  <c r="AG283" i="35"/>
  <c r="AG282" i="35"/>
  <c r="W277" i="35"/>
  <c r="AG262" i="35"/>
  <c r="V388" i="35"/>
  <c r="AG350" i="35"/>
  <c r="X308" i="35"/>
  <c r="AH296" i="35"/>
  <c r="AH284" i="35"/>
  <c r="X278" i="35"/>
  <c r="V277" i="35"/>
  <c r="AH263" i="35"/>
  <c r="X254" i="35"/>
  <c r="W253" i="35"/>
  <c r="V250" i="35"/>
  <c r="W249" i="35"/>
  <c r="W248" i="35"/>
  <c r="X247" i="35"/>
  <c r="X246" i="35"/>
  <c r="X245" i="35"/>
  <c r="U388" i="35"/>
  <c r="AH354" i="35"/>
  <c r="W348" i="35"/>
  <c r="X331" i="35"/>
  <c r="W308" i="35"/>
  <c r="AH285" i="35"/>
  <c r="AG284" i="35"/>
  <c r="W278" i="35"/>
  <c r="AG263" i="35"/>
  <c r="W254" i="35"/>
  <c r="V253" i="35"/>
  <c r="U250" i="35"/>
  <c r="V249" i="35"/>
  <c r="V248" i="35"/>
  <c r="W247" i="35"/>
  <c r="W246" i="35"/>
  <c r="W245" i="35"/>
  <c r="AG392" i="35"/>
  <c r="W368" i="35"/>
  <c r="AG354" i="35"/>
  <c r="W331" i="35"/>
  <c r="V319" i="35"/>
  <c r="AH313" i="35"/>
  <c r="V308" i="35"/>
  <c r="X300" i="35"/>
  <c r="AG285" i="35"/>
  <c r="V278" i="35"/>
  <c r="X255" i="35"/>
  <c r="V254" i="35"/>
  <c r="U249" i="35"/>
  <c r="V368" i="35"/>
  <c r="AH343" i="35"/>
  <c r="V339" i="35"/>
  <c r="U319" i="35"/>
  <c r="W317" i="35"/>
  <c r="AG313" i="35"/>
  <c r="U308" i="35"/>
  <c r="W306" i="35"/>
  <c r="AH286" i="35"/>
  <c r="X279" i="35"/>
  <c r="U278" i="35"/>
  <c r="L278" i="35"/>
  <c r="AH267" i="35"/>
  <c r="AH266" i="35"/>
  <c r="X256" i="35"/>
  <c r="W255" i="35"/>
  <c r="U254" i="35"/>
  <c r="U247" i="35"/>
  <c r="V361" i="35"/>
  <c r="AG286" i="35"/>
  <c r="W279" i="35"/>
  <c r="AH269" i="35"/>
  <c r="AH268" i="35"/>
  <c r="AG267" i="35"/>
  <c r="AG266" i="35"/>
  <c r="X258" i="35"/>
  <c r="X257" i="35"/>
  <c r="W256" i="35"/>
  <c r="V255" i="35"/>
  <c r="AG345" i="35"/>
  <c r="X341" i="35"/>
  <c r="V323" i="35"/>
  <c r="AH372" i="35"/>
  <c r="V352" i="35"/>
  <c r="AH311" i="35"/>
  <c r="AH287" i="35"/>
  <c r="X282" i="35"/>
  <c r="X281" i="35"/>
  <c r="W280" i="35"/>
  <c r="U279" i="35"/>
  <c r="AG270" i="35"/>
  <c r="X261" i="35"/>
  <c r="V260" i="35"/>
  <c r="V258" i="35"/>
  <c r="V257" i="35"/>
  <c r="U256" i="35"/>
  <c r="X356" i="35"/>
  <c r="AH291" i="35"/>
  <c r="AH290" i="35"/>
  <c r="X285" i="35"/>
  <c r="AH275" i="35"/>
  <c r="AH274" i="35"/>
  <c r="X264" i="35"/>
  <c r="W263" i="35"/>
  <c r="U262" i="35"/>
  <c r="AH316" i="35"/>
  <c r="AG291" i="35"/>
  <c r="AG275" i="35"/>
  <c r="W238" i="35"/>
  <c r="AG234" i="35"/>
  <c r="AG213" i="35"/>
  <c r="AH211" i="35"/>
  <c r="AH210" i="35"/>
  <c r="K204" i="35"/>
  <c r="V203" i="35"/>
  <c r="K197" i="35"/>
  <c r="U196" i="35"/>
  <c r="AH191" i="35"/>
  <c r="X187" i="35"/>
  <c r="V180" i="35"/>
  <c r="AG179" i="35"/>
  <c r="X175" i="35"/>
  <c r="V168" i="35"/>
  <c r="AG167" i="35"/>
  <c r="X163" i="35"/>
  <c r="V156" i="35"/>
  <c r="AG155" i="35"/>
  <c r="X151" i="35"/>
  <c r="V144" i="35"/>
  <c r="AG143" i="35"/>
  <c r="X139" i="35"/>
  <c r="V132" i="35"/>
  <c r="AG131" i="35"/>
  <c r="W288" i="35"/>
  <c r="X266" i="35"/>
  <c r="W264" i="35"/>
  <c r="AG241" i="35"/>
  <c r="V238" i="35"/>
  <c r="AG212" i="35"/>
  <c r="AG211" i="35"/>
  <c r="AG210" i="35"/>
  <c r="AH209" i="35"/>
  <c r="AH205" i="35"/>
  <c r="U203" i="35"/>
  <c r="AG198" i="35"/>
  <c r="X192" i="35"/>
  <c r="K188" i="35"/>
  <c r="W187" i="35"/>
  <c r="AH186" i="35"/>
  <c r="U180" i="35"/>
  <c r="K176" i="35"/>
  <c r="W175" i="35"/>
  <c r="AH174" i="35"/>
  <c r="U168" i="35"/>
  <c r="K164" i="35"/>
  <c r="W163" i="35"/>
  <c r="AH162" i="35"/>
  <c r="U156" i="35"/>
  <c r="K152" i="35"/>
  <c r="W151" i="35"/>
  <c r="AH150" i="35"/>
  <c r="U144" i="35"/>
  <c r="K140" i="35"/>
  <c r="W139" i="35"/>
  <c r="AH138" i="35"/>
  <c r="U132" i="35"/>
  <c r="W282" i="35"/>
  <c r="W266" i="35"/>
  <c r="V264" i="35"/>
  <c r="V247" i="35"/>
  <c r="AH242" i="35"/>
  <c r="U238" i="35"/>
  <c r="AH235" i="35"/>
  <c r="AG209" i="35"/>
  <c r="W192" i="35"/>
  <c r="V187" i="35"/>
  <c r="AG186" i="35"/>
  <c r="X182" i="35"/>
  <c r="V175" i="35"/>
  <c r="AG174" i="35"/>
  <c r="X170" i="35"/>
  <c r="V163" i="35"/>
  <c r="AG162" i="35"/>
  <c r="X158" i="35"/>
  <c r="U358" i="35"/>
  <c r="AH328" i="35"/>
  <c r="V282" i="35"/>
  <c r="X262" i="35"/>
  <c r="AG255" i="35"/>
  <c r="AG243" i="35"/>
  <c r="X239" i="35"/>
  <c r="AG235" i="35"/>
  <c r="X231" i="35"/>
  <c r="X224" i="35"/>
  <c r="X223" i="35"/>
  <c r="X206" i="35"/>
  <c r="V199" i="35"/>
  <c r="AH194" i="35"/>
  <c r="U187" i="35"/>
  <c r="K183" i="35"/>
  <c r="W182" i="35"/>
  <c r="AH181" i="35"/>
  <c r="U175" i="35"/>
  <c r="K171" i="35"/>
  <c r="W170" i="35"/>
  <c r="AH169" i="35"/>
  <c r="U163" i="35"/>
  <c r="K159" i="35"/>
  <c r="W158" i="35"/>
  <c r="AH157" i="35"/>
  <c r="AG311" i="35"/>
  <c r="U282" i="35"/>
  <c r="W262" i="35"/>
  <c r="W239" i="35"/>
  <c r="W231" i="35"/>
  <c r="U230" i="35"/>
  <c r="X229" i="35"/>
  <c r="X225" i="35"/>
  <c r="W224" i="35"/>
  <c r="W223" i="35"/>
  <c r="U222" i="35"/>
  <c r="X221" i="35"/>
  <c r="X217" i="35"/>
  <c r="X216" i="35"/>
  <c r="W206" i="35"/>
  <c r="AH201" i="35"/>
  <c r="U199" i="35"/>
  <c r="X195" i="35"/>
  <c r="AG194" i="35"/>
  <c r="X189" i="35"/>
  <c r="V182" i="35"/>
  <c r="AG181" i="35"/>
  <c r="X177" i="35"/>
  <c r="V170" i="35"/>
  <c r="AG169" i="35"/>
  <c r="X165" i="35"/>
  <c r="AH299" i="35"/>
  <c r="AG297" i="35"/>
  <c r="AH271" i="35"/>
  <c r="AG269" i="35"/>
  <c r="AH258" i="35"/>
  <c r="U257" i="35"/>
  <c r="X248" i="35"/>
  <c r="X240" i="35"/>
  <c r="U239" i="35"/>
  <c r="AH236" i="35"/>
  <c r="W232" i="35"/>
  <c r="U229" i="35"/>
  <c r="W228" i="35"/>
  <c r="W227" i="35"/>
  <c r="W226" i="35"/>
  <c r="V225" i="35"/>
  <c r="U224" i="35"/>
  <c r="L224" i="35"/>
  <c r="U221" i="35"/>
  <c r="L221" i="35"/>
  <c r="W220" i="35"/>
  <c r="W219" i="35"/>
  <c r="W218" i="35"/>
  <c r="V217" i="35"/>
  <c r="V216" i="35"/>
  <c r="V214" i="35"/>
  <c r="AG208" i="35"/>
  <c r="W202" i="35"/>
  <c r="AH197" i="35"/>
  <c r="V195" i="35"/>
  <c r="AG299" i="35"/>
  <c r="AG271" i="35"/>
  <c r="U248" i="35"/>
  <c r="W240" i="35"/>
  <c r="AG236" i="35"/>
  <c r="X233" i="35"/>
  <c r="V232" i="35"/>
  <c r="V228" i="35"/>
  <c r="V227" i="35"/>
  <c r="V226" i="35"/>
  <c r="U225" i="35"/>
  <c r="V220" i="35"/>
  <c r="V219" i="35"/>
  <c r="V218" i="35"/>
  <c r="U217" i="35"/>
  <c r="W217" i="35"/>
  <c r="L217" i="35"/>
  <c r="U216" i="35"/>
  <c r="U214" i="35"/>
  <c r="X213" i="35"/>
  <c r="AH204" i="35"/>
  <c r="V202" i="35"/>
  <c r="AG197" i="35"/>
  <c r="U195" i="35"/>
  <c r="V240" i="35"/>
  <c r="X234" i="35"/>
  <c r="W233" i="35"/>
  <c r="U232" i="35"/>
  <c r="X232" i="35"/>
  <c r="L232" i="35"/>
  <c r="U228" i="35"/>
  <c r="X228" i="35"/>
  <c r="L228" i="35"/>
  <c r="U227" i="35"/>
  <c r="U226" i="35"/>
  <c r="U220" i="35"/>
  <c r="U219" i="35"/>
  <c r="U218" i="35"/>
  <c r="X218" i="35"/>
  <c r="L218" i="35"/>
  <c r="W213" i="35"/>
  <c r="AG204" i="35"/>
  <c r="U202" i="35"/>
  <c r="X198" i="35"/>
  <c r="K196" i="35"/>
  <c r="X191" i="35"/>
  <c r="X280" i="35"/>
  <c r="AG245" i="35"/>
  <c r="X241" i="35"/>
  <c r="U240" i="35"/>
  <c r="L240" i="35"/>
  <c r="W234" i="35"/>
  <c r="V233" i="35"/>
  <c r="V213" i="35"/>
  <c r="X212" i="35"/>
  <c r="X211" i="35"/>
  <c r="X210" i="35"/>
  <c r="X205" i="35"/>
  <c r="K203" i="35"/>
  <c r="W198" i="35"/>
  <c r="W191" i="35"/>
  <c r="AH190" i="35"/>
  <c r="V280" i="35"/>
  <c r="U255" i="35"/>
  <c r="X242" i="35"/>
  <c r="W241" i="35"/>
  <c r="AH237" i="35"/>
  <c r="V234" i="35"/>
  <c r="U233" i="35"/>
  <c r="L233" i="35"/>
  <c r="U213" i="35"/>
  <c r="W212" i="35"/>
  <c r="W211" i="35"/>
  <c r="W210" i="35"/>
  <c r="X209" i="35"/>
  <c r="AH207" i="35"/>
  <c r="W205" i="35"/>
  <c r="V198" i="35"/>
  <c r="AH193" i="35"/>
  <c r="K192" i="35"/>
  <c r="V191" i="35"/>
  <c r="AG190" i="35"/>
  <c r="U280" i="35"/>
  <c r="AH276" i="35"/>
  <c r="X273" i="35"/>
  <c r="V252" i="35"/>
  <c r="W243" i="35"/>
  <c r="W242" i="35"/>
  <c r="V241" i="35"/>
  <c r="AG237" i="35"/>
  <c r="W235" i="35"/>
  <c r="U234" i="35"/>
  <c r="L234" i="35"/>
  <c r="V212" i="35"/>
  <c r="V211" i="35"/>
  <c r="V210" i="35"/>
  <c r="U209" i="35"/>
  <c r="AG207" i="35"/>
  <c r="V205" i="35"/>
  <c r="AH200" i="35"/>
  <c r="K199" i="35"/>
  <c r="U198" i="35"/>
  <c r="U191" i="35"/>
  <c r="AH332" i="35"/>
  <c r="U287" i="35"/>
  <c r="L287" i="35"/>
  <c r="W285" i="35"/>
  <c r="U283" i="35"/>
  <c r="X249" i="35"/>
  <c r="U243" i="35"/>
  <c r="V242" i="35"/>
  <c r="U241" i="35"/>
  <c r="L241" i="35"/>
  <c r="U235" i="35"/>
  <c r="L235" i="35"/>
  <c r="U212" i="35"/>
  <c r="U211" i="35"/>
  <c r="U210" i="35"/>
  <c r="L210" i="35"/>
  <c r="X208" i="35"/>
  <c r="U205" i="35"/>
  <c r="AG200" i="35"/>
  <c r="X194" i="35"/>
  <c r="AG290" i="35"/>
  <c r="V285" i="35"/>
  <c r="AG274" i="35"/>
  <c r="U267" i="35"/>
  <c r="X265" i="35"/>
  <c r="X263" i="35"/>
  <c r="W258" i="35"/>
  <c r="AG246" i="35"/>
  <c r="U242" i="35"/>
  <c r="L242" i="35"/>
  <c r="W208" i="35"/>
  <c r="K206" i="35"/>
  <c r="W201" i="35"/>
  <c r="W194" i="35"/>
  <c r="W265" i="35"/>
  <c r="V263" i="35"/>
  <c r="U258" i="35"/>
  <c r="L258" i="35"/>
  <c r="V244" i="35"/>
  <c r="AH238" i="35"/>
  <c r="V208" i="35"/>
  <c r="AH203" i="35"/>
  <c r="K202" i="35"/>
  <c r="V201" i="35"/>
  <c r="AH196" i="35"/>
  <c r="K195" i="35"/>
  <c r="U194" i="35"/>
  <c r="X188" i="35"/>
  <c r="V271" i="35"/>
  <c r="U263" i="35"/>
  <c r="L263" i="35"/>
  <c r="AG238" i="35"/>
  <c r="W236" i="35"/>
  <c r="U208" i="35"/>
  <c r="U201" i="35"/>
  <c r="X197" i="35"/>
  <c r="AG196" i="35"/>
  <c r="AH279" i="35"/>
  <c r="V236" i="35"/>
  <c r="X204" i="35"/>
  <c r="W197" i="35"/>
  <c r="AH192" i="35"/>
  <c r="U259" i="35"/>
  <c r="L259" i="35"/>
  <c r="V246" i="35"/>
  <c r="V237" i="35"/>
  <c r="AG232" i="35"/>
  <c r="AH228" i="35"/>
  <c r="AH226" i="35"/>
  <c r="AH220" i="35"/>
  <c r="AH218" i="35"/>
  <c r="AG215" i="35"/>
  <c r="AG214" i="35"/>
  <c r="V207" i="35"/>
  <c r="AG202" i="35"/>
  <c r="W200" i="35"/>
  <c r="X196" i="35"/>
  <c r="U193" i="35"/>
  <c r="U190" i="35"/>
  <c r="K186" i="35"/>
  <c r="W185" i="35"/>
  <c r="AH184" i="35"/>
  <c r="U178" i="35"/>
  <c r="K174" i="35"/>
  <c r="W173" i="35"/>
  <c r="AH172" i="35"/>
  <c r="U166" i="35"/>
  <c r="K162" i="35"/>
  <c r="W161" i="35"/>
  <c r="AH160" i="35"/>
  <c r="V279" i="35"/>
  <c r="W203" i="35"/>
  <c r="W193" i="35"/>
  <c r="V190" i="35"/>
  <c r="K189" i="35"/>
  <c r="X184" i="35"/>
  <c r="AH182" i="35"/>
  <c r="V171" i="35"/>
  <c r="AG168" i="35"/>
  <c r="W164" i="35"/>
  <c r="U154" i="35"/>
  <c r="V127" i="35"/>
  <c r="AG126" i="35"/>
  <c r="X122" i="35"/>
  <c r="V115" i="35"/>
  <c r="AG114" i="35"/>
  <c r="X110" i="35"/>
  <c r="V103" i="35"/>
  <c r="AG102" i="35"/>
  <c r="X98" i="35"/>
  <c r="V91" i="35"/>
  <c r="AG90" i="35"/>
  <c r="X86" i="35"/>
  <c r="V79" i="35"/>
  <c r="AG78" i="35"/>
  <c r="X74" i="35"/>
  <c r="V67" i="35"/>
  <c r="AG66" i="35"/>
  <c r="X62" i="35"/>
  <c r="V55" i="35"/>
  <c r="AG54" i="35"/>
  <c r="W281" i="35"/>
  <c r="X237" i="35"/>
  <c r="AG233" i="35"/>
  <c r="AH231" i="35"/>
  <c r="V223" i="35"/>
  <c r="AH199" i="35"/>
  <c r="V193" i="35"/>
  <c r="W184" i="35"/>
  <c r="AG182" i="35"/>
  <c r="W177" i="35"/>
  <c r="AH175" i="35"/>
  <c r="U171" i="35"/>
  <c r="V164" i="35"/>
  <c r="V158" i="35"/>
  <c r="X135" i="35"/>
  <c r="AH134" i="35"/>
  <c r="AH131" i="35"/>
  <c r="U127" i="35"/>
  <c r="K123" i="35"/>
  <c r="W122" i="35"/>
  <c r="AH121" i="35"/>
  <c r="U115" i="35"/>
  <c r="K111" i="35"/>
  <c r="W110" i="35"/>
  <c r="AH109" i="35"/>
  <c r="U103" i="35"/>
  <c r="K99" i="35"/>
  <c r="W98" i="35"/>
  <c r="AH97" i="35"/>
  <c r="U91" i="35"/>
  <c r="K87" i="35"/>
  <c r="W86" i="35"/>
  <c r="AH85" i="35"/>
  <c r="U79" i="35"/>
  <c r="K75" i="35"/>
  <c r="W74" i="35"/>
  <c r="AH73" i="35"/>
  <c r="U67" i="35"/>
  <c r="K63" i="35"/>
  <c r="W62" i="35"/>
  <c r="AH61" i="35"/>
  <c r="U55" i="35"/>
  <c r="V281" i="35"/>
  <c r="W237" i="35"/>
  <c r="AG231" i="35"/>
  <c r="AH224" i="35"/>
  <c r="W216" i="35"/>
  <c r="AG199" i="35"/>
  <c r="V184" i="35"/>
  <c r="K179" i="35"/>
  <c r="K178" i="35"/>
  <c r="V177" i="35"/>
  <c r="AG175" i="35"/>
  <c r="U170" i="35"/>
  <c r="U164" i="35"/>
  <c r="K160" i="35"/>
  <c r="U158" i="35"/>
  <c r="AH156" i="35"/>
  <c r="K155" i="35"/>
  <c r="U281" i="35"/>
  <c r="L281" i="35"/>
  <c r="U246" i="35"/>
  <c r="L246" i="35"/>
  <c r="AG224" i="35"/>
  <c r="AH217" i="35"/>
  <c r="K208" i="35"/>
  <c r="U206" i="35"/>
  <c r="U184" i="35"/>
  <c r="U177" i="35"/>
  <c r="AH167" i="35"/>
  <c r="AH161" i="35"/>
  <c r="AG156" i="35"/>
  <c r="X147" i="35"/>
  <c r="AH146" i="35"/>
  <c r="AH143" i="35"/>
  <c r="AH140" i="35"/>
  <c r="X138" i="35"/>
  <c r="AG137" i="35"/>
  <c r="V135" i="35"/>
  <c r="W132" i="35"/>
  <c r="K130" i="35"/>
  <c r="W129" i="35"/>
  <c r="AH128" i="35"/>
  <c r="U122" i="35"/>
  <c r="K118" i="35"/>
  <c r="W117" i="35"/>
  <c r="AH116" i="35"/>
  <c r="U110" i="35"/>
  <c r="K106" i="35"/>
  <c r="W105" i="35"/>
  <c r="AH104" i="35"/>
  <c r="U98" i="35"/>
  <c r="K94" i="35"/>
  <c r="W93" i="35"/>
  <c r="AH92" i="35"/>
  <c r="U86" i="35"/>
  <c r="K82" i="35"/>
  <c r="W81" i="35"/>
  <c r="AH80" i="35"/>
  <c r="U74" i="35"/>
  <c r="K70" i="35"/>
  <c r="W69" i="35"/>
  <c r="AH68" i="35"/>
  <c r="U62" i="35"/>
  <c r="K58" i="35"/>
  <c r="W57" i="35"/>
  <c r="AH56" i="35"/>
  <c r="X290" i="35"/>
  <c r="W250" i="35"/>
  <c r="V239" i="35"/>
  <c r="AH229" i="35"/>
  <c r="V221" i="35"/>
  <c r="AG217" i="35"/>
  <c r="X214" i="35"/>
  <c r="K198" i="35"/>
  <c r="W196" i="35"/>
  <c r="K185" i="35"/>
  <c r="X183" i="35"/>
  <c r="X169" i="35"/>
  <c r="AH166" i="35"/>
  <c r="AG161" i="35"/>
  <c r="AH149" i="35"/>
  <c r="W147" i="35"/>
  <c r="AG146" i="35"/>
  <c r="X144" i="35"/>
  <c r="X141" i="35"/>
  <c r="AG140" i="35"/>
  <c r="W138" i="35"/>
  <c r="K136" i="35"/>
  <c r="U135" i="35"/>
  <c r="V129" i="35"/>
  <c r="AG128" i="35"/>
  <c r="X124" i="35"/>
  <c r="V117" i="35"/>
  <c r="AG116" i="35"/>
  <c r="X112" i="35"/>
  <c r="V105" i="35"/>
  <c r="AG104" i="35"/>
  <c r="X100" i="35"/>
  <c r="V93" i="35"/>
  <c r="AG92" i="35"/>
  <c r="X88" i="35"/>
  <c r="V81" i="35"/>
  <c r="AG80" i="35"/>
  <c r="X76" i="35"/>
  <c r="V69" i="35"/>
  <c r="AG68" i="35"/>
  <c r="X64" i="35"/>
  <c r="AG287" i="35"/>
  <c r="AH222" i="35"/>
  <c r="AH202" i="35"/>
  <c r="K193" i="35"/>
  <c r="V183" i="35"/>
  <c r="AG180" i="35"/>
  <c r="W176" i="35"/>
  <c r="AH173" i="35"/>
  <c r="V169" i="35"/>
  <c r="W157" i="35"/>
  <c r="X153" i="35"/>
  <c r="AG152" i="35"/>
  <c r="W150" i="35"/>
  <c r="X274" i="35"/>
  <c r="V256" i="35"/>
  <c r="X226" i="35"/>
  <c r="AG222" i="35"/>
  <c r="U183" i="35"/>
  <c r="V176" i="35"/>
  <c r="AG173" i="35"/>
  <c r="U169" i="35"/>
  <c r="X162" i="35"/>
  <c r="V157" i="35"/>
  <c r="K154" i="35"/>
  <c r="W153" i="35"/>
  <c r="K151" i="35"/>
  <c r="V150" i="35"/>
  <c r="K145" i="35"/>
  <c r="U141" i="35"/>
  <c r="U124" i="35"/>
  <c r="AG240" i="35"/>
  <c r="AH215" i="35"/>
  <c r="W204" i="35"/>
  <c r="AG192" i="35"/>
  <c r="AH187" i="35"/>
  <c r="U182" i="35"/>
  <c r="U176" i="35"/>
  <c r="X168" i="35"/>
  <c r="W162" i="35"/>
  <c r="U157" i="35"/>
  <c r="AH155" i="35"/>
  <c r="V153" i="35"/>
  <c r="U150" i="35"/>
  <c r="AH130" i="35"/>
  <c r="X126" i="35"/>
  <c r="V119" i="35"/>
  <c r="AG118" i="35"/>
  <c r="X219" i="35"/>
  <c r="AH188" i="35"/>
  <c r="AG187" i="35"/>
  <c r="AH179" i="35"/>
  <c r="W168" i="35"/>
  <c r="X167" i="35"/>
  <c r="V162" i="35"/>
  <c r="AG160" i="35"/>
  <c r="U153" i="35"/>
  <c r="AH133" i="35"/>
  <c r="X131" i="35"/>
  <c r="AG130" i="35"/>
  <c r="K127" i="35"/>
  <c r="W126" i="35"/>
  <c r="AH125" i="35"/>
  <c r="U119" i="35"/>
  <c r="V262" i="35"/>
  <c r="AG247" i="35"/>
  <c r="AH234" i="35"/>
  <c r="V231" i="35"/>
  <c r="K201" i="35"/>
  <c r="AH195" i="35"/>
  <c r="K191" i="35"/>
  <c r="AH189" i="35"/>
  <c r="AG188" i="35"/>
  <c r="X181" i="35"/>
  <c r="AH178" i="35"/>
  <c r="K170" i="35"/>
  <c r="W167" i="35"/>
  <c r="AH165" i="35"/>
  <c r="U162" i="35"/>
  <c r="K158" i="35"/>
  <c r="AH142" i="35"/>
  <c r="AH136" i="35"/>
  <c r="X134" i="35"/>
  <c r="AG133" i="35"/>
  <c r="W131" i="35"/>
  <c r="V126" i="35"/>
  <c r="AG125" i="35"/>
  <c r="AG346" i="35"/>
  <c r="AG249" i="35"/>
  <c r="V224" i="35"/>
  <c r="AG220" i="35"/>
  <c r="X207" i="35"/>
  <c r="AG195" i="35"/>
  <c r="AG189" i="35"/>
  <c r="K184" i="35"/>
  <c r="W181" i="35"/>
  <c r="AG178" i="35"/>
  <c r="K177" i="35"/>
  <c r="X174" i="35"/>
  <c r="V167" i="35"/>
  <c r="AG165" i="35"/>
  <c r="K163" i="35"/>
  <c r="AH159" i="35"/>
  <c r="X156" i="35"/>
  <c r="AH145" i="35"/>
  <c r="X143" i="35"/>
  <c r="AG142" i="35"/>
  <c r="AH139" i="35"/>
  <c r="X137" i="35"/>
  <c r="AG136" i="35"/>
  <c r="K135" i="35"/>
  <c r="W134" i="35"/>
  <c r="K132" i="35"/>
  <c r="V131" i="35"/>
  <c r="U126" i="35"/>
  <c r="AH225" i="35"/>
  <c r="W207" i="35"/>
  <c r="AH185" i="35"/>
  <c r="V181" i="35"/>
  <c r="W174" i="35"/>
  <c r="AG172" i="35"/>
  <c r="U167" i="35"/>
  <c r="X161" i="35"/>
  <c r="AG159" i="35"/>
  <c r="W156" i="35"/>
  <c r="AH154" i="35"/>
  <c r="AH148" i="35"/>
  <c r="X146" i="35"/>
  <c r="AG145" i="35"/>
  <c r="W143" i="35"/>
  <c r="X140" i="35"/>
  <c r="AG139" i="35"/>
  <c r="W137" i="35"/>
  <c r="V134" i="35"/>
  <c r="U131" i="35"/>
  <c r="X128" i="35"/>
  <c r="V121" i="35"/>
  <c r="AG120" i="35"/>
  <c r="X116" i="35"/>
  <c r="AG268" i="35"/>
  <c r="V229" i="35"/>
  <c r="AG225" i="35"/>
  <c r="AH213" i="35"/>
  <c r="U207" i="35"/>
  <c r="X202" i="35"/>
  <c r="AG185" i="35"/>
  <c r="U181" i="35"/>
  <c r="V174" i="35"/>
  <c r="AH171" i="35"/>
  <c r="X166" i="35"/>
  <c r="V161" i="35"/>
  <c r="AG154" i="35"/>
  <c r="AH151" i="35"/>
  <c r="X149" i="35"/>
  <c r="AG148" i="35"/>
  <c r="K147" i="35"/>
  <c r="W146" i="35"/>
  <c r="K144" i="35"/>
  <c r="V143" i="35"/>
  <c r="W140" i="35"/>
  <c r="V137" i="35"/>
  <c r="U134" i="35"/>
  <c r="K129" i="35"/>
  <c r="W128" i="35"/>
  <c r="AH127" i="35"/>
  <c r="U121" i="35"/>
  <c r="K117" i="35"/>
  <c r="W116" i="35"/>
  <c r="AG293" i="35"/>
  <c r="V245" i="35"/>
  <c r="V197" i="35"/>
  <c r="K194" i="35"/>
  <c r="X180" i="35"/>
  <c r="U174" i="35"/>
  <c r="AG171" i="35"/>
  <c r="K169" i="35"/>
  <c r="K168" i="35"/>
  <c r="W166" i="35"/>
  <c r="AH164" i="35"/>
  <c r="U161" i="35"/>
  <c r="X152" i="35"/>
  <c r="AG151" i="35"/>
  <c r="W149" i="35"/>
  <c r="V146" i="35"/>
  <c r="U143" i="35"/>
  <c r="V140" i="35"/>
  <c r="X253" i="35"/>
  <c r="X238" i="35"/>
  <c r="AH230" i="35"/>
  <c r="U197" i="35"/>
  <c r="W180" i="35"/>
  <c r="X179" i="35"/>
  <c r="X173" i="35"/>
  <c r="V166" i="35"/>
  <c r="AG164" i="35"/>
  <c r="X160" i="35"/>
  <c r="K157" i="35"/>
  <c r="X155" i="35"/>
  <c r="AG230" i="35"/>
  <c r="AH223" i="35"/>
  <c r="AH208" i="35"/>
  <c r="W188" i="35"/>
  <c r="K182" i="35"/>
  <c r="W179" i="35"/>
  <c r="AH177" i="35"/>
  <c r="K175" i="35"/>
  <c r="V173" i="35"/>
  <c r="W160" i="35"/>
  <c r="W155" i="35"/>
  <c r="V152" i="35"/>
  <c r="K150" i="35"/>
  <c r="U149" i="35"/>
  <c r="AH135" i="35"/>
  <c r="V123" i="35"/>
  <c r="AG122" i="35"/>
  <c r="X118" i="35"/>
  <c r="AH493" i="35"/>
  <c r="X227" i="35"/>
  <c r="X220" i="35"/>
  <c r="AG216" i="35"/>
  <c r="X200" i="35"/>
  <c r="U188" i="35"/>
  <c r="W186" i="35"/>
  <c r="AG184" i="35"/>
  <c r="U179" i="35"/>
  <c r="X172" i="35"/>
  <c r="AH170" i="35"/>
  <c r="U160" i="35"/>
  <c r="AG158" i="35"/>
  <c r="U155" i="35"/>
  <c r="AH147" i="35"/>
  <c r="AH239" i="35"/>
  <c r="AH221" i="35"/>
  <c r="AH206" i="35"/>
  <c r="V200" i="35"/>
  <c r="W195" i="35"/>
  <c r="W189" i="35"/>
  <c r="V186" i="35"/>
  <c r="AH183" i="35"/>
  <c r="X178" i="35"/>
  <c r="W172" i="35"/>
  <c r="AG170" i="35"/>
  <c r="W165" i="35"/>
  <c r="AH163" i="35"/>
  <c r="K161" i="35"/>
  <c r="K156" i="35"/>
  <c r="X148" i="35"/>
  <c r="AG147" i="35"/>
  <c r="AH144" i="35"/>
  <c r="X142" i="35"/>
  <c r="AH141" i="35"/>
  <c r="AG138" i="35"/>
  <c r="V136" i="35"/>
  <c r="W133" i="35"/>
  <c r="V130" i="35"/>
  <c r="K126" i="35"/>
  <c r="W125" i="35"/>
  <c r="AH124" i="35"/>
  <c r="U118" i="35"/>
  <c r="W261" i="35"/>
  <c r="W257" i="35"/>
  <c r="AG244" i="35"/>
  <c r="W225" i="35"/>
  <c r="AH214" i="35"/>
  <c r="U189" i="35"/>
  <c r="X185" i="35"/>
  <c r="V178" i="35"/>
  <c r="AG176" i="35"/>
  <c r="U172" i="35"/>
  <c r="U165" i="35"/>
  <c r="W159" i="35"/>
  <c r="AG157" i="35"/>
  <c r="X154" i="35"/>
  <c r="AH153" i="35"/>
  <c r="AG150" i="35"/>
  <c r="V148" i="35"/>
  <c r="W145" i="35"/>
  <c r="V142" i="35"/>
  <c r="U139" i="35"/>
  <c r="K134" i="35"/>
  <c r="U133" i="35"/>
  <c r="U125" i="35"/>
  <c r="K121" i="35"/>
  <c r="W120" i="35"/>
  <c r="AH119" i="35"/>
  <c r="U113" i="35"/>
  <c r="K109" i="35"/>
  <c r="W108" i="35"/>
  <c r="AH107" i="35"/>
  <c r="U101" i="35"/>
  <c r="K97" i="35"/>
  <c r="W96" i="35"/>
  <c r="AH95" i="35"/>
  <c r="U89" i="35"/>
  <c r="K85" i="35"/>
  <c r="W84" i="35"/>
  <c r="AH83" i="35"/>
  <c r="U77" i="35"/>
  <c r="K73" i="35"/>
  <c r="W72" i="35"/>
  <c r="AH71" i="35"/>
  <c r="U65" i="35"/>
  <c r="K61" i="35"/>
  <c r="W60" i="35"/>
  <c r="AH59" i="35"/>
  <c r="U53" i="35"/>
  <c r="U200" i="35"/>
  <c r="K190" i="35"/>
  <c r="AG177" i="35"/>
  <c r="K166" i="35"/>
  <c r="U151" i="35"/>
  <c r="AH132" i="35"/>
  <c r="W119" i="35"/>
  <c r="W114" i="35"/>
  <c r="X109" i="35"/>
  <c r="V104" i="35"/>
  <c r="V99" i="35"/>
  <c r="AG97" i="35"/>
  <c r="U94" i="35"/>
  <c r="K90" i="35"/>
  <c r="W88" i="35"/>
  <c r="W83" i="35"/>
  <c r="K79" i="35"/>
  <c r="U73" i="35"/>
  <c r="AG71" i="35"/>
  <c r="X67" i="35"/>
  <c r="AG65" i="35"/>
  <c r="K64" i="35"/>
  <c r="AH60" i="35"/>
  <c r="K59" i="35"/>
  <c r="V53" i="35"/>
  <c r="AG223" i="35"/>
  <c r="K148" i="35"/>
  <c r="V139" i="35"/>
  <c r="W135" i="35"/>
  <c r="AG132" i="35"/>
  <c r="AH123" i="35"/>
  <c r="X120" i="35"/>
  <c r="V114" i="35"/>
  <c r="AH112" i="35"/>
  <c r="W109" i="35"/>
  <c r="U104" i="35"/>
  <c r="U99" i="35"/>
  <c r="AH91" i="35"/>
  <c r="K89" i="35"/>
  <c r="V88" i="35"/>
  <c r="V83" i="35"/>
  <c r="AH81" i="35"/>
  <c r="X77" i="35"/>
  <c r="K74" i="35"/>
  <c r="K69" i="35"/>
  <c r="W67" i="35"/>
  <c r="V62" i="35"/>
  <c r="AG60" i="35"/>
  <c r="X57" i="35"/>
  <c r="X50" i="35"/>
  <c r="V43" i="35"/>
  <c r="X38" i="35"/>
  <c r="AH216" i="35"/>
  <c r="V160" i="35"/>
  <c r="U146" i="35"/>
  <c r="AG123" i="35"/>
  <c r="V120" i="35"/>
  <c r="K116" i="35"/>
  <c r="U114" i="35"/>
  <c r="AG112" i="35"/>
  <c r="V109" i="35"/>
  <c r="AH101" i="35"/>
  <c r="X93" i="35"/>
  <c r="AG91" i="35"/>
  <c r="U88" i="35"/>
  <c r="AH86" i="35"/>
  <c r="U83" i="35"/>
  <c r="AG81" i="35"/>
  <c r="W77" i="35"/>
  <c r="X72" i="35"/>
  <c r="AH70" i="35"/>
  <c r="V57" i="35"/>
  <c r="K51" i="35"/>
  <c r="W50" i="35"/>
  <c r="K205" i="35"/>
  <c r="K172" i="35"/>
  <c r="AH152" i="35"/>
  <c r="K142" i="35"/>
  <c r="X121" i="35"/>
  <c r="U120" i="35"/>
  <c r="K115" i="35"/>
  <c r="U109" i="35"/>
  <c r="AG107" i="35"/>
  <c r="X103" i="35"/>
  <c r="AG101" i="35"/>
  <c r="K100" i="35"/>
  <c r="AH96" i="35"/>
  <c r="K95" i="35"/>
  <c r="U93" i="35"/>
  <c r="AG86" i="35"/>
  <c r="K84" i="35"/>
  <c r="V77" i="35"/>
  <c r="AH75" i="35"/>
  <c r="V72" i="35"/>
  <c r="AG70" i="35"/>
  <c r="X66" i="35"/>
  <c r="U57" i="35"/>
  <c r="V149" i="35"/>
  <c r="AG124" i="35"/>
  <c r="W121" i="35"/>
  <c r="X113" i="35"/>
  <c r="K110" i="35"/>
  <c r="K105" i="35"/>
  <c r="W103" i="35"/>
  <c r="V98" i="35"/>
  <c r="AG96" i="35"/>
  <c r="X82" i="35"/>
  <c r="AG75" i="35"/>
  <c r="U72" i="35"/>
  <c r="W66" i="35"/>
  <c r="AG239" i="35"/>
  <c r="V185" i="35"/>
  <c r="W183" i="35"/>
  <c r="AG163" i="35"/>
  <c r="W154" i="35"/>
  <c r="AG144" i="35"/>
  <c r="AH137" i="35"/>
  <c r="X127" i="35"/>
  <c r="V261" i="35"/>
  <c r="U185" i="35"/>
  <c r="V179" i="35"/>
  <c r="V154" i="35"/>
  <c r="K139" i="35"/>
  <c r="X136" i="35"/>
  <c r="W127" i="35"/>
  <c r="K119" i="35"/>
  <c r="V113" i="35"/>
  <c r="AH111" i="35"/>
  <c r="V108" i="35"/>
  <c r="AG106" i="35"/>
  <c r="AH300" i="35"/>
  <c r="K207" i="35"/>
  <c r="V189" i="35"/>
  <c r="K187" i="35"/>
  <c r="K146" i="35"/>
  <c r="W136" i="35"/>
  <c r="K131" i="35"/>
  <c r="AH129" i="35"/>
  <c r="AG111" i="35"/>
  <c r="U108" i="35"/>
  <c r="W102" i="35"/>
  <c r="X97" i="35"/>
  <c r="V92" i="35"/>
  <c r="V87" i="35"/>
  <c r="AG85" i="35"/>
  <c r="U82" i="35"/>
  <c r="K78" i="35"/>
  <c r="W76" i="35"/>
  <c r="W71" i="35"/>
  <c r="K67" i="35"/>
  <c r="U61" i="35"/>
  <c r="AG59" i="35"/>
  <c r="W56" i="35"/>
  <c r="V52" i="35"/>
  <c r="AG51" i="35"/>
  <c r="X47" i="35"/>
  <c r="AH270" i="35"/>
  <c r="K181" i="35"/>
  <c r="AG141" i="35"/>
  <c r="U140" i="35"/>
  <c r="U136" i="35"/>
  <c r="X132" i="35"/>
  <c r="AG129" i="35"/>
  <c r="X123" i="35"/>
  <c r="K104" i="35"/>
  <c r="V102" i="35"/>
  <c r="AH100" i="35"/>
  <c r="AG206" i="35"/>
  <c r="AG201" i="35"/>
  <c r="U173" i="35"/>
  <c r="W169" i="35"/>
  <c r="W152" i="35"/>
  <c r="K149" i="35"/>
  <c r="W123" i="35"/>
  <c r="K120" i="35"/>
  <c r="X107" i="35"/>
  <c r="U102" i="35"/>
  <c r="AG100" i="35"/>
  <c r="V97" i="35"/>
  <c r="AG229" i="35"/>
  <c r="V165" i="35"/>
  <c r="U152" i="35"/>
  <c r="V147" i="35"/>
  <c r="V128" i="35"/>
  <c r="U123" i="35"/>
  <c r="K114" i="35"/>
  <c r="W112" i="35"/>
  <c r="W107" i="35"/>
  <c r="K103" i="35"/>
  <c r="U97" i="35"/>
  <c r="AH180" i="35"/>
  <c r="AH176" i="35"/>
  <c r="W171" i="35"/>
  <c r="W124" i="35"/>
  <c r="AH115" i="35"/>
  <c r="U112" i="35"/>
  <c r="AH110" i="35"/>
  <c r="U107" i="35"/>
  <c r="AG105" i="35"/>
  <c r="W101" i="35"/>
  <c r="X96" i="35"/>
  <c r="V196" i="35"/>
  <c r="K173" i="35"/>
  <c r="X159" i="35"/>
  <c r="AG153" i="35"/>
  <c r="X150" i="35"/>
  <c r="W144" i="35"/>
  <c r="U137" i="35"/>
  <c r="X133" i="35"/>
  <c r="V124" i="35"/>
  <c r="AH117" i="35"/>
  <c r="AG115" i="35"/>
  <c r="AG110" i="35"/>
  <c r="K108" i="35"/>
  <c r="V101" i="35"/>
  <c r="AH99" i="35"/>
  <c r="V159" i="35"/>
  <c r="X157" i="35"/>
  <c r="AG134" i="35"/>
  <c r="V133" i="35"/>
  <c r="AH118" i="35"/>
  <c r="AG117" i="35"/>
  <c r="X106" i="35"/>
  <c r="AH168" i="35"/>
  <c r="AG166" i="35"/>
  <c r="K165" i="35"/>
  <c r="U159" i="35"/>
  <c r="X129" i="35"/>
  <c r="X111" i="35"/>
  <c r="W106" i="35"/>
  <c r="X193" i="35"/>
  <c r="X186" i="35"/>
  <c r="W141" i="35"/>
  <c r="U129" i="35"/>
  <c r="AH126" i="35"/>
  <c r="X125" i="35"/>
  <c r="AH114" i="35"/>
  <c r="W111" i="35"/>
  <c r="V106" i="35"/>
  <c r="V188" i="35"/>
  <c r="U186" i="35"/>
  <c r="W178" i="35"/>
  <c r="V155" i="35"/>
  <c r="V141" i="35"/>
  <c r="K128" i="35"/>
  <c r="V125" i="35"/>
  <c r="K124" i="35"/>
  <c r="AH120" i="35"/>
  <c r="AG119" i="35"/>
  <c r="V111" i="35"/>
  <c r="AG109" i="35"/>
  <c r="U106" i="35"/>
  <c r="K102" i="35"/>
  <c r="W100" i="35"/>
  <c r="X145" i="35"/>
  <c r="V138" i="35"/>
  <c r="K137" i="35"/>
  <c r="AG135" i="35"/>
  <c r="U111" i="35"/>
  <c r="AH103" i="35"/>
  <c r="K101" i="35"/>
  <c r="V100" i="35"/>
  <c r="W190" i="35"/>
  <c r="AG183" i="35"/>
  <c r="U130" i="35"/>
  <c r="X117" i="35"/>
  <c r="W115" i="35"/>
  <c r="V110" i="35"/>
  <c r="AG108" i="35"/>
  <c r="X94" i="35"/>
  <c r="AG87" i="35"/>
  <c r="U84" i="35"/>
  <c r="W78" i="35"/>
  <c r="X73" i="35"/>
  <c r="V68" i="35"/>
  <c r="V63" i="35"/>
  <c r="AG61" i="35"/>
  <c r="AG228" i="35"/>
  <c r="V122" i="35"/>
  <c r="AH106" i="35"/>
  <c r="W85" i="35"/>
  <c r="AH74" i="35"/>
  <c r="W68" i="35"/>
  <c r="K62" i="35"/>
  <c r="V56" i="35"/>
  <c r="AH48" i="35"/>
  <c r="X46" i="35"/>
  <c r="AH45" i="35"/>
  <c r="U36" i="35"/>
  <c r="X31" i="35"/>
  <c r="AG26" i="35"/>
  <c r="V18" i="35"/>
  <c r="AG17" i="35"/>
  <c r="AT14" i="35"/>
  <c r="AH113" i="35"/>
  <c r="V112" i="35"/>
  <c r="AH94" i="35"/>
  <c r="V85" i="35"/>
  <c r="K80" i="35"/>
  <c r="AG74" i="35"/>
  <c r="U68" i="35"/>
  <c r="U56" i="35"/>
  <c r="X55" i="35"/>
  <c r="X54" i="35"/>
  <c r="X49" i="35"/>
  <c r="AG48" i="35"/>
  <c r="W46" i="35"/>
  <c r="AG45" i="35"/>
  <c r="W38" i="35"/>
  <c r="AH37" i="35"/>
  <c r="K32" i="35"/>
  <c r="W31" i="35"/>
  <c r="K27" i="35"/>
  <c r="X203" i="35"/>
  <c r="K167" i="35"/>
  <c r="X164" i="35"/>
  <c r="W148" i="35"/>
  <c r="U138" i="35"/>
  <c r="AG113" i="35"/>
  <c r="X108" i="35"/>
  <c r="AG94" i="35"/>
  <c r="AH93" i="35"/>
  <c r="X87" i="35"/>
  <c r="U85" i="35"/>
  <c r="K83" i="35"/>
  <c r="X69" i="35"/>
  <c r="W55" i="35"/>
  <c r="W54" i="35"/>
  <c r="K50" i="35"/>
  <c r="W49" i="35"/>
  <c r="K47" i="35"/>
  <c r="V46" i="35"/>
  <c r="AH42" i="35"/>
  <c r="K39" i="35"/>
  <c r="V38" i="35"/>
  <c r="AG37" i="35"/>
  <c r="V31" i="35"/>
  <c r="X29" i="35"/>
  <c r="X22" i="35"/>
  <c r="M23" i="35"/>
  <c r="AG20" i="35"/>
  <c r="U148" i="35"/>
  <c r="K143" i="35"/>
  <c r="K122" i="35"/>
  <c r="X101" i="35"/>
  <c r="AG93" i="35"/>
  <c r="W87" i="35"/>
  <c r="V86" i="35"/>
  <c r="AH77" i="35"/>
  <c r="X71" i="35"/>
  <c r="X70" i="35"/>
  <c r="U69" i="35"/>
  <c r="K65" i="35"/>
  <c r="V54" i="35"/>
  <c r="AH51" i="35"/>
  <c r="V49" i="35"/>
  <c r="U46" i="35"/>
  <c r="X43" i="35"/>
  <c r="AG42" i="35"/>
  <c r="U38" i="35"/>
  <c r="U31" i="35"/>
  <c r="AH30" i="35"/>
  <c r="W29" i="35"/>
  <c r="W22" i="35"/>
  <c r="K21" i="35"/>
  <c r="W13" i="35"/>
  <c r="X13" i="35"/>
  <c r="X12" i="35"/>
  <c r="M13" i="35"/>
  <c r="K12" i="35"/>
  <c r="K8" i="35"/>
  <c r="V172" i="35"/>
  <c r="K153" i="35"/>
  <c r="X89" i="35"/>
  <c r="U87" i="35"/>
  <c r="K81" i="35"/>
  <c r="AG77" i="35"/>
  <c r="V71" i="35"/>
  <c r="W70" i="35"/>
  <c r="K60" i="35"/>
  <c r="U54" i="35"/>
  <c r="X53" i="35"/>
  <c r="U49" i="35"/>
  <c r="W43" i="35"/>
  <c r="K34" i="35"/>
  <c r="X33" i="35"/>
  <c r="AG30" i="35"/>
  <c r="V29" i="35"/>
  <c r="X24" i="35"/>
  <c r="V22" i="35"/>
  <c r="X19" i="35"/>
  <c r="X15" i="35"/>
  <c r="V13" i="35"/>
  <c r="K180" i="35"/>
  <c r="V145" i="35"/>
  <c r="K138" i="35"/>
  <c r="AG121" i="35"/>
  <c r="K112" i="35"/>
  <c r="AH102" i="35"/>
  <c r="AG99" i="35"/>
  <c r="AG95" i="35"/>
  <c r="X90" i="35"/>
  <c r="W89" i="35"/>
  <c r="AH78" i="35"/>
  <c r="AH76" i="35"/>
  <c r="U71" i="35"/>
  <c r="V70" i="35"/>
  <c r="K68" i="35"/>
  <c r="W53" i="35"/>
  <c r="K44" i="35"/>
  <c r="U43" i="35"/>
  <c r="W33" i="35"/>
  <c r="AH32" i="35"/>
  <c r="U29" i="35"/>
  <c r="AH27" i="35"/>
  <c r="K25" i="35"/>
  <c r="W24" i="35"/>
  <c r="AH23" i="35"/>
  <c r="U22" i="35"/>
  <c r="U145" i="35"/>
  <c r="K133" i="35"/>
  <c r="W90" i="35"/>
  <c r="V89" i="35"/>
  <c r="AH79" i="35"/>
  <c r="AG76" i="35"/>
  <c r="U128" i="35"/>
  <c r="X115" i="35"/>
  <c r="V90" i="35"/>
  <c r="AG79" i="35"/>
  <c r="V73" i="35"/>
  <c r="U117" i="35"/>
  <c r="X92" i="35"/>
  <c r="X91" i="35"/>
  <c r="U90" i="35"/>
  <c r="K56" i="35"/>
  <c r="X130" i="35"/>
  <c r="X119" i="35"/>
  <c r="X104" i="35"/>
  <c r="W92" i="35"/>
  <c r="W91" i="35"/>
  <c r="K88" i="35"/>
  <c r="V74" i="35"/>
  <c r="K72" i="35"/>
  <c r="K55" i="35"/>
  <c r="W142" i="35"/>
  <c r="W130" i="35"/>
  <c r="W113" i="35"/>
  <c r="W104" i="35"/>
  <c r="K98" i="35"/>
  <c r="W94" i="35"/>
  <c r="U92" i="35"/>
  <c r="K86" i="35"/>
  <c r="X75" i="35"/>
  <c r="K54" i="35"/>
  <c r="X190" i="35"/>
  <c r="AG149" i="35"/>
  <c r="U142" i="35"/>
  <c r="X102" i="35"/>
  <c r="X95" i="35"/>
  <c r="V94" i="35"/>
  <c r="AH82" i="35"/>
  <c r="W75" i="35"/>
  <c r="AH63" i="35"/>
  <c r="AH58" i="35"/>
  <c r="U147" i="35"/>
  <c r="X99" i="35"/>
  <c r="W95" i="35"/>
  <c r="AG82" i="35"/>
  <c r="X78" i="35"/>
  <c r="V76" i="35"/>
  <c r="V75" i="35"/>
  <c r="AH64" i="35"/>
  <c r="AG63" i="35"/>
  <c r="AH62" i="35"/>
  <c r="AG58" i="35"/>
  <c r="AG127" i="35"/>
  <c r="K113" i="35"/>
  <c r="AH105" i="35"/>
  <c r="W99" i="35"/>
  <c r="V95" i="35"/>
  <c r="AH84" i="35"/>
  <c r="V78" i="35"/>
  <c r="U76" i="35"/>
  <c r="U75" i="35"/>
  <c r="K71" i="35"/>
  <c r="AG64" i="35"/>
  <c r="AG62" i="35"/>
  <c r="X171" i="35"/>
  <c r="U95" i="35"/>
  <c r="AG84" i="35"/>
  <c r="AG83" i="35"/>
  <c r="U78" i="35"/>
  <c r="AH67" i="35"/>
  <c r="AH65" i="35"/>
  <c r="AG103" i="35"/>
  <c r="V96" i="35"/>
  <c r="K93" i="35"/>
  <c r="K91" i="35"/>
  <c r="X79" i="35"/>
  <c r="K77" i="35"/>
  <c r="AG67" i="35"/>
  <c r="AH66" i="35"/>
  <c r="AH57" i="35"/>
  <c r="V151" i="35"/>
  <c r="V118" i="35"/>
  <c r="AH98" i="35"/>
  <c r="V82" i="35"/>
  <c r="K76" i="35"/>
  <c r="AG72" i="35"/>
  <c r="W65" i="35"/>
  <c r="W64" i="35"/>
  <c r="W63" i="35"/>
  <c r="V61" i="35"/>
  <c r="V60" i="35"/>
  <c r="V59" i="35"/>
  <c r="W58" i="35"/>
  <c r="U44" i="35"/>
  <c r="W41" i="35"/>
  <c r="K37" i="35"/>
  <c r="X36" i="35"/>
  <c r="AT30" i="35"/>
  <c r="W28" i="35"/>
  <c r="U25" i="35"/>
  <c r="K20" i="35"/>
  <c r="U16" i="35"/>
  <c r="AH11" i="35"/>
  <c r="W10" i="35"/>
  <c r="AH9" i="35"/>
  <c r="AG12" i="35"/>
  <c r="L13" i="35"/>
  <c r="W18" i="35"/>
  <c r="M18" i="35"/>
  <c r="V20" i="35"/>
  <c r="K26" i="35"/>
  <c r="U28" i="35"/>
  <c r="AG31" i="35"/>
  <c r="AG39" i="35"/>
  <c r="AG40" i="35"/>
  <c r="V51" i="35"/>
  <c r="U52" i="35"/>
  <c r="K107" i="35"/>
  <c r="AH122" i="35"/>
  <c r="K15" i="35"/>
  <c r="AG16" i="35"/>
  <c r="X20" i="35"/>
  <c r="AH22" i="35"/>
  <c r="U24" i="35"/>
  <c r="X28" i="35"/>
  <c r="K29" i="35"/>
  <c r="V34" i="35"/>
  <c r="W44" i="35"/>
  <c r="U45" i="35"/>
  <c r="U47" i="35"/>
  <c r="V48" i="35"/>
  <c r="V50" i="35"/>
  <c r="M51" i="35"/>
  <c r="X52" i="35"/>
  <c r="AH72" i="35"/>
  <c r="X84" i="35"/>
  <c r="AG221" i="35"/>
  <c r="U14" i="35"/>
  <c r="AH16" i="35"/>
  <c r="K19" i="35"/>
  <c r="V24" i="35"/>
  <c r="AG27" i="35"/>
  <c r="W34" i="35"/>
  <c r="X34" i="35"/>
  <c r="M34" i="35"/>
  <c r="X44" i="35"/>
  <c r="V45" i="35"/>
  <c r="V47" i="35"/>
  <c r="W48" i="35"/>
  <c r="K57" i="35"/>
  <c r="K92" i="35"/>
  <c r="K9" i="35"/>
  <c r="U11" i="35"/>
  <c r="V14" i="35"/>
  <c r="AG32" i="35"/>
  <c r="U35" i="35"/>
  <c r="K36" i="35"/>
  <c r="W45" i="35"/>
  <c r="W47" i="35"/>
  <c r="X48" i="35"/>
  <c r="L48" i="35"/>
  <c r="V107" i="35"/>
  <c r="AG10" i="35"/>
  <c r="V11" i="35"/>
  <c r="W14" i="35"/>
  <c r="AH17" i="35"/>
  <c r="K30" i="35"/>
  <c r="V35" i="35"/>
  <c r="X45" i="35"/>
  <c r="U80" i="35"/>
  <c r="AG88" i="35"/>
  <c r="U8" i="35"/>
  <c r="AH10" i="35"/>
  <c r="W11" i="35"/>
  <c r="X14" i="35"/>
  <c r="V25" i="35"/>
  <c r="AG33" i="35"/>
  <c r="W35" i="35"/>
  <c r="AG41" i="35"/>
  <c r="V80" i="35"/>
  <c r="AH88" i="35"/>
  <c r="V8" i="35"/>
  <c r="X11" i="35"/>
  <c r="AG13" i="35"/>
  <c r="W25" i="35"/>
  <c r="AH33" i="35"/>
  <c r="X35" i="35"/>
  <c r="K40" i="35"/>
  <c r="AH41" i="35"/>
  <c r="AG43" i="35"/>
  <c r="U59" i="35"/>
  <c r="W80" i="35"/>
  <c r="W82" i="35"/>
  <c r="AH90" i="35"/>
  <c r="U100" i="35"/>
  <c r="U105" i="35"/>
  <c r="W8" i="35"/>
  <c r="AH13" i="35"/>
  <c r="AY19" i="35"/>
  <c r="AT22" i="35"/>
  <c r="AG23" i="35"/>
  <c r="X25" i="35"/>
  <c r="U26" i="35"/>
  <c r="K38" i="35"/>
  <c r="AH43" i="35"/>
  <c r="AG52" i="35"/>
  <c r="W59" i="35"/>
  <c r="U63" i="35"/>
  <c r="V65" i="35"/>
  <c r="X80" i="35"/>
  <c r="X105" i="35"/>
  <c r="W118" i="35"/>
  <c r="X8" i="35"/>
  <c r="AG18" i="35"/>
  <c r="AH20" i="35"/>
  <c r="V26" i="35"/>
  <c r="V36" i="35"/>
  <c r="AH52" i="35"/>
  <c r="AG53" i="35"/>
  <c r="X59" i="35"/>
  <c r="W61" i="35"/>
  <c r="X63" i="35"/>
  <c r="X65" i="35"/>
  <c r="W73" i="35"/>
  <c r="K96" i="35"/>
  <c r="U15" i="35"/>
  <c r="AH18" i="35"/>
  <c r="U21" i="35"/>
  <c r="W26" i="35"/>
  <c r="AG28" i="35"/>
  <c r="W36" i="35"/>
  <c r="AG49" i="35"/>
  <c r="AG50" i="35"/>
  <c r="AH53" i="35"/>
  <c r="X61" i="35"/>
  <c r="V15" i="35"/>
  <c r="K16" i="35"/>
  <c r="U19" i="35"/>
  <c r="V21" i="35"/>
  <c r="K22" i="35"/>
  <c r="AG24" i="35"/>
  <c r="X26" i="35"/>
  <c r="AH28" i="35"/>
  <c r="K31" i="35"/>
  <c r="U37" i="35"/>
  <c r="AG44" i="35"/>
  <c r="AG46" i="35"/>
  <c r="AG47" i="35"/>
  <c r="AH49" i="35"/>
  <c r="AH50" i="35"/>
  <c r="AG69" i="35"/>
  <c r="U9" i="35"/>
  <c r="K10" i="35"/>
  <c r="W15" i="35"/>
  <c r="K17" i="35"/>
  <c r="V19" i="35"/>
  <c r="W21" i="35"/>
  <c r="AH24" i="35"/>
  <c r="U30" i="35"/>
  <c r="AG34" i="35"/>
  <c r="V37" i="35"/>
  <c r="AH44" i="35"/>
  <c r="AH46" i="35"/>
  <c r="AH47" i="35"/>
  <c r="AH69" i="35"/>
  <c r="K141" i="35"/>
  <c r="X21" i="35"/>
  <c r="V30" i="35"/>
  <c r="K33" i="35"/>
  <c r="AH34" i="35"/>
  <c r="AG35" i="35"/>
  <c r="W37" i="35"/>
  <c r="U39" i="35"/>
  <c r="AG55" i="35"/>
  <c r="AG57" i="35"/>
  <c r="X85" i="35"/>
  <c r="W9" i="35"/>
  <c r="AG11" i="35"/>
  <c r="V12" i="35"/>
  <c r="AG14" i="35"/>
  <c r="K23" i="35"/>
  <c r="W30" i="35"/>
  <c r="AH35" i="35"/>
  <c r="X37" i="35"/>
  <c r="V39" i="35"/>
  <c r="K42" i="35"/>
  <c r="AH55" i="35"/>
  <c r="U96" i="35"/>
  <c r="AG98" i="35"/>
  <c r="U116" i="35"/>
  <c r="X9" i="35"/>
  <c r="W12" i="35"/>
  <c r="K13" i="35"/>
  <c r="AH14" i="35"/>
  <c r="X30" i="35"/>
  <c r="W39" i="35"/>
  <c r="U40" i="35"/>
  <c r="AG73" i="35"/>
  <c r="V116" i="35"/>
  <c r="AF8" i="35"/>
  <c r="V16" i="35"/>
  <c r="AG25" i="35"/>
  <c r="U27" i="35"/>
  <c r="AG29" i="35"/>
  <c r="X39" i="35"/>
  <c r="V40" i="35"/>
  <c r="K41" i="35"/>
  <c r="K52" i="35"/>
  <c r="K66" i="35"/>
  <c r="X83" i="35"/>
  <c r="AH87" i="35"/>
  <c r="AG8" i="35"/>
  <c r="W16" i="35"/>
  <c r="AH25" i="35"/>
  <c r="AH26" i="35"/>
  <c r="V27" i="35"/>
  <c r="AH29" i="35"/>
  <c r="U32" i="35"/>
  <c r="W40" i="35"/>
  <c r="K43" i="35"/>
  <c r="U70" i="35"/>
  <c r="AH8" i="35"/>
  <c r="X16" i="35"/>
  <c r="K18" i="35"/>
  <c r="K24" i="35"/>
  <c r="W27" i="35"/>
  <c r="V32" i="35"/>
  <c r="AG36" i="35"/>
  <c r="X40" i="35"/>
  <c r="K45" i="35"/>
  <c r="U58" i="35"/>
  <c r="X68" i="35"/>
  <c r="W79" i="35"/>
  <c r="AH108" i="35"/>
  <c r="U10" i="35"/>
  <c r="X27" i="35"/>
  <c r="W32" i="35"/>
  <c r="AH36" i="35"/>
  <c r="K48" i="35"/>
  <c r="X56" i="35"/>
  <c r="V58" i="35"/>
  <c r="U64" i="35"/>
  <c r="U66" i="35"/>
  <c r="U81" i="35"/>
  <c r="AG89" i="35"/>
  <c r="BA21" i="30"/>
  <c r="BB29" i="30"/>
  <c r="BA20" i="30"/>
  <c r="BB28" i="30"/>
  <c r="AH10" i="30"/>
  <c r="U17" i="30"/>
  <c r="W20" i="30"/>
  <c r="AT22" i="30"/>
  <c r="U26" i="30"/>
  <c r="AH28" i="30"/>
  <c r="K31" i="30"/>
  <c r="X42" i="30"/>
  <c r="K44" i="30"/>
  <c r="X47" i="30"/>
  <c r="AH51" i="30"/>
  <c r="AH56" i="30"/>
  <c r="W60" i="30"/>
  <c r="K63" i="30"/>
  <c r="U79" i="30"/>
  <c r="AH91" i="30"/>
  <c r="AH123" i="30"/>
  <c r="AH125" i="30"/>
  <c r="AF8" i="30"/>
  <c r="U9" i="30"/>
  <c r="U11" i="30"/>
  <c r="AH16" i="30"/>
  <c r="W17" i="30"/>
  <c r="K18" i="30"/>
  <c r="AH25" i="30"/>
  <c r="W26" i="30"/>
  <c r="AG34" i="30"/>
  <c r="V35" i="30"/>
  <c r="U38" i="30"/>
  <c r="AG41" i="30"/>
  <c r="U43" i="30"/>
  <c r="K45" i="30"/>
  <c r="W48" i="30"/>
  <c r="X48" i="30"/>
  <c r="M48" i="30"/>
  <c r="K50" i="30"/>
  <c r="W58" i="30"/>
  <c r="U59" i="30"/>
  <c r="AH61" i="30"/>
  <c r="U67" i="30"/>
  <c r="U86" i="30"/>
  <c r="AH112" i="30"/>
  <c r="K139" i="30"/>
  <c r="X17" i="30"/>
  <c r="W43" i="30"/>
  <c r="AH8" i="30"/>
  <c r="W9" i="30"/>
  <c r="K10" i="30"/>
  <c r="W11" i="30"/>
  <c r="AH12" i="30"/>
  <c r="AG14" i="30"/>
  <c r="U15" i="30"/>
  <c r="U19" i="30"/>
  <c r="AH21" i="30"/>
  <c r="U24" i="30"/>
  <c r="K28" i="30"/>
  <c r="U33" i="30"/>
  <c r="X35" i="30"/>
  <c r="W38" i="30"/>
  <c r="AH46" i="30"/>
  <c r="U49" i="30"/>
  <c r="V54" i="30"/>
  <c r="AG57" i="30"/>
  <c r="X59" i="30"/>
  <c r="K81" i="30"/>
  <c r="X88" i="30"/>
  <c r="V92" i="30"/>
  <c r="AH128" i="30"/>
  <c r="AG8" i="30"/>
  <c r="AH34" i="30"/>
  <c r="AG46" i="30"/>
  <c r="U54" i="30"/>
  <c r="X9" i="30"/>
  <c r="X11" i="30"/>
  <c r="AH14" i="30"/>
  <c r="V15" i="30"/>
  <c r="V19" i="30"/>
  <c r="AG23" i="30"/>
  <c r="V24" i="30"/>
  <c r="AG27" i="30"/>
  <c r="AG32" i="30"/>
  <c r="V33" i="30"/>
  <c r="X38" i="30"/>
  <c r="V49" i="30"/>
  <c r="W54" i="30"/>
  <c r="AH57" i="30"/>
  <c r="U73" i="30"/>
  <c r="AH84" i="30"/>
  <c r="W92" i="30"/>
  <c r="AG110" i="30"/>
  <c r="U13" i="30"/>
  <c r="W15" i="30"/>
  <c r="K16" i="30"/>
  <c r="W19" i="30"/>
  <c r="U22" i="30"/>
  <c r="AH23" i="30"/>
  <c r="W24" i="30"/>
  <c r="K25" i="30"/>
  <c r="AH27" i="30"/>
  <c r="U29" i="30"/>
  <c r="AH32" i="30"/>
  <c r="W33" i="30"/>
  <c r="AG37" i="30"/>
  <c r="T39" i="30"/>
  <c r="V44" i="30"/>
  <c r="W49" i="30"/>
  <c r="X54" i="30"/>
  <c r="U63" i="30"/>
  <c r="AG64" i="30"/>
  <c r="V70" i="30"/>
  <c r="V73" i="30"/>
  <c r="X100" i="30"/>
  <c r="AH110" i="30"/>
  <c r="W113" i="30"/>
  <c r="V11" i="30"/>
  <c r="W35" i="30"/>
  <c r="X34" i="30"/>
  <c r="M35" i="30"/>
  <c r="AG82" i="30"/>
  <c r="V13" i="30"/>
  <c r="X15" i="30"/>
  <c r="X19" i="30"/>
  <c r="V22" i="30"/>
  <c r="X24" i="30"/>
  <c r="V29" i="30"/>
  <c r="AG30" i="30"/>
  <c r="X33" i="30"/>
  <c r="K34" i="30"/>
  <c r="AH37" i="30"/>
  <c r="U39" i="30"/>
  <c r="W44" i="30"/>
  <c r="AH47" i="30"/>
  <c r="X49" i="30"/>
  <c r="AG53" i="30"/>
  <c r="K56" i="30"/>
  <c r="X63" i="30"/>
  <c r="W70" i="30"/>
  <c r="AG79" i="30"/>
  <c r="K8" i="30"/>
  <c r="K12" i="30"/>
  <c r="W13" i="30"/>
  <c r="AY18" i="30"/>
  <c r="K21" i="30"/>
  <c r="W22" i="30"/>
  <c r="W29" i="30"/>
  <c r="AH30" i="30"/>
  <c r="U31" i="30"/>
  <c r="X39" i="30"/>
  <c r="AG42" i="30"/>
  <c r="X44" i="30"/>
  <c r="K51" i="30"/>
  <c r="AH53" i="30"/>
  <c r="T55" i="30"/>
  <c r="AG60" i="30"/>
  <c r="K75" i="30"/>
  <c r="AH79" i="30"/>
  <c r="K129" i="30"/>
  <c r="W145" i="30"/>
  <c r="X13" i="30"/>
  <c r="K14" i="30"/>
  <c r="AG20" i="30"/>
  <c r="X22" i="30"/>
  <c r="X29" i="30"/>
  <c r="V31" i="30"/>
  <c r="K41" i="30"/>
  <c r="U55" i="30"/>
  <c r="K57" i="30"/>
  <c r="AG58" i="30"/>
  <c r="X145" i="30"/>
  <c r="V9" i="30"/>
  <c r="AG12" i="30"/>
  <c r="AG52" i="30"/>
  <c r="W67" i="30"/>
  <c r="U18" i="30"/>
  <c r="AH20" i="30"/>
  <c r="K23" i="30"/>
  <c r="K27" i="30"/>
  <c r="W31" i="30"/>
  <c r="K32" i="30"/>
  <c r="T36" i="30"/>
  <c r="U40" i="30"/>
  <c r="AG43" i="30"/>
  <c r="U45" i="30"/>
  <c r="AG48" i="30"/>
  <c r="U50" i="30"/>
  <c r="W55" i="30"/>
  <c r="AH58" i="30"/>
  <c r="AG67" i="30"/>
  <c r="K69" i="30"/>
  <c r="AG76" i="30"/>
  <c r="W83" i="30"/>
  <c r="AH108" i="30"/>
  <c r="AG115" i="30"/>
  <c r="V38" i="30"/>
  <c r="W59" i="30"/>
  <c r="W88" i="30"/>
  <c r="AT14" i="30"/>
  <c r="AG17" i="30"/>
  <c r="V18" i="30"/>
  <c r="BB18" i="30"/>
  <c r="AG26" i="30"/>
  <c r="X31" i="30"/>
  <c r="U36" i="30"/>
  <c r="V40" i="30"/>
  <c r="AH43" i="30"/>
  <c r="V45" i="30"/>
  <c r="K46" i="30"/>
  <c r="AH48" i="30"/>
  <c r="V50" i="30"/>
  <c r="AH59" i="30"/>
  <c r="AH67" i="30"/>
  <c r="AH90" i="30"/>
  <c r="AG104" i="30"/>
  <c r="AG120" i="30"/>
  <c r="AG156" i="30"/>
  <c r="AG21" i="30"/>
  <c r="U10" i="30"/>
  <c r="AH17" i="30"/>
  <c r="W18" i="30"/>
  <c r="AH26" i="30"/>
  <c r="U28" i="30"/>
  <c r="K30" i="30"/>
  <c r="AG35" i="30"/>
  <c r="V36" i="30"/>
  <c r="W40" i="30"/>
  <c r="W45" i="30"/>
  <c r="W50" i="30"/>
  <c r="AH73" i="30"/>
  <c r="AG98" i="30"/>
  <c r="AG106" i="30"/>
  <c r="AH120" i="30"/>
  <c r="AH122" i="30"/>
  <c r="K90" i="30"/>
  <c r="AG9" i="30"/>
  <c r="V10" i="30"/>
  <c r="AG11" i="30"/>
  <c r="X18" i="30"/>
  <c r="V28" i="30"/>
  <c r="AH35" i="30"/>
  <c r="W36" i="30"/>
  <c r="X40" i="30"/>
  <c r="X45" i="30"/>
  <c r="V56" i="30"/>
  <c r="K61" i="30"/>
  <c r="U72" i="30"/>
  <c r="U75" i="30"/>
  <c r="AH81" i="30"/>
  <c r="AH98" i="30"/>
  <c r="V495" i="30"/>
  <c r="V487" i="30"/>
  <c r="U499" i="30"/>
  <c r="X498" i="30"/>
  <c r="AH495" i="30"/>
  <c r="V500" i="30"/>
  <c r="X499" i="30"/>
  <c r="AH493" i="30"/>
  <c r="U488" i="30"/>
  <c r="W487" i="30"/>
  <c r="V479" i="30"/>
  <c r="V471" i="30"/>
  <c r="V463" i="30"/>
  <c r="V455" i="30"/>
  <c r="V447" i="30"/>
  <c r="V439" i="30"/>
  <c r="V431" i="30"/>
  <c r="V423" i="30"/>
  <c r="U500" i="30"/>
  <c r="W499" i="30"/>
  <c r="W498" i="30"/>
  <c r="AG493" i="30"/>
  <c r="U487" i="30"/>
  <c r="X486" i="30"/>
  <c r="AH483" i="30"/>
  <c r="U479" i="30"/>
  <c r="X478" i="30"/>
  <c r="AH475" i="30"/>
  <c r="U471" i="30"/>
  <c r="X470" i="30"/>
  <c r="AH467" i="30"/>
  <c r="U463" i="30"/>
  <c r="W463" i="30"/>
  <c r="X463" i="30"/>
  <c r="L463" i="30"/>
  <c r="X462" i="30"/>
  <c r="AH459" i="30"/>
  <c r="U455" i="30"/>
  <c r="X454" i="30"/>
  <c r="AH451" i="30"/>
  <c r="U447" i="30"/>
  <c r="X446" i="30"/>
  <c r="AH443" i="30"/>
  <c r="U439" i="30"/>
  <c r="X438" i="30"/>
  <c r="AH435" i="30"/>
  <c r="U431" i="30"/>
  <c r="X430" i="30"/>
  <c r="AH427" i="30"/>
  <c r="U423" i="30"/>
  <c r="X422" i="30"/>
  <c r="AH419" i="30"/>
  <c r="V499" i="30"/>
  <c r="V498" i="30"/>
  <c r="X497" i="30"/>
  <c r="W486" i="30"/>
  <c r="AG483" i="30"/>
  <c r="W478" i="30"/>
  <c r="AG475" i="30"/>
  <c r="W470" i="30"/>
  <c r="AG467" i="30"/>
  <c r="W462" i="30"/>
  <c r="U498" i="30"/>
  <c r="W497" i="30"/>
  <c r="AH492" i="30"/>
  <c r="U497" i="30"/>
  <c r="W496" i="30"/>
  <c r="X495" i="30"/>
  <c r="W485" i="30"/>
  <c r="AG482" i="30"/>
  <c r="W477" i="30"/>
  <c r="AG474" i="30"/>
  <c r="W469" i="30"/>
  <c r="AG466" i="30"/>
  <c r="W461" i="30"/>
  <c r="AG458" i="30"/>
  <c r="W453" i="30"/>
  <c r="AG450" i="30"/>
  <c r="W445" i="30"/>
  <c r="AG442" i="30"/>
  <c r="W437" i="30"/>
  <c r="AG434" i="30"/>
  <c r="W429" i="30"/>
  <c r="AG426" i="30"/>
  <c r="V496" i="30"/>
  <c r="W495" i="30"/>
  <c r="X494" i="30"/>
  <c r="AH491" i="30"/>
  <c r="V485" i="30"/>
  <c r="V477" i="30"/>
  <c r="U496" i="30"/>
  <c r="X496" i="30"/>
  <c r="L496" i="30"/>
  <c r="U495" i="30"/>
  <c r="L495" i="30"/>
  <c r="W494" i="30"/>
  <c r="AG491" i="30"/>
  <c r="U485" i="30"/>
  <c r="X484" i="30"/>
  <c r="AH481" i="30"/>
  <c r="U477" i="30"/>
  <c r="X477" i="30"/>
  <c r="L477" i="30"/>
  <c r="X476" i="30"/>
  <c r="AH473" i="30"/>
  <c r="U469" i="30"/>
  <c r="X468" i="30"/>
  <c r="AH465" i="30"/>
  <c r="U461" i="30"/>
  <c r="X461" i="30"/>
  <c r="L461" i="30"/>
  <c r="X460" i="30"/>
  <c r="AH457" i="30"/>
  <c r="U453" i="30"/>
  <c r="X453" i="30"/>
  <c r="L453" i="30"/>
  <c r="X452" i="30"/>
  <c r="AH449" i="30"/>
  <c r="U445" i="30"/>
  <c r="X444" i="30"/>
  <c r="AH441" i="30"/>
  <c r="U437" i="30"/>
  <c r="X436" i="30"/>
  <c r="AH433" i="30"/>
  <c r="U429" i="30"/>
  <c r="X428" i="30"/>
  <c r="AH425" i="30"/>
  <c r="U421" i="30"/>
  <c r="X420" i="30"/>
  <c r="V494" i="30"/>
  <c r="AH490" i="30"/>
  <c r="W484" i="30"/>
  <c r="AG481" i="30"/>
  <c r="W476" i="30"/>
  <c r="AG473" i="30"/>
  <c r="W468" i="30"/>
  <c r="AG465" i="30"/>
  <c r="W460" i="30"/>
  <c r="AG457" i="30"/>
  <c r="W452" i="30"/>
  <c r="AG449" i="30"/>
  <c r="W444" i="30"/>
  <c r="AG441" i="30"/>
  <c r="W436" i="30"/>
  <c r="AG433" i="30"/>
  <c r="W428" i="30"/>
  <c r="AG425" i="30"/>
  <c r="AG495" i="30"/>
  <c r="AH494" i="30"/>
  <c r="V489" i="30"/>
  <c r="X488" i="30"/>
  <c r="AH499" i="30"/>
  <c r="AH488" i="30"/>
  <c r="V486" i="30"/>
  <c r="AH479" i="30"/>
  <c r="W473" i="30"/>
  <c r="AG464" i="30"/>
  <c r="W456" i="30"/>
  <c r="U451" i="30"/>
  <c r="AH440" i="30"/>
  <c r="AG436" i="30"/>
  <c r="AG435" i="30"/>
  <c r="X431" i="30"/>
  <c r="V430" i="30"/>
  <c r="X429" i="30"/>
  <c r="X427" i="30"/>
  <c r="W426" i="30"/>
  <c r="U425" i="30"/>
  <c r="V419" i="30"/>
  <c r="X418" i="30"/>
  <c r="AH415" i="30"/>
  <c r="U411" i="30"/>
  <c r="X410" i="30"/>
  <c r="AH407" i="30"/>
  <c r="U403" i="30"/>
  <c r="X402" i="30"/>
  <c r="AH399" i="30"/>
  <c r="U395" i="30"/>
  <c r="X394" i="30"/>
  <c r="AH391" i="30"/>
  <c r="U387" i="30"/>
  <c r="X386" i="30"/>
  <c r="AH383" i="30"/>
  <c r="U379" i="30"/>
  <c r="X378" i="30"/>
  <c r="AH375" i="30"/>
  <c r="U371" i="30"/>
  <c r="W371" i="30"/>
  <c r="X371" i="30"/>
  <c r="L371" i="30"/>
  <c r="X370" i="30"/>
  <c r="AH367" i="30"/>
  <c r="U363" i="30"/>
  <c r="X362" i="30"/>
  <c r="AH359" i="30"/>
  <c r="AG499" i="30"/>
  <c r="AG488" i="30"/>
  <c r="U486" i="30"/>
  <c r="AG479" i="30"/>
  <c r="V473" i="30"/>
  <c r="X457" i="30"/>
  <c r="V456" i="30"/>
  <c r="AG440" i="30"/>
  <c r="W431" i="30"/>
  <c r="U430" i="30"/>
  <c r="V429" i="30"/>
  <c r="V428" i="30"/>
  <c r="W427" i="30"/>
  <c r="V426" i="30"/>
  <c r="U419" i="30"/>
  <c r="W418" i="30"/>
  <c r="AG415" i="30"/>
  <c r="W410" i="30"/>
  <c r="AG407" i="30"/>
  <c r="W402" i="30"/>
  <c r="AG399" i="30"/>
  <c r="W394" i="30"/>
  <c r="AG391" i="30"/>
  <c r="W386" i="30"/>
  <c r="AG383" i="30"/>
  <c r="W378" i="30"/>
  <c r="AG375" i="30"/>
  <c r="X491" i="30"/>
  <c r="X474" i="30"/>
  <c r="U473" i="30"/>
  <c r="W457" i="30"/>
  <c r="U456" i="30"/>
  <c r="X432" i="30"/>
  <c r="U428" i="30"/>
  <c r="L428" i="30"/>
  <c r="V427" i="30"/>
  <c r="U426" i="30"/>
  <c r="V418" i="30"/>
  <c r="V410" i="30"/>
  <c r="V402" i="30"/>
  <c r="V394" i="30"/>
  <c r="V386" i="30"/>
  <c r="V378" i="30"/>
  <c r="V370" i="30"/>
  <c r="W491" i="30"/>
  <c r="AH480" i="30"/>
  <c r="X475" i="30"/>
  <c r="W474" i="30"/>
  <c r="X458" i="30"/>
  <c r="V457" i="30"/>
  <c r="W432" i="30"/>
  <c r="U427" i="30"/>
  <c r="U418" i="30"/>
  <c r="L418" i="30"/>
  <c r="X417" i="30"/>
  <c r="AH414" i="30"/>
  <c r="U410" i="30"/>
  <c r="X409" i="30"/>
  <c r="AH406" i="30"/>
  <c r="U402" i="30"/>
  <c r="X401" i="30"/>
  <c r="AH398" i="30"/>
  <c r="U394" i="30"/>
  <c r="L394" i="30"/>
  <c r="X393" i="30"/>
  <c r="AH390" i="30"/>
  <c r="U386" i="30"/>
  <c r="L386" i="30"/>
  <c r="X385" i="30"/>
  <c r="AH382" i="30"/>
  <c r="U378" i="30"/>
  <c r="L378" i="30"/>
  <c r="X377" i="30"/>
  <c r="AH374" i="30"/>
  <c r="U370" i="30"/>
  <c r="X369" i="30"/>
  <c r="AH366" i="30"/>
  <c r="U491" i="30"/>
  <c r="V476" i="30"/>
  <c r="V475" i="30"/>
  <c r="U474" i="30"/>
  <c r="L474" i="30"/>
  <c r="AH500" i="30"/>
  <c r="X492" i="30"/>
  <c r="AH489" i="30"/>
  <c r="U476" i="30"/>
  <c r="L476" i="30"/>
  <c r="U475" i="30"/>
  <c r="U462" i="30"/>
  <c r="L462" i="30"/>
  <c r="V461" i="30"/>
  <c r="U460" i="30"/>
  <c r="L460" i="30"/>
  <c r="V459" i="30"/>
  <c r="U458" i="30"/>
  <c r="W458" i="30"/>
  <c r="L458" i="30"/>
  <c r="AG447" i="30"/>
  <c r="AG445" i="30"/>
  <c r="AH444" i="30"/>
  <c r="AH442" i="30"/>
  <c r="W438" i="30"/>
  <c r="X434" i="30"/>
  <c r="V433" i="30"/>
  <c r="U417" i="30"/>
  <c r="X416" i="30"/>
  <c r="AH413" i="30"/>
  <c r="U409" i="30"/>
  <c r="X408" i="30"/>
  <c r="AH405" i="30"/>
  <c r="AG500" i="30"/>
  <c r="W492" i="30"/>
  <c r="AG489" i="30"/>
  <c r="V478" i="30"/>
  <c r="X493" i="30"/>
  <c r="V492" i="30"/>
  <c r="U478" i="30"/>
  <c r="AH470" i="30"/>
  <c r="AH469" i="30"/>
  <c r="X464" i="30"/>
  <c r="AG448" i="30"/>
  <c r="W439" i="30"/>
  <c r="U438" i="30"/>
  <c r="V437" i="30"/>
  <c r="V436" i="30"/>
  <c r="W435" i="30"/>
  <c r="V434" i="30"/>
  <c r="V416" i="30"/>
  <c r="V408" i="30"/>
  <c r="V400" i="30"/>
  <c r="V392" i="30"/>
  <c r="V384" i="30"/>
  <c r="V376" i="30"/>
  <c r="V368" i="30"/>
  <c r="V360" i="30"/>
  <c r="W493" i="30"/>
  <c r="U492" i="30"/>
  <c r="L492" i="30"/>
  <c r="W488" i="30"/>
  <c r="X479" i="30"/>
  <c r="AH471" i="30"/>
  <c r="AG470" i="30"/>
  <c r="AG469" i="30"/>
  <c r="AH468" i="30"/>
  <c r="AG496" i="30"/>
  <c r="U494" i="30"/>
  <c r="L494" i="30"/>
  <c r="U493" i="30"/>
  <c r="L493" i="30"/>
  <c r="AH472" i="30"/>
  <c r="X465" i="30"/>
  <c r="U464" i="30"/>
  <c r="W464" i="30"/>
  <c r="L464" i="30"/>
  <c r="AH454" i="30"/>
  <c r="X441" i="30"/>
  <c r="V440" i="30"/>
  <c r="AG424" i="30"/>
  <c r="AG421" i="30"/>
  <c r="V415" i="30"/>
  <c r="V407" i="30"/>
  <c r="V399" i="30"/>
  <c r="V391" i="30"/>
  <c r="V383" i="30"/>
  <c r="AG490" i="30"/>
  <c r="AH482" i="30"/>
  <c r="X480" i="30"/>
  <c r="AG472" i="30"/>
  <c r="W465" i="30"/>
  <c r="W480" i="30"/>
  <c r="V465" i="30"/>
  <c r="X500" i="30"/>
  <c r="AH497" i="30"/>
  <c r="AH485" i="30"/>
  <c r="AH484" i="30"/>
  <c r="V480" i="30"/>
  <c r="X466" i="30"/>
  <c r="U465" i="30"/>
  <c r="W500" i="30"/>
  <c r="AG497" i="30"/>
  <c r="X489" i="30"/>
  <c r="AH486" i="30"/>
  <c r="AG485" i="30"/>
  <c r="AG484" i="30"/>
  <c r="U480" i="30"/>
  <c r="X467" i="30"/>
  <c r="W466" i="30"/>
  <c r="W489" i="30"/>
  <c r="AG486" i="30"/>
  <c r="X481" i="30"/>
  <c r="W467" i="30"/>
  <c r="V466" i="30"/>
  <c r="U489" i="30"/>
  <c r="L489" i="30"/>
  <c r="W481" i="30"/>
  <c r="V470" i="30"/>
  <c r="X469" i="30"/>
  <c r="V468" i="30"/>
  <c r="V467" i="30"/>
  <c r="U466" i="30"/>
  <c r="V481" i="30"/>
  <c r="X471" i="30"/>
  <c r="U470" i="30"/>
  <c r="L470" i="30"/>
  <c r="V469" i="30"/>
  <c r="U468" i="30"/>
  <c r="U467" i="30"/>
  <c r="AH498" i="30"/>
  <c r="AG492" i="30"/>
  <c r="U490" i="30"/>
  <c r="X485" i="30"/>
  <c r="U484" i="30"/>
  <c r="L484" i="30"/>
  <c r="U483" i="30"/>
  <c r="AG478" i="30"/>
  <c r="X473" i="30"/>
  <c r="U472" i="30"/>
  <c r="AH464" i="30"/>
  <c r="AG498" i="30"/>
  <c r="AG494" i="30"/>
  <c r="AG462" i="30"/>
  <c r="AH453" i="30"/>
  <c r="W451" i="30"/>
  <c r="W442" i="30"/>
  <c r="AH439" i="30"/>
  <c r="AH432" i="30"/>
  <c r="V417" i="30"/>
  <c r="AH410" i="30"/>
  <c r="X406" i="30"/>
  <c r="V405" i="30"/>
  <c r="AG397" i="30"/>
  <c r="X392" i="30"/>
  <c r="W391" i="30"/>
  <c r="V390" i="30"/>
  <c r="U389" i="30"/>
  <c r="AH380" i="30"/>
  <c r="AG379" i="30"/>
  <c r="X372" i="30"/>
  <c r="U368" i="30"/>
  <c r="W367" i="30"/>
  <c r="X366" i="30"/>
  <c r="X365" i="30"/>
  <c r="X364" i="30"/>
  <c r="W363" i="30"/>
  <c r="V362" i="30"/>
  <c r="X361" i="30"/>
  <c r="V352" i="30"/>
  <c r="V344" i="30"/>
  <c r="V336" i="30"/>
  <c r="V328" i="30"/>
  <c r="V320" i="30"/>
  <c r="V312" i="30"/>
  <c r="V304" i="30"/>
  <c r="V296" i="30"/>
  <c r="V288" i="30"/>
  <c r="V280" i="30"/>
  <c r="V272" i="30"/>
  <c r="V264" i="30"/>
  <c r="W475" i="30"/>
  <c r="W471" i="30"/>
  <c r="AG453" i="30"/>
  <c r="V451" i="30"/>
  <c r="V442" i="30"/>
  <c r="AG439" i="30"/>
  <c r="AG432" i="30"/>
  <c r="AH428" i="30"/>
  <c r="X423" i="30"/>
  <c r="AG410" i="30"/>
  <c r="X407" i="30"/>
  <c r="W406" i="30"/>
  <c r="U405" i="30"/>
  <c r="AG398" i="30"/>
  <c r="W393" i="30"/>
  <c r="W392" i="30"/>
  <c r="U391" i="30"/>
  <c r="U390" i="30"/>
  <c r="AH381" i="30"/>
  <c r="AG380" i="30"/>
  <c r="X373" i="30"/>
  <c r="W372" i="30"/>
  <c r="V371" i="30"/>
  <c r="V367" i="30"/>
  <c r="W366" i="30"/>
  <c r="W365" i="30"/>
  <c r="W364" i="30"/>
  <c r="V363" i="30"/>
  <c r="U362" i="30"/>
  <c r="W362" i="30"/>
  <c r="L362" i="30"/>
  <c r="W361" i="30"/>
  <c r="AH356" i="30"/>
  <c r="U352" i="30"/>
  <c r="X351" i="30"/>
  <c r="AH348" i="30"/>
  <c r="U344" i="30"/>
  <c r="X343" i="30"/>
  <c r="AH340" i="30"/>
  <c r="U336" i="30"/>
  <c r="X335" i="30"/>
  <c r="AH332" i="30"/>
  <c r="U328" i="30"/>
  <c r="X327" i="30"/>
  <c r="AH324" i="30"/>
  <c r="U320" i="30"/>
  <c r="X319" i="30"/>
  <c r="AH316" i="30"/>
  <c r="U312" i="30"/>
  <c r="X311" i="30"/>
  <c r="AH308" i="30"/>
  <c r="U304" i="30"/>
  <c r="X303" i="30"/>
  <c r="AH300" i="30"/>
  <c r="U296" i="30"/>
  <c r="X295" i="30"/>
  <c r="AH292" i="30"/>
  <c r="U288" i="30"/>
  <c r="X287" i="30"/>
  <c r="AH284" i="30"/>
  <c r="U280" i="30"/>
  <c r="X279" i="30"/>
  <c r="AH276" i="30"/>
  <c r="U272" i="30"/>
  <c r="X271" i="30"/>
  <c r="AH268" i="30"/>
  <c r="U264" i="30"/>
  <c r="X263" i="30"/>
  <c r="W479" i="30"/>
  <c r="AG444" i="30"/>
  <c r="U442" i="30"/>
  <c r="X437" i="30"/>
  <c r="AG428" i="30"/>
  <c r="W423" i="30"/>
  <c r="AH420" i="30"/>
  <c r="W407" i="30"/>
  <c r="V406" i="30"/>
  <c r="V393" i="30"/>
  <c r="U392" i="30"/>
  <c r="AG381" i="30"/>
  <c r="X376" i="30"/>
  <c r="X375" i="30"/>
  <c r="X374" i="30"/>
  <c r="W373" i="30"/>
  <c r="V372" i="30"/>
  <c r="U367" i="30"/>
  <c r="V366" i="30"/>
  <c r="V365" i="30"/>
  <c r="V364" i="30"/>
  <c r="V361" i="30"/>
  <c r="X360" i="30"/>
  <c r="AG356" i="30"/>
  <c r="W351" i="30"/>
  <c r="AG348" i="30"/>
  <c r="W343" i="30"/>
  <c r="AG340" i="30"/>
  <c r="W335" i="30"/>
  <c r="AG332" i="30"/>
  <c r="W327" i="30"/>
  <c r="AG324" i="30"/>
  <c r="W319" i="30"/>
  <c r="AG316" i="30"/>
  <c r="W311" i="30"/>
  <c r="AG308" i="30"/>
  <c r="W303" i="30"/>
  <c r="AG300" i="30"/>
  <c r="W295" i="30"/>
  <c r="AG292" i="30"/>
  <c r="W287" i="30"/>
  <c r="AG284" i="30"/>
  <c r="W279" i="30"/>
  <c r="AG276" i="30"/>
  <c r="W271" i="30"/>
  <c r="AG268" i="30"/>
  <c r="X456" i="30"/>
  <c r="AG420" i="30"/>
  <c r="AH411" i="30"/>
  <c r="W408" i="30"/>
  <c r="U407" i="30"/>
  <c r="U406" i="30"/>
  <c r="AH401" i="30"/>
  <c r="AH400" i="30"/>
  <c r="U393" i="30"/>
  <c r="AG382" i="30"/>
  <c r="W377" i="30"/>
  <c r="W376" i="30"/>
  <c r="W375" i="30"/>
  <c r="W374" i="30"/>
  <c r="V373" i="30"/>
  <c r="U372" i="30"/>
  <c r="L372" i="30"/>
  <c r="U366" i="30"/>
  <c r="L366" i="30"/>
  <c r="U365" i="30"/>
  <c r="L365" i="30"/>
  <c r="U364" i="30"/>
  <c r="L364" i="30"/>
  <c r="U361" i="30"/>
  <c r="L361" i="30"/>
  <c r="W360" i="30"/>
  <c r="X359" i="30"/>
  <c r="V351" i="30"/>
  <c r="V343" i="30"/>
  <c r="V335" i="30"/>
  <c r="V327" i="30"/>
  <c r="V319" i="30"/>
  <c r="V311" i="30"/>
  <c r="V303" i="30"/>
  <c r="V295" i="30"/>
  <c r="V287" i="30"/>
  <c r="V279" i="30"/>
  <c r="V271" i="30"/>
  <c r="V263" i="30"/>
  <c r="X448" i="30"/>
  <c r="V438" i="30"/>
  <c r="AG411" i="30"/>
  <c r="U408" i="30"/>
  <c r="L408" i="30"/>
  <c r="X490" i="30"/>
  <c r="AG480" i="30"/>
  <c r="AH463" i="30"/>
  <c r="AG454" i="30"/>
  <c r="V452" i="30"/>
  <c r="W448" i="30"/>
  <c r="X443" i="30"/>
  <c r="AH412" i="30"/>
  <c r="W409" i="30"/>
  <c r="AH385" i="30"/>
  <c r="AH384" i="30"/>
  <c r="U377" i="30"/>
  <c r="U375" i="30"/>
  <c r="U374" i="30"/>
  <c r="W490" i="30"/>
  <c r="AH474" i="30"/>
  <c r="AG463" i="30"/>
  <c r="U452" i="30"/>
  <c r="V448" i="30"/>
  <c r="AH445" i="30"/>
  <c r="W443" i="30"/>
  <c r="AH429" i="30"/>
  <c r="X424" i="30"/>
  <c r="AH421" i="30"/>
  <c r="AG412" i="30"/>
  <c r="V409" i="30"/>
  <c r="AH402" i="30"/>
  <c r="X395" i="30"/>
  <c r="AG385" i="30"/>
  <c r="AG384" i="30"/>
  <c r="U359" i="30"/>
  <c r="W358" i="30"/>
  <c r="V350" i="30"/>
  <c r="V342" i="30"/>
  <c r="V490" i="30"/>
  <c r="V484" i="30"/>
  <c r="AH476" i="30"/>
  <c r="V462" i="30"/>
  <c r="U448" i="30"/>
  <c r="V443" i="30"/>
  <c r="AG429" i="30"/>
  <c r="W424" i="30"/>
  <c r="X419" i="30"/>
  <c r="AG402" i="30"/>
  <c r="X396" i="30"/>
  <c r="W395" i="30"/>
  <c r="V358" i="30"/>
  <c r="X357" i="30"/>
  <c r="AH354" i="30"/>
  <c r="U350" i="30"/>
  <c r="X349" i="30"/>
  <c r="AH346" i="30"/>
  <c r="U342" i="30"/>
  <c r="X341" i="30"/>
  <c r="AH338" i="30"/>
  <c r="U334" i="30"/>
  <c r="X333" i="30"/>
  <c r="AH330" i="30"/>
  <c r="U326" i="30"/>
  <c r="X325" i="30"/>
  <c r="AH322" i="30"/>
  <c r="U318" i="30"/>
  <c r="X317" i="30"/>
  <c r="AH314" i="30"/>
  <c r="U310" i="30"/>
  <c r="X309" i="30"/>
  <c r="AH306" i="30"/>
  <c r="U302" i="30"/>
  <c r="X301" i="30"/>
  <c r="AH298" i="30"/>
  <c r="U294" i="30"/>
  <c r="W294" i="30"/>
  <c r="X294" i="30"/>
  <c r="L294" i="30"/>
  <c r="X293" i="30"/>
  <c r="AH290" i="30"/>
  <c r="U286" i="30"/>
  <c r="X285" i="30"/>
  <c r="AH282" i="30"/>
  <c r="U278" i="30"/>
  <c r="X277" i="30"/>
  <c r="AH274" i="30"/>
  <c r="U270" i="30"/>
  <c r="X269" i="30"/>
  <c r="AH266" i="30"/>
  <c r="U262" i="30"/>
  <c r="V488" i="30"/>
  <c r="AH478" i="30"/>
  <c r="AG476" i="30"/>
  <c r="U443" i="30"/>
  <c r="X439" i="30"/>
  <c r="V424" i="30"/>
  <c r="W419" i="30"/>
  <c r="AG413" i="30"/>
  <c r="X397" i="30"/>
  <c r="W396" i="30"/>
  <c r="V395" i="30"/>
  <c r="AH386" i="30"/>
  <c r="X379" i="30"/>
  <c r="U358" i="30"/>
  <c r="W357" i="30"/>
  <c r="AG354" i="30"/>
  <c r="W349" i="30"/>
  <c r="AG346" i="30"/>
  <c r="W341" i="30"/>
  <c r="AG338" i="30"/>
  <c r="W333" i="30"/>
  <c r="AG330" i="30"/>
  <c r="W325" i="30"/>
  <c r="AG322" i="30"/>
  <c r="W317" i="30"/>
  <c r="AG314" i="30"/>
  <c r="W309" i="30"/>
  <c r="AG306" i="30"/>
  <c r="W301" i="30"/>
  <c r="AG298" i="30"/>
  <c r="W293" i="30"/>
  <c r="AG290" i="30"/>
  <c r="W285" i="30"/>
  <c r="AG282" i="30"/>
  <c r="W277" i="30"/>
  <c r="AG274" i="30"/>
  <c r="W269" i="30"/>
  <c r="AG266" i="30"/>
  <c r="X482" i="30"/>
  <c r="AH458" i="30"/>
  <c r="AH446" i="30"/>
  <c r="V432" i="30"/>
  <c r="U424" i="30"/>
  <c r="L424" i="30"/>
  <c r="AH403" i="30"/>
  <c r="X398" i="30"/>
  <c r="W397" i="30"/>
  <c r="V396" i="30"/>
  <c r="AG386" i="30"/>
  <c r="X380" i="30"/>
  <c r="W379" i="30"/>
  <c r="W482" i="30"/>
  <c r="X472" i="30"/>
  <c r="U457" i="30"/>
  <c r="L457" i="30"/>
  <c r="V453" i="30"/>
  <c r="AH450" i="30"/>
  <c r="AG446" i="30"/>
  <c r="V444" i="30"/>
  <c r="AH434" i="30"/>
  <c r="U432" i="30"/>
  <c r="L432" i="30"/>
  <c r="AG414" i="30"/>
  <c r="AG403" i="30"/>
  <c r="X399" i="30"/>
  <c r="W398" i="30"/>
  <c r="V397" i="30"/>
  <c r="U396" i="30"/>
  <c r="L396" i="30"/>
  <c r="AH387" i="30"/>
  <c r="X381" i="30"/>
  <c r="W380" i="30"/>
  <c r="V379" i="30"/>
  <c r="V482" i="30"/>
  <c r="W472" i="30"/>
  <c r="AG468" i="30"/>
  <c r="AG459" i="30"/>
  <c r="AH455" i="30"/>
  <c r="X449" i="30"/>
  <c r="U444" i="30"/>
  <c r="L444" i="30"/>
  <c r="AH430" i="30"/>
  <c r="AH422" i="30"/>
  <c r="W420" i="30"/>
  <c r="AH404" i="30"/>
  <c r="X400" i="30"/>
  <c r="W399" i="30"/>
  <c r="V398" i="30"/>
  <c r="U397" i="30"/>
  <c r="AH388" i="30"/>
  <c r="AG387" i="30"/>
  <c r="X382" i="30"/>
  <c r="W381" i="30"/>
  <c r="V380" i="30"/>
  <c r="AH487" i="30"/>
  <c r="U482" i="30"/>
  <c r="L482" i="30"/>
  <c r="V472" i="30"/>
  <c r="AG455" i="30"/>
  <c r="W449" i="30"/>
  <c r="X440" i="30"/>
  <c r="X433" i="30"/>
  <c r="AG430" i="30"/>
  <c r="AG422" i="30"/>
  <c r="V420" i="30"/>
  <c r="X411" i="30"/>
  <c r="AG404" i="30"/>
  <c r="W401" i="30"/>
  <c r="W400" i="30"/>
  <c r="U399" i="30"/>
  <c r="U398" i="30"/>
  <c r="AH389" i="30"/>
  <c r="AG388" i="30"/>
  <c r="X383" i="30"/>
  <c r="W382" i="30"/>
  <c r="V381" i="30"/>
  <c r="U380" i="30"/>
  <c r="L380" i="30"/>
  <c r="AH369" i="30"/>
  <c r="AG487" i="30"/>
  <c r="V474" i="30"/>
  <c r="W454" i="30"/>
  <c r="V449" i="30"/>
  <c r="W440" i="30"/>
  <c r="W433" i="30"/>
  <c r="U420" i="30"/>
  <c r="AH416" i="30"/>
  <c r="W411" i="30"/>
  <c r="V401" i="30"/>
  <c r="U400" i="30"/>
  <c r="AG389" i="30"/>
  <c r="X384" i="30"/>
  <c r="W383" i="30"/>
  <c r="V382" i="30"/>
  <c r="U381" i="30"/>
  <c r="AH370" i="30"/>
  <c r="AG369" i="30"/>
  <c r="AH368" i="30"/>
  <c r="AH466" i="30"/>
  <c r="AH460" i="30"/>
  <c r="V454" i="30"/>
  <c r="U449" i="30"/>
  <c r="AH447" i="30"/>
  <c r="X445" i="30"/>
  <c r="U440" i="30"/>
  <c r="U433" i="30"/>
  <c r="AH426" i="30"/>
  <c r="X425" i="30"/>
  <c r="X421" i="30"/>
  <c r="AH417" i="30"/>
  <c r="AG416" i="30"/>
  <c r="X412" i="30"/>
  <c r="V411" i="30"/>
  <c r="AG405" i="30"/>
  <c r="U401" i="30"/>
  <c r="AG390" i="30"/>
  <c r="W385" i="30"/>
  <c r="W384" i="30"/>
  <c r="U383" i="30"/>
  <c r="U382" i="30"/>
  <c r="AH371" i="30"/>
  <c r="AG370" i="30"/>
  <c r="AG368" i="30"/>
  <c r="AH363" i="30"/>
  <c r="AH362" i="30"/>
  <c r="AG460" i="30"/>
  <c r="U454" i="30"/>
  <c r="L454" i="30"/>
  <c r="V445" i="30"/>
  <c r="W425" i="30"/>
  <c r="W421" i="30"/>
  <c r="AG417" i="30"/>
  <c r="W412" i="30"/>
  <c r="V385" i="30"/>
  <c r="U384" i="30"/>
  <c r="AH372" i="30"/>
  <c r="AG371" i="30"/>
  <c r="AG367" i="30"/>
  <c r="AH365" i="30"/>
  <c r="AH364" i="30"/>
  <c r="AG363" i="30"/>
  <c r="AG362" i="30"/>
  <c r="AH361" i="30"/>
  <c r="AG451" i="30"/>
  <c r="AH436" i="30"/>
  <c r="V425" i="30"/>
  <c r="AH423" i="30"/>
  <c r="V421" i="30"/>
  <c r="X413" i="30"/>
  <c r="V412" i="30"/>
  <c r="AG406" i="30"/>
  <c r="AH393" i="30"/>
  <c r="AH392" i="30"/>
  <c r="U385" i="30"/>
  <c r="L385" i="30"/>
  <c r="AH373" i="30"/>
  <c r="AG372" i="30"/>
  <c r="AG366" i="30"/>
  <c r="AG365" i="30"/>
  <c r="AG364" i="30"/>
  <c r="AG361" i="30"/>
  <c r="V497" i="30"/>
  <c r="AH461" i="30"/>
  <c r="V458" i="30"/>
  <c r="X450" i="30"/>
  <c r="W446" i="30"/>
  <c r="W441" i="30"/>
  <c r="W434" i="30"/>
  <c r="AG423" i="30"/>
  <c r="W413" i="30"/>
  <c r="U412" i="30"/>
  <c r="AG393" i="30"/>
  <c r="AG392" i="30"/>
  <c r="AG373" i="30"/>
  <c r="AH360" i="30"/>
  <c r="V491" i="30"/>
  <c r="AG471" i="30"/>
  <c r="AG461" i="30"/>
  <c r="X459" i="30"/>
  <c r="AH456" i="30"/>
  <c r="W450" i="30"/>
  <c r="V446" i="30"/>
  <c r="V441" i="30"/>
  <c r="AH437" i="30"/>
  <c r="U434" i="30"/>
  <c r="L434" i="30"/>
  <c r="AH431" i="30"/>
  <c r="AH418" i="30"/>
  <c r="X414" i="30"/>
  <c r="V413" i="30"/>
  <c r="X403" i="30"/>
  <c r="AH377" i="30"/>
  <c r="AH376" i="30"/>
  <c r="AG374" i="30"/>
  <c r="AG360" i="30"/>
  <c r="X483" i="30"/>
  <c r="AH477" i="30"/>
  <c r="W459" i="30"/>
  <c r="AG456" i="30"/>
  <c r="V450" i="30"/>
  <c r="U446" i="30"/>
  <c r="L446" i="30"/>
  <c r="U441" i="30"/>
  <c r="L441" i="30"/>
  <c r="AG437" i="30"/>
  <c r="X435" i="30"/>
  <c r="AG431" i="30"/>
  <c r="AG418" i="30"/>
  <c r="X415" i="30"/>
  <c r="W414" i="30"/>
  <c r="U413" i="30"/>
  <c r="AH408" i="30"/>
  <c r="W403" i="30"/>
  <c r="AH394" i="30"/>
  <c r="X387" i="30"/>
  <c r="AG377" i="30"/>
  <c r="AG376" i="30"/>
  <c r="AG359" i="30"/>
  <c r="AH496" i="30"/>
  <c r="U481" i="30"/>
  <c r="L481" i="30"/>
  <c r="AH462" i="30"/>
  <c r="X451" i="30"/>
  <c r="W447" i="30"/>
  <c r="X442" i="30"/>
  <c r="U436" i="30"/>
  <c r="L436" i="30"/>
  <c r="AG419" i="30"/>
  <c r="W417" i="30"/>
  <c r="W405" i="30"/>
  <c r="U404" i="30"/>
  <c r="AH397" i="30"/>
  <c r="AG396" i="30"/>
  <c r="X391" i="30"/>
  <c r="W390" i="30"/>
  <c r="V389" i="30"/>
  <c r="U388" i="30"/>
  <c r="AH379" i="30"/>
  <c r="U369" i="30"/>
  <c r="W368" i="30"/>
  <c r="X367" i="30"/>
  <c r="X363" i="30"/>
  <c r="AG357" i="30"/>
  <c r="W352" i="30"/>
  <c r="AG349" i="30"/>
  <c r="W344" i="30"/>
  <c r="AG341" i="30"/>
  <c r="W336" i="30"/>
  <c r="AG333" i="30"/>
  <c r="W328" i="30"/>
  <c r="AG325" i="30"/>
  <c r="W320" i="30"/>
  <c r="AG317" i="30"/>
  <c r="X487" i="30"/>
  <c r="W416" i="30"/>
  <c r="U414" i="30"/>
  <c r="L414" i="30"/>
  <c r="V403" i="30"/>
  <c r="V359" i="30"/>
  <c r="X344" i="30"/>
  <c r="U335" i="30"/>
  <c r="V334" i="30"/>
  <c r="AH328" i="30"/>
  <c r="U322" i="30"/>
  <c r="V310" i="30"/>
  <c r="U309" i="30"/>
  <c r="V308" i="30"/>
  <c r="V307" i="30"/>
  <c r="X292" i="30"/>
  <c r="X291" i="30"/>
  <c r="U290" i="30"/>
  <c r="W274" i="30"/>
  <c r="AH265" i="30"/>
  <c r="V256" i="30"/>
  <c r="V248" i="30"/>
  <c r="U416" i="30"/>
  <c r="AH409" i="30"/>
  <c r="X405" i="30"/>
  <c r="AG328" i="30"/>
  <c r="X323" i="30"/>
  <c r="AH315" i="30"/>
  <c r="X312" i="30"/>
  <c r="U308" i="30"/>
  <c r="U307" i="30"/>
  <c r="U295" i="30"/>
  <c r="V293" i="30"/>
  <c r="W292" i="30"/>
  <c r="W291" i="30"/>
  <c r="V274" i="30"/>
  <c r="AG265" i="30"/>
  <c r="AH260" i="30"/>
  <c r="U256" i="30"/>
  <c r="X255" i="30"/>
  <c r="AH252" i="30"/>
  <c r="U248" i="30"/>
  <c r="X247" i="30"/>
  <c r="AG409" i="30"/>
  <c r="V374" i="30"/>
  <c r="AH355" i="30"/>
  <c r="X353" i="30"/>
  <c r="AH329" i="30"/>
  <c r="X324" i="30"/>
  <c r="W323" i="30"/>
  <c r="AG315" i="30"/>
  <c r="W312" i="30"/>
  <c r="AH302" i="30"/>
  <c r="V294" i="30"/>
  <c r="U293" i="30"/>
  <c r="V292" i="30"/>
  <c r="V291" i="30"/>
  <c r="X278" i="30"/>
  <c r="X276" i="30"/>
  <c r="X275" i="30"/>
  <c r="U274" i="30"/>
  <c r="AG260" i="30"/>
  <c r="W255" i="30"/>
  <c r="AG252" i="30"/>
  <c r="X447" i="30"/>
  <c r="X388" i="30"/>
  <c r="U376" i="30"/>
  <c r="L376" i="30"/>
  <c r="AG355" i="30"/>
  <c r="W353" i="30"/>
  <c r="AH347" i="30"/>
  <c r="X345" i="30"/>
  <c r="X336" i="30"/>
  <c r="AG329" i="30"/>
  <c r="W324" i="30"/>
  <c r="V323" i="30"/>
  <c r="AH318" i="30"/>
  <c r="X313" i="30"/>
  <c r="AH303" i="30"/>
  <c r="AG302" i="30"/>
  <c r="AH299" i="30"/>
  <c r="X296" i="30"/>
  <c r="U292" i="30"/>
  <c r="L292" i="30"/>
  <c r="U291" i="30"/>
  <c r="U279" i="30"/>
  <c r="W278" i="30"/>
  <c r="V277" i="30"/>
  <c r="W276" i="30"/>
  <c r="W275" i="30"/>
  <c r="V255" i="30"/>
  <c r="W388" i="30"/>
  <c r="V353" i="30"/>
  <c r="AG347" i="30"/>
  <c r="W345" i="30"/>
  <c r="AH339" i="30"/>
  <c r="X326" i="30"/>
  <c r="V325" i="30"/>
  <c r="V324" i="30"/>
  <c r="U323" i="30"/>
  <c r="L323" i="30"/>
  <c r="AH319" i="30"/>
  <c r="AG318" i="30"/>
  <c r="AH317" i="30"/>
  <c r="W313" i="30"/>
  <c r="AG303" i="30"/>
  <c r="AH301" i="30"/>
  <c r="AG299" i="30"/>
  <c r="W296" i="30"/>
  <c r="AH286" i="30"/>
  <c r="V278" i="30"/>
  <c r="U277" i="30"/>
  <c r="V276" i="30"/>
  <c r="V275" i="30"/>
  <c r="AH259" i="30"/>
  <c r="U255" i="30"/>
  <c r="L255" i="30"/>
  <c r="X254" i="30"/>
  <c r="AH251" i="30"/>
  <c r="U247" i="30"/>
  <c r="W247" i="30"/>
  <c r="L247" i="30"/>
  <c r="X246" i="30"/>
  <c r="AH424" i="30"/>
  <c r="AG394" i="30"/>
  <c r="X390" i="30"/>
  <c r="V388" i="30"/>
  <c r="U353" i="30"/>
  <c r="L353" i="30"/>
  <c r="V345" i="30"/>
  <c r="AG339" i="30"/>
  <c r="X337" i="30"/>
  <c r="W326" i="30"/>
  <c r="U325" i="30"/>
  <c r="U324" i="30"/>
  <c r="AG319" i="30"/>
  <c r="V313" i="30"/>
  <c r="AH304" i="30"/>
  <c r="AG301" i="30"/>
  <c r="X297" i="30"/>
  <c r="AH287" i="30"/>
  <c r="AG286" i="30"/>
  <c r="AH283" i="30"/>
  <c r="X280" i="30"/>
  <c r="U276" i="30"/>
  <c r="L276" i="30"/>
  <c r="U275" i="30"/>
  <c r="L275" i="30"/>
  <c r="W263" i="30"/>
  <c r="X262" i="30"/>
  <c r="AG259" i="30"/>
  <c r="W254" i="30"/>
  <c r="AG251" i="30"/>
  <c r="X354" i="30"/>
  <c r="U345" i="30"/>
  <c r="L345" i="30"/>
  <c r="W337" i="30"/>
  <c r="U327" i="30"/>
  <c r="L327" i="30"/>
  <c r="V326" i="30"/>
  <c r="X314" i="30"/>
  <c r="U313" i="30"/>
  <c r="AG304" i="30"/>
  <c r="W297" i="30"/>
  <c r="AG287" i="30"/>
  <c r="AH285" i="30"/>
  <c r="AG283" i="30"/>
  <c r="W280" i="30"/>
  <c r="AH270" i="30"/>
  <c r="U263" i="30"/>
  <c r="L263" i="30"/>
  <c r="W262" i="30"/>
  <c r="V254" i="30"/>
  <c r="W422" i="30"/>
  <c r="AG400" i="30"/>
  <c r="AH396" i="30"/>
  <c r="W369" i="30"/>
  <c r="AH357" i="30"/>
  <c r="W354" i="30"/>
  <c r="X346" i="30"/>
  <c r="V337" i="30"/>
  <c r="AH320" i="30"/>
  <c r="W314" i="30"/>
  <c r="AH305" i="30"/>
  <c r="V297" i="30"/>
  <c r="AH288" i="30"/>
  <c r="AG285" i="30"/>
  <c r="X281" i="30"/>
  <c r="AH271" i="30"/>
  <c r="AG270" i="30"/>
  <c r="AH267" i="30"/>
  <c r="X264" i="30"/>
  <c r="V262" i="30"/>
  <c r="X261" i="30"/>
  <c r="AH258" i="30"/>
  <c r="U254" i="30"/>
  <c r="L254" i="30"/>
  <c r="X253" i="30"/>
  <c r="AH250" i="30"/>
  <c r="U246" i="30"/>
  <c r="V460" i="30"/>
  <c r="U422" i="30"/>
  <c r="L422" i="30"/>
  <c r="AH358" i="30"/>
  <c r="U354" i="30"/>
  <c r="AG350" i="30"/>
  <c r="V346" i="30"/>
  <c r="AH342" i="30"/>
  <c r="AH341" i="30"/>
  <c r="W338" i="30"/>
  <c r="X328" i="30"/>
  <c r="AH321" i="30"/>
  <c r="X316" i="30"/>
  <c r="X315" i="30"/>
  <c r="U314" i="30"/>
  <c r="W298" i="30"/>
  <c r="AH289" i="30"/>
  <c r="V281" i="30"/>
  <c r="AH272" i="30"/>
  <c r="AG269" i="30"/>
  <c r="X265" i="30"/>
  <c r="V261" i="30"/>
  <c r="V253" i="30"/>
  <c r="AH448" i="30"/>
  <c r="AG358" i="30"/>
  <c r="X355" i="30"/>
  <c r="AH351" i="30"/>
  <c r="U346" i="30"/>
  <c r="W346" i="30"/>
  <c r="L346" i="30"/>
  <c r="AG342" i="30"/>
  <c r="V338" i="30"/>
  <c r="AH331" i="30"/>
  <c r="AG321" i="30"/>
  <c r="W316" i="30"/>
  <c r="W315" i="30"/>
  <c r="V298" i="30"/>
  <c r="AG289" i="30"/>
  <c r="X282" i="30"/>
  <c r="U281" i="30"/>
  <c r="AG272" i="30"/>
  <c r="W265" i="30"/>
  <c r="U261" i="30"/>
  <c r="X260" i="30"/>
  <c r="AH257" i="30"/>
  <c r="U253" i="30"/>
  <c r="X252" i="30"/>
  <c r="AH249" i="30"/>
  <c r="U245" i="30"/>
  <c r="X244" i="30"/>
  <c r="U360" i="30"/>
  <c r="L360" i="30"/>
  <c r="W355" i="30"/>
  <c r="AG351" i="30"/>
  <c r="X347" i="30"/>
  <c r="AH343" i="30"/>
  <c r="U338" i="30"/>
  <c r="AG331" i="30"/>
  <c r="X329" i="30"/>
  <c r="X318" i="30"/>
  <c r="V317" i="30"/>
  <c r="V316" i="30"/>
  <c r="V315" i="30"/>
  <c r="X302" i="30"/>
  <c r="X300" i="30"/>
  <c r="X299" i="30"/>
  <c r="U298" i="30"/>
  <c r="X298" i="30"/>
  <c r="L298" i="30"/>
  <c r="W282" i="30"/>
  <c r="AH273" i="30"/>
  <c r="V265" i="30"/>
  <c r="W260" i="30"/>
  <c r="AG257" i="30"/>
  <c r="W252" i="30"/>
  <c r="AG249" i="30"/>
  <c r="W244" i="30"/>
  <c r="AG241" i="30"/>
  <c r="V435" i="30"/>
  <c r="W415" i="30"/>
  <c r="X404" i="30"/>
  <c r="X356" i="30"/>
  <c r="V355" i="30"/>
  <c r="W347" i="30"/>
  <c r="AG343" i="30"/>
  <c r="X339" i="30"/>
  <c r="W329" i="30"/>
  <c r="W318" i="30"/>
  <c r="U317" i="30"/>
  <c r="L317" i="30"/>
  <c r="U316" i="30"/>
  <c r="U315" i="30"/>
  <c r="L315" i="30"/>
  <c r="U303" i="30"/>
  <c r="L303" i="30"/>
  <c r="W302" i="30"/>
  <c r="V301" i="30"/>
  <c r="W300" i="30"/>
  <c r="W299" i="30"/>
  <c r="V282" i="30"/>
  <c r="AG273" i="30"/>
  <c r="X266" i="30"/>
  <c r="U265" i="30"/>
  <c r="L265" i="30"/>
  <c r="V260" i="30"/>
  <c r="V252" i="30"/>
  <c r="V244" i="30"/>
  <c r="V236" i="30"/>
  <c r="V493" i="30"/>
  <c r="U435" i="30"/>
  <c r="L435" i="30"/>
  <c r="U415" i="30"/>
  <c r="L415" i="30"/>
  <c r="AG408" i="30"/>
  <c r="W404" i="30"/>
  <c r="U373" i="30"/>
  <c r="L373" i="30"/>
  <c r="W356" i="30"/>
  <c r="U355" i="30"/>
  <c r="X348" i="30"/>
  <c r="V347" i="30"/>
  <c r="W339" i="30"/>
  <c r="V329" i="30"/>
  <c r="U319" i="30"/>
  <c r="L319" i="30"/>
  <c r="V318" i="30"/>
  <c r="AH310" i="30"/>
  <c r="V302" i="30"/>
  <c r="U301" i="30"/>
  <c r="L301" i="30"/>
  <c r="V300" i="30"/>
  <c r="V299" i="30"/>
  <c r="X286" i="30"/>
  <c r="X284" i="30"/>
  <c r="X283" i="30"/>
  <c r="U282" i="30"/>
  <c r="L282" i="30"/>
  <c r="W266" i="30"/>
  <c r="U260" i="30"/>
  <c r="L260" i="30"/>
  <c r="X259" i="30"/>
  <c r="AH256" i="30"/>
  <c r="U252" i="30"/>
  <c r="L252" i="30"/>
  <c r="X251" i="30"/>
  <c r="AH248" i="30"/>
  <c r="U244" i="30"/>
  <c r="X243" i="30"/>
  <c r="AH240" i="30"/>
  <c r="U236" i="30"/>
  <c r="X235" i="30"/>
  <c r="AH232" i="30"/>
  <c r="X455" i="30"/>
  <c r="V404" i="30"/>
  <c r="V357" i="30"/>
  <c r="V356" i="30"/>
  <c r="AH352" i="30"/>
  <c r="W348" i="30"/>
  <c r="U347" i="30"/>
  <c r="X340" i="30"/>
  <c r="V339" i="30"/>
  <c r="AH334" i="30"/>
  <c r="X330" i="30"/>
  <c r="U329" i="30"/>
  <c r="AH311" i="30"/>
  <c r="AG310" i="30"/>
  <c r="AH307" i="30"/>
  <c r="X304" i="30"/>
  <c r="U300" i="30"/>
  <c r="L300" i="30"/>
  <c r="U299" i="30"/>
  <c r="U287" i="30"/>
  <c r="W286" i="30"/>
  <c r="V285" i="30"/>
  <c r="W284" i="30"/>
  <c r="W283" i="30"/>
  <c r="V266" i="30"/>
  <c r="W259" i="30"/>
  <c r="AG256" i="30"/>
  <c r="W251" i="30"/>
  <c r="AG248" i="30"/>
  <c r="W243" i="30"/>
  <c r="AG240" i="30"/>
  <c r="W235" i="30"/>
  <c r="AG232" i="30"/>
  <c r="V464" i="30"/>
  <c r="W455" i="30"/>
  <c r="X426" i="30"/>
  <c r="V375" i="30"/>
  <c r="U357" i="30"/>
  <c r="L357" i="30"/>
  <c r="U356" i="30"/>
  <c r="L356" i="30"/>
  <c r="AG352" i="30"/>
  <c r="V349" i="30"/>
  <c r="V348" i="30"/>
  <c r="AH344" i="30"/>
  <c r="W340" i="30"/>
  <c r="U339" i="30"/>
  <c r="AH335" i="30"/>
  <c r="AG334" i="30"/>
  <c r="AH333" i="30"/>
  <c r="W330" i="30"/>
  <c r="AG311" i="30"/>
  <c r="AH309" i="30"/>
  <c r="AG307" i="30"/>
  <c r="W304" i="30"/>
  <c r="AH294" i="30"/>
  <c r="V286" i="30"/>
  <c r="U285" i="30"/>
  <c r="L285" i="30"/>
  <c r="V284" i="30"/>
  <c r="V283" i="30"/>
  <c r="X270" i="30"/>
  <c r="X268" i="30"/>
  <c r="X267" i="30"/>
  <c r="U266" i="30"/>
  <c r="L266" i="30"/>
  <c r="V259" i="30"/>
  <c r="V251" i="30"/>
  <c r="V243" i="30"/>
  <c r="V235" i="30"/>
  <c r="W483" i="30"/>
  <c r="X389" i="30"/>
  <c r="W387" i="30"/>
  <c r="V377" i="30"/>
  <c r="X350" i="30"/>
  <c r="U349" i="30"/>
  <c r="L349" i="30"/>
  <c r="U348" i="30"/>
  <c r="L348" i="30"/>
  <c r="AG344" i="30"/>
  <c r="V341" i="30"/>
  <c r="V340" i="30"/>
  <c r="AG335" i="30"/>
  <c r="V330" i="30"/>
  <c r="X320" i="30"/>
  <c r="AH312" i="30"/>
  <c r="AG309" i="30"/>
  <c r="X305" i="30"/>
  <c r="AH295" i="30"/>
  <c r="AG294" i="30"/>
  <c r="AH291" i="30"/>
  <c r="X288" i="30"/>
  <c r="U284" i="30"/>
  <c r="L284" i="30"/>
  <c r="U283" i="30"/>
  <c r="L283" i="30"/>
  <c r="U271" i="30"/>
  <c r="W270" i="30"/>
  <c r="V269" i="30"/>
  <c r="W268" i="30"/>
  <c r="W267" i="30"/>
  <c r="U259" i="30"/>
  <c r="X258" i="30"/>
  <c r="AH255" i="30"/>
  <c r="U251" i="30"/>
  <c r="X250" i="30"/>
  <c r="AH247" i="30"/>
  <c r="U243" i="30"/>
  <c r="X242" i="30"/>
  <c r="AH239" i="30"/>
  <c r="U235" i="30"/>
  <c r="L235" i="30"/>
  <c r="X234" i="30"/>
  <c r="AH231" i="30"/>
  <c r="V483" i="30"/>
  <c r="AG443" i="30"/>
  <c r="AG401" i="30"/>
  <c r="W389" i="30"/>
  <c r="V387" i="30"/>
  <c r="X358" i="30"/>
  <c r="AH353" i="30"/>
  <c r="W350" i="30"/>
  <c r="X342" i="30"/>
  <c r="U341" i="30"/>
  <c r="U340" i="30"/>
  <c r="U330" i="30"/>
  <c r="AH323" i="30"/>
  <c r="AG312" i="30"/>
  <c r="W305" i="30"/>
  <c r="AG295" i="30"/>
  <c r="AH293" i="30"/>
  <c r="AG291" i="30"/>
  <c r="W288" i="30"/>
  <c r="AH278" i="30"/>
  <c r="V270" i="30"/>
  <c r="U269" i="30"/>
  <c r="V268" i="30"/>
  <c r="V267" i="30"/>
  <c r="W258" i="30"/>
  <c r="AG255" i="30"/>
  <c r="W250" i="30"/>
  <c r="AG247" i="30"/>
  <c r="W242" i="30"/>
  <c r="AG239" i="30"/>
  <c r="W234" i="30"/>
  <c r="AG231" i="30"/>
  <c r="AH452" i="30"/>
  <c r="W430" i="30"/>
  <c r="AH395" i="30"/>
  <c r="AG353" i="30"/>
  <c r="AH345" i="30"/>
  <c r="W342" i="30"/>
  <c r="AH336" i="30"/>
  <c r="X331" i="30"/>
  <c r="AG323" i="30"/>
  <c r="X321" i="30"/>
  <c r="AH313" i="30"/>
  <c r="V305" i="30"/>
  <c r="AH296" i="30"/>
  <c r="AG293" i="30"/>
  <c r="X289" i="30"/>
  <c r="AH279" i="30"/>
  <c r="AG278" i="30"/>
  <c r="AH275" i="30"/>
  <c r="X272" i="30"/>
  <c r="U268" i="30"/>
  <c r="L268" i="30"/>
  <c r="U267" i="30"/>
  <c r="L267" i="30"/>
  <c r="V258" i="30"/>
  <c r="V250" i="30"/>
  <c r="V242" i="30"/>
  <c r="V234" i="30"/>
  <c r="AG452" i="30"/>
  <c r="AG395" i="30"/>
  <c r="W370" i="30"/>
  <c r="U351" i="30"/>
  <c r="L351" i="30"/>
  <c r="AG345" i="30"/>
  <c r="AG336" i="30"/>
  <c r="W331" i="30"/>
  <c r="W321" i="30"/>
  <c r="AG313" i="30"/>
  <c r="X306" i="30"/>
  <c r="U305" i="30"/>
  <c r="AG296" i="30"/>
  <c r="W289" i="30"/>
  <c r="AG279" i="30"/>
  <c r="AH277" i="30"/>
  <c r="AG275" i="30"/>
  <c r="W272" i="30"/>
  <c r="U258" i="30"/>
  <c r="L258" i="30"/>
  <c r="X257" i="30"/>
  <c r="AH254" i="30"/>
  <c r="U250" i="30"/>
  <c r="L250" i="30"/>
  <c r="X249" i="30"/>
  <c r="AH246" i="30"/>
  <c r="U242" i="30"/>
  <c r="L242" i="30"/>
  <c r="X241" i="30"/>
  <c r="AH238" i="30"/>
  <c r="U234" i="30"/>
  <c r="X233" i="30"/>
  <c r="AH230" i="30"/>
  <c r="U459" i="30"/>
  <c r="U343" i="30"/>
  <c r="L343" i="30"/>
  <c r="AH337" i="30"/>
  <c r="X332" i="30"/>
  <c r="V331" i="30"/>
  <c r="AH326" i="30"/>
  <c r="V321" i="30"/>
  <c r="W306" i="30"/>
  <c r="AH297" i="30"/>
  <c r="V289" i="30"/>
  <c r="AH280" i="30"/>
  <c r="AG277" i="30"/>
  <c r="X273" i="30"/>
  <c r="AH263" i="30"/>
  <c r="AH262" i="30"/>
  <c r="W257" i="30"/>
  <c r="AG254" i="30"/>
  <c r="W249" i="30"/>
  <c r="AG246" i="30"/>
  <c r="W241" i="30"/>
  <c r="AG238" i="30"/>
  <c r="W233" i="30"/>
  <c r="AG230" i="30"/>
  <c r="V354" i="30"/>
  <c r="X322" i="30"/>
  <c r="V314" i="30"/>
  <c r="AG305" i="30"/>
  <c r="AG297" i="30"/>
  <c r="W281" i="30"/>
  <c r="V230" i="30"/>
  <c r="U229" i="30"/>
  <c r="X228" i="30"/>
  <c r="AH225" i="30"/>
  <c r="U221" i="30"/>
  <c r="X220" i="30"/>
  <c r="AH217" i="30"/>
  <c r="U214" i="30"/>
  <c r="AH211" i="30"/>
  <c r="X208" i="30"/>
  <c r="V201" i="30"/>
  <c r="AG200" i="30"/>
  <c r="X196" i="30"/>
  <c r="V189" i="30"/>
  <c r="AG188" i="30"/>
  <c r="X184" i="30"/>
  <c r="V177" i="30"/>
  <c r="AG176" i="30"/>
  <c r="X172" i="30"/>
  <c r="V165" i="30"/>
  <c r="AG164" i="30"/>
  <c r="X368" i="30"/>
  <c r="U337" i="30"/>
  <c r="W322" i="30"/>
  <c r="V247" i="30"/>
  <c r="X238" i="30"/>
  <c r="AH235" i="30"/>
  <c r="X231" i="30"/>
  <c r="U230" i="30"/>
  <c r="W228" i="30"/>
  <c r="AG225" i="30"/>
  <c r="W220" i="30"/>
  <c r="AG217" i="30"/>
  <c r="X213" i="30"/>
  <c r="AG211" i="30"/>
  <c r="W208" i="30"/>
  <c r="AH207" i="30"/>
  <c r="U201" i="30"/>
  <c r="K197" i="30"/>
  <c r="W196" i="30"/>
  <c r="AH195" i="30"/>
  <c r="U189" i="30"/>
  <c r="K185" i="30"/>
  <c r="W184" i="30"/>
  <c r="AH183" i="30"/>
  <c r="U177" i="30"/>
  <c r="K173" i="30"/>
  <c r="W172" i="30"/>
  <c r="AH171" i="30"/>
  <c r="U165" i="30"/>
  <c r="V322" i="30"/>
  <c r="AG288" i="30"/>
  <c r="W238" i="30"/>
  <c r="AG235" i="30"/>
  <c r="W231" i="30"/>
  <c r="V228" i="30"/>
  <c r="V220" i="30"/>
  <c r="W213" i="30"/>
  <c r="V208" i="30"/>
  <c r="AG207" i="30"/>
  <c r="X203" i="30"/>
  <c r="V196" i="30"/>
  <c r="AG195" i="30"/>
  <c r="X191" i="30"/>
  <c r="V184" i="30"/>
  <c r="AG183" i="30"/>
  <c r="X179" i="30"/>
  <c r="V172" i="30"/>
  <c r="AG171" i="30"/>
  <c r="X167" i="30"/>
  <c r="AH349" i="30"/>
  <c r="X274" i="30"/>
  <c r="W264" i="30"/>
  <c r="AH241" i="30"/>
  <c r="V238" i="30"/>
  <c r="X232" i="30"/>
  <c r="V231" i="30"/>
  <c r="U228" i="30"/>
  <c r="L228" i="30"/>
  <c r="X227" i="30"/>
  <c r="AH224" i="30"/>
  <c r="U220" i="30"/>
  <c r="L220" i="30"/>
  <c r="X219" i="30"/>
  <c r="V213" i="30"/>
  <c r="U208" i="30"/>
  <c r="K204" i="30"/>
  <c r="W203" i="30"/>
  <c r="AH202" i="30"/>
  <c r="U196" i="30"/>
  <c r="K192" i="30"/>
  <c r="W191" i="30"/>
  <c r="AH190" i="30"/>
  <c r="U184" i="30"/>
  <c r="K180" i="30"/>
  <c r="W179" i="30"/>
  <c r="AH178" i="30"/>
  <c r="U172" i="30"/>
  <c r="K168" i="30"/>
  <c r="W167" i="30"/>
  <c r="AH166" i="30"/>
  <c r="AH438" i="30"/>
  <c r="AG280" i="30"/>
  <c r="AH261" i="30"/>
  <c r="U238" i="30"/>
  <c r="L238" i="30"/>
  <c r="W232" i="30"/>
  <c r="U231" i="30"/>
  <c r="L231" i="30"/>
  <c r="W227" i="30"/>
  <c r="AG224" i="30"/>
  <c r="W219" i="30"/>
  <c r="AH216" i="30"/>
  <c r="U213" i="30"/>
  <c r="AH210" i="30"/>
  <c r="V203" i="30"/>
  <c r="AG202" i="30"/>
  <c r="X198" i="30"/>
  <c r="V191" i="30"/>
  <c r="AG190" i="30"/>
  <c r="X186" i="30"/>
  <c r="V179" i="30"/>
  <c r="AG178" i="30"/>
  <c r="X174" i="30"/>
  <c r="V167" i="30"/>
  <c r="AG166" i="30"/>
  <c r="AG438" i="30"/>
  <c r="AG261" i="30"/>
  <c r="X256" i="30"/>
  <c r="X245" i="30"/>
  <c r="AH242" i="30"/>
  <c r="AH236" i="30"/>
  <c r="V233" i="30"/>
  <c r="V232" i="30"/>
  <c r="V227" i="30"/>
  <c r="V219" i="30"/>
  <c r="AG216" i="30"/>
  <c r="X212" i="30"/>
  <c r="AG210" i="30"/>
  <c r="U203" i="30"/>
  <c r="K199" i="30"/>
  <c r="W198" i="30"/>
  <c r="AH197" i="30"/>
  <c r="U191" i="30"/>
  <c r="AG477" i="30"/>
  <c r="V414" i="30"/>
  <c r="U311" i="30"/>
  <c r="L311" i="30"/>
  <c r="V309" i="30"/>
  <c r="X307" i="30"/>
  <c r="W256" i="30"/>
  <c r="AH253" i="30"/>
  <c r="W245" i="30"/>
  <c r="AG242" i="30"/>
  <c r="X239" i="30"/>
  <c r="AG236" i="30"/>
  <c r="U233" i="30"/>
  <c r="L233" i="30"/>
  <c r="U232" i="30"/>
  <c r="L232" i="30"/>
  <c r="U227" i="30"/>
  <c r="L227" i="30"/>
  <c r="X226" i="30"/>
  <c r="AH223" i="30"/>
  <c r="U219" i="30"/>
  <c r="X218" i="30"/>
  <c r="W212" i="30"/>
  <c r="W307" i="30"/>
  <c r="U297" i="30"/>
  <c r="L297" i="30"/>
  <c r="AG263" i="30"/>
  <c r="AG253" i="30"/>
  <c r="V245" i="30"/>
  <c r="W239" i="30"/>
  <c r="W226" i="30"/>
  <c r="AG223" i="30"/>
  <c r="W218" i="30"/>
  <c r="V212" i="30"/>
  <c r="K206" i="30"/>
  <c r="W205" i="30"/>
  <c r="AH204" i="30"/>
  <c r="U198" i="30"/>
  <c r="K194" i="30"/>
  <c r="W193" i="30"/>
  <c r="AH192" i="30"/>
  <c r="U186" i="30"/>
  <c r="K182" i="30"/>
  <c r="W181" i="30"/>
  <c r="AH180" i="30"/>
  <c r="U174" i="30"/>
  <c r="K170" i="30"/>
  <c r="W169" i="30"/>
  <c r="AH168" i="30"/>
  <c r="X334" i="30"/>
  <c r="AH243" i="30"/>
  <c r="X240" i="30"/>
  <c r="V239" i="30"/>
  <c r="W334" i="30"/>
  <c r="W332" i="30"/>
  <c r="X290" i="30"/>
  <c r="AG271" i="30"/>
  <c r="AG243" i="30"/>
  <c r="W240" i="30"/>
  <c r="U239" i="30"/>
  <c r="L239" i="30"/>
  <c r="U226" i="30"/>
  <c r="X225" i="30"/>
  <c r="V332" i="30"/>
  <c r="AH327" i="30"/>
  <c r="AH325" i="30"/>
  <c r="W290" i="30"/>
  <c r="AH269" i="30"/>
  <c r="X248" i="30"/>
  <c r="V241" i="30"/>
  <c r="V240" i="30"/>
  <c r="AH237" i="30"/>
  <c r="W225" i="30"/>
  <c r="U332" i="30"/>
  <c r="AG327" i="30"/>
  <c r="V290" i="30"/>
  <c r="AG267" i="30"/>
  <c r="W248" i="30"/>
  <c r="U241" i="30"/>
  <c r="L241" i="30"/>
  <c r="U240" i="30"/>
  <c r="AG237" i="30"/>
  <c r="V225" i="30"/>
  <c r="U450" i="30"/>
  <c r="U321" i="30"/>
  <c r="L321" i="30"/>
  <c r="W261" i="30"/>
  <c r="AH229" i="30"/>
  <c r="U225" i="30"/>
  <c r="L225" i="30"/>
  <c r="X224" i="30"/>
  <c r="AG229" i="30"/>
  <c r="V369" i="30"/>
  <c r="AH350" i="30"/>
  <c r="X338" i="30"/>
  <c r="W273" i="30"/>
  <c r="W253" i="30"/>
  <c r="W246" i="30"/>
  <c r="AH244" i="30"/>
  <c r="X236" i="30"/>
  <c r="V224" i="30"/>
  <c r="AH378" i="30"/>
  <c r="W359" i="30"/>
  <c r="V273" i="30"/>
  <c r="V246" i="30"/>
  <c r="AG244" i="30"/>
  <c r="W236" i="30"/>
  <c r="AH228" i="30"/>
  <c r="U224" i="30"/>
  <c r="X223" i="30"/>
  <c r="AG378" i="30"/>
  <c r="AH281" i="30"/>
  <c r="U273" i="30"/>
  <c r="V257" i="30"/>
  <c r="AG228" i="30"/>
  <c r="AG427" i="30"/>
  <c r="AG320" i="30"/>
  <c r="X310" i="30"/>
  <c r="X308" i="30"/>
  <c r="AG281" i="30"/>
  <c r="U257" i="30"/>
  <c r="L257" i="30"/>
  <c r="AG337" i="30"/>
  <c r="W310" i="30"/>
  <c r="W308" i="30"/>
  <c r="AG262" i="30"/>
  <c r="AH227" i="30"/>
  <c r="V306" i="30"/>
  <c r="AH264" i="30"/>
  <c r="V249" i="30"/>
  <c r="X237" i="30"/>
  <c r="AG227" i="30"/>
  <c r="U306" i="30"/>
  <c r="AG264" i="30"/>
  <c r="U249" i="30"/>
  <c r="AH245" i="30"/>
  <c r="W237" i="30"/>
  <c r="AG250" i="30"/>
  <c r="AG234" i="30"/>
  <c r="W230" i="30"/>
  <c r="V229" i="30"/>
  <c r="V221" i="30"/>
  <c r="V214" i="30"/>
  <c r="U206" i="30"/>
  <c r="K202" i="30"/>
  <c r="W201" i="30"/>
  <c r="AH200" i="30"/>
  <c r="U194" i="30"/>
  <c r="K190" i="30"/>
  <c r="X222" i="30"/>
  <c r="AG209" i="30"/>
  <c r="U195" i="30"/>
  <c r="W194" i="30"/>
  <c r="V185" i="30"/>
  <c r="AG182" i="30"/>
  <c r="U178" i="30"/>
  <c r="V171" i="30"/>
  <c r="AG169" i="30"/>
  <c r="U164" i="30"/>
  <c r="AH162" i="30"/>
  <c r="U156" i="30"/>
  <c r="K152" i="30"/>
  <c r="W151" i="30"/>
  <c r="AH150" i="30"/>
  <c r="U144" i="30"/>
  <c r="K140" i="30"/>
  <c r="W139" i="30"/>
  <c r="AH138" i="30"/>
  <c r="U132" i="30"/>
  <c r="K128" i="30"/>
  <c r="W127" i="30"/>
  <c r="AH233" i="30"/>
  <c r="W222" i="30"/>
  <c r="K200" i="30"/>
  <c r="V194" i="30"/>
  <c r="X193" i="30"/>
  <c r="U185" i="30"/>
  <c r="X177" i="30"/>
  <c r="U171" i="30"/>
  <c r="AG168" i="30"/>
  <c r="K165" i="30"/>
  <c r="AG162" i="30"/>
  <c r="X158" i="30"/>
  <c r="V151" i="30"/>
  <c r="AG150" i="30"/>
  <c r="X146" i="30"/>
  <c r="V139" i="30"/>
  <c r="AG138" i="30"/>
  <c r="AG233" i="30"/>
  <c r="V222" i="30"/>
  <c r="AH218" i="30"/>
  <c r="X215" i="30"/>
  <c r="AH205" i="30"/>
  <c r="AG204" i="30"/>
  <c r="V193" i="30"/>
  <c r="X192" i="30"/>
  <c r="AH188" i="30"/>
  <c r="W177" i="30"/>
  <c r="X176" i="30"/>
  <c r="K172" i="30"/>
  <c r="X170" i="30"/>
  <c r="K166" i="30"/>
  <c r="X163" i="30"/>
  <c r="K159" i="30"/>
  <c r="W158" i="30"/>
  <c r="AH157" i="30"/>
  <c r="U151" i="30"/>
  <c r="K147" i="30"/>
  <c r="W146" i="30"/>
  <c r="AH145" i="30"/>
  <c r="U139" i="30"/>
  <c r="K135" i="30"/>
  <c r="W134" i="30"/>
  <c r="AH133" i="30"/>
  <c r="U127" i="30"/>
  <c r="X352" i="30"/>
  <c r="U222" i="30"/>
  <c r="L222" i="30"/>
  <c r="AH219" i="30"/>
  <c r="AG218" i="30"/>
  <c r="W215" i="30"/>
  <c r="AG205" i="30"/>
  <c r="K198" i="30"/>
  <c r="K196" i="30"/>
  <c r="U193" i="30"/>
  <c r="W192" i="30"/>
  <c r="AH187" i="30"/>
  <c r="K186" i="30"/>
  <c r="K179" i="30"/>
  <c r="W176" i="30"/>
  <c r="AH174" i="30"/>
  <c r="W170" i="30"/>
  <c r="W163" i="30"/>
  <c r="V158" i="30"/>
  <c r="AG157" i="30"/>
  <c r="X153" i="30"/>
  <c r="V146" i="30"/>
  <c r="AG145" i="30"/>
  <c r="X141" i="30"/>
  <c r="V134" i="30"/>
  <c r="AG133" i="30"/>
  <c r="X129" i="30"/>
  <c r="X229" i="30"/>
  <c r="AG219" i="30"/>
  <c r="V215" i="30"/>
  <c r="V192" i="30"/>
  <c r="AG187" i="30"/>
  <c r="X183" i="30"/>
  <c r="V176" i="30"/>
  <c r="AG174" i="30"/>
  <c r="V170" i="30"/>
  <c r="V163" i="30"/>
  <c r="U158" i="30"/>
  <c r="K154" i="30"/>
  <c r="W153" i="30"/>
  <c r="AH152" i="30"/>
  <c r="U146" i="30"/>
  <c r="K142" i="30"/>
  <c r="W141" i="30"/>
  <c r="AH140" i="30"/>
  <c r="U134" i="30"/>
  <c r="W229" i="30"/>
  <c r="U215" i="30"/>
  <c r="X207" i="30"/>
  <c r="AH203" i="30"/>
  <c r="U192" i="30"/>
  <c r="X190" i="30"/>
  <c r="W183" i="30"/>
  <c r="AH181" i="30"/>
  <c r="U176" i="30"/>
  <c r="U170" i="30"/>
  <c r="AH167" i="30"/>
  <c r="U163" i="30"/>
  <c r="X160" i="30"/>
  <c r="V153" i="30"/>
  <c r="AG152" i="30"/>
  <c r="X148" i="30"/>
  <c r="V141" i="30"/>
  <c r="AG140" i="30"/>
  <c r="X136" i="30"/>
  <c r="V129" i="30"/>
  <c r="AG128" i="30"/>
  <c r="AH220" i="30"/>
  <c r="X216" i="30"/>
  <c r="W207" i="30"/>
  <c r="AG203" i="30"/>
  <c r="AH201" i="30"/>
  <c r="W190" i="30"/>
  <c r="V183" i="30"/>
  <c r="AG181" i="30"/>
  <c r="K177" i="30"/>
  <c r="X175" i="30"/>
  <c r="X169" i="30"/>
  <c r="AG167" i="30"/>
  <c r="K161" i="30"/>
  <c r="W160" i="30"/>
  <c r="AH159" i="30"/>
  <c r="U153" i="30"/>
  <c r="K149" i="30"/>
  <c r="W148" i="30"/>
  <c r="AH147" i="30"/>
  <c r="AG326" i="30"/>
  <c r="W223" i="30"/>
  <c r="AG220" i="30"/>
  <c r="W216" i="30"/>
  <c r="V207" i="30"/>
  <c r="X206" i="30"/>
  <c r="AG226" i="30"/>
  <c r="U223" i="30"/>
  <c r="L223" i="30"/>
  <c r="W217" i="30"/>
  <c r="U216" i="30"/>
  <c r="L216" i="30"/>
  <c r="AG212" i="30"/>
  <c r="W209" i="30"/>
  <c r="V206" i="30"/>
  <c r="X205" i="30"/>
  <c r="W188" i="30"/>
  <c r="AH186" i="30"/>
  <c r="W182" i="30"/>
  <c r="U175" i="30"/>
  <c r="K171" i="30"/>
  <c r="X168" i="30"/>
  <c r="X162" i="30"/>
  <c r="V155" i="30"/>
  <c r="AG154" i="30"/>
  <c r="X150" i="30"/>
  <c r="V143" i="30"/>
  <c r="AG142" i="30"/>
  <c r="X138" i="30"/>
  <c r="V131" i="30"/>
  <c r="AG130" i="30"/>
  <c r="X126" i="30"/>
  <c r="V422" i="30"/>
  <c r="AH221" i="30"/>
  <c r="V218" i="30"/>
  <c r="V217" i="30"/>
  <c r="U289" i="30"/>
  <c r="L289" i="30"/>
  <c r="AG258" i="30"/>
  <c r="V237" i="30"/>
  <c r="AG221" i="30"/>
  <c r="U218" i="30"/>
  <c r="L218" i="30"/>
  <c r="U217" i="30"/>
  <c r="U237" i="30"/>
  <c r="U331" i="30"/>
  <c r="AH234" i="30"/>
  <c r="AH222" i="30"/>
  <c r="X230" i="30"/>
  <c r="V226" i="30"/>
  <c r="AG222" i="30"/>
  <c r="V333" i="30"/>
  <c r="AG245" i="30"/>
  <c r="W224" i="30"/>
  <c r="AH215" i="30"/>
  <c r="U333" i="30"/>
  <c r="X221" i="30"/>
  <c r="W221" i="30"/>
  <c r="AH213" i="30"/>
  <c r="X209" i="30"/>
  <c r="K207" i="30"/>
  <c r="X194" i="30"/>
  <c r="W186" i="30"/>
  <c r="K183" i="30"/>
  <c r="AG180" i="30"/>
  <c r="V178" i="30"/>
  <c r="U162" i="30"/>
  <c r="X161" i="30"/>
  <c r="K150" i="30"/>
  <c r="V145" i="30"/>
  <c r="K138" i="30"/>
  <c r="V136" i="30"/>
  <c r="U125" i="30"/>
  <c r="K121" i="30"/>
  <c r="W120" i="30"/>
  <c r="AH119" i="30"/>
  <c r="U113" i="30"/>
  <c r="K109" i="30"/>
  <c r="W108" i="30"/>
  <c r="AH107" i="30"/>
  <c r="U101" i="30"/>
  <c r="K97" i="30"/>
  <c r="W96" i="30"/>
  <c r="AH95" i="30"/>
  <c r="U89" i="30"/>
  <c r="K85" i="30"/>
  <c r="W84" i="30"/>
  <c r="AH83" i="30"/>
  <c r="AG213" i="30"/>
  <c r="V209" i="30"/>
  <c r="V186" i="30"/>
  <c r="AH173" i="30"/>
  <c r="X171" i="30"/>
  <c r="X164" i="30"/>
  <c r="W161" i="30"/>
  <c r="AH155" i="30"/>
  <c r="AH154" i="30"/>
  <c r="U145" i="30"/>
  <c r="X144" i="30"/>
  <c r="U136" i="30"/>
  <c r="K126" i="30"/>
  <c r="V120" i="30"/>
  <c r="AG119" i="30"/>
  <c r="X115" i="30"/>
  <c r="V108" i="30"/>
  <c r="AG107" i="30"/>
  <c r="X103" i="30"/>
  <c r="U209" i="30"/>
  <c r="X187" i="30"/>
  <c r="AG173" i="30"/>
  <c r="W171" i="30"/>
  <c r="W164" i="30"/>
  <c r="V161" i="30"/>
  <c r="AG155" i="30"/>
  <c r="W144" i="30"/>
  <c r="AH141" i="30"/>
  <c r="K137" i="30"/>
  <c r="X135" i="30"/>
  <c r="W129" i="30"/>
  <c r="AH127" i="30"/>
  <c r="U120" i="30"/>
  <c r="K116" i="30"/>
  <c r="W115" i="30"/>
  <c r="AH114" i="30"/>
  <c r="U108" i="30"/>
  <c r="X217" i="30"/>
  <c r="X199" i="30"/>
  <c r="AH196" i="30"/>
  <c r="W187" i="30"/>
  <c r="V164" i="30"/>
  <c r="U161" i="30"/>
  <c r="V160" i="30"/>
  <c r="X159" i="30"/>
  <c r="K148" i="30"/>
  <c r="K146" i="30"/>
  <c r="V144" i="30"/>
  <c r="AG141" i="30"/>
  <c r="W135" i="30"/>
  <c r="AH132" i="30"/>
  <c r="K131" i="30"/>
  <c r="U129" i="30"/>
  <c r="AG127" i="30"/>
  <c r="X122" i="30"/>
  <c r="V115" i="30"/>
  <c r="AG114" i="30"/>
  <c r="X110" i="30"/>
  <c r="V103" i="30"/>
  <c r="AG102" i="30"/>
  <c r="X98" i="30"/>
  <c r="V91" i="30"/>
  <c r="AG90" i="30"/>
  <c r="W199" i="30"/>
  <c r="AG196" i="30"/>
  <c r="X195" i="30"/>
  <c r="AH191" i="30"/>
  <c r="X188" i="30"/>
  <c r="V187" i="30"/>
  <c r="U179" i="30"/>
  <c r="K178" i="30"/>
  <c r="K163" i="30"/>
  <c r="U160" i="30"/>
  <c r="W159" i="30"/>
  <c r="X157" i="30"/>
  <c r="AH153" i="30"/>
  <c r="X143" i="30"/>
  <c r="V135" i="30"/>
  <c r="AG132" i="30"/>
  <c r="K123" i="30"/>
  <c r="W122" i="30"/>
  <c r="AH121" i="30"/>
  <c r="U115" i="30"/>
  <c r="K111" i="30"/>
  <c r="W110" i="30"/>
  <c r="AH109" i="30"/>
  <c r="U103" i="30"/>
  <c r="K99" i="30"/>
  <c r="W98" i="30"/>
  <c r="AH97" i="30"/>
  <c r="U91" i="30"/>
  <c r="K87" i="30"/>
  <c r="W86" i="30"/>
  <c r="AH85" i="30"/>
  <c r="V199" i="30"/>
  <c r="W195" i="30"/>
  <c r="AG191" i="30"/>
  <c r="X189" i="30"/>
  <c r="V188" i="30"/>
  <c r="U187" i="30"/>
  <c r="K169" i="30"/>
  <c r="V159" i="30"/>
  <c r="W157" i="30"/>
  <c r="AG153" i="30"/>
  <c r="W143" i="30"/>
  <c r="U135" i="30"/>
  <c r="K130" i="30"/>
  <c r="V122" i="30"/>
  <c r="AG121" i="30"/>
  <c r="X117" i="30"/>
  <c r="V110" i="30"/>
  <c r="AG109" i="30"/>
  <c r="X105" i="30"/>
  <c r="V98" i="30"/>
  <c r="AG97" i="30"/>
  <c r="X93" i="30"/>
  <c r="V86" i="30"/>
  <c r="AG85" i="30"/>
  <c r="V223" i="30"/>
  <c r="X210" i="30"/>
  <c r="AH206" i="30"/>
  <c r="X204" i="30"/>
  <c r="U199" i="30"/>
  <c r="V195" i="30"/>
  <c r="AG192" i="30"/>
  <c r="W189" i="30"/>
  <c r="U188" i="30"/>
  <c r="AH175" i="30"/>
  <c r="U159" i="30"/>
  <c r="V157" i="30"/>
  <c r="X156" i="30"/>
  <c r="AH151" i="30"/>
  <c r="U143" i="30"/>
  <c r="X142" i="30"/>
  <c r="W210" i="30"/>
  <c r="AG206" i="30"/>
  <c r="W204" i="30"/>
  <c r="X200" i="30"/>
  <c r="X180" i="30"/>
  <c r="AG175" i="30"/>
  <c r="X165" i="30"/>
  <c r="K164" i="30"/>
  <c r="U157" i="30"/>
  <c r="W156" i="30"/>
  <c r="AG151" i="30"/>
  <c r="AH149" i="30"/>
  <c r="V210" i="30"/>
  <c r="V204" i="30"/>
  <c r="AG201" i="30"/>
  <c r="W200" i="30"/>
  <c r="AG197" i="30"/>
  <c r="V190" i="30"/>
  <c r="AH182" i="30"/>
  <c r="W180" i="30"/>
  <c r="W165" i="30"/>
  <c r="K162" i="30"/>
  <c r="V156" i="30"/>
  <c r="X155" i="30"/>
  <c r="AG149" i="30"/>
  <c r="K144" i="30"/>
  <c r="V142" i="30"/>
  <c r="K136" i="30"/>
  <c r="X133" i="30"/>
  <c r="V128" i="30"/>
  <c r="AH214" i="30"/>
  <c r="U210" i="30"/>
  <c r="U204" i="30"/>
  <c r="K203" i="30"/>
  <c r="V200" i="30"/>
  <c r="U190" i="30"/>
  <c r="V180" i="30"/>
  <c r="W155" i="30"/>
  <c r="X154" i="30"/>
  <c r="K145" i="30"/>
  <c r="U142" i="30"/>
  <c r="AH137" i="30"/>
  <c r="W133" i="30"/>
  <c r="AH131" i="30"/>
  <c r="U128" i="30"/>
  <c r="V124" i="30"/>
  <c r="AG123" i="30"/>
  <c r="X119" i="30"/>
  <c r="V112" i="30"/>
  <c r="AG111" i="30"/>
  <c r="X107" i="30"/>
  <c r="V100" i="30"/>
  <c r="AG99" i="30"/>
  <c r="X95" i="30"/>
  <c r="V88" i="30"/>
  <c r="AG87" i="30"/>
  <c r="X83" i="30"/>
  <c r="AG214" i="30"/>
  <c r="V205" i="30"/>
  <c r="U200" i="30"/>
  <c r="K195" i="30"/>
  <c r="K189" i="30"/>
  <c r="K187" i="30"/>
  <c r="AH184" i="30"/>
  <c r="U180" i="30"/>
  <c r="AH176" i="30"/>
  <c r="X173" i="30"/>
  <c r="X166" i="30"/>
  <c r="K158" i="30"/>
  <c r="U155" i="30"/>
  <c r="W154" i="30"/>
  <c r="AG137" i="30"/>
  <c r="U205" i="30"/>
  <c r="AG184" i="30"/>
  <c r="X181" i="30"/>
  <c r="AH177" i="30"/>
  <c r="W173" i="30"/>
  <c r="W166" i="30"/>
  <c r="K160" i="30"/>
  <c r="V154" i="30"/>
  <c r="AH148" i="30"/>
  <c r="U141" i="30"/>
  <c r="U133" i="30"/>
  <c r="AH185" i="30"/>
  <c r="V181" i="30"/>
  <c r="AG177" i="30"/>
  <c r="W174" i="30"/>
  <c r="V173" i="30"/>
  <c r="V166" i="30"/>
  <c r="K156" i="30"/>
  <c r="U154" i="30"/>
  <c r="AG148" i="30"/>
  <c r="AG147" i="30"/>
  <c r="AH146" i="30"/>
  <c r="X140" i="30"/>
  <c r="X132" i="30"/>
  <c r="AH130" i="30"/>
  <c r="V127" i="30"/>
  <c r="AH208" i="30"/>
  <c r="W206" i="30"/>
  <c r="AH193" i="30"/>
  <c r="AG185" i="30"/>
  <c r="U181" i="30"/>
  <c r="W175" i="30"/>
  <c r="V174" i="30"/>
  <c r="U173" i="30"/>
  <c r="U166" i="30"/>
  <c r="X152" i="30"/>
  <c r="AG146" i="30"/>
  <c r="W140" i="30"/>
  <c r="K134" i="30"/>
  <c r="W132" i="30"/>
  <c r="AG125" i="30"/>
  <c r="X121" i="30"/>
  <c r="X211" i="30"/>
  <c r="AG208" i="30"/>
  <c r="AH198" i="30"/>
  <c r="AG193" i="30"/>
  <c r="K188" i="30"/>
  <c r="X182" i="30"/>
  <c r="V175" i="30"/>
  <c r="AH170" i="30"/>
  <c r="W152" i="30"/>
  <c r="W150" i="30"/>
  <c r="K143" i="30"/>
  <c r="V140" i="30"/>
  <c r="W138" i="30"/>
  <c r="V132" i="30"/>
  <c r="W211" i="30"/>
  <c r="X201" i="30"/>
  <c r="AG198" i="30"/>
  <c r="AH194" i="30"/>
  <c r="V182" i="30"/>
  <c r="AG170" i="30"/>
  <c r="AH169" i="30"/>
  <c r="AH163" i="30"/>
  <c r="AH161" i="30"/>
  <c r="K157" i="30"/>
  <c r="V152" i="30"/>
  <c r="X151" i="30"/>
  <c r="V150" i="30"/>
  <c r="U140" i="30"/>
  <c r="X139" i="30"/>
  <c r="AH226" i="30"/>
  <c r="V216" i="30"/>
  <c r="AH212" i="30"/>
  <c r="V211" i="30"/>
  <c r="X197" i="30"/>
  <c r="AG194" i="30"/>
  <c r="K191" i="30"/>
  <c r="AG186" i="30"/>
  <c r="U182" i="30"/>
  <c r="U167" i="30"/>
  <c r="AG163" i="30"/>
  <c r="AG161" i="30"/>
  <c r="U152" i="30"/>
  <c r="U150" i="30"/>
  <c r="X149" i="30"/>
  <c r="AH144" i="30"/>
  <c r="U138" i="30"/>
  <c r="AG136" i="30"/>
  <c r="U211" i="30"/>
  <c r="AH209" i="30"/>
  <c r="U207" i="30"/>
  <c r="W197" i="30"/>
  <c r="U183" i="30"/>
  <c r="W149" i="30"/>
  <c r="AG144" i="30"/>
  <c r="X131" i="30"/>
  <c r="AH129" i="30"/>
  <c r="K127" i="30"/>
  <c r="U126" i="30"/>
  <c r="X214" i="30"/>
  <c r="AH199" i="30"/>
  <c r="V197" i="30"/>
  <c r="K155" i="30"/>
  <c r="V149" i="30"/>
  <c r="K141" i="30"/>
  <c r="X137" i="30"/>
  <c r="AH135" i="30"/>
  <c r="W131" i="30"/>
  <c r="AG129" i="30"/>
  <c r="X202" i="30"/>
  <c r="AG179" i="30"/>
  <c r="V168" i="30"/>
  <c r="AG160" i="30"/>
  <c r="AG159" i="30"/>
  <c r="AH158" i="30"/>
  <c r="U148" i="30"/>
  <c r="W147" i="30"/>
  <c r="V137" i="30"/>
  <c r="K132" i="30"/>
  <c r="X130" i="30"/>
  <c r="U123" i="30"/>
  <c r="K119" i="30"/>
  <c r="W118" i="30"/>
  <c r="AH117" i="30"/>
  <c r="U111" i="30"/>
  <c r="K107" i="30"/>
  <c r="W106" i="30"/>
  <c r="AH105" i="30"/>
  <c r="AG215" i="30"/>
  <c r="W202" i="30"/>
  <c r="X185" i="30"/>
  <c r="K181" i="30"/>
  <c r="K174" i="30"/>
  <c r="V169" i="30"/>
  <c r="U168" i="30"/>
  <c r="AG158" i="30"/>
  <c r="AH156" i="30"/>
  <c r="V147" i="30"/>
  <c r="AH143" i="30"/>
  <c r="U137" i="30"/>
  <c r="AH134" i="30"/>
  <c r="W130" i="30"/>
  <c r="X125" i="30"/>
  <c r="V118" i="30"/>
  <c r="AG117" i="30"/>
  <c r="X113" i="30"/>
  <c r="V106" i="30"/>
  <c r="AG105" i="30"/>
  <c r="X101" i="30"/>
  <c r="V94" i="30"/>
  <c r="AG93" i="30"/>
  <c r="W137" i="30"/>
  <c r="AH124" i="30"/>
  <c r="AG122" i="30"/>
  <c r="V114" i="30"/>
  <c r="V113" i="30"/>
  <c r="X112" i="30"/>
  <c r="X111" i="30"/>
  <c r="AG103" i="30"/>
  <c r="V99" i="30"/>
  <c r="AH96" i="30"/>
  <c r="U92" i="30"/>
  <c r="V87" i="30"/>
  <c r="AG81" i="30"/>
  <c r="K78" i="30"/>
  <c r="W77" i="30"/>
  <c r="AH76" i="30"/>
  <c r="U70" i="30"/>
  <c r="K66" i="30"/>
  <c r="W65" i="30"/>
  <c r="AH64" i="30"/>
  <c r="U58" i="30"/>
  <c r="K54" i="30"/>
  <c r="W53" i="30"/>
  <c r="AH52" i="30"/>
  <c r="U46" i="30"/>
  <c r="V41" i="30"/>
  <c r="AH40" i="30"/>
  <c r="K208" i="30"/>
  <c r="AH142" i="30"/>
  <c r="V130" i="30"/>
  <c r="AG124" i="30"/>
  <c r="W117" i="30"/>
  <c r="X116" i="30"/>
  <c r="U114" i="30"/>
  <c r="W112" i="30"/>
  <c r="W111" i="30"/>
  <c r="X109" i="30"/>
  <c r="W107" i="30"/>
  <c r="U99" i="30"/>
  <c r="AG96" i="30"/>
  <c r="U87" i="30"/>
  <c r="X82" i="30"/>
  <c r="V77" i="30"/>
  <c r="V198" i="30"/>
  <c r="K176" i="30"/>
  <c r="X147" i="30"/>
  <c r="U130" i="30"/>
  <c r="X118" i="30"/>
  <c r="V117" i="30"/>
  <c r="W116" i="30"/>
  <c r="U112" i="30"/>
  <c r="V111" i="30"/>
  <c r="U110" i="30"/>
  <c r="W109" i="30"/>
  <c r="V107" i="30"/>
  <c r="U98" i="30"/>
  <c r="K93" i="30"/>
  <c r="X91" i="30"/>
  <c r="AH89" i="30"/>
  <c r="W82" i="30"/>
  <c r="U77" i="30"/>
  <c r="K73" i="30"/>
  <c r="W72" i="30"/>
  <c r="AH71" i="30"/>
  <c r="U65" i="30"/>
  <c r="U147" i="30"/>
  <c r="W119" i="30"/>
  <c r="U118" i="30"/>
  <c r="U117" i="30"/>
  <c r="V116" i="30"/>
  <c r="V109" i="30"/>
  <c r="U107" i="30"/>
  <c r="X106" i="30"/>
  <c r="W105" i="30"/>
  <c r="AH102" i="30"/>
  <c r="W91" i="30"/>
  <c r="AG89" i="30"/>
  <c r="V82" i="30"/>
  <c r="X79" i="30"/>
  <c r="V72" i="30"/>
  <c r="AG71" i="30"/>
  <c r="X67" i="30"/>
  <c r="V60" i="30"/>
  <c r="AG59" i="30"/>
  <c r="X55" i="30"/>
  <c r="V48" i="30"/>
  <c r="AG47" i="30"/>
  <c r="X43" i="30"/>
  <c r="AH42" i="30"/>
  <c r="K193" i="30"/>
  <c r="X178" i="30"/>
  <c r="X128" i="30"/>
  <c r="AH126" i="30"/>
  <c r="V119" i="30"/>
  <c r="U116" i="30"/>
  <c r="U109" i="30"/>
  <c r="X108" i="30"/>
  <c r="U106" i="30"/>
  <c r="V105" i="30"/>
  <c r="AH101" i="30"/>
  <c r="X97" i="30"/>
  <c r="AG95" i="30"/>
  <c r="K88" i="30"/>
  <c r="U82" i="30"/>
  <c r="K80" i="30"/>
  <c r="W79" i="30"/>
  <c r="AH78" i="30"/>
  <c r="W178" i="30"/>
  <c r="W168" i="30"/>
  <c r="AH160" i="30"/>
  <c r="AG131" i="30"/>
  <c r="W128" i="30"/>
  <c r="AG126" i="30"/>
  <c r="W121" i="30"/>
  <c r="U119" i="30"/>
  <c r="K113" i="30"/>
  <c r="U105" i="30"/>
  <c r="X104" i="30"/>
  <c r="AG101" i="30"/>
  <c r="K100" i="30"/>
  <c r="W97" i="30"/>
  <c r="AH94" i="30"/>
  <c r="X86" i="30"/>
  <c r="K83" i="30"/>
  <c r="V79" i="30"/>
  <c r="AG78" i="30"/>
  <c r="X74" i="30"/>
  <c r="V67" i="30"/>
  <c r="AG66" i="30"/>
  <c r="X62" i="30"/>
  <c r="V55" i="30"/>
  <c r="AG54" i="30"/>
  <c r="X50" i="30"/>
  <c r="V43" i="30"/>
  <c r="W185" i="30"/>
  <c r="AH165" i="30"/>
  <c r="U149" i="30"/>
  <c r="V133" i="30"/>
  <c r="X123" i="30"/>
  <c r="V121" i="30"/>
  <c r="K115" i="30"/>
  <c r="W104" i="30"/>
  <c r="V97" i="30"/>
  <c r="AG94" i="30"/>
  <c r="X90" i="30"/>
  <c r="U212" i="30"/>
  <c r="L212" i="30"/>
  <c r="AG165" i="30"/>
  <c r="W142" i="30"/>
  <c r="W125" i="30"/>
  <c r="X124" i="30"/>
  <c r="W123" i="30"/>
  <c r="U122" i="30"/>
  <c r="U121" i="30"/>
  <c r="X120" i="30"/>
  <c r="K118" i="30"/>
  <c r="K114" i="30"/>
  <c r="V104" i="30"/>
  <c r="U97" i="30"/>
  <c r="K92" i="30"/>
  <c r="W90" i="30"/>
  <c r="AG84" i="30"/>
  <c r="X81" i="30"/>
  <c r="V74" i="30"/>
  <c r="AG73" i="30"/>
  <c r="X69" i="30"/>
  <c r="V62" i="30"/>
  <c r="K205" i="30"/>
  <c r="AH136" i="30"/>
  <c r="V125" i="30"/>
  <c r="W124" i="30"/>
  <c r="V123" i="30"/>
  <c r="K108" i="30"/>
  <c r="K106" i="30"/>
  <c r="U104" i="30"/>
  <c r="W103" i="30"/>
  <c r="V90" i="30"/>
  <c r="W81" i="30"/>
  <c r="AH80" i="30"/>
  <c r="U74" i="30"/>
  <c r="K70" i="30"/>
  <c r="W69" i="30"/>
  <c r="AH68" i="30"/>
  <c r="U62" i="30"/>
  <c r="K133" i="30"/>
  <c r="U124" i="30"/>
  <c r="K110" i="30"/>
  <c r="K98" i="30"/>
  <c r="X96" i="30"/>
  <c r="U90" i="30"/>
  <c r="AH88" i="30"/>
  <c r="X85" i="30"/>
  <c r="K82" i="30"/>
  <c r="V81" i="30"/>
  <c r="AG80" i="30"/>
  <c r="X76" i="30"/>
  <c r="V69" i="30"/>
  <c r="AG68" i="30"/>
  <c r="X64" i="30"/>
  <c r="W214" i="30"/>
  <c r="K151" i="30"/>
  <c r="V138" i="30"/>
  <c r="AG134" i="30"/>
  <c r="K117" i="30"/>
  <c r="K112" i="30"/>
  <c r="X102" i="30"/>
  <c r="AH100" i="30"/>
  <c r="V96" i="30"/>
  <c r="W95" i="30"/>
  <c r="AH93" i="30"/>
  <c r="K91" i="30"/>
  <c r="AG88" i="30"/>
  <c r="W85" i="30"/>
  <c r="U81" i="30"/>
  <c r="K77" i="30"/>
  <c r="W76" i="30"/>
  <c r="AH75" i="30"/>
  <c r="U69" i="30"/>
  <c r="K65" i="30"/>
  <c r="W64" i="30"/>
  <c r="AH63" i="30"/>
  <c r="V202" i="30"/>
  <c r="AG199" i="30"/>
  <c r="U131" i="30"/>
  <c r="K120" i="30"/>
  <c r="W102" i="30"/>
  <c r="AG100" i="30"/>
  <c r="U96" i="30"/>
  <c r="V95" i="30"/>
  <c r="X89" i="30"/>
  <c r="V85" i="30"/>
  <c r="V76" i="30"/>
  <c r="AG75" i="30"/>
  <c r="X71" i="30"/>
  <c r="V64" i="30"/>
  <c r="AG63" i="30"/>
  <c r="U202" i="30"/>
  <c r="U197" i="30"/>
  <c r="AH179" i="30"/>
  <c r="K175" i="30"/>
  <c r="AH172" i="30"/>
  <c r="K153" i="30"/>
  <c r="W126" i="30"/>
  <c r="K105" i="30"/>
  <c r="V102" i="30"/>
  <c r="U95" i="30"/>
  <c r="W89" i="30"/>
  <c r="U85" i="30"/>
  <c r="AG83" i="30"/>
  <c r="U76" i="30"/>
  <c r="K72" i="30"/>
  <c r="W71" i="30"/>
  <c r="AH70" i="30"/>
  <c r="U64" i="30"/>
  <c r="AH189" i="30"/>
  <c r="AG172" i="30"/>
  <c r="V126" i="30"/>
  <c r="K125" i="30"/>
  <c r="K122" i="30"/>
  <c r="K104" i="30"/>
  <c r="U102" i="30"/>
  <c r="W101" i="30"/>
  <c r="AH92" i="30"/>
  <c r="V89" i="30"/>
  <c r="K86" i="30"/>
  <c r="X78" i="30"/>
  <c r="V71" i="30"/>
  <c r="AG70" i="30"/>
  <c r="X66" i="30"/>
  <c r="V59" i="30"/>
  <c r="AG189" i="30"/>
  <c r="AG143" i="30"/>
  <c r="AH139" i="30"/>
  <c r="W136" i="30"/>
  <c r="AH113" i="30"/>
  <c r="V101" i="30"/>
  <c r="AH99" i="30"/>
  <c r="X94" i="30"/>
  <c r="AG92" i="30"/>
  <c r="AH87" i="30"/>
  <c r="K79" i="30"/>
  <c r="W78" i="30"/>
  <c r="AH77" i="30"/>
  <c r="U71" i="30"/>
  <c r="K67" i="30"/>
  <c r="W66" i="30"/>
  <c r="AH65" i="30"/>
  <c r="W162" i="30"/>
  <c r="AG139" i="30"/>
  <c r="AG113" i="30"/>
  <c r="K103" i="30"/>
  <c r="K96" i="30"/>
  <c r="W94" i="30"/>
  <c r="X84" i="30"/>
  <c r="V78" i="30"/>
  <c r="AG77" i="30"/>
  <c r="X73" i="30"/>
  <c r="V66" i="30"/>
  <c r="AG65" i="30"/>
  <c r="X61" i="30"/>
  <c r="AH164" i="30"/>
  <c r="V162" i="30"/>
  <c r="V148" i="30"/>
  <c r="X134" i="30"/>
  <c r="K124" i="30"/>
  <c r="AH115" i="30"/>
  <c r="AH111" i="30"/>
  <c r="U94" i="30"/>
  <c r="V84" i="30"/>
  <c r="AH82" i="30"/>
  <c r="U78" i="30"/>
  <c r="K74" i="30"/>
  <c r="W73" i="30"/>
  <c r="AH72" i="30"/>
  <c r="U66" i="30"/>
  <c r="K62" i="30"/>
  <c r="W61" i="30"/>
  <c r="AH60" i="30"/>
  <c r="AG108" i="30"/>
  <c r="K102" i="30"/>
  <c r="W100" i="30"/>
  <c r="K95" i="30"/>
  <c r="K89" i="30"/>
  <c r="U88" i="30"/>
  <c r="AH86" i="30"/>
  <c r="V83" i="30"/>
  <c r="U80" i="30"/>
  <c r="K76" i="30"/>
  <c r="W75" i="30"/>
  <c r="AH74" i="30"/>
  <c r="U68" i="30"/>
  <c r="K64" i="30"/>
  <c r="W63" i="30"/>
  <c r="AH62" i="30"/>
  <c r="U56" i="30"/>
  <c r="K52" i="30"/>
  <c r="W51" i="30"/>
  <c r="AH50" i="30"/>
  <c r="U44" i="30"/>
  <c r="K40" i="30"/>
  <c r="W39" i="30"/>
  <c r="AH38" i="30"/>
  <c r="AG135" i="30"/>
  <c r="X127" i="30"/>
  <c r="AH104" i="30"/>
  <c r="K101" i="30"/>
  <c r="U100" i="30"/>
  <c r="K94" i="30"/>
  <c r="X92" i="30"/>
  <c r="AG86" i="30"/>
  <c r="U83" i="30"/>
  <c r="V75" i="30"/>
  <c r="AG74" i="30"/>
  <c r="X70" i="30"/>
  <c r="V63" i="30"/>
  <c r="AG62" i="30"/>
  <c r="X58" i="30"/>
  <c r="V51" i="30"/>
  <c r="AG50" i="30"/>
  <c r="X46" i="30"/>
  <c r="V39" i="30"/>
  <c r="AG38" i="30"/>
  <c r="AH41" i="30"/>
  <c r="AH9" i="30"/>
  <c r="W10" i="30"/>
  <c r="AH11" i="30"/>
  <c r="U16" i="30"/>
  <c r="K20" i="30"/>
  <c r="U25" i="30"/>
  <c r="W28" i="30"/>
  <c r="AT30" i="30"/>
  <c r="X36" i="30"/>
  <c r="K37" i="30"/>
  <c r="K42" i="30"/>
  <c r="U51" i="30"/>
  <c r="AH54" i="30"/>
  <c r="W56" i="30"/>
  <c r="W62" i="30"/>
  <c r="K68" i="30"/>
  <c r="X72" i="30"/>
  <c r="X75" i="30"/>
  <c r="W87" i="30"/>
  <c r="U93" i="30"/>
  <c r="AG118" i="30"/>
  <c r="X10" i="30"/>
  <c r="AG15" i="30"/>
  <c r="V16" i="30"/>
  <c r="AG19" i="30"/>
  <c r="AG24" i="30"/>
  <c r="V25" i="30"/>
  <c r="X28" i="30"/>
  <c r="AG33" i="30"/>
  <c r="U34" i="30"/>
  <c r="K47" i="30"/>
  <c r="AG49" i="30"/>
  <c r="X51" i="30"/>
  <c r="K53" i="30"/>
  <c r="X56" i="30"/>
  <c r="V65" i="30"/>
  <c r="V80" i="30"/>
  <c r="X87" i="30"/>
  <c r="V93" i="30"/>
  <c r="AH118" i="30"/>
  <c r="K201" i="30"/>
  <c r="U8" i="30"/>
  <c r="U12" i="30"/>
  <c r="AH15" i="30"/>
  <c r="W16" i="30"/>
  <c r="K17" i="30"/>
  <c r="AH19" i="30"/>
  <c r="U21" i="30"/>
  <c r="AH24" i="30"/>
  <c r="W25" i="30"/>
  <c r="K26" i="30"/>
  <c r="AH33" i="30"/>
  <c r="V34" i="30"/>
  <c r="AG39" i="30"/>
  <c r="U41" i="30"/>
  <c r="AG44" i="30"/>
  <c r="AH49" i="30"/>
  <c r="X65" i="30"/>
  <c r="AH66" i="30"/>
  <c r="W80" i="30"/>
  <c r="W93" i="30"/>
  <c r="V8" i="30"/>
  <c r="V12" i="30"/>
  <c r="AG13" i="30"/>
  <c r="U14" i="30"/>
  <c r="X16" i="30"/>
  <c r="V21" i="30"/>
  <c r="AG22" i="30"/>
  <c r="X25" i="30"/>
  <c r="AG29" i="30"/>
  <c r="W34" i="30"/>
  <c r="K35" i="30"/>
  <c r="AH39" i="30"/>
  <c r="W41" i="30"/>
  <c r="AH44" i="30"/>
  <c r="U52" i="30"/>
  <c r="AG55" i="30"/>
  <c r="U57" i="30"/>
  <c r="X80" i="30"/>
  <c r="W99" i="30"/>
  <c r="W114" i="30"/>
  <c r="W8" i="30"/>
  <c r="K9" i="30"/>
  <c r="K11" i="30"/>
  <c r="W12" i="30"/>
  <c r="AH13" i="30"/>
  <c r="V14" i="30"/>
  <c r="W21" i="30"/>
  <c r="AH22" i="30"/>
  <c r="U23" i="30"/>
  <c r="U27" i="30"/>
  <c r="AH29" i="30"/>
  <c r="U32" i="30"/>
  <c r="L35" i="30"/>
  <c r="K38" i="30"/>
  <c r="X41" i="30"/>
  <c r="K43" i="30"/>
  <c r="V46" i="30"/>
  <c r="K48" i="30"/>
  <c r="V52" i="30"/>
  <c r="AH55" i="30"/>
  <c r="V57" i="30"/>
  <c r="K58" i="30"/>
  <c r="K60" i="30"/>
  <c r="U61" i="30"/>
  <c r="K71" i="30"/>
  <c r="X77" i="30"/>
  <c r="X99" i="30"/>
  <c r="X114" i="30"/>
  <c r="U169" i="30"/>
  <c r="X8" i="30"/>
  <c r="X12" i="30"/>
  <c r="W14" i="30"/>
  <c r="X21" i="30"/>
  <c r="V23" i="30"/>
  <c r="V27" i="30"/>
  <c r="AG31" i="30"/>
  <c r="V32" i="30"/>
  <c r="U37" i="30"/>
  <c r="W46" i="30"/>
  <c r="L48" i="30"/>
  <c r="W52" i="30"/>
  <c r="W57" i="30"/>
  <c r="V61" i="30"/>
  <c r="V68" i="30"/>
  <c r="K84" i="30"/>
  <c r="AG116" i="30"/>
  <c r="X14" i="30"/>
  <c r="K15" i="30"/>
  <c r="K19" i="30"/>
  <c r="AY20" i="30"/>
  <c r="W23" i="30"/>
  <c r="K24" i="30"/>
  <c r="W27" i="30"/>
  <c r="U30" i="30"/>
  <c r="AH31" i="30"/>
  <c r="W32" i="30"/>
  <c r="K33" i="30"/>
  <c r="V37" i="30"/>
  <c r="AG40" i="30"/>
  <c r="X52" i="30"/>
  <c r="X57" i="30"/>
  <c r="W68" i="30"/>
  <c r="AG69" i="30"/>
  <c r="AH116" i="30"/>
  <c r="K184" i="30"/>
  <c r="AG18" i="30"/>
  <c r="X23" i="30"/>
  <c r="X27" i="30"/>
  <c r="V30" i="30"/>
  <c r="X32" i="30"/>
  <c r="W37" i="30"/>
  <c r="U42" i="30"/>
  <c r="AG45" i="30"/>
  <c r="U47" i="30"/>
  <c r="U53" i="30"/>
  <c r="K59" i="30"/>
  <c r="X68" i="30"/>
  <c r="AH69" i="30"/>
  <c r="AG72" i="30"/>
  <c r="K13" i="30"/>
  <c r="AH18" i="30"/>
  <c r="U20" i="30"/>
  <c r="K22" i="30"/>
  <c r="K29" i="30"/>
  <c r="W30" i="30"/>
  <c r="AG36" i="30"/>
  <c r="X37" i="30"/>
  <c r="V42" i="30"/>
  <c r="AH45" i="30"/>
  <c r="V47" i="30"/>
  <c r="V53" i="30"/>
  <c r="W74" i="30"/>
  <c r="K167" i="30"/>
  <c r="AG10" i="30"/>
  <c r="V20" i="30"/>
  <c r="AG28" i="30"/>
  <c r="X30" i="30"/>
  <c r="AH36" i="30"/>
  <c r="W42" i="30"/>
  <c r="W47" i="30"/>
  <c r="K49" i="30"/>
  <c r="AG51" i="30"/>
  <c r="X53" i="30"/>
  <c r="AG56" i="30"/>
  <c r="U60" i="30"/>
  <c r="U84" i="30"/>
  <c r="AG91" i="30"/>
  <c r="AH103" i="30"/>
  <c r="W40" i="31"/>
  <c r="M40" i="31"/>
  <c r="AL45" i="31"/>
  <c r="AK45" i="31"/>
  <c r="AM45" i="31"/>
  <c r="T12" i="31"/>
  <c r="AE12" i="31"/>
  <c r="AJ12" i="31"/>
  <c r="X31" i="31"/>
  <c r="M32" i="31"/>
  <c r="W6" i="31"/>
  <c r="X6" i="31"/>
  <c r="T36" i="31"/>
  <c r="AE36" i="31"/>
  <c r="AJ36" i="31"/>
  <c r="U6" i="31"/>
  <c r="L32" i="31"/>
  <c r="AY20" i="31"/>
  <c r="BB20" i="31"/>
  <c r="T13" i="31"/>
  <c r="AE29" i="31"/>
  <c r="AJ29" i="31"/>
  <c r="T29" i="31"/>
  <c r="AM31" i="31"/>
  <c r="AL31" i="31"/>
  <c r="AK31" i="31"/>
  <c r="M65" i="31"/>
  <c r="L65" i="31"/>
  <c r="T16" i="31"/>
  <c r="AM24" i="31"/>
  <c r="AK24" i="31"/>
  <c r="L39" i="31"/>
  <c r="X38" i="31"/>
  <c r="M39" i="31"/>
  <c r="M15" i="31"/>
  <c r="X29" i="31"/>
  <c r="M30" i="31"/>
  <c r="L30" i="31"/>
  <c r="AM11" i="31"/>
  <c r="AL11" i="31"/>
  <c r="AK11" i="31"/>
  <c r="AE78" i="31"/>
  <c r="AJ78" i="31"/>
  <c r="T78" i="31"/>
  <c r="L11" i="31"/>
  <c r="X27" i="31"/>
  <c r="M28" i="31"/>
  <c r="L28" i="31"/>
  <c r="T50" i="31"/>
  <c r="S9" i="31"/>
  <c r="AD9" i="31"/>
  <c r="T33" i="31"/>
  <c r="AE33" i="31"/>
  <c r="AJ33" i="31"/>
  <c r="T35" i="31"/>
  <c r="S8" i="31"/>
  <c r="AD8" i="31"/>
  <c r="T47" i="31"/>
  <c r="T19" i="31"/>
  <c r="AE19" i="31"/>
  <c r="AJ19" i="31"/>
  <c r="AM34" i="31"/>
  <c r="AL34" i="31"/>
  <c r="AK34" i="31"/>
  <c r="M9" i="31"/>
  <c r="L9" i="31"/>
  <c r="M34" i="31"/>
  <c r="L34" i="31"/>
  <c r="AM38" i="31"/>
  <c r="AL38" i="31"/>
  <c r="AK38" i="31"/>
  <c r="AM26" i="31"/>
  <c r="AL26" i="31"/>
  <c r="AK26" i="31"/>
  <c r="AL24" i="31"/>
  <c r="M26" i="31"/>
  <c r="L26" i="31"/>
  <c r="L51" i="31"/>
  <c r="X50" i="31"/>
  <c r="M51" i="31"/>
  <c r="BB18" i="31"/>
  <c r="BB21" i="31"/>
  <c r="AK15" i="31"/>
  <c r="AM20" i="31"/>
  <c r="AL20" i="31"/>
  <c r="AK20" i="31"/>
  <c r="M49" i="31"/>
  <c r="L49" i="31"/>
  <c r="T57" i="31"/>
  <c r="AE57" i="31"/>
  <c r="AJ57" i="31"/>
  <c r="M56" i="31"/>
  <c r="L56" i="31"/>
  <c r="AM61" i="31"/>
  <c r="L48" i="31"/>
  <c r="L63" i="31"/>
  <c r="AE54" i="31"/>
  <c r="AJ54" i="31"/>
  <c r="T54" i="31"/>
  <c r="AE74" i="31"/>
  <c r="AJ74" i="31"/>
  <c r="T74" i="31"/>
  <c r="AE124" i="31"/>
  <c r="AJ124" i="31"/>
  <c r="T124" i="31"/>
  <c r="AE116" i="31"/>
  <c r="AJ116" i="31"/>
  <c r="T116" i="31"/>
  <c r="AL67" i="31"/>
  <c r="AK67" i="31"/>
  <c r="AM10" i="31"/>
  <c r="M44" i="31"/>
  <c r="L44" i="31"/>
  <c r="T52" i="31"/>
  <c r="L14" i="31"/>
  <c r="AM60" i="31"/>
  <c r="AL60" i="31"/>
  <c r="L70" i="31"/>
  <c r="AE73" i="31"/>
  <c r="AJ73" i="31"/>
  <c r="T73" i="31"/>
  <c r="AK18" i="31"/>
  <c r="AK37" i="31"/>
  <c r="AE42" i="31"/>
  <c r="AJ42" i="31"/>
  <c r="T42" i="31"/>
  <c r="AE112" i="31"/>
  <c r="AJ112" i="31"/>
  <c r="T112" i="31"/>
  <c r="L58" i="31"/>
  <c r="T59" i="31"/>
  <c r="T66" i="31"/>
  <c r="AE120" i="31"/>
  <c r="AJ120" i="31"/>
  <c r="T120" i="31"/>
  <c r="M20" i="31"/>
  <c r="W66" i="31"/>
  <c r="X66" i="31"/>
  <c r="M66" i="31"/>
  <c r="AE61" i="31"/>
  <c r="AJ61" i="31"/>
  <c r="AE92" i="31"/>
  <c r="AJ92" i="31"/>
  <c r="T92" i="31"/>
  <c r="W75" i="31"/>
  <c r="X84" i="31"/>
  <c r="W87" i="31"/>
  <c r="AG88" i="31"/>
  <c r="U104" i="31"/>
  <c r="AG113" i="31"/>
  <c r="AH121" i="31"/>
  <c r="U150" i="31"/>
  <c r="AL99" i="31"/>
  <c r="AK99" i="31"/>
  <c r="U146" i="31"/>
  <c r="V146" i="31"/>
  <c r="AH76" i="31"/>
  <c r="W79" i="31"/>
  <c r="AG80" i="31"/>
  <c r="U144" i="31"/>
  <c r="W146" i="31"/>
  <c r="X79" i="31"/>
  <c r="V83" i="31"/>
  <c r="AH90" i="31"/>
  <c r="AG95" i="31"/>
  <c r="V144" i="31"/>
  <c r="T71" i="31"/>
  <c r="L72" i="31"/>
  <c r="AH106" i="31"/>
  <c r="X133" i="31"/>
  <c r="W496" i="31"/>
  <c r="AG493" i="31"/>
  <c r="W488" i="31"/>
  <c r="AG485" i="31"/>
  <c r="W480" i="31"/>
  <c r="AG477" i="31"/>
  <c r="W472" i="31"/>
  <c r="AG469" i="31"/>
  <c r="W464" i="31"/>
  <c r="AG461" i="31"/>
  <c r="W456" i="31"/>
  <c r="AG453" i="31"/>
  <c r="W448" i="31"/>
  <c r="AG445" i="31"/>
  <c r="W440" i="31"/>
  <c r="AG437" i="31"/>
  <c r="W432" i="31"/>
  <c r="AG429" i="31"/>
  <c r="W424" i="31"/>
  <c r="AG421" i="31"/>
  <c r="W416" i="31"/>
  <c r="AG413" i="31"/>
  <c r="W408" i="31"/>
  <c r="AG405" i="31"/>
  <c r="V496" i="31"/>
  <c r="V488" i="31"/>
  <c r="V480" i="31"/>
  <c r="V472" i="31"/>
  <c r="V464" i="31"/>
  <c r="V456" i="31"/>
  <c r="V448" i="31"/>
  <c r="V440" i="31"/>
  <c r="V432" i="31"/>
  <c r="V424" i="31"/>
  <c r="V416" i="31"/>
  <c r="V408" i="31"/>
  <c r="AH500" i="31"/>
  <c r="U496" i="31"/>
  <c r="X496" i="31"/>
  <c r="L496" i="31"/>
  <c r="X495" i="31"/>
  <c r="AH492" i="31"/>
  <c r="U488" i="31"/>
  <c r="X487" i="31"/>
  <c r="AH484" i="31"/>
  <c r="U480" i="31"/>
  <c r="X479" i="31"/>
  <c r="AH476" i="31"/>
  <c r="U472" i="31"/>
  <c r="X471" i="31"/>
  <c r="AH468" i="31"/>
  <c r="U464" i="31"/>
  <c r="X463" i="31"/>
  <c r="AH460" i="31"/>
  <c r="U456" i="31"/>
  <c r="X456" i="31"/>
  <c r="L456" i="31"/>
  <c r="X455" i="31"/>
  <c r="AH452" i="31"/>
  <c r="U448" i="31"/>
  <c r="X448" i="31"/>
  <c r="L448" i="31"/>
  <c r="X447" i="31"/>
  <c r="AH444" i="31"/>
  <c r="U440" i="31"/>
  <c r="X439" i="31"/>
  <c r="AH436" i="31"/>
  <c r="U432" i="31"/>
  <c r="X432" i="31"/>
  <c r="L432" i="31"/>
  <c r="X431" i="31"/>
  <c r="AH428" i="31"/>
  <c r="U424" i="31"/>
  <c r="X423" i="31"/>
  <c r="AH420" i="31"/>
  <c r="U416" i="31"/>
  <c r="X415" i="31"/>
  <c r="AH412" i="31"/>
  <c r="AG500" i="31"/>
  <c r="W495" i="31"/>
  <c r="AG492" i="31"/>
  <c r="W487" i="31"/>
  <c r="AG484" i="31"/>
  <c r="W479" i="31"/>
  <c r="AG476" i="31"/>
  <c r="W471" i="31"/>
  <c r="AG468" i="31"/>
  <c r="W463" i="31"/>
  <c r="AG460" i="31"/>
  <c r="W455" i="31"/>
  <c r="AG452" i="31"/>
  <c r="W447" i="31"/>
  <c r="AG444" i="31"/>
  <c r="W439" i="31"/>
  <c r="AG436" i="31"/>
  <c r="W431" i="31"/>
  <c r="AG428" i="31"/>
  <c r="W423" i="31"/>
  <c r="AG420" i="31"/>
  <c r="W415" i="31"/>
  <c r="AG412" i="31"/>
  <c r="V495" i="31"/>
  <c r="V487" i="31"/>
  <c r="V479" i="31"/>
  <c r="V471" i="31"/>
  <c r="V463" i="31"/>
  <c r="V455" i="31"/>
  <c r="V447" i="31"/>
  <c r="V439" i="31"/>
  <c r="V431" i="31"/>
  <c r="V423" i="31"/>
  <c r="V415" i="31"/>
  <c r="AH499" i="31"/>
  <c r="U495" i="31"/>
  <c r="X494" i="31"/>
  <c r="AH491" i="31"/>
  <c r="U487" i="31"/>
  <c r="L487" i="31"/>
  <c r="X486" i="31"/>
  <c r="AH483" i="31"/>
  <c r="U479" i="31"/>
  <c r="L479" i="31"/>
  <c r="X478" i="31"/>
  <c r="AH475" i="31"/>
  <c r="U471" i="31"/>
  <c r="X470" i="31"/>
  <c r="AH467" i="31"/>
  <c r="U463" i="31"/>
  <c r="X462" i="31"/>
  <c r="AH459" i="31"/>
  <c r="U455" i="31"/>
  <c r="X454" i="31"/>
  <c r="AH451" i="31"/>
  <c r="U447" i="31"/>
  <c r="L447" i="31"/>
  <c r="X446" i="31"/>
  <c r="AH443" i="31"/>
  <c r="U439" i="31"/>
  <c r="X438" i="31"/>
  <c r="AH435" i="31"/>
  <c r="U431" i="31"/>
  <c r="X430" i="31"/>
  <c r="AH427" i="31"/>
  <c r="U423" i="31"/>
  <c r="L423" i="31"/>
  <c r="X422" i="31"/>
  <c r="AH419" i="31"/>
  <c r="U415" i="31"/>
  <c r="L415" i="31"/>
  <c r="X414" i="31"/>
  <c r="AH411" i="31"/>
  <c r="U407" i="31"/>
  <c r="X406" i="31"/>
  <c r="AH403" i="31"/>
  <c r="AG499" i="31"/>
  <c r="W494" i="31"/>
  <c r="AG491" i="31"/>
  <c r="W486" i="31"/>
  <c r="AG483" i="31"/>
  <c r="W478" i="31"/>
  <c r="AG475" i="31"/>
  <c r="W470" i="31"/>
  <c r="AG467" i="31"/>
  <c r="W462" i="31"/>
  <c r="AG459" i="31"/>
  <c r="W454" i="31"/>
  <c r="AG451" i="31"/>
  <c r="V494" i="31"/>
  <c r="V486" i="31"/>
  <c r="V478" i="31"/>
  <c r="V470" i="31"/>
  <c r="V462" i="31"/>
  <c r="V454" i="31"/>
  <c r="AH498" i="31"/>
  <c r="U494" i="31"/>
  <c r="X493" i="31"/>
  <c r="AH490" i="31"/>
  <c r="U486" i="31"/>
  <c r="X485" i="31"/>
  <c r="AH482" i="31"/>
  <c r="U478" i="31"/>
  <c r="L478" i="31"/>
  <c r="X477" i="31"/>
  <c r="AH474" i="31"/>
  <c r="U470" i="31"/>
  <c r="X469" i="31"/>
  <c r="AH466" i="31"/>
  <c r="U462" i="31"/>
  <c r="L462" i="31"/>
  <c r="X461" i="31"/>
  <c r="AH458" i="31"/>
  <c r="U454" i="31"/>
  <c r="L454" i="31"/>
  <c r="X453" i="31"/>
  <c r="AH450" i="31"/>
  <c r="U446" i="31"/>
  <c r="X445" i="31"/>
  <c r="AH442" i="31"/>
  <c r="U438" i="31"/>
  <c r="W438" i="31"/>
  <c r="L438" i="31"/>
  <c r="X437" i="31"/>
  <c r="AG498" i="31"/>
  <c r="W493" i="31"/>
  <c r="AG490" i="31"/>
  <c r="W485" i="31"/>
  <c r="AG482" i="31"/>
  <c r="W477" i="31"/>
  <c r="AG474" i="31"/>
  <c r="W469" i="31"/>
  <c r="AG466" i="31"/>
  <c r="W461" i="31"/>
  <c r="AG458" i="31"/>
  <c r="W453" i="31"/>
  <c r="AG450" i="31"/>
  <c r="V493" i="31"/>
  <c r="V485" i="31"/>
  <c r="V477" i="31"/>
  <c r="V469" i="31"/>
  <c r="V461" i="31"/>
  <c r="V453" i="31"/>
  <c r="V445" i="31"/>
  <c r="V437" i="31"/>
  <c r="X500" i="31"/>
  <c r="AH497" i="31"/>
  <c r="U493" i="31"/>
  <c r="L493" i="31"/>
  <c r="X492" i="31"/>
  <c r="AH489" i="31"/>
  <c r="U485" i="31"/>
  <c r="X484" i="31"/>
  <c r="AH481" i="31"/>
  <c r="U477" i="31"/>
  <c r="X476" i="31"/>
  <c r="AH473" i="31"/>
  <c r="U469" i="31"/>
  <c r="X468" i="31"/>
  <c r="AH465" i="31"/>
  <c r="U461" i="31"/>
  <c r="L461" i="31"/>
  <c r="X460" i="31"/>
  <c r="AH457" i="31"/>
  <c r="U453" i="31"/>
  <c r="L453" i="31"/>
  <c r="X452" i="31"/>
  <c r="AH449" i="31"/>
  <c r="U445" i="31"/>
  <c r="X444" i="31"/>
  <c r="AH441" i="31"/>
  <c r="U437" i="31"/>
  <c r="X436" i="31"/>
  <c r="W500" i="31"/>
  <c r="AG497" i="31"/>
  <c r="W492" i="31"/>
  <c r="AG489" i="31"/>
  <c r="W484" i="31"/>
  <c r="AG481" i="31"/>
  <c r="W476" i="31"/>
  <c r="AG473" i="31"/>
  <c r="W468" i="31"/>
  <c r="AG465" i="31"/>
  <c r="W460" i="31"/>
  <c r="AG457" i="31"/>
  <c r="W452" i="31"/>
  <c r="AG449" i="31"/>
  <c r="W444" i="31"/>
  <c r="V500" i="31"/>
  <c r="V492" i="31"/>
  <c r="V484" i="31"/>
  <c r="V476" i="31"/>
  <c r="V468" i="31"/>
  <c r="V460" i="31"/>
  <c r="V452" i="31"/>
  <c r="V444" i="31"/>
  <c r="V436" i="31"/>
  <c r="U500" i="31"/>
  <c r="X499" i="31"/>
  <c r="AH496" i="31"/>
  <c r="U492" i="31"/>
  <c r="L492" i="31"/>
  <c r="X491" i="31"/>
  <c r="AH488" i="31"/>
  <c r="U484" i="31"/>
  <c r="L484" i="31"/>
  <c r="X483" i="31"/>
  <c r="AH480" i="31"/>
  <c r="U476" i="31"/>
  <c r="X475" i="31"/>
  <c r="AH472" i="31"/>
  <c r="U468" i="31"/>
  <c r="X467" i="31"/>
  <c r="AH464" i="31"/>
  <c r="U460" i="31"/>
  <c r="X459" i="31"/>
  <c r="AH456" i="31"/>
  <c r="U452" i="31"/>
  <c r="L452" i="31"/>
  <c r="X451" i="31"/>
  <c r="AH448" i="31"/>
  <c r="U444" i="31"/>
  <c r="X443" i="31"/>
  <c r="AH440" i="31"/>
  <c r="U436" i="31"/>
  <c r="X435" i="31"/>
  <c r="W499" i="31"/>
  <c r="AG496" i="31"/>
  <c r="W491" i="31"/>
  <c r="AG488" i="31"/>
  <c r="W483" i="31"/>
  <c r="AG480" i="31"/>
  <c r="W475" i="31"/>
  <c r="AG472" i="31"/>
  <c r="W467" i="31"/>
  <c r="AG464" i="31"/>
  <c r="W459" i="31"/>
  <c r="AG456" i="31"/>
  <c r="W451" i="31"/>
  <c r="AG448" i="31"/>
  <c r="W443" i="31"/>
  <c r="AG440" i="31"/>
  <c r="V499" i="31"/>
  <c r="V491" i="31"/>
  <c r="V483" i="31"/>
  <c r="V475" i="31"/>
  <c r="V467" i="31"/>
  <c r="V459" i="31"/>
  <c r="V451" i="31"/>
  <c r="V443" i="31"/>
  <c r="V435" i="31"/>
  <c r="U499" i="31"/>
  <c r="X498" i="31"/>
  <c r="AH495" i="31"/>
  <c r="U491" i="31"/>
  <c r="L491" i="31"/>
  <c r="X490" i="31"/>
  <c r="AH487" i="31"/>
  <c r="U483" i="31"/>
  <c r="X482" i="31"/>
  <c r="AH479" i="31"/>
  <c r="U475" i="31"/>
  <c r="X474" i="31"/>
  <c r="AH471" i="31"/>
  <c r="U467" i="31"/>
  <c r="L467" i="31"/>
  <c r="X466" i="31"/>
  <c r="AH463" i="31"/>
  <c r="U459" i="31"/>
  <c r="L459" i="31"/>
  <c r="X458" i="31"/>
  <c r="AH455" i="31"/>
  <c r="U451" i="31"/>
  <c r="X450" i="31"/>
  <c r="AH447" i="31"/>
  <c r="U443" i="31"/>
  <c r="L443" i="31"/>
  <c r="X442" i="31"/>
  <c r="AH439" i="31"/>
  <c r="U435" i="31"/>
  <c r="X434" i="31"/>
  <c r="W498" i="31"/>
  <c r="AG495" i="31"/>
  <c r="W490" i="31"/>
  <c r="AG487" i="31"/>
  <c r="W482" i="31"/>
  <c r="AG479" i="31"/>
  <c r="W474" i="31"/>
  <c r="V498" i="31"/>
  <c r="V490" i="31"/>
  <c r="V482" i="31"/>
  <c r="V474" i="31"/>
  <c r="V466" i="31"/>
  <c r="AG494" i="31"/>
  <c r="W489" i="31"/>
  <c r="AG471" i="31"/>
  <c r="W466" i="31"/>
  <c r="AH453" i="31"/>
  <c r="AH445" i="31"/>
  <c r="W434" i="31"/>
  <c r="U433" i="31"/>
  <c r="W433" i="31"/>
  <c r="X433" i="31"/>
  <c r="L433" i="31"/>
  <c r="AH425" i="31"/>
  <c r="AG424" i="31"/>
  <c r="W418" i="31"/>
  <c r="U417" i="31"/>
  <c r="V400" i="31"/>
  <c r="V392" i="31"/>
  <c r="V384" i="31"/>
  <c r="V376" i="31"/>
  <c r="V368" i="31"/>
  <c r="V360" i="31"/>
  <c r="V352" i="31"/>
  <c r="V344" i="31"/>
  <c r="V489" i="31"/>
  <c r="U466" i="31"/>
  <c r="L466" i="31"/>
  <c r="AG442" i="31"/>
  <c r="V434" i="31"/>
  <c r="AG425" i="31"/>
  <c r="V418" i="31"/>
  <c r="AH409" i="31"/>
  <c r="AH408" i="31"/>
  <c r="AH407" i="31"/>
  <c r="U400" i="31"/>
  <c r="X399" i="31"/>
  <c r="AH396" i="31"/>
  <c r="U392" i="31"/>
  <c r="W392" i="31"/>
  <c r="X392" i="31"/>
  <c r="L392" i="31"/>
  <c r="X391" i="31"/>
  <c r="AH388" i="31"/>
  <c r="U384" i="31"/>
  <c r="X383" i="31"/>
  <c r="AH380" i="31"/>
  <c r="U376" i="31"/>
  <c r="X375" i="31"/>
  <c r="AH372" i="31"/>
  <c r="U368" i="31"/>
  <c r="X367" i="31"/>
  <c r="AH364" i="31"/>
  <c r="U360" i="31"/>
  <c r="X359" i="31"/>
  <c r="AH356" i="31"/>
  <c r="U352" i="31"/>
  <c r="X351" i="31"/>
  <c r="AH348" i="31"/>
  <c r="U489" i="31"/>
  <c r="AH469" i="31"/>
  <c r="X457" i="31"/>
  <c r="U434" i="31"/>
  <c r="L434" i="31"/>
  <c r="AH426" i="31"/>
  <c r="X419" i="31"/>
  <c r="U418" i="31"/>
  <c r="AG409" i="31"/>
  <c r="AG408" i="31"/>
  <c r="AG407" i="31"/>
  <c r="W399" i="31"/>
  <c r="AG396" i="31"/>
  <c r="W391" i="31"/>
  <c r="AG388" i="31"/>
  <c r="W383" i="31"/>
  <c r="AG380" i="31"/>
  <c r="W375" i="31"/>
  <c r="AG372" i="31"/>
  <c r="W367" i="31"/>
  <c r="AG364" i="31"/>
  <c r="AH486" i="31"/>
  <c r="X481" i="31"/>
  <c r="W457" i="31"/>
  <c r="W450" i="31"/>
  <c r="X441" i="31"/>
  <c r="V438" i="31"/>
  <c r="AG426" i="31"/>
  <c r="W419" i="31"/>
  <c r="AH410" i="31"/>
  <c r="AH406" i="31"/>
  <c r="V399" i="31"/>
  <c r="V391" i="31"/>
  <c r="V383" i="31"/>
  <c r="V375" i="31"/>
  <c r="V367" i="31"/>
  <c r="V359" i="31"/>
  <c r="V351" i="31"/>
  <c r="AG486" i="31"/>
  <c r="W481" i="31"/>
  <c r="V457" i="31"/>
  <c r="V450" i="31"/>
  <c r="W441" i="31"/>
  <c r="AG439" i="31"/>
  <c r="W422" i="31"/>
  <c r="X421" i="31"/>
  <c r="X420" i="31"/>
  <c r="V419" i="31"/>
  <c r="V481" i="31"/>
  <c r="X464" i="31"/>
  <c r="U457" i="31"/>
  <c r="L457" i="31"/>
  <c r="U450" i="31"/>
  <c r="L450" i="31"/>
  <c r="V441" i="31"/>
  <c r="V422" i="31"/>
  <c r="W421" i="31"/>
  <c r="W420" i="31"/>
  <c r="U419" i="31"/>
  <c r="AH404" i="31"/>
  <c r="W398" i="31"/>
  <c r="AG395" i="31"/>
  <c r="W390" i="31"/>
  <c r="AG387" i="31"/>
  <c r="W382" i="31"/>
  <c r="AG379" i="31"/>
  <c r="W374" i="31"/>
  <c r="AG371" i="31"/>
  <c r="W366" i="31"/>
  <c r="AG363" i="31"/>
  <c r="U481" i="31"/>
  <c r="L481" i="31"/>
  <c r="X473" i="31"/>
  <c r="U441" i="31"/>
  <c r="W435" i="31"/>
  <c r="AG427" i="31"/>
  <c r="U422" i="31"/>
  <c r="V421" i="31"/>
  <c r="V420" i="31"/>
  <c r="AG404" i="31"/>
  <c r="AG403" i="31"/>
  <c r="V398" i="31"/>
  <c r="V390" i="31"/>
  <c r="V382" i="31"/>
  <c r="V374" i="31"/>
  <c r="AH478" i="31"/>
  <c r="W473" i="31"/>
  <c r="AH446" i="31"/>
  <c r="W445" i="31"/>
  <c r="U421" i="31"/>
  <c r="U420" i="31"/>
  <c r="AG411" i="31"/>
  <c r="AH402" i="31"/>
  <c r="U398" i="31"/>
  <c r="X397" i="31"/>
  <c r="AH394" i="31"/>
  <c r="U390" i="31"/>
  <c r="X389" i="31"/>
  <c r="AH386" i="31"/>
  <c r="U382" i="31"/>
  <c r="X382" i="31"/>
  <c r="L382" i="31"/>
  <c r="X381" i="31"/>
  <c r="AH378" i="31"/>
  <c r="U374" i="31"/>
  <c r="X373" i="31"/>
  <c r="U498" i="31"/>
  <c r="L498" i="31"/>
  <c r="AG478" i="31"/>
  <c r="V473" i="31"/>
  <c r="AG446" i="31"/>
  <c r="AH430" i="31"/>
  <c r="X424" i="31"/>
  <c r="AH414" i="31"/>
  <c r="AG402" i="31"/>
  <c r="U473" i="31"/>
  <c r="AG463" i="31"/>
  <c r="AH454" i="31"/>
  <c r="AG443" i="31"/>
  <c r="W442" i="31"/>
  <c r="AH431" i="31"/>
  <c r="AG430" i="31"/>
  <c r="AH429" i="31"/>
  <c r="X425" i="31"/>
  <c r="AH415" i="31"/>
  <c r="AG414" i="31"/>
  <c r="AH413" i="31"/>
  <c r="V397" i="31"/>
  <c r="U490" i="31"/>
  <c r="L490" i="31"/>
  <c r="AG454" i="31"/>
  <c r="V442" i="31"/>
  <c r="AG431" i="31"/>
  <c r="W425" i="31"/>
  <c r="AG415" i="31"/>
  <c r="X409" i="31"/>
  <c r="X408" i="31"/>
  <c r="X407" i="31"/>
  <c r="AH401" i="31"/>
  <c r="U397" i="31"/>
  <c r="X396" i="31"/>
  <c r="AH393" i="31"/>
  <c r="AH461" i="31"/>
  <c r="W458" i="31"/>
  <c r="U442" i="31"/>
  <c r="AH432" i="31"/>
  <c r="X426" i="31"/>
  <c r="V425" i="31"/>
  <c r="AH416" i="31"/>
  <c r="W409" i="31"/>
  <c r="U408" i="31"/>
  <c r="L408" i="31"/>
  <c r="W407" i="31"/>
  <c r="W406" i="31"/>
  <c r="AG401" i="31"/>
  <c r="W396" i="31"/>
  <c r="AG393" i="31"/>
  <c r="AH493" i="31"/>
  <c r="AH470" i="31"/>
  <c r="V458" i="31"/>
  <c r="AH437" i="31"/>
  <c r="AH433" i="31"/>
  <c r="AG432" i="31"/>
  <c r="W426" i="31"/>
  <c r="U425" i="31"/>
  <c r="AH417" i="31"/>
  <c r="AG416" i="31"/>
  <c r="X410" i="31"/>
  <c r="V409" i="31"/>
  <c r="V407" i="31"/>
  <c r="V406" i="31"/>
  <c r="X405" i="31"/>
  <c r="V396" i="31"/>
  <c r="X488" i="31"/>
  <c r="AG470" i="31"/>
  <c r="U458" i="31"/>
  <c r="L458" i="31"/>
  <c r="W436" i="31"/>
  <c r="AG433" i="31"/>
  <c r="V426" i="31"/>
  <c r="AG417" i="31"/>
  <c r="W410" i="31"/>
  <c r="U409" i="31"/>
  <c r="U406" i="31"/>
  <c r="W405" i="31"/>
  <c r="AH400" i="31"/>
  <c r="U396" i="31"/>
  <c r="X395" i="31"/>
  <c r="AH392" i="31"/>
  <c r="U482" i="31"/>
  <c r="X465" i="31"/>
  <c r="X427" i="31"/>
  <c r="U426" i="31"/>
  <c r="AH418" i="31"/>
  <c r="V410" i="31"/>
  <c r="V405" i="31"/>
  <c r="X404" i="31"/>
  <c r="X403" i="31"/>
  <c r="AG400" i="31"/>
  <c r="W465" i="31"/>
  <c r="W446" i="31"/>
  <c r="AH434" i="31"/>
  <c r="W427" i="31"/>
  <c r="AG418" i="31"/>
  <c r="X411" i="31"/>
  <c r="U410" i="31"/>
  <c r="L410" i="31"/>
  <c r="U405" i="31"/>
  <c r="W404" i="31"/>
  <c r="W403" i="31"/>
  <c r="V395" i="31"/>
  <c r="AH485" i="31"/>
  <c r="V465" i="31"/>
  <c r="V446" i="31"/>
  <c r="AG434" i="31"/>
  <c r="W430" i="31"/>
  <c r="X429" i="31"/>
  <c r="X428" i="31"/>
  <c r="V427" i="31"/>
  <c r="W414" i="31"/>
  <c r="X413" i="31"/>
  <c r="W411" i="31"/>
  <c r="V404" i="31"/>
  <c r="V403" i="31"/>
  <c r="X402" i="31"/>
  <c r="AH399" i="31"/>
  <c r="U395" i="31"/>
  <c r="X394" i="31"/>
  <c r="AH391" i="31"/>
  <c r="X480" i="31"/>
  <c r="U474" i="31"/>
  <c r="L474" i="31"/>
  <c r="U465" i="31"/>
  <c r="V430" i="31"/>
  <c r="W429" i="31"/>
  <c r="W428" i="31"/>
  <c r="U427" i="31"/>
  <c r="V414" i="31"/>
  <c r="W413" i="31"/>
  <c r="X412" i="31"/>
  <c r="V411" i="31"/>
  <c r="U404" i="31"/>
  <c r="U403" i="31"/>
  <c r="L403" i="31"/>
  <c r="W402" i="31"/>
  <c r="AG399" i="31"/>
  <c r="W394" i="31"/>
  <c r="AG447" i="31"/>
  <c r="AH438" i="31"/>
  <c r="U430" i="31"/>
  <c r="L430" i="31"/>
  <c r="V429" i="31"/>
  <c r="V428" i="31"/>
  <c r="AG419" i="31"/>
  <c r="U414" i="31"/>
  <c r="L414" i="31"/>
  <c r="V413" i="31"/>
  <c r="W412" i="31"/>
  <c r="U411" i="31"/>
  <c r="V402" i="31"/>
  <c r="V394" i="31"/>
  <c r="X449" i="31"/>
  <c r="AG438" i="31"/>
  <c r="W437" i="31"/>
  <c r="U429" i="31"/>
  <c r="L429" i="31"/>
  <c r="U428" i="31"/>
  <c r="L428" i="31"/>
  <c r="U413" i="31"/>
  <c r="V412" i="31"/>
  <c r="U402" i="31"/>
  <c r="X401" i="31"/>
  <c r="AH398" i="31"/>
  <c r="U394" i="31"/>
  <c r="L394" i="31"/>
  <c r="X393" i="31"/>
  <c r="U497" i="31"/>
  <c r="W497" i="31"/>
  <c r="X497" i="31"/>
  <c r="L497" i="31"/>
  <c r="AH494" i="31"/>
  <c r="X489" i="31"/>
  <c r="V433" i="31"/>
  <c r="AH424" i="31"/>
  <c r="X418" i="31"/>
  <c r="V417" i="31"/>
  <c r="AG422" i="31"/>
  <c r="W395" i="31"/>
  <c r="AH390" i="31"/>
  <c r="AH389" i="31"/>
  <c r="W385" i="31"/>
  <c r="U373" i="31"/>
  <c r="U372" i="31"/>
  <c r="U349" i="31"/>
  <c r="W348" i="31"/>
  <c r="X347" i="31"/>
  <c r="AG342" i="31"/>
  <c r="W337" i="31"/>
  <c r="AG334" i="31"/>
  <c r="W329" i="31"/>
  <c r="AG326" i="31"/>
  <c r="W321" i="31"/>
  <c r="AG318" i="31"/>
  <c r="W313" i="31"/>
  <c r="AG310" i="31"/>
  <c r="W305" i="31"/>
  <c r="AG435" i="31"/>
  <c r="AG390" i="31"/>
  <c r="AG389" i="31"/>
  <c r="V385" i="31"/>
  <c r="U375" i="31"/>
  <c r="L375" i="31"/>
  <c r="AH360" i="31"/>
  <c r="AH359" i="31"/>
  <c r="V348" i="31"/>
  <c r="W347" i="31"/>
  <c r="X346" i="31"/>
  <c r="V337" i="31"/>
  <c r="V329" i="31"/>
  <c r="V321" i="31"/>
  <c r="V313" i="31"/>
  <c r="V305" i="31"/>
  <c r="V297" i="31"/>
  <c r="U385" i="31"/>
  <c r="AG378" i="31"/>
  <c r="AH361" i="31"/>
  <c r="AG360" i="31"/>
  <c r="AG359" i="31"/>
  <c r="AH358" i="31"/>
  <c r="U348" i="31"/>
  <c r="X348" i="31"/>
  <c r="L348" i="31"/>
  <c r="V347" i="31"/>
  <c r="W346" i="31"/>
  <c r="X345" i="31"/>
  <c r="AH341" i="31"/>
  <c r="U337" i="31"/>
  <c r="X337" i="31"/>
  <c r="L337" i="31"/>
  <c r="X336" i="31"/>
  <c r="AH333" i="31"/>
  <c r="U329" i="31"/>
  <c r="X328" i="31"/>
  <c r="AH325" i="31"/>
  <c r="U321" i="31"/>
  <c r="X320" i="31"/>
  <c r="AH317" i="31"/>
  <c r="U313" i="31"/>
  <c r="X313" i="31"/>
  <c r="L313" i="31"/>
  <c r="X312" i="31"/>
  <c r="AH309" i="31"/>
  <c r="U305" i="31"/>
  <c r="X304" i="31"/>
  <c r="AH301" i="31"/>
  <c r="U297" i="31"/>
  <c r="X296" i="31"/>
  <c r="AH405" i="31"/>
  <c r="X386" i="31"/>
  <c r="X376" i="31"/>
  <c r="AG361" i="31"/>
  <c r="AG358" i="31"/>
  <c r="U347" i="31"/>
  <c r="L347" i="31"/>
  <c r="V346" i="31"/>
  <c r="W345" i="31"/>
  <c r="X344" i="31"/>
  <c r="AG341" i="31"/>
  <c r="W336" i="31"/>
  <c r="AG333" i="31"/>
  <c r="W328" i="31"/>
  <c r="AG325" i="31"/>
  <c r="W320" i="31"/>
  <c r="AG317" i="31"/>
  <c r="W312" i="31"/>
  <c r="AG309" i="31"/>
  <c r="W449" i="31"/>
  <c r="X400" i="31"/>
  <c r="W386" i="31"/>
  <c r="W376" i="31"/>
  <c r="AH362" i="31"/>
  <c r="V449" i="31"/>
  <c r="X440" i="31"/>
  <c r="W400" i="31"/>
  <c r="W393" i="31"/>
  <c r="V386" i="31"/>
  <c r="AH379" i="31"/>
  <c r="AG362" i="31"/>
  <c r="AH357" i="31"/>
  <c r="U345" i="31"/>
  <c r="U344" i="31"/>
  <c r="X343" i="31"/>
  <c r="AH340" i="31"/>
  <c r="U336" i="31"/>
  <c r="X335" i="31"/>
  <c r="AH332" i="31"/>
  <c r="U328" i="31"/>
  <c r="L328" i="31"/>
  <c r="X327" i="31"/>
  <c r="AH324" i="31"/>
  <c r="U320" i="31"/>
  <c r="L320" i="31"/>
  <c r="X319" i="31"/>
  <c r="AH316" i="31"/>
  <c r="U312" i="31"/>
  <c r="L312" i="31"/>
  <c r="X311" i="31"/>
  <c r="AH308" i="31"/>
  <c r="U304" i="31"/>
  <c r="U449" i="31"/>
  <c r="L449" i="31"/>
  <c r="X398" i="31"/>
  <c r="V393" i="31"/>
  <c r="AG391" i="31"/>
  <c r="X387" i="31"/>
  <c r="U386" i="31"/>
  <c r="L386" i="31"/>
  <c r="X377" i="31"/>
  <c r="AH368" i="31"/>
  <c r="AH367" i="31"/>
  <c r="AH366" i="31"/>
  <c r="AG357" i="31"/>
  <c r="W343" i="31"/>
  <c r="AG340" i="31"/>
  <c r="W335" i="31"/>
  <c r="AG332" i="31"/>
  <c r="W327" i="31"/>
  <c r="AG324" i="31"/>
  <c r="AH477" i="31"/>
  <c r="U393" i="31"/>
  <c r="X388" i="31"/>
  <c r="W387" i="31"/>
  <c r="AH382" i="31"/>
  <c r="AH381" i="31"/>
  <c r="W377" i="31"/>
  <c r="AH369" i="31"/>
  <c r="AG368" i="31"/>
  <c r="AG367" i="31"/>
  <c r="AG366" i="31"/>
  <c r="AH363" i="31"/>
  <c r="V343" i="31"/>
  <c r="V335" i="31"/>
  <c r="V327" i="31"/>
  <c r="V319" i="31"/>
  <c r="X417" i="31"/>
  <c r="AG394" i="31"/>
  <c r="W389" i="31"/>
  <c r="W388" i="31"/>
  <c r="V387" i="31"/>
  <c r="AG382" i="31"/>
  <c r="AG381" i="31"/>
  <c r="V377" i="31"/>
  <c r="AG369" i="31"/>
  <c r="AG455" i="31"/>
  <c r="W417" i="31"/>
  <c r="X390" i="31"/>
  <c r="V389" i="31"/>
  <c r="V388" i="31"/>
  <c r="U387" i="31"/>
  <c r="AH383" i="31"/>
  <c r="U377" i="31"/>
  <c r="AH370" i="31"/>
  <c r="AG365" i="31"/>
  <c r="AH462" i="31"/>
  <c r="U389" i="31"/>
  <c r="L389" i="31"/>
  <c r="U388" i="31"/>
  <c r="L388" i="31"/>
  <c r="AG383" i="31"/>
  <c r="X378" i="31"/>
  <c r="AG370" i="31"/>
  <c r="AG462" i="31"/>
  <c r="AH421" i="31"/>
  <c r="AH397" i="31"/>
  <c r="AH384" i="31"/>
  <c r="W378" i="31"/>
  <c r="AG441" i="31"/>
  <c r="AH423" i="31"/>
  <c r="AG397" i="31"/>
  <c r="AG384" i="31"/>
  <c r="V378" i="31"/>
  <c r="AH371" i="31"/>
  <c r="V497" i="31"/>
  <c r="AG423" i="31"/>
  <c r="AG410" i="31"/>
  <c r="X379" i="31"/>
  <c r="U378" i="31"/>
  <c r="L378" i="31"/>
  <c r="X362" i="31"/>
  <c r="AG406" i="31"/>
  <c r="W401" i="31"/>
  <c r="AG392" i="31"/>
  <c r="U391" i="31"/>
  <c r="AH385" i="31"/>
  <c r="X380" i="31"/>
  <c r="W379" i="31"/>
  <c r="AH374" i="31"/>
  <c r="AH373" i="31"/>
  <c r="W362" i="31"/>
  <c r="U361" i="31"/>
  <c r="V401" i="31"/>
  <c r="AG385" i="31"/>
  <c r="W381" i="31"/>
  <c r="W380" i="31"/>
  <c r="V379" i="31"/>
  <c r="AG374" i="31"/>
  <c r="AG373" i="31"/>
  <c r="X368" i="31"/>
  <c r="U367" i="31"/>
  <c r="L367" i="31"/>
  <c r="X366" i="31"/>
  <c r="X363" i="31"/>
  <c r="V362" i="31"/>
  <c r="X472" i="31"/>
  <c r="U401" i="31"/>
  <c r="L401" i="31"/>
  <c r="AH395" i="31"/>
  <c r="V381" i="31"/>
  <c r="V380" i="31"/>
  <c r="U379" i="31"/>
  <c r="AH375" i="31"/>
  <c r="X369" i="31"/>
  <c r="W368" i="31"/>
  <c r="V366" i="31"/>
  <c r="X365" i="31"/>
  <c r="X364" i="31"/>
  <c r="W363" i="31"/>
  <c r="U362" i="31"/>
  <c r="L362" i="31"/>
  <c r="U381" i="31"/>
  <c r="L381" i="31"/>
  <c r="U380" i="31"/>
  <c r="L380" i="31"/>
  <c r="AG375" i="31"/>
  <c r="W369" i="31"/>
  <c r="U366" i="31"/>
  <c r="L366" i="31"/>
  <c r="W365" i="31"/>
  <c r="W364" i="31"/>
  <c r="V363" i="31"/>
  <c r="U399" i="31"/>
  <c r="U383" i="31"/>
  <c r="L383" i="31"/>
  <c r="AH376" i="31"/>
  <c r="X370" i="31"/>
  <c r="V369" i="31"/>
  <c r="V365" i="31"/>
  <c r="V364" i="31"/>
  <c r="U363" i="31"/>
  <c r="W397" i="31"/>
  <c r="AG386" i="31"/>
  <c r="AG376" i="31"/>
  <c r="W370" i="31"/>
  <c r="U369" i="31"/>
  <c r="U365" i="31"/>
  <c r="U364" i="31"/>
  <c r="AH422" i="31"/>
  <c r="X385" i="31"/>
  <c r="X374" i="31"/>
  <c r="V373" i="31"/>
  <c r="V372" i="31"/>
  <c r="U371" i="31"/>
  <c r="U346" i="31"/>
  <c r="L346" i="31"/>
  <c r="V336" i="31"/>
  <c r="AG329" i="31"/>
  <c r="V324" i="31"/>
  <c r="X307" i="31"/>
  <c r="X306" i="31"/>
  <c r="X305" i="31"/>
  <c r="V304" i="31"/>
  <c r="X303" i="31"/>
  <c r="AG298" i="31"/>
  <c r="AH297" i="31"/>
  <c r="U292" i="31"/>
  <c r="X291" i="31"/>
  <c r="AH288" i="31"/>
  <c r="U284" i="31"/>
  <c r="X283" i="31"/>
  <c r="AH280" i="31"/>
  <c r="U276" i="31"/>
  <c r="X275" i="31"/>
  <c r="AH272" i="31"/>
  <c r="U268" i="31"/>
  <c r="X267" i="31"/>
  <c r="AH264" i="31"/>
  <c r="U260" i="31"/>
  <c r="X259" i="31"/>
  <c r="AH256" i="31"/>
  <c r="U252" i="31"/>
  <c r="X251" i="31"/>
  <c r="AH248" i="31"/>
  <c r="U244" i="31"/>
  <c r="W244" i="31"/>
  <c r="X244" i="31"/>
  <c r="L244" i="31"/>
  <c r="X243" i="31"/>
  <c r="AH240" i="31"/>
  <c r="U236" i="31"/>
  <c r="X356" i="31"/>
  <c r="AH353" i="31"/>
  <c r="AG348" i="31"/>
  <c r="AH330" i="31"/>
  <c r="X325" i="31"/>
  <c r="U324" i="31"/>
  <c r="X308" i="31"/>
  <c r="W307" i="31"/>
  <c r="W306" i="31"/>
  <c r="W303" i="31"/>
  <c r="AG297" i="31"/>
  <c r="AH296" i="31"/>
  <c r="W291" i="31"/>
  <c r="AG288" i="31"/>
  <c r="W283" i="31"/>
  <c r="AG280" i="31"/>
  <c r="W275" i="31"/>
  <c r="AG272" i="31"/>
  <c r="W267" i="31"/>
  <c r="AG264" i="31"/>
  <c r="W259" i="31"/>
  <c r="AG256" i="31"/>
  <c r="W356" i="31"/>
  <c r="AG353" i="31"/>
  <c r="AG330" i="31"/>
  <c r="X326" i="31"/>
  <c r="W325" i="31"/>
  <c r="AH319" i="31"/>
  <c r="AH318" i="31"/>
  <c r="W311" i="31"/>
  <c r="X310" i="31"/>
  <c r="X309" i="31"/>
  <c r="W308" i="31"/>
  <c r="V307" i="31"/>
  <c r="V306" i="31"/>
  <c r="V303" i="31"/>
  <c r="AG296" i="31"/>
  <c r="V291" i="31"/>
  <c r="V283" i="31"/>
  <c r="V275" i="31"/>
  <c r="V267" i="31"/>
  <c r="V259" i="31"/>
  <c r="V251" i="31"/>
  <c r="V356" i="31"/>
  <c r="W326" i="31"/>
  <c r="V325" i="31"/>
  <c r="AH320" i="31"/>
  <c r="AG319" i="31"/>
  <c r="V312" i="31"/>
  <c r="V311" i="31"/>
  <c r="W310" i="31"/>
  <c r="W309" i="31"/>
  <c r="V308" i="31"/>
  <c r="U307" i="31"/>
  <c r="U306" i="31"/>
  <c r="U303" i="31"/>
  <c r="X302" i="31"/>
  <c r="AH295" i="31"/>
  <c r="U291" i="31"/>
  <c r="L291" i="31"/>
  <c r="X290" i="31"/>
  <c r="AH287" i="31"/>
  <c r="U283" i="31"/>
  <c r="L283" i="31"/>
  <c r="X282" i="31"/>
  <c r="AH279" i="31"/>
  <c r="U275" i="31"/>
  <c r="L275" i="31"/>
  <c r="X274" i="31"/>
  <c r="AH271" i="31"/>
  <c r="U267" i="31"/>
  <c r="L267" i="31"/>
  <c r="X266" i="31"/>
  <c r="U356" i="31"/>
  <c r="L356" i="31"/>
  <c r="X352" i="31"/>
  <c r="AH349" i="31"/>
  <c r="X338" i="31"/>
  <c r="AH331" i="31"/>
  <c r="V370" i="31"/>
  <c r="W352" i="31"/>
  <c r="AG349" i="31"/>
  <c r="W338" i="31"/>
  <c r="AG331" i="31"/>
  <c r="U326" i="31"/>
  <c r="AH321" i="31"/>
  <c r="X315" i="31"/>
  <c r="W314" i="31"/>
  <c r="U310" i="31"/>
  <c r="L310" i="31"/>
  <c r="U309" i="31"/>
  <c r="L309" i="31"/>
  <c r="V302" i="31"/>
  <c r="X301" i="31"/>
  <c r="V290" i="31"/>
  <c r="V282" i="31"/>
  <c r="V274" i="31"/>
  <c r="V266" i="31"/>
  <c r="V258" i="31"/>
  <c r="V250" i="31"/>
  <c r="V242" i="31"/>
  <c r="U412" i="31"/>
  <c r="X372" i="31"/>
  <c r="U370" i="31"/>
  <c r="X357" i="31"/>
  <c r="AH354" i="31"/>
  <c r="V338" i="31"/>
  <c r="V328" i="31"/>
  <c r="AG321" i="31"/>
  <c r="W315" i="31"/>
  <c r="V314" i="31"/>
  <c r="U302" i="31"/>
  <c r="W302" i="31"/>
  <c r="L302" i="31"/>
  <c r="W301" i="31"/>
  <c r="X300" i="31"/>
  <c r="AH294" i="31"/>
  <c r="U290" i="31"/>
  <c r="W290" i="31"/>
  <c r="L290" i="31"/>
  <c r="X289" i="31"/>
  <c r="AH286" i="31"/>
  <c r="U282" i="31"/>
  <c r="X281" i="31"/>
  <c r="AH278" i="31"/>
  <c r="U274" i="31"/>
  <c r="W274" i="31"/>
  <c r="L274" i="31"/>
  <c r="X273" i="31"/>
  <c r="AH270" i="31"/>
  <c r="U266" i="31"/>
  <c r="X265" i="31"/>
  <c r="W372" i="31"/>
  <c r="W357" i="31"/>
  <c r="AG354" i="31"/>
  <c r="AH350" i="31"/>
  <c r="AH342" i="31"/>
  <c r="X339" i="31"/>
  <c r="U338" i="31"/>
  <c r="AH322" i="31"/>
  <c r="X316" i="31"/>
  <c r="V315" i="31"/>
  <c r="U314" i="31"/>
  <c r="X314" i="31"/>
  <c r="L314" i="31"/>
  <c r="V301" i="31"/>
  <c r="W300" i="31"/>
  <c r="X299" i="31"/>
  <c r="AG294" i="31"/>
  <c r="W289" i="31"/>
  <c r="AG286" i="31"/>
  <c r="X358" i="31"/>
  <c r="V357" i="31"/>
  <c r="AG350" i="31"/>
  <c r="AH343" i="31"/>
  <c r="W339" i="31"/>
  <c r="X329" i="31"/>
  <c r="W358" i="31"/>
  <c r="U357" i="31"/>
  <c r="AH344" i="31"/>
  <c r="AG343" i="31"/>
  <c r="V339" i="31"/>
  <c r="X318" i="31"/>
  <c r="X317" i="31"/>
  <c r="AH387" i="31"/>
  <c r="V358" i="31"/>
  <c r="X353" i="31"/>
  <c r="AG344" i="31"/>
  <c r="X340" i="31"/>
  <c r="U339" i="31"/>
  <c r="L339" i="31"/>
  <c r="X330" i="31"/>
  <c r="AH323" i="31"/>
  <c r="W319" i="31"/>
  <c r="W318" i="31"/>
  <c r="W317" i="31"/>
  <c r="U316" i="31"/>
  <c r="W316" i="31"/>
  <c r="L316" i="31"/>
  <c r="W359" i="31"/>
  <c r="U358" i="31"/>
  <c r="AH355" i="31"/>
  <c r="W353" i="31"/>
  <c r="AH345" i="31"/>
  <c r="W340" i="31"/>
  <c r="W330" i="31"/>
  <c r="AG323" i="31"/>
  <c r="U319" i="31"/>
  <c r="V318" i="31"/>
  <c r="V317" i="31"/>
  <c r="AH365" i="31"/>
  <c r="U359" i="31"/>
  <c r="AG355" i="31"/>
  <c r="V353" i="31"/>
  <c r="AG345" i="31"/>
  <c r="V340" i="31"/>
  <c r="V330" i="31"/>
  <c r="V320" i="31"/>
  <c r="U318" i="31"/>
  <c r="L318" i="31"/>
  <c r="U317" i="31"/>
  <c r="X416" i="31"/>
  <c r="AG398" i="31"/>
  <c r="U353" i="31"/>
  <c r="L353" i="31"/>
  <c r="AH351" i="31"/>
  <c r="X349" i="31"/>
  <c r="X341" i="31"/>
  <c r="U340" i="31"/>
  <c r="AH334" i="31"/>
  <c r="X331" i="31"/>
  <c r="U330" i="31"/>
  <c r="X360" i="31"/>
  <c r="AG351" i="31"/>
  <c r="W349" i="31"/>
  <c r="X342" i="31"/>
  <c r="W341" i="31"/>
  <c r="AH335" i="31"/>
  <c r="W331" i="31"/>
  <c r="X321" i="31"/>
  <c r="W360" i="31"/>
  <c r="X354" i="31"/>
  <c r="V349" i="31"/>
  <c r="AH346" i="31"/>
  <c r="W342" i="31"/>
  <c r="V341" i="31"/>
  <c r="AH336" i="31"/>
  <c r="AG335" i="31"/>
  <c r="V331" i="31"/>
  <c r="W354" i="31"/>
  <c r="X350" i="31"/>
  <c r="AG346" i="31"/>
  <c r="U343" i="31"/>
  <c r="L343" i="31"/>
  <c r="V342" i="31"/>
  <c r="U341" i="31"/>
  <c r="AG336" i="31"/>
  <c r="X332" i="31"/>
  <c r="U331" i="31"/>
  <c r="X322" i="31"/>
  <c r="X371" i="31"/>
  <c r="AG356" i="31"/>
  <c r="V354" i="31"/>
  <c r="W350" i="31"/>
  <c r="U342" i="31"/>
  <c r="AH337" i="31"/>
  <c r="W332" i="31"/>
  <c r="W322" i="31"/>
  <c r="W371" i="31"/>
  <c r="U354" i="31"/>
  <c r="V350" i="31"/>
  <c r="W344" i="31"/>
  <c r="AG337" i="31"/>
  <c r="V332" i="31"/>
  <c r="V322" i="31"/>
  <c r="W373" i="31"/>
  <c r="V371" i="31"/>
  <c r="AH352" i="31"/>
  <c r="U350" i="31"/>
  <c r="AH338" i="31"/>
  <c r="X333" i="31"/>
  <c r="U332" i="31"/>
  <c r="L332" i="31"/>
  <c r="AH326" i="31"/>
  <c r="X323" i="31"/>
  <c r="U322" i="31"/>
  <c r="X384" i="31"/>
  <c r="AG377" i="31"/>
  <c r="W361" i="31"/>
  <c r="W355" i="31"/>
  <c r="AG347" i="31"/>
  <c r="W334" i="31"/>
  <c r="V333" i="31"/>
  <c r="X355" i="31"/>
  <c r="AH339" i="31"/>
  <c r="W324" i="31"/>
  <c r="X294" i="31"/>
  <c r="V284" i="31"/>
  <c r="AG276" i="31"/>
  <c r="X270" i="31"/>
  <c r="U269" i="31"/>
  <c r="U246" i="31"/>
  <c r="U245" i="31"/>
  <c r="U243" i="31"/>
  <c r="W242" i="31"/>
  <c r="AG237" i="31"/>
  <c r="AH236" i="31"/>
  <c r="U231" i="31"/>
  <c r="X230" i="31"/>
  <c r="AH227" i="31"/>
  <c r="U223" i="31"/>
  <c r="X222" i="31"/>
  <c r="AH219" i="31"/>
  <c r="W215" i="31"/>
  <c r="W209" i="31"/>
  <c r="V204" i="31"/>
  <c r="AG203" i="31"/>
  <c r="X199" i="31"/>
  <c r="W384" i="31"/>
  <c r="V355" i="31"/>
  <c r="AG339" i="31"/>
  <c r="U308" i="31"/>
  <c r="L308" i="31"/>
  <c r="W304" i="31"/>
  <c r="AH298" i="31"/>
  <c r="W294" i="31"/>
  <c r="AG287" i="31"/>
  <c r="X285" i="31"/>
  <c r="AH277" i="31"/>
  <c r="W270" i="31"/>
  <c r="U242" i="31"/>
  <c r="X241" i="31"/>
  <c r="AG236" i="31"/>
  <c r="AH235" i="31"/>
  <c r="W230" i="31"/>
  <c r="AG227" i="31"/>
  <c r="W222" i="31"/>
  <c r="AG219" i="31"/>
  <c r="V215" i="31"/>
  <c r="V209" i="31"/>
  <c r="U204" i="31"/>
  <c r="K200" i="31"/>
  <c r="W199" i="31"/>
  <c r="AH198" i="31"/>
  <c r="U355" i="31"/>
  <c r="L355" i="31"/>
  <c r="AG352" i="31"/>
  <c r="AH299" i="31"/>
  <c r="V294" i="31"/>
  <c r="AH290" i="31"/>
  <c r="AH289" i="31"/>
  <c r="W285" i="31"/>
  <c r="AG277" i="31"/>
  <c r="W273" i="31"/>
  <c r="X272" i="31"/>
  <c r="X271" i="31"/>
  <c r="V270" i="31"/>
  <c r="W241" i="31"/>
  <c r="AG235" i="31"/>
  <c r="V230" i="31"/>
  <c r="V222" i="31"/>
  <c r="U215" i="31"/>
  <c r="X215" i="31"/>
  <c r="L215" i="31"/>
  <c r="AH212" i="31"/>
  <c r="U209" i="31"/>
  <c r="X206" i="31"/>
  <c r="V199" i="31"/>
  <c r="V326" i="31"/>
  <c r="U315" i="31"/>
  <c r="L315" i="31"/>
  <c r="AH310" i="31"/>
  <c r="AG299" i="31"/>
  <c r="X295" i="31"/>
  <c r="U294" i="31"/>
  <c r="L294" i="31"/>
  <c r="AG290" i="31"/>
  <c r="AG289" i="31"/>
  <c r="V285" i="31"/>
  <c r="V273" i="31"/>
  <c r="W272" i="31"/>
  <c r="W271" i="31"/>
  <c r="U270" i="31"/>
  <c r="AH258" i="31"/>
  <c r="V241" i="31"/>
  <c r="X240" i="31"/>
  <c r="AH234" i="31"/>
  <c r="U230" i="31"/>
  <c r="X229" i="31"/>
  <c r="AH226" i="31"/>
  <c r="U222" i="31"/>
  <c r="L222" i="31"/>
  <c r="X221" i="31"/>
  <c r="AH218" i="31"/>
  <c r="X214" i="31"/>
  <c r="AG212" i="31"/>
  <c r="K207" i="31"/>
  <c r="W206" i="31"/>
  <c r="AH205" i="31"/>
  <c r="U199" i="31"/>
  <c r="AG316" i="31"/>
  <c r="AH306" i="31"/>
  <c r="AH300" i="31"/>
  <c r="W295" i="31"/>
  <c r="U285" i="31"/>
  <c r="L285" i="31"/>
  <c r="X361" i="31"/>
  <c r="AG306" i="31"/>
  <c r="AG300" i="31"/>
  <c r="W296" i="31"/>
  <c r="V295" i="31"/>
  <c r="AH291" i="31"/>
  <c r="X286" i="31"/>
  <c r="AG278" i="31"/>
  <c r="U272" i="31"/>
  <c r="L272" i="31"/>
  <c r="U271" i="31"/>
  <c r="L271" i="31"/>
  <c r="AH266" i="31"/>
  <c r="AH265" i="31"/>
  <c r="AH263" i="31"/>
  <c r="AH262" i="31"/>
  <c r="AG261" i="31"/>
  <c r="AG260" i="31"/>
  <c r="AG259" i="31"/>
  <c r="AH257" i="31"/>
  <c r="AH253" i="31"/>
  <c r="AH252" i="31"/>
  <c r="AH251" i="31"/>
  <c r="AH250" i="31"/>
  <c r="V361" i="31"/>
  <c r="AH311" i="31"/>
  <c r="V309" i="31"/>
  <c r="V296" i="31"/>
  <c r="U295" i="31"/>
  <c r="AG291" i="31"/>
  <c r="W286" i="31"/>
  <c r="AG266" i="31"/>
  <c r="AG265" i="31"/>
  <c r="AG263" i="31"/>
  <c r="AG262" i="31"/>
  <c r="AG257" i="31"/>
  <c r="AH255" i="31"/>
  <c r="AH254" i="31"/>
  <c r="AG253" i="31"/>
  <c r="AG252" i="31"/>
  <c r="AG251" i="31"/>
  <c r="AG250" i="31"/>
  <c r="U240" i="31"/>
  <c r="W239" i="31"/>
  <c r="AG311" i="31"/>
  <c r="X297" i="31"/>
  <c r="U296" i="31"/>
  <c r="L296" i="31"/>
  <c r="V286" i="31"/>
  <c r="AH282" i="31"/>
  <c r="AH281" i="31"/>
  <c r="AG279" i="31"/>
  <c r="AG255" i="31"/>
  <c r="AG254" i="31"/>
  <c r="AH249" i="31"/>
  <c r="V239" i="31"/>
  <c r="X238" i="31"/>
  <c r="AG233" i="31"/>
  <c r="AH347" i="31"/>
  <c r="AH327" i="31"/>
  <c r="AH302" i="31"/>
  <c r="AG301" i="31"/>
  <c r="X298" i="31"/>
  <c r="W297" i="31"/>
  <c r="AH292" i="31"/>
  <c r="X287" i="31"/>
  <c r="U286" i="31"/>
  <c r="L286" i="31"/>
  <c r="AG282" i="31"/>
  <c r="AG281" i="31"/>
  <c r="X276" i="31"/>
  <c r="X334" i="31"/>
  <c r="AG327" i="31"/>
  <c r="AH312" i="31"/>
  <c r="AG302" i="31"/>
  <c r="W298" i="31"/>
  <c r="AG292" i="31"/>
  <c r="X288" i="31"/>
  <c r="W287" i="31"/>
  <c r="W276" i="31"/>
  <c r="V345" i="31"/>
  <c r="V334" i="31"/>
  <c r="AH329" i="31"/>
  <c r="AG312" i="31"/>
  <c r="V310" i="31"/>
  <c r="AH307" i="31"/>
  <c r="W299" i="31"/>
  <c r="V298" i="31"/>
  <c r="V289" i="31"/>
  <c r="W288" i="31"/>
  <c r="V287" i="31"/>
  <c r="AH283" i="31"/>
  <c r="X277" i="31"/>
  <c r="V276" i="31"/>
  <c r="AH268" i="31"/>
  <c r="AG338" i="31"/>
  <c r="U334" i="31"/>
  <c r="AH313" i="31"/>
  <c r="AG307" i="31"/>
  <c r="AH303" i="31"/>
  <c r="V299" i="31"/>
  <c r="U298" i="31"/>
  <c r="AH293" i="31"/>
  <c r="U289" i="31"/>
  <c r="V288" i="31"/>
  <c r="U287" i="31"/>
  <c r="AG283" i="31"/>
  <c r="W277" i="31"/>
  <c r="AG268" i="31"/>
  <c r="W323" i="31"/>
  <c r="V316" i="31"/>
  <c r="AG313" i="31"/>
  <c r="AG303" i="31"/>
  <c r="V300" i="31"/>
  <c r="U299" i="31"/>
  <c r="L299" i="31"/>
  <c r="AG293" i="31"/>
  <c r="U288" i="31"/>
  <c r="L288" i="31"/>
  <c r="V277" i="31"/>
  <c r="AH269" i="31"/>
  <c r="U325" i="31"/>
  <c r="V323" i="31"/>
  <c r="U300" i="31"/>
  <c r="AH284" i="31"/>
  <c r="X278" i="31"/>
  <c r="U277" i="31"/>
  <c r="AG269" i="31"/>
  <c r="W265" i="31"/>
  <c r="X264" i="31"/>
  <c r="AH377" i="31"/>
  <c r="U323" i="31"/>
  <c r="AH314" i="31"/>
  <c r="U311" i="31"/>
  <c r="L311" i="31"/>
  <c r="AG314" i="31"/>
  <c r="U301" i="31"/>
  <c r="L301" i="31"/>
  <c r="W281" i="31"/>
  <c r="X280" i="31"/>
  <c r="X279" i="31"/>
  <c r="V278" i="31"/>
  <c r="U265" i="31"/>
  <c r="L265" i="31"/>
  <c r="U327" i="31"/>
  <c r="L327" i="31"/>
  <c r="AH304" i="31"/>
  <c r="AH285" i="31"/>
  <c r="W282" i="31"/>
  <c r="V281" i="31"/>
  <c r="W280" i="31"/>
  <c r="W279" i="31"/>
  <c r="U278" i="31"/>
  <c r="AG270" i="31"/>
  <c r="U264" i="31"/>
  <c r="AG308" i="31"/>
  <c r="AG304" i="31"/>
  <c r="X292" i="31"/>
  <c r="AG285" i="31"/>
  <c r="U281" i="31"/>
  <c r="L281" i="31"/>
  <c r="V280" i="31"/>
  <c r="V279" i="31"/>
  <c r="W292" i="31"/>
  <c r="U280" i="31"/>
  <c r="L280" i="31"/>
  <c r="U279" i="31"/>
  <c r="L279" i="31"/>
  <c r="AH274" i="31"/>
  <c r="AH273" i="31"/>
  <c r="AG271" i="31"/>
  <c r="W351" i="31"/>
  <c r="AG322" i="31"/>
  <c r="AH315" i="31"/>
  <c r="V292" i="31"/>
  <c r="X324" i="31"/>
  <c r="AG305" i="31"/>
  <c r="U293" i="31"/>
  <c r="W284" i="31"/>
  <c r="AH276" i="31"/>
  <c r="V269" i="31"/>
  <c r="W333" i="31"/>
  <c r="AG320" i="31"/>
  <c r="V265" i="31"/>
  <c r="X261" i="31"/>
  <c r="V255" i="31"/>
  <c r="W246" i="31"/>
  <c r="AG243" i="31"/>
  <c r="AH231" i="31"/>
  <c r="AG230" i="31"/>
  <c r="AH228" i="31"/>
  <c r="AG225" i="31"/>
  <c r="AG220" i="31"/>
  <c r="AG218" i="31"/>
  <c r="AG215" i="31"/>
  <c r="AH214" i="31"/>
  <c r="U207" i="31"/>
  <c r="X202" i="31"/>
  <c r="AG201" i="31"/>
  <c r="U196" i="31"/>
  <c r="K192" i="31"/>
  <c r="W191" i="31"/>
  <c r="AH190" i="31"/>
  <c r="U184" i="31"/>
  <c r="K180" i="31"/>
  <c r="W179" i="31"/>
  <c r="AH178" i="31"/>
  <c r="U172" i="31"/>
  <c r="K168" i="31"/>
  <c r="W167" i="31"/>
  <c r="AH166" i="31"/>
  <c r="U160" i="31"/>
  <c r="K156" i="31"/>
  <c r="W155" i="31"/>
  <c r="AH154" i="31"/>
  <c r="U148" i="31"/>
  <c r="K144" i="31"/>
  <c r="W143" i="31"/>
  <c r="AH142" i="31"/>
  <c r="U136" i="31"/>
  <c r="U333" i="31"/>
  <c r="L333" i="31"/>
  <c r="X268" i="31"/>
  <c r="W261" i="31"/>
  <c r="U255" i="31"/>
  <c r="V246" i="31"/>
  <c r="U241" i="31"/>
  <c r="AH232" i="31"/>
  <c r="AG231" i="31"/>
  <c r="AG228" i="31"/>
  <c r="AG226" i="31"/>
  <c r="AG214" i="31"/>
  <c r="AG205" i="31"/>
  <c r="W202" i="31"/>
  <c r="X198" i="31"/>
  <c r="V191" i="31"/>
  <c r="AG190" i="31"/>
  <c r="X186" i="31"/>
  <c r="V179" i="31"/>
  <c r="AG178" i="31"/>
  <c r="X174" i="31"/>
  <c r="V167" i="31"/>
  <c r="AG166" i="31"/>
  <c r="X162" i="31"/>
  <c r="V155" i="31"/>
  <c r="AG154" i="31"/>
  <c r="X150" i="31"/>
  <c r="V143" i="31"/>
  <c r="AG142" i="31"/>
  <c r="X138" i="31"/>
  <c r="AG315" i="31"/>
  <c r="AH275" i="31"/>
  <c r="W268" i="31"/>
  <c r="V261" i="31"/>
  <c r="AG232" i="31"/>
  <c r="K208" i="31"/>
  <c r="V202" i="31"/>
  <c r="W198" i="31"/>
  <c r="AH197" i="31"/>
  <c r="U191" i="31"/>
  <c r="K187" i="31"/>
  <c r="W186" i="31"/>
  <c r="AH185" i="31"/>
  <c r="U179" i="31"/>
  <c r="K175" i="31"/>
  <c r="W174" i="31"/>
  <c r="AH173" i="31"/>
  <c r="U167" i="31"/>
  <c r="K163" i="31"/>
  <c r="W162" i="31"/>
  <c r="AH161" i="31"/>
  <c r="U155" i="31"/>
  <c r="K151" i="31"/>
  <c r="W150" i="31"/>
  <c r="AH149" i="31"/>
  <c r="U143" i="31"/>
  <c r="K139" i="31"/>
  <c r="W138" i="31"/>
  <c r="AH137" i="31"/>
  <c r="AG275" i="31"/>
  <c r="AG273" i="31"/>
  <c r="V268" i="31"/>
  <c r="U261" i="31"/>
  <c r="L261" i="31"/>
  <c r="X256" i="31"/>
  <c r="X252" i="31"/>
  <c r="X247" i="31"/>
  <c r="AH244" i="31"/>
  <c r="AH213" i="31"/>
  <c r="AH211" i="31"/>
  <c r="AH210" i="31"/>
  <c r="U202" i="31"/>
  <c r="K199" i="31"/>
  <c r="V198" i="31"/>
  <c r="AG197" i="31"/>
  <c r="X193" i="31"/>
  <c r="V186" i="31"/>
  <c r="AG185" i="31"/>
  <c r="X181" i="31"/>
  <c r="V174" i="31"/>
  <c r="AG173" i="31"/>
  <c r="X169" i="31"/>
  <c r="V162" i="31"/>
  <c r="AG161" i="31"/>
  <c r="X157" i="31"/>
  <c r="V150" i="31"/>
  <c r="AG149" i="31"/>
  <c r="X145" i="31"/>
  <c r="V138" i="31"/>
  <c r="AG137" i="31"/>
  <c r="U335" i="31"/>
  <c r="L335" i="31"/>
  <c r="AG258" i="31"/>
  <c r="W256" i="31"/>
  <c r="W252" i="31"/>
  <c r="AG249" i="31"/>
  <c r="W247" i="31"/>
  <c r="AG244" i="31"/>
  <c r="X242" i="31"/>
  <c r="AH233" i="31"/>
  <c r="AG295" i="31"/>
  <c r="X262" i="31"/>
  <c r="V256" i="31"/>
  <c r="V252" i="31"/>
  <c r="V247" i="31"/>
  <c r="AG209" i="31"/>
  <c r="U206" i="31"/>
  <c r="K203" i="31"/>
  <c r="AH200" i="31"/>
  <c r="V193" i="31"/>
  <c r="AG192" i="31"/>
  <c r="X188" i="31"/>
  <c r="V181" i="31"/>
  <c r="AG180" i="31"/>
  <c r="X176" i="31"/>
  <c r="V169" i="31"/>
  <c r="AG168" i="31"/>
  <c r="X164" i="31"/>
  <c r="W262" i="31"/>
  <c r="U256" i="31"/>
  <c r="L256" i="31"/>
  <c r="U247" i="31"/>
  <c r="L247" i="31"/>
  <c r="W221" i="31"/>
  <c r="AH204" i="31"/>
  <c r="AG200" i="31"/>
  <c r="U193" i="31"/>
  <c r="K189" i="31"/>
  <c r="W188" i="31"/>
  <c r="AH187" i="31"/>
  <c r="U181" i="31"/>
  <c r="K177" i="31"/>
  <c r="W176" i="31"/>
  <c r="AH175" i="31"/>
  <c r="U169" i="31"/>
  <c r="K165" i="31"/>
  <c r="W164" i="31"/>
  <c r="AH163" i="31"/>
  <c r="U157" i="31"/>
  <c r="X293" i="31"/>
  <c r="W266" i="31"/>
  <c r="V262" i="31"/>
  <c r="X257" i="31"/>
  <c r="X248" i="31"/>
  <c r="AG234" i="31"/>
  <c r="W229" i="31"/>
  <c r="X224" i="31"/>
  <c r="X223" i="31"/>
  <c r="V221" i="31"/>
  <c r="X220" i="31"/>
  <c r="X217" i="31"/>
  <c r="X216" i="31"/>
  <c r="AG204" i="31"/>
  <c r="X195" i="31"/>
  <c r="V188" i="31"/>
  <c r="AG187" i="31"/>
  <c r="X183" i="31"/>
  <c r="V176" i="31"/>
  <c r="AG175" i="31"/>
  <c r="X171" i="31"/>
  <c r="V164" i="31"/>
  <c r="AG163" i="31"/>
  <c r="X159" i="31"/>
  <c r="W293" i="31"/>
  <c r="AH267" i="31"/>
  <c r="U262" i="31"/>
  <c r="L262" i="31"/>
  <c r="AH259" i="31"/>
  <c r="W257" i="31"/>
  <c r="W248" i="31"/>
  <c r="AH245" i="31"/>
  <c r="W243" i="31"/>
  <c r="V229" i="31"/>
  <c r="X228" i="31"/>
  <c r="X225" i="31"/>
  <c r="W224" i="31"/>
  <c r="W223" i="31"/>
  <c r="U221" i="31"/>
  <c r="W220" i="31"/>
  <c r="X219" i="31"/>
  <c r="X218" i="31"/>
  <c r="W217" i="31"/>
  <c r="W216" i="31"/>
  <c r="AH208" i="31"/>
  <c r="X201" i="31"/>
  <c r="K196" i="31"/>
  <c r="V293" i="31"/>
  <c r="AG267" i="31"/>
  <c r="V257" i="31"/>
  <c r="X253" i="31"/>
  <c r="V248" i="31"/>
  <c r="AG245" i="31"/>
  <c r="V243" i="31"/>
  <c r="X231" i="31"/>
  <c r="U229" i="31"/>
  <c r="L229" i="31"/>
  <c r="W228" i="31"/>
  <c r="X227" i="31"/>
  <c r="X226" i="31"/>
  <c r="W225" i="31"/>
  <c r="V224" i="31"/>
  <c r="V223" i="31"/>
  <c r="V220" i="31"/>
  <c r="W219" i="31"/>
  <c r="W218" i="31"/>
  <c r="V217" i="31"/>
  <c r="V216" i="31"/>
  <c r="W214" i="31"/>
  <c r="AG208" i="31"/>
  <c r="X205" i="31"/>
  <c r="K202" i="31"/>
  <c r="W201" i="31"/>
  <c r="V195" i="31"/>
  <c r="AG194" i="31"/>
  <c r="U273" i="31"/>
  <c r="U257" i="31"/>
  <c r="L257" i="31"/>
  <c r="W253" i="31"/>
  <c r="U248" i="31"/>
  <c r="L248" i="31"/>
  <c r="X232" i="31"/>
  <c r="W231" i="31"/>
  <c r="V228" i="31"/>
  <c r="W227" i="31"/>
  <c r="W226" i="31"/>
  <c r="V225" i="31"/>
  <c r="U224" i="31"/>
  <c r="U220" i="31"/>
  <c r="V219" i="31"/>
  <c r="V218" i="31"/>
  <c r="U217" i="31"/>
  <c r="U216" i="31"/>
  <c r="L216" i="31"/>
  <c r="V214" i="31"/>
  <c r="W205" i="31"/>
  <c r="V201" i="31"/>
  <c r="U195" i="31"/>
  <c r="X269" i="31"/>
  <c r="X263" i="31"/>
  <c r="X258" i="31"/>
  <c r="V253" i="31"/>
  <c r="AH237" i="31"/>
  <c r="W232" i="31"/>
  <c r="V231" i="31"/>
  <c r="U228" i="31"/>
  <c r="V227" i="31"/>
  <c r="V226" i="31"/>
  <c r="U225" i="31"/>
  <c r="L225" i="31"/>
  <c r="U219" i="31"/>
  <c r="L219" i="31"/>
  <c r="U218" i="31"/>
  <c r="L218" i="31"/>
  <c r="U214" i="31"/>
  <c r="X213" i="31"/>
  <c r="V205" i="31"/>
  <c r="U201" i="31"/>
  <c r="AH199" i="31"/>
  <c r="X197" i="31"/>
  <c r="V190" i="31"/>
  <c r="AH305" i="31"/>
  <c r="V271" i="31"/>
  <c r="W269" i="31"/>
  <c r="W263" i="31"/>
  <c r="AH260" i="31"/>
  <c r="W258" i="31"/>
  <c r="U253" i="31"/>
  <c r="L253" i="31"/>
  <c r="X249" i="31"/>
  <c r="AH238" i="31"/>
  <c r="X233" i="31"/>
  <c r="V232" i="31"/>
  <c r="U227" i="31"/>
  <c r="U226" i="31"/>
  <c r="W213" i="31"/>
  <c r="X212" i="31"/>
  <c r="X211" i="31"/>
  <c r="X210" i="31"/>
  <c r="AH207" i="31"/>
  <c r="U205" i="31"/>
  <c r="AH203" i="31"/>
  <c r="AG199" i="31"/>
  <c r="K198" i="31"/>
  <c r="W197" i="31"/>
  <c r="AH196" i="31"/>
  <c r="U190" i="31"/>
  <c r="V263" i="31"/>
  <c r="U258" i="31"/>
  <c r="W249" i="31"/>
  <c r="AH239" i="31"/>
  <c r="AG238" i="31"/>
  <c r="W233" i="31"/>
  <c r="U232" i="31"/>
  <c r="L232" i="31"/>
  <c r="V213" i="31"/>
  <c r="W212" i="31"/>
  <c r="W211" i="31"/>
  <c r="W210" i="31"/>
  <c r="X209" i="31"/>
  <c r="AG207" i="31"/>
  <c r="K206" i="31"/>
  <c r="V197" i="31"/>
  <c r="AG196" i="31"/>
  <c r="X192" i="31"/>
  <c r="AG284" i="31"/>
  <c r="AG274" i="31"/>
  <c r="U263" i="31"/>
  <c r="V249" i="31"/>
  <c r="AH246" i="31"/>
  <c r="V244" i="31"/>
  <c r="AG240" i="31"/>
  <c r="AG239" i="31"/>
  <c r="X234" i="31"/>
  <c r="V233" i="31"/>
  <c r="U213" i="31"/>
  <c r="V212" i="31"/>
  <c r="V211" i="31"/>
  <c r="V210" i="31"/>
  <c r="X200" i="31"/>
  <c r="U197" i="31"/>
  <c r="K193" i="31"/>
  <c r="W192" i="31"/>
  <c r="AH191" i="31"/>
  <c r="X250" i="31"/>
  <c r="U249" i="31"/>
  <c r="L249" i="31"/>
  <c r="AG246" i="31"/>
  <c r="W234" i="31"/>
  <c r="U233" i="31"/>
  <c r="AH261" i="31"/>
  <c r="U259" i="31"/>
  <c r="X254" i="31"/>
  <c r="W250" i="31"/>
  <c r="AH241" i="31"/>
  <c r="X235" i="31"/>
  <c r="V234" i="31"/>
  <c r="W208" i="31"/>
  <c r="W204" i="31"/>
  <c r="AG202" i="31"/>
  <c r="V200" i="31"/>
  <c r="U192" i="31"/>
  <c r="W254" i="31"/>
  <c r="U250" i="31"/>
  <c r="X245" i="31"/>
  <c r="AG241" i="31"/>
  <c r="X236" i="31"/>
  <c r="W235" i="31"/>
  <c r="U234" i="31"/>
  <c r="L234" i="31"/>
  <c r="V208" i="31"/>
  <c r="U200" i="31"/>
  <c r="AG198" i="31"/>
  <c r="X194" i="31"/>
  <c r="W264" i="31"/>
  <c r="V254" i="31"/>
  <c r="AH247" i="31"/>
  <c r="W245" i="31"/>
  <c r="X237" i="31"/>
  <c r="W236" i="31"/>
  <c r="V235" i="31"/>
  <c r="U208" i="31"/>
  <c r="U351" i="31"/>
  <c r="V264" i="31"/>
  <c r="U254" i="31"/>
  <c r="L254" i="31"/>
  <c r="AG247" i="31"/>
  <c r="V245" i="31"/>
  <c r="AH242" i="31"/>
  <c r="W237" i="31"/>
  <c r="V236" i="31"/>
  <c r="U235" i="31"/>
  <c r="AH230" i="31"/>
  <c r="V196" i="31"/>
  <c r="V192" i="31"/>
  <c r="K191" i="31"/>
  <c r="U185" i="31"/>
  <c r="X184" i="31"/>
  <c r="X175" i="31"/>
  <c r="AH171" i="31"/>
  <c r="U166" i="31"/>
  <c r="X165" i="31"/>
  <c r="AH162" i="31"/>
  <c r="U153" i="31"/>
  <c r="K150" i="31"/>
  <c r="AG147" i="31"/>
  <c r="AG143" i="31"/>
  <c r="X140" i="31"/>
  <c r="V136" i="31"/>
  <c r="V133" i="31"/>
  <c r="AG132" i="31"/>
  <c r="X128" i="31"/>
  <c r="V121" i="31"/>
  <c r="AG120" i="31"/>
  <c r="X116" i="31"/>
  <c r="V109" i="31"/>
  <c r="AG108" i="31"/>
  <c r="X104" i="31"/>
  <c r="V97" i="31"/>
  <c r="AG96" i="31"/>
  <c r="AG213" i="31"/>
  <c r="K204" i="31"/>
  <c r="W184" i="31"/>
  <c r="AH181" i="31"/>
  <c r="W175" i="31"/>
  <c r="AG171" i="31"/>
  <c r="AH170" i="31"/>
  <c r="K167" i="31"/>
  <c r="W165" i="31"/>
  <c r="AG162" i="31"/>
  <c r="AH151" i="31"/>
  <c r="W140" i="31"/>
  <c r="U133" i="31"/>
  <c r="K129" i="31"/>
  <c r="W128" i="31"/>
  <c r="AH127" i="31"/>
  <c r="U121" i="31"/>
  <c r="K117" i="31"/>
  <c r="W116" i="31"/>
  <c r="AH115" i="31"/>
  <c r="U109" i="31"/>
  <c r="K105" i="31"/>
  <c r="W104" i="31"/>
  <c r="AH103" i="31"/>
  <c r="U97" i="31"/>
  <c r="AH224" i="31"/>
  <c r="AH222" i="31"/>
  <c r="AH194" i="31"/>
  <c r="K188" i="31"/>
  <c r="V184" i="31"/>
  <c r="W183" i="31"/>
  <c r="AG181" i="31"/>
  <c r="V175" i="31"/>
  <c r="X173" i="31"/>
  <c r="AG170" i="31"/>
  <c r="V165" i="31"/>
  <c r="K159" i="31"/>
  <c r="W157" i="31"/>
  <c r="K154" i="31"/>
  <c r="AG151" i="31"/>
  <c r="X148" i="31"/>
  <c r="X144" i="31"/>
  <c r="K141" i="31"/>
  <c r="V140" i="31"/>
  <c r="X135" i="31"/>
  <c r="V128" i="31"/>
  <c r="AG127" i="31"/>
  <c r="X123" i="31"/>
  <c r="V116" i="31"/>
  <c r="AG115" i="31"/>
  <c r="X111" i="31"/>
  <c r="V104" i="31"/>
  <c r="AG103" i="31"/>
  <c r="X99" i="31"/>
  <c r="X284" i="31"/>
  <c r="AG242" i="31"/>
  <c r="AG224" i="31"/>
  <c r="AG222" i="31"/>
  <c r="U210" i="31"/>
  <c r="K186" i="31"/>
  <c r="V183" i="31"/>
  <c r="K178" i="31"/>
  <c r="U175" i="31"/>
  <c r="U174" i="31"/>
  <c r="W173" i="31"/>
  <c r="U165" i="31"/>
  <c r="V157" i="31"/>
  <c r="AH155" i="31"/>
  <c r="W148" i="31"/>
  <c r="AH146" i="31"/>
  <c r="W144" i="31"/>
  <c r="U140" i="31"/>
  <c r="AH138" i="31"/>
  <c r="K137" i="31"/>
  <c r="W135" i="31"/>
  <c r="AH134" i="31"/>
  <c r="U128" i="31"/>
  <c r="AH220" i="31"/>
  <c r="AH206" i="31"/>
  <c r="U183" i="31"/>
  <c r="V272" i="31"/>
  <c r="AG211" i="31"/>
  <c r="AG206" i="31"/>
  <c r="W193" i="31"/>
  <c r="K184" i="31"/>
  <c r="X182" i="31"/>
  <c r="AH179" i="31"/>
  <c r="U173" i="31"/>
  <c r="X172" i="31"/>
  <c r="X163" i="31"/>
  <c r="AH160" i="31"/>
  <c r="K158" i="31"/>
  <c r="X260" i="31"/>
  <c r="W238" i="31"/>
  <c r="AH216" i="31"/>
  <c r="AH189" i="31"/>
  <c r="W182" i="31"/>
  <c r="AG179" i="31"/>
  <c r="W172" i="31"/>
  <c r="AH169" i="31"/>
  <c r="W163" i="31"/>
  <c r="AG160" i="31"/>
  <c r="K153" i="31"/>
  <c r="V152" i="31"/>
  <c r="X147" i="31"/>
  <c r="K145" i="31"/>
  <c r="X139" i="31"/>
  <c r="V130" i="31"/>
  <c r="AG129" i="31"/>
  <c r="X125" i="31"/>
  <c r="V118" i="31"/>
  <c r="AG117" i="31"/>
  <c r="W260" i="31"/>
  <c r="W240" i="31"/>
  <c r="V238" i="31"/>
  <c r="AG216" i="31"/>
  <c r="AG189" i="31"/>
  <c r="V182" i="31"/>
  <c r="K176" i="31"/>
  <c r="V172" i="31"/>
  <c r="W171" i="31"/>
  <c r="AG169" i="31"/>
  <c r="V163" i="31"/>
  <c r="V260" i="31"/>
  <c r="W251" i="31"/>
  <c r="V240" i="31"/>
  <c r="U238" i="31"/>
  <c r="X208" i="31"/>
  <c r="AH195" i="31"/>
  <c r="W194" i="31"/>
  <c r="K185" i="31"/>
  <c r="U182" i="31"/>
  <c r="K174" i="31"/>
  <c r="V171" i="31"/>
  <c r="K166" i="31"/>
  <c r="U163" i="31"/>
  <c r="AH328" i="31"/>
  <c r="U251" i="31"/>
  <c r="L251" i="31"/>
  <c r="K205" i="31"/>
  <c r="W200" i="31"/>
  <c r="AG195" i="31"/>
  <c r="V194" i="31"/>
  <c r="U171" i="31"/>
  <c r="AH168" i="31"/>
  <c r="U162" i="31"/>
  <c r="AH159" i="31"/>
  <c r="V156" i="31"/>
  <c r="AG328" i="31"/>
  <c r="X203" i="31"/>
  <c r="U194" i="31"/>
  <c r="AH188" i="31"/>
  <c r="W181" i="31"/>
  <c r="AH177" i="31"/>
  <c r="K172" i="31"/>
  <c r="X170" i="31"/>
  <c r="AH167" i="31"/>
  <c r="X161" i="31"/>
  <c r="AG159" i="31"/>
  <c r="U156" i="31"/>
  <c r="AH229" i="31"/>
  <c r="AH209" i="31"/>
  <c r="W203" i="31"/>
  <c r="AG191" i="31"/>
  <c r="AG188" i="31"/>
  <c r="X180" i="31"/>
  <c r="AG177" i="31"/>
  <c r="W170" i="31"/>
  <c r="AG167" i="31"/>
  <c r="W161" i="31"/>
  <c r="AH158" i="31"/>
  <c r="K157" i="31"/>
  <c r="AG229" i="31"/>
  <c r="U211" i="31"/>
  <c r="V203" i="31"/>
  <c r="K197" i="31"/>
  <c r="K183" i="31"/>
  <c r="W180" i="31"/>
  <c r="V170" i="31"/>
  <c r="K164" i="31"/>
  <c r="V161" i="31"/>
  <c r="AG158" i="31"/>
  <c r="X155" i="31"/>
  <c r="AH153" i="31"/>
  <c r="AG248" i="31"/>
  <c r="V206" i="31"/>
  <c r="U203" i="31"/>
  <c r="AH201" i="31"/>
  <c r="AH186" i="31"/>
  <c r="V180" i="31"/>
  <c r="K173" i="31"/>
  <c r="U170" i="31"/>
  <c r="U161" i="31"/>
  <c r="AH223" i="31"/>
  <c r="AH221" i="31"/>
  <c r="X189" i="31"/>
  <c r="AG186" i="31"/>
  <c r="K182" i="31"/>
  <c r="U180" i="31"/>
  <c r="X179" i="31"/>
  <c r="X160" i="31"/>
  <c r="X255" i="31"/>
  <c r="X246" i="31"/>
  <c r="AH225" i="31"/>
  <c r="AG223" i="31"/>
  <c r="AG221" i="31"/>
  <c r="U198" i="31"/>
  <c r="W195" i="31"/>
  <c r="X190" i="31"/>
  <c r="W189" i="31"/>
  <c r="AH184" i="31"/>
  <c r="AH176" i="31"/>
  <c r="W169" i="31"/>
  <c r="AH165" i="31"/>
  <c r="K162" i="31"/>
  <c r="W160" i="31"/>
  <c r="W278" i="31"/>
  <c r="W255" i="31"/>
  <c r="K194" i="31"/>
  <c r="W190" i="31"/>
  <c r="V189" i="31"/>
  <c r="AG184" i="31"/>
  <c r="X178" i="31"/>
  <c r="AG176" i="31"/>
  <c r="X168" i="31"/>
  <c r="AG165" i="31"/>
  <c r="V160" i="31"/>
  <c r="W159" i="31"/>
  <c r="AH243" i="31"/>
  <c r="AH217" i="31"/>
  <c r="AH192" i="31"/>
  <c r="U189" i="31"/>
  <c r="K181" i="31"/>
  <c r="W178" i="31"/>
  <c r="K171" i="31"/>
  <c r="W168" i="31"/>
  <c r="V159" i="31"/>
  <c r="AH157" i="31"/>
  <c r="U239" i="31"/>
  <c r="V237" i="31"/>
  <c r="X187" i="31"/>
  <c r="AH183" i="31"/>
  <c r="U178" i="31"/>
  <c r="X177" i="31"/>
  <c r="AG174" i="31"/>
  <c r="K170" i="31"/>
  <c r="U168" i="31"/>
  <c r="X167" i="31"/>
  <c r="K160" i="31"/>
  <c r="K155" i="31"/>
  <c r="U212" i="31"/>
  <c r="X207" i="31"/>
  <c r="AG193" i="31"/>
  <c r="V187" i="31"/>
  <c r="X185" i="31"/>
  <c r="AG182" i="31"/>
  <c r="V177" i="31"/>
  <c r="AG172" i="31"/>
  <c r="X166" i="31"/>
  <c r="AG164" i="31"/>
  <c r="K161" i="31"/>
  <c r="W158" i="31"/>
  <c r="X153" i="31"/>
  <c r="AG152" i="31"/>
  <c r="W149" i="31"/>
  <c r="K146" i="31"/>
  <c r="V145" i="31"/>
  <c r="AH139" i="31"/>
  <c r="U131" i="31"/>
  <c r="AH202" i="31"/>
  <c r="U188" i="31"/>
  <c r="K148" i="31"/>
  <c r="W133" i="31"/>
  <c r="W127" i="31"/>
  <c r="X114" i="31"/>
  <c r="V107" i="31"/>
  <c r="AH102" i="31"/>
  <c r="U100" i="31"/>
  <c r="X96" i="31"/>
  <c r="V91" i="31"/>
  <c r="AG90" i="31"/>
  <c r="X86" i="31"/>
  <c r="V79" i="31"/>
  <c r="AG78" i="31"/>
  <c r="X74" i="31"/>
  <c r="V67" i="31"/>
  <c r="AG66" i="31"/>
  <c r="X62" i="31"/>
  <c r="M63" i="31"/>
  <c r="V55" i="31"/>
  <c r="AG54" i="31"/>
  <c r="V43" i="31"/>
  <c r="U36" i="31"/>
  <c r="AG26" i="31"/>
  <c r="K169" i="31"/>
  <c r="AH164" i="31"/>
  <c r="K149" i="31"/>
  <c r="K140" i="31"/>
  <c r="K138" i="31"/>
  <c r="K135" i="31"/>
  <c r="X132" i="31"/>
  <c r="V127" i="31"/>
  <c r="AH125" i="31"/>
  <c r="X122" i="31"/>
  <c r="W114" i="31"/>
  <c r="AH109" i="31"/>
  <c r="U107" i="31"/>
  <c r="AG102" i="31"/>
  <c r="K101" i="31"/>
  <c r="W96" i="31"/>
  <c r="U91" i="31"/>
  <c r="K87" i="31"/>
  <c r="W86" i="31"/>
  <c r="AH85" i="31"/>
  <c r="U79" i="31"/>
  <c r="K75" i="31"/>
  <c r="W74" i="31"/>
  <c r="AH73" i="31"/>
  <c r="U67" i="31"/>
  <c r="K63" i="31"/>
  <c r="W62" i="31"/>
  <c r="AH61" i="31"/>
  <c r="U55" i="31"/>
  <c r="K51" i="31"/>
  <c r="W50" i="31"/>
  <c r="AH49" i="31"/>
  <c r="U43" i="31"/>
  <c r="K39" i="31"/>
  <c r="W38" i="31"/>
  <c r="AH37" i="31"/>
  <c r="K32" i="31"/>
  <c r="W31" i="31"/>
  <c r="K27" i="31"/>
  <c r="K23" i="31"/>
  <c r="AH20" i="31"/>
  <c r="K195" i="31"/>
  <c r="W132" i="31"/>
  <c r="AH130" i="31"/>
  <c r="K128" i="31"/>
  <c r="U127" i="31"/>
  <c r="AG125" i="31"/>
  <c r="W122" i="31"/>
  <c r="X118" i="31"/>
  <c r="V114" i="31"/>
  <c r="AG109" i="31"/>
  <c r="K108" i="31"/>
  <c r="X103" i="31"/>
  <c r="V96" i="31"/>
  <c r="X93" i="31"/>
  <c r="V86" i="31"/>
  <c r="AG85" i="31"/>
  <c r="X81" i="31"/>
  <c r="V74" i="31"/>
  <c r="AG73" i="31"/>
  <c r="X69" i="31"/>
  <c r="M70" i="31"/>
  <c r="V62" i="31"/>
  <c r="AG61" i="31"/>
  <c r="X57" i="31"/>
  <c r="M58" i="31"/>
  <c r="V50" i="31"/>
  <c r="AG49" i="31"/>
  <c r="X45" i="31"/>
  <c r="V38" i="31"/>
  <c r="AG37" i="31"/>
  <c r="V31" i="31"/>
  <c r="X22" i="31"/>
  <c r="AG20" i="31"/>
  <c r="W177" i="31"/>
  <c r="AH172" i="31"/>
  <c r="K152" i="31"/>
  <c r="V132" i="31"/>
  <c r="AG130" i="31"/>
  <c r="V122" i="31"/>
  <c r="W118" i="31"/>
  <c r="U114" i="31"/>
  <c r="AH112" i="31"/>
  <c r="X110" i="31"/>
  <c r="W103" i="31"/>
  <c r="AH98" i="31"/>
  <c r="K97" i="31"/>
  <c r="U96" i="31"/>
  <c r="K94" i="31"/>
  <c r="W93" i="31"/>
  <c r="AH92" i="31"/>
  <c r="U86" i="31"/>
  <c r="K82" i="31"/>
  <c r="W81" i="31"/>
  <c r="AH80" i="31"/>
  <c r="U74" i="31"/>
  <c r="K70" i="31"/>
  <c r="W69" i="31"/>
  <c r="AH68" i="31"/>
  <c r="U62" i="31"/>
  <c r="K58" i="31"/>
  <c r="W57" i="31"/>
  <c r="AH56" i="31"/>
  <c r="U50" i="31"/>
  <c r="K46" i="31"/>
  <c r="W45" i="31"/>
  <c r="AH44" i="31"/>
  <c r="U38" i="31"/>
  <c r="U31" i="31"/>
  <c r="AH30" i="31"/>
  <c r="W29" i="31"/>
  <c r="W22" i="31"/>
  <c r="L22" i="31"/>
  <c r="K21" i="31"/>
  <c r="U177" i="31"/>
  <c r="AH156" i="31"/>
  <c r="K143" i="31"/>
  <c r="K142" i="31"/>
  <c r="U132" i="31"/>
  <c r="X126" i="31"/>
  <c r="AH124" i="31"/>
  <c r="U122" i="31"/>
  <c r="K119" i="31"/>
  <c r="U118" i="31"/>
  <c r="AH116" i="31"/>
  <c r="K115" i="31"/>
  <c r="AG112" i="31"/>
  <c r="W110" i="31"/>
  <c r="V103" i="31"/>
  <c r="K179" i="31"/>
  <c r="AG156" i="31"/>
  <c r="K147" i="31"/>
  <c r="K134" i="31"/>
  <c r="X131" i="31"/>
  <c r="W126" i="31"/>
  <c r="AG124" i="31"/>
  <c r="K123" i="31"/>
  <c r="AH120" i="31"/>
  <c r="AG116" i="31"/>
  <c r="X113" i="31"/>
  <c r="V110" i="31"/>
  <c r="AH105" i="31"/>
  <c r="K104" i="31"/>
  <c r="U103" i="31"/>
  <c r="W99" i="31"/>
  <c r="U93" i="31"/>
  <c r="K89" i="31"/>
  <c r="W88" i="31"/>
  <c r="AH87" i="31"/>
  <c r="U81" i="31"/>
  <c r="K77" i="31"/>
  <c r="W76" i="31"/>
  <c r="AH75" i="31"/>
  <c r="U69" i="31"/>
  <c r="K65" i="31"/>
  <c r="W64" i="31"/>
  <c r="M64" i="31"/>
  <c r="AH63" i="31"/>
  <c r="U57" i="31"/>
  <c r="K53" i="31"/>
  <c r="W52" i="31"/>
  <c r="AH51" i="31"/>
  <c r="U45" i="31"/>
  <c r="L40" i="31"/>
  <c r="AH39" i="31"/>
  <c r="W207" i="31"/>
  <c r="K190" i="31"/>
  <c r="W185" i="31"/>
  <c r="AH182" i="31"/>
  <c r="AH174" i="31"/>
  <c r="X158" i="31"/>
  <c r="K133" i="31"/>
  <c r="W131" i="31"/>
  <c r="V126" i="31"/>
  <c r="W113" i="31"/>
  <c r="K111" i="31"/>
  <c r="U110" i="31"/>
  <c r="AG105" i="31"/>
  <c r="K100" i="31"/>
  <c r="V99" i="31"/>
  <c r="V88" i="31"/>
  <c r="AG87" i="31"/>
  <c r="X83" i="31"/>
  <c r="V76" i="31"/>
  <c r="AG75" i="31"/>
  <c r="X71" i="31"/>
  <c r="M72" i="31"/>
  <c r="V64" i="31"/>
  <c r="AG63" i="31"/>
  <c r="X59" i="31"/>
  <c r="V52" i="31"/>
  <c r="AG51" i="31"/>
  <c r="V207" i="31"/>
  <c r="V185" i="31"/>
  <c r="V158" i="31"/>
  <c r="AH136" i="31"/>
  <c r="V131" i="31"/>
  <c r="AH129" i="31"/>
  <c r="U126" i="31"/>
  <c r="X121" i="31"/>
  <c r="X117" i="31"/>
  <c r="V113" i="31"/>
  <c r="X106" i="31"/>
  <c r="AH101" i="31"/>
  <c r="U99" i="31"/>
  <c r="X95" i="31"/>
  <c r="AH94" i="31"/>
  <c r="U88" i="31"/>
  <c r="U164" i="31"/>
  <c r="U158" i="31"/>
  <c r="AG136" i="31"/>
  <c r="W125" i="31"/>
  <c r="W121" i="31"/>
  <c r="W117" i="31"/>
  <c r="K114" i="31"/>
  <c r="U113" i="31"/>
  <c r="AH108" i="31"/>
  <c r="K107" i="31"/>
  <c r="W106" i="31"/>
  <c r="AG101" i="31"/>
  <c r="W95" i="31"/>
  <c r="AG94" i="31"/>
  <c r="X90" i="31"/>
  <c r="AH180" i="31"/>
  <c r="W166" i="31"/>
  <c r="AG153" i="31"/>
  <c r="AH141" i="31"/>
  <c r="V125" i="31"/>
  <c r="AH119" i="31"/>
  <c r="V117" i="31"/>
  <c r="V106" i="31"/>
  <c r="X102" i="31"/>
  <c r="V95" i="31"/>
  <c r="K91" i="31"/>
  <c r="W90" i="31"/>
  <c r="AH89" i="31"/>
  <c r="U83" i="31"/>
  <c r="K79" i="31"/>
  <c r="W78" i="31"/>
  <c r="AH77" i="31"/>
  <c r="X204" i="31"/>
  <c r="W187" i="31"/>
  <c r="V168" i="31"/>
  <c r="V166" i="31"/>
  <c r="AH152" i="31"/>
  <c r="AG141" i="31"/>
  <c r="AG138" i="31"/>
  <c r="AH135" i="31"/>
  <c r="K127" i="31"/>
  <c r="U125" i="31"/>
  <c r="AG119" i="31"/>
  <c r="U117" i="31"/>
  <c r="X109" i="31"/>
  <c r="U106" i="31"/>
  <c r="W102" i="31"/>
  <c r="AH97" i="31"/>
  <c r="U95" i="31"/>
  <c r="V90" i="31"/>
  <c r="AG89" i="31"/>
  <c r="X85" i="31"/>
  <c r="V78" i="31"/>
  <c r="AG77" i="31"/>
  <c r="X73" i="31"/>
  <c r="U187" i="31"/>
  <c r="X156" i="31"/>
  <c r="AH150" i="31"/>
  <c r="AH148" i="31"/>
  <c r="AH140" i="31"/>
  <c r="AG139" i="31"/>
  <c r="AG135" i="31"/>
  <c r="X130" i="31"/>
  <c r="AH128" i="31"/>
  <c r="K126" i="31"/>
  <c r="AH123" i="31"/>
  <c r="AH111" i="31"/>
  <c r="W109" i="31"/>
  <c r="V102" i="31"/>
  <c r="AG97" i="31"/>
  <c r="K96" i="31"/>
  <c r="U90" i="31"/>
  <c r="K86" i="31"/>
  <c r="W85" i="31"/>
  <c r="AH84" i="31"/>
  <c r="U78" i="31"/>
  <c r="W156" i="31"/>
  <c r="AG150" i="31"/>
  <c r="AG148" i="31"/>
  <c r="AG146" i="31"/>
  <c r="AH145" i="31"/>
  <c r="AG140" i="31"/>
  <c r="AG134" i="31"/>
  <c r="K132" i="31"/>
  <c r="W130" i="31"/>
  <c r="AG128" i="31"/>
  <c r="AG123" i="31"/>
  <c r="K122" i="31"/>
  <c r="X120" i="31"/>
  <c r="K118" i="31"/>
  <c r="X112" i="31"/>
  <c r="AG111" i="31"/>
  <c r="AH104" i="31"/>
  <c r="U102" i="31"/>
  <c r="AH100" i="31"/>
  <c r="X98" i="31"/>
  <c r="X92" i="31"/>
  <c r="V85" i="31"/>
  <c r="AG84" i="31"/>
  <c r="X80" i="31"/>
  <c r="AG157" i="31"/>
  <c r="AH147" i="31"/>
  <c r="AG145" i="31"/>
  <c r="K131" i="31"/>
  <c r="U130" i="31"/>
  <c r="X124" i="31"/>
  <c r="W120" i="31"/>
  <c r="U116" i="31"/>
  <c r="W112" i="31"/>
  <c r="M112" i="31"/>
  <c r="AH107" i="31"/>
  <c r="AG104" i="31"/>
  <c r="K103" i="31"/>
  <c r="AG100" i="31"/>
  <c r="W98" i="31"/>
  <c r="K93" i="31"/>
  <c r="W92" i="31"/>
  <c r="L92" i="31"/>
  <c r="AH91" i="31"/>
  <c r="U85" i="31"/>
  <c r="K81" i="31"/>
  <c r="W80" i="31"/>
  <c r="AH79" i="31"/>
  <c r="U73" i="31"/>
  <c r="X196" i="31"/>
  <c r="AH144" i="31"/>
  <c r="AH133" i="31"/>
  <c r="W124" i="31"/>
  <c r="V120" i="31"/>
  <c r="V112" i="31"/>
  <c r="K110" i="31"/>
  <c r="AG107" i="31"/>
  <c r="X105" i="31"/>
  <c r="X101" i="31"/>
  <c r="V98" i="31"/>
  <c r="V92" i="31"/>
  <c r="AG91" i="31"/>
  <c r="X87" i="31"/>
  <c r="V80" i="31"/>
  <c r="AG79" i="31"/>
  <c r="X75" i="31"/>
  <c r="U237" i="31"/>
  <c r="W196" i="31"/>
  <c r="X191" i="31"/>
  <c r="V178" i="31"/>
  <c r="AG144" i="31"/>
  <c r="AH143" i="31"/>
  <c r="X137" i="31"/>
  <c r="AG133" i="31"/>
  <c r="X129" i="31"/>
  <c r="V124" i="31"/>
  <c r="K121" i="31"/>
  <c r="U120" i="31"/>
  <c r="AH114" i="31"/>
  <c r="AH193" i="31"/>
  <c r="U176" i="31"/>
  <c r="W137" i="31"/>
  <c r="X136" i="31"/>
  <c r="W129" i="31"/>
  <c r="U124" i="31"/>
  <c r="AG114" i="31"/>
  <c r="K113" i="31"/>
  <c r="W108" i="31"/>
  <c r="V105" i="31"/>
  <c r="V101" i="31"/>
  <c r="X94" i="31"/>
  <c r="V87" i="31"/>
  <c r="AG86" i="31"/>
  <c r="X82" i="31"/>
  <c r="V75" i="31"/>
  <c r="AG74" i="31"/>
  <c r="AH215" i="31"/>
  <c r="W153" i="31"/>
  <c r="X152" i="31"/>
  <c r="W139" i="31"/>
  <c r="U138" i="31"/>
  <c r="V137" i="31"/>
  <c r="W136" i="31"/>
  <c r="V135" i="31"/>
  <c r="V129" i="31"/>
  <c r="AH122" i="31"/>
  <c r="AH118" i="31"/>
  <c r="X115" i="31"/>
  <c r="V108" i="31"/>
  <c r="U105" i="31"/>
  <c r="K102" i="31"/>
  <c r="U101" i="31"/>
  <c r="AH96" i="31"/>
  <c r="K95" i="31"/>
  <c r="W94" i="31"/>
  <c r="AH93" i="31"/>
  <c r="U87" i="31"/>
  <c r="K83" i="31"/>
  <c r="W82" i="31"/>
  <c r="AH81" i="31"/>
  <c r="U75" i="31"/>
  <c r="X239" i="31"/>
  <c r="K201" i="31"/>
  <c r="V153" i="31"/>
  <c r="W152" i="31"/>
  <c r="X142" i="31"/>
  <c r="X141" i="31"/>
  <c r="V139" i="31"/>
  <c r="U137" i="31"/>
  <c r="U135" i="31"/>
  <c r="U129" i="31"/>
  <c r="K125" i="31"/>
  <c r="AG122" i="31"/>
  <c r="X119" i="31"/>
  <c r="AG118" i="31"/>
  <c r="W115" i="31"/>
  <c r="AH110" i="31"/>
  <c r="K109" i="31"/>
  <c r="U108" i="31"/>
  <c r="K106" i="31"/>
  <c r="V94" i="31"/>
  <c r="AG93" i="31"/>
  <c r="X89" i="31"/>
  <c r="V82" i="31"/>
  <c r="AG81" i="31"/>
  <c r="U159" i="31"/>
  <c r="U152" i="31"/>
  <c r="X151" i="31"/>
  <c r="X149" i="31"/>
  <c r="V148" i="31"/>
  <c r="W147" i="31"/>
  <c r="X146" i="31"/>
  <c r="W142" i="31"/>
  <c r="L142" i="31"/>
  <c r="W141" i="31"/>
  <c r="U139" i="31"/>
  <c r="X134" i="31"/>
  <c r="AH132" i="31"/>
  <c r="AH126" i="31"/>
  <c r="W119" i="31"/>
  <c r="V115" i="31"/>
  <c r="AG110" i="31"/>
  <c r="X97" i="31"/>
  <c r="U94" i="31"/>
  <c r="K90" i="31"/>
  <c r="W89" i="31"/>
  <c r="AH88" i="31"/>
  <c r="AG8" i="31"/>
  <c r="V9" i="31"/>
  <c r="V11" i="31"/>
  <c r="AG12" i="31"/>
  <c r="X17" i="31"/>
  <c r="M17" i="31"/>
  <c r="W23" i="31"/>
  <c r="M23" i="31"/>
  <c r="AH25" i="31"/>
  <c r="W35" i="31"/>
  <c r="AG38" i="31"/>
  <c r="V40" i="31"/>
  <c r="K41" i="31"/>
  <c r="V51" i="31"/>
  <c r="AG62" i="31"/>
  <c r="U71" i="31"/>
  <c r="V72" i="31"/>
  <c r="W101" i="31"/>
  <c r="V142" i="31"/>
  <c r="U89" i="31"/>
  <c r="AG92" i="31"/>
  <c r="K98" i="31"/>
  <c r="AE99" i="31"/>
  <c r="AJ99" i="31"/>
  <c r="W73" i="31"/>
  <c r="X78" i="31"/>
  <c r="V89" i="31"/>
  <c r="U151" i="31"/>
  <c r="U186" i="31"/>
  <c r="U82" i="31"/>
  <c r="AG99" i="31"/>
  <c r="AG126" i="31"/>
  <c r="U149" i="31"/>
  <c r="V151" i="31"/>
  <c r="AG83" i="31"/>
  <c r="K88" i="31"/>
  <c r="AH99" i="31"/>
  <c r="W105" i="31"/>
  <c r="V149" i="31"/>
  <c r="W151" i="31"/>
  <c r="AH74" i="31"/>
  <c r="AH83" i="31"/>
  <c r="K85" i="31"/>
  <c r="W91" i="31"/>
  <c r="W107" i="31"/>
  <c r="AG155" i="31"/>
  <c r="X13" i="31"/>
  <c r="K14" i="31"/>
  <c r="U21" i="31"/>
  <c r="W24" i="31"/>
  <c r="K25" i="31"/>
  <c r="V27" i="31"/>
  <c r="U29" i="31"/>
  <c r="K30" i="31"/>
  <c r="AG31" i="31"/>
  <c r="U41" i="31"/>
  <c r="AG44" i="31"/>
  <c r="V46" i="31"/>
  <c r="AG50" i="31"/>
  <c r="U59" i="31"/>
  <c r="AG64" i="31"/>
  <c r="V66" i="31"/>
  <c r="AG70" i="31"/>
  <c r="K76" i="31"/>
  <c r="U77" i="31"/>
  <c r="X91" i="31"/>
  <c r="U98" i="31"/>
  <c r="AM99" i="31"/>
  <c r="X107" i="31"/>
  <c r="K136" i="31"/>
  <c r="AG183" i="31"/>
  <c r="U18" i="31"/>
  <c r="V21" i="31"/>
  <c r="X24" i="31"/>
  <c r="W27" i="31"/>
  <c r="L27" i="31"/>
  <c r="V29" i="31"/>
  <c r="AH31" i="31"/>
  <c r="U33" i="31"/>
  <c r="AG35" i="31"/>
  <c r="V41" i="31"/>
  <c r="W46" i="31"/>
  <c r="X46" i="31"/>
  <c r="M46" i="31"/>
  <c r="AH50" i="31"/>
  <c r="U53" i="31"/>
  <c r="AG57" i="31"/>
  <c r="V59" i="31"/>
  <c r="AH64" i="31"/>
  <c r="AH70" i="31"/>
  <c r="V77" i="31"/>
  <c r="K80" i="31"/>
  <c r="U111" i="31"/>
  <c r="U123" i="31"/>
  <c r="X127" i="31"/>
  <c r="U145" i="31"/>
  <c r="U147" i="31"/>
  <c r="AT14" i="31"/>
  <c r="AG17" i="31"/>
  <c r="V18" i="31"/>
  <c r="W21" i="31"/>
  <c r="K22" i="31"/>
  <c r="AT22" i="31"/>
  <c r="V33" i="31"/>
  <c r="AH35" i="31"/>
  <c r="W41" i="31"/>
  <c r="V53" i="31"/>
  <c r="AH57" i="31"/>
  <c r="W59" i="31"/>
  <c r="U60" i="31"/>
  <c r="AG71" i="31"/>
  <c r="AE72" i="31"/>
  <c r="AJ72" i="31"/>
  <c r="W77" i="31"/>
  <c r="AH78" i="31"/>
  <c r="AH86" i="31"/>
  <c r="X88" i="31"/>
  <c r="V111" i="31"/>
  <c r="V123" i="31"/>
  <c r="W145" i="31"/>
  <c r="V147" i="31"/>
  <c r="M115" i="31"/>
  <c r="L115" i="31"/>
  <c r="M119" i="31"/>
  <c r="L119" i="31"/>
  <c r="U134" i="31"/>
  <c r="K43" i="31"/>
  <c r="AG45" i="31"/>
  <c r="U47" i="31"/>
  <c r="K48" i="31"/>
  <c r="K49" i="31"/>
  <c r="X53" i="31"/>
  <c r="K55" i="31"/>
  <c r="K56" i="31"/>
  <c r="W60" i="31"/>
  <c r="W67" i="31"/>
  <c r="K69" i="31"/>
  <c r="AG72" i="31"/>
  <c r="U76" i="31"/>
  <c r="AH82" i="31"/>
  <c r="K84" i="31"/>
  <c r="V93" i="31"/>
  <c r="W100" i="31"/>
  <c r="V119" i="31"/>
  <c r="AG131" i="31"/>
  <c r="V134" i="31"/>
  <c r="AH9" i="31"/>
  <c r="W10" i="31"/>
  <c r="X10" i="31"/>
  <c r="M10" i="31"/>
  <c r="AH11" i="31"/>
  <c r="U16" i="31"/>
  <c r="K28" i="31"/>
  <c r="W37" i="31"/>
  <c r="X37" i="31"/>
  <c r="M37" i="31"/>
  <c r="U42" i="31"/>
  <c r="K44" i="31"/>
  <c r="AH45" i="31"/>
  <c r="V47" i="31"/>
  <c r="U54" i="31"/>
  <c r="X60" i="31"/>
  <c r="K62" i="31"/>
  <c r="X67" i="31"/>
  <c r="T68" i="31"/>
  <c r="AH72" i="31"/>
  <c r="X76" i="31"/>
  <c r="X100" i="31"/>
  <c r="AH131" i="31"/>
  <c r="W134" i="31"/>
  <c r="U141" i="31"/>
  <c r="X143" i="31"/>
  <c r="U154" i="31"/>
  <c r="AG217" i="31"/>
  <c r="M11" i="31"/>
  <c r="AG15" i="31"/>
  <c r="V16" i="31"/>
  <c r="AG19" i="31"/>
  <c r="U25" i="31"/>
  <c r="AG32" i="31"/>
  <c r="V42" i="31"/>
  <c r="W47" i="31"/>
  <c r="AG52" i="31"/>
  <c r="V54" i="31"/>
  <c r="AG58" i="31"/>
  <c r="U61" i="31"/>
  <c r="AG65" i="31"/>
  <c r="U68" i="31"/>
  <c r="AG98" i="31"/>
  <c r="K130" i="31"/>
  <c r="V141" i="31"/>
  <c r="V154" i="31"/>
  <c r="U8" i="31"/>
  <c r="U12" i="31"/>
  <c r="AH15" i="31"/>
  <c r="W16" i="31"/>
  <c r="K17" i="31"/>
  <c r="AH19" i="31"/>
  <c r="V25" i="31"/>
  <c r="AH32" i="31"/>
  <c r="AG36" i="31"/>
  <c r="W42" i="31"/>
  <c r="X47" i="31"/>
  <c r="M48" i="31"/>
  <c r="AH52" i="31"/>
  <c r="W54" i="31"/>
  <c r="AH58" i="31"/>
  <c r="V61" i="31"/>
  <c r="K64" i="31"/>
  <c r="AH65" i="31"/>
  <c r="V68" i="31"/>
  <c r="AK72" i="31"/>
  <c r="U80" i="31"/>
  <c r="U84" i="31"/>
  <c r="W154" i="31"/>
  <c r="V173" i="31"/>
  <c r="BB29" i="29"/>
  <c r="BA21" i="29"/>
  <c r="AM9" i="29"/>
  <c r="AL9" i="29"/>
  <c r="AK9" i="29"/>
  <c r="BA19" i="29"/>
  <c r="BB27" i="29"/>
  <c r="W41" i="29"/>
  <c r="X41" i="29"/>
  <c r="M41" i="29"/>
  <c r="AM15" i="29"/>
  <c r="AL15" i="29"/>
  <c r="AK15" i="29"/>
  <c r="AM17" i="29"/>
  <c r="AL17" i="29"/>
  <c r="AK17" i="29"/>
  <c r="AM11" i="29"/>
  <c r="AL11" i="29"/>
  <c r="AK11" i="29"/>
  <c r="Q9" i="29"/>
  <c r="AM19" i="29"/>
  <c r="AL19" i="29"/>
  <c r="AK19" i="29"/>
  <c r="X9" i="29"/>
  <c r="M10" i="29"/>
  <c r="U13" i="29"/>
  <c r="W15" i="29"/>
  <c r="K16" i="29"/>
  <c r="W19" i="29"/>
  <c r="W26" i="29"/>
  <c r="AM27" i="29"/>
  <c r="AM30" i="29"/>
  <c r="AH31" i="29"/>
  <c r="W33" i="29"/>
  <c r="AM39" i="29"/>
  <c r="X60" i="29"/>
  <c r="K77" i="29"/>
  <c r="AE66" i="29"/>
  <c r="AJ66" i="29"/>
  <c r="T66" i="29"/>
  <c r="T91" i="29"/>
  <c r="AE91" i="29"/>
  <c r="AJ91" i="29"/>
  <c r="AE17" i="29"/>
  <c r="AJ17" i="29"/>
  <c r="AG24" i="29"/>
  <c r="AG32" i="29"/>
  <c r="U34" i="29"/>
  <c r="U35" i="29"/>
  <c r="K37" i="29"/>
  <c r="AH51" i="29"/>
  <c r="W75" i="29"/>
  <c r="BA18" i="29"/>
  <c r="L29" i="29"/>
  <c r="AG53" i="29"/>
  <c r="AG56" i="29"/>
  <c r="AG58" i="29"/>
  <c r="AG62" i="29"/>
  <c r="K64" i="29"/>
  <c r="K65" i="29"/>
  <c r="AH68" i="29"/>
  <c r="X75" i="29"/>
  <c r="K89" i="29"/>
  <c r="U72" i="29"/>
  <c r="BA20" i="29"/>
  <c r="AL20" i="29"/>
  <c r="AK24" i="29"/>
  <c r="AH52" i="29"/>
  <c r="AG54" i="29"/>
  <c r="U99" i="29"/>
  <c r="AE15" i="29"/>
  <c r="AJ15" i="29"/>
  <c r="AE19" i="29"/>
  <c r="AJ19" i="29"/>
  <c r="M22" i="29"/>
  <c r="L22" i="29"/>
  <c r="AL24" i="29"/>
  <c r="AK32" i="29"/>
  <c r="AH54" i="29"/>
  <c r="AG59" i="29"/>
  <c r="AG61" i="29"/>
  <c r="T70" i="29"/>
  <c r="U71" i="29"/>
  <c r="V99" i="29"/>
  <c r="AL32" i="29"/>
  <c r="M38" i="29"/>
  <c r="AK49" i="29"/>
  <c r="AH59" i="29"/>
  <c r="K69" i="29"/>
  <c r="U70" i="29"/>
  <c r="V71" i="29"/>
  <c r="T8" i="29"/>
  <c r="T12" i="29"/>
  <c r="AL49" i="29"/>
  <c r="AG67" i="29"/>
  <c r="V70" i="29"/>
  <c r="AY20" i="29"/>
  <c r="AH67" i="29"/>
  <c r="W70" i="29"/>
  <c r="K78" i="29"/>
  <c r="L40" i="29"/>
  <c r="X70" i="29"/>
  <c r="V87" i="29"/>
  <c r="X102" i="29"/>
  <c r="K53" i="29"/>
  <c r="W64" i="29"/>
  <c r="AH66" i="29"/>
  <c r="AG72" i="29"/>
  <c r="K51" i="29"/>
  <c r="K58" i="29"/>
  <c r="K60" i="29"/>
  <c r="U63" i="29"/>
  <c r="U69" i="29"/>
  <c r="AH72" i="29"/>
  <c r="V85" i="29"/>
  <c r="V63" i="29"/>
  <c r="W69" i="29"/>
  <c r="U74" i="29"/>
  <c r="X78" i="29"/>
  <c r="W85" i="29"/>
  <c r="W42" i="29"/>
  <c r="X42" i="29"/>
  <c r="L42" i="29"/>
  <c r="W63" i="29"/>
  <c r="K13" i="29"/>
  <c r="AH18" i="29"/>
  <c r="U20" i="29"/>
  <c r="U24" i="29"/>
  <c r="AE27" i="29"/>
  <c r="AJ27" i="29"/>
  <c r="X31" i="29"/>
  <c r="X30" i="29"/>
  <c r="M31" i="29"/>
  <c r="K33" i="29"/>
  <c r="AE39" i="29"/>
  <c r="AJ39" i="29"/>
  <c r="V41" i="29"/>
  <c r="V43" i="29"/>
  <c r="U45" i="29"/>
  <c r="K56" i="29"/>
  <c r="X63" i="29"/>
  <c r="AG65" i="29"/>
  <c r="W76" i="29"/>
  <c r="BB28" i="29"/>
  <c r="AG37" i="29"/>
  <c r="M42" i="29"/>
  <c r="W43" i="29"/>
  <c r="X43" i="29"/>
  <c r="M43" i="29"/>
  <c r="T44" i="29"/>
  <c r="V45" i="29"/>
  <c r="T46" i="29"/>
  <c r="T48" i="29"/>
  <c r="AH65" i="29"/>
  <c r="K108" i="29"/>
  <c r="U17" i="29"/>
  <c r="K21" i="29"/>
  <c r="W24" i="29"/>
  <c r="AG27" i="29"/>
  <c r="T28" i="29"/>
  <c r="AG30" i="29"/>
  <c r="V32" i="29"/>
  <c r="AH37" i="29"/>
  <c r="AG38" i="29"/>
  <c r="AG39" i="29"/>
  <c r="W45" i="29"/>
  <c r="U46" i="29"/>
  <c r="V47" i="29"/>
  <c r="U48" i="29"/>
  <c r="U50" i="29"/>
  <c r="U52" i="29"/>
  <c r="K54" i="29"/>
  <c r="K61" i="29"/>
  <c r="AG16" i="29"/>
  <c r="V17" i="29"/>
  <c r="AE23" i="29"/>
  <c r="AJ23" i="29"/>
  <c r="X24" i="29"/>
  <c r="AH27" i="29"/>
  <c r="U28" i="29"/>
  <c r="AH30" i="29"/>
  <c r="W32" i="29"/>
  <c r="K34" i="29"/>
  <c r="AH39" i="29"/>
  <c r="X45" i="29"/>
  <c r="W47" i="29"/>
  <c r="V48" i="29"/>
  <c r="V50" i="29"/>
  <c r="V52" i="29"/>
  <c r="U57" i="29"/>
  <c r="U62" i="29"/>
  <c r="U68" i="29"/>
  <c r="AF8" i="29"/>
  <c r="U9" i="29"/>
  <c r="U11" i="29"/>
  <c r="AH16" i="29"/>
  <c r="W17" i="29"/>
  <c r="K18" i="29"/>
  <c r="AY19" i="29"/>
  <c r="T25" i="29"/>
  <c r="K26" i="29"/>
  <c r="V28" i="29"/>
  <c r="K36" i="29"/>
  <c r="X47" i="29"/>
  <c r="W48" i="29"/>
  <c r="X49" i="29"/>
  <c r="W50" i="29"/>
  <c r="W52" i="29"/>
  <c r="U53" i="29"/>
  <c r="U55" i="29"/>
  <c r="V57" i="29"/>
  <c r="V62" i="29"/>
  <c r="W496" i="29"/>
  <c r="AG493" i="29"/>
  <c r="W488" i="29"/>
  <c r="AG485" i="29"/>
  <c r="W480" i="29"/>
  <c r="AG477" i="29"/>
  <c r="W472" i="29"/>
  <c r="AG469" i="29"/>
  <c r="W464" i="29"/>
  <c r="AG461" i="29"/>
  <c r="W456" i="29"/>
  <c r="AG453" i="29"/>
  <c r="W448" i="29"/>
  <c r="AG445" i="29"/>
  <c r="W440" i="29"/>
  <c r="AG437" i="29"/>
  <c r="W432" i="29"/>
  <c r="AG429" i="29"/>
  <c r="W424" i="29"/>
  <c r="AG421" i="29"/>
  <c r="W416" i="29"/>
  <c r="AG413" i="29"/>
  <c r="W408" i="29"/>
  <c r="V496" i="29"/>
  <c r="V488" i="29"/>
  <c r="V480" i="29"/>
  <c r="V472" i="29"/>
  <c r="V464" i="29"/>
  <c r="V456" i="29"/>
  <c r="V448" i="29"/>
  <c r="V440" i="29"/>
  <c r="V432" i="29"/>
  <c r="V424" i="29"/>
  <c r="V416" i="29"/>
  <c r="V408" i="29"/>
  <c r="AH500" i="29"/>
  <c r="U496" i="29"/>
  <c r="X495" i="29"/>
  <c r="AH492" i="29"/>
  <c r="U488" i="29"/>
  <c r="X487" i="29"/>
  <c r="AH484" i="29"/>
  <c r="U480" i="29"/>
  <c r="X479" i="29"/>
  <c r="AH476" i="29"/>
  <c r="U472" i="29"/>
  <c r="X471" i="29"/>
  <c r="AH468" i="29"/>
  <c r="U464" i="29"/>
  <c r="X464" i="29"/>
  <c r="L464" i="29"/>
  <c r="X463" i="29"/>
  <c r="AH460" i="29"/>
  <c r="U456" i="29"/>
  <c r="X455" i="29"/>
  <c r="AH452" i="29"/>
  <c r="U448" i="29"/>
  <c r="X448" i="29"/>
  <c r="L448" i="29"/>
  <c r="X447" i="29"/>
  <c r="AH444" i="29"/>
  <c r="U440" i="29"/>
  <c r="X440" i="29"/>
  <c r="L440" i="29"/>
  <c r="X439" i="29"/>
  <c r="AH436" i="29"/>
  <c r="U432" i="29"/>
  <c r="X431" i="29"/>
  <c r="AH428" i="29"/>
  <c r="U424" i="29"/>
  <c r="X423" i="29"/>
  <c r="AH420" i="29"/>
  <c r="U416" i="29"/>
  <c r="X415" i="29"/>
  <c r="AH412" i="29"/>
  <c r="U408" i="29"/>
  <c r="X407" i="29"/>
  <c r="AH404" i="29"/>
  <c r="AG500" i="29"/>
  <c r="W495" i="29"/>
  <c r="AG492" i="29"/>
  <c r="W487" i="29"/>
  <c r="AG484" i="29"/>
  <c r="W479" i="29"/>
  <c r="AG476" i="29"/>
  <c r="W471" i="29"/>
  <c r="AG468" i="29"/>
  <c r="W463" i="29"/>
  <c r="AG460" i="29"/>
  <c r="W455" i="29"/>
  <c r="AG452" i="29"/>
  <c r="W447" i="29"/>
  <c r="AG444" i="29"/>
  <c r="W439" i="29"/>
  <c r="AG436" i="29"/>
  <c r="W431" i="29"/>
  <c r="AG428" i="29"/>
  <c r="W423" i="29"/>
  <c r="AG420" i="29"/>
  <c r="W415" i="29"/>
  <c r="AG412" i="29"/>
  <c r="V495" i="29"/>
  <c r="V487" i="29"/>
  <c r="V479" i="29"/>
  <c r="V471" i="29"/>
  <c r="V463" i="29"/>
  <c r="V455" i="29"/>
  <c r="V447" i="29"/>
  <c r="V439" i="29"/>
  <c r="V431" i="29"/>
  <c r="V423" i="29"/>
  <c r="V415" i="29"/>
  <c r="V407" i="29"/>
  <c r="AH499" i="29"/>
  <c r="U495" i="29"/>
  <c r="X494" i="29"/>
  <c r="AH491" i="29"/>
  <c r="U487" i="29"/>
  <c r="X486" i="29"/>
  <c r="AH483" i="29"/>
  <c r="U479" i="29"/>
  <c r="X478" i="29"/>
  <c r="AH475" i="29"/>
  <c r="U471" i="29"/>
  <c r="X470" i="29"/>
  <c r="AH467" i="29"/>
  <c r="U463" i="29"/>
  <c r="L463" i="29"/>
  <c r="X462" i="29"/>
  <c r="AH459" i="29"/>
  <c r="U455" i="29"/>
  <c r="L455" i="29"/>
  <c r="X454" i="29"/>
  <c r="AH451" i="29"/>
  <c r="U447" i="29"/>
  <c r="X446" i="29"/>
  <c r="AH443" i="29"/>
  <c r="U439" i="29"/>
  <c r="L439" i="29"/>
  <c r="X438" i="29"/>
  <c r="AH435" i="29"/>
  <c r="U431" i="29"/>
  <c r="X430" i="29"/>
  <c r="AH427" i="29"/>
  <c r="U423" i="29"/>
  <c r="X422" i="29"/>
  <c r="AH419" i="29"/>
  <c r="U415" i="29"/>
  <c r="X414" i="29"/>
  <c r="AH411" i="29"/>
  <c r="U407" i="29"/>
  <c r="X406" i="29"/>
  <c r="AH403" i="29"/>
  <c r="AG499" i="29"/>
  <c r="W494" i="29"/>
  <c r="AG491" i="29"/>
  <c r="W486" i="29"/>
  <c r="AG483" i="29"/>
  <c r="W478" i="29"/>
  <c r="AG475" i="29"/>
  <c r="W470" i="29"/>
  <c r="AG467" i="29"/>
  <c r="W462" i="29"/>
  <c r="AG459" i="29"/>
  <c r="W454" i="29"/>
  <c r="AG451" i="29"/>
  <c r="W446" i="29"/>
  <c r="AG443" i="29"/>
  <c r="W438" i="29"/>
  <c r="AG435" i="29"/>
  <c r="W430" i="29"/>
  <c r="AG427" i="29"/>
  <c r="W422" i="29"/>
  <c r="AG419" i="29"/>
  <c r="W414" i="29"/>
  <c r="AG411" i="29"/>
  <c r="V494" i="29"/>
  <c r="V486" i="29"/>
  <c r="V478" i="29"/>
  <c r="V470" i="29"/>
  <c r="V462" i="29"/>
  <c r="V454" i="29"/>
  <c r="V446" i="29"/>
  <c r="V438" i="29"/>
  <c r="V430" i="29"/>
  <c r="V422" i="29"/>
  <c r="V414" i="29"/>
  <c r="AH498" i="29"/>
  <c r="U494" i="29"/>
  <c r="X493" i="29"/>
  <c r="AH490" i="29"/>
  <c r="U486" i="29"/>
  <c r="X485" i="29"/>
  <c r="AH482" i="29"/>
  <c r="U478" i="29"/>
  <c r="X477" i="29"/>
  <c r="AH474" i="29"/>
  <c r="U470" i="29"/>
  <c r="X469" i="29"/>
  <c r="AH466" i="29"/>
  <c r="U462" i="29"/>
  <c r="X461" i="29"/>
  <c r="AH458" i="29"/>
  <c r="U454" i="29"/>
  <c r="L454" i="29"/>
  <c r="X453" i="29"/>
  <c r="AH450" i="29"/>
  <c r="U446" i="29"/>
  <c r="X445" i="29"/>
  <c r="AH442" i="29"/>
  <c r="U438" i="29"/>
  <c r="L438" i="29"/>
  <c r="X437" i="29"/>
  <c r="AH434" i="29"/>
  <c r="U430" i="29"/>
  <c r="X429" i="29"/>
  <c r="AH426" i="29"/>
  <c r="U422" i="29"/>
  <c r="X421" i="29"/>
  <c r="AH418" i="29"/>
  <c r="U414" i="29"/>
  <c r="L414" i="29"/>
  <c r="X413" i="29"/>
  <c r="AH410" i="29"/>
  <c r="AG498" i="29"/>
  <c r="W493" i="29"/>
  <c r="AG490" i="29"/>
  <c r="V493" i="29"/>
  <c r="V485" i="29"/>
  <c r="V477" i="29"/>
  <c r="V469" i="29"/>
  <c r="V461" i="29"/>
  <c r="V453" i="29"/>
  <c r="V445" i="29"/>
  <c r="V437" i="29"/>
  <c r="X500" i="29"/>
  <c r="AH497" i="29"/>
  <c r="U493" i="29"/>
  <c r="L493" i="29"/>
  <c r="X492" i="29"/>
  <c r="AH489" i="29"/>
  <c r="U485" i="29"/>
  <c r="X484" i="29"/>
  <c r="AH481" i="29"/>
  <c r="U477" i="29"/>
  <c r="X476" i="29"/>
  <c r="AH473" i="29"/>
  <c r="U469" i="29"/>
  <c r="X468" i="29"/>
  <c r="AH465" i="29"/>
  <c r="U461" i="29"/>
  <c r="X460" i="29"/>
  <c r="AH457" i="29"/>
  <c r="U453" i="29"/>
  <c r="W453" i="29"/>
  <c r="L453" i="29"/>
  <c r="X452" i="29"/>
  <c r="AH449" i="29"/>
  <c r="U445" i="29"/>
  <c r="X444" i="29"/>
  <c r="AH441" i="29"/>
  <c r="U437" i="29"/>
  <c r="X436" i="29"/>
  <c r="W500" i="29"/>
  <c r="AG497" i="29"/>
  <c r="W492" i="29"/>
  <c r="AG489" i="29"/>
  <c r="W484" i="29"/>
  <c r="AG481" i="29"/>
  <c r="W476" i="29"/>
  <c r="AG473" i="29"/>
  <c r="W468" i="29"/>
  <c r="AG465" i="29"/>
  <c r="W460" i="29"/>
  <c r="AG457" i="29"/>
  <c r="W452" i="29"/>
  <c r="AG449" i="29"/>
  <c r="V500" i="29"/>
  <c r="V492" i="29"/>
  <c r="V484" i="29"/>
  <c r="V476" i="29"/>
  <c r="V468" i="29"/>
  <c r="V460" i="29"/>
  <c r="V452" i="29"/>
  <c r="V444" i="29"/>
  <c r="V436" i="29"/>
  <c r="U500" i="29"/>
  <c r="L500" i="29"/>
  <c r="X499" i="29"/>
  <c r="AH496" i="29"/>
  <c r="U492" i="29"/>
  <c r="L492" i="29"/>
  <c r="X491" i="29"/>
  <c r="AH488" i="29"/>
  <c r="U484" i="29"/>
  <c r="L484" i="29"/>
  <c r="X483" i="29"/>
  <c r="AH480" i="29"/>
  <c r="U476" i="29"/>
  <c r="X475" i="29"/>
  <c r="AH472" i="29"/>
  <c r="U468" i="29"/>
  <c r="L468" i="29"/>
  <c r="X467" i="29"/>
  <c r="AH464" i="29"/>
  <c r="U460" i="29"/>
  <c r="L460" i="29"/>
  <c r="X459" i="29"/>
  <c r="AH456" i="29"/>
  <c r="U452" i="29"/>
  <c r="L452" i="29"/>
  <c r="X451" i="29"/>
  <c r="AH448" i="29"/>
  <c r="U444" i="29"/>
  <c r="X443" i="29"/>
  <c r="AH440" i="29"/>
  <c r="U436" i="29"/>
  <c r="W436" i="29"/>
  <c r="L436" i="29"/>
  <c r="X435" i="29"/>
  <c r="W499" i="29"/>
  <c r="AG496" i="29"/>
  <c r="W491" i="29"/>
  <c r="AG488" i="29"/>
  <c r="W483" i="29"/>
  <c r="AG480" i="29"/>
  <c r="W475" i="29"/>
  <c r="AG472" i="29"/>
  <c r="W467" i="29"/>
  <c r="AG464" i="29"/>
  <c r="W459" i="29"/>
  <c r="AG456" i="29"/>
  <c r="W451" i="29"/>
  <c r="AG448" i="29"/>
  <c r="W443" i="29"/>
  <c r="AG440" i="29"/>
  <c r="V499" i="29"/>
  <c r="V491" i="29"/>
  <c r="V483" i="29"/>
  <c r="V475" i="29"/>
  <c r="V467" i="29"/>
  <c r="V459" i="29"/>
  <c r="V451" i="29"/>
  <c r="V443" i="29"/>
  <c r="V435" i="29"/>
  <c r="U499" i="29"/>
  <c r="X498" i="29"/>
  <c r="AH495" i="29"/>
  <c r="U491" i="29"/>
  <c r="L491" i="29"/>
  <c r="X490" i="29"/>
  <c r="AH487" i="29"/>
  <c r="U483" i="29"/>
  <c r="X482" i="29"/>
  <c r="AH479" i="29"/>
  <c r="U475" i="29"/>
  <c r="X474" i="29"/>
  <c r="AH471" i="29"/>
  <c r="U467" i="29"/>
  <c r="X466" i="29"/>
  <c r="AH463" i="29"/>
  <c r="U459" i="29"/>
  <c r="L459" i="29"/>
  <c r="X458" i="29"/>
  <c r="AH455" i="29"/>
  <c r="U451" i="29"/>
  <c r="L451" i="29"/>
  <c r="X450" i="29"/>
  <c r="AH447" i="29"/>
  <c r="U443" i="29"/>
  <c r="L443" i="29"/>
  <c r="X442" i="29"/>
  <c r="AH439" i="29"/>
  <c r="U435" i="29"/>
  <c r="W498" i="29"/>
  <c r="AG495" i="29"/>
  <c r="W490" i="29"/>
  <c r="AG487" i="29"/>
  <c r="W482" i="29"/>
  <c r="AG479" i="29"/>
  <c r="W474" i="29"/>
  <c r="AG471" i="29"/>
  <c r="W466" i="29"/>
  <c r="AG463" i="29"/>
  <c r="W458" i="29"/>
  <c r="AG455" i="29"/>
  <c r="W450" i="29"/>
  <c r="V498" i="29"/>
  <c r="V490" i="29"/>
  <c r="V482" i="29"/>
  <c r="V474" i="29"/>
  <c r="V466" i="29"/>
  <c r="V458" i="29"/>
  <c r="V450" i="29"/>
  <c r="V442" i="29"/>
  <c r="U498" i="29"/>
  <c r="L498" i="29"/>
  <c r="X497" i="29"/>
  <c r="AH494" i="29"/>
  <c r="U490" i="29"/>
  <c r="X489" i="29"/>
  <c r="AH486" i="29"/>
  <c r="U482" i="29"/>
  <c r="X481" i="29"/>
  <c r="AH478" i="29"/>
  <c r="U474" i="29"/>
  <c r="L474" i="29"/>
  <c r="X473" i="29"/>
  <c r="AH470" i="29"/>
  <c r="U466" i="29"/>
  <c r="L466" i="29"/>
  <c r="X465" i="29"/>
  <c r="AH462" i="29"/>
  <c r="U458" i="29"/>
  <c r="L458" i="29"/>
  <c r="X457" i="29"/>
  <c r="AH454" i="29"/>
  <c r="U450" i="29"/>
  <c r="X449" i="29"/>
  <c r="AH446" i="29"/>
  <c r="U442" i="29"/>
  <c r="X441" i="29"/>
  <c r="W497" i="29"/>
  <c r="AG494" i="29"/>
  <c r="W489" i="29"/>
  <c r="AG486" i="29"/>
  <c r="W481" i="29"/>
  <c r="AG478" i="29"/>
  <c r="W473" i="29"/>
  <c r="AG470" i="29"/>
  <c r="W465" i="29"/>
  <c r="AG462" i="29"/>
  <c r="W457" i="29"/>
  <c r="AG454" i="29"/>
  <c r="W449" i="29"/>
  <c r="AG446" i="29"/>
  <c r="U497" i="29"/>
  <c r="X496" i="29"/>
  <c r="AH493" i="29"/>
  <c r="U489" i="29"/>
  <c r="L489" i="29"/>
  <c r="X488" i="29"/>
  <c r="AH485" i="29"/>
  <c r="U481" i="29"/>
  <c r="L481" i="29"/>
  <c r="X480" i="29"/>
  <c r="AH477" i="29"/>
  <c r="U473" i="29"/>
  <c r="L473" i="29"/>
  <c r="X472" i="29"/>
  <c r="AH469" i="29"/>
  <c r="U465" i="29"/>
  <c r="L465" i="29"/>
  <c r="AH461" i="29"/>
  <c r="U457" i="29"/>
  <c r="X456" i="29"/>
  <c r="AH453" i="29"/>
  <c r="U449" i="29"/>
  <c r="AH445" i="29"/>
  <c r="U441" i="29"/>
  <c r="AH437" i="29"/>
  <c r="U433" i="29"/>
  <c r="X432" i="29"/>
  <c r="AH429" i="29"/>
  <c r="U425" i="29"/>
  <c r="W425" i="29"/>
  <c r="X425" i="29"/>
  <c r="L425" i="29"/>
  <c r="X424" i="29"/>
  <c r="AH421" i="29"/>
  <c r="U417" i="29"/>
  <c r="X416" i="29"/>
  <c r="AH413" i="29"/>
  <c r="U409" i="29"/>
  <c r="X408" i="29"/>
  <c r="AH405" i="29"/>
  <c r="AG430" i="29"/>
  <c r="X428" i="29"/>
  <c r="U427" i="29"/>
  <c r="AH425" i="29"/>
  <c r="V417" i="29"/>
  <c r="AH414" i="29"/>
  <c r="W411" i="29"/>
  <c r="W406" i="29"/>
  <c r="AH401" i="29"/>
  <c r="U397" i="29"/>
  <c r="X396" i="29"/>
  <c r="AH393" i="29"/>
  <c r="U389" i="29"/>
  <c r="X388" i="29"/>
  <c r="AH385" i="29"/>
  <c r="U381" i="29"/>
  <c r="W381" i="29"/>
  <c r="X381" i="29"/>
  <c r="L381" i="29"/>
  <c r="X380" i="29"/>
  <c r="AH377" i="29"/>
  <c r="U373" i="29"/>
  <c r="X372" i="29"/>
  <c r="AH369" i="29"/>
  <c r="U365" i="29"/>
  <c r="X364" i="29"/>
  <c r="AH361" i="29"/>
  <c r="U357" i="29"/>
  <c r="X356" i="29"/>
  <c r="AH353" i="29"/>
  <c r="U349" i="29"/>
  <c r="X348" i="29"/>
  <c r="AH345" i="29"/>
  <c r="U341" i="29"/>
  <c r="X340" i="29"/>
  <c r="AH337" i="29"/>
  <c r="U333" i="29"/>
  <c r="X332" i="29"/>
  <c r="AH329" i="29"/>
  <c r="AG466" i="29"/>
  <c r="W445" i="29"/>
  <c r="W428" i="29"/>
  <c r="AG425" i="29"/>
  <c r="AG414" i="29"/>
  <c r="V411" i="29"/>
  <c r="W407" i="29"/>
  <c r="V406" i="29"/>
  <c r="X405" i="29"/>
  <c r="AG401" i="29"/>
  <c r="W396" i="29"/>
  <c r="AG393" i="29"/>
  <c r="W388" i="29"/>
  <c r="AG385" i="29"/>
  <c r="W380" i="29"/>
  <c r="AG377" i="29"/>
  <c r="W372" i="29"/>
  <c r="AG369" i="29"/>
  <c r="W364" i="29"/>
  <c r="AG361" i="29"/>
  <c r="W356" i="29"/>
  <c r="AG353" i="29"/>
  <c r="W348" i="29"/>
  <c r="AG345" i="29"/>
  <c r="W340" i="29"/>
  <c r="AG337" i="29"/>
  <c r="AH431" i="29"/>
  <c r="V428" i="29"/>
  <c r="X412" i="29"/>
  <c r="U411" i="29"/>
  <c r="AH409" i="29"/>
  <c r="U406" i="29"/>
  <c r="L406" i="29"/>
  <c r="W405" i="29"/>
  <c r="X404" i="29"/>
  <c r="V396" i="29"/>
  <c r="V388" i="29"/>
  <c r="V380" i="29"/>
  <c r="V372" i="29"/>
  <c r="V364" i="29"/>
  <c r="V356" i="29"/>
  <c r="V348" i="29"/>
  <c r="V340" i="29"/>
  <c r="V332" i="29"/>
  <c r="V473" i="29"/>
  <c r="V449" i="29"/>
  <c r="X434" i="29"/>
  <c r="AG431" i="29"/>
  <c r="W429" i="29"/>
  <c r="U428" i="29"/>
  <c r="L428" i="29"/>
  <c r="AH415" i="29"/>
  <c r="W412" i="29"/>
  <c r="AG409" i="29"/>
  <c r="V405" i="29"/>
  <c r="W404" i="29"/>
  <c r="X403" i="29"/>
  <c r="AH400" i="29"/>
  <c r="U396" i="29"/>
  <c r="X395" i="29"/>
  <c r="AH392" i="29"/>
  <c r="U388" i="29"/>
  <c r="X387" i="29"/>
  <c r="AH384" i="29"/>
  <c r="U380" i="29"/>
  <c r="X379" i="29"/>
  <c r="AH376" i="29"/>
  <c r="U372" i="29"/>
  <c r="X371" i="29"/>
  <c r="AH368" i="29"/>
  <c r="U364" i="29"/>
  <c r="X363" i="29"/>
  <c r="AH360" i="29"/>
  <c r="U356" i="29"/>
  <c r="X355" i="29"/>
  <c r="AH352" i="29"/>
  <c r="U348" i="29"/>
  <c r="L348" i="29"/>
  <c r="X347" i="29"/>
  <c r="AH344" i="29"/>
  <c r="U340" i="29"/>
  <c r="L340" i="29"/>
  <c r="X339" i="29"/>
  <c r="AH336" i="29"/>
  <c r="W441" i="29"/>
  <c r="W434" i="29"/>
  <c r="V429" i="29"/>
  <c r="X418" i="29"/>
  <c r="AG415" i="29"/>
  <c r="W413" i="29"/>
  <c r="V412" i="29"/>
  <c r="U405" i="29"/>
  <c r="V404" i="29"/>
  <c r="W403" i="29"/>
  <c r="AG400" i="29"/>
  <c r="W395" i="29"/>
  <c r="AG392" i="29"/>
  <c r="W387" i="29"/>
  <c r="AG384" i="29"/>
  <c r="W379" i="29"/>
  <c r="AG376" i="29"/>
  <c r="W371" i="29"/>
  <c r="AG368" i="29"/>
  <c r="W363" i="29"/>
  <c r="AG360" i="29"/>
  <c r="W355" i="29"/>
  <c r="AG352" i="29"/>
  <c r="W347" i="29"/>
  <c r="AG344" i="29"/>
  <c r="W339" i="29"/>
  <c r="AG336" i="29"/>
  <c r="W477" i="29"/>
  <c r="V441" i="29"/>
  <c r="V434" i="29"/>
  <c r="U429" i="29"/>
  <c r="W418" i="29"/>
  <c r="V413" i="29"/>
  <c r="U412" i="29"/>
  <c r="U404" i="29"/>
  <c r="V403" i="29"/>
  <c r="V395" i="29"/>
  <c r="V387" i="29"/>
  <c r="V379" i="29"/>
  <c r="V371" i="29"/>
  <c r="V363" i="29"/>
  <c r="V355" i="29"/>
  <c r="V347" i="29"/>
  <c r="V339" i="29"/>
  <c r="U434" i="29"/>
  <c r="L434" i="29"/>
  <c r="V418" i="29"/>
  <c r="U413" i="29"/>
  <c r="L413" i="29"/>
  <c r="U403" i="29"/>
  <c r="L403" i="29"/>
  <c r="X402" i="29"/>
  <c r="AH399" i="29"/>
  <c r="U395" i="29"/>
  <c r="L395" i="29"/>
  <c r="X394" i="29"/>
  <c r="AH391" i="29"/>
  <c r="U387" i="29"/>
  <c r="X386" i="29"/>
  <c r="AH383" i="29"/>
  <c r="U379" i="29"/>
  <c r="X378" i="29"/>
  <c r="AH375" i="29"/>
  <c r="U371" i="29"/>
  <c r="L371" i="29"/>
  <c r="X370" i="29"/>
  <c r="AH367" i="29"/>
  <c r="U363" i="29"/>
  <c r="X362" i="29"/>
  <c r="AH359" i="29"/>
  <c r="U355" i="29"/>
  <c r="L355" i="29"/>
  <c r="X354" i="29"/>
  <c r="AH351" i="29"/>
  <c r="U347" i="29"/>
  <c r="X346" i="29"/>
  <c r="AH343" i="29"/>
  <c r="U339" i="29"/>
  <c r="L339" i="29"/>
  <c r="X338" i="29"/>
  <c r="AH335" i="29"/>
  <c r="U331" i="29"/>
  <c r="W331" i="29"/>
  <c r="X331" i="29"/>
  <c r="L331" i="29"/>
  <c r="X330" i="29"/>
  <c r="AH327" i="29"/>
  <c r="AG442" i="29"/>
  <c r="AH432" i="29"/>
  <c r="AG426" i="29"/>
  <c r="U418" i="29"/>
  <c r="W402" i="29"/>
  <c r="AG399" i="29"/>
  <c r="W394" i="29"/>
  <c r="AG391" i="29"/>
  <c r="W386" i="29"/>
  <c r="AG383" i="29"/>
  <c r="W378" i="29"/>
  <c r="AG375" i="29"/>
  <c r="W370" i="29"/>
  <c r="AG367" i="29"/>
  <c r="W362" i="29"/>
  <c r="AG359" i="29"/>
  <c r="W354" i="29"/>
  <c r="AG351" i="29"/>
  <c r="W346" i="29"/>
  <c r="AG343" i="29"/>
  <c r="W338" i="29"/>
  <c r="W437" i="29"/>
  <c r="AG432" i="29"/>
  <c r="AH416" i="29"/>
  <c r="V402" i="29"/>
  <c r="V394" i="29"/>
  <c r="V386" i="29"/>
  <c r="V378" i="29"/>
  <c r="V370" i="29"/>
  <c r="V362" i="29"/>
  <c r="V354" i="29"/>
  <c r="V346" i="29"/>
  <c r="V338" i="29"/>
  <c r="AG474" i="29"/>
  <c r="AG450" i="29"/>
  <c r="V481" i="29"/>
  <c r="X419" i="29"/>
  <c r="W401" i="29"/>
  <c r="AG398" i="29"/>
  <c r="W393" i="29"/>
  <c r="AG390" i="29"/>
  <c r="V457" i="29"/>
  <c r="V425" i="29"/>
  <c r="AH422" i="29"/>
  <c r="W419" i="29"/>
  <c r="X409" i="29"/>
  <c r="V401" i="29"/>
  <c r="V393" i="29"/>
  <c r="V385" i="29"/>
  <c r="AH438" i="29"/>
  <c r="AH433" i="29"/>
  <c r="AG422" i="29"/>
  <c r="V419" i="29"/>
  <c r="W409" i="29"/>
  <c r="U401" i="29"/>
  <c r="X400" i="29"/>
  <c r="AH397" i="29"/>
  <c r="U393" i="29"/>
  <c r="X392" i="29"/>
  <c r="AH389" i="29"/>
  <c r="U385" i="29"/>
  <c r="W385" i="29"/>
  <c r="X385" i="29"/>
  <c r="L385" i="29"/>
  <c r="X384" i="29"/>
  <c r="AH381" i="29"/>
  <c r="V497" i="29"/>
  <c r="W485" i="29"/>
  <c r="W461" i="29"/>
  <c r="AG438" i="29"/>
  <c r="W435" i="29"/>
  <c r="AG433" i="29"/>
  <c r="X420" i="29"/>
  <c r="U419" i="29"/>
  <c r="AH417" i="29"/>
  <c r="V409" i="29"/>
  <c r="W400" i="29"/>
  <c r="AG397" i="29"/>
  <c r="W392" i="29"/>
  <c r="AG389" i="29"/>
  <c r="W444" i="29"/>
  <c r="AH423" i="29"/>
  <c r="W420" i="29"/>
  <c r="AG417" i="29"/>
  <c r="V400" i="29"/>
  <c r="V392" i="29"/>
  <c r="V384" i="29"/>
  <c r="W442" i="29"/>
  <c r="X426" i="29"/>
  <c r="AG423" i="29"/>
  <c r="W421" i="29"/>
  <c r="V420" i="29"/>
  <c r="AH406" i="29"/>
  <c r="U400" i="29"/>
  <c r="L400" i="29"/>
  <c r="X399" i="29"/>
  <c r="AH396" i="29"/>
  <c r="U392" i="29"/>
  <c r="L392" i="29"/>
  <c r="X391" i="29"/>
  <c r="AH388" i="29"/>
  <c r="U384" i="29"/>
  <c r="X383" i="29"/>
  <c r="AG482" i="29"/>
  <c r="W426" i="29"/>
  <c r="V421" i="29"/>
  <c r="U420" i="29"/>
  <c r="L420" i="29"/>
  <c r="AH407" i="29"/>
  <c r="AG406" i="29"/>
  <c r="W399" i="29"/>
  <c r="AG396" i="29"/>
  <c r="W391" i="29"/>
  <c r="AG388" i="29"/>
  <c r="W383" i="29"/>
  <c r="AG458" i="29"/>
  <c r="V426" i="29"/>
  <c r="U421" i="29"/>
  <c r="L421" i="29"/>
  <c r="X410" i="29"/>
  <c r="AG407" i="29"/>
  <c r="AG405" i="29"/>
  <c r="V399" i="29"/>
  <c r="V391" i="29"/>
  <c r="V383" i="29"/>
  <c r="U426" i="29"/>
  <c r="W410" i="29"/>
  <c r="AG404" i="29"/>
  <c r="U399" i="29"/>
  <c r="X398" i="29"/>
  <c r="AH395" i="29"/>
  <c r="U391" i="29"/>
  <c r="X390" i="29"/>
  <c r="AH387" i="29"/>
  <c r="U383" i="29"/>
  <c r="X382" i="29"/>
  <c r="V465" i="29"/>
  <c r="AG434" i="29"/>
  <c r="AH424" i="29"/>
  <c r="V410" i="29"/>
  <c r="AG403" i="29"/>
  <c r="W398" i="29"/>
  <c r="AG395" i="29"/>
  <c r="W390" i="29"/>
  <c r="AG387" i="29"/>
  <c r="V489" i="29"/>
  <c r="W469" i="29"/>
  <c r="AG441" i="29"/>
  <c r="X433" i="29"/>
  <c r="X427" i="29"/>
  <c r="AH408" i="29"/>
  <c r="AH402" i="29"/>
  <c r="U398" i="29"/>
  <c r="X397" i="29"/>
  <c r="AH394" i="29"/>
  <c r="U390" i="29"/>
  <c r="X389" i="29"/>
  <c r="AH386" i="29"/>
  <c r="U382" i="29"/>
  <c r="AG439" i="29"/>
  <c r="V433" i="29"/>
  <c r="AH430" i="29"/>
  <c r="V427" i="29"/>
  <c r="W417" i="29"/>
  <c r="X411" i="29"/>
  <c r="V397" i="29"/>
  <c r="V389" i="29"/>
  <c r="AH398" i="29"/>
  <c r="V373" i="29"/>
  <c r="V366" i="29"/>
  <c r="AH363" i="29"/>
  <c r="V359" i="29"/>
  <c r="AG356" i="29"/>
  <c r="V353" i="29"/>
  <c r="U352" i="29"/>
  <c r="V325" i="29"/>
  <c r="V317" i="29"/>
  <c r="V309" i="29"/>
  <c r="V301" i="29"/>
  <c r="V293" i="29"/>
  <c r="V285" i="29"/>
  <c r="V277" i="29"/>
  <c r="V269" i="29"/>
  <c r="W427" i="29"/>
  <c r="U366" i="29"/>
  <c r="AG363" i="29"/>
  <c r="U359" i="29"/>
  <c r="W359" i="29"/>
  <c r="X359" i="29"/>
  <c r="L359" i="29"/>
  <c r="U354" i="29"/>
  <c r="U353" i="29"/>
  <c r="AH334" i="29"/>
  <c r="AH333" i="29"/>
  <c r="AH332" i="29"/>
  <c r="AH331" i="29"/>
  <c r="U325" i="29"/>
  <c r="W325" i="29"/>
  <c r="X325" i="29"/>
  <c r="L325" i="29"/>
  <c r="X324" i="29"/>
  <c r="AH321" i="29"/>
  <c r="U317" i="29"/>
  <c r="X316" i="29"/>
  <c r="AH313" i="29"/>
  <c r="U309" i="29"/>
  <c r="X308" i="29"/>
  <c r="AH305" i="29"/>
  <c r="U301" i="29"/>
  <c r="X300" i="29"/>
  <c r="AH297" i="29"/>
  <c r="U293" i="29"/>
  <c r="X292" i="29"/>
  <c r="AH289" i="29"/>
  <c r="U285" i="29"/>
  <c r="X284" i="29"/>
  <c r="AH281" i="29"/>
  <c r="U277" i="29"/>
  <c r="X276" i="29"/>
  <c r="AH273" i="29"/>
  <c r="U269" i="29"/>
  <c r="X268" i="29"/>
  <c r="AG424" i="29"/>
  <c r="AG402" i="29"/>
  <c r="X360" i="29"/>
  <c r="X341" i="29"/>
  <c r="AG335" i="29"/>
  <c r="AG334" i="29"/>
  <c r="AG333" i="29"/>
  <c r="AG332" i="29"/>
  <c r="AG331" i="29"/>
  <c r="W324" i="29"/>
  <c r="AG321" i="29"/>
  <c r="W316" i="29"/>
  <c r="AG313" i="29"/>
  <c r="W308" i="29"/>
  <c r="AG305" i="29"/>
  <c r="W300" i="29"/>
  <c r="AG297" i="29"/>
  <c r="W292" i="29"/>
  <c r="AG289" i="29"/>
  <c r="W284" i="29"/>
  <c r="AG281" i="29"/>
  <c r="AH382" i="29"/>
  <c r="X374" i="29"/>
  <c r="AH370" i="29"/>
  <c r="X367" i="29"/>
  <c r="X361" i="29"/>
  <c r="W360" i="29"/>
  <c r="AH357" i="29"/>
  <c r="AH350" i="29"/>
  <c r="W341" i="29"/>
  <c r="AH330" i="29"/>
  <c r="V324" i="29"/>
  <c r="V316" i="29"/>
  <c r="V308" i="29"/>
  <c r="V300" i="29"/>
  <c r="V292" i="29"/>
  <c r="V284" i="29"/>
  <c r="V276" i="29"/>
  <c r="U386" i="29"/>
  <c r="L386" i="29"/>
  <c r="AG382" i="29"/>
  <c r="W374" i="29"/>
  <c r="AG370" i="29"/>
  <c r="W367" i="29"/>
  <c r="AH364" i="29"/>
  <c r="W361" i="29"/>
  <c r="V360" i="29"/>
  <c r="AG357" i="29"/>
  <c r="AG350" i="29"/>
  <c r="V341" i="29"/>
  <c r="AG330" i="29"/>
  <c r="U324" i="29"/>
  <c r="L324" i="29"/>
  <c r="X323" i="29"/>
  <c r="AH320" i="29"/>
  <c r="U316" i="29"/>
  <c r="X315" i="29"/>
  <c r="AH312" i="29"/>
  <c r="U308" i="29"/>
  <c r="X307" i="29"/>
  <c r="AH304" i="29"/>
  <c r="U300" i="29"/>
  <c r="X299" i="29"/>
  <c r="AH296" i="29"/>
  <c r="U292" i="29"/>
  <c r="L292" i="29"/>
  <c r="X291" i="29"/>
  <c r="AH288" i="29"/>
  <c r="U284" i="29"/>
  <c r="L284" i="29"/>
  <c r="X283" i="29"/>
  <c r="AH280" i="29"/>
  <c r="U276" i="29"/>
  <c r="X275" i="29"/>
  <c r="AH272" i="29"/>
  <c r="U268" i="29"/>
  <c r="X267" i="29"/>
  <c r="V390" i="29"/>
  <c r="V381" i="29"/>
  <c r="V374" i="29"/>
  <c r="AH371" i="29"/>
  <c r="V367" i="29"/>
  <c r="AG364" i="29"/>
  <c r="V361" i="29"/>
  <c r="U360" i="29"/>
  <c r="AG329" i="29"/>
  <c r="W323" i="29"/>
  <c r="AG320" i="29"/>
  <c r="W315" i="29"/>
  <c r="AG312" i="29"/>
  <c r="W307" i="29"/>
  <c r="AG304" i="29"/>
  <c r="W299" i="29"/>
  <c r="AG296" i="29"/>
  <c r="W291" i="29"/>
  <c r="AG288" i="29"/>
  <c r="U394" i="29"/>
  <c r="U374" i="29"/>
  <c r="L374" i="29"/>
  <c r="AG371" i="29"/>
  <c r="U367" i="29"/>
  <c r="L367" i="29"/>
  <c r="U362" i="29"/>
  <c r="L362" i="29"/>
  <c r="U361" i="29"/>
  <c r="AH328" i="29"/>
  <c r="V323" i="29"/>
  <c r="V315" i="29"/>
  <c r="V307" i="29"/>
  <c r="V299" i="29"/>
  <c r="V291" i="29"/>
  <c r="V283" i="29"/>
  <c r="V275" i="29"/>
  <c r="AG408" i="29"/>
  <c r="V398" i="29"/>
  <c r="X368" i="29"/>
  <c r="X349" i="29"/>
  <c r="X342" i="29"/>
  <c r="AH338" i="29"/>
  <c r="AG328" i="29"/>
  <c r="U323" i="29"/>
  <c r="X322" i="29"/>
  <c r="AH319" i="29"/>
  <c r="U315" i="29"/>
  <c r="L315" i="29"/>
  <c r="X314" i="29"/>
  <c r="AH311" i="29"/>
  <c r="U307" i="29"/>
  <c r="L307" i="29"/>
  <c r="X306" i="29"/>
  <c r="AH303" i="29"/>
  <c r="U299" i="29"/>
  <c r="X298" i="29"/>
  <c r="AH295" i="29"/>
  <c r="U291" i="29"/>
  <c r="X290" i="29"/>
  <c r="AH287" i="29"/>
  <c r="U283" i="29"/>
  <c r="X282" i="29"/>
  <c r="AH279" i="29"/>
  <c r="U275" i="29"/>
  <c r="W275" i="29"/>
  <c r="L275" i="29"/>
  <c r="X274" i="29"/>
  <c r="AH271" i="29"/>
  <c r="U267" i="29"/>
  <c r="W384" i="29"/>
  <c r="AH378" i="29"/>
  <c r="X375" i="29"/>
  <c r="X369" i="29"/>
  <c r="W368" i="29"/>
  <c r="AH365" i="29"/>
  <c r="AH358" i="29"/>
  <c r="W349" i="29"/>
  <c r="W342" i="29"/>
  <c r="AG338" i="29"/>
  <c r="AG327" i="29"/>
  <c r="W322" i="29"/>
  <c r="AG319" i="29"/>
  <c r="W314" i="29"/>
  <c r="AG311" i="29"/>
  <c r="W306" i="29"/>
  <c r="AG303" i="29"/>
  <c r="W298" i="29"/>
  <c r="AG295" i="29"/>
  <c r="W290" i="29"/>
  <c r="AG287" i="29"/>
  <c r="W282" i="29"/>
  <c r="AG447" i="29"/>
  <c r="AG410" i="29"/>
  <c r="U402" i="29"/>
  <c r="L402" i="29"/>
  <c r="AG378" i="29"/>
  <c r="AH379" i="29"/>
  <c r="V375" i="29"/>
  <c r="AG372" i="29"/>
  <c r="V369" i="29"/>
  <c r="U368" i="29"/>
  <c r="L368" i="29"/>
  <c r="AG379" i="29"/>
  <c r="U375" i="29"/>
  <c r="W375" i="29"/>
  <c r="L375" i="29"/>
  <c r="U370" i="29"/>
  <c r="L370" i="29"/>
  <c r="U369" i="29"/>
  <c r="X336" i="29"/>
  <c r="W335" i="29"/>
  <c r="W334" i="29"/>
  <c r="W333" i="29"/>
  <c r="U332" i="29"/>
  <c r="W433" i="29"/>
  <c r="X417" i="29"/>
  <c r="W382" i="29"/>
  <c r="X376" i="29"/>
  <c r="X357" i="29"/>
  <c r="X350" i="29"/>
  <c r="AH346" i="29"/>
  <c r="X343" i="29"/>
  <c r="X337" i="29"/>
  <c r="W336" i="29"/>
  <c r="V335" i="29"/>
  <c r="V334" i="29"/>
  <c r="V333" i="29"/>
  <c r="V382" i="29"/>
  <c r="X377" i="29"/>
  <c r="W376" i="29"/>
  <c r="AH373" i="29"/>
  <c r="AH366" i="29"/>
  <c r="W357" i="29"/>
  <c r="W350" i="29"/>
  <c r="AG346" i="29"/>
  <c r="W343" i="29"/>
  <c r="AH340" i="29"/>
  <c r="W337" i="29"/>
  <c r="V336" i="29"/>
  <c r="U335" i="29"/>
  <c r="U334" i="29"/>
  <c r="AH380" i="29"/>
  <c r="W377" i="29"/>
  <c r="V376" i="29"/>
  <c r="AG373" i="29"/>
  <c r="AG366" i="29"/>
  <c r="V357" i="29"/>
  <c r="V350" i="29"/>
  <c r="AH347" i="29"/>
  <c r="V343" i="29"/>
  <c r="AG340" i="29"/>
  <c r="V337" i="29"/>
  <c r="U336" i="29"/>
  <c r="AG380" i="29"/>
  <c r="V377" i="29"/>
  <c r="U376" i="29"/>
  <c r="L376" i="29"/>
  <c r="U350" i="29"/>
  <c r="L350" i="29"/>
  <c r="AG347" i="29"/>
  <c r="AG416" i="29"/>
  <c r="U410" i="29"/>
  <c r="U378" i="29"/>
  <c r="U377" i="29"/>
  <c r="X344" i="29"/>
  <c r="W389" i="29"/>
  <c r="X365" i="29"/>
  <c r="X358" i="29"/>
  <c r="AH354" i="29"/>
  <c r="X351" i="29"/>
  <c r="X345" i="29"/>
  <c r="W344" i="29"/>
  <c r="AH341" i="29"/>
  <c r="X393" i="29"/>
  <c r="AH374" i="29"/>
  <c r="W365" i="29"/>
  <c r="W358" i="29"/>
  <c r="AG354" i="29"/>
  <c r="W351" i="29"/>
  <c r="AH348" i="29"/>
  <c r="W345" i="29"/>
  <c r="V344" i="29"/>
  <c r="AG341" i="29"/>
  <c r="AG418" i="29"/>
  <c r="W397" i="29"/>
  <c r="AG374" i="29"/>
  <c r="V365" i="29"/>
  <c r="V358" i="29"/>
  <c r="AH355" i="29"/>
  <c r="V351" i="29"/>
  <c r="AG348" i="29"/>
  <c r="V345" i="29"/>
  <c r="X401" i="29"/>
  <c r="AG386" i="29"/>
  <c r="X352" i="29"/>
  <c r="AG394" i="29"/>
  <c r="W373" i="29"/>
  <c r="W366" i="29"/>
  <c r="AG362" i="29"/>
  <c r="AH356" i="29"/>
  <c r="W353" i="29"/>
  <c r="V352" i="29"/>
  <c r="AG349" i="29"/>
  <c r="AH342" i="29"/>
  <c r="U329" i="29"/>
  <c r="W318" i="29"/>
  <c r="X311" i="29"/>
  <c r="AH308" i="29"/>
  <c r="X304" i="29"/>
  <c r="AG301" i="29"/>
  <c r="U298" i="29"/>
  <c r="L298" i="29"/>
  <c r="U297" i="29"/>
  <c r="AG294" i="29"/>
  <c r="W276" i="29"/>
  <c r="U274" i="29"/>
  <c r="W274" i="29"/>
  <c r="L274" i="29"/>
  <c r="W273" i="29"/>
  <c r="W272" i="29"/>
  <c r="U271" i="29"/>
  <c r="W271" i="29"/>
  <c r="X271" i="29"/>
  <c r="L271" i="29"/>
  <c r="U264" i="29"/>
  <c r="X263" i="29"/>
  <c r="AH260" i="29"/>
  <c r="U256" i="29"/>
  <c r="X255" i="29"/>
  <c r="AH252" i="29"/>
  <c r="U248" i="29"/>
  <c r="W248" i="29"/>
  <c r="X248" i="29"/>
  <c r="L248" i="29"/>
  <c r="X247" i="29"/>
  <c r="AH244" i="29"/>
  <c r="U240" i="29"/>
  <c r="X239" i="29"/>
  <c r="AH236" i="29"/>
  <c r="U232" i="29"/>
  <c r="X231" i="29"/>
  <c r="AH228" i="29"/>
  <c r="U224" i="29"/>
  <c r="X223" i="29"/>
  <c r="AH220" i="29"/>
  <c r="V216" i="29"/>
  <c r="U351" i="29"/>
  <c r="AG342" i="29"/>
  <c r="W330" i="29"/>
  <c r="V318" i="29"/>
  <c r="AH314" i="29"/>
  <c r="W311" i="29"/>
  <c r="AG308" i="29"/>
  <c r="W304" i="29"/>
  <c r="V273" i="29"/>
  <c r="V272" i="29"/>
  <c r="W263" i="29"/>
  <c r="AG260" i="29"/>
  <c r="W255" i="29"/>
  <c r="AG252" i="29"/>
  <c r="W247" i="29"/>
  <c r="AG244" i="29"/>
  <c r="W239" i="29"/>
  <c r="AG236" i="29"/>
  <c r="W231" i="29"/>
  <c r="AG228" i="29"/>
  <c r="AH372" i="29"/>
  <c r="X353" i="29"/>
  <c r="V330" i="29"/>
  <c r="U318" i="29"/>
  <c r="X318" i="29"/>
  <c r="L318" i="29"/>
  <c r="AH315" i="29"/>
  <c r="AG314" i="29"/>
  <c r="V311" i="29"/>
  <c r="X305" i="29"/>
  <c r="V304" i="29"/>
  <c r="AG279" i="29"/>
  <c r="U273" i="29"/>
  <c r="U272" i="29"/>
  <c r="X272" i="29"/>
  <c r="L272" i="29"/>
  <c r="V263" i="29"/>
  <c r="V255" i="29"/>
  <c r="V247" i="29"/>
  <c r="V239" i="29"/>
  <c r="V231" i="29"/>
  <c r="U330" i="29"/>
  <c r="AG315" i="29"/>
  <c r="U311" i="29"/>
  <c r="W305" i="29"/>
  <c r="U304" i="29"/>
  <c r="X293" i="29"/>
  <c r="X286" i="29"/>
  <c r="X277" i="29"/>
  <c r="U263" i="29"/>
  <c r="L263" i="29"/>
  <c r="X262" i="29"/>
  <c r="AH259" i="29"/>
  <c r="U255" i="29"/>
  <c r="X254" i="29"/>
  <c r="AH251" i="29"/>
  <c r="U247" i="29"/>
  <c r="X246" i="29"/>
  <c r="AH243" i="29"/>
  <c r="U239" i="29"/>
  <c r="L239" i="29"/>
  <c r="X238" i="29"/>
  <c r="AH235" i="29"/>
  <c r="U231" i="29"/>
  <c r="L231" i="29"/>
  <c r="X230" i="29"/>
  <c r="AH227" i="29"/>
  <c r="U223" i="29"/>
  <c r="X222" i="29"/>
  <c r="AH219" i="29"/>
  <c r="AG381" i="29"/>
  <c r="X335" i="29"/>
  <c r="X326" i="29"/>
  <c r="AH309" i="29"/>
  <c r="V306" i="29"/>
  <c r="V305" i="29"/>
  <c r="AH302" i="29"/>
  <c r="W293" i="29"/>
  <c r="W286" i="29"/>
  <c r="W277" i="29"/>
  <c r="W262" i="29"/>
  <c r="AG259" i="29"/>
  <c r="W254" i="29"/>
  <c r="AG251" i="29"/>
  <c r="W246" i="29"/>
  <c r="AG243" i="29"/>
  <c r="W238" i="29"/>
  <c r="AG235" i="29"/>
  <c r="V331" i="29"/>
  <c r="W326" i="29"/>
  <c r="X319" i="29"/>
  <c r="AH316" i="29"/>
  <c r="X312" i="29"/>
  <c r="AG309" i="29"/>
  <c r="U306" i="29"/>
  <c r="U305" i="29"/>
  <c r="AG302" i="29"/>
  <c r="V286" i="29"/>
  <c r="AG280" i="29"/>
  <c r="AH268" i="29"/>
  <c r="AH267" i="29"/>
  <c r="V262" i="29"/>
  <c r="V254" i="29"/>
  <c r="V246" i="29"/>
  <c r="V238" i="29"/>
  <c r="V326" i="29"/>
  <c r="AH322" i="29"/>
  <c r="W319" i="29"/>
  <c r="AG316" i="29"/>
  <c r="W312" i="29"/>
  <c r="U286" i="29"/>
  <c r="AH283" i="29"/>
  <c r="AH282" i="29"/>
  <c r="X278" i="29"/>
  <c r="AH269" i="29"/>
  <c r="AG268" i="29"/>
  <c r="AG267" i="29"/>
  <c r="AH266" i="29"/>
  <c r="U262" i="29"/>
  <c r="X261" i="29"/>
  <c r="AH258" i="29"/>
  <c r="U254" i="29"/>
  <c r="L254" i="29"/>
  <c r="X253" i="29"/>
  <c r="AH250" i="29"/>
  <c r="U246" i="29"/>
  <c r="X245" i="29"/>
  <c r="AH242" i="29"/>
  <c r="U238" i="29"/>
  <c r="L238" i="29"/>
  <c r="X237" i="29"/>
  <c r="AH234" i="29"/>
  <c r="U230" i="29"/>
  <c r="X229" i="29"/>
  <c r="AH226" i="29"/>
  <c r="U222" i="29"/>
  <c r="X221" i="29"/>
  <c r="X366" i="29"/>
  <c r="U338" i="29"/>
  <c r="U326" i="29"/>
  <c r="L326" i="29"/>
  <c r="AH323" i="29"/>
  <c r="AG322" i="29"/>
  <c r="V319" i="29"/>
  <c r="X313" i="29"/>
  <c r="V312" i="29"/>
  <c r="AG283" i="29"/>
  <c r="AG282" i="29"/>
  <c r="W278" i="29"/>
  <c r="AG269" i="29"/>
  <c r="AG266" i="29"/>
  <c r="W261" i="29"/>
  <c r="AG258" i="29"/>
  <c r="W253" i="29"/>
  <c r="AG250" i="29"/>
  <c r="W245" i="29"/>
  <c r="AG242" i="29"/>
  <c r="W237" i="29"/>
  <c r="AG234" i="29"/>
  <c r="W229" i="29"/>
  <c r="U346" i="29"/>
  <c r="L346" i="29"/>
  <c r="U344" i="29"/>
  <c r="L344" i="29"/>
  <c r="V342" i="29"/>
  <c r="W332" i="29"/>
  <c r="AG323" i="29"/>
  <c r="U319" i="29"/>
  <c r="W313" i="29"/>
  <c r="U312" i="29"/>
  <c r="X301" i="29"/>
  <c r="X294" i="29"/>
  <c r="V278" i="29"/>
  <c r="V261" i="29"/>
  <c r="V253" i="29"/>
  <c r="V245" i="29"/>
  <c r="V237" i="29"/>
  <c r="U342" i="29"/>
  <c r="AH317" i="29"/>
  <c r="V314" i="29"/>
  <c r="V313" i="29"/>
  <c r="AH310" i="29"/>
  <c r="W301" i="29"/>
  <c r="W294" i="29"/>
  <c r="X287" i="29"/>
  <c r="AH284" i="29"/>
  <c r="U278" i="29"/>
  <c r="AH270" i="29"/>
  <c r="AH265" i="29"/>
  <c r="U261" i="29"/>
  <c r="L261" i="29"/>
  <c r="X260" i="29"/>
  <c r="AH257" i="29"/>
  <c r="U253" i="29"/>
  <c r="X252" i="29"/>
  <c r="AH249" i="29"/>
  <c r="U245" i="29"/>
  <c r="X244" i="29"/>
  <c r="AH241" i="29"/>
  <c r="U237" i="29"/>
  <c r="X236" i="29"/>
  <c r="AH233" i="29"/>
  <c r="U229" i="29"/>
  <c r="X228" i="29"/>
  <c r="AH225" i="29"/>
  <c r="U221" i="29"/>
  <c r="W221" i="29"/>
  <c r="L221" i="29"/>
  <c r="X220" i="29"/>
  <c r="AH217" i="29"/>
  <c r="AH390" i="29"/>
  <c r="V368" i="29"/>
  <c r="AH339" i="29"/>
  <c r="X327" i="29"/>
  <c r="AH324" i="29"/>
  <c r="X320" i="29"/>
  <c r="AG317" i="29"/>
  <c r="AG365" i="29"/>
  <c r="AG339" i="29"/>
  <c r="W327" i="29"/>
  <c r="AG324" i="29"/>
  <c r="W320" i="29"/>
  <c r="V327" i="29"/>
  <c r="X321" i="29"/>
  <c r="V320" i="29"/>
  <c r="AG358" i="29"/>
  <c r="U327" i="29"/>
  <c r="W321" i="29"/>
  <c r="U320" i="29"/>
  <c r="X333" i="29"/>
  <c r="AH325" i="29"/>
  <c r="V322" i="29"/>
  <c r="V321" i="29"/>
  <c r="AH318" i="29"/>
  <c r="W352" i="29"/>
  <c r="AG325" i="29"/>
  <c r="U322" i="29"/>
  <c r="L322" i="29"/>
  <c r="U321" i="29"/>
  <c r="L321" i="29"/>
  <c r="AG318" i="29"/>
  <c r="AH349" i="29"/>
  <c r="X328" i="29"/>
  <c r="AG299" i="29"/>
  <c r="U295" i="29"/>
  <c r="W289" i="29"/>
  <c r="U288" i="29"/>
  <c r="V266" i="29"/>
  <c r="V258" i="29"/>
  <c r="V250" i="29"/>
  <c r="V242" i="29"/>
  <c r="AH299" i="29"/>
  <c r="AH294" i="29"/>
  <c r="V288" i="29"/>
  <c r="W283" i="29"/>
  <c r="V279" i="29"/>
  <c r="V264" i="29"/>
  <c r="AG261" i="29"/>
  <c r="V259" i="29"/>
  <c r="X235" i="29"/>
  <c r="U234" i="29"/>
  <c r="AG230" i="29"/>
  <c r="AG229" i="29"/>
  <c r="W222" i="29"/>
  <c r="W220" i="29"/>
  <c r="X219" i="29"/>
  <c r="AH214" i="29"/>
  <c r="U211" i="29"/>
  <c r="V207" i="29"/>
  <c r="AG206" i="29"/>
  <c r="X202" i="29"/>
  <c r="V195" i="29"/>
  <c r="AG194" i="29"/>
  <c r="X190" i="29"/>
  <c r="V183" i="29"/>
  <c r="AG182" i="29"/>
  <c r="X178" i="29"/>
  <c r="AG284" i="29"/>
  <c r="U279" i="29"/>
  <c r="AH277" i="29"/>
  <c r="W268" i="29"/>
  <c r="U259" i="29"/>
  <c r="X250" i="29"/>
  <c r="AH238" i="29"/>
  <c r="W235" i="29"/>
  <c r="W223" i="29"/>
  <c r="V222" i="29"/>
  <c r="V221" i="29"/>
  <c r="V220" i="29"/>
  <c r="W219" i="29"/>
  <c r="X218" i="29"/>
  <c r="X217" i="29"/>
  <c r="AG214" i="29"/>
  <c r="X210" i="29"/>
  <c r="U207" i="29"/>
  <c r="K203" i="29"/>
  <c r="W202" i="29"/>
  <c r="AH201" i="29"/>
  <c r="U195" i="29"/>
  <c r="K191" i="29"/>
  <c r="W190" i="29"/>
  <c r="AH189" i="29"/>
  <c r="U183" i="29"/>
  <c r="K179" i="29"/>
  <c r="W178" i="29"/>
  <c r="AH177" i="29"/>
  <c r="X310" i="29"/>
  <c r="AG277" i="29"/>
  <c r="V268" i="29"/>
  <c r="W260" i="29"/>
  <c r="W250" i="29"/>
  <c r="X241" i="29"/>
  <c r="AG238" i="29"/>
  <c r="W236" i="29"/>
  <c r="V235" i="29"/>
  <c r="AH231" i="29"/>
  <c r="X224" i="29"/>
  <c r="V223" i="29"/>
  <c r="U220" i="29"/>
  <c r="V219" i="29"/>
  <c r="W218" i="29"/>
  <c r="W217" i="29"/>
  <c r="X216" i="29"/>
  <c r="W210" i="29"/>
  <c r="V202" i="29"/>
  <c r="AG201" i="29"/>
  <c r="X197" i="29"/>
  <c r="V190" i="29"/>
  <c r="AG189" i="29"/>
  <c r="X185" i="29"/>
  <c r="W310" i="29"/>
  <c r="X296" i="29"/>
  <c r="AH262" i="29"/>
  <c r="V260" i="29"/>
  <c r="AG257" i="29"/>
  <c r="U250" i="29"/>
  <c r="AH248" i="29"/>
  <c r="W241" i="29"/>
  <c r="V236" i="29"/>
  <c r="U235" i="29"/>
  <c r="AG231" i="29"/>
  <c r="X225" i="29"/>
  <c r="W224" i="29"/>
  <c r="U219" i="29"/>
  <c r="L219" i="29"/>
  <c r="V218" i="29"/>
  <c r="V217" i="29"/>
  <c r="W216" i="29"/>
  <c r="V210" i="29"/>
  <c r="AH208" i="29"/>
  <c r="U202" i="29"/>
  <c r="K198" i="29"/>
  <c r="W197" i="29"/>
  <c r="AH196" i="29"/>
  <c r="U190" i="29"/>
  <c r="V349" i="29"/>
  <c r="X329" i="29"/>
  <c r="V310" i="29"/>
  <c r="W296" i="29"/>
  <c r="X280" i="29"/>
  <c r="X265" i="29"/>
  <c r="AG262" i="29"/>
  <c r="U260" i="29"/>
  <c r="AG248" i="29"/>
  <c r="V241" i="29"/>
  <c r="U236" i="29"/>
  <c r="X227" i="29"/>
  <c r="X226" i="29"/>
  <c r="W225" i="29"/>
  <c r="V224" i="29"/>
  <c r="U218" i="29"/>
  <c r="U217" i="29"/>
  <c r="L217" i="29"/>
  <c r="U216" i="29"/>
  <c r="L216" i="29"/>
  <c r="AH213" i="29"/>
  <c r="U210" i="29"/>
  <c r="L210" i="29"/>
  <c r="AG208" i="29"/>
  <c r="X204" i="29"/>
  <c r="V197" i="29"/>
  <c r="AG196" i="29"/>
  <c r="X192" i="29"/>
  <c r="V185" i="29"/>
  <c r="AG184" i="29"/>
  <c r="X180" i="29"/>
  <c r="W329" i="29"/>
  <c r="U310" i="29"/>
  <c r="L310" i="29"/>
  <c r="V296" i="29"/>
  <c r="W280" i="29"/>
  <c r="W265" i="29"/>
  <c r="X256" i="29"/>
  <c r="X251" i="29"/>
  <c r="U241" i="29"/>
  <c r="L241" i="29"/>
  <c r="AH232" i="29"/>
  <c r="W228" i="29"/>
  <c r="W227" i="29"/>
  <c r="W226" i="29"/>
  <c r="V225" i="29"/>
  <c r="X215" i="29"/>
  <c r="AG213" i="29"/>
  <c r="X209" i="29"/>
  <c r="K205" i="29"/>
  <c r="W204" i="29"/>
  <c r="AH203" i="29"/>
  <c r="U197" i="29"/>
  <c r="K193" i="29"/>
  <c r="W192" i="29"/>
  <c r="AH191" i="29"/>
  <c r="U185" i="29"/>
  <c r="K181" i="29"/>
  <c r="V329" i="29"/>
  <c r="U313" i="29"/>
  <c r="L313" i="29"/>
  <c r="X302" i="29"/>
  <c r="U296" i="29"/>
  <c r="AH292" i="29"/>
  <c r="V280" i="29"/>
  <c r="V274" i="29"/>
  <c r="AG272" i="29"/>
  <c r="V271" i="29"/>
  <c r="V265" i="29"/>
  <c r="W256" i="29"/>
  <c r="AH253" i="29"/>
  <c r="W251" i="29"/>
  <c r="AH239" i="29"/>
  <c r="AG232" i="29"/>
  <c r="V228" i="29"/>
  <c r="V227" i="29"/>
  <c r="V226" i="29"/>
  <c r="U225" i="29"/>
  <c r="W215" i="29"/>
  <c r="W209" i="29"/>
  <c r="V204" i="29"/>
  <c r="AG203" i="29"/>
  <c r="X199" i="29"/>
  <c r="V192" i="29"/>
  <c r="AG191" i="29"/>
  <c r="X187" i="29"/>
  <c r="V180" i="29"/>
  <c r="X373" i="29"/>
  <c r="W302" i="29"/>
  <c r="AH300" i="29"/>
  <c r="V294" i="29"/>
  <c r="AG292" i="29"/>
  <c r="X289" i="29"/>
  <c r="U280" i="29"/>
  <c r="AH275" i="29"/>
  <c r="U265" i="29"/>
  <c r="L265" i="29"/>
  <c r="V256" i="29"/>
  <c r="AG253" i="29"/>
  <c r="V251" i="29"/>
  <c r="U337" i="29"/>
  <c r="L337" i="29"/>
  <c r="V302" i="29"/>
  <c r="AG300" i="29"/>
  <c r="U294" i="29"/>
  <c r="L294" i="29"/>
  <c r="V289" i="29"/>
  <c r="AG275" i="29"/>
  <c r="AH263" i="29"/>
  <c r="U302" i="29"/>
  <c r="AH290" i="29"/>
  <c r="U289" i="29"/>
  <c r="X281" i="29"/>
  <c r="AH278" i="29"/>
  <c r="X269" i="29"/>
  <c r="AG263" i="29"/>
  <c r="W252" i="29"/>
  <c r="AH326" i="29"/>
  <c r="X317" i="29"/>
  <c r="U314" i="29"/>
  <c r="L314" i="29"/>
  <c r="AG290" i="29"/>
  <c r="W281" i="29"/>
  <c r="AG278" i="29"/>
  <c r="AG270" i="29"/>
  <c r="W269" i="29"/>
  <c r="AH254" i="29"/>
  <c r="V252" i="29"/>
  <c r="AG249" i="29"/>
  <c r="W242" i="29"/>
  <c r="W214" i="29"/>
  <c r="V206" i="29"/>
  <c r="AG205" i="29"/>
  <c r="X201" i="29"/>
  <c r="U358" i="29"/>
  <c r="AG355" i="29"/>
  <c r="AG326" i="29"/>
  <c r="W317" i="29"/>
  <c r="V281" i="29"/>
  <c r="X266" i="29"/>
  <c r="X257" i="29"/>
  <c r="AG254" i="29"/>
  <c r="U252" i="29"/>
  <c r="L252" i="29"/>
  <c r="AH285" i="29"/>
  <c r="U281" i="29"/>
  <c r="L281" i="29"/>
  <c r="W266" i="29"/>
  <c r="W257" i="29"/>
  <c r="AG240" i="29"/>
  <c r="U214" i="29"/>
  <c r="AH211" i="29"/>
  <c r="X208" i="29"/>
  <c r="V201" i="29"/>
  <c r="AG200" i="29"/>
  <c r="X196" i="29"/>
  <c r="AH306" i="29"/>
  <c r="X297" i="29"/>
  <c r="AG285" i="29"/>
  <c r="U266" i="29"/>
  <c r="AH264" i="29"/>
  <c r="AH362" i="29"/>
  <c r="AG306" i="29"/>
  <c r="W297" i="29"/>
  <c r="W287" i="29"/>
  <c r="AG273" i="29"/>
  <c r="AG264" i="29"/>
  <c r="U257" i="29"/>
  <c r="V248" i="29"/>
  <c r="AG245" i="29"/>
  <c r="W243" i="29"/>
  <c r="X232" i="29"/>
  <c r="W213" i="29"/>
  <c r="V208" i="29"/>
  <c r="AG207" i="29"/>
  <c r="X203" i="29"/>
  <c r="V196" i="29"/>
  <c r="AG195" i="29"/>
  <c r="X191" i="29"/>
  <c r="X309" i="29"/>
  <c r="AH298" i="29"/>
  <c r="V297" i="29"/>
  <c r="AH293" i="29"/>
  <c r="V287" i="29"/>
  <c r="V328" i="29"/>
  <c r="U328" i="29"/>
  <c r="AG307" i="29"/>
  <c r="V303" i="29"/>
  <c r="AG291" i="29"/>
  <c r="W270" i="29"/>
  <c r="W258" i="29"/>
  <c r="W249" i="29"/>
  <c r="W285" i="29"/>
  <c r="AH274" i="29"/>
  <c r="U270" i="29"/>
  <c r="X270" i="29"/>
  <c r="L270" i="29"/>
  <c r="AG256" i="29"/>
  <c r="U249" i="29"/>
  <c r="W240" i="29"/>
  <c r="X234" i="29"/>
  <c r="AG227" i="29"/>
  <c r="AG215" i="29"/>
  <c r="X211" i="29"/>
  <c r="AG209" i="29"/>
  <c r="U205" i="29"/>
  <c r="K201" i="29"/>
  <c r="W200" i="29"/>
  <c r="AH199" i="29"/>
  <c r="U193" i="29"/>
  <c r="K189" i="29"/>
  <c r="W188" i="29"/>
  <c r="AH187" i="29"/>
  <c r="X334" i="29"/>
  <c r="V282" i="29"/>
  <c r="V267" i="29"/>
  <c r="AH255" i="29"/>
  <c r="AH246" i="29"/>
  <c r="U201" i="29"/>
  <c r="AH193" i="29"/>
  <c r="K185" i="29"/>
  <c r="V172" i="29"/>
  <c r="AG171" i="29"/>
  <c r="X167" i="29"/>
  <c r="V160" i="29"/>
  <c r="AG159" i="29"/>
  <c r="X155" i="29"/>
  <c r="V148" i="29"/>
  <c r="AG147" i="29"/>
  <c r="X143" i="29"/>
  <c r="V136" i="29"/>
  <c r="AG135" i="29"/>
  <c r="AH286" i="29"/>
  <c r="U282" i="29"/>
  <c r="AG255" i="29"/>
  <c r="AG246" i="29"/>
  <c r="K200" i="29"/>
  <c r="AG193" i="29"/>
  <c r="AH192" i="29"/>
  <c r="AH188" i="29"/>
  <c r="V178" i="29"/>
  <c r="U172" i="29"/>
  <c r="K168" i="29"/>
  <c r="W167" i="29"/>
  <c r="AH166" i="29"/>
  <c r="U160" i="29"/>
  <c r="K156" i="29"/>
  <c r="W155" i="29"/>
  <c r="AH154" i="29"/>
  <c r="U148" i="29"/>
  <c r="K144" i="29"/>
  <c r="W143" i="29"/>
  <c r="AH142" i="29"/>
  <c r="U136" i="29"/>
  <c r="AG310" i="29"/>
  <c r="AG286" i="29"/>
  <c r="X243" i="29"/>
  <c r="AG241" i="29"/>
  <c r="V229" i="29"/>
  <c r="AG220" i="29"/>
  <c r="W211" i="29"/>
  <c r="AH207" i="29"/>
  <c r="AH206" i="29"/>
  <c r="K199" i="29"/>
  <c r="AG192" i="29"/>
  <c r="AH190" i="29"/>
  <c r="AG188" i="29"/>
  <c r="X182" i="29"/>
  <c r="U178" i="29"/>
  <c r="X174" i="29"/>
  <c r="V167" i="29"/>
  <c r="AG166" i="29"/>
  <c r="X162" i="29"/>
  <c r="V155" i="29"/>
  <c r="AG154" i="29"/>
  <c r="X150" i="29"/>
  <c r="V143" i="29"/>
  <c r="AG142" i="29"/>
  <c r="V243" i="29"/>
  <c r="AG239" i="29"/>
  <c r="AG217" i="29"/>
  <c r="V211" i="29"/>
  <c r="AH195" i="29"/>
  <c r="AH194" i="29"/>
  <c r="AG190" i="29"/>
  <c r="AG187" i="29"/>
  <c r="W182" i="29"/>
  <c r="AH180" i="29"/>
  <c r="W174" i="29"/>
  <c r="AH173" i="29"/>
  <c r="U167" i="29"/>
  <c r="K163" i="29"/>
  <c r="W162" i="29"/>
  <c r="AH161" i="29"/>
  <c r="U155" i="29"/>
  <c r="K151" i="29"/>
  <c r="W150" i="29"/>
  <c r="AH149" i="29"/>
  <c r="U143" i="29"/>
  <c r="K139" i="29"/>
  <c r="W138" i="29"/>
  <c r="AH137" i="29"/>
  <c r="X295" i="29"/>
  <c r="X259" i="29"/>
  <c r="U243" i="29"/>
  <c r="W203" i="29"/>
  <c r="AH186" i="29"/>
  <c r="V182" i="29"/>
  <c r="AG180" i="29"/>
  <c r="AH176" i="29"/>
  <c r="W295" i="29"/>
  <c r="W259" i="29"/>
  <c r="W230" i="29"/>
  <c r="X205" i="29"/>
  <c r="V203" i="29"/>
  <c r="AG186" i="29"/>
  <c r="K184" i="29"/>
  <c r="K183" i="29"/>
  <c r="U182" i="29"/>
  <c r="AG176" i="29"/>
  <c r="U174" i="29"/>
  <c r="K170" i="29"/>
  <c r="W169" i="29"/>
  <c r="AH168" i="29"/>
  <c r="U162" i="29"/>
  <c r="K158" i="29"/>
  <c r="W157" i="29"/>
  <c r="AH156" i="29"/>
  <c r="U150" i="29"/>
  <c r="K146" i="29"/>
  <c r="W145" i="29"/>
  <c r="AH144" i="29"/>
  <c r="U138" i="29"/>
  <c r="K134" i="29"/>
  <c r="W133" i="29"/>
  <c r="AH132" i="29"/>
  <c r="U343" i="29"/>
  <c r="L343" i="29"/>
  <c r="AH301" i="29"/>
  <c r="V295" i="29"/>
  <c r="X273" i="29"/>
  <c r="X233" i="29"/>
  <c r="V230" i="29"/>
  <c r="X212" i="29"/>
  <c r="W205" i="29"/>
  <c r="U204" i="29"/>
  <c r="U203" i="29"/>
  <c r="X181" i="29"/>
  <c r="X177" i="29"/>
  <c r="K175" i="29"/>
  <c r="V169" i="29"/>
  <c r="AG168" i="29"/>
  <c r="X164" i="29"/>
  <c r="V257" i="29"/>
  <c r="W233" i="29"/>
  <c r="U226" i="29"/>
  <c r="AH224" i="29"/>
  <c r="W212" i="29"/>
  <c r="V205" i="29"/>
  <c r="K202" i="29"/>
  <c r="W181" i="29"/>
  <c r="W177" i="29"/>
  <c r="V233" i="29"/>
  <c r="AG224" i="29"/>
  <c r="AH221" i="29"/>
  <c r="V212" i="29"/>
  <c r="AH209" i="29"/>
  <c r="X206" i="29"/>
  <c r="AH197" i="29"/>
  <c r="X193" i="29"/>
  <c r="X189" i="29"/>
  <c r="AH185" i="29"/>
  <c r="V181" i="29"/>
  <c r="V177" i="29"/>
  <c r="U345" i="29"/>
  <c r="X288" i="29"/>
  <c r="AH247" i="29"/>
  <c r="U233" i="29"/>
  <c r="AG221" i="29"/>
  <c r="U212" i="29"/>
  <c r="W206" i="29"/>
  <c r="AH198" i="29"/>
  <c r="AG197" i="29"/>
  <c r="X194" i="29"/>
  <c r="W193" i="29"/>
  <c r="W191" i="29"/>
  <c r="W189" i="29"/>
  <c r="X188" i="29"/>
  <c r="W187" i="29"/>
  <c r="AG185" i="29"/>
  <c r="U181" i="29"/>
  <c r="AH179" i="29"/>
  <c r="K178" i="29"/>
  <c r="U177" i="29"/>
  <c r="V290" i="29"/>
  <c r="W288" i="29"/>
  <c r="AG247" i="29"/>
  <c r="AH218" i="29"/>
  <c r="X207" i="29"/>
  <c r="U206" i="29"/>
  <c r="AG198" i="29"/>
  <c r="W194" i="29"/>
  <c r="V193" i="29"/>
  <c r="U192" i="29"/>
  <c r="V191" i="29"/>
  <c r="V189" i="29"/>
  <c r="V188" i="29"/>
  <c r="V187" i="29"/>
  <c r="AG179" i="29"/>
  <c r="AH307" i="29"/>
  <c r="U290" i="29"/>
  <c r="L290" i="29"/>
  <c r="X279" i="29"/>
  <c r="W244" i="29"/>
  <c r="AH237" i="29"/>
  <c r="AG218" i="29"/>
  <c r="W207" i="29"/>
  <c r="X195" i="29"/>
  <c r="V194" i="29"/>
  <c r="U191" i="29"/>
  <c r="U189" i="29"/>
  <c r="U188" i="29"/>
  <c r="U187" i="29"/>
  <c r="AH184" i="29"/>
  <c r="W279" i="29"/>
  <c r="AG274" i="29"/>
  <c r="U251" i="29"/>
  <c r="V244" i="29"/>
  <c r="AG237" i="29"/>
  <c r="X213" i="29"/>
  <c r="AH210" i="29"/>
  <c r="W208" i="29"/>
  <c r="K204" i="29"/>
  <c r="AG199" i="29"/>
  <c r="W195" i="29"/>
  <c r="U194" i="29"/>
  <c r="W180" i="29"/>
  <c r="AH175" i="29"/>
  <c r="X173" i="29"/>
  <c r="X264" i="29"/>
  <c r="AH256" i="29"/>
  <c r="X249" i="29"/>
  <c r="U244" i="29"/>
  <c r="U227" i="29"/>
  <c r="L227" i="29"/>
  <c r="V213" i="29"/>
  <c r="AG210" i="29"/>
  <c r="U208" i="29"/>
  <c r="AH200" i="29"/>
  <c r="W196" i="29"/>
  <c r="X186" i="29"/>
  <c r="AH183" i="29"/>
  <c r="K182" i="29"/>
  <c r="U180" i="29"/>
  <c r="X176" i="29"/>
  <c r="AG175" i="29"/>
  <c r="K174" i="29"/>
  <c r="W173" i="29"/>
  <c r="AH172" i="29"/>
  <c r="W328" i="29"/>
  <c r="X303" i="29"/>
  <c r="AG298" i="29"/>
  <c r="AH276" i="29"/>
  <c r="W264" i="29"/>
  <c r="V249" i="29"/>
  <c r="AH240" i="29"/>
  <c r="AH215" i="29"/>
  <c r="U213" i="29"/>
  <c r="L213" i="29"/>
  <c r="U196" i="29"/>
  <c r="K188" i="29"/>
  <c r="W186" i="29"/>
  <c r="AG183" i="29"/>
  <c r="W303" i="29"/>
  <c r="AG276" i="29"/>
  <c r="AH245" i="29"/>
  <c r="AH222" i="29"/>
  <c r="U303" i="29"/>
  <c r="AH291" i="29"/>
  <c r="V270" i="29"/>
  <c r="AG225" i="29"/>
  <c r="AG222" i="29"/>
  <c r="W234" i="29"/>
  <c r="X214" i="29"/>
  <c r="X198" i="29"/>
  <c r="K195" i="29"/>
  <c r="K192" i="29"/>
  <c r="W185" i="29"/>
  <c r="AG178" i="29"/>
  <c r="K177" i="29"/>
  <c r="AH174" i="29"/>
  <c r="W369" i="29"/>
  <c r="W309" i="29"/>
  <c r="X285" i="29"/>
  <c r="X258" i="29"/>
  <c r="V234" i="29"/>
  <c r="AG219" i="29"/>
  <c r="V214" i="29"/>
  <c r="AG211" i="29"/>
  <c r="AG265" i="29"/>
  <c r="U258" i="29"/>
  <c r="X242" i="29"/>
  <c r="AH229" i="29"/>
  <c r="AH216" i="29"/>
  <c r="AH202" i="29"/>
  <c r="V199" i="29"/>
  <c r="V198" i="29"/>
  <c r="K187" i="29"/>
  <c r="W184" i="29"/>
  <c r="AH182" i="29"/>
  <c r="W179" i="29"/>
  <c r="X175" i="29"/>
  <c r="K171" i="29"/>
  <c r="W170" i="29"/>
  <c r="AH169" i="29"/>
  <c r="U163" i="29"/>
  <c r="AG271" i="29"/>
  <c r="V240" i="29"/>
  <c r="V215" i="29"/>
  <c r="K180" i="29"/>
  <c r="W168" i="29"/>
  <c r="AG164" i="29"/>
  <c r="AH163" i="29"/>
  <c r="U159" i="29"/>
  <c r="AH157" i="29"/>
  <c r="K155" i="29"/>
  <c r="K150" i="29"/>
  <c r="AH146" i="29"/>
  <c r="AG141" i="29"/>
  <c r="W134" i="29"/>
  <c r="U126" i="29"/>
  <c r="K122" i="29"/>
  <c r="W121" i="29"/>
  <c r="AH120" i="29"/>
  <c r="U114" i="29"/>
  <c r="K110" i="29"/>
  <c r="W109" i="29"/>
  <c r="AH108" i="29"/>
  <c r="U102" i="29"/>
  <c r="U215" i="29"/>
  <c r="V168" i="29"/>
  <c r="X166" i="29"/>
  <c r="AG163" i="29"/>
  <c r="K161" i="29"/>
  <c r="K160" i="29"/>
  <c r="AG157" i="29"/>
  <c r="X153" i="29"/>
  <c r="AH151" i="29"/>
  <c r="X148" i="29"/>
  <c r="AG146" i="29"/>
  <c r="X138" i="29"/>
  <c r="V134" i="29"/>
  <c r="X128" i="29"/>
  <c r="V121" i="29"/>
  <c r="AG120" i="29"/>
  <c r="X116" i="29"/>
  <c r="V109" i="29"/>
  <c r="AG108" i="29"/>
  <c r="X104" i="29"/>
  <c r="V298" i="29"/>
  <c r="U242" i="29"/>
  <c r="L242" i="29"/>
  <c r="AH230" i="29"/>
  <c r="X183" i="29"/>
  <c r="U168" i="29"/>
  <c r="W166" i="29"/>
  <c r="X158" i="29"/>
  <c r="W153" i="29"/>
  <c r="AG151" i="29"/>
  <c r="W148" i="29"/>
  <c r="K145" i="29"/>
  <c r="V138" i="29"/>
  <c r="U134" i="29"/>
  <c r="K129" i="29"/>
  <c r="W128" i="29"/>
  <c r="AH127" i="29"/>
  <c r="U121" i="29"/>
  <c r="K117" i="29"/>
  <c r="W116" i="29"/>
  <c r="AH115" i="29"/>
  <c r="U109" i="29"/>
  <c r="W199" i="29"/>
  <c r="W183" i="29"/>
  <c r="V166" i="29"/>
  <c r="W158" i="29"/>
  <c r="V153" i="29"/>
  <c r="X142" i="29"/>
  <c r="AH136" i="29"/>
  <c r="AG132" i="29"/>
  <c r="V128" i="29"/>
  <c r="AG127" i="29"/>
  <c r="X123" i="29"/>
  <c r="V116" i="29"/>
  <c r="AG115" i="29"/>
  <c r="X111" i="29"/>
  <c r="AH223" i="29"/>
  <c r="K207" i="29"/>
  <c r="U199" i="29"/>
  <c r="U166" i="29"/>
  <c r="X165" i="29"/>
  <c r="AH162" i="29"/>
  <c r="V158" i="29"/>
  <c r="U153" i="29"/>
  <c r="X147" i="29"/>
  <c r="W142" i="29"/>
  <c r="AG136" i="29"/>
  <c r="K135" i="29"/>
  <c r="U128" i="29"/>
  <c r="K124" i="29"/>
  <c r="W123" i="29"/>
  <c r="AH122" i="29"/>
  <c r="U116" i="29"/>
  <c r="K112" i="29"/>
  <c r="W111" i="29"/>
  <c r="AH110" i="29"/>
  <c r="U228" i="29"/>
  <c r="L228" i="29"/>
  <c r="AG223" i="29"/>
  <c r="AH212" i="29"/>
  <c r="K190" i="29"/>
  <c r="W176" i="29"/>
  <c r="W165" i="29"/>
  <c r="AG162" i="29"/>
  <c r="U158" i="29"/>
  <c r="AG156" i="29"/>
  <c r="X152" i="29"/>
  <c r="W147" i="29"/>
  <c r="V142" i="29"/>
  <c r="AH140" i="29"/>
  <c r="X130" i="29"/>
  <c r="V123" i="29"/>
  <c r="AG122" i="29"/>
  <c r="X118" i="29"/>
  <c r="AG212" i="29"/>
  <c r="W201" i="29"/>
  <c r="K197" i="29"/>
  <c r="V176" i="29"/>
  <c r="AG172" i="29"/>
  <c r="K167" i="29"/>
  <c r="V165" i="29"/>
  <c r="W164" i="29"/>
  <c r="W152" i="29"/>
  <c r="V147" i="29"/>
  <c r="U142" i="29"/>
  <c r="AG140" i="29"/>
  <c r="X137" i="29"/>
  <c r="X133" i="29"/>
  <c r="U176" i="29"/>
  <c r="K169" i="29"/>
  <c r="U165" i="29"/>
  <c r="V164" i="29"/>
  <c r="AG161" i="29"/>
  <c r="K154" i="29"/>
  <c r="V152" i="29"/>
  <c r="AH150" i="29"/>
  <c r="K149" i="29"/>
  <c r="U147" i="29"/>
  <c r="AH145" i="29"/>
  <c r="K143" i="29"/>
  <c r="W137" i="29"/>
  <c r="V133" i="29"/>
  <c r="V130" i="29"/>
  <c r="AG129" i="29"/>
  <c r="X125" i="29"/>
  <c r="V118" i="29"/>
  <c r="AG117" i="29"/>
  <c r="X113" i="29"/>
  <c r="V106" i="29"/>
  <c r="AG105" i="29"/>
  <c r="AG216" i="29"/>
  <c r="AG177" i="29"/>
  <c r="AG173" i="29"/>
  <c r="U164" i="29"/>
  <c r="K159" i="29"/>
  <c r="K153" i="29"/>
  <c r="U152" i="29"/>
  <c r="AG150" i="29"/>
  <c r="K148" i="29"/>
  <c r="AG145" i="29"/>
  <c r="X179" i="29"/>
  <c r="AG174" i="29"/>
  <c r="AH171" i="29"/>
  <c r="AH170" i="29"/>
  <c r="X163" i="29"/>
  <c r="AH160" i="29"/>
  <c r="X157" i="29"/>
  <c r="AH155" i="29"/>
  <c r="X146" i="29"/>
  <c r="W141" i="29"/>
  <c r="AH139" i="29"/>
  <c r="U137" i="29"/>
  <c r="V125" i="29"/>
  <c r="AG124" i="29"/>
  <c r="X120" i="29"/>
  <c r="V179" i="29"/>
  <c r="AG170" i="29"/>
  <c r="K165" i="29"/>
  <c r="W163" i="29"/>
  <c r="AG160" i="29"/>
  <c r="W232" i="29"/>
  <c r="AH204" i="29"/>
  <c r="U179" i="29"/>
  <c r="K166" i="29"/>
  <c r="V163" i="29"/>
  <c r="V232" i="29"/>
  <c r="AG204" i="29"/>
  <c r="AG202" i="29"/>
  <c r="V186" i="29"/>
  <c r="X184" i="29"/>
  <c r="K176" i="29"/>
  <c r="U287" i="29"/>
  <c r="L287" i="29"/>
  <c r="W267" i="29"/>
  <c r="U186" i="29"/>
  <c r="V184" i="29"/>
  <c r="X172" i="29"/>
  <c r="V162" i="29"/>
  <c r="X156" i="29"/>
  <c r="W198" i="29"/>
  <c r="U184" i="29"/>
  <c r="W172" i="29"/>
  <c r="AG169" i="29"/>
  <c r="X161" i="29"/>
  <c r="W156" i="29"/>
  <c r="K208" i="29"/>
  <c r="U198" i="29"/>
  <c r="V173" i="29"/>
  <c r="X200" i="29"/>
  <c r="U173" i="29"/>
  <c r="W171" i="29"/>
  <c r="K164" i="29"/>
  <c r="V161" i="29"/>
  <c r="AH261" i="29"/>
  <c r="V200" i="29"/>
  <c r="K186" i="29"/>
  <c r="AH178" i="29"/>
  <c r="V174" i="29"/>
  <c r="V171" i="29"/>
  <c r="AH167" i="29"/>
  <c r="U161" i="29"/>
  <c r="U200" i="29"/>
  <c r="U171" i="29"/>
  <c r="X170" i="29"/>
  <c r="AG167" i="29"/>
  <c r="X160" i="29"/>
  <c r="AG158" i="29"/>
  <c r="AG233" i="29"/>
  <c r="K206" i="29"/>
  <c r="V170" i="29"/>
  <c r="AH165" i="29"/>
  <c r="W160" i="29"/>
  <c r="K157" i="29"/>
  <c r="AG293" i="29"/>
  <c r="K196" i="29"/>
  <c r="W175" i="29"/>
  <c r="K172" i="29"/>
  <c r="U170" i="29"/>
  <c r="AG165" i="29"/>
  <c r="K162" i="29"/>
  <c r="X240" i="29"/>
  <c r="AH205" i="29"/>
  <c r="K194" i="29"/>
  <c r="K173" i="29"/>
  <c r="U169" i="29"/>
  <c r="X168" i="29"/>
  <c r="AH164" i="29"/>
  <c r="V159" i="29"/>
  <c r="AH181" i="29"/>
  <c r="X171" i="29"/>
  <c r="AG143" i="29"/>
  <c r="V141" i="29"/>
  <c r="AG130" i="29"/>
  <c r="AH129" i="29"/>
  <c r="AH128" i="29"/>
  <c r="K123" i="29"/>
  <c r="U118" i="29"/>
  <c r="W117" i="29"/>
  <c r="AH113" i="29"/>
  <c r="X108" i="29"/>
  <c r="X98" i="29"/>
  <c r="V91" i="29"/>
  <c r="AG90" i="29"/>
  <c r="X86" i="29"/>
  <c r="V79" i="29"/>
  <c r="AG78" i="29"/>
  <c r="X74" i="29"/>
  <c r="V67" i="29"/>
  <c r="AG66" i="29"/>
  <c r="X62" i="29"/>
  <c r="AG181" i="29"/>
  <c r="AG155" i="29"/>
  <c r="X154" i="29"/>
  <c r="K152" i="29"/>
  <c r="U141" i="29"/>
  <c r="AH135" i="29"/>
  <c r="AG128" i="29"/>
  <c r="V117" i="29"/>
  <c r="X115" i="29"/>
  <c r="AG113" i="29"/>
  <c r="K111" i="29"/>
  <c r="W108" i="29"/>
  <c r="AH106" i="29"/>
  <c r="AH102" i="29"/>
  <c r="K99" i="29"/>
  <c r="W98" i="29"/>
  <c r="AH97" i="29"/>
  <c r="U91" i="29"/>
  <c r="K87" i="29"/>
  <c r="W86" i="29"/>
  <c r="AH85" i="29"/>
  <c r="U79" i="29"/>
  <c r="K75" i="29"/>
  <c r="W74" i="29"/>
  <c r="AH73" i="29"/>
  <c r="U67" i="29"/>
  <c r="K63" i="29"/>
  <c r="W62" i="29"/>
  <c r="AH61" i="29"/>
  <c r="V157" i="29"/>
  <c r="W154" i="29"/>
  <c r="AH126" i="29"/>
  <c r="U117" i="29"/>
  <c r="W115" i="29"/>
  <c r="AH112" i="29"/>
  <c r="V108" i="29"/>
  <c r="AG106" i="29"/>
  <c r="AG102" i="29"/>
  <c r="V98" i="29"/>
  <c r="AG97" i="29"/>
  <c r="X93" i="29"/>
  <c r="V86" i="29"/>
  <c r="AG85" i="29"/>
  <c r="X81" i="29"/>
  <c r="V74" i="29"/>
  <c r="AG73" i="29"/>
  <c r="X69" i="29"/>
  <c r="W161" i="29"/>
  <c r="U157" i="29"/>
  <c r="V154" i="29"/>
  <c r="AG144" i="29"/>
  <c r="X132" i="29"/>
  <c r="AG126" i="29"/>
  <c r="K119" i="29"/>
  <c r="V115" i="29"/>
  <c r="AG112" i="29"/>
  <c r="U108" i="29"/>
  <c r="X103" i="29"/>
  <c r="U98" i="29"/>
  <c r="K94" i="29"/>
  <c r="W93" i="29"/>
  <c r="AH92" i="29"/>
  <c r="U86" i="29"/>
  <c r="K82" i="29"/>
  <c r="W81" i="29"/>
  <c r="AH80" i="29"/>
  <c r="AH158" i="29"/>
  <c r="U154" i="29"/>
  <c r="W132" i="29"/>
  <c r="X131" i="29"/>
  <c r="K120" i="29"/>
  <c r="U115" i="29"/>
  <c r="X114" i="29"/>
  <c r="X107" i="29"/>
  <c r="W103" i="29"/>
  <c r="X100" i="29"/>
  <c r="V93" i="29"/>
  <c r="AG92" i="29"/>
  <c r="X88" i="29"/>
  <c r="V81" i="29"/>
  <c r="AG80" i="29"/>
  <c r="X76" i="29"/>
  <c r="V69" i="29"/>
  <c r="AG68" i="29"/>
  <c r="X64" i="29"/>
  <c r="K147" i="29"/>
  <c r="K141" i="29"/>
  <c r="U133" i="29"/>
  <c r="V132" i="29"/>
  <c r="W131" i="29"/>
  <c r="W114" i="29"/>
  <c r="K109" i="29"/>
  <c r="W107" i="29"/>
  <c r="K104" i="29"/>
  <c r="V103" i="29"/>
  <c r="K101" i="29"/>
  <c r="W100" i="29"/>
  <c r="AH99" i="29"/>
  <c r="U132" i="29"/>
  <c r="V131" i="29"/>
  <c r="AH125" i="29"/>
  <c r="AH124" i="29"/>
  <c r="K116" i="29"/>
  <c r="V114" i="29"/>
  <c r="V107" i="29"/>
  <c r="AH105" i="29"/>
  <c r="U103" i="29"/>
  <c r="V100" i="29"/>
  <c r="AG99" i="29"/>
  <c r="X95" i="29"/>
  <c r="V88" i="29"/>
  <c r="AG87" i="29"/>
  <c r="X83" i="29"/>
  <c r="V76" i="29"/>
  <c r="AG75" i="29"/>
  <c r="X71" i="29"/>
  <c r="V64" i="29"/>
  <c r="AG63" i="29"/>
  <c r="X149" i="29"/>
  <c r="K140" i="29"/>
  <c r="X134" i="29"/>
  <c r="U131" i="29"/>
  <c r="W130" i="29"/>
  <c r="X129" i="29"/>
  <c r="AG125" i="29"/>
  <c r="K118" i="29"/>
  <c r="W113" i="29"/>
  <c r="U107" i="29"/>
  <c r="U100" i="29"/>
  <c r="K96" i="29"/>
  <c r="W95" i="29"/>
  <c r="AH94" i="29"/>
  <c r="U88" i="29"/>
  <c r="K84" i="29"/>
  <c r="W83" i="29"/>
  <c r="AH82" i="29"/>
  <c r="U76" i="29"/>
  <c r="K72" i="29"/>
  <c r="W71" i="29"/>
  <c r="AH70" i="29"/>
  <c r="U64" i="29"/>
  <c r="W149" i="29"/>
  <c r="K142" i="29"/>
  <c r="AH138" i="29"/>
  <c r="AG137" i="29"/>
  <c r="X135" i="29"/>
  <c r="U130" i="29"/>
  <c r="W129" i="29"/>
  <c r="V113" i="29"/>
  <c r="AH111" i="29"/>
  <c r="V95" i="29"/>
  <c r="AG94" i="29"/>
  <c r="X90" i="29"/>
  <c r="U209" i="29"/>
  <c r="L209" i="29"/>
  <c r="U175" i="29"/>
  <c r="U149" i="29"/>
  <c r="V135" i="29"/>
  <c r="U129" i="29"/>
  <c r="W127" i="29"/>
  <c r="AG123" i="29"/>
  <c r="AH121" i="29"/>
  <c r="K114" i="29"/>
  <c r="AG226" i="29"/>
  <c r="X144" i="29"/>
  <c r="X136" i="29"/>
  <c r="U135" i="29"/>
  <c r="K131" i="29"/>
  <c r="V127" i="29"/>
  <c r="X126" i="29"/>
  <c r="AG121" i="29"/>
  <c r="AH119" i="29"/>
  <c r="X112" i="29"/>
  <c r="AH152" i="29"/>
  <c r="W144" i="29"/>
  <c r="W136" i="29"/>
  <c r="K133" i="29"/>
  <c r="U127" i="29"/>
  <c r="W126" i="29"/>
  <c r="AG119" i="29"/>
  <c r="K115" i="29"/>
  <c r="W112" i="29"/>
  <c r="AG110" i="29"/>
  <c r="AH153" i="29"/>
  <c r="AG152" i="29"/>
  <c r="V150" i="29"/>
  <c r="V144" i="29"/>
  <c r="K132" i="29"/>
  <c r="V126" i="29"/>
  <c r="W125" i="29"/>
  <c r="V112" i="29"/>
  <c r="AG153" i="29"/>
  <c r="U144" i="29"/>
  <c r="V137" i="29"/>
  <c r="K128" i="29"/>
  <c r="U125" i="29"/>
  <c r="X124" i="29"/>
  <c r="AH159" i="29"/>
  <c r="X151" i="29"/>
  <c r="K130" i="29"/>
  <c r="W124" i="29"/>
  <c r="W151" i="29"/>
  <c r="V124" i="29"/>
  <c r="AG118" i="29"/>
  <c r="AH117" i="29"/>
  <c r="AH116" i="29"/>
  <c r="V156" i="29"/>
  <c r="V151" i="29"/>
  <c r="X145" i="29"/>
  <c r="AH141" i="29"/>
  <c r="X139" i="29"/>
  <c r="K126" i="29"/>
  <c r="U124" i="29"/>
  <c r="X122" i="29"/>
  <c r="AG116" i="29"/>
  <c r="K113" i="29"/>
  <c r="V111" i="29"/>
  <c r="U156" i="29"/>
  <c r="U151" i="29"/>
  <c r="AH147" i="29"/>
  <c r="V145" i="29"/>
  <c r="W139" i="29"/>
  <c r="U123" i="29"/>
  <c r="W122" i="29"/>
  <c r="W120" i="29"/>
  <c r="AH148" i="29"/>
  <c r="W146" i="29"/>
  <c r="U145" i="29"/>
  <c r="V139" i="29"/>
  <c r="K136" i="29"/>
  <c r="AH131" i="29"/>
  <c r="V122" i="29"/>
  <c r="X121" i="29"/>
  <c r="V120" i="29"/>
  <c r="AH114" i="29"/>
  <c r="X110" i="29"/>
  <c r="X169" i="29"/>
  <c r="AG148" i="29"/>
  <c r="V146" i="29"/>
  <c r="X140" i="29"/>
  <c r="U139" i="29"/>
  <c r="K138" i="29"/>
  <c r="AG131" i="29"/>
  <c r="K127" i="29"/>
  <c r="U122" i="29"/>
  <c r="U120" i="29"/>
  <c r="X119" i="29"/>
  <c r="AG114" i="29"/>
  <c r="X159" i="29"/>
  <c r="U146" i="29"/>
  <c r="W140" i="29"/>
  <c r="W119" i="29"/>
  <c r="AG149" i="29"/>
  <c r="AH143" i="29"/>
  <c r="X141" i="29"/>
  <c r="U140" i="29"/>
  <c r="AG134" i="29"/>
  <c r="AG133" i="29"/>
  <c r="AH130" i="29"/>
  <c r="K121" i="29"/>
  <c r="U119" i="29"/>
  <c r="W118" i="29"/>
  <c r="X117" i="29"/>
  <c r="X109" i="29"/>
  <c r="K105" i="29"/>
  <c r="U96" i="29"/>
  <c r="K92" i="29"/>
  <c r="W91" i="29"/>
  <c r="AH90" i="29"/>
  <c r="K95" i="29"/>
  <c r="V84" i="29"/>
  <c r="AH79" i="29"/>
  <c r="X66" i="29"/>
  <c r="W61" i="29"/>
  <c r="AH60" i="29"/>
  <c r="U54" i="29"/>
  <c r="K50" i="29"/>
  <c r="W49" i="29"/>
  <c r="AH48" i="29"/>
  <c r="K38" i="29"/>
  <c r="W37" i="29"/>
  <c r="K31" i="29"/>
  <c r="AH28" i="29"/>
  <c r="U26" i="29"/>
  <c r="AT22" i="29"/>
  <c r="W20" i="29"/>
  <c r="W135" i="29"/>
  <c r="U84" i="29"/>
  <c r="V83" i="29"/>
  <c r="AG79" i="29"/>
  <c r="X73" i="29"/>
  <c r="AH71" i="29"/>
  <c r="W66" i="29"/>
  <c r="AH64" i="29"/>
  <c r="K62" i="29"/>
  <c r="V61" i="29"/>
  <c r="AG60" i="29"/>
  <c r="X56" i="29"/>
  <c r="V49" i="29"/>
  <c r="AG48" i="29"/>
  <c r="X44" i="29"/>
  <c r="V37" i="29"/>
  <c r="AH36" i="29"/>
  <c r="AG28" i="29"/>
  <c r="V20" i="29"/>
  <c r="V140" i="29"/>
  <c r="K125" i="29"/>
  <c r="W104" i="29"/>
  <c r="U83" i="29"/>
  <c r="K76" i="29"/>
  <c r="W73" i="29"/>
  <c r="AG71" i="29"/>
  <c r="V66" i="29"/>
  <c r="AG64" i="29"/>
  <c r="U61" i="29"/>
  <c r="K57" i="29"/>
  <c r="W56" i="29"/>
  <c r="AH55" i="29"/>
  <c r="U49" i="29"/>
  <c r="K45" i="29"/>
  <c r="W44" i="29"/>
  <c r="AH43" i="29"/>
  <c r="U37" i="29"/>
  <c r="AG36" i="29"/>
  <c r="W30" i="29"/>
  <c r="L30" i="29"/>
  <c r="K29" i="29"/>
  <c r="K22" i="29"/>
  <c r="W159" i="29"/>
  <c r="V104" i="29"/>
  <c r="K100" i="29"/>
  <c r="K97" i="29"/>
  <c r="X82" i="29"/>
  <c r="V73" i="29"/>
  <c r="AG70" i="29"/>
  <c r="K67" i="29"/>
  <c r="U66" i="29"/>
  <c r="V56" i="29"/>
  <c r="AG55" i="29"/>
  <c r="X51" i="29"/>
  <c r="V44" i="29"/>
  <c r="AG43" i="29"/>
  <c r="X39" i="29"/>
  <c r="M40" i="29"/>
  <c r="X32" i="29"/>
  <c r="V30" i="29"/>
  <c r="X27" i="29"/>
  <c r="X23" i="29"/>
  <c r="U104" i="29"/>
  <c r="W82" i="29"/>
  <c r="AH78" i="29"/>
  <c r="AH77" i="29"/>
  <c r="U73" i="29"/>
  <c r="K68" i="29"/>
  <c r="X65" i="29"/>
  <c r="U56" i="29"/>
  <c r="K52" i="29"/>
  <c r="W51" i="29"/>
  <c r="AH50" i="29"/>
  <c r="U44" i="29"/>
  <c r="K40" i="29"/>
  <c r="W39" i="29"/>
  <c r="AH38" i="29"/>
  <c r="AH134" i="29"/>
  <c r="X127" i="29"/>
  <c r="AH107" i="29"/>
  <c r="AH89" i="29"/>
  <c r="V82" i="29"/>
  <c r="AG77" i="29"/>
  <c r="K74" i="29"/>
  <c r="X72" i="29"/>
  <c r="W65" i="29"/>
  <c r="AH63" i="29"/>
  <c r="X58" i="29"/>
  <c r="V51" i="29"/>
  <c r="AG50" i="29"/>
  <c r="X46" i="29"/>
  <c r="AG139" i="29"/>
  <c r="AG107" i="29"/>
  <c r="X105" i="29"/>
  <c r="K103" i="29"/>
  <c r="K102" i="29"/>
  <c r="AH91" i="29"/>
  <c r="AG89" i="29"/>
  <c r="K85" i="29"/>
  <c r="U82" i="29"/>
  <c r="X80" i="29"/>
  <c r="W72" i="29"/>
  <c r="V65" i="29"/>
  <c r="K59" i="29"/>
  <c r="W58" i="29"/>
  <c r="AH57" i="29"/>
  <c r="U51" i="29"/>
  <c r="K47" i="29"/>
  <c r="W46" i="29"/>
  <c r="AH45" i="29"/>
  <c r="U39" i="29"/>
  <c r="X34" i="29"/>
  <c r="U32" i="29"/>
  <c r="AH29" i="29"/>
  <c r="U27" i="29"/>
  <c r="U23" i="29"/>
  <c r="AH22" i="29"/>
  <c r="W21" i="29"/>
  <c r="L21" i="29"/>
  <c r="V209" i="29"/>
  <c r="W105" i="29"/>
  <c r="AH96" i="29"/>
  <c r="AG91" i="29"/>
  <c r="U81" i="29"/>
  <c r="W80" i="29"/>
  <c r="V72" i="29"/>
  <c r="AH69" i="29"/>
  <c r="U65" i="29"/>
  <c r="V58" i="29"/>
  <c r="AG57" i="29"/>
  <c r="X53" i="29"/>
  <c r="V46" i="29"/>
  <c r="AG45" i="29"/>
  <c r="K42" i="29"/>
  <c r="L41" i="29"/>
  <c r="K35" i="29"/>
  <c r="W34" i="29"/>
  <c r="AG29" i="29"/>
  <c r="X25" i="29"/>
  <c r="AG22" i="29"/>
  <c r="V21" i="29"/>
  <c r="V105" i="29"/>
  <c r="AG96" i="29"/>
  <c r="AH93" i="29"/>
  <c r="AH88" i="29"/>
  <c r="V80" i="29"/>
  <c r="K137" i="29"/>
  <c r="V129" i="29"/>
  <c r="X106" i="29"/>
  <c r="U105" i="29"/>
  <c r="AH98" i="29"/>
  <c r="AH95" i="29"/>
  <c r="AG93" i="29"/>
  <c r="AG88" i="29"/>
  <c r="AH87" i="29"/>
  <c r="AH86" i="29"/>
  <c r="U80" i="29"/>
  <c r="X79" i="29"/>
  <c r="AH76" i="29"/>
  <c r="U112" i="29"/>
  <c r="W110" i="29"/>
  <c r="W106" i="29"/>
  <c r="AG98" i="29"/>
  <c r="AG95" i="29"/>
  <c r="AG86" i="29"/>
  <c r="K83" i="29"/>
  <c r="V119" i="29"/>
  <c r="V110" i="29"/>
  <c r="U106" i="29"/>
  <c r="AH101" i="29"/>
  <c r="W78" i="29"/>
  <c r="U110" i="29"/>
  <c r="AG101" i="29"/>
  <c r="V78" i="29"/>
  <c r="AH75" i="29"/>
  <c r="K73" i="29"/>
  <c r="AH123" i="29"/>
  <c r="AH100" i="29"/>
  <c r="W90" i="29"/>
  <c r="AH84" i="29"/>
  <c r="K81" i="29"/>
  <c r="U78" i="29"/>
  <c r="X77" i="29"/>
  <c r="AH133" i="29"/>
  <c r="AG100" i="29"/>
  <c r="X94" i="29"/>
  <c r="X92" i="29"/>
  <c r="V90" i="29"/>
  <c r="X89" i="29"/>
  <c r="AG84" i="29"/>
  <c r="K79" i="29"/>
  <c r="W77" i="29"/>
  <c r="AH74" i="29"/>
  <c r="W94" i="29"/>
  <c r="W92" i="29"/>
  <c r="X91" i="29"/>
  <c r="U90" i="29"/>
  <c r="W89" i="29"/>
  <c r="V77" i="29"/>
  <c r="AG74" i="29"/>
  <c r="V175" i="29"/>
  <c r="AG138" i="29"/>
  <c r="AH118" i="29"/>
  <c r="AG111" i="29"/>
  <c r="K107" i="29"/>
  <c r="AH103" i="29"/>
  <c r="X97" i="29"/>
  <c r="X96" i="29"/>
  <c r="U95" i="29"/>
  <c r="V94" i="29"/>
  <c r="V92" i="29"/>
  <c r="V89" i="29"/>
  <c r="W88" i="29"/>
  <c r="X87" i="29"/>
  <c r="U77" i="29"/>
  <c r="V149" i="29"/>
  <c r="AH104" i="29"/>
  <c r="AG103" i="29"/>
  <c r="W97" i="29"/>
  <c r="W96" i="29"/>
  <c r="U94" i="29"/>
  <c r="U93" i="29"/>
  <c r="U92" i="29"/>
  <c r="U89" i="29"/>
  <c r="W87" i="29"/>
  <c r="K80" i="29"/>
  <c r="AH109" i="29"/>
  <c r="AG104" i="29"/>
  <c r="X99" i="29"/>
  <c r="V97" i="29"/>
  <c r="V96" i="29"/>
  <c r="AG109" i="29"/>
  <c r="K106" i="29"/>
  <c r="W99" i="29"/>
  <c r="U97" i="29"/>
  <c r="U87" i="29"/>
  <c r="X85" i="29"/>
  <c r="AG83" i="29"/>
  <c r="AG82" i="29"/>
  <c r="U111" i="29"/>
  <c r="W102" i="29"/>
  <c r="V101" i="29"/>
  <c r="K98" i="29"/>
  <c r="K93" i="29"/>
  <c r="U85" i="29"/>
  <c r="X84" i="29"/>
  <c r="AH81" i="29"/>
  <c r="V75" i="29"/>
  <c r="W67" i="29"/>
  <c r="U59" i="29"/>
  <c r="K55" i="29"/>
  <c r="W54" i="29"/>
  <c r="AH53" i="29"/>
  <c r="U47" i="29"/>
  <c r="K43" i="29"/>
  <c r="V42" i="29"/>
  <c r="AG41" i="29"/>
  <c r="V35" i="29"/>
  <c r="AG34" i="29"/>
  <c r="U113" i="29"/>
  <c r="V102" i="29"/>
  <c r="U101" i="29"/>
  <c r="K90" i="29"/>
  <c r="K88" i="29"/>
  <c r="K86" i="29"/>
  <c r="W84" i="29"/>
  <c r="AG81" i="29"/>
  <c r="U75" i="29"/>
  <c r="AG8" i="29"/>
  <c r="V9" i="29"/>
  <c r="V11" i="29"/>
  <c r="AG12" i="29"/>
  <c r="X17" i="29"/>
  <c r="M18" i="29"/>
  <c r="L18" i="29"/>
  <c r="AG23" i="29"/>
  <c r="U25" i="29"/>
  <c r="W28" i="29"/>
  <c r="L36" i="29"/>
  <c r="X48" i="29"/>
  <c r="X50" i="29"/>
  <c r="X52" i="29"/>
  <c r="V53" i="29"/>
  <c r="V54" i="29"/>
  <c r="V55" i="29"/>
  <c r="W57" i="29"/>
  <c r="U58" i="29"/>
  <c r="V59" i="29"/>
  <c r="U60" i="29"/>
  <c r="W68" i="29"/>
  <c r="AH8" i="29"/>
  <c r="W9" i="29"/>
  <c r="K10" i="29"/>
  <c r="W11" i="29"/>
  <c r="AH12" i="29"/>
  <c r="AG14" i="29"/>
  <c r="U15" i="29"/>
  <c r="U19" i="29"/>
  <c r="AH23" i="29"/>
  <c r="V25" i="29"/>
  <c r="AK27" i="29"/>
  <c r="X28" i="29"/>
  <c r="M29" i="29"/>
  <c r="AK30" i="29"/>
  <c r="U33" i="29"/>
  <c r="AK39" i="29"/>
  <c r="AG40" i="29"/>
  <c r="AH41" i="29"/>
  <c r="W53" i="29"/>
  <c r="X54" i="29"/>
  <c r="W55" i="29"/>
  <c r="X57" i="29"/>
  <c r="W59" i="29"/>
  <c r="V60" i="29"/>
  <c r="X68" i="29"/>
  <c r="AG69" i="29"/>
  <c r="AG76" i="29"/>
  <c r="X11" i="29"/>
  <c r="M12" i="29"/>
  <c r="AH14" i="29"/>
  <c r="V15" i="29"/>
  <c r="V19" i="29"/>
  <c r="W25" i="29"/>
  <c r="V26" i="29"/>
  <c r="AG31" i="29"/>
  <c r="V33" i="29"/>
  <c r="AH40" i="29"/>
  <c r="X55" i="29"/>
  <c r="X59" i="29"/>
  <c r="W60" i="29"/>
  <c r="X61" i="29"/>
  <c r="K71" i="29"/>
  <c r="AY27" i="38"/>
  <c r="F32" i="26"/>
  <c r="F32" i="19"/>
  <c r="AY26" i="38"/>
  <c r="F31" i="26"/>
  <c r="F31" i="19"/>
  <c r="AY26" i="36"/>
  <c r="F26" i="26"/>
  <c r="F26" i="19"/>
  <c r="AY26" i="35"/>
  <c r="N21" i="26"/>
  <c r="N21" i="19"/>
  <c r="AY27" i="35"/>
  <c r="N22" i="26"/>
  <c r="N22" i="19"/>
  <c r="AY26" i="34"/>
  <c r="F21" i="26"/>
  <c r="F21" i="19"/>
  <c r="AY27" i="33"/>
  <c r="N17" i="26"/>
  <c r="N17" i="19"/>
  <c r="AY27" i="32"/>
  <c r="F17" i="26"/>
  <c r="F17" i="19"/>
  <c r="AY28" i="31"/>
  <c r="N13" i="26"/>
  <c r="N13" i="19"/>
  <c r="AY26" i="30"/>
  <c r="F11" i="26"/>
  <c r="F11" i="19"/>
  <c r="AY28" i="30"/>
  <c r="F13" i="26"/>
  <c r="F13" i="19"/>
  <c r="AY27" i="29"/>
  <c r="N7" i="26"/>
  <c r="N7" i="19"/>
  <c r="AY28" i="29"/>
  <c r="N8" i="26"/>
  <c r="N8" i="19"/>
  <c r="S10" i="37"/>
  <c r="AD10" i="37"/>
  <c r="A8" i="33"/>
  <c r="J8" i="33"/>
  <c r="S9" i="32"/>
  <c r="AD9" i="32"/>
  <c r="G8" i="32"/>
  <c r="H8" i="32"/>
  <c r="S9" i="29"/>
  <c r="AD9" i="29"/>
  <c r="M110" i="38"/>
  <c r="L110" i="38"/>
  <c r="L40" i="38"/>
  <c r="M119" i="38"/>
  <c r="L119" i="38"/>
  <c r="M183" i="38"/>
  <c r="L183" i="38"/>
  <c r="M152" i="38"/>
  <c r="L152" i="38"/>
  <c r="M181" i="38"/>
  <c r="L181" i="38"/>
  <c r="M100" i="38"/>
  <c r="L100" i="38"/>
  <c r="L172" i="38"/>
  <c r="M172" i="38"/>
  <c r="L93" i="38"/>
  <c r="M93" i="38"/>
  <c r="M165" i="38"/>
  <c r="L165" i="38"/>
  <c r="L270" i="38"/>
  <c r="M78" i="38"/>
  <c r="L78" i="38"/>
  <c r="M158" i="38"/>
  <c r="L158" i="38"/>
  <c r="M65" i="38"/>
  <c r="L65" i="38"/>
  <c r="AM40" i="38"/>
  <c r="AM35" i="38"/>
  <c r="Q9" i="38"/>
  <c r="AE137" i="37"/>
  <c r="AJ137" i="37"/>
  <c r="T137" i="37"/>
  <c r="AE65" i="37"/>
  <c r="AJ65" i="37"/>
  <c r="T65" i="37"/>
  <c r="T167" i="37"/>
  <c r="AE167" i="37"/>
  <c r="AJ167" i="37"/>
  <c r="M19" i="37"/>
  <c r="L19" i="37"/>
  <c r="L284" i="37"/>
  <c r="L302" i="37"/>
  <c r="M71" i="37"/>
  <c r="L71" i="37"/>
  <c r="L35" i="37"/>
  <c r="M35" i="37"/>
  <c r="T177" i="37"/>
  <c r="AE177" i="37"/>
  <c r="AJ177" i="37"/>
  <c r="M193" i="37"/>
  <c r="L193" i="37"/>
  <c r="T196" i="37"/>
  <c r="AE196" i="37"/>
  <c r="AJ196" i="37"/>
  <c r="L126" i="37"/>
  <c r="L66" i="37"/>
  <c r="AM106" i="37"/>
  <c r="AL106" i="37"/>
  <c r="AK106" i="37"/>
  <c r="I8" i="36"/>
  <c r="S9" i="36"/>
  <c r="AD9" i="36"/>
  <c r="L63" i="36"/>
  <c r="AE17" i="36"/>
  <c r="AJ17" i="36"/>
  <c r="T17" i="36"/>
  <c r="T113" i="36"/>
  <c r="AE113" i="36"/>
  <c r="AJ113" i="36"/>
  <c r="M200" i="36"/>
  <c r="L200" i="36"/>
  <c r="AE27" i="36"/>
  <c r="AJ27" i="36"/>
  <c r="T27" i="36"/>
  <c r="L115" i="36"/>
  <c r="M115" i="36"/>
  <c r="AE85" i="36"/>
  <c r="AJ85" i="36"/>
  <c r="T85" i="36"/>
  <c r="T125" i="36"/>
  <c r="AE125" i="36"/>
  <c r="AJ125" i="36"/>
  <c r="L248" i="36"/>
  <c r="L376" i="36"/>
  <c r="L440" i="36"/>
  <c r="L417" i="36"/>
  <c r="L410" i="36"/>
  <c r="L478" i="36"/>
  <c r="L443" i="36"/>
  <c r="L246" i="36"/>
  <c r="L310" i="36"/>
  <c r="L374" i="36"/>
  <c r="L438" i="36"/>
  <c r="M192" i="36"/>
  <c r="L192" i="36"/>
  <c r="L415" i="36"/>
  <c r="L101" i="38"/>
  <c r="M101" i="38"/>
  <c r="L38" i="38"/>
  <c r="M69" i="38"/>
  <c r="L69" i="38"/>
  <c r="M118" i="38"/>
  <c r="L118" i="38"/>
  <c r="L173" i="38"/>
  <c r="M173" i="38"/>
  <c r="L178" i="38"/>
  <c r="M178" i="38"/>
  <c r="M138" i="38"/>
  <c r="L138" i="38"/>
  <c r="L207" i="38"/>
  <c r="M207" i="38"/>
  <c r="M184" i="38"/>
  <c r="L184" i="38"/>
  <c r="L336" i="38"/>
  <c r="AM54" i="38"/>
  <c r="AE157" i="37"/>
  <c r="AJ157" i="37"/>
  <c r="T157" i="37"/>
  <c r="M88" i="37"/>
  <c r="L88" i="37"/>
  <c r="M15" i="37"/>
  <c r="L15" i="37"/>
  <c r="L379" i="37"/>
  <c r="T171" i="37"/>
  <c r="AE171" i="37"/>
  <c r="AJ171" i="37"/>
  <c r="AE139" i="37"/>
  <c r="AJ139" i="37"/>
  <c r="T139" i="37"/>
  <c r="AE67" i="37"/>
  <c r="AJ67" i="37"/>
  <c r="T67" i="37"/>
  <c r="AE178" i="37"/>
  <c r="AJ178" i="37"/>
  <c r="T178" i="37"/>
  <c r="L329" i="37"/>
  <c r="L367" i="37"/>
  <c r="AM21" i="37"/>
  <c r="AL21" i="37"/>
  <c r="AK21" i="37"/>
  <c r="AE90" i="36"/>
  <c r="AJ90" i="36"/>
  <c r="T90" i="36"/>
  <c r="AE83" i="36"/>
  <c r="AJ83" i="36"/>
  <c r="T83" i="36"/>
  <c r="AE100" i="36"/>
  <c r="AJ100" i="36"/>
  <c r="T100" i="36"/>
  <c r="M130" i="36"/>
  <c r="L130" i="36"/>
  <c r="T84" i="36"/>
  <c r="AE84" i="36"/>
  <c r="AJ84" i="36"/>
  <c r="M13" i="36"/>
  <c r="L13" i="36"/>
  <c r="T14" i="36"/>
  <c r="AE14" i="36"/>
  <c r="AJ14" i="36"/>
  <c r="AE99" i="36"/>
  <c r="AJ99" i="36"/>
  <c r="T99" i="36"/>
  <c r="M123" i="36"/>
  <c r="L123" i="36"/>
  <c r="M89" i="36"/>
  <c r="L89" i="36"/>
  <c r="M196" i="36"/>
  <c r="L196" i="36"/>
  <c r="AE191" i="36"/>
  <c r="AJ191" i="36"/>
  <c r="T191" i="36"/>
  <c r="M129" i="36"/>
  <c r="L129" i="36"/>
  <c r="M184" i="36"/>
  <c r="L184" i="36"/>
  <c r="AE159" i="36"/>
  <c r="AJ159" i="36"/>
  <c r="T159" i="36"/>
  <c r="L216" i="36"/>
  <c r="M178" i="36"/>
  <c r="L178" i="36"/>
  <c r="L403" i="36"/>
  <c r="AE197" i="36"/>
  <c r="AJ197" i="36"/>
  <c r="T197" i="36"/>
  <c r="AE181" i="36"/>
  <c r="AJ181" i="36"/>
  <c r="T181" i="36"/>
  <c r="L28" i="38"/>
  <c r="M98" i="38"/>
  <c r="L98" i="38"/>
  <c r="M64" i="38"/>
  <c r="M66" i="38"/>
  <c r="M67" i="38"/>
  <c r="L67" i="38"/>
  <c r="L31" i="38"/>
  <c r="M175" i="38"/>
  <c r="L175" i="38"/>
  <c r="L33" i="38"/>
  <c r="I8" i="38"/>
  <c r="G8" i="38"/>
  <c r="L195" i="38"/>
  <c r="M195" i="38"/>
  <c r="M189" i="38"/>
  <c r="L189" i="38"/>
  <c r="M190" i="38"/>
  <c r="L190" i="38"/>
  <c r="M185" i="38"/>
  <c r="L185" i="38"/>
  <c r="M194" i="38"/>
  <c r="L194" i="38"/>
  <c r="L347" i="38"/>
  <c r="L411" i="38"/>
  <c r="M73" i="38"/>
  <c r="L73" i="38"/>
  <c r="M80" i="38"/>
  <c r="L80" i="38"/>
  <c r="M87" i="38"/>
  <c r="L87" i="38"/>
  <c r="M103" i="38"/>
  <c r="L103" i="38"/>
  <c r="M132" i="38"/>
  <c r="L132" i="38"/>
  <c r="AM17" i="38"/>
  <c r="M155" i="37"/>
  <c r="L155" i="37"/>
  <c r="AE84" i="37"/>
  <c r="AJ84" i="37"/>
  <c r="T84" i="37"/>
  <c r="M175" i="37"/>
  <c r="L175" i="37"/>
  <c r="L250" i="37"/>
  <c r="M133" i="37"/>
  <c r="L133" i="37"/>
  <c r="M61" i="37"/>
  <c r="L61" i="37"/>
  <c r="M176" i="37"/>
  <c r="L176" i="37"/>
  <c r="M169" i="37"/>
  <c r="L169" i="37"/>
  <c r="L183" i="37"/>
  <c r="M183" i="37"/>
  <c r="M191" i="37"/>
  <c r="L191" i="37"/>
  <c r="L455" i="37"/>
  <c r="M170" i="37"/>
  <c r="AL104" i="37"/>
  <c r="AK104" i="37"/>
  <c r="AM104" i="37"/>
  <c r="M9" i="36"/>
  <c r="L9" i="36"/>
  <c r="AK42" i="36"/>
  <c r="AM42" i="36"/>
  <c r="AL42" i="36"/>
  <c r="M21" i="36"/>
  <c r="L21" i="36"/>
  <c r="M94" i="36"/>
  <c r="L94" i="36"/>
  <c r="M87" i="36"/>
  <c r="L87" i="36"/>
  <c r="AE33" i="36"/>
  <c r="AJ33" i="36"/>
  <c r="T33" i="36"/>
  <c r="M104" i="36"/>
  <c r="L104" i="36"/>
  <c r="AE134" i="36"/>
  <c r="AJ134" i="36"/>
  <c r="T134" i="36"/>
  <c r="AE45" i="36"/>
  <c r="AJ45" i="36"/>
  <c r="T45" i="36"/>
  <c r="T180" i="36"/>
  <c r="AE180" i="36"/>
  <c r="AJ180" i="36"/>
  <c r="T86" i="36"/>
  <c r="AE86" i="36"/>
  <c r="AJ86" i="36"/>
  <c r="T55" i="36"/>
  <c r="AE55" i="36"/>
  <c r="AJ55" i="36"/>
  <c r="M88" i="36"/>
  <c r="L88" i="36"/>
  <c r="T77" i="36"/>
  <c r="AE77" i="36"/>
  <c r="AJ77" i="36"/>
  <c r="M31" i="36"/>
  <c r="L31" i="36"/>
  <c r="T106" i="36"/>
  <c r="AE106" i="36"/>
  <c r="AJ106" i="36"/>
  <c r="AE32" i="36"/>
  <c r="AJ32" i="36"/>
  <c r="T32" i="36"/>
  <c r="M103" i="36"/>
  <c r="L103" i="36"/>
  <c r="AE44" i="36"/>
  <c r="AJ44" i="36"/>
  <c r="T44" i="36"/>
  <c r="M124" i="36"/>
  <c r="L124" i="36"/>
  <c r="AE121" i="36"/>
  <c r="AJ121" i="36"/>
  <c r="T121" i="36"/>
  <c r="M206" i="36"/>
  <c r="L206" i="36"/>
  <c r="L235" i="36"/>
  <c r="T115" i="36"/>
  <c r="AE115" i="36"/>
  <c r="AJ115" i="36"/>
  <c r="L316" i="36"/>
  <c r="L163" i="36"/>
  <c r="M163" i="36"/>
  <c r="L490" i="36"/>
  <c r="L201" i="36"/>
  <c r="M201" i="36"/>
  <c r="AE183" i="36"/>
  <c r="AJ183" i="36"/>
  <c r="T183" i="36"/>
  <c r="M185" i="36"/>
  <c r="L185" i="36"/>
  <c r="M99" i="38"/>
  <c r="L99" i="38"/>
  <c r="M96" i="38"/>
  <c r="L96" i="38"/>
  <c r="M170" i="38"/>
  <c r="L170" i="38"/>
  <c r="L113" i="38"/>
  <c r="M113" i="38"/>
  <c r="M180" i="38"/>
  <c r="L180" i="38"/>
  <c r="AM42" i="38"/>
  <c r="S10" i="38"/>
  <c r="AD10" i="38"/>
  <c r="L129" i="37"/>
  <c r="M129" i="37"/>
  <c r="L57" i="37"/>
  <c r="M57" i="37"/>
  <c r="T129" i="37"/>
  <c r="AE129" i="37"/>
  <c r="AJ129" i="37"/>
  <c r="T57" i="37"/>
  <c r="AE57" i="37"/>
  <c r="AJ57" i="37"/>
  <c r="L182" i="37"/>
  <c r="M182" i="37"/>
  <c r="L336" i="37"/>
  <c r="AE185" i="37"/>
  <c r="AJ185" i="37"/>
  <c r="T185" i="37"/>
  <c r="BA26" i="37"/>
  <c r="AZ18" i="37"/>
  <c r="AZ26" i="37"/>
  <c r="AM134" i="37"/>
  <c r="AK134" i="37"/>
  <c r="AL134" i="37"/>
  <c r="AL99" i="37"/>
  <c r="AK99" i="37"/>
  <c r="AM99" i="37"/>
  <c r="AM27" i="37"/>
  <c r="AL27" i="37"/>
  <c r="AK27" i="37"/>
  <c r="AE71" i="36"/>
  <c r="AJ71" i="36"/>
  <c r="T71" i="36"/>
  <c r="L49" i="36"/>
  <c r="M49" i="36"/>
  <c r="L118" i="36"/>
  <c r="M118" i="36"/>
  <c r="M90" i="36"/>
  <c r="L90" i="36"/>
  <c r="M59" i="36"/>
  <c r="L59" i="36"/>
  <c r="L152" i="36"/>
  <c r="M152" i="36"/>
  <c r="T16" i="36"/>
  <c r="AE16" i="36"/>
  <c r="AJ16" i="36"/>
  <c r="M81" i="36"/>
  <c r="L81" i="36"/>
  <c r="M38" i="36"/>
  <c r="L38" i="36"/>
  <c r="M110" i="36"/>
  <c r="L110" i="36"/>
  <c r="T116" i="36"/>
  <c r="AE116" i="36"/>
  <c r="AJ116" i="36"/>
  <c r="M48" i="36"/>
  <c r="L48" i="36"/>
  <c r="AE128" i="36"/>
  <c r="AJ128" i="36"/>
  <c r="T128" i="36"/>
  <c r="M16" i="36"/>
  <c r="L16" i="36"/>
  <c r="L208" i="36"/>
  <c r="M208" i="36"/>
  <c r="M125" i="36"/>
  <c r="L125" i="36"/>
  <c r="M119" i="36"/>
  <c r="L119" i="36"/>
  <c r="M198" i="36"/>
  <c r="L198" i="36"/>
  <c r="L187" i="36"/>
  <c r="M187" i="36"/>
  <c r="AE200" i="36"/>
  <c r="AJ200" i="36"/>
  <c r="T200" i="36"/>
  <c r="M95" i="38"/>
  <c r="L95" i="38"/>
  <c r="M111" i="38"/>
  <c r="L111" i="38"/>
  <c r="L24" i="38"/>
  <c r="M92" i="38"/>
  <c r="L92" i="38"/>
  <c r="M164" i="38"/>
  <c r="L164" i="38"/>
  <c r="L226" i="38"/>
  <c r="L112" i="38"/>
  <c r="M112" i="38"/>
  <c r="M105" i="38"/>
  <c r="L105" i="38"/>
  <c r="M177" i="38"/>
  <c r="L177" i="38"/>
  <c r="L348" i="38"/>
  <c r="L344" i="38"/>
  <c r="L66" i="38"/>
  <c r="L207" i="37"/>
  <c r="M207" i="37"/>
  <c r="AE125" i="37"/>
  <c r="AJ125" i="37"/>
  <c r="T125" i="37"/>
  <c r="AE53" i="37"/>
  <c r="AJ53" i="37"/>
  <c r="T53" i="37"/>
  <c r="AE152" i="37"/>
  <c r="AJ152" i="37"/>
  <c r="T152" i="37"/>
  <c r="M11" i="37"/>
  <c r="L11" i="37"/>
  <c r="L337" i="37"/>
  <c r="L401" i="37"/>
  <c r="L391" i="37"/>
  <c r="L211" i="37"/>
  <c r="L131" i="37"/>
  <c r="M131" i="37"/>
  <c r="L212" i="37"/>
  <c r="L328" i="37"/>
  <c r="M164" i="37"/>
  <c r="L164" i="37"/>
  <c r="L305" i="37"/>
  <c r="M177" i="37"/>
  <c r="M18" i="37"/>
  <c r="M203" i="36"/>
  <c r="L203" i="36"/>
  <c r="BA28" i="36"/>
  <c r="AZ20" i="36"/>
  <c r="AZ28" i="36"/>
  <c r="L15" i="36"/>
  <c r="AE119" i="36"/>
  <c r="AJ119" i="36"/>
  <c r="T119" i="36"/>
  <c r="M36" i="36"/>
  <c r="L36" i="36"/>
  <c r="T144" i="36"/>
  <c r="AE144" i="36"/>
  <c r="AJ144" i="36"/>
  <c r="AE20" i="36"/>
  <c r="AJ20" i="36"/>
  <c r="T20" i="36"/>
  <c r="AE97" i="36"/>
  <c r="AJ97" i="36"/>
  <c r="T97" i="36"/>
  <c r="L250" i="36"/>
  <c r="L223" i="36"/>
  <c r="L242" i="36"/>
  <c r="L339" i="36"/>
  <c r="T137" i="36"/>
  <c r="AE137" i="36"/>
  <c r="AJ137" i="36"/>
  <c r="AE179" i="36"/>
  <c r="AJ179" i="36"/>
  <c r="T179" i="36"/>
  <c r="T186" i="36"/>
  <c r="AE186" i="36"/>
  <c r="AJ186" i="36"/>
  <c r="M204" i="36"/>
  <c r="L204" i="36"/>
  <c r="L494" i="36"/>
  <c r="L470" i="36"/>
  <c r="L491" i="36"/>
  <c r="M97" i="38"/>
  <c r="L97" i="38"/>
  <c r="L57" i="38"/>
  <c r="M144" i="38"/>
  <c r="L144" i="38"/>
  <c r="M186" i="38"/>
  <c r="L186" i="38"/>
  <c r="L188" i="38"/>
  <c r="M188" i="38"/>
  <c r="M205" i="38"/>
  <c r="L205" i="38"/>
  <c r="M150" i="38"/>
  <c r="L150" i="38"/>
  <c r="M196" i="38"/>
  <c r="L196" i="38"/>
  <c r="L494" i="38"/>
  <c r="M189" i="37"/>
  <c r="L189" i="37"/>
  <c r="M150" i="37"/>
  <c r="L150" i="37"/>
  <c r="M76" i="37"/>
  <c r="L76" i="37"/>
  <c r="AE10" i="37"/>
  <c r="AJ10" i="37"/>
  <c r="T10" i="37"/>
  <c r="L249" i="37"/>
  <c r="L418" i="37"/>
  <c r="AE183" i="37"/>
  <c r="AJ183" i="37"/>
  <c r="T183" i="37"/>
  <c r="T206" i="37"/>
  <c r="AE206" i="37"/>
  <c r="AJ206" i="37"/>
  <c r="AE127" i="37"/>
  <c r="AJ127" i="37"/>
  <c r="T127" i="37"/>
  <c r="L204" i="37"/>
  <c r="M204" i="37"/>
  <c r="L159" i="37"/>
  <c r="M159" i="37"/>
  <c r="T149" i="37"/>
  <c r="AE149" i="37"/>
  <c r="AJ149" i="37"/>
  <c r="AE176" i="37"/>
  <c r="AJ176" i="37"/>
  <c r="T176" i="37"/>
  <c r="M143" i="37"/>
  <c r="AM110" i="37"/>
  <c r="AK110" i="37"/>
  <c r="AL110" i="37"/>
  <c r="L78" i="37"/>
  <c r="T177" i="36"/>
  <c r="AE177" i="36"/>
  <c r="AJ177" i="36"/>
  <c r="AM112" i="36"/>
  <c r="AL112" i="36"/>
  <c r="AK112" i="36"/>
  <c r="AE26" i="36"/>
  <c r="AJ26" i="36"/>
  <c r="T26" i="36"/>
  <c r="AE102" i="36"/>
  <c r="AJ102" i="36"/>
  <c r="T102" i="36"/>
  <c r="AE95" i="36"/>
  <c r="AJ95" i="36"/>
  <c r="T95" i="36"/>
  <c r="AE40" i="36"/>
  <c r="AJ40" i="36"/>
  <c r="T40" i="36"/>
  <c r="L218" i="36"/>
  <c r="M35" i="36"/>
  <c r="L35" i="36"/>
  <c r="M24" i="36"/>
  <c r="L24" i="36"/>
  <c r="T96" i="36"/>
  <c r="AE96" i="36"/>
  <c r="AJ96" i="36"/>
  <c r="M22" i="36"/>
  <c r="L22" i="36"/>
  <c r="AE39" i="36"/>
  <c r="AJ39" i="36"/>
  <c r="T39" i="36"/>
  <c r="AE111" i="36"/>
  <c r="AJ111" i="36"/>
  <c r="T111" i="36"/>
  <c r="M25" i="36"/>
  <c r="L25" i="36"/>
  <c r="M101" i="36"/>
  <c r="L101" i="36"/>
  <c r="T204" i="36"/>
  <c r="AE204" i="36"/>
  <c r="AJ204" i="36"/>
  <c r="M141" i="36"/>
  <c r="L141" i="36"/>
  <c r="AE118" i="36"/>
  <c r="AJ118" i="36"/>
  <c r="T118" i="36"/>
  <c r="AE171" i="36"/>
  <c r="AJ171" i="36"/>
  <c r="T171" i="36"/>
  <c r="M190" i="36"/>
  <c r="L190" i="36"/>
  <c r="L381" i="36"/>
  <c r="T193" i="36"/>
  <c r="AE193" i="36"/>
  <c r="AJ193" i="36"/>
  <c r="L10" i="38"/>
  <c r="L55" i="38"/>
  <c r="M171" i="38"/>
  <c r="L171" i="38"/>
  <c r="L19" i="38"/>
  <c r="M182" i="38"/>
  <c r="L182" i="38"/>
  <c r="M198" i="38"/>
  <c r="L198" i="38"/>
  <c r="M192" i="38"/>
  <c r="L192" i="38"/>
  <c r="L240" i="38"/>
  <c r="L311" i="38"/>
  <c r="L268" i="38"/>
  <c r="M206" i="38"/>
  <c r="L206" i="38"/>
  <c r="L222" i="38"/>
  <c r="L286" i="38"/>
  <c r="L439" i="38"/>
  <c r="L17" i="38"/>
  <c r="M68" i="38"/>
  <c r="L68" i="38"/>
  <c r="M75" i="38"/>
  <c r="L75" i="38"/>
  <c r="AE72" i="37"/>
  <c r="AJ72" i="37"/>
  <c r="T72" i="37"/>
  <c r="M9" i="37"/>
  <c r="L9" i="37"/>
  <c r="AE36" i="37"/>
  <c r="AJ36" i="37"/>
  <c r="T36" i="37"/>
  <c r="L236" i="37"/>
  <c r="M187" i="37"/>
  <c r="L187" i="37"/>
  <c r="M202" i="37"/>
  <c r="L202" i="37"/>
  <c r="M121" i="37"/>
  <c r="L121" i="37"/>
  <c r="M49" i="37"/>
  <c r="L49" i="37"/>
  <c r="L322" i="37"/>
  <c r="T144" i="37"/>
  <c r="AE144" i="37"/>
  <c r="AJ144" i="37"/>
  <c r="AE200" i="37"/>
  <c r="AJ200" i="37"/>
  <c r="T200" i="37"/>
  <c r="L173" i="37"/>
  <c r="M173" i="37"/>
  <c r="L63" i="37"/>
  <c r="AM9" i="36"/>
  <c r="AL9" i="36"/>
  <c r="AK9" i="36"/>
  <c r="M106" i="36"/>
  <c r="L106" i="36"/>
  <c r="M99" i="36"/>
  <c r="L99" i="36"/>
  <c r="M44" i="36"/>
  <c r="L44" i="36"/>
  <c r="AE57" i="36"/>
  <c r="AJ57" i="36"/>
  <c r="T57" i="36"/>
  <c r="AE136" i="36"/>
  <c r="AJ136" i="36"/>
  <c r="T136" i="36"/>
  <c r="AZ22" i="36"/>
  <c r="T98" i="36"/>
  <c r="AE98" i="36"/>
  <c r="AJ98" i="36"/>
  <c r="T67" i="36"/>
  <c r="AE67" i="36"/>
  <c r="AJ67" i="36"/>
  <c r="T28" i="36"/>
  <c r="AE28" i="36"/>
  <c r="AJ28" i="36"/>
  <c r="M100" i="36"/>
  <c r="L100" i="36"/>
  <c r="T89" i="36"/>
  <c r="AE89" i="36"/>
  <c r="AJ89" i="36"/>
  <c r="T46" i="36"/>
  <c r="AE46" i="36"/>
  <c r="AJ46" i="36"/>
  <c r="AE126" i="36"/>
  <c r="AJ126" i="36"/>
  <c r="T126" i="36"/>
  <c r="M43" i="36"/>
  <c r="L43" i="36"/>
  <c r="AE56" i="36"/>
  <c r="AJ56" i="36"/>
  <c r="T56" i="36"/>
  <c r="AE133" i="36"/>
  <c r="AJ133" i="36"/>
  <c r="T133" i="36"/>
  <c r="L249" i="36"/>
  <c r="T127" i="36"/>
  <c r="AE127" i="36"/>
  <c r="AJ127" i="36"/>
  <c r="L255" i="36"/>
  <c r="M122" i="36"/>
  <c r="L122" i="36"/>
  <c r="L253" i="36"/>
  <c r="L264" i="36"/>
  <c r="L369" i="36"/>
  <c r="L433" i="36"/>
  <c r="L412" i="36"/>
  <c r="AE195" i="36"/>
  <c r="AJ195" i="36"/>
  <c r="T195" i="36"/>
  <c r="L262" i="36"/>
  <c r="L326" i="36"/>
  <c r="L390" i="36"/>
  <c r="L431" i="36"/>
  <c r="M197" i="36"/>
  <c r="L197" i="36"/>
  <c r="L460" i="36"/>
  <c r="M84" i="38"/>
  <c r="L84" i="38"/>
  <c r="M88" i="38"/>
  <c r="L88" i="38"/>
  <c r="L15" i="38"/>
  <c r="M201" i="38"/>
  <c r="L201" i="38"/>
  <c r="M202" i="38"/>
  <c r="L202" i="38"/>
  <c r="L307" i="38"/>
  <c r="L352" i="38"/>
  <c r="L416" i="38"/>
  <c r="L117" i="37"/>
  <c r="M117" i="37"/>
  <c r="L45" i="37"/>
  <c r="M45" i="37"/>
  <c r="AE146" i="37"/>
  <c r="AJ146" i="37"/>
  <c r="T146" i="37"/>
  <c r="L409" i="37"/>
  <c r="T117" i="37"/>
  <c r="AE117" i="37"/>
  <c r="AJ117" i="37"/>
  <c r="T45" i="37"/>
  <c r="AE45" i="37"/>
  <c r="AJ45" i="37"/>
  <c r="T155" i="37"/>
  <c r="AE155" i="37"/>
  <c r="AJ155" i="37"/>
  <c r="AE205" i="37"/>
  <c r="AJ205" i="37"/>
  <c r="T205" i="37"/>
  <c r="L304" i="37"/>
  <c r="L195" i="37"/>
  <c r="M195" i="37"/>
  <c r="AE169" i="37"/>
  <c r="AJ169" i="37"/>
  <c r="T169" i="37"/>
  <c r="T194" i="37"/>
  <c r="AE194" i="37"/>
  <c r="AJ194" i="37"/>
  <c r="BB29" i="37"/>
  <c r="BA21" i="37"/>
  <c r="L54" i="37"/>
  <c r="AM59" i="36"/>
  <c r="AL59" i="36"/>
  <c r="AK59" i="36"/>
  <c r="L61" i="36"/>
  <c r="M61" i="36"/>
  <c r="M26" i="36"/>
  <c r="L26" i="36"/>
  <c r="M102" i="36"/>
  <c r="L102" i="36"/>
  <c r="M42" i="36"/>
  <c r="L42" i="36"/>
  <c r="AE138" i="36"/>
  <c r="AJ138" i="36"/>
  <c r="T138" i="36"/>
  <c r="M71" i="36"/>
  <c r="L71" i="36"/>
  <c r="M33" i="36"/>
  <c r="L33" i="36"/>
  <c r="M93" i="36"/>
  <c r="L93" i="36"/>
  <c r="M50" i="36"/>
  <c r="L50" i="36"/>
  <c r="T141" i="36"/>
  <c r="AE141" i="36"/>
  <c r="AJ141" i="36"/>
  <c r="M114" i="36"/>
  <c r="L114" i="36"/>
  <c r="M60" i="36"/>
  <c r="L60" i="36"/>
  <c r="M142" i="36"/>
  <c r="L142" i="36"/>
  <c r="AZ30" i="36"/>
  <c r="M137" i="36"/>
  <c r="L137" i="36"/>
  <c r="M131" i="36"/>
  <c r="L131" i="36"/>
  <c r="L227" i="36"/>
  <c r="L419" i="36"/>
  <c r="M199" i="36"/>
  <c r="L199" i="36"/>
  <c r="L499" i="36"/>
  <c r="M204" i="38"/>
  <c r="L204" i="38"/>
  <c r="L104" i="38"/>
  <c r="M104" i="38"/>
  <c r="M176" i="38"/>
  <c r="L176" i="38"/>
  <c r="L289" i="38"/>
  <c r="L124" i="38"/>
  <c r="M124" i="38"/>
  <c r="M117" i="38"/>
  <c r="L117" i="38"/>
  <c r="L342" i="38"/>
  <c r="L450" i="38"/>
  <c r="L491" i="38"/>
  <c r="M83" i="38"/>
  <c r="L83" i="38"/>
  <c r="AM61" i="38"/>
  <c r="M133" i="38"/>
  <c r="L133" i="38"/>
  <c r="AE113" i="37"/>
  <c r="AJ113" i="37"/>
  <c r="T113" i="37"/>
  <c r="M145" i="37"/>
  <c r="L145" i="37"/>
  <c r="L119" i="37"/>
  <c r="M119" i="37"/>
  <c r="L258" i="37"/>
  <c r="M44" i="37"/>
  <c r="L44" i="37"/>
  <c r="L144" i="37"/>
  <c r="M144" i="37"/>
  <c r="T203" i="37"/>
  <c r="AE203" i="37"/>
  <c r="AJ203" i="37"/>
  <c r="L168" i="37"/>
  <c r="M168" i="37"/>
  <c r="M157" i="37"/>
  <c r="L157" i="37"/>
  <c r="L306" i="37"/>
  <c r="M167" i="37"/>
  <c r="L167" i="37"/>
  <c r="L447" i="37"/>
  <c r="AM124" i="37"/>
  <c r="AK124" i="37"/>
  <c r="AL124" i="37"/>
  <c r="M27" i="36"/>
  <c r="L27" i="36"/>
  <c r="AE132" i="36"/>
  <c r="AJ132" i="36"/>
  <c r="T132" i="36"/>
  <c r="M147" i="36"/>
  <c r="L147" i="36"/>
  <c r="T25" i="36"/>
  <c r="AE25" i="36"/>
  <c r="AJ25" i="36"/>
  <c r="T143" i="36"/>
  <c r="AE143" i="36"/>
  <c r="AJ143" i="36"/>
  <c r="AE146" i="36"/>
  <c r="AJ146" i="36"/>
  <c r="T146" i="36"/>
  <c r="AE109" i="36"/>
  <c r="AJ109" i="36"/>
  <c r="T109" i="36"/>
  <c r="L116" i="36"/>
  <c r="M116" i="36"/>
  <c r="T149" i="36"/>
  <c r="AE149" i="36"/>
  <c r="AJ149" i="36"/>
  <c r="L217" i="36"/>
  <c r="T192" i="36"/>
  <c r="AE192" i="36"/>
  <c r="AJ192" i="36"/>
  <c r="AE198" i="36"/>
  <c r="AJ198" i="36"/>
  <c r="T198" i="36"/>
  <c r="M86" i="38"/>
  <c r="L86" i="38"/>
  <c r="L45" i="38"/>
  <c r="L193" i="38"/>
  <c r="M193" i="38"/>
  <c r="M162" i="38"/>
  <c r="L162" i="38"/>
  <c r="L224" i="38"/>
  <c r="L381" i="38"/>
  <c r="M208" i="38"/>
  <c r="L208" i="38"/>
  <c r="L269" i="38"/>
  <c r="L230" i="38"/>
  <c r="L447" i="38"/>
  <c r="AM49" i="38"/>
  <c r="M82" i="38"/>
  <c r="L82" i="38"/>
  <c r="L319" i="37"/>
  <c r="L206" i="37"/>
  <c r="M206" i="37"/>
  <c r="M179" i="37"/>
  <c r="L179" i="37"/>
  <c r="M136" i="37"/>
  <c r="L136" i="37"/>
  <c r="M64" i="37"/>
  <c r="L64" i="37"/>
  <c r="M26" i="37"/>
  <c r="M27" i="37"/>
  <c r="L392" i="37"/>
  <c r="L456" i="37"/>
  <c r="L213" i="37"/>
  <c r="L244" i="37"/>
  <c r="L308" i="37"/>
  <c r="L372" i="37"/>
  <c r="L436" i="37"/>
  <c r="L245" i="37"/>
  <c r="L309" i="37"/>
  <c r="L373" i="37"/>
  <c r="L437" i="37"/>
  <c r="AE195" i="37"/>
  <c r="AJ195" i="37"/>
  <c r="T195" i="37"/>
  <c r="L326" i="37"/>
  <c r="L390" i="37"/>
  <c r="AE190" i="37"/>
  <c r="AJ190" i="37"/>
  <c r="T190" i="37"/>
  <c r="AE115" i="37"/>
  <c r="AJ115" i="37"/>
  <c r="T115" i="37"/>
  <c r="L273" i="37"/>
  <c r="M153" i="37"/>
  <c r="AZ20" i="37"/>
  <c r="AZ28" i="37"/>
  <c r="BA28" i="37"/>
  <c r="L102" i="37"/>
  <c r="AZ19" i="36"/>
  <c r="AZ27" i="36"/>
  <c r="BA27" i="36"/>
  <c r="AE129" i="36"/>
  <c r="AJ129" i="36"/>
  <c r="T129" i="36"/>
  <c r="AE107" i="36"/>
  <c r="AJ107" i="36"/>
  <c r="T107" i="36"/>
  <c r="AE52" i="36"/>
  <c r="AJ52" i="36"/>
  <c r="T52" i="36"/>
  <c r="L148" i="36"/>
  <c r="M148" i="36"/>
  <c r="T31" i="36"/>
  <c r="AE31" i="36"/>
  <c r="AJ31" i="36"/>
  <c r="M40" i="36"/>
  <c r="L40" i="36"/>
  <c r="T108" i="36"/>
  <c r="AE108" i="36"/>
  <c r="AJ108" i="36"/>
  <c r="M138" i="36"/>
  <c r="L138" i="36"/>
  <c r="AE51" i="36"/>
  <c r="AJ51" i="36"/>
  <c r="T51" i="36"/>
  <c r="M162" i="36"/>
  <c r="L162" i="36"/>
  <c r="AE37" i="36"/>
  <c r="AJ37" i="36"/>
  <c r="T37" i="36"/>
  <c r="L252" i="36"/>
  <c r="L269" i="36"/>
  <c r="M172" i="36"/>
  <c r="L172" i="36"/>
  <c r="L300" i="36"/>
  <c r="M153" i="36"/>
  <c r="L153" i="36"/>
  <c r="AE130" i="36"/>
  <c r="AJ130" i="36"/>
  <c r="T130" i="36"/>
  <c r="M202" i="36"/>
  <c r="L202" i="36"/>
  <c r="L272" i="36"/>
  <c r="L336" i="36"/>
  <c r="L270" i="36"/>
  <c r="L334" i="36"/>
  <c r="L497" i="36"/>
  <c r="L375" i="36"/>
  <c r="L439" i="36"/>
  <c r="T205" i="36"/>
  <c r="AE205" i="36"/>
  <c r="AJ205" i="36"/>
  <c r="L468" i="36"/>
  <c r="L43" i="38"/>
  <c r="M109" i="38"/>
  <c r="L109" i="38"/>
  <c r="L11" i="38"/>
  <c r="L234" i="38"/>
  <c r="L216" i="38"/>
  <c r="L357" i="38"/>
  <c r="L460" i="38"/>
  <c r="L424" i="38"/>
  <c r="AE132" i="37"/>
  <c r="AJ132" i="37"/>
  <c r="T132" i="37"/>
  <c r="AE60" i="37"/>
  <c r="AJ60" i="37"/>
  <c r="T60" i="37"/>
  <c r="L486" i="37"/>
  <c r="L479" i="37"/>
  <c r="M199" i="37"/>
  <c r="L199" i="37"/>
  <c r="M188" i="37"/>
  <c r="L188" i="37"/>
  <c r="M109" i="37"/>
  <c r="L109" i="37"/>
  <c r="L37" i="37"/>
  <c r="M37" i="37"/>
  <c r="AM140" i="37"/>
  <c r="AL140" i="37"/>
  <c r="AK140" i="37"/>
  <c r="L194" i="37"/>
  <c r="M194" i="37"/>
  <c r="L287" i="37"/>
  <c r="AE164" i="37"/>
  <c r="AJ164" i="37"/>
  <c r="T164" i="37"/>
  <c r="AM107" i="37"/>
  <c r="AL107" i="37"/>
  <c r="AK107" i="37"/>
  <c r="M46" i="36"/>
  <c r="L46" i="36"/>
  <c r="AE131" i="36"/>
  <c r="AJ131" i="36"/>
  <c r="T131" i="36"/>
  <c r="M111" i="36"/>
  <c r="L111" i="36"/>
  <c r="M56" i="36"/>
  <c r="L56" i="36"/>
  <c r="AE152" i="36"/>
  <c r="AJ152" i="36"/>
  <c r="T152" i="36"/>
  <c r="AE69" i="36"/>
  <c r="AJ69" i="36"/>
  <c r="T69" i="36"/>
  <c r="T110" i="36"/>
  <c r="AE110" i="36"/>
  <c r="AJ110" i="36"/>
  <c r="M150" i="36"/>
  <c r="L150" i="36"/>
  <c r="T79" i="36"/>
  <c r="AE79" i="36"/>
  <c r="AJ79" i="36"/>
  <c r="L210" i="36"/>
  <c r="M29" i="36"/>
  <c r="L29" i="36"/>
  <c r="T101" i="36"/>
  <c r="AE101" i="36"/>
  <c r="AJ101" i="36"/>
  <c r="T34" i="36"/>
  <c r="AE34" i="36"/>
  <c r="AJ34" i="36"/>
  <c r="T58" i="36"/>
  <c r="AE58" i="36"/>
  <c r="AJ58" i="36"/>
  <c r="M55" i="36"/>
  <c r="L55" i="36"/>
  <c r="AE68" i="36"/>
  <c r="AJ68" i="36"/>
  <c r="T68" i="36"/>
  <c r="AE117" i="36"/>
  <c r="AJ117" i="36"/>
  <c r="T117" i="36"/>
  <c r="T145" i="36"/>
  <c r="AE145" i="36"/>
  <c r="AJ145" i="36"/>
  <c r="L257" i="36"/>
  <c r="T139" i="36"/>
  <c r="AE139" i="36"/>
  <c r="AJ139" i="36"/>
  <c r="M176" i="36"/>
  <c r="L176" i="36"/>
  <c r="M134" i="36"/>
  <c r="L134" i="36"/>
  <c r="L287" i="36"/>
  <c r="L363" i="36"/>
  <c r="L427" i="36"/>
  <c r="AE207" i="36"/>
  <c r="AJ207" i="36"/>
  <c r="T207" i="36"/>
  <c r="M72" i="38"/>
  <c r="L72" i="38"/>
  <c r="M167" i="38"/>
  <c r="L167" i="38"/>
  <c r="M76" i="38"/>
  <c r="L76" i="38"/>
  <c r="L200" i="38"/>
  <c r="M200" i="38"/>
  <c r="L446" i="38"/>
  <c r="L481" i="38"/>
  <c r="L458" i="38"/>
  <c r="L371" i="38"/>
  <c r="AM20" i="38"/>
  <c r="AM24" i="38"/>
  <c r="L105" i="37"/>
  <c r="M105" i="37"/>
  <c r="AM166" i="37"/>
  <c r="AL166" i="37"/>
  <c r="AK166" i="37"/>
  <c r="M59" i="37"/>
  <c r="L59" i="37"/>
  <c r="L434" i="37"/>
  <c r="T105" i="37"/>
  <c r="AE105" i="37"/>
  <c r="AJ105" i="37"/>
  <c r="AM128" i="37"/>
  <c r="AL128" i="37"/>
  <c r="AK128" i="37"/>
  <c r="T160" i="37"/>
  <c r="AE160" i="37"/>
  <c r="AJ160" i="37"/>
  <c r="L330" i="37"/>
  <c r="M152" i="37"/>
  <c r="L152" i="37"/>
  <c r="M162" i="37"/>
  <c r="L162" i="37"/>
  <c r="T184" i="37"/>
  <c r="AE184" i="37"/>
  <c r="AJ184" i="37"/>
  <c r="L312" i="37"/>
  <c r="L26" i="37"/>
  <c r="T18" i="36"/>
  <c r="AE18" i="36"/>
  <c r="AJ18" i="36"/>
  <c r="AE202" i="36"/>
  <c r="AJ202" i="36"/>
  <c r="T202" i="36"/>
  <c r="AM150" i="36"/>
  <c r="AL150" i="36"/>
  <c r="AK150" i="36"/>
  <c r="L73" i="36"/>
  <c r="M73" i="36"/>
  <c r="T38" i="36"/>
  <c r="AE38" i="36"/>
  <c r="AJ38" i="36"/>
  <c r="M83" i="36"/>
  <c r="L83" i="36"/>
  <c r="M120" i="36"/>
  <c r="L120" i="36"/>
  <c r="M105" i="36"/>
  <c r="L105" i="36"/>
  <c r="M62" i="36"/>
  <c r="L62" i="36"/>
  <c r="L140" i="36"/>
  <c r="M140" i="36"/>
  <c r="M169" i="36"/>
  <c r="L169" i="36"/>
  <c r="M72" i="36"/>
  <c r="L72" i="36"/>
  <c r="M149" i="36"/>
  <c r="L149" i="36"/>
  <c r="M143" i="36"/>
  <c r="L143" i="36"/>
  <c r="M183" i="36"/>
  <c r="L183" i="36"/>
  <c r="L487" i="36"/>
  <c r="L397" i="36"/>
  <c r="M166" i="38"/>
  <c r="L166" i="38"/>
  <c r="M94" i="38"/>
  <c r="L94" i="38"/>
  <c r="M169" i="38"/>
  <c r="L169" i="38"/>
  <c r="L9" i="38"/>
  <c r="Q10" i="38"/>
  <c r="L239" i="38"/>
  <c r="L233" i="38"/>
  <c r="M116" i="38"/>
  <c r="L116" i="38"/>
  <c r="L136" i="38"/>
  <c r="M136" i="38"/>
  <c r="M129" i="38"/>
  <c r="L129" i="38"/>
  <c r="L398" i="38"/>
  <c r="M191" i="38"/>
  <c r="L191" i="38"/>
  <c r="L220" i="38"/>
  <c r="L214" i="38"/>
  <c r="L277" i="38"/>
  <c r="L405" i="38"/>
  <c r="L238" i="38"/>
  <c r="L302" i="38"/>
  <c r="L469" i="38"/>
  <c r="L455" i="38"/>
  <c r="M71" i="38"/>
  <c r="L71" i="38"/>
  <c r="L149" i="38"/>
  <c r="M149" i="38"/>
  <c r="M155" i="38"/>
  <c r="L155" i="38"/>
  <c r="M156" i="38"/>
  <c r="L156" i="38"/>
  <c r="L218" i="38"/>
  <c r="M107" i="38"/>
  <c r="L107" i="38"/>
  <c r="AE101" i="37"/>
  <c r="AJ101" i="37"/>
  <c r="T101" i="37"/>
  <c r="L29" i="37"/>
  <c r="M29" i="37"/>
  <c r="L400" i="37"/>
  <c r="L464" i="37"/>
  <c r="L496" i="37"/>
  <c r="T180" i="37"/>
  <c r="AE180" i="37"/>
  <c r="AJ180" i="37"/>
  <c r="L252" i="37"/>
  <c r="L316" i="37"/>
  <c r="L380" i="37"/>
  <c r="L444" i="37"/>
  <c r="L253" i="37"/>
  <c r="L317" i="37"/>
  <c r="L381" i="37"/>
  <c r="L445" i="37"/>
  <c r="L270" i="37"/>
  <c r="L334" i="37"/>
  <c r="L398" i="37"/>
  <c r="L462" i="37"/>
  <c r="L320" i="37"/>
  <c r="L107" i="37"/>
  <c r="M107" i="37"/>
  <c r="M201" i="37"/>
  <c r="L201" i="37"/>
  <c r="M200" i="37"/>
  <c r="L200" i="37"/>
  <c r="M30" i="37"/>
  <c r="T187" i="37"/>
  <c r="AE187" i="37"/>
  <c r="AJ187" i="37"/>
  <c r="AM116" i="37"/>
  <c r="AL116" i="37"/>
  <c r="AK116" i="37"/>
  <c r="L158" i="37"/>
  <c r="M158" i="37"/>
  <c r="AE186" i="37"/>
  <c r="AJ186" i="37"/>
  <c r="T186" i="37"/>
  <c r="L147" i="37"/>
  <c r="M147" i="37"/>
  <c r="L192" i="37"/>
  <c r="M192" i="37"/>
  <c r="AM112" i="37"/>
  <c r="AK112" i="37"/>
  <c r="AL112" i="37"/>
  <c r="T122" i="36"/>
  <c r="AE122" i="36"/>
  <c r="AJ122" i="36"/>
  <c r="T41" i="36"/>
  <c r="AE41" i="36"/>
  <c r="AJ41" i="36"/>
  <c r="M156" i="36"/>
  <c r="L156" i="36"/>
  <c r="M166" i="36"/>
  <c r="L166" i="36"/>
  <c r="AE49" i="36"/>
  <c r="AJ49" i="36"/>
  <c r="T49" i="36"/>
  <c r="M34" i="36"/>
  <c r="L34" i="36"/>
  <c r="L279" i="36"/>
  <c r="T161" i="36"/>
  <c r="AE161" i="36"/>
  <c r="AJ161" i="36"/>
  <c r="L297" i="36"/>
  <c r="L280" i="36"/>
  <c r="L344" i="36"/>
  <c r="L408" i="36"/>
  <c r="L385" i="36"/>
  <c r="L378" i="36"/>
  <c r="L278" i="36"/>
  <c r="L342" i="36"/>
  <c r="L406" i="36"/>
  <c r="L383" i="36"/>
  <c r="L471" i="36"/>
  <c r="L476" i="36"/>
  <c r="L63" i="38"/>
  <c r="M74" i="38"/>
  <c r="L74" i="38"/>
  <c r="M102" i="38"/>
  <c r="L102" i="38"/>
  <c r="M174" i="38"/>
  <c r="L174" i="38"/>
  <c r="L257" i="38"/>
  <c r="L259" i="38"/>
  <c r="M154" i="38"/>
  <c r="L154" i="38"/>
  <c r="M157" i="38"/>
  <c r="L157" i="38"/>
  <c r="M70" i="38"/>
  <c r="L70" i="38"/>
  <c r="M106" i="38"/>
  <c r="L106" i="38"/>
  <c r="BA21" i="38"/>
  <c r="BB29" i="38"/>
  <c r="AE173" i="37"/>
  <c r="AJ173" i="37"/>
  <c r="T173" i="37"/>
  <c r="M124" i="37"/>
  <c r="L124" i="37"/>
  <c r="M52" i="37"/>
  <c r="L52" i="37"/>
  <c r="T208" i="37"/>
  <c r="AE208" i="37"/>
  <c r="AJ208" i="37"/>
  <c r="L283" i="37"/>
  <c r="L475" i="37"/>
  <c r="M184" i="37"/>
  <c r="L184" i="37"/>
  <c r="AE207" i="37"/>
  <c r="AJ207" i="37"/>
  <c r="T207" i="37"/>
  <c r="AE103" i="37"/>
  <c r="AJ103" i="37"/>
  <c r="T103" i="37"/>
  <c r="T29" i="37"/>
  <c r="AE29" i="37"/>
  <c r="AJ29" i="37"/>
  <c r="L272" i="37"/>
  <c r="L311" i="37"/>
  <c r="AE158" i="37"/>
  <c r="AJ158" i="37"/>
  <c r="T158" i="37"/>
  <c r="L68" i="37"/>
  <c r="L17" i="37"/>
  <c r="AM122" i="37"/>
  <c r="AK122" i="37"/>
  <c r="AL122" i="37"/>
  <c r="L138" i="37"/>
  <c r="M75" i="37"/>
  <c r="AM47" i="36"/>
  <c r="AL47" i="36"/>
  <c r="AK47" i="36"/>
  <c r="AE54" i="36"/>
  <c r="AJ54" i="36"/>
  <c r="T54" i="36"/>
  <c r="AE64" i="36"/>
  <c r="AJ64" i="36"/>
  <c r="T64" i="36"/>
  <c r="M195" i="36"/>
  <c r="L195" i="36"/>
  <c r="T48" i="36"/>
  <c r="AE48" i="36"/>
  <c r="AJ48" i="36"/>
  <c r="T165" i="36"/>
  <c r="AE165" i="36"/>
  <c r="AJ165" i="36"/>
  <c r="M157" i="36"/>
  <c r="L157" i="36"/>
  <c r="AE63" i="36"/>
  <c r="AJ63" i="36"/>
  <c r="T63" i="36"/>
  <c r="L159" i="36"/>
  <c r="M159" i="36"/>
  <c r="M168" i="36"/>
  <c r="L168" i="36"/>
  <c r="M53" i="36"/>
  <c r="L53" i="36"/>
  <c r="M165" i="36"/>
  <c r="L165" i="36"/>
  <c r="T142" i="36"/>
  <c r="AE142" i="36"/>
  <c r="AJ142" i="36"/>
  <c r="AE123" i="36"/>
  <c r="AJ123" i="36"/>
  <c r="T123" i="36"/>
  <c r="M205" i="36"/>
  <c r="L205" i="36"/>
  <c r="L479" i="36"/>
  <c r="L371" i="36"/>
  <c r="L435" i="36"/>
  <c r="L29" i="38"/>
  <c r="L249" i="38"/>
  <c r="L258" i="38"/>
  <c r="L356" i="38"/>
  <c r="L414" i="38"/>
  <c r="L334" i="38"/>
  <c r="L365" i="38"/>
  <c r="L390" i="38"/>
  <c r="L454" i="38"/>
  <c r="L495" i="38"/>
  <c r="L489" i="38"/>
  <c r="L338" i="38"/>
  <c r="L402" i="38"/>
  <c r="L466" i="38"/>
  <c r="L379" i="38"/>
  <c r="L443" i="38"/>
  <c r="M151" i="38"/>
  <c r="L151" i="38"/>
  <c r="M121" i="38"/>
  <c r="L121" i="38"/>
  <c r="AM15" i="38"/>
  <c r="AE182" i="37"/>
  <c r="AJ182" i="37"/>
  <c r="T182" i="37"/>
  <c r="M166" i="37"/>
  <c r="L166" i="37"/>
  <c r="AE25" i="37"/>
  <c r="AJ25" i="37"/>
  <c r="T25" i="37"/>
  <c r="L210" i="37"/>
  <c r="AE120" i="37"/>
  <c r="AJ120" i="37"/>
  <c r="T120" i="37"/>
  <c r="AE48" i="37"/>
  <c r="AJ48" i="37"/>
  <c r="T48" i="37"/>
  <c r="L378" i="37"/>
  <c r="L442" i="37"/>
  <c r="M102" i="37"/>
  <c r="M165" i="37"/>
  <c r="L165" i="37"/>
  <c r="M186" i="37"/>
  <c r="L186" i="37"/>
  <c r="M97" i="37"/>
  <c r="L97" i="37"/>
  <c r="T22" i="37"/>
  <c r="AE22" i="37"/>
  <c r="AJ22" i="37"/>
  <c r="T199" i="37"/>
  <c r="AE199" i="37"/>
  <c r="AJ199" i="37"/>
  <c r="AE154" i="37"/>
  <c r="AJ154" i="37"/>
  <c r="T154" i="37"/>
  <c r="L239" i="37"/>
  <c r="T153" i="37"/>
  <c r="AE153" i="37"/>
  <c r="AJ153" i="37"/>
  <c r="AE174" i="37"/>
  <c r="AJ174" i="37"/>
  <c r="T174" i="37"/>
  <c r="AM58" i="37"/>
  <c r="AL58" i="37"/>
  <c r="AK58" i="37"/>
  <c r="M58" i="36"/>
  <c r="L58" i="36"/>
  <c r="M144" i="36"/>
  <c r="L144" i="36"/>
  <c r="M68" i="36"/>
  <c r="L68" i="36"/>
  <c r="AE175" i="36"/>
  <c r="AJ175" i="36"/>
  <c r="T175" i="36"/>
  <c r="AE81" i="36"/>
  <c r="AJ81" i="36"/>
  <c r="T81" i="36"/>
  <c r="T50" i="36"/>
  <c r="AE50" i="36"/>
  <c r="AJ50" i="36"/>
  <c r="T91" i="36"/>
  <c r="AE91" i="36"/>
  <c r="AJ91" i="36"/>
  <c r="M52" i="36"/>
  <c r="L52" i="36"/>
  <c r="M135" i="36"/>
  <c r="L135" i="36"/>
  <c r="M174" i="36"/>
  <c r="L174" i="36"/>
  <c r="T70" i="36"/>
  <c r="AE70" i="36"/>
  <c r="AJ70" i="36"/>
  <c r="T168" i="36"/>
  <c r="AE168" i="36"/>
  <c r="AJ168" i="36"/>
  <c r="M67" i="36"/>
  <c r="L67" i="36"/>
  <c r="AE80" i="36"/>
  <c r="AJ80" i="36"/>
  <c r="T80" i="36"/>
  <c r="M41" i="36"/>
  <c r="L41" i="36"/>
  <c r="T157" i="36"/>
  <c r="AE157" i="36"/>
  <c r="AJ157" i="36"/>
  <c r="L291" i="36"/>
  <c r="L289" i="36"/>
  <c r="T151" i="36"/>
  <c r="AE151" i="36"/>
  <c r="AJ151" i="36"/>
  <c r="M146" i="36"/>
  <c r="L146" i="36"/>
  <c r="L225" i="36"/>
  <c r="L127" i="36"/>
  <c r="M127" i="36"/>
  <c r="L486" i="36"/>
  <c r="L405" i="36"/>
  <c r="L60" i="38"/>
  <c r="M91" i="38"/>
  <c r="L91" i="38"/>
  <c r="L64" i="38"/>
  <c r="L264" i="38"/>
  <c r="L404" i="38"/>
  <c r="L228" i="38"/>
  <c r="L292" i="38"/>
  <c r="L221" i="38"/>
  <c r="L285" i="38"/>
  <c r="L421" i="38"/>
  <c r="L246" i="38"/>
  <c r="L310" i="38"/>
  <c r="L349" i="38"/>
  <c r="L477" i="38"/>
  <c r="L496" i="38"/>
  <c r="L463" i="38"/>
  <c r="BA18" i="38"/>
  <c r="BB26" i="38"/>
  <c r="L93" i="37"/>
  <c r="M93" i="37"/>
  <c r="M205" i="37"/>
  <c r="L205" i="37"/>
  <c r="M47" i="37"/>
  <c r="L47" i="37"/>
  <c r="M203" i="37"/>
  <c r="L203" i="37"/>
  <c r="L344" i="37"/>
  <c r="L408" i="37"/>
  <c r="L472" i="37"/>
  <c r="L260" i="37"/>
  <c r="L324" i="37"/>
  <c r="L388" i="37"/>
  <c r="L452" i="37"/>
  <c r="L261" i="37"/>
  <c r="L325" i="37"/>
  <c r="L389" i="37"/>
  <c r="L453" i="37"/>
  <c r="L278" i="37"/>
  <c r="L342" i="37"/>
  <c r="L406" i="37"/>
  <c r="L470" i="37"/>
  <c r="L171" i="37"/>
  <c r="M171" i="37"/>
  <c r="T93" i="37"/>
  <c r="AE93" i="37"/>
  <c r="AJ93" i="37"/>
  <c r="M20" i="37"/>
  <c r="L20" i="37"/>
  <c r="L266" i="37"/>
  <c r="L351" i="37"/>
  <c r="L359" i="37"/>
  <c r="L197" i="37"/>
  <c r="M197" i="37"/>
  <c r="M148" i="37"/>
  <c r="L148" i="37"/>
  <c r="T175" i="37"/>
  <c r="AE175" i="37"/>
  <c r="AJ175" i="37"/>
  <c r="L247" i="37"/>
  <c r="L281" i="37"/>
  <c r="M190" i="37"/>
  <c r="L190" i="37"/>
  <c r="H8" i="37"/>
  <c r="B8" i="37"/>
  <c r="L128" i="37"/>
  <c r="AM15" i="36"/>
  <c r="AL15" i="36"/>
  <c r="AK15" i="36"/>
  <c r="M145" i="36"/>
  <c r="L145" i="36"/>
  <c r="L128" i="36"/>
  <c r="M128" i="36"/>
  <c r="M181" i="36"/>
  <c r="L181" i="36"/>
  <c r="L85" i="36"/>
  <c r="M85" i="36"/>
  <c r="T206" i="36"/>
  <c r="AE206" i="36"/>
  <c r="AJ206" i="36"/>
  <c r="M112" i="36"/>
  <c r="L112" i="36"/>
  <c r="M54" i="36"/>
  <c r="L54" i="36"/>
  <c r="M95" i="36"/>
  <c r="L95" i="36"/>
  <c r="M136" i="36"/>
  <c r="L136" i="36"/>
  <c r="M45" i="36"/>
  <c r="L45" i="36"/>
  <c r="M121" i="36"/>
  <c r="L121" i="36"/>
  <c r="M74" i="36"/>
  <c r="L74" i="36"/>
  <c r="T170" i="36"/>
  <c r="AE170" i="36"/>
  <c r="AJ170" i="36"/>
  <c r="M160" i="36"/>
  <c r="L160" i="36"/>
  <c r="L164" i="36"/>
  <c r="M164" i="36"/>
  <c r="M84" i="36"/>
  <c r="L84" i="36"/>
  <c r="M161" i="36"/>
  <c r="L161" i="36"/>
  <c r="L309" i="36"/>
  <c r="M155" i="36"/>
  <c r="L155" i="36"/>
  <c r="L224" i="36"/>
  <c r="L288" i="36"/>
  <c r="L352" i="36"/>
  <c r="L416" i="36"/>
  <c r="L393" i="36"/>
  <c r="L480" i="36"/>
  <c r="L481" i="36"/>
  <c r="L386" i="36"/>
  <c r="L446" i="36"/>
  <c r="L436" i="36"/>
  <c r="L222" i="36"/>
  <c r="L286" i="36"/>
  <c r="L350" i="36"/>
  <c r="L414" i="36"/>
  <c r="L391" i="36"/>
  <c r="L484" i="36"/>
  <c r="M139" i="38"/>
  <c r="L139" i="38"/>
  <c r="M143" i="38"/>
  <c r="L143" i="38"/>
  <c r="M128" i="38"/>
  <c r="L128" i="38"/>
  <c r="L148" i="38"/>
  <c r="M148" i="38"/>
  <c r="M141" i="38"/>
  <c r="L141" i="38"/>
  <c r="L367" i="38"/>
  <c r="M203" i="38"/>
  <c r="L203" i="38"/>
  <c r="L376" i="38"/>
  <c r="L59" i="38"/>
  <c r="M89" i="38"/>
  <c r="L89" i="38"/>
  <c r="AZ19" i="38"/>
  <c r="AZ27" i="38"/>
  <c r="BA27" i="38"/>
  <c r="M161" i="37"/>
  <c r="L161" i="37"/>
  <c r="AE89" i="37"/>
  <c r="AJ89" i="37"/>
  <c r="T89" i="37"/>
  <c r="L433" i="37"/>
  <c r="L227" i="37"/>
  <c r="L291" i="37"/>
  <c r="L355" i="37"/>
  <c r="L419" i="37"/>
  <c r="T192" i="37"/>
  <c r="AE192" i="37"/>
  <c r="AJ192" i="37"/>
  <c r="M95" i="37"/>
  <c r="L95" i="37"/>
  <c r="L375" i="37"/>
  <c r="T179" i="37"/>
  <c r="AE179" i="37"/>
  <c r="AJ179" i="37"/>
  <c r="M92" i="37"/>
  <c r="L279" i="37"/>
  <c r="AM135" i="37"/>
  <c r="AL135" i="37"/>
  <c r="AK135" i="37"/>
  <c r="L463" i="37"/>
  <c r="AM37" i="38"/>
  <c r="AL143" i="37"/>
  <c r="AK143" i="37"/>
  <c r="AM143" i="37"/>
  <c r="M181" i="37"/>
  <c r="L181" i="37"/>
  <c r="J8" i="37"/>
  <c r="A8" i="37"/>
  <c r="M55" i="37"/>
  <c r="AM136" i="37"/>
  <c r="AK136" i="37"/>
  <c r="AL136" i="37"/>
  <c r="AK13" i="36"/>
  <c r="AM13" i="36"/>
  <c r="AL13" i="36"/>
  <c r="M132" i="36"/>
  <c r="L132" i="36"/>
  <c r="T36" i="36"/>
  <c r="AE36" i="36"/>
  <c r="AJ36" i="36"/>
  <c r="T140" i="36"/>
  <c r="AE140" i="36"/>
  <c r="AJ140" i="36"/>
  <c r="AE124" i="36"/>
  <c r="AJ124" i="36"/>
  <c r="T124" i="36"/>
  <c r="L194" i="36"/>
  <c r="M194" i="36"/>
  <c r="M10" i="36"/>
  <c r="L10" i="36"/>
  <c r="AE61" i="36"/>
  <c r="AJ61" i="36"/>
  <c r="T61" i="36"/>
  <c r="AE148" i="36"/>
  <c r="AJ148" i="36"/>
  <c r="T148" i="36"/>
  <c r="L292" i="36"/>
  <c r="L319" i="36"/>
  <c r="T173" i="36"/>
  <c r="AE173" i="36"/>
  <c r="AJ173" i="36"/>
  <c r="L311" i="36"/>
  <c r="L331" i="36"/>
  <c r="L459" i="36"/>
  <c r="L161" i="38"/>
  <c r="M161" i="38"/>
  <c r="L62" i="38"/>
  <c r="M142" i="38"/>
  <c r="L142" i="38"/>
  <c r="L35" i="38"/>
  <c r="L13" i="38"/>
  <c r="L18" i="38"/>
  <c r="L22" i="38"/>
  <c r="L26" i="38"/>
  <c r="L36" i="38"/>
  <c r="L47" i="38"/>
  <c r="L48" i="38"/>
  <c r="L50" i="38"/>
  <c r="L52" i="38"/>
  <c r="L54" i="38"/>
  <c r="L77" i="38"/>
  <c r="L79" i="38"/>
  <c r="L81" i="38"/>
  <c r="L85" i="38"/>
  <c r="L90" i="38"/>
  <c r="L108" i="38"/>
  <c r="L114" i="38"/>
  <c r="L115" i="38"/>
  <c r="L120" i="38"/>
  <c r="L122" i="38"/>
  <c r="L123" i="38"/>
  <c r="L125" i="38"/>
  <c r="L126" i="38"/>
  <c r="L127" i="38"/>
  <c r="L130" i="38"/>
  <c r="L131" i="38"/>
  <c r="L134" i="38"/>
  <c r="L135" i="38"/>
  <c r="L137" i="38"/>
  <c r="L140" i="38"/>
  <c r="L145" i="38"/>
  <c r="L146" i="38"/>
  <c r="L147" i="38"/>
  <c r="L153" i="38"/>
  <c r="L159" i="38"/>
  <c r="L160" i="38"/>
  <c r="L163" i="38"/>
  <c r="L168" i="38"/>
  <c r="L179" i="38"/>
  <c r="L187" i="38"/>
  <c r="L197" i="38"/>
  <c r="L199" i="38"/>
  <c r="L209" i="38"/>
  <c r="L211" i="38"/>
  <c r="L215" i="38"/>
  <c r="L219" i="38"/>
  <c r="L225" i="38"/>
  <c r="L229" i="38"/>
  <c r="L236" i="38"/>
  <c r="L237" i="38"/>
  <c r="L244" i="38"/>
  <c r="L248" i="38"/>
  <c r="L254" i="38"/>
  <c r="L256" i="38"/>
  <c r="L262" i="38"/>
  <c r="L275" i="38"/>
  <c r="L282" i="38"/>
  <c r="L283" i="38"/>
  <c r="L290" i="38"/>
  <c r="L293" i="38"/>
  <c r="L295" i="38"/>
  <c r="L298" i="38"/>
  <c r="L300" i="38"/>
  <c r="L301" i="38"/>
  <c r="L305" i="38"/>
  <c r="L308" i="38"/>
  <c r="L318" i="38"/>
  <c r="L319" i="38"/>
  <c r="L320" i="38"/>
  <c r="L321" i="38"/>
  <c r="L323" i="38"/>
  <c r="L326" i="38"/>
  <c r="L327" i="38"/>
  <c r="L328" i="38"/>
  <c r="L331" i="38"/>
  <c r="L335" i="38"/>
  <c r="L339" i="38"/>
  <c r="L341" i="38"/>
  <c r="L343" i="38"/>
  <c r="L346" i="38"/>
  <c r="L354" i="38"/>
  <c r="L362" i="38"/>
  <c r="L369" i="38"/>
  <c r="L372" i="38"/>
  <c r="L373" i="38"/>
  <c r="L374" i="38"/>
  <c r="L377" i="38"/>
  <c r="L380" i="38"/>
  <c r="L383" i="38"/>
  <c r="L384" i="38"/>
  <c r="L385" i="38"/>
  <c r="L387" i="38"/>
  <c r="L392" i="38"/>
  <c r="L395" i="38"/>
  <c r="L396" i="38"/>
  <c r="L399" i="38"/>
  <c r="L403" i="38"/>
  <c r="L407" i="38"/>
  <c r="L410" i="38"/>
  <c r="L412" i="38"/>
  <c r="L415" i="38"/>
  <c r="L418" i="38"/>
  <c r="L420" i="38"/>
  <c r="L422" i="38"/>
  <c r="L426" i="38"/>
  <c r="L431" i="38"/>
  <c r="L433" i="38"/>
  <c r="L441" i="38"/>
  <c r="L444" i="38"/>
  <c r="L448" i="38"/>
  <c r="L449" i="38"/>
  <c r="L451" i="38"/>
  <c r="L456" i="38"/>
  <c r="L459" i="38"/>
  <c r="L467" i="38"/>
  <c r="L470" i="38"/>
  <c r="L471" i="38"/>
  <c r="L474" i="38"/>
  <c r="L478" i="38"/>
  <c r="L479" i="38"/>
  <c r="L482" i="38"/>
  <c r="L484" i="38"/>
  <c r="L485" i="38"/>
  <c r="L490" i="38"/>
  <c r="L493" i="38"/>
  <c r="AG3" i="38"/>
  <c r="M114" i="38"/>
  <c r="M146" i="38"/>
  <c r="M123" i="38"/>
  <c r="M127" i="38"/>
  <c r="M131" i="38"/>
  <c r="M172" i="37"/>
  <c r="L172" i="37"/>
  <c r="L22" i="37"/>
  <c r="M22" i="37"/>
  <c r="AE142" i="37"/>
  <c r="AJ142" i="37"/>
  <c r="T142" i="37"/>
  <c r="M112" i="37"/>
  <c r="L112" i="37"/>
  <c r="L386" i="37"/>
  <c r="L450" i="37"/>
  <c r="L480" i="37"/>
  <c r="M196" i="37"/>
  <c r="L196" i="37"/>
  <c r="AE147" i="37"/>
  <c r="AJ147" i="37"/>
  <c r="T147" i="37"/>
  <c r="AE91" i="37"/>
  <c r="AJ91" i="37"/>
  <c r="T91" i="37"/>
  <c r="L290" i="37"/>
  <c r="T13" i="37"/>
  <c r="AE13" i="37"/>
  <c r="AJ13" i="37"/>
  <c r="AE188" i="37"/>
  <c r="AJ188" i="37"/>
  <c r="T188" i="37"/>
  <c r="AM123" i="37"/>
  <c r="AL123" i="37"/>
  <c r="AK123" i="37"/>
  <c r="T168" i="37"/>
  <c r="AE168" i="37"/>
  <c r="AJ168" i="37"/>
  <c r="M56" i="37"/>
  <c r="AE19" i="36"/>
  <c r="AJ19" i="36"/>
  <c r="T19" i="36"/>
  <c r="M11" i="36"/>
  <c r="L11" i="36"/>
  <c r="M39" i="36"/>
  <c r="L39" i="36"/>
  <c r="AE66" i="36"/>
  <c r="AJ66" i="36"/>
  <c r="T66" i="36"/>
  <c r="AE76" i="36"/>
  <c r="AJ76" i="36"/>
  <c r="T76" i="36"/>
  <c r="M133" i="36"/>
  <c r="L133" i="36"/>
  <c r="T60" i="36"/>
  <c r="AE60" i="36"/>
  <c r="AJ60" i="36"/>
  <c r="AE75" i="36"/>
  <c r="AJ75" i="36"/>
  <c r="T75" i="36"/>
  <c r="M179" i="36"/>
  <c r="L179" i="36"/>
  <c r="L171" i="36"/>
  <c r="M171" i="36"/>
  <c r="M65" i="36"/>
  <c r="L65" i="36"/>
  <c r="L335" i="36"/>
  <c r="AE154" i="36"/>
  <c r="AJ154" i="36"/>
  <c r="T154" i="36"/>
  <c r="AE135" i="36"/>
  <c r="AJ135" i="36"/>
  <c r="T135" i="36"/>
  <c r="L314" i="36"/>
  <c r="L444" i="36"/>
  <c r="L413" i="36"/>
  <c r="M187" i="38"/>
  <c r="M90" i="38"/>
  <c r="M130" i="38"/>
  <c r="M159" i="38"/>
  <c r="AM33" i="38"/>
  <c r="L156" i="37"/>
  <c r="M156" i="37"/>
  <c r="L141" i="37"/>
  <c r="M141" i="37"/>
  <c r="AE193" i="37"/>
  <c r="AJ193" i="37"/>
  <c r="T193" i="37"/>
  <c r="AE108" i="37"/>
  <c r="AJ108" i="37"/>
  <c r="T108" i="37"/>
  <c r="M40" i="37"/>
  <c r="L40" i="37"/>
  <c r="M178" i="37"/>
  <c r="L178" i="37"/>
  <c r="L352" i="37"/>
  <c r="L416" i="37"/>
  <c r="L481" i="37"/>
  <c r="L460" i="37"/>
  <c r="L269" i="37"/>
  <c r="L333" i="37"/>
  <c r="L397" i="37"/>
  <c r="L461" i="37"/>
  <c r="M151" i="37"/>
  <c r="L151" i="37"/>
  <c r="L222" i="37"/>
  <c r="L286" i="37"/>
  <c r="L350" i="37"/>
  <c r="L414" i="37"/>
  <c r="M90" i="37"/>
  <c r="L90" i="37"/>
  <c r="L327" i="37"/>
  <c r="T161" i="37"/>
  <c r="AE161" i="37"/>
  <c r="AJ161" i="37"/>
  <c r="L343" i="37"/>
  <c r="M85" i="37"/>
  <c r="L85" i="37"/>
  <c r="M174" i="37"/>
  <c r="L174" i="37"/>
  <c r="AM111" i="37"/>
  <c r="AL111" i="37"/>
  <c r="AK111" i="37"/>
  <c r="L224" i="37"/>
  <c r="AM30" i="37"/>
  <c r="AL30" i="37"/>
  <c r="AK30" i="37"/>
  <c r="M160" i="37"/>
  <c r="M70" i="36"/>
  <c r="L70" i="36"/>
  <c r="M80" i="36"/>
  <c r="L80" i="36"/>
  <c r="AE93" i="36"/>
  <c r="AJ93" i="36"/>
  <c r="T93" i="36"/>
  <c r="AE120" i="36"/>
  <c r="AJ120" i="36"/>
  <c r="T120" i="36"/>
  <c r="T62" i="36"/>
  <c r="AE62" i="36"/>
  <c r="AJ62" i="36"/>
  <c r="T103" i="36"/>
  <c r="AE103" i="36"/>
  <c r="AJ103" i="36"/>
  <c r="M64" i="36"/>
  <c r="L64" i="36"/>
  <c r="M154" i="36"/>
  <c r="L154" i="36"/>
  <c r="T53" i="36"/>
  <c r="AE53" i="36"/>
  <c r="AJ53" i="36"/>
  <c r="T82" i="36"/>
  <c r="AE82" i="36"/>
  <c r="AJ82" i="36"/>
  <c r="M79" i="36"/>
  <c r="L79" i="36"/>
  <c r="AE92" i="36"/>
  <c r="AJ92" i="36"/>
  <c r="T92" i="36"/>
  <c r="AE182" i="36"/>
  <c r="AJ182" i="36"/>
  <c r="T182" i="36"/>
  <c r="T169" i="36"/>
  <c r="AE169" i="36"/>
  <c r="AJ169" i="36"/>
  <c r="T163" i="36"/>
  <c r="AE163" i="36"/>
  <c r="AJ163" i="36"/>
  <c r="L317" i="36"/>
  <c r="L321" i="36"/>
  <c r="M158" i="36"/>
  <c r="L158" i="36"/>
  <c r="L139" i="36"/>
  <c r="M139" i="36"/>
  <c r="L337" i="36"/>
  <c r="L232" i="36"/>
  <c r="L296" i="36"/>
  <c r="L360" i="36"/>
  <c r="L424" i="36"/>
  <c r="L401" i="36"/>
  <c r="L394" i="36"/>
  <c r="L457" i="36"/>
  <c r="L380" i="36"/>
  <c r="M177" i="36"/>
  <c r="L177" i="36"/>
  <c r="L463" i="36"/>
  <c r="L230" i="36"/>
  <c r="L294" i="36"/>
  <c r="L358" i="36"/>
  <c r="L422" i="36"/>
  <c r="L399" i="36"/>
  <c r="L492" i="36"/>
  <c r="M134" i="38"/>
  <c r="M120" i="38"/>
  <c r="L81" i="37"/>
  <c r="M81" i="37"/>
  <c r="AE16" i="37"/>
  <c r="AJ16" i="37"/>
  <c r="T16" i="37"/>
  <c r="L314" i="37"/>
  <c r="T191" i="37"/>
  <c r="AE191" i="37"/>
  <c r="AJ191" i="37"/>
  <c r="L377" i="37"/>
  <c r="L441" i="37"/>
  <c r="L485" i="37"/>
  <c r="L235" i="37"/>
  <c r="L299" i="37"/>
  <c r="L363" i="37"/>
  <c r="L427" i="37"/>
  <c r="L482" i="37"/>
  <c r="M154" i="37"/>
  <c r="L154" i="37"/>
  <c r="T81" i="37"/>
  <c r="AE81" i="37"/>
  <c r="AJ81" i="37"/>
  <c r="AE202" i="37"/>
  <c r="AJ202" i="37"/>
  <c r="T202" i="37"/>
  <c r="L497" i="37"/>
  <c r="L399" i="37"/>
  <c r="AE148" i="37"/>
  <c r="AJ148" i="37"/>
  <c r="T148" i="37"/>
  <c r="T163" i="37"/>
  <c r="AE163" i="37"/>
  <c r="AJ163" i="37"/>
  <c r="AM12" i="37"/>
  <c r="AL12" i="37"/>
  <c r="AK12" i="37"/>
  <c r="L116" i="37"/>
  <c r="AE22" i="36"/>
  <c r="AJ22" i="36"/>
  <c r="T22" i="36"/>
  <c r="L97" i="36"/>
  <c r="M97" i="36"/>
  <c r="M66" i="36"/>
  <c r="L66" i="36"/>
  <c r="M107" i="36"/>
  <c r="L107" i="36"/>
  <c r="AE162" i="36"/>
  <c r="AJ162" i="36"/>
  <c r="T162" i="36"/>
  <c r="T158" i="36"/>
  <c r="AE158" i="36"/>
  <c r="AJ158" i="36"/>
  <c r="M57" i="36"/>
  <c r="L57" i="36"/>
  <c r="T8" i="36"/>
  <c r="AE8" i="36"/>
  <c r="AJ8" i="36"/>
  <c r="M86" i="36"/>
  <c r="L86" i="36"/>
  <c r="M96" i="36"/>
  <c r="L96" i="36"/>
  <c r="L345" i="36"/>
  <c r="M167" i="36"/>
  <c r="L167" i="36"/>
  <c r="L220" i="36"/>
  <c r="AE174" i="36"/>
  <c r="AJ174" i="36"/>
  <c r="T174" i="36"/>
  <c r="L449" i="36"/>
  <c r="L209" i="36"/>
  <c r="AE176" i="36"/>
  <c r="AJ176" i="36"/>
  <c r="T176" i="36"/>
  <c r="L467" i="36"/>
  <c r="M145" i="38"/>
  <c r="M140" i="38"/>
  <c r="M160" i="38"/>
  <c r="M153" i="38"/>
  <c r="M122" i="38"/>
  <c r="M77" i="38"/>
  <c r="AE77" i="37"/>
  <c r="AJ77" i="37"/>
  <c r="T77" i="37"/>
  <c r="M33" i="37"/>
  <c r="L33" i="37"/>
  <c r="L394" i="37"/>
  <c r="L458" i="37"/>
  <c r="L484" i="37"/>
  <c r="T204" i="37"/>
  <c r="AE204" i="37"/>
  <c r="AJ204" i="37"/>
  <c r="L488" i="37"/>
  <c r="L492" i="37"/>
  <c r="L264" i="37"/>
  <c r="T156" i="37"/>
  <c r="AE156" i="37"/>
  <c r="AJ156" i="37"/>
  <c r="M83" i="37"/>
  <c r="L83" i="37"/>
  <c r="L80" i="37"/>
  <c r="L415" i="37"/>
  <c r="M198" i="37"/>
  <c r="L198" i="37"/>
  <c r="T201" i="37"/>
  <c r="AE201" i="37"/>
  <c r="AJ201" i="37"/>
  <c r="AE170" i="37"/>
  <c r="AJ170" i="37"/>
  <c r="T170" i="37"/>
  <c r="AM9" i="38"/>
  <c r="L146" i="37"/>
  <c r="M146" i="37"/>
  <c r="AM51" i="37"/>
  <c r="AL51" i="37"/>
  <c r="AK51" i="37"/>
  <c r="BA18" i="36"/>
  <c r="BB26" i="36"/>
  <c r="M126" i="36"/>
  <c r="L126" i="36"/>
  <c r="M8" i="36"/>
  <c r="L8" i="36"/>
  <c r="AE196" i="36"/>
  <c r="AJ196" i="36"/>
  <c r="T196" i="36"/>
  <c r="AE29" i="36"/>
  <c r="AJ29" i="36"/>
  <c r="T29" i="36"/>
  <c r="AE153" i="36"/>
  <c r="AJ153" i="36"/>
  <c r="T153" i="36"/>
  <c r="AE156" i="36"/>
  <c r="AJ156" i="36"/>
  <c r="T156" i="36"/>
  <c r="T164" i="36"/>
  <c r="AE164" i="36"/>
  <c r="AJ164" i="36"/>
  <c r="T12" i="36"/>
  <c r="AE12" i="36"/>
  <c r="AJ12" i="36"/>
  <c r="M28" i="36"/>
  <c r="L28" i="36"/>
  <c r="AE73" i="36"/>
  <c r="AJ73" i="36"/>
  <c r="T73" i="36"/>
  <c r="L351" i="36"/>
  <c r="L271" i="36"/>
  <c r="L258" i="36"/>
  <c r="L450" i="36"/>
  <c r="L465" i="36"/>
  <c r="L421" i="36"/>
  <c r="M180" i="36"/>
  <c r="L180" i="36"/>
  <c r="M108" i="38"/>
  <c r="M179" i="38"/>
  <c r="M115" i="38"/>
  <c r="M81" i="38"/>
  <c r="M126" i="38"/>
  <c r="M125" i="38"/>
  <c r="M163" i="38"/>
  <c r="BA28" i="38"/>
  <c r="AZ20" i="38"/>
  <c r="AZ28" i="38"/>
  <c r="L13" i="37"/>
  <c r="M13" i="37"/>
  <c r="L234" i="37"/>
  <c r="L295" i="37"/>
  <c r="L180" i="37"/>
  <c r="M180" i="37"/>
  <c r="M100" i="37"/>
  <c r="L100" i="37"/>
  <c r="AE28" i="37"/>
  <c r="AJ28" i="37"/>
  <c r="T28" i="37"/>
  <c r="L289" i="37"/>
  <c r="AE162" i="37"/>
  <c r="AJ162" i="37"/>
  <c r="T162" i="37"/>
  <c r="L424" i="37"/>
  <c r="M208" i="37"/>
  <c r="L208" i="37"/>
  <c r="L340" i="37"/>
  <c r="L404" i="37"/>
  <c r="L468" i="37"/>
  <c r="L277" i="37"/>
  <c r="L469" i="37"/>
  <c r="AE159" i="37"/>
  <c r="AJ159" i="37"/>
  <c r="T159" i="37"/>
  <c r="L230" i="37"/>
  <c r="L294" i="37"/>
  <c r="L358" i="37"/>
  <c r="AE79" i="37"/>
  <c r="AJ79" i="37"/>
  <c r="T79" i="37"/>
  <c r="L321" i="37"/>
  <c r="M149" i="37"/>
  <c r="L149" i="37"/>
  <c r="T165" i="37"/>
  <c r="AE165" i="37"/>
  <c r="AJ165" i="37"/>
  <c r="AK130" i="37"/>
  <c r="AM130" i="37"/>
  <c r="AL130" i="37"/>
  <c r="L274" i="37"/>
  <c r="L383" i="37"/>
  <c r="L216" i="37"/>
  <c r="L487" i="37"/>
  <c r="L114" i="37"/>
  <c r="BA21" i="36"/>
  <c r="BB29" i="36"/>
  <c r="M12" i="36"/>
  <c r="L12" i="36"/>
  <c r="AE78" i="36"/>
  <c r="AJ78" i="36"/>
  <c r="T78" i="36"/>
  <c r="AE24" i="36"/>
  <c r="AJ24" i="36"/>
  <c r="T24" i="36"/>
  <c r="AE88" i="36"/>
  <c r="AJ88" i="36"/>
  <c r="T88" i="36"/>
  <c r="L117" i="36"/>
  <c r="M117" i="36"/>
  <c r="AE155" i="36"/>
  <c r="AJ155" i="36"/>
  <c r="T155" i="36"/>
  <c r="AE114" i="36"/>
  <c r="AJ114" i="36"/>
  <c r="T114" i="36"/>
  <c r="AE160" i="36"/>
  <c r="AJ160" i="36"/>
  <c r="T160" i="36"/>
  <c r="T72" i="36"/>
  <c r="AE72" i="36"/>
  <c r="AJ72" i="36"/>
  <c r="AE184" i="36"/>
  <c r="AJ184" i="36"/>
  <c r="T184" i="36"/>
  <c r="AE208" i="36"/>
  <c r="AJ208" i="36"/>
  <c r="T208" i="36"/>
  <c r="M18" i="36"/>
  <c r="L18" i="36"/>
  <c r="AE87" i="36"/>
  <c r="AJ87" i="36"/>
  <c r="T87" i="36"/>
  <c r="AE30" i="36"/>
  <c r="AJ30" i="36"/>
  <c r="T30" i="36"/>
  <c r="M193" i="36"/>
  <c r="L193" i="36"/>
  <c r="AE187" i="36"/>
  <c r="AJ187" i="36"/>
  <c r="T187" i="36"/>
  <c r="M77" i="36"/>
  <c r="L77" i="36"/>
  <c r="M186" i="36"/>
  <c r="L186" i="36"/>
  <c r="T166" i="36"/>
  <c r="AE166" i="36"/>
  <c r="AJ166" i="36"/>
  <c r="AE147" i="36"/>
  <c r="AJ147" i="36"/>
  <c r="T147" i="36"/>
  <c r="AE194" i="36"/>
  <c r="AJ194" i="36"/>
  <c r="T194" i="36"/>
  <c r="L240" i="36"/>
  <c r="L304" i="36"/>
  <c r="L368" i="36"/>
  <c r="L432" i="36"/>
  <c r="L409" i="36"/>
  <c r="L402" i="36"/>
  <c r="L388" i="36"/>
  <c r="T185" i="36"/>
  <c r="AE185" i="36"/>
  <c r="AJ185" i="36"/>
  <c r="L238" i="36"/>
  <c r="L302" i="36"/>
  <c r="L366" i="36"/>
  <c r="L430" i="36"/>
  <c r="L215" i="36"/>
  <c r="L407" i="36"/>
  <c r="L500" i="36"/>
  <c r="M135" i="38"/>
  <c r="M79" i="38"/>
  <c r="M168" i="38"/>
  <c r="M199" i="38"/>
  <c r="M85" i="38"/>
  <c r="L439" i="37"/>
  <c r="AE96" i="37"/>
  <c r="AJ96" i="37"/>
  <c r="T96" i="37"/>
  <c r="M24" i="37"/>
  <c r="L24" i="37"/>
  <c r="AM150" i="37"/>
  <c r="AL150" i="37"/>
  <c r="AK150" i="37"/>
  <c r="L385" i="37"/>
  <c r="L449" i="37"/>
  <c r="L243" i="37"/>
  <c r="L307" i="37"/>
  <c r="L371" i="37"/>
  <c r="L435" i="37"/>
  <c r="L495" i="37"/>
  <c r="M163" i="37"/>
  <c r="L163" i="37"/>
  <c r="L494" i="37"/>
  <c r="T151" i="37"/>
  <c r="AE151" i="37"/>
  <c r="AJ151" i="37"/>
  <c r="M78" i="37"/>
  <c r="M42" i="37"/>
  <c r="L42" i="37"/>
  <c r="L73" i="37"/>
  <c r="M73" i="37"/>
  <c r="L297" i="37"/>
  <c r="AK118" i="37"/>
  <c r="AM118" i="37"/>
  <c r="AL118" i="37"/>
  <c r="L140" i="37"/>
  <c r="AK11" i="36"/>
  <c r="AM11" i="36"/>
  <c r="AL11" i="36"/>
  <c r="AK35" i="36"/>
  <c r="AM35" i="36"/>
  <c r="AL35" i="36"/>
  <c r="M82" i="36"/>
  <c r="L82" i="36"/>
  <c r="M75" i="36"/>
  <c r="L75" i="36"/>
  <c r="M92" i="36"/>
  <c r="L92" i="36"/>
  <c r="AE105" i="36"/>
  <c r="AJ105" i="36"/>
  <c r="T105" i="36"/>
  <c r="T74" i="36"/>
  <c r="AE74" i="36"/>
  <c r="AJ74" i="36"/>
  <c r="T43" i="36"/>
  <c r="AE43" i="36"/>
  <c r="AJ43" i="36"/>
  <c r="M76" i="36"/>
  <c r="L76" i="36"/>
  <c r="AE189" i="36"/>
  <c r="AJ189" i="36"/>
  <c r="T189" i="36"/>
  <c r="T65" i="36"/>
  <c r="AE65" i="36"/>
  <c r="AJ65" i="36"/>
  <c r="AE167" i="36"/>
  <c r="AJ167" i="36"/>
  <c r="T167" i="36"/>
  <c r="T21" i="36"/>
  <c r="AE21" i="36"/>
  <c r="AJ21" i="36"/>
  <c r="T94" i="36"/>
  <c r="AE94" i="36"/>
  <c r="AJ94" i="36"/>
  <c r="M91" i="36"/>
  <c r="L91" i="36"/>
  <c r="AE104" i="36"/>
  <c r="AJ104" i="36"/>
  <c r="T104" i="36"/>
  <c r="AE203" i="36"/>
  <c r="AJ203" i="36"/>
  <c r="T203" i="36"/>
  <c r="M188" i="36"/>
  <c r="L188" i="36"/>
  <c r="M182" i="36"/>
  <c r="L182" i="36"/>
  <c r="L295" i="36"/>
  <c r="T199" i="36"/>
  <c r="AE199" i="36"/>
  <c r="AJ199" i="36"/>
  <c r="L338" i="36"/>
  <c r="L355" i="36"/>
  <c r="M170" i="36"/>
  <c r="L170" i="36"/>
  <c r="L281" i="36"/>
  <c r="L151" i="36"/>
  <c r="M151" i="36"/>
  <c r="AE201" i="36"/>
  <c r="AJ201" i="36"/>
  <c r="T201" i="36"/>
  <c r="L364" i="36"/>
  <c r="L395" i="36"/>
  <c r="M189" i="36"/>
  <c r="L189" i="36"/>
  <c r="L498" i="36"/>
  <c r="L472" i="36"/>
  <c r="M173" i="36"/>
  <c r="L173" i="36"/>
  <c r="L475" i="36"/>
  <c r="M137" i="38"/>
  <c r="M197" i="38"/>
  <c r="M147" i="38"/>
  <c r="AM19" i="38"/>
  <c r="L69" i="37"/>
  <c r="M69" i="37"/>
  <c r="L498" i="37"/>
  <c r="L338" i="37"/>
  <c r="L402" i="37"/>
  <c r="L466" i="37"/>
  <c r="L500" i="37"/>
  <c r="L257" i="37"/>
  <c r="T141" i="37"/>
  <c r="AE141" i="37"/>
  <c r="AJ141" i="37"/>
  <c r="T69" i="37"/>
  <c r="AE69" i="37"/>
  <c r="AJ69" i="37"/>
  <c r="M87" i="37"/>
  <c r="L87" i="37"/>
  <c r="M185" i="37"/>
  <c r="L185" i="37"/>
  <c r="L223" i="37"/>
  <c r="AE198" i="37"/>
  <c r="AJ198" i="37"/>
  <c r="T198" i="37"/>
  <c r="AE197" i="37"/>
  <c r="AJ197" i="37"/>
  <c r="T197" i="37"/>
  <c r="L217" i="37"/>
  <c r="AM31" i="38"/>
  <c r="L282" i="37"/>
  <c r="AM86" i="37"/>
  <c r="AK86" i="37"/>
  <c r="AL86" i="37"/>
  <c r="T10" i="36"/>
  <c r="AE10" i="36"/>
  <c r="AJ10" i="36"/>
  <c r="M207" i="36"/>
  <c r="L207" i="36"/>
  <c r="M30" i="36"/>
  <c r="L30" i="36"/>
  <c r="L37" i="36"/>
  <c r="M37" i="36"/>
  <c r="L109" i="36"/>
  <c r="M109" i="36"/>
  <c r="M78" i="36"/>
  <c r="L78" i="36"/>
  <c r="M47" i="36"/>
  <c r="L47" i="36"/>
  <c r="M69" i="36"/>
  <c r="L69" i="36"/>
  <c r="AE172" i="36"/>
  <c r="AJ172" i="36"/>
  <c r="T172" i="36"/>
  <c r="M98" i="36"/>
  <c r="L98" i="36"/>
  <c r="AE23" i="36"/>
  <c r="AJ23" i="36"/>
  <c r="T23" i="36"/>
  <c r="M108" i="36"/>
  <c r="L108" i="36"/>
  <c r="M113" i="36"/>
  <c r="L113" i="36"/>
  <c r="AE190" i="36"/>
  <c r="AJ190" i="36"/>
  <c r="T190" i="36"/>
  <c r="T178" i="36"/>
  <c r="AE178" i="36"/>
  <c r="AJ178" i="36"/>
  <c r="L298" i="36"/>
  <c r="L276" i="36"/>
  <c r="L191" i="36"/>
  <c r="M191" i="36"/>
  <c r="L429" i="36"/>
  <c r="L462" i="36"/>
  <c r="M175" i="36"/>
  <c r="L175" i="36"/>
  <c r="T188" i="36"/>
  <c r="AE188" i="36"/>
  <c r="AJ188" i="36"/>
  <c r="M48" i="35"/>
  <c r="M17" i="35"/>
  <c r="T48" i="35"/>
  <c r="AE48" i="35"/>
  <c r="AJ48" i="35"/>
  <c r="L12" i="35"/>
  <c r="M12" i="35"/>
  <c r="T31" i="35"/>
  <c r="AE31" i="35"/>
  <c r="AJ31" i="35"/>
  <c r="M20" i="35"/>
  <c r="L153" i="35"/>
  <c r="M153" i="35"/>
  <c r="AE174" i="35"/>
  <c r="AJ174" i="35"/>
  <c r="T174" i="35"/>
  <c r="L163" i="32"/>
  <c r="M163" i="32"/>
  <c r="M50" i="32"/>
  <c r="L50" i="32"/>
  <c r="M208" i="32"/>
  <c r="L208" i="32"/>
  <c r="M75" i="32"/>
  <c r="L75" i="32"/>
  <c r="M147" i="32"/>
  <c r="L147" i="32"/>
  <c r="AE202" i="32"/>
  <c r="AJ202" i="32"/>
  <c r="T202" i="32"/>
  <c r="AE92" i="32"/>
  <c r="AJ92" i="32"/>
  <c r="T92" i="32"/>
  <c r="T133" i="32"/>
  <c r="AE133" i="32"/>
  <c r="AJ133" i="32"/>
  <c r="M58" i="32"/>
  <c r="L58" i="32"/>
  <c r="M130" i="32"/>
  <c r="L130" i="32"/>
  <c r="T203" i="32"/>
  <c r="AE203" i="32"/>
  <c r="AJ203" i="32"/>
  <c r="T201" i="32"/>
  <c r="AE201" i="32"/>
  <c r="AJ201" i="32"/>
  <c r="AE199" i="32"/>
  <c r="AJ199" i="32"/>
  <c r="T199" i="32"/>
  <c r="L401" i="32"/>
  <c r="M98" i="32"/>
  <c r="L98" i="32"/>
  <c r="AE93" i="32"/>
  <c r="AJ93" i="32"/>
  <c r="T93" i="32"/>
  <c r="M74" i="32"/>
  <c r="L74" i="32"/>
  <c r="M68" i="32"/>
  <c r="L68" i="32"/>
  <c r="L55" i="32"/>
  <c r="M55" i="32"/>
  <c r="BA18" i="32"/>
  <c r="BB26" i="32"/>
  <c r="BA19" i="32"/>
  <c r="M78" i="33"/>
  <c r="L78" i="33"/>
  <c r="AE19" i="35"/>
  <c r="AJ19" i="35"/>
  <c r="T19" i="35"/>
  <c r="M78" i="35"/>
  <c r="L78" i="35"/>
  <c r="T55" i="35"/>
  <c r="AE55" i="35"/>
  <c r="AJ55" i="35"/>
  <c r="M145" i="35"/>
  <c r="L145" i="35"/>
  <c r="T138" i="35"/>
  <c r="AE138" i="35"/>
  <c r="AJ138" i="35"/>
  <c r="M84" i="35"/>
  <c r="L84" i="35"/>
  <c r="M109" i="35"/>
  <c r="L109" i="35"/>
  <c r="T116" i="35"/>
  <c r="AE116" i="35"/>
  <c r="AJ116" i="35"/>
  <c r="T163" i="35"/>
  <c r="AE163" i="35"/>
  <c r="AJ163" i="35"/>
  <c r="M141" i="35"/>
  <c r="L141" i="35"/>
  <c r="AE136" i="35"/>
  <c r="AJ136" i="35"/>
  <c r="T136" i="35"/>
  <c r="T58" i="35"/>
  <c r="AE58" i="35"/>
  <c r="AJ58" i="35"/>
  <c r="AE130" i="35"/>
  <c r="AJ130" i="35"/>
  <c r="T130" i="35"/>
  <c r="AE160" i="35"/>
  <c r="AJ160" i="35"/>
  <c r="T160" i="35"/>
  <c r="M24" i="33"/>
  <c r="L24" i="33"/>
  <c r="M130" i="33"/>
  <c r="L130" i="33"/>
  <c r="AE52" i="35"/>
  <c r="AJ52" i="35"/>
  <c r="T52" i="35"/>
  <c r="T16" i="35"/>
  <c r="AE16" i="35"/>
  <c r="AJ16" i="35"/>
  <c r="M111" i="33"/>
  <c r="L111" i="33"/>
  <c r="M120" i="35"/>
  <c r="L120" i="35"/>
  <c r="M148" i="33"/>
  <c r="M167" i="33"/>
  <c r="L167" i="33"/>
  <c r="M28" i="35"/>
  <c r="L28" i="35"/>
  <c r="AE167" i="35"/>
  <c r="AJ167" i="35"/>
  <c r="T167" i="35"/>
  <c r="M112" i="35"/>
  <c r="L112" i="35"/>
  <c r="T149" i="35"/>
  <c r="AE149" i="35"/>
  <c r="AJ149" i="35"/>
  <c r="L151" i="35"/>
  <c r="M151" i="35"/>
  <c r="AE109" i="35"/>
  <c r="AJ109" i="35"/>
  <c r="T109" i="35"/>
  <c r="M207" i="35"/>
  <c r="L207" i="35"/>
  <c r="T154" i="35"/>
  <c r="AE154" i="35"/>
  <c r="AJ154" i="35"/>
  <c r="L74" i="35"/>
  <c r="M74" i="35"/>
  <c r="AE178" i="35"/>
  <c r="AJ178" i="35"/>
  <c r="T178" i="35"/>
  <c r="T99" i="35"/>
  <c r="AE99" i="35"/>
  <c r="AJ99" i="35"/>
  <c r="M144" i="35"/>
  <c r="L144" i="35"/>
  <c r="AM125" i="35"/>
  <c r="AL125" i="35"/>
  <c r="AK125" i="35"/>
  <c r="AK84" i="34"/>
  <c r="AM84" i="34"/>
  <c r="AL84" i="34"/>
  <c r="M202" i="33"/>
  <c r="L202" i="33"/>
  <c r="L27" i="35"/>
  <c r="M27" i="35"/>
  <c r="L63" i="35"/>
  <c r="M63" i="35"/>
  <c r="M183" i="33"/>
  <c r="L183" i="33"/>
  <c r="M45" i="33"/>
  <c r="L45" i="33"/>
  <c r="T36" i="35"/>
  <c r="AE36" i="35"/>
  <c r="AJ36" i="35"/>
  <c r="AE76" i="35"/>
  <c r="AJ76" i="35"/>
  <c r="T76" i="35"/>
  <c r="L75" i="35"/>
  <c r="M75" i="35"/>
  <c r="M33" i="35"/>
  <c r="L33" i="35"/>
  <c r="M31" i="35"/>
  <c r="L31" i="35"/>
  <c r="L173" i="35"/>
  <c r="M173" i="35"/>
  <c r="M82" i="35"/>
  <c r="L82" i="35"/>
  <c r="M50" i="35"/>
  <c r="L50" i="35"/>
  <c r="AE190" i="35"/>
  <c r="AJ190" i="35"/>
  <c r="T190" i="35"/>
  <c r="L149" i="35"/>
  <c r="M149" i="35"/>
  <c r="M169" i="35"/>
  <c r="L169" i="35"/>
  <c r="AE82" i="35"/>
  <c r="AJ82" i="35"/>
  <c r="T82" i="35"/>
  <c r="L194" i="35"/>
  <c r="M194" i="35"/>
  <c r="L209" i="35"/>
  <c r="M163" i="35"/>
  <c r="L163" i="35"/>
  <c r="AE152" i="35"/>
  <c r="AJ152" i="35"/>
  <c r="T152" i="35"/>
  <c r="L367" i="35"/>
  <c r="T18" i="35"/>
  <c r="AE18" i="35"/>
  <c r="AJ18" i="35"/>
  <c r="T10" i="35"/>
  <c r="AE10" i="35"/>
  <c r="AJ10" i="35"/>
  <c r="M9" i="35"/>
  <c r="L9" i="35"/>
  <c r="L21" i="35"/>
  <c r="M21" i="35"/>
  <c r="M47" i="35"/>
  <c r="L47" i="35"/>
  <c r="M90" i="35"/>
  <c r="L90" i="35"/>
  <c r="AE44" i="35"/>
  <c r="AJ44" i="35"/>
  <c r="T44" i="35"/>
  <c r="T39" i="35"/>
  <c r="AE39" i="35"/>
  <c r="AJ39" i="35"/>
  <c r="T108" i="35"/>
  <c r="AE108" i="35"/>
  <c r="AJ108" i="35"/>
  <c r="M185" i="35"/>
  <c r="L185" i="35"/>
  <c r="AE59" i="35"/>
  <c r="AJ59" i="35"/>
  <c r="T59" i="35"/>
  <c r="M53" i="35"/>
  <c r="L53" i="35"/>
  <c r="M125" i="35"/>
  <c r="L125" i="35"/>
  <c r="AE129" i="35"/>
  <c r="AJ129" i="35"/>
  <c r="T129" i="35"/>
  <c r="M150" i="35"/>
  <c r="L150" i="35"/>
  <c r="M115" i="35"/>
  <c r="L115" i="35"/>
  <c r="T189" i="35"/>
  <c r="AE189" i="35"/>
  <c r="AJ189" i="35"/>
  <c r="L213" i="35"/>
  <c r="AE196" i="35"/>
  <c r="AJ196" i="35"/>
  <c r="T196" i="35"/>
  <c r="L306" i="35"/>
  <c r="M19" i="34"/>
  <c r="L19" i="34"/>
  <c r="AE90" i="34"/>
  <c r="AJ90" i="34"/>
  <c r="T90" i="34"/>
  <c r="T119" i="34"/>
  <c r="AE119" i="34"/>
  <c r="AJ119" i="34"/>
  <c r="M69" i="34"/>
  <c r="L69" i="34"/>
  <c r="AE39" i="34"/>
  <c r="AJ39" i="34"/>
  <c r="T39" i="34"/>
  <c r="AE111" i="34"/>
  <c r="AJ111" i="34"/>
  <c r="T111" i="34"/>
  <c r="AE92" i="34"/>
  <c r="AJ92" i="34"/>
  <c r="T92" i="34"/>
  <c r="M180" i="34"/>
  <c r="L180" i="34"/>
  <c r="M77" i="34"/>
  <c r="L77" i="34"/>
  <c r="AE125" i="34"/>
  <c r="AJ125" i="34"/>
  <c r="T125" i="34"/>
  <c r="M207" i="34"/>
  <c r="L207" i="34"/>
  <c r="M26" i="35"/>
  <c r="L26" i="35"/>
  <c r="L45" i="35"/>
  <c r="M45" i="35"/>
  <c r="M142" i="35"/>
  <c r="L142" i="35"/>
  <c r="T34" i="35"/>
  <c r="AE34" i="35"/>
  <c r="AJ34" i="35"/>
  <c r="T101" i="35"/>
  <c r="AE101" i="35"/>
  <c r="AJ101" i="35"/>
  <c r="M97" i="35"/>
  <c r="L97" i="35"/>
  <c r="M133" i="35"/>
  <c r="L133" i="35"/>
  <c r="M134" i="35"/>
  <c r="L134" i="35"/>
  <c r="M126" i="35"/>
  <c r="L126" i="35"/>
  <c r="M183" i="35"/>
  <c r="L183" i="35"/>
  <c r="T171" i="35"/>
  <c r="AE171" i="35"/>
  <c r="AJ171" i="35"/>
  <c r="M41" i="35"/>
  <c r="L41" i="35"/>
  <c r="M42" i="35"/>
  <c r="T55" i="34"/>
  <c r="AE55" i="34"/>
  <c r="AJ55" i="34"/>
  <c r="M21" i="34"/>
  <c r="L21" i="34"/>
  <c r="M94" i="34"/>
  <c r="L94" i="34"/>
  <c r="AE88" i="34"/>
  <c r="AJ88" i="34"/>
  <c r="T88" i="34"/>
  <c r="M125" i="34"/>
  <c r="L125" i="34"/>
  <c r="M169" i="34"/>
  <c r="L169" i="34"/>
  <c r="T70" i="34"/>
  <c r="AE70" i="34"/>
  <c r="AJ70" i="34"/>
  <c r="M178" i="34"/>
  <c r="L178" i="34"/>
  <c r="L43" i="34"/>
  <c r="M43" i="34"/>
  <c r="M96" i="34"/>
  <c r="L96" i="34"/>
  <c r="M191" i="34"/>
  <c r="L191" i="34"/>
  <c r="M129" i="34"/>
  <c r="L129" i="34"/>
  <c r="T203" i="34"/>
  <c r="AE203" i="34"/>
  <c r="AJ203" i="34"/>
  <c r="M208" i="34"/>
  <c r="L208" i="34"/>
  <c r="AE117" i="34"/>
  <c r="AJ117" i="34"/>
  <c r="T117" i="34"/>
  <c r="L206" i="34"/>
  <c r="M206" i="34"/>
  <c r="AM59" i="34"/>
  <c r="AL59" i="34"/>
  <c r="AK59" i="34"/>
  <c r="L97" i="34"/>
  <c r="M97" i="34"/>
  <c r="L37" i="34"/>
  <c r="M37" i="34"/>
  <c r="M70" i="35"/>
  <c r="L70" i="35"/>
  <c r="M15" i="35"/>
  <c r="L15" i="35"/>
  <c r="M60" i="35"/>
  <c r="J8" i="35"/>
  <c r="A8" i="35"/>
  <c r="AM41" i="33"/>
  <c r="AM33" i="33"/>
  <c r="M32" i="34"/>
  <c r="L32" i="34"/>
  <c r="M127" i="34"/>
  <c r="L127" i="34"/>
  <c r="L149" i="34"/>
  <c r="M149" i="34"/>
  <c r="M181" i="34"/>
  <c r="L181" i="34"/>
  <c r="M62" i="34"/>
  <c r="L62" i="34"/>
  <c r="M10" i="34"/>
  <c r="L10" i="34"/>
  <c r="M203" i="34"/>
  <c r="L203" i="34"/>
  <c r="AE122" i="34"/>
  <c r="AJ122" i="34"/>
  <c r="T122" i="34"/>
  <c r="L201" i="34"/>
  <c r="M201" i="34"/>
  <c r="L254" i="34"/>
  <c r="T175" i="34"/>
  <c r="AE175" i="34"/>
  <c r="AJ175" i="34"/>
  <c r="L250" i="34"/>
  <c r="L434" i="34"/>
  <c r="L470" i="34"/>
  <c r="AE69" i="34"/>
  <c r="AJ69" i="34"/>
  <c r="T69" i="34"/>
  <c r="M84" i="33"/>
  <c r="L84" i="33"/>
  <c r="M177" i="33"/>
  <c r="L177" i="33"/>
  <c r="L240" i="33"/>
  <c r="L414" i="33"/>
  <c r="L272" i="33"/>
  <c r="L486" i="33"/>
  <c r="L277" i="33"/>
  <c r="L427" i="33"/>
  <c r="L491" i="33"/>
  <c r="AM206" i="33"/>
  <c r="AM147" i="33"/>
  <c r="AM43" i="33"/>
  <c r="BA26" i="33"/>
  <c r="AZ18" i="33"/>
  <c r="AZ26" i="33"/>
  <c r="AM185" i="33"/>
  <c r="M117" i="32"/>
  <c r="L117" i="32"/>
  <c r="T111" i="32"/>
  <c r="AE111" i="32"/>
  <c r="AJ111" i="32"/>
  <c r="M84" i="32"/>
  <c r="L84" i="32"/>
  <c r="M156" i="32"/>
  <c r="L156" i="32"/>
  <c r="M125" i="32"/>
  <c r="L125" i="32"/>
  <c r="M195" i="32"/>
  <c r="L195" i="32"/>
  <c r="M193" i="32"/>
  <c r="L193" i="32"/>
  <c r="L258" i="32"/>
  <c r="M191" i="32"/>
  <c r="L191" i="32"/>
  <c r="L376" i="32"/>
  <c r="L302" i="32"/>
  <c r="L366" i="32"/>
  <c r="M9" i="32"/>
  <c r="L9" i="32"/>
  <c r="M97" i="32"/>
  <c r="L97" i="32"/>
  <c r="T38" i="35"/>
  <c r="AE38" i="35"/>
  <c r="AJ38" i="35"/>
  <c r="M35" i="35"/>
  <c r="L35" i="35"/>
  <c r="M76" i="35"/>
  <c r="L76" i="35"/>
  <c r="AE56" i="35"/>
  <c r="AJ56" i="35"/>
  <c r="T56" i="35"/>
  <c r="M43" i="35"/>
  <c r="L43" i="35"/>
  <c r="M38" i="35"/>
  <c r="L38" i="35"/>
  <c r="T32" i="35"/>
  <c r="AE32" i="35"/>
  <c r="AJ32" i="35"/>
  <c r="M57" i="35"/>
  <c r="L57" i="35"/>
  <c r="AE51" i="35"/>
  <c r="AJ51" i="35"/>
  <c r="T51" i="35"/>
  <c r="L200" i="35"/>
  <c r="M200" i="35"/>
  <c r="AE121" i="35"/>
  <c r="AJ121" i="35"/>
  <c r="T121" i="35"/>
  <c r="M118" i="35"/>
  <c r="L118" i="35"/>
  <c r="T150" i="35"/>
  <c r="AE150" i="35"/>
  <c r="AJ150" i="35"/>
  <c r="AE201" i="35"/>
  <c r="AJ201" i="35"/>
  <c r="T201" i="35"/>
  <c r="M86" i="35"/>
  <c r="L86" i="35"/>
  <c r="AE111" i="35"/>
  <c r="AJ111" i="35"/>
  <c r="T111" i="35"/>
  <c r="T195" i="35"/>
  <c r="AE195" i="35"/>
  <c r="AJ195" i="35"/>
  <c r="L156" i="35"/>
  <c r="M156" i="35"/>
  <c r="L223" i="35"/>
  <c r="L324" i="35"/>
  <c r="L292" i="35"/>
  <c r="L253" i="35"/>
  <c r="L406" i="35"/>
  <c r="L443" i="35"/>
  <c r="L386" i="35"/>
  <c r="L429" i="35"/>
  <c r="L493" i="35"/>
  <c r="T46" i="35"/>
  <c r="AE46" i="35"/>
  <c r="AJ46" i="35"/>
  <c r="T43" i="34"/>
  <c r="AE43" i="34"/>
  <c r="AJ43" i="34"/>
  <c r="AE17" i="34"/>
  <c r="AJ17" i="34"/>
  <c r="T17" i="34"/>
  <c r="T138" i="34"/>
  <c r="AE138" i="34"/>
  <c r="AJ138" i="34"/>
  <c r="M137" i="34"/>
  <c r="L137" i="34"/>
  <c r="T65" i="34"/>
  <c r="AE65" i="34"/>
  <c r="AJ65" i="34"/>
  <c r="AE176" i="34"/>
  <c r="AJ176" i="34"/>
  <c r="T176" i="34"/>
  <c r="AE73" i="34"/>
  <c r="AJ73" i="34"/>
  <c r="T73" i="34"/>
  <c r="M188" i="34"/>
  <c r="L188" i="34"/>
  <c r="M126" i="34"/>
  <c r="L126" i="34"/>
  <c r="L179" i="34"/>
  <c r="M179" i="34"/>
  <c r="AE195" i="34"/>
  <c r="AJ195" i="34"/>
  <c r="T195" i="34"/>
  <c r="L421" i="34"/>
  <c r="AE57" i="34"/>
  <c r="AJ57" i="34"/>
  <c r="T57" i="34"/>
  <c r="AE22" i="34"/>
  <c r="AJ22" i="34"/>
  <c r="T22" i="34"/>
  <c r="L49" i="34"/>
  <c r="M49" i="34"/>
  <c r="T67" i="34"/>
  <c r="AE67" i="34"/>
  <c r="AJ67" i="34"/>
  <c r="AM115" i="34"/>
  <c r="AK115" i="34"/>
  <c r="AL115" i="34"/>
  <c r="M119" i="33"/>
  <c r="L119" i="33"/>
  <c r="M33" i="33"/>
  <c r="L33" i="33"/>
  <c r="M191" i="33"/>
  <c r="L191" i="33"/>
  <c r="M89" i="33"/>
  <c r="L89" i="33"/>
  <c r="M175" i="33"/>
  <c r="L175" i="33"/>
  <c r="M39" i="33"/>
  <c r="L39" i="33"/>
  <c r="M122" i="33"/>
  <c r="L122" i="33"/>
  <c r="M156" i="33"/>
  <c r="L156" i="33"/>
  <c r="M137" i="33"/>
  <c r="L137" i="33"/>
  <c r="L268" i="33"/>
  <c r="M74" i="33"/>
  <c r="L74" i="33"/>
  <c r="L43" i="33"/>
  <c r="M43" i="33"/>
  <c r="T108" i="32"/>
  <c r="AE108" i="32"/>
  <c r="AJ108" i="32"/>
  <c r="AE61" i="32"/>
  <c r="AJ61" i="32"/>
  <c r="T61" i="32"/>
  <c r="T142" i="32"/>
  <c r="AE142" i="32"/>
  <c r="AJ142" i="32"/>
  <c r="M13" i="32"/>
  <c r="L13" i="32"/>
  <c r="AE67" i="32"/>
  <c r="AJ67" i="32"/>
  <c r="T67" i="32"/>
  <c r="M115" i="32"/>
  <c r="L115" i="32"/>
  <c r="L393" i="32"/>
  <c r="L426" i="32"/>
  <c r="AE94" i="32"/>
  <c r="AJ94" i="32"/>
  <c r="T94" i="32"/>
  <c r="M133" i="32"/>
  <c r="L133" i="32"/>
  <c r="M107" i="32"/>
  <c r="L107" i="32"/>
  <c r="AM26" i="32"/>
  <c r="AL26" i="32"/>
  <c r="AK26" i="32"/>
  <c r="L19" i="32"/>
  <c r="L59" i="32"/>
  <c r="M17" i="32"/>
  <c r="L384" i="34"/>
  <c r="L152" i="34"/>
  <c r="M152" i="34"/>
  <c r="AM18" i="34"/>
  <c r="AL18" i="34"/>
  <c r="AK18" i="34"/>
  <c r="M71" i="33"/>
  <c r="L71" i="33"/>
  <c r="M182" i="33"/>
  <c r="L182" i="33"/>
  <c r="M206" i="33"/>
  <c r="L206" i="33"/>
  <c r="M58" i="33"/>
  <c r="L58" i="33"/>
  <c r="M68" i="33"/>
  <c r="L68" i="33"/>
  <c r="M61" i="33"/>
  <c r="L61" i="33"/>
  <c r="M97" i="33"/>
  <c r="L97" i="33"/>
  <c r="M169" i="33"/>
  <c r="L169" i="33"/>
  <c r="L279" i="33"/>
  <c r="L343" i="33"/>
  <c r="S10" i="33"/>
  <c r="AD10" i="33"/>
  <c r="AE71" i="32"/>
  <c r="AJ71" i="32"/>
  <c r="T71" i="32"/>
  <c r="AE143" i="32"/>
  <c r="AJ143" i="32"/>
  <c r="T143" i="32"/>
  <c r="M168" i="32"/>
  <c r="L168" i="32"/>
  <c r="AE126" i="32"/>
  <c r="AJ126" i="32"/>
  <c r="T126" i="32"/>
  <c r="L419" i="32"/>
  <c r="L441" i="32"/>
  <c r="AE124" i="32"/>
  <c r="AJ124" i="32"/>
  <c r="T124" i="32"/>
  <c r="L134" i="32"/>
  <c r="M134" i="32"/>
  <c r="AE127" i="32"/>
  <c r="AJ127" i="32"/>
  <c r="T127" i="32"/>
  <c r="AE98" i="32"/>
  <c r="AJ98" i="32"/>
  <c r="T98" i="32"/>
  <c r="AE56" i="32"/>
  <c r="AJ56" i="32"/>
  <c r="T56" i="32"/>
  <c r="BB29" i="32"/>
  <c r="BA21" i="32"/>
  <c r="M81" i="35"/>
  <c r="L81" i="35"/>
  <c r="AE43" i="35"/>
  <c r="AJ43" i="35"/>
  <c r="T43" i="35"/>
  <c r="M40" i="35"/>
  <c r="L40" i="35"/>
  <c r="L39" i="35"/>
  <c r="M39" i="35"/>
  <c r="T96" i="35"/>
  <c r="AE96" i="35"/>
  <c r="AJ96" i="35"/>
  <c r="T68" i="35"/>
  <c r="AE68" i="35"/>
  <c r="AJ68" i="35"/>
  <c r="M46" i="35"/>
  <c r="L46" i="35"/>
  <c r="T62" i="35"/>
  <c r="AE62" i="35"/>
  <c r="AJ62" i="35"/>
  <c r="AE103" i="35"/>
  <c r="AJ103" i="35"/>
  <c r="T103" i="35"/>
  <c r="T64" i="35"/>
  <c r="AE64" i="35"/>
  <c r="AJ64" i="35"/>
  <c r="AE134" i="35"/>
  <c r="AJ134" i="35"/>
  <c r="T134" i="35"/>
  <c r="T126" i="35"/>
  <c r="AE126" i="35"/>
  <c r="AJ126" i="35"/>
  <c r="L143" i="35"/>
  <c r="M143" i="35"/>
  <c r="T185" i="35"/>
  <c r="AE185" i="35"/>
  <c r="AJ185" i="35"/>
  <c r="T94" i="35"/>
  <c r="AE94" i="35"/>
  <c r="AJ94" i="35"/>
  <c r="M177" i="35"/>
  <c r="L177" i="35"/>
  <c r="T202" i="35"/>
  <c r="AE202" i="35"/>
  <c r="AJ202" i="35"/>
  <c r="L205" i="35"/>
  <c r="M205" i="35"/>
  <c r="L202" i="35"/>
  <c r="M202" i="35"/>
  <c r="L225" i="35"/>
  <c r="M199" i="35"/>
  <c r="L199" i="35"/>
  <c r="M175" i="35"/>
  <c r="L175" i="35"/>
  <c r="T164" i="35"/>
  <c r="AE164" i="35"/>
  <c r="AJ164" i="35"/>
  <c r="L231" i="35"/>
  <c r="L336" i="35"/>
  <c r="L261" i="35"/>
  <c r="L405" i="35"/>
  <c r="L357" i="35"/>
  <c r="L353" i="35"/>
  <c r="L394" i="35"/>
  <c r="L450" i="35"/>
  <c r="L395" i="35"/>
  <c r="L437" i="35"/>
  <c r="M92" i="34"/>
  <c r="L92" i="34"/>
  <c r="T167" i="34"/>
  <c r="AE167" i="34"/>
  <c r="AJ167" i="34"/>
  <c r="M13" i="34"/>
  <c r="L13" i="34"/>
  <c r="M74" i="34"/>
  <c r="L74" i="34"/>
  <c r="M28" i="34"/>
  <c r="L28" i="34"/>
  <c r="L230" i="34"/>
  <c r="M121" i="34"/>
  <c r="L121" i="34"/>
  <c r="T134" i="34"/>
  <c r="AE134" i="34"/>
  <c r="AJ134" i="34"/>
  <c r="T187" i="34"/>
  <c r="AE187" i="34"/>
  <c r="AJ187" i="34"/>
  <c r="M151" i="34"/>
  <c r="L151" i="34"/>
  <c r="L338" i="34"/>
  <c r="L292" i="34"/>
  <c r="L309" i="34"/>
  <c r="L389" i="34"/>
  <c r="L270" i="34"/>
  <c r="L334" i="34"/>
  <c r="M47" i="34"/>
  <c r="L47" i="34"/>
  <c r="AM47" i="34"/>
  <c r="AK47" i="34"/>
  <c r="AL47" i="34"/>
  <c r="AK35" i="34"/>
  <c r="AL35" i="34"/>
  <c r="AM35" i="34"/>
  <c r="L64" i="34"/>
  <c r="M44" i="34"/>
  <c r="L44" i="34"/>
  <c r="AM19" i="34"/>
  <c r="AK19" i="34"/>
  <c r="AL19" i="34"/>
  <c r="AM140" i="34"/>
  <c r="AL140" i="34"/>
  <c r="AK140" i="34"/>
  <c r="M200" i="33"/>
  <c r="L200" i="33"/>
  <c r="M196" i="33"/>
  <c r="L196" i="33"/>
  <c r="M9" i="33"/>
  <c r="M11" i="33"/>
  <c r="M13" i="33"/>
  <c r="M15" i="33"/>
  <c r="M17" i="33"/>
  <c r="M18" i="33"/>
  <c r="M19" i="33"/>
  <c r="M20" i="33"/>
  <c r="M22" i="33"/>
  <c r="M26" i="33"/>
  <c r="M29" i="33"/>
  <c r="M35" i="33"/>
  <c r="M37" i="33"/>
  <c r="M42" i="33"/>
  <c r="M44" i="33"/>
  <c r="M46" i="33"/>
  <c r="M48" i="33"/>
  <c r="M49" i="33"/>
  <c r="M51" i="33"/>
  <c r="M53" i="33"/>
  <c r="M54" i="33"/>
  <c r="M56" i="33"/>
  <c r="M59" i="33"/>
  <c r="M60" i="33"/>
  <c r="M62" i="33"/>
  <c r="M63" i="33"/>
  <c r="M64" i="33"/>
  <c r="M65" i="33"/>
  <c r="M67" i="33"/>
  <c r="M69" i="33"/>
  <c r="M70" i="33"/>
  <c r="M72" i="33"/>
  <c r="M73" i="33"/>
  <c r="M75" i="33"/>
  <c r="M76" i="33"/>
  <c r="M77" i="33"/>
  <c r="M80" i="33"/>
  <c r="M81" i="33"/>
  <c r="M82" i="33"/>
  <c r="M85" i="33"/>
  <c r="M86" i="33"/>
  <c r="M87" i="33"/>
  <c r="M90" i="33"/>
  <c r="M92" i="33"/>
  <c r="M93" i="33"/>
  <c r="M94" i="33"/>
  <c r="M95" i="33"/>
  <c r="M96" i="33"/>
  <c r="M98" i="33"/>
  <c r="M99" i="33"/>
  <c r="M100" i="33"/>
  <c r="M101" i="33"/>
  <c r="M102" i="33"/>
  <c r="M103" i="33"/>
  <c r="M104" i="33"/>
  <c r="L104" i="33"/>
  <c r="L46" i="33"/>
  <c r="L379" i="33"/>
  <c r="L237" i="33"/>
  <c r="L436" i="33"/>
  <c r="L405" i="33"/>
  <c r="L393" i="33"/>
  <c r="L42" i="33"/>
  <c r="L37" i="33"/>
  <c r="M115" i="33"/>
  <c r="AM72" i="33"/>
  <c r="AM34" i="33"/>
  <c r="AE46" i="32"/>
  <c r="AJ46" i="32"/>
  <c r="T46" i="32"/>
  <c r="M160" i="32"/>
  <c r="L160" i="32"/>
  <c r="L236" i="32"/>
  <c r="T123" i="32"/>
  <c r="AE123" i="32"/>
  <c r="AJ123" i="32"/>
  <c r="M96" i="32"/>
  <c r="L96" i="32"/>
  <c r="T186" i="32"/>
  <c r="AE186" i="32"/>
  <c r="AJ186" i="32"/>
  <c r="M137" i="32"/>
  <c r="L137" i="32"/>
  <c r="L272" i="32"/>
  <c r="L207" i="32"/>
  <c r="M207" i="32"/>
  <c r="M205" i="32"/>
  <c r="L205" i="32"/>
  <c r="M203" i="32"/>
  <c r="L203" i="32"/>
  <c r="L408" i="32"/>
  <c r="L447" i="32"/>
  <c r="L299" i="32"/>
  <c r="L434" i="32"/>
  <c r="L420" i="32"/>
  <c r="L484" i="32"/>
  <c r="T73" i="32"/>
  <c r="AE73" i="32"/>
  <c r="AJ73" i="32"/>
  <c r="M131" i="32"/>
  <c r="L131" i="32"/>
  <c r="T130" i="32"/>
  <c r="AE130" i="32"/>
  <c r="AJ130" i="32"/>
  <c r="AE51" i="32"/>
  <c r="AJ51" i="32"/>
  <c r="T51" i="32"/>
  <c r="L62" i="32"/>
  <c r="AM47" i="32"/>
  <c r="AL47" i="32"/>
  <c r="AK47" i="32"/>
  <c r="L71" i="32"/>
  <c r="M66" i="35"/>
  <c r="L66" i="35"/>
  <c r="AZ22" i="35"/>
  <c r="M11" i="35"/>
  <c r="L11" i="35"/>
  <c r="L117" i="35"/>
  <c r="M117" i="35"/>
  <c r="M49" i="35"/>
  <c r="L49" i="35"/>
  <c r="AE47" i="35"/>
  <c r="AJ47" i="35"/>
  <c r="T47" i="35"/>
  <c r="L111" i="35"/>
  <c r="M111" i="35"/>
  <c r="T104" i="35"/>
  <c r="AE104" i="35"/>
  <c r="AJ104" i="35"/>
  <c r="T69" i="35"/>
  <c r="AE69" i="35"/>
  <c r="AJ69" i="35"/>
  <c r="AE61" i="35"/>
  <c r="AJ61" i="35"/>
  <c r="T61" i="35"/>
  <c r="M139" i="35"/>
  <c r="L139" i="35"/>
  <c r="T132" i="35"/>
  <c r="AE132" i="35"/>
  <c r="AJ132" i="35"/>
  <c r="M157" i="35"/>
  <c r="L157" i="35"/>
  <c r="M98" i="35"/>
  <c r="L98" i="35"/>
  <c r="M184" i="35"/>
  <c r="L184" i="35"/>
  <c r="AE123" i="35"/>
  <c r="AJ123" i="35"/>
  <c r="T123" i="35"/>
  <c r="M168" i="35"/>
  <c r="L168" i="35"/>
  <c r="L299" i="35"/>
  <c r="L348" i="35"/>
  <c r="L252" i="35"/>
  <c r="L314" i="35"/>
  <c r="L433" i="35"/>
  <c r="L422" i="35"/>
  <c r="L480" i="35"/>
  <c r="M24" i="34"/>
  <c r="L24" i="34"/>
  <c r="M195" i="34"/>
  <c r="L195" i="34"/>
  <c r="T77" i="34"/>
  <c r="AE77" i="34"/>
  <c r="AJ77" i="34"/>
  <c r="M146" i="34"/>
  <c r="L146" i="34"/>
  <c r="T30" i="34"/>
  <c r="AE30" i="34"/>
  <c r="AJ30" i="34"/>
  <c r="AE85" i="34"/>
  <c r="AJ85" i="34"/>
  <c r="T85" i="34"/>
  <c r="L235" i="34"/>
  <c r="T198" i="34"/>
  <c r="AE198" i="34"/>
  <c r="AJ198" i="34"/>
  <c r="M138" i="34"/>
  <c r="L138" i="34"/>
  <c r="AE127" i="34"/>
  <c r="AJ127" i="34"/>
  <c r="T127" i="34"/>
  <c r="M189" i="34"/>
  <c r="L189" i="34"/>
  <c r="L233" i="34"/>
  <c r="L308" i="34"/>
  <c r="L376" i="34"/>
  <c r="L459" i="34"/>
  <c r="L428" i="34"/>
  <c r="L401" i="34"/>
  <c r="L465" i="34"/>
  <c r="AE42" i="34"/>
  <c r="AJ42" i="34"/>
  <c r="T42" i="34"/>
  <c r="AE11" i="34"/>
  <c r="AJ11" i="34"/>
  <c r="T11" i="34"/>
  <c r="AE40" i="34"/>
  <c r="AJ40" i="34"/>
  <c r="T40" i="34"/>
  <c r="AM9" i="34"/>
  <c r="AK9" i="34"/>
  <c r="AL9" i="34"/>
  <c r="M146" i="33"/>
  <c r="L146" i="33"/>
  <c r="L19" i="33"/>
  <c r="L201" i="33"/>
  <c r="M201" i="33"/>
  <c r="L103" i="33"/>
  <c r="L257" i="33"/>
  <c r="L96" i="33"/>
  <c r="M168" i="33"/>
  <c r="L168" i="33"/>
  <c r="M149" i="33"/>
  <c r="L149" i="33"/>
  <c r="L258" i="33"/>
  <c r="L452" i="33"/>
  <c r="L287" i="33"/>
  <c r="L351" i="33"/>
  <c r="L458" i="33"/>
  <c r="L41" i="33"/>
  <c r="L90" i="33"/>
  <c r="M129" i="33"/>
  <c r="L129" i="33"/>
  <c r="AM67" i="33"/>
  <c r="AM37" i="33"/>
  <c r="AE74" i="32"/>
  <c r="AJ74" i="32"/>
  <c r="T74" i="32"/>
  <c r="L148" i="32"/>
  <c r="M148" i="32"/>
  <c r="AE185" i="32"/>
  <c r="AJ185" i="32"/>
  <c r="T185" i="32"/>
  <c r="AE197" i="32"/>
  <c r="AJ197" i="32"/>
  <c r="T197" i="32"/>
  <c r="M127" i="32"/>
  <c r="L127" i="32"/>
  <c r="L187" i="32"/>
  <c r="M187" i="32"/>
  <c r="AE168" i="32"/>
  <c r="AJ168" i="32"/>
  <c r="T168" i="32"/>
  <c r="L384" i="32"/>
  <c r="L495" i="32"/>
  <c r="L418" i="32"/>
  <c r="L300" i="32"/>
  <c r="M93" i="32"/>
  <c r="L93" i="32"/>
  <c r="T79" i="32"/>
  <c r="AE79" i="32"/>
  <c r="AJ79" i="32"/>
  <c r="AE122" i="32"/>
  <c r="AJ122" i="32"/>
  <c r="T122" i="32"/>
  <c r="M112" i="32"/>
  <c r="M64" i="35"/>
  <c r="L64" i="35"/>
  <c r="L32" i="35"/>
  <c r="M32" i="35"/>
  <c r="AE9" i="35"/>
  <c r="AJ9" i="35"/>
  <c r="T9" i="35"/>
  <c r="AE29" i="35"/>
  <c r="AJ29" i="35"/>
  <c r="T29" i="35"/>
  <c r="T54" i="35"/>
  <c r="AE54" i="35"/>
  <c r="AJ54" i="35"/>
  <c r="M71" i="35"/>
  <c r="L71" i="35"/>
  <c r="M129" i="35"/>
  <c r="L129" i="35"/>
  <c r="L108" i="35"/>
  <c r="M108" i="35"/>
  <c r="T74" i="35"/>
  <c r="AE74" i="35"/>
  <c r="AJ74" i="35"/>
  <c r="M65" i="35"/>
  <c r="L65" i="35"/>
  <c r="M155" i="35"/>
  <c r="L155" i="35"/>
  <c r="T175" i="35"/>
  <c r="AE175" i="35"/>
  <c r="AJ175" i="35"/>
  <c r="L131" i="35"/>
  <c r="M131" i="35"/>
  <c r="L119" i="35"/>
  <c r="M119" i="35"/>
  <c r="AE198" i="35"/>
  <c r="AJ198" i="35"/>
  <c r="T198" i="35"/>
  <c r="M206" i="35"/>
  <c r="L206" i="35"/>
  <c r="M55" i="35"/>
  <c r="L55" i="35"/>
  <c r="M127" i="35"/>
  <c r="L127" i="35"/>
  <c r="L340" i="35"/>
  <c r="L265" i="35"/>
  <c r="L325" i="35"/>
  <c r="L300" i="35"/>
  <c r="L415" i="35"/>
  <c r="AM35" i="35"/>
  <c r="AL35" i="35"/>
  <c r="AK35" i="35"/>
  <c r="M23" i="34"/>
  <c r="L23" i="34"/>
  <c r="AE26" i="34"/>
  <c r="AJ26" i="34"/>
  <c r="T26" i="34"/>
  <c r="AE102" i="34"/>
  <c r="AJ102" i="34"/>
  <c r="T102" i="34"/>
  <c r="AE123" i="34"/>
  <c r="AJ123" i="34"/>
  <c r="T123" i="34"/>
  <c r="M115" i="34"/>
  <c r="L115" i="34"/>
  <c r="T16" i="34"/>
  <c r="AE16" i="34"/>
  <c r="AJ16" i="34"/>
  <c r="M81" i="34"/>
  <c r="L81" i="34"/>
  <c r="AE162" i="34"/>
  <c r="AJ162" i="34"/>
  <c r="T162" i="34"/>
  <c r="T189" i="34"/>
  <c r="AE189" i="34"/>
  <c r="AJ189" i="34"/>
  <c r="AE51" i="34"/>
  <c r="AJ51" i="34"/>
  <c r="T51" i="34"/>
  <c r="M147" i="34"/>
  <c r="L147" i="34"/>
  <c r="AE104" i="34"/>
  <c r="AJ104" i="34"/>
  <c r="T104" i="34"/>
  <c r="M89" i="34"/>
  <c r="L89" i="34"/>
  <c r="AE137" i="34"/>
  <c r="AJ137" i="34"/>
  <c r="T137" i="34"/>
  <c r="M131" i="34"/>
  <c r="L131" i="34"/>
  <c r="T190" i="34"/>
  <c r="AE190" i="34"/>
  <c r="AJ190" i="34"/>
  <c r="L268" i="34"/>
  <c r="L238" i="34"/>
  <c r="L260" i="34"/>
  <c r="AE201" i="34"/>
  <c r="AJ201" i="34"/>
  <c r="T201" i="34"/>
  <c r="L405" i="34"/>
  <c r="L363" i="34"/>
  <c r="L450" i="34"/>
  <c r="L61" i="34"/>
  <c r="M61" i="34"/>
  <c r="M130" i="34"/>
  <c r="L130" i="34"/>
  <c r="L15" i="33"/>
  <c r="L70" i="33"/>
  <c r="L51" i="33"/>
  <c r="M179" i="33"/>
  <c r="L179" i="33"/>
  <c r="L80" i="33"/>
  <c r="L73" i="33"/>
  <c r="M105" i="33"/>
  <c r="M106" i="33"/>
  <c r="M107" i="33"/>
  <c r="M108" i="33"/>
  <c r="M109" i="33"/>
  <c r="L109" i="33"/>
  <c r="M181" i="33"/>
  <c r="L181" i="33"/>
  <c r="L254" i="33"/>
  <c r="L322" i="33"/>
  <c r="L353" i="33"/>
  <c r="L288" i="33"/>
  <c r="L352" i="33"/>
  <c r="L293" i="33"/>
  <c r="L357" i="33"/>
  <c r="L443" i="33"/>
  <c r="L400" i="33"/>
  <c r="AM62" i="33"/>
  <c r="L152" i="33"/>
  <c r="AM20" i="33"/>
  <c r="AM11" i="33"/>
  <c r="M116" i="32"/>
  <c r="L116" i="32"/>
  <c r="AE83" i="32"/>
  <c r="AJ83" i="32"/>
  <c r="T83" i="32"/>
  <c r="AE155" i="32"/>
  <c r="AJ155" i="32"/>
  <c r="T155" i="32"/>
  <c r="M189" i="32"/>
  <c r="L189" i="32"/>
  <c r="M201" i="32"/>
  <c r="L201" i="32"/>
  <c r="T174" i="32"/>
  <c r="AE174" i="32"/>
  <c r="AJ174" i="32"/>
  <c r="T66" i="32"/>
  <c r="AE66" i="32"/>
  <c r="AJ66" i="32"/>
  <c r="AE138" i="32"/>
  <c r="AJ138" i="32"/>
  <c r="T138" i="32"/>
  <c r="L417" i="32"/>
  <c r="L273" i="32"/>
  <c r="M164" i="32"/>
  <c r="L164" i="32"/>
  <c r="M162" i="32"/>
  <c r="L162" i="32"/>
  <c r="L235" i="32"/>
  <c r="L290" i="32"/>
  <c r="L485" i="32"/>
  <c r="L421" i="32"/>
  <c r="L318" i="32"/>
  <c r="L382" i="32"/>
  <c r="L317" i="32"/>
  <c r="L381" i="32"/>
  <c r="M152" i="32"/>
  <c r="L152" i="32"/>
  <c r="L105" i="32"/>
  <c r="M105" i="32"/>
  <c r="L42" i="32"/>
  <c r="AM54" i="32"/>
  <c r="AL54" i="32"/>
  <c r="AK54" i="32"/>
  <c r="L33" i="32"/>
  <c r="AE92" i="35"/>
  <c r="AJ92" i="35"/>
  <c r="T92" i="35"/>
  <c r="M16" i="35"/>
  <c r="L16" i="35"/>
  <c r="T113" i="35"/>
  <c r="AE113" i="35"/>
  <c r="AJ113" i="35"/>
  <c r="M54" i="35"/>
  <c r="L54" i="35"/>
  <c r="AE50" i="35"/>
  <c r="AJ50" i="35"/>
  <c r="T50" i="35"/>
  <c r="T137" i="35"/>
  <c r="AE137" i="35"/>
  <c r="AJ137" i="35"/>
  <c r="T114" i="35"/>
  <c r="AE114" i="35"/>
  <c r="AJ114" i="35"/>
  <c r="T84" i="35"/>
  <c r="AE84" i="35"/>
  <c r="AJ84" i="35"/>
  <c r="M83" i="35"/>
  <c r="L83" i="35"/>
  <c r="AE144" i="35"/>
  <c r="AJ144" i="35"/>
  <c r="T144" i="35"/>
  <c r="AE135" i="35"/>
  <c r="AJ135" i="35"/>
  <c r="T135" i="35"/>
  <c r="AE208" i="35"/>
  <c r="AJ208" i="35"/>
  <c r="T208" i="35"/>
  <c r="L211" i="35"/>
  <c r="L229" i="35"/>
  <c r="T183" i="35"/>
  <c r="AE183" i="35"/>
  <c r="AJ183" i="35"/>
  <c r="L266" i="35"/>
  <c r="L264" i="35"/>
  <c r="L350" i="35"/>
  <c r="L295" i="35"/>
  <c r="L269" i="35"/>
  <c r="L381" i="35"/>
  <c r="L435" i="35"/>
  <c r="L361" i="35"/>
  <c r="L465" i="35"/>
  <c r="L403" i="35"/>
  <c r="L60" i="35"/>
  <c r="L20" i="34"/>
  <c r="M20" i="34"/>
  <c r="L109" i="34"/>
  <c r="M109" i="34"/>
  <c r="M106" i="34"/>
  <c r="L106" i="34"/>
  <c r="AE100" i="34"/>
  <c r="AJ100" i="34"/>
  <c r="T100" i="34"/>
  <c r="T86" i="34"/>
  <c r="AE86" i="34"/>
  <c r="AJ86" i="34"/>
  <c r="AE121" i="34"/>
  <c r="AJ121" i="34"/>
  <c r="T121" i="34"/>
  <c r="AE147" i="34"/>
  <c r="AJ147" i="34"/>
  <c r="T147" i="34"/>
  <c r="T82" i="34"/>
  <c r="AE82" i="34"/>
  <c r="AJ82" i="34"/>
  <c r="L55" i="34"/>
  <c r="M55" i="34"/>
  <c r="M108" i="34"/>
  <c r="L108" i="34"/>
  <c r="M141" i="34"/>
  <c r="L141" i="34"/>
  <c r="AE129" i="34"/>
  <c r="AJ129" i="34"/>
  <c r="T129" i="34"/>
  <c r="M198" i="34"/>
  <c r="L198" i="34"/>
  <c r="AE159" i="34"/>
  <c r="AJ159" i="34"/>
  <c r="T159" i="34"/>
  <c r="L329" i="34"/>
  <c r="L261" i="34"/>
  <c r="L277" i="34"/>
  <c r="L336" i="34"/>
  <c r="L205" i="34"/>
  <c r="M205" i="34"/>
  <c r="L317" i="34"/>
  <c r="L278" i="34"/>
  <c r="L342" i="34"/>
  <c r="L438" i="34"/>
  <c r="T28" i="34"/>
  <c r="AE28" i="34"/>
  <c r="AJ28" i="34"/>
  <c r="AM24" i="34"/>
  <c r="AL24" i="34"/>
  <c r="AK24" i="34"/>
  <c r="M142" i="33"/>
  <c r="L142" i="33"/>
  <c r="M123" i="33"/>
  <c r="L123" i="33"/>
  <c r="M195" i="33"/>
  <c r="L195" i="33"/>
  <c r="L213" i="33"/>
  <c r="L329" i="33"/>
  <c r="L318" i="33"/>
  <c r="L382" i="33"/>
  <c r="L499" i="33"/>
  <c r="L26" i="33"/>
  <c r="M38" i="32"/>
  <c r="L38" i="32"/>
  <c r="T113" i="32"/>
  <c r="AE113" i="32"/>
  <c r="AJ113" i="32"/>
  <c r="M170" i="32"/>
  <c r="L170" i="32"/>
  <c r="M87" i="32"/>
  <c r="L87" i="32"/>
  <c r="AE166" i="32"/>
  <c r="AJ166" i="32"/>
  <c r="T166" i="32"/>
  <c r="AE190" i="32"/>
  <c r="AJ190" i="32"/>
  <c r="T190" i="32"/>
  <c r="M190" i="32"/>
  <c r="L190" i="32"/>
  <c r="M202" i="32"/>
  <c r="L202" i="32"/>
  <c r="L175" i="32"/>
  <c r="M175" i="32"/>
  <c r="AE104" i="32"/>
  <c r="AJ104" i="32"/>
  <c r="T104" i="32"/>
  <c r="T145" i="32"/>
  <c r="AE145" i="32"/>
  <c r="AJ145" i="32"/>
  <c r="M185" i="32"/>
  <c r="L185" i="32"/>
  <c r="M70" i="32"/>
  <c r="L70" i="32"/>
  <c r="M142" i="32"/>
  <c r="L142" i="32"/>
  <c r="L286" i="32"/>
  <c r="L394" i="32"/>
  <c r="L304" i="32"/>
  <c r="L454" i="32"/>
  <c r="L307" i="32"/>
  <c r="L371" i="32"/>
  <c r="L442" i="32"/>
  <c r="L428" i="32"/>
  <c r="L492" i="32"/>
  <c r="T149" i="32"/>
  <c r="AE149" i="32"/>
  <c r="AJ149" i="32"/>
  <c r="AE86" i="32"/>
  <c r="AJ86" i="32"/>
  <c r="T86" i="32"/>
  <c r="T72" i="32"/>
  <c r="AE72" i="32"/>
  <c r="AJ72" i="32"/>
  <c r="M157" i="32"/>
  <c r="L157" i="32"/>
  <c r="L102" i="32"/>
  <c r="M102" i="32"/>
  <c r="L90" i="32"/>
  <c r="M90" i="32"/>
  <c r="L43" i="32"/>
  <c r="M43" i="32"/>
  <c r="AE13" i="35"/>
  <c r="AJ13" i="35"/>
  <c r="T13" i="35"/>
  <c r="AE33" i="35"/>
  <c r="AJ33" i="35"/>
  <c r="T33" i="35"/>
  <c r="M37" i="35"/>
  <c r="L37" i="35"/>
  <c r="AE57" i="35"/>
  <c r="AJ57" i="35"/>
  <c r="T57" i="35"/>
  <c r="L24" i="35"/>
  <c r="M24" i="35"/>
  <c r="AE20" i="35"/>
  <c r="AJ20" i="35"/>
  <c r="T20" i="35"/>
  <c r="T77" i="35"/>
  <c r="AE77" i="35"/>
  <c r="AJ77" i="35"/>
  <c r="T86" i="35"/>
  <c r="AE86" i="35"/>
  <c r="AJ86" i="35"/>
  <c r="T60" i="35"/>
  <c r="AE60" i="35"/>
  <c r="AJ60" i="35"/>
  <c r="AE65" i="35"/>
  <c r="AJ65" i="35"/>
  <c r="T65" i="35"/>
  <c r="L137" i="35"/>
  <c r="M137" i="35"/>
  <c r="L123" i="35"/>
  <c r="M123" i="35"/>
  <c r="L73" i="35"/>
  <c r="M73" i="35"/>
  <c r="M160" i="35"/>
  <c r="L160" i="35"/>
  <c r="L176" i="35"/>
  <c r="M176" i="35"/>
  <c r="AE106" i="35"/>
  <c r="AJ106" i="35"/>
  <c r="T106" i="35"/>
  <c r="L212" i="35"/>
  <c r="L255" i="35"/>
  <c r="L219" i="35"/>
  <c r="M187" i="35"/>
  <c r="L187" i="35"/>
  <c r="T176" i="35"/>
  <c r="AE176" i="35"/>
  <c r="AJ176" i="35"/>
  <c r="L262" i="35"/>
  <c r="L308" i="35"/>
  <c r="L291" i="35"/>
  <c r="L260" i="35"/>
  <c r="L341" i="35"/>
  <c r="L322" i="35"/>
  <c r="L475" i="35"/>
  <c r="L409" i="35"/>
  <c r="L430" i="35"/>
  <c r="L494" i="35"/>
  <c r="L424" i="35"/>
  <c r="L488" i="35"/>
  <c r="AE81" i="34"/>
  <c r="AJ81" i="34"/>
  <c r="T81" i="34"/>
  <c r="M104" i="34"/>
  <c r="L104" i="34"/>
  <c r="M90" i="34"/>
  <c r="L90" i="34"/>
  <c r="M204" i="34"/>
  <c r="L204" i="34"/>
  <c r="M22" i="34"/>
  <c r="L22" i="34"/>
  <c r="T8" i="34"/>
  <c r="AE8" i="34"/>
  <c r="AJ8" i="34"/>
  <c r="M86" i="34"/>
  <c r="L86" i="34"/>
  <c r="T14" i="34"/>
  <c r="AE14" i="34"/>
  <c r="AJ14" i="34"/>
  <c r="M16" i="34"/>
  <c r="L16" i="34"/>
  <c r="T124" i="34"/>
  <c r="AE124" i="34"/>
  <c r="AJ124" i="34"/>
  <c r="M133" i="34"/>
  <c r="L133" i="34"/>
  <c r="T146" i="34"/>
  <c r="AE146" i="34"/>
  <c r="AJ146" i="34"/>
  <c r="AE120" i="34"/>
  <c r="AJ120" i="34"/>
  <c r="T120" i="34"/>
  <c r="L246" i="34"/>
  <c r="AE154" i="34"/>
  <c r="AJ154" i="34"/>
  <c r="T154" i="34"/>
  <c r="M163" i="34"/>
  <c r="L163" i="34"/>
  <c r="L315" i="34"/>
  <c r="L314" i="34"/>
  <c r="L454" i="34"/>
  <c r="L451" i="34"/>
  <c r="M27" i="34"/>
  <c r="L27" i="34"/>
  <c r="AM83" i="34"/>
  <c r="AK83" i="34"/>
  <c r="AL83" i="34"/>
  <c r="M30" i="34"/>
  <c r="L30" i="34"/>
  <c r="L76" i="34"/>
  <c r="AM60" i="33"/>
  <c r="M188" i="33"/>
  <c r="L188" i="33"/>
  <c r="L250" i="33"/>
  <c r="M158" i="33"/>
  <c r="L158" i="33"/>
  <c r="M163" i="33"/>
  <c r="L163" i="33"/>
  <c r="L238" i="33"/>
  <c r="L227" i="33"/>
  <c r="L314" i="33"/>
  <c r="L295" i="33"/>
  <c r="L359" i="33"/>
  <c r="L466" i="33"/>
  <c r="AZ22" i="33"/>
  <c r="L95" i="33"/>
  <c r="L54" i="33"/>
  <c r="AM98" i="33"/>
  <c r="BA29" i="33"/>
  <c r="AZ21" i="33"/>
  <c r="AZ29" i="33"/>
  <c r="AM9" i="33"/>
  <c r="AE136" i="32"/>
  <c r="AJ136" i="32"/>
  <c r="T136" i="32"/>
  <c r="M31" i="32"/>
  <c r="L31" i="32"/>
  <c r="AE53" i="32"/>
  <c r="AJ53" i="32"/>
  <c r="T53" i="32"/>
  <c r="M119" i="32"/>
  <c r="L119" i="32"/>
  <c r="T144" i="32"/>
  <c r="AE144" i="32"/>
  <c r="AJ144" i="32"/>
  <c r="L231" i="32"/>
  <c r="AE173" i="32"/>
  <c r="AJ173" i="32"/>
  <c r="T173" i="32"/>
  <c r="T63" i="32"/>
  <c r="AE63" i="32"/>
  <c r="AJ63" i="32"/>
  <c r="T135" i="32"/>
  <c r="AE135" i="32"/>
  <c r="AJ135" i="32"/>
  <c r="L108" i="32"/>
  <c r="M108" i="32"/>
  <c r="L262" i="32"/>
  <c r="M149" i="32"/>
  <c r="L149" i="32"/>
  <c r="L362" i="32"/>
  <c r="L327" i="32"/>
  <c r="L308" i="32"/>
  <c r="L372" i="32"/>
  <c r="T55" i="32"/>
  <c r="AE55" i="32"/>
  <c r="AJ55" i="32"/>
  <c r="M77" i="32"/>
  <c r="L77" i="32"/>
  <c r="AE151" i="32"/>
  <c r="AJ151" i="32"/>
  <c r="T151" i="32"/>
  <c r="AE158" i="32"/>
  <c r="AJ158" i="32"/>
  <c r="T158" i="32"/>
  <c r="AE39" i="32"/>
  <c r="AJ39" i="32"/>
  <c r="T39" i="32"/>
  <c r="M105" i="35"/>
  <c r="L105" i="35"/>
  <c r="M25" i="35"/>
  <c r="L25" i="35"/>
  <c r="M92" i="35"/>
  <c r="L92" i="35"/>
  <c r="L69" i="35"/>
  <c r="M69" i="35"/>
  <c r="L136" i="35"/>
  <c r="M136" i="35"/>
  <c r="AE131" i="35"/>
  <c r="AJ131" i="35"/>
  <c r="T131" i="35"/>
  <c r="M93" i="35"/>
  <c r="L93" i="35"/>
  <c r="M88" i="35"/>
  <c r="L88" i="35"/>
  <c r="AE79" i="35"/>
  <c r="AJ79" i="35"/>
  <c r="T79" i="35"/>
  <c r="AE73" i="35"/>
  <c r="AJ73" i="35"/>
  <c r="T73" i="35"/>
  <c r="AE182" i="35"/>
  <c r="AJ182" i="35"/>
  <c r="T182" i="35"/>
  <c r="L161" i="35"/>
  <c r="M161" i="35"/>
  <c r="T147" i="35"/>
  <c r="AE147" i="35"/>
  <c r="AJ147" i="35"/>
  <c r="AE127" i="35"/>
  <c r="AJ127" i="35"/>
  <c r="T127" i="35"/>
  <c r="M182" i="35"/>
  <c r="L182" i="35"/>
  <c r="M110" i="35"/>
  <c r="L110" i="35"/>
  <c r="AE63" i="35"/>
  <c r="AJ63" i="35"/>
  <c r="T63" i="35"/>
  <c r="AE162" i="35"/>
  <c r="AJ162" i="35"/>
  <c r="T162" i="35"/>
  <c r="L220" i="35"/>
  <c r="M180" i="35"/>
  <c r="L180" i="35"/>
  <c r="L250" i="35"/>
  <c r="L331" i="35"/>
  <c r="L20" i="35"/>
  <c r="AE135" i="34"/>
  <c r="AJ135" i="34"/>
  <c r="T135" i="34"/>
  <c r="T89" i="34"/>
  <c r="AE89" i="34"/>
  <c r="AJ89" i="34"/>
  <c r="L183" i="34"/>
  <c r="M183" i="34"/>
  <c r="T12" i="34"/>
  <c r="AE12" i="34"/>
  <c r="AJ12" i="34"/>
  <c r="AE20" i="34"/>
  <c r="AJ20" i="34"/>
  <c r="T20" i="34"/>
  <c r="AE97" i="34"/>
  <c r="AJ97" i="34"/>
  <c r="T97" i="34"/>
  <c r="T131" i="34"/>
  <c r="AE131" i="34"/>
  <c r="AJ131" i="34"/>
  <c r="M128" i="34"/>
  <c r="L128" i="34"/>
  <c r="M150" i="34"/>
  <c r="L150" i="34"/>
  <c r="AE139" i="34"/>
  <c r="AJ139" i="34"/>
  <c r="T139" i="34"/>
  <c r="M124" i="34"/>
  <c r="L124" i="34"/>
  <c r="M158" i="34"/>
  <c r="L158" i="34"/>
  <c r="L374" i="34"/>
  <c r="L269" i="34"/>
  <c r="L444" i="34"/>
  <c r="L394" i="34"/>
  <c r="L458" i="34"/>
  <c r="L494" i="34"/>
  <c r="T48" i="34"/>
  <c r="AE48" i="34"/>
  <c r="AJ48" i="34"/>
  <c r="L72" i="33"/>
  <c r="M189" i="33"/>
  <c r="L189" i="33"/>
  <c r="L93" i="33"/>
  <c r="L261" i="33"/>
  <c r="L108" i="33"/>
  <c r="M180" i="33"/>
  <c r="L180" i="33"/>
  <c r="M161" i="33"/>
  <c r="L161" i="33"/>
  <c r="L330" i="33"/>
  <c r="L360" i="33"/>
  <c r="L35" i="33"/>
  <c r="L20" i="33"/>
  <c r="M153" i="33"/>
  <c r="L153" i="33"/>
  <c r="L69" i="33"/>
  <c r="AM149" i="33"/>
  <c r="AM17" i="33"/>
  <c r="M73" i="32"/>
  <c r="L73" i="32"/>
  <c r="AE110" i="32"/>
  <c r="AJ110" i="32"/>
  <c r="T110" i="32"/>
  <c r="AE159" i="32"/>
  <c r="AJ159" i="32"/>
  <c r="T159" i="32"/>
  <c r="AE180" i="32"/>
  <c r="AJ180" i="32"/>
  <c r="T180" i="32"/>
  <c r="M206" i="32"/>
  <c r="L206" i="32"/>
  <c r="M177" i="32"/>
  <c r="L177" i="32"/>
  <c r="M67" i="32"/>
  <c r="L67" i="32"/>
  <c r="M139" i="32"/>
  <c r="L139" i="32"/>
  <c r="L229" i="32"/>
  <c r="L269" i="32"/>
  <c r="T172" i="32"/>
  <c r="AE172" i="32"/>
  <c r="AJ172" i="32"/>
  <c r="AE170" i="32"/>
  <c r="AJ170" i="32"/>
  <c r="T170" i="32"/>
  <c r="L360" i="32"/>
  <c r="L326" i="32"/>
  <c r="L390" i="32"/>
  <c r="L423" i="32"/>
  <c r="L433" i="32"/>
  <c r="L325" i="32"/>
  <c r="L389" i="32"/>
  <c r="L448" i="32"/>
  <c r="L54" i="32"/>
  <c r="T65" i="32"/>
  <c r="AE65" i="32"/>
  <c r="AJ65" i="32"/>
  <c r="M104" i="32"/>
  <c r="L104" i="32"/>
  <c r="L261" i="32"/>
  <c r="AM62" i="32"/>
  <c r="AL62" i="32"/>
  <c r="AK62" i="32"/>
  <c r="S10" i="32"/>
  <c r="AD10" i="32"/>
  <c r="G9" i="32"/>
  <c r="M35" i="32"/>
  <c r="M100" i="35"/>
  <c r="L100" i="35"/>
  <c r="L8" i="35"/>
  <c r="M8" i="35"/>
  <c r="AE91" i="35"/>
  <c r="AJ91" i="35"/>
  <c r="T91" i="35"/>
  <c r="M128" i="35"/>
  <c r="L128" i="35"/>
  <c r="M56" i="35"/>
  <c r="L56" i="35"/>
  <c r="L140" i="35"/>
  <c r="M140" i="35"/>
  <c r="AE95" i="35"/>
  <c r="AJ95" i="35"/>
  <c r="T95" i="35"/>
  <c r="M77" i="35"/>
  <c r="L77" i="35"/>
  <c r="M67" i="35"/>
  <c r="L67" i="35"/>
  <c r="M166" i="35"/>
  <c r="L166" i="35"/>
  <c r="L226" i="35"/>
  <c r="L239" i="35"/>
  <c r="L222" i="35"/>
  <c r="L273" i="35"/>
  <c r="L326" i="35"/>
  <c r="L277" i="35"/>
  <c r="L375" i="35"/>
  <c r="L356" i="35"/>
  <c r="L491" i="35"/>
  <c r="L451" i="35"/>
  <c r="L460" i="35"/>
  <c r="L428" i="35"/>
  <c r="L453" i="35"/>
  <c r="M14" i="34"/>
  <c r="L14" i="34"/>
  <c r="AE114" i="34"/>
  <c r="AJ114" i="34"/>
  <c r="T114" i="34"/>
  <c r="M93" i="34"/>
  <c r="L93" i="34"/>
  <c r="M134" i="34"/>
  <c r="L134" i="34"/>
  <c r="AE63" i="34"/>
  <c r="AJ63" i="34"/>
  <c r="T63" i="34"/>
  <c r="T44" i="34"/>
  <c r="AE44" i="34"/>
  <c r="AJ44" i="34"/>
  <c r="M25" i="34"/>
  <c r="L25" i="34"/>
  <c r="M101" i="34"/>
  <c r="L101" i="34"/>
  <c r="M34" i="34"/>
  <c r="L34" i="34"/>
  <c r="AE149" i="34"/>
  <c r="AJ149" i="34"/>
  <c r="T149" i="34"/>
  <c r="M143" i="34"/>
  <c r="L143" i="34"/>
  <c r="L287" i="34"/>
  <c r="AE199" i="34"/>
  <c r="AJ199" i="34"/>
  <c r="T199" i="34"/>
  <c r="T196" i="34"/>
  <c r="AE196" i="34"/>
  <c r="AJ196" i="34"/>
  <c r="L251" i="34"/>
  <c r="L415" i="34"/>
  <c r="L461" i="34"/>
  <c r="L325" i="34"/>
  <c r="L286" i="34"/>
  <c r="L350" i="34"/>
  <c r="L364" i="34"/>
  <c r="T31" i="34"/>
  <c r="AE31" i="34"/>
  <c r="AJ31" i="34"/>
  <c r="M17" i="34"/>
  <c r="L17" i="34"/>
  <c r="M68" i="34"/>
  <c r="L68" i="34"/>
  <c r="L29" i="33"/>
  <c r="L102" i="33"/>
  <c r="M140" i="33"/>
  <c r="L140" i="33"/>
  <c r="L82" i="33"/>
  <c r="L63" i="33"/>
  <c r="L85" i="33"/>
  <c r="M128" i="33"/>
  <c r="L128" i="33"/>
  <c r="M121" i="33"/>
  <c r="L121" i="33"/>
  <c r="M193" i="33"/>
  <c r="L193" i="33"/>
  <c r="L265" i="33"/>
  <c r="L251" i="33"/>
  <c r="L231" i="33"/>
  <c r="L388" i="33"/>
  <c r="L346" i="33"/>
  <c r="L413" i="33"/>
  <c r="L409" i="33"/>
  <c r="L473" i="33"/>
  <c r="L500" i="33"/>
  <c r="L17" i="33"/>
  <c r="L186" i="33"/>
  <c r="AM15" i="33"/>
  <c r="T36" i="32"/>
  <c r="AE36" i="32"/>
  <c r="AJ36" i="32"/>
  <c r="AE95" i="32"/>
  <c r="AJ95" i="32"/>
  <c r="T95" i="32"/>
  <c r="M178" i="32"/>
  <c r="L178" i="32"/>
  <c r="L210" i="32"/>
  <c r="AE195" i="32"/>
  <c r="AJ195" i="32"/>
  <c r="T195" i="32"/>
  <c r="T78" i="32"/>
  <c r="AE78" i="32"/>
  <c r="AJ78" i="32"/>
  <c r="T150" i="32"/>
  <c r="AE150" i="32"/>
  <c r="AJ150" i="32"/>
  <c r="M176" i="32"/>
  <c r="L176" i="32"/>
  <c r="M174" i="32"/>
  <c r="L174" i="32"/>
  <c r="L429" i="32"/>
  <c r="L297" i="32"/>
  <c r="L311" i="32"/>
  <c r="L379" i="32"/>
  <c r="L436" i="32"/>
  <c r="L500" i="32"/>
  <c r="T154" i="32"/>
  <c r="AE154" i="32"/>
  <c r="AJ154" i="32"/>
  <c r="T96" i="32"/>
  <c r="AE96" i="32"/>
  <c r="AJ96" i="32"/>
  <c r="T101" i="32"/>
  <c r="AE101" i="32"/>
  <c r="AJ101" i="32"/>
  <c r="T84" i="32"/>
  <c r="AE84" i="32"/>
  <c r="AJ84" i="32"/>
  <c r="M61" i="32"/>
  <c r="L61" i="32"/>
  <c r="L228" i="32"/>
  <c r="L15" i="32"/>
  <c r="M78" i="32"/>
  <c r="L140" i="32"/>
  <c r="AM82" i="32"/>
  <c r="AL82" i="32"/>
  <c r="AK82" i="32"/>
  <c r="M116" i="35"/>
  <c r="L116" i="35"/>
  <c r="T141" i="35"/>
  <c r="AE141" i="35"/>
  <c r="AJ141" i="35"/>
  <c r="AZ30" i="35"/>
  <c r="T93" i="35"/>
  <c r="AE93" i="35"/>
  <c r="AJ93" i="35"/>
  <c r="T98" i="35"/>
  <c r="AE98" i="35"/>
  <c r="AJ98" i="35"/>
  <c r="AE83" i="35"/>
  <c r="AJ83" i="35"/>
  <c r="T83" i="35"/>
  <c r="M68" i="35"/>
  <c r="L68" i="35"/>
  <c r="AE102" i="35"/>
  <c r="AJ102" i="35"/>
  <c r="T102" i="35"/>
  <c r="L152" i="35"/>
  <c r="M152" i="35"/>
  <c r="T146" i="35"/>
  <c r="AE146" i="35"/>
  <c r="AJ146" i="35"/>
  <c r="T89" i="35"/>
  <c r="AE89" i="35"/>
  <c r="AJ89" i="35"/>
  <c r="M179" i="35"/>
  <c r="L179" i="35"/>
  <c r="L227" i="35"/>
  <c r="L238" i="35"/>
  <c r="L319" i="35"/>
  <c r="L274" i="35"/>
  <c r="L339" i="35"/>
  <c r="L327" i="35"/>
  <c r="L310" i="35"/>
  <c r="L268" i="35"/>
  <c r="L344" i="35"/>
  <c r="L345" i="35"/>
  <c r="L330" i="35"/>
  <c r="L481" i="35"/>
  <c r="L432" i="35"/>
  <c r="L496" i="35"/>
  <c r="L18" i="35"/>
  <c r="M11" i="34"/>
  <c r="L11" i="34"/>
  <c r="AM71" i="34"/>
  <c r="AL71" i="34"/>
  <c r="AK71" i="34"/>
  <c r="M46" i="34"/>
  <c r="L46" i="34"/>
  <c r="AE112" i="34"/>
  <c r="AJ112" i="34"/>
  <c r="T112" i="34"/>
  <c r="T98" i="34"/>
  <c r="AE98" i="34"/>
  <c r="AJ98" i="34"/>
  <c r="AE186" i="34"/>
  <c r="AJ186" i="34"/>
  <c r="T186" i="34"/>
  <c r="T96" i="34"/>
  <c r="AE96" i="34"/>
  <c r="AJ96" i="34"/>
  <c r="T25" i="34"/>
  <c r="AE25" i="34"/>
  <c r="AJ25" i="34"/>
  <c r="T21" i="34"/>
  <c r="AE21" i="34"/>
  <c r="AJ21" i="34"/>
  <c r="T94" i="34"/>
  <c r="AE94" i="34"/>
  <c r="AJ94" i="34"/>
  <c r="M135" i="34"/>
  <c r="L135" i="34"/>
  <c r="M67" i="34"/>
  <c r="L67" i="34"/>
  <c r="M48" i="34"/>
  <c r="L48" i="34"/>
  <c r="AE141" i="34"/>
  <c r="AJ141" i="34"/>
  <c r="T141" i="34"/>
  <c r="L247" i="34"/>
  <c r="M153" i="34"/>
  <c r="L153" i="34"/>
  <c r="AE171" i="34"/>
  <c r="AJ171" i="34"/>
  <c r="T171" i="34"/>
  <c r="M202" i="34"/>
  <c r="L202" i="34"/>
  <c r="L417" i="34"/>
  <c r="T10" i="34"/>
  <c r="AE10" i="34"/>
  <c r="AJ10" i="34"/>
  <c r="L59" i="33"/>
  <c r="L48" i="33"/>
  <c r="L247" i="33"/>
  <c r="M154" i="33"/>
  <c r="L154" i="33"/>
  <c r="M135" i="33"/>
  <c r="L135" i="33"/>
  <c r="M207" i="33"/>
  <c r="L207" i="33"/>
  <c r="L284" i="33"/>
  <c r="L404" i="33"/>
  <c r="L303" i="33"/>
  <c r="L367" i="33"/>
  <c r="L474" i="33"/>
  <c r="AM87" i="33"/>
  <c r="AE69" i="32"/>
  <c r="AJ69" i="32"/>
  <c r="T69" i="32"/>
  <c r="M80" i="32"/>
  <c r="L80" i="32"/>
  <c r="M45" i="32"/>
  <c r="L45" i="32"/>
  <c r="M99" i="32"/>
  <c r="L99" i="32"/>
  <c r="L255" i="32"/>
  <c r="T116" i="32"/>
  <c r="AE116" i="32"/>
  <c r="AJ116" i="32"/>
  <c r="T157" i="32"/>
  <c r="AE157" i="32"/>
  <c r="AJ157" i="32"/>
  <c r="M82" i="32"/>
  <c r="L82" i="32"/>
  <c r="M154" i="32"/>
  <c r="L154" i="32"/>
  <c r="M184" i="32"/>
  <c r="L184" i="32"/>
  <c r="L409" i="32"/>
  <c r="L486" i="32"/>
  <c r="L438" i="32"/>
  <c r="L316" i="32"/>
  <c r="L455" i="32"/>
  <c r="L493" i="32"/>
  <c r="M47" i="32"/>
  <c r="L47" i="32"/>
  <c r="L124" i="32"/>
  <c r="M124" i="32"/>
  <c r="M76" i="32"/>
  <c r="L76" i="32"/>
  <c r="AE32" i="32"/>
  <c r="AJ32" i="32"/>
  <c r="T32" i="32"/>
  <c r="L81" i="32"/>
  <c r="M80" i="35"/>
  <c r="L80" i="35"/>
  <c r="AE15" i="35"/>
  <c r="AJ15" i="35"/>
  <c r="T15" i="35"/>
  <c r="AE81" i="35"/>
  <c r="AJ81" i="35"/>
  <c r="T81" i="35"/>
  <c r="L85" i="35"/>
  <c r="M85" i="35"/>
  <c r="M106" i="35"/>
  <c r="L106" i="35"/>
  <c r="AE181" i="35"/>
  <c r="AJ181" i="35"/>
  <c r="T181" i="35"/>
  <c r="T187" i="35"/>
  <c r="AE187" i="35"/>
  <c r="AJ187" i="35"/>
  <c r="AE100" i="35"/>
  <c r="AJ100" i="35"/>
  <c r="T100" i="35"/>
  <c r="AE90" i="35"/>
  <c r="AJ90" i="35"/>
  <c r="T90" i="35"/>
  <c r="T168" i="35"/>
  <c r="AE168" i="35"/>
  <c r="AJ168" i="35"/>
  <c r="T118" i="35"/>
  <c r="AE118" i="35"/>
  <c r="AJ118" i="35"/>
  <c r="M171" i="35"/>
  <c r="L171" i="35"/>
  <c r="L243" i="35"/>
  <c r="L248" i="35"/>
  <c r="AE188" i="35"/>
  <c r="AJ188" i="35"/>
  <c r="T188" i="35"/>
  <c r="L311" i="35"/>
  <c r="L349" i="35"/>
  <c r="AK14" i="35"/>
  <c r="AM14" i="35"/>
  <c r="AL14" i="35"/>
  <c r="AL53" i="35"/>
  <c r="AM53" i="35"/>
  <c r="AK53" i="35"/>
  <c r="AZ20" i="35"/>
  <c r="AZ28" i="35"/>
  <c r="BA28" i="35"/>
  <c r="L59" i="34"/>
  <c r="M59" i="34"/>
  <c r="T128" i="34"/>
  <c r="AE128" i="34"/>
  <c r="AJ128" i="34"/>
  <c r="T116" i="34"/>
  <c r="AE116" i="34"/>
  <c r="AJ116" i="34"/>
  <c r="L102" i="34"/>
  <c r="M102" i="34"/>
  <c r="M164" i="34"/>
  <c r="L164" i="34"/>
  <c r="L100" i="34"/>
  <c r="M100" i="34"/>
  <c r="M98" i="34"/>
  <c r="L98" i="34"/>
  <c r="T145" i="34"/>
  <c r="AE145" i="34"/>
  <c r="AJ145" i="34"/>
  <c r="AE142" i="34"/>
  <c r="AJ142" i="34"/>
  <c r="T142" i="34"/>
  <c r="AZ30" i="34"/>
  <c r="M41" i="34"/>
  <c r="L41" i="34"/>
  <c r="T170" i="34"/>
  <c r="AE170" i="34"/>
  <c r="AJ170" i="34"/>
  <c r="T136" i="34"/>
  <c r="AE136" i="34"/>
  <c r="AJ136" i="34"/>
  <c r="M145" i="34"/>
  <c r="L145" i="34"/>
  <c r="L157" i="34"/>
  <c r="M157" i="34"/>
  <c r="AE132" i="34"/>
  <c r="AJ132" i="34"/>
  <c r="T132" i="34"/>
  <c r="AE166" i="34"/>
  <c r="AJ166" i="34"/>
  <c r="T166" i="34"/>
  <c r="M175" i="34"/>
  <c r="L175" i="34"/>
  <c r="L218" i="34"/>
  <c r="L402" i="34"/>
  <c r="L466" i="34"/>
  <c r="M99" i="34"/>
  <c r="L99" i="34"/>
  <c r="M35" i="34"/>
  <c r="L35" i="34"/>
  <c r="AE52" i="34"/>
  <c r="AJ52" i="34"/>
  <c r="T52" i="34"/>
  <c r="M15" i="34"/>
  <c r="L15" i="34"/>
  <c r="L209" i="33"/>
  <c r="L304" i="33"/>
  <c r="L496" i="33"/>
  <c r="L309" i="33"/>
  <c r="L373" i="33"/>
  <c r="L395" i="33"/>
  <c r="L459" i="33"/>
  <c r="M138" i="33"/>
  <c r="L138" i="33"/>
  <c r="L64" i="33"/>
  <c r="AM51" i="33"/>
  <c r="AM8" i="33"/>
  <c r="AE21" i="32"/>
  <c r="AJ21" i="32"/>
  <c r="T21" i="32"/>
  <c r="L66" i="32"/>
  <c r="M66" i="32"/>
  <c r="M40" i="32"/>
  <c r="L40" i="32"/>
  <c r="T200" i="32"/>
  <c r="AE200" i="32"/>
  <c r="AJ200" i="32"/>
  <c r="T75" i="32"/>
  <c r="AE75" i="32"/>
  <c r="AJ75" i="32"/>
  <c r="T147" i="32"/>
  <c r="AE147" i="32"/>
  <c r="AJ147" i="32"/>
  <c r="M120" i="32"/>
  <c r="L120" i="32"/>
  <c r="L89" i="32"/>
  <c r="M89" i="32"/>
  <c r="M159" i="32"/>
  <c r="L159" i="32"/>
  <c r="L479" i="32"/>
  <c r="L226" i="32"/>
  <c r="L251" i="32"/>
  <c r="L306" i="32"/>
  <c r="L334" i="32"/>
  <c r="L398" i="32"/>
  <c r="L333" i="32"/>
  <c r="L397" i="32"/>
  <c r="T43" i="32"/>
  <c r="AE43" i="32"/>
  <c r="AJ43" i="32"/>
  <c r="M64" i="32"/>
  <c r="L64" i="32"/>
  <c r="M161" i="32"/>
  <c r="L161" i="32"/>
  <c r="M129" i="32"/>
  <c r="L129" i="32"/>
  <c r="AE77" i="32"/>
  <c r="AJ77" i="32"/>
  <c r="T77" i="32"/>
  <c r="M141" i="32"/>
  <c r="L141" i="32"/>
  <c r="AK58" i="32"/>
  <c r="AM58" i="32"/>
  <c r="AL58" i="32"/>
  <c r="M10" i="35"/>
  <c r="L10" i="35"/>
  <c r="L96" i="35"/>
  <c r="M96" i="35"/>
  <c r="T22" i="35"/>
  <c r="AE22" i="35"/>
  <c r="AJ22" i="35"/>
  <c r="AE37" i="35"/>
  <c r="AJ37" i="35"/>
  <c r="T37" i="35"/>
  <c r="L87" i="35"/>
  <c r="M87" i="35"/>
  <c r="AE80" i="35"/>
  <c r="AJ80" i="35"/>
  <c r="T80" i="35"/>
  <c r="M159" i="35"/>
  <c r="L159" i="35"/>
  <c r="T173" i="35"/>
  <c r="AE173" i="35"/>
  <c r="AJ173" i="35"/>
  <c r="M72" i="35"/>
  <c r="L72" i="35"/>
  <c r="L99" i="35"/>
  <c r="M99" i="35"/>
  <c r="M94" i="35"/>
  <c r="L94" i="35"/>
  <c r="AE85" i="35"/>
  <c r="AJ85" i="35"/>
  <c r="T85" i="35"/>
  <c r="T169" i="35"/>
  <c r="AE169" i="35"/>
  <c r="AJ169" i="35"/>
  <c r="M122" i="35"/>
  <c r="L122" i="35"/>
  <c r="AE155" i="35"/>
  <c r="AJ155" i="35"/>
  <c r="T155" i="35"/>
  <c r="AE75" i="35"/>
  <c r="AJ75" i="35"/>
  <c r="T75" i="35"/>
  <c r="L280" i="35"/>
  <c r="T203" i="35"/>
  <c r="AE203" i="35"/>
  <c r="AJ203" i="35"/>
  <c r="L257" i="35"/>
  <c r="L290" i="35"/>
  <c r="L366" i="35"/>
  <c r="L285" i="35"/>
  <c r="L391" i="35"/>
  <c r="L377" i="35"/>
  <c r="L354" i="35"/>
  <c r="L355" i="35"/>
  <c r="L484" i="35"/>
  <c r="BB29" i="35"/>
  <c r="BA21" i="35"/>
  <c r="M29" i="34"/>
  <c r="L29" i="34"/>
  <c r="T101" i="34"/>
  <c r="AE101" i="34"/>
  <c r="AJ101" i="34"/>
  <c r="AE109" i="34"/>
  <c r="AJ109" i="34"/>
  <c r="T109" i="34"/>
  <c r="M144" i="34"/>
  <c r="L144" i="34"/>
  <c r="M140" i="34"/>
  <c r="L140" i="34"/>
  <c r="M154" i="34"/>
  <c r="L154" i="34"/>
  <c r="T184" i="34"/>
  <c r="AE184" i="34"/>
  <c r="AJ184" i="34"/>
  <c r="AE151" i="34"/>
  <c r="AJ151" i="34"/>
  <c r="T151" i="34"/>
  <c r="M136" i="34"/>
  <c r="L136" i="34"/>
  <c r="L279" i="34"/>
  <c r="T156" i="34"/>
  <c r="AE156" i="34"/>
  <c r="AJ156" i="34"/>
  <c r="M170" i="34"/>
  <c r="L170" i="34"/>
  <c r="L282" i="34"/>
  <c r="L439" i="34"/>
  <c r="L333" i="34"/>
  <c r="L294" i="34"/>
  <c r="L397" i="34"/>
  <c r="AM93" i="34"/>
  <c r="AK93" i="34"/>
  <c r="AL93" i="34"/>
  <c r="M26" i="34"/>
  <c r="L26" i="34"/>
  <c r="AL38" i="34"/>
  <c r="AK38" i="34"/>
  <c r="AM38" i="34"/>
  <c r="BA28" i="34"/>
  <c r="AZ20" i="34"/>
  <c r="AZ28" i="34"/>
  <c r="H8" i="33"/>
  <c r="B8" i="33"/>
  <c r="L53" i="33"/>
  <c r="L210" i="33"/>
  <c r="M120" i="33"/>
  <c r="L120" i="33"/>
  <c r="L192" i="33"/>
  <c r="M192" i="33"/>
  <c r="L101" i="33"/>
  <c r="M173" i="33"/>
  <c r="L173" i="33"/>
  <c r="L239" i="33"/>
  <c r="L348" i="33"/>
  <c r="L297" i="33"/>
  <c r="L423" i="33"/>
  <c r="L478" i="33"/>
  <c r="L481" i="33"/>
  <c r="M174" i="33"/>
  <c r="L174" i="33"/>
  <c r="AM160" i="33"/>
  <c r="AM44" i="33"/>
  <c r="L114" i="32"/>
  <c r="M114" i="32"/>
  <c r="M122" i="32"/>
  <c r="L122" i="32"/>
  <c r="AE178" i="32"/>
  <c r="AJ178" i="32"/>
  <c r="T178" i="32"/>
  <c r="L180" i="32"/>
  <c r="M180" i="32"/>
  <c r="L204" i="32"/>
  <c r="M204" i="32"/>
  <c r="M79" i="32"/>
  <c r="L79" i="32"/>
  <c r="M151" i="32"/>
  <c r="L151" i="32"/>
  <c r="M173" i="32"/>
  <c r="L173" i="32"/>
  <c r="M172" i="32"/>
  <c r="L172" i="32"/>
  <c r="T184" i="32"/>
  <c r="AE184" i="32"/>
  <c r="AJ184" i="32"/>
  <c r="AE182" i="32"/>
  <c r="AJ182" i="32"/>
  <c r="T182" i="32"/>
  <c r="L323" i="32"/>
  <c r="L469" i="32"/>
  <c r="L458" i="32"/>
  <c r="L483" i="32"/>
  <c r="L444" i="32"/>
  <c r="M83" i="32"/>
  <c r="L83" i="32"/>
  <c r="AE64" i="32"/>
  <c r="AJ64" i="32"/>
  <c r="T64" i="32"/>
  <c r="AE27" i="32"/>
  <c r="AJ27" i="32"/>
  <c r="T27" i="32"/>
  <c r="M59" i="35"/>
  <c r="L59" i="35"/>
  <c r="AE107" i="35"/>
  <c r="AJ107" i="35"/>
  <c r="T107" i="35"/>
  <c r="AE112" i="35"/>
  <c r="AJ112" i="35"/>
  <c r="T112" i="35"/>
  <c r="AE165" i="35"/>
  <c r="AJ165" i="35"/>
  <c r="T165" i="35"/>
  <c r="AE207" i="35"/>
  <c r="AJ207" i="35"/>
  <c r="T207" i="35"/>
  <c r="M104" i="35"/>
  <c r="L104" i="35"/>
  <c r="M89" i="35"/>
  <c r="L89" i="35"/>
  <c r="M165" i="35"/>
  <c r="L165" i="35"/>
  <c r="T156" i="35"/>
  <c r="AE156" i="35"/>
  <c r="AJ156" i="35"/>
  <c r="L188" i="35"/>
  <c r="M188" i="35"/>
  <c r="T158" i="35"/>
  <c r="AE158" i="35"/>
  <c r="AJ158" i="35"/>
  <c r="L79" i="35"/>
  <c r="M79" i="35"/>
  <c r="M178" i="35"/>
  <c r="L178" i="35"/>
  <c r="T206" i="35"/>
  <c r="AE206" i="35"/>
  <c r="AJ206" i="35"/>
  <c r="L283" i="35"/>
  <c r="L335" i="35"/>
  <c r="L276" i="35"/>
  <c r="L392" i="35"/>
  <c r="L338" i="35"/>
  <c r="L426" i="35"/>
  <c r="L417" i="35"/>
  <c r="L483" i="35"/>
  <c r="L490" i="35"/>
  <c r="L446" i="35"/>
  <c r="L440" i="35"/>
  <c r="L34" i="35"/>
  <c r="M111" i="34"/>
  <c r="L111" i="34"/>
  <c r="AE54" i="34"/>
  <c r="AJ54" i="34"/>
  <c r="T54" i="34"/>
  <c r="M176" i="34"/>
  <c r="L176" i="34"/>
  <c r="M120" i="34"/>
  <c r="L120" i="34"/>
  <c r="M105" i="34"/>
  <c r="L105" i="34"/>
  <c r="AE75" i="34"/>
  <c r="AJ75" i="34"/>
  <c r="T75" i="34"/>
  <c r="AE56" i="34"/>
  <c r="AJ56" i="34"/>
  <c r="T56" i="34"/>
  <c r="AE37" i="34"/>
  <c r="AJ37" i="34"/>
  <c r="T37" i="34"/>
  <c r="M113" i="34"/>
  <c r="L113" i="34"/>
  <c r="M156" i="34"/>
  <c r="L156" i="34"/>
  <c r="AE169" i="34"/>
  <c r="AJ169" i="34"/>
  <c r="T169" i="34"/>
  <c r="L273" i="34"/>
  <c r="L255" i="34"/>
  <c r="M160" i="34"/>
  <c r="L160" i="34"/>
  <c r="AE161" i="34"/>
  <c r="AJ161" i="34"/>
  <c r="T161" i="34"/>
  <c r="L209" i="34"/>
  <c r="L289" i="34"/>
  <c r="L354" i="34"/>
  <c r="L284" i="34"/>
  <c r="L360" i="34"/>
  <c r="L306" i="34"/>
  <c r="L257" i="34"/>
  <c r="L352" i="34"/>
  <c r="L322" i="34"/>
  <c r="L446" i="34"/>
  <c r="L378" i="34"/>
  <c r="L403" i="34"/>
  <c r="L500" i="34"/>
  <c r="L440" i="34"/>
  <c r="L425" i="34"/>
  <c r="L489" i="34"/>
  <c r="AE13" i="34"/>
  <c r="AJ13" i="34"/>
  <c r="T13" i="34"/>
  <c r="AE15" i="34"/>
  <c r="AJ15" i="34"/>
  <c r="T15" i="34"/>
  <c r="AM76" i="34"/>
  <c r="AL76" i="34"/>
  <c r="AK76" i="34"/>
  <c r="M208" i="33"/>
  <c r="L208" i="33"/>
  <c r="L75" i="33"/>
  <c r="L107" i="33"/>
  <c r="M133" i="33"/>
  <c r="L133" i="33"/>
  <c r="M205" i="33"/>
  <c r="L205" i="33"/>
  <c r="L323" i="33"/>
  <c r="L216" i="33"/>
  <c r="L298" i="33"/>
  <c r="L429" i="33"/>
  <c r="L385" i="33"/>
  <c r="L356" i="33"/>
  <c r="L363" i="33"/>
  <c r="L311" i="33"/>
  <c r="L375" i="33"/>
  <c r="L418" i="33"/>
  <c r="L482" i="33"/>
  <c r="AM63" i="33"/>
  <c r="AM99" i="33"/>
  <c r="L148" i="33"/>
  <c r="AE105" i="32"/>
  <c r="AJ105" i="32"/>
  <c r="T105" i="32"/>
  <c r="AE12" i="32"/>
  <c r="AJ12" i="32"/>
  <c r="T12" i="32"/>
  <c r="L65" i="32"/>
  <c r="M65" i="32"/>
  <c r="AE107" i="32"/>
  <c r="AJ107" i="32"/>
  <c r="T107" i="32"/>
  <c r="M196" i="32"/>
  <c r="L196" i="32"/>
  <c r="T188" i="32"/>
  <c r="AE188" i="32"/>
  <c r="AJ188" i="32"/>
  <c r="L240" i="32"/>
  <c r="L263" i="32"/>
  <c r="L253" i="32"/>
  <c r="AE171" i="32"/>
  <c r="AJ171" i="32"/>
  <c r="T171" i="32"/>
  <c r="T90" i="32"/>
  <c r="AE90" i="32"/>
  <c r="AJ90" i="32"/>
  <c r="L471" i="32"/>
  <c r="M188" i="32"/>
  <c r="L188" i="32"/>
  <c r="M186" i="32"/>
  <c r="L186" i="32"/>
  <c r="L328" i="32"/>
  <c r="L335" i="32"/>
  <c r="L295" i="32"/>
  <c r="L324" i="32"/>
  <c r="L388" i="32"/>
  <c r="L462" i="32"/>
  <c r="L150" i="32"/>
  <c r="M150" i="32"/>
  <c r="M95" i="32"/>
  <c r="L95" i="32"/>
  <c r="AE148" i="32"/>
  <c r="AJ148" i="32"/>
  <c r="T148" i="32"/>
  <c r="L320" i="32"/>
  <c r="AE70" i="32"/>
  <c r="AJ70" i="32"/>
  <c r="T70" i="32"/>
  <c r="AE204" i="32"/>
  <c r="AJ204" i="32"/>
  <c r="T204" i="32"/>
  <c r="AE23" i="32"/>
  <c r="AJ23" i="32"/>
  <c r="T23" i="32"/>
  <c r="AM60" i="32"/>
  <c r="AK60" i="32"/>
  <c r="AL60" i="32"/>
  <c r="T66" i="35"/>
  <c r="AE66" i="35"/>
  <c r="AJ66" i="35"/>
  <c r="AE42" i="35"/>
  <c r="AJ42" i="35"/>
  <c r="T42" i="35"/>
  <c r="M19" i="35"/>
  <c r="L19" i="35"/>
  <c r="T30" i="35"/>
  <c r="AE30" i="35"/>
  <c r="AJ30" i="35"/>
  <c r="M52" i="35"/>
  <c r="L52" i="35"/>
  <c r="M44" i="35"/>
  <c r="L44" i="35"/>
  <c r="AE133" i="35"/>
  <c r="AJ133" i="35"/>
  <c r="T133" i="35"/>
  <c r="AE153" i="35"/>
  <c r="AJ153" i="35"/>
  <c r="T153" i="35"/>
  <c r="M114" i="35"/>
  <c r="L114" i="35"/>
  <c r="M172" i="35"/>
  <c r="L172" i="35"/>
  <c r="T161" i="35"/>
  <c r="AE161" i="35"/>
  <c r="AJ161" i="35"/>
  <c r="T157" i="35"/>
  <c r="AE157" i="35"/>
  <c r="AJ157" i="35"/>
  <c r="L174" i="35"/>
  <c r="M174" i="35"/>
  <c r="M162" i="35"/>
  <c r="L162" i="35"/>
  <c r="M124" i="35"/>
  <c r="L124" i="35"/>
  <c r="M135" i="35"/>
  <c r="L135" i="35"/>
  <c r="M158" i="35"/>
  <c r="L158" i="35"/>
  <c r="L230" i="35"/>
  <c r="M203" i="35"/>
  <c r="L203" i="35"/>
  <c r="L249" i="35"/>
  <c r="M192" i="35"/>
  <c r="L192" i="35"/>
  <c r="L352" i="35"/>
  <c r="L397" i="35"/>
  <c r="L302" i="35"/>
  <c r="L374" i="35"/>
  <c r="L474" i="35"/>
  <c r="L389" i="35"/>
  <c r="L466" i="35"/>
  <c r="L419" i="35"/>
  <c r="L439" i="35"/>
  <c r="BA18" i="35"/>
  <c r="BB26" i="35"/>
  <c r="BA19" i="35"/>
  <c r="M71" i="34"/>
  <c r="L71" i="34"/>
  <c r="M58" i="34"/>
  <c r="L58" i="34"/>
  <c r="T143" i="34"/>
  <c r="AE143" i="34"/>
  <c r="AJ143" i="34"/>
  <c r="T110" i="34"/>
  <c r="AE110" i="34"/>
  <c r="AJ110" i="34"/>
  <c r="M83" i="34"/>
  <c r="L83" i="34"/>
  <c r="T108" i="34"/>
  <c r="AE108" i="34"/>
  <c r="AJ108" i="34"/>
  <c r="L122" i="34"/>
  <c r="M122" i="34"/>
  <c r="M31" i="34"/>
  <c r="L31" i="34"/>
  <c r="T106" i="34"/>
  <c r="AE106" i="34"/>
  <c r="AJ106" i="34"/>
  <c r="L79" i="34"/>
  <c r="M79" i="34"/>
  <c r="AE130" i="34"/>
  <c r="AJ130" i="34"/>
  <c r="T130" i="34"/>
  <c r="M60" i="34"/>
  <c r="L60" i="34"/>
  <c r="M166" i="34"/>
  <c r="L166" i="34"/>
  <c r="M173" i="34"/>
  <c r="L173" i="34"/>
  <c r="M165" i="34"/>
  <c r="L165" i="34"/>
  <c r="AE183" i="34"/>
  <c r="AJ183" i="34"/>
  <c r="T183" i="34"/>
  <c r="L347" i="34"/>
  <c r="L328" i="34"/>
  <c r="L200" i="34"/>
  <c r="M200" i="34"/>
  <c r="L323" i="34"/>
  <c r="L226" i="34"/>
  <c r="L414" i="34"/>
  <c r="L483" i="34"/>
  <c r="L436" i="34"/>
  <c r="L387" i="34"/>
  <c r="L410" i="34"/>
  <c r="L474" i="34"/>
  <c r="L73" i="34"/>
  <c r="M73" i="34"/>
  <c r="L22" i="33"/>
  <c r="L155" i="33"/>
  <c r="M155" i="33"/>
  <c r="M198" i="33"/>
  <c r="L198" i="33"/>
  <c r="L222" i="33"/>
  <c r="M139" i="33"/>
  <c r="L139" i="33"/>
  <c r="M124" i="33"/>
  <c r="L124" i="33"/>
  <c r="L345" i="33"/>
  <c r="L94" i="33"/>
  <c r="M166" i="33"/>
  <c r="L166" i="33"/>
  <c r="M147" i="33"/>
  <c r="L147" i="33"/>
  <c r="L220" i="33"/>
  <c r="L387" i="33"/>
  <c r="L355" i="33"/>
  <c r="L361" i="33"/>
  <c r="L415" i="33"/>
  <c r="L312" i="33"/>
  <c r="L376" i="33"/>
  <c r="L492" i="33"/>
  <c r="L317" i="33"/>
  <c r="L381" i="33"/>
  <c r="L471" i="33"/>
  <c r="L403" i="33"/>
  <c r="L467" i="33"/>
  <c r="L424" i="33"/>
  <c r="L11" i="33"/>
  <c r="M110" i="33"/>
  <c r="M112" i="33"/>
  <c r="L112" i="33"/>
  <c r="AM92" i="33"/>
  <c r="AM91" i="33"/>
  <c r="T8" i="32"/>
  <c r="AE8" i="32"/>
  <c r="AJ8" i="32"/>
  <c r="AE112" i="32"/>
  <c r="AJ112" i="32"/>
  <c r="T112" i="32"/>
  <c r="T118" i="32"/>
  <c r="AE118" i="32"/>
  <c r="AJ118" i="32"/>
  <c r="M111" i="32"/>
  <c r="L111" i="32"/>
  <c r="M194" i="32"/>
  <c r="L194" i="32"/>
  <c r="L268" i="32"/>
  <c r="AE128" i="32"/>
  <c r="AJ128" i="32"/>
  <c r="T128" i="32"/>
  <c r="T97" i="32"/>
  <c r="AE97" i="32"/>
  <c r="AJ97" i="32"/>
  <c r="M94" i="32"/>
  <c r="L94" i="32"/>
  <c r="T167" i="32"/>
  <c r="AE167" i="32"/>
  <c r="AJ167" i="32"/>
  <c r="L233" i="32"/>
  <c r="AE165" i="32"/>
  <c r="AJ165" i="32"/>
  <c r="T165" i="32"/>
  <c r="L234" i="32"/>
  <c r="L445" i="32"/>
  <c r="L259" i="32"/>
  <c r="AE163" i="32"/>
  <c r="AJ163" i="32"/>
  <c r="T163" i="32"/>
  <c r="L296" i="32"/>
  <c r="L472" i="32"/>
  <c r="L354" i="32"/>
  <c r="L276" i="32"/>
  <c r="L437" i="32"/>
  <c r="L342" i="32"/>
  <c r="L406" i="32"/>
  <c r="L494" i="32"/>
  <c r="L425" i="32"/>
  <c r="L341" i="32"/>
  <c r="L405" i="32"/>
  <c r="L487" i="32"/>
  <c r="AE141" i="32"/>
  <c r="AJ141" i="32"/>
  <c r="T141" i="32"/>
  <c r="M128" i="32"/>
  <c r="L128" i="32"/>
  <c r="L69" i="32"/>
  <c r="M69" i="32"/>
  <c r="L482" i="35"/>
  <c r="AM33" i="34"/>
  <c r="AL33" i="34"/>
  <c r="AK33" i="34"/>
  <c r="M142" i="34"/>
  <c r="L142" i="34"/>
  <c r="L112" i="34"/>
  <c r="M112" i="34"/>
  <c r="M123" i="34"/>
  <c r="L123" i="34"/>
  <c r="M38" i="34"/>
  <c r="L38" i="34"/>
  <c r="M110" i="34"/>
  <c r="L110" i="34"/>
  <c r="T177" i="34"/>
  <c r="AE177" i="34"/>
  <c r="AJ177" i="34"/>
  <c r="M168" i="34"/>
  <c r="L168" i="34"/>
  <c r="T148" i="34"/>
  <c r="AE148" i="34"/>
  <c r="AJ148" i="34"/>
  <c r="T172" i="34"/>
  <c r="AE172" i="34"/>
  <c r="AJ172" i="34"/>
  <c r="M193" i="34"/>
  <c r="L193" i="34"/>
  <c r="M174" i="34"/>
  <c r="L174" i="34"/>
  <c r="M185" i="34"/>
  <c r="L185" i="34"/>
  <c r="AE144" i="34"/>
  <c r="AJ144" i="34"/>
  <c r="T144" i="34"/>
  <c r="AE178" i="34"/>
  <c r="AJ178" i="34"/>
  <c r="T178" i="34"/>
  <c r="M187" i="34"/>
  <c r="L187" i="34"/>
  <c r="L210" i="34"/>
  <c r="L276" i="34"/>
  <c r="L343" i="34"/>
  <c r="L341" i="34"/>
  <c r="AE160" i="34"/>
  <c r="AJ160" i="34"/>
  <c r="T160" i="34"/>
  <c r="BA18" i="34"/>
  <c r="BB26" i="34"/>
  <c r="M88" i="34"/>
  <c r="M194" i="33"/>
  <c r="L194" i="33"/>
  <c r="M176" i="33"/>
  <c r="L176" i="33"/>
  <c r="L105" i="33"/>
  <c r="M126" i="33"/>
  <c r="L126" i="33"/>
  <c r="M164" i="33"/>
  <c r="L164" i="33"/>
  <c r="L245" i="33"/>
  <c r="L278" i="33"/>
  <c r="L342" i="33"/>
  <c r="L425" i="33"/>
  <c r="L9" i="33"/>
  <c r="L100" i="33"/>
  <c r="AM79" i="33"/>
  <c r="M29" i="32"/>
  <c r="L29" i="32"/>
  <c r="AE161" i="32"/>
  <c r="AJ161" i="32"/>
  <c r="T161" i="32"/>
  <c r="T205" i="32"/>
  <c r="AE205" i="32"/>
  <c r="AJ205" i="32"/>
  <c r="T87" i="32"/>
  <c r="AE87" i="32"/>
  <c r="AJ87" i="32"/>
  <c r="M60" i="32"/>
  <c r="L60" i="32"/>
  <c r="M132" i="32"/>
  <c r="L132" i="32"/>
  <c r="M101" i="32"/>
  <c r="L101" i="32"/>
  <c r="AE183" i="32"/>
  <c r="AJ183" i="32"/>
  <c r="T183" i="32"/>
  <c r="M171" i="32"/>
  <c r="L171" i="32"/>
  <c r="M169" i="32"/>
  <c r="L169" i="32"/>
  <c r="M167" i="32"/>
  <c r="L167" i="32"/>
  <c r="L466" i="32"/>
  <c r="L452" i="32"/>
  <c r="AE192" i="32"/>
  <c r="AJ192" i="32"/>
  <c r="T192" i="32"/>
  <c r="M155" i="32"/>
  <c r="L155" i="32"/>
  <c r="T125" i="32"/>
  <c r="AE125" i="32"/>
  <c r="AJ125" i="32"/>
  <c r="M92" i="32"/>
  <c r="L92" i="32"/>
  <c r="T169" i="32"/>
  <c r="AE169" i="32"/>
  <c r="AJ169" i="32"/>
  <c r="T132" i="32"/>
  <c r="AE132" i="32"/>
  <c r="AJ132" i="32"/>
  <c r="AE89" i="32"/>
  <c r="AJ89" i="32"/>
  <c r="T89" i="32"/>
  <c r="L18" i="32"/>
  <c r="M18" i="32"/>
  <c r="M58" i="35"/>
  <c r="L58" i="35"/>
  <c r="T41" i="35"/>
  <c r="AE41" i="35"/>
  <c r="AJ41" i="35"/>
  <c r="AE40" i="35"/>
  <c r="AJ40" i="35"/>
  <c r="T40" i="35"/>
  <c r="T72" i="35"/>
  <c r="AE72" i="35"/>
  <c r="AJ72" i="35"/>
  <c r="M22" i="35"/>
  <c r="L22" i="35"/>
  <c r="AE8" i="35"/>
  <c r="AJ8" i="35"/>
  <c r="T8" i="35"/>
  <c r="T122" i="35"/>
  <c r="AE122" i="35"/>
  <c r="AJ122" i="35"/>
  <c r="T124" i="35"/>
  <c r="AE124" i="35"/>
  <c r="AJ124" i="35"/>
  <c r="M102" i="35"/>
  <c r="L102" i="35"/>
  <c r="AE115" i="35"/>
  <c r="AJ115" i="35"/>
  <c r="T115" i="35"/>
  <c r="AE97" i="35"/>
  <c r="AJ97" i="35"/>
  <c r="T97" i="35"/>
  <c r="AE194" i="35"/>
  <c r="AJ194" i="35"/>
  <c r="T194" i="35"/>
  <c r="T145" i="35"/>
  <c r="AE145" i="35"/>
  <c r="AJ145" i="35"/>
  <c r="AE193" i="35"/>
  <c r="AJ193" i="35"/>
  <c r="T193" i="35"/>
  <c r="L62" i="35"/>
  <c r="M62" i="35"/>
  <c r="L164" i="35"/>
  <c r="M164" i="35"/>
  <c r="T87" i="35"/>
  <c r="AE87" i="35"/>
  <c r="AJ87" i="35"/>
  <c r="AE186" i="35"/>
  <c r="AJ186" i="35"/>
  <c r="T186" i="35"/>
  <c r="M201" i="35"/>
  <c r="L201" i="35"/>
  <c r="T192" i="35"/>
  <c r="AE192" i="35"/>
  <c r="AJ192" i="35"/>
  <c r="M195" i="35"/>
  <c r="L195" i="35"/>
  <c r="M132" i="35"/>
  <c r="L132" i="35"/>
  <c r="L256" i="35"/>
  <c r="L315" i="35"/>
  <c r="L343" i="35"/>
  <c r="L284" i="35"/>
  <c r="L384" i="35"/>
  <c r="L398" i="35"/>
  <c r="L346" i="35"/>
  <c r="L442" i="35"/>
  <c r="L454" i="35"/>
  <c r="L448" i="35"/>
  <c r="AM28" i="35"/>
  <c r="AL28" i="35"/>
  <c r="AK28" i="35"/>
  <c r="S10" i="35"/>
  <c r="AD10" i="35"/>
  <c r="L40" i="34"/>
  <c r="T113" i="34"/>
  <c r="AE113" i="34"/>
  <c r="AJ113" i="34"/>
  <c r="L271" i="34"/>
  <c r="L36" i="34"/>
  <c r="M36" i="34"/>
  <c r="T194" i="34"/>
  <c r="AE194" i="34"/>
  <c r="AJ194" i="34"/>
  <c r="AE49" i="34"/>
  <c r="AJ49" i="34"/>
  <c r="T49" i="34"/>
  <c r="M186" i="34"/>
  <c r="L186" i="34"/>
  <c r="AE181" i="34"/>
  <c r="AJ181" i="34"/>
  <c r="T181" i="34"/>
  <c r="M148" i="34"/>
  <c r="L148" i="34"/>
  <c r="L311" i="34"/>
  <c r="M155" i="34"/>
  <c r="L155" i="34"/>
  <c r="T168" i="34"/>
  <c r="AE168" i="34"/>
  <c r="AJ168" i="34"/>
  <c r="M182" i="34"/>
  <c r="L182" i="34"/>
  <c r="M190" i="34"/>
  <c r="L190" i="34"/>
  <c r="L313" i="34"/>
  <c r="L369" i="34"/>
  <c r="L452" i="34"/>
  <c r="L419" i="34"/>
  <c r="L448" i="34"/>
  <c r="L433" i="34"/>
  <c r="L497" i="34"/>
  <c r="BA21" i="34"/>
  <c r="BB29" i="34"/>
  <c r="L151" i="33"/>
  <c r="M151" i="33"/>
  <c r="L431" i="33"/>
  <c r="L65" i="33"/>
  <c r="L313" i="33"/>
  <c r="L255" i="33"/>
  <c r="L372" i="33"/>
  <c r="L225" i="33"/>
  <c r="M132" i="33"/>
  <c r="L132" i="33"/>
  <c r="M204" i="33"/>
  <c r="L204" i="33"/>
  <c r="M113" i="33"/>
  <c r="L113" i="33"/>
  <c r="M185" i="33"/>
  <c r="L185" i="33"/>
  <c r="L339" i="33"/>
  <c r="L248" i="33"/>
  <c r="L392" i="33"/>
  <c r="L370" i="33"/>
  <c r="L256" i="33"/>
  <c r="L283" i="33"/>
  <c r="L460" i="33"/>
  <c r="L437" i="33"/>
  <c r="L319" i="33"/>
  <c r="L383" i="33"/>
  <c r="L426" i="33"/>
  <c r="L490" i="33"/>
  <c r="L86" i="33"/>
  <c r="M116" i="33"/>
  <c r="L116" i="33"/>
  <c r="M136" i="33"/>
  <c r="L136" i="33"/>
  <c r="T164" i="32"/>
  <c r="AE164" i="32"/>
  <c r="AJ164" i="32"/>
  <c r="L222" i="32"/>
  <c r="M91" i="32"/>
  <c r="L91" i="32"/>
  <c r="L224" i="32"/>
  <c r="M197" i="32"/>
  <c r="L197" i="32"/>
  <c r="T196" i="32"/>
  <c r="AE196" i="32"/>
  <c r="AJ196" i="32"/>
  <c r="L386" i="32"/>
  <c r="L277" i="32"/>
  <c r="AE194" i="32"/>
  <c r="AJ194" i="32"/>
  <c r="T194" i="32"/>
  <c r="L344" i="32"/>
  <c r="L298" i="32"/>
  <c r="L329" i="32"/>
  <c r="L332" i="32"/>
  <c r="L396" i="32"/>
  <c r="M26" i="32"/>
  <c r="AE146" i="32"/>
  <c r="AJ146" i="32"/>
  <c r="T146" i="32"/>
  <c r="M165" i="32"/>
  <c r="L165" i="32"/>
  <c r="AZ20" i="32"/>
  <c r="AZ28" i="32"/>
  <c r="BA28" i="32"/>
  <c r="AE45" i="35"/>
  <c r="AJ45" i="35"/>
  <c r="T45" i="35"/>
  <c r="M30" i="35"/>
  <c r="L30" i="35"/>
  <c r="M14" i="35"/>
  <c r="L14" i="35"/>
  <c r="T180" i="35"/>
  <c r="AE180" i="35"/>
  <c r="AJ180" i="35"/>
  <c r="T12" i="35"/>
  <c r="AE12" i="35"/>
  <c r="AJ12" i="35"/>
  <c r="AE143" i="35"/>
  <c r="AJ143" i="35"/>
  <c r="T143" i="35"/>
  <c r="M138" i="35"/>
  <c r="L138" i="35"/>
  <c r="M101" i="35"/>
  <c r="L101" i="35"/>
  <c r="M181" i="35"/>
  <c r="L181" i="35"/>
  <c r="T170" i="35"/>
  <c r="AE170" i="35"/>
  <c r="AJ170" i="35"/>
  <c r="M170" i="35"/>
  <c r="L170" i="35"/>
  <c r="M91" i="35"/>
  <c r="L91" i="35"/>
  <c r="M190" i="35"/>
  <c r="L190" i="35"/>
  <c r="M208" i="35"/>
  <c r="L208" i="35"/>
  <c r="M191" i="35"/>
  <c r="L191" i="35"/>
  <c r="T200" i="35"/>
  <c r="AE200" i="35"/>
  <c r="AJ200" i="35"/>
  <c r="L420" i="35"/>
  <c r="L447" i="35"/>
  <c r="G8" i="35"/>
  <c r="T153" i="34"/>
  <c r="AE153" i="34"/>
  <c r="AJ153" i="34"/>
  <c r="AE66" i="34"/>
  <c r="AJ66" i="34"/>
  <c r="T66" i="34"/>
  <c r="M139" i="34"/>
  <c r="L139" i="34"/>
  <c r="T91" i="34"/>
  <c r="AE91" i="34"/>
  <c r="AJ91" i="34"/>
  <c r="M45" i="34"/>
  <c r="L45" i="34"/>
  <c r="M18" i="34"/>
  <c r="L18" i="34"/>
  <c r="AE87" i="34"/>
  <c r="AJ87" i="34"/>
  <c r="T87" i="34"/>
  <c r="AE68" i="34"/>
  <c r="AJ68" i="34"/>
  <c r="T68" i="34"/>
  <c r="L219" i="34"/>
  <c r="M53" i="34"/>
  <c r="L53" i="34"/>
  <c r="M132" i="34"/>
  <c r="L132" i="34"/>
  <c r="T182" i="34"/>
  <c r="AE182" i="34"/>
  <c r="AJ182" i="34"/>
  <c r="T158" i="34"/>
  <c r="AE158" i="34"/>
  <c r="AJ158" i="34"/>
  <c r="M192" i="34"/>
  <c r="L192" i="34"/>
  <c r="L285" i="34"/>
  <c r="M172" i="34"/>
  <c r="L172" i="34"/>
  <c r="T173" i="34"/>
  <c r="AE173" i="34"/>
  <c r="AJ173" i="34"/>
  <c r="M194" i="34"/>
  <c r="L194" i="34"/>
  <c r="T191" i="34"/>
  <c r="AE191" i="34"/>
  <c r="AJ191" i="34"/>
  <c r="L199" i="34"/>
  <c r="M199" i="34"/>
  <c r="AE192" i="34"/>
  <c r="AJ192" i="34"/>
  <c r="T192" i="34"/>
  <c r="L358" i="34"/>
  <c r="L216" i="34"/>
  <c r="AE208" i="34"/>
  <c r="AJ208" i="34"/>
  <c r="T208" i="34"/>
  <c r="L234" i="34"/>
  <c r="L447" i="34"/>
  <c r="L460" i="34"/>
  <c r="L418" i="34"/>
  <c r="L482" i="34"/>
  <c r="T60" i="34"/>
  <c r="AE60" i="34"/>
  <c r="AJ60" i="34"/>
  <c r="AM64" i="34"/>
  <c r="AL64" i="34"/>
  <c r="AK64" i="34"/>
  <c r="M199" i="33"/>
  <c r="L199" i="33"/>
  <c r="L87" i="33"/>
  <c r="L44" i="33"/>
  <c r="M145" i="33"/>
  <c r="L145" i="33"/>
  <c r="L274" i="33"/>
  <c r="L228" i="33"/>
  <c r="L394" i="33"/>
  <c r="L320" i="33"/>
  <c r="L384" i="33"/>
  <c r="L325" i="33"/>
  <c r="L389" i="33"/>
  <c r="L411" i="33"/>
  <c r="L475" i="33"/>
  <c r="L432" i="33"/>
  <c r="L81" i="33"/>
  <c r="BA28" i="33"/>
  <c r="AZ20" i="33"/>
  <c r="AZ28" i="33"/>
  <c r="M117" i="33"/>
  <c r="M86" i="32"/>
  <c r="L86" i="32"/>
  <c r="T25" i="32"/>
  <c r="AE25" i="32"/>
  <c r="AJ25" i="32"/>
  <c r="AE119" i="32"/>
  <c r="AJ119" i="32"/>
  <c r="T119" i="32"/>
  <c r="AE102" i="32"/>
  <c r="AJ102" i="32"/>
  <c r="T102" i="32"/>
  <c r="M200" i="32"/>
  <c r="L200" i="32"/>
  <c r="M198" i="32"/>
  <c r="L198" i="32"/>
  <c r="L267" i="32"/>
  <c r="L359" i="32"/>
  <c r="L378" i="32"/>
  <c r="L284" i="32"/>
  <c r="L350" i="32"/>
  <c r="L414" i="32"/>
  <c r="L252" i="32"/>
  <c r="T181" i="32"/>
  <c r="AE181" i="32"/>
  <c r="AJ181" i="32"/>
  <c r="T162" i="32"/>
  <c r="AE162" i="32"/>
  <c r="AJ162" i="32"/>
  <c r="AM137" i="32"/>
  <c r="AL137" i="32"/>
  <c r="AK137" i="32"/>
  <c r="AM31" i="32"/>
  <c r="AL31" i="32"/>
  <c r="AK31" i="32"/>
  <c r="M95" i="35"/>
  <c r="L95" i="35"/>
  <c r="M147" i="35"/>
  <c r="L147" i="35"/>
  <c r="T88" i="35"/>
  <c r="AE88" i="35"/>
  <c r="AJ88" i="35"/>
  <c r="M148" i="35"/>
  <c r="L148" i="35"/>
  <c r="T128" i="35"/>
  <c r="AE128" i="35"/>
  <c r="AJ128" i="35"/>
  <c r="M107" i="35"/>
  <c r="L107" i="35"/>
  <c r="T120" i="35"/>
  <c r="AE120" i="35"/>
  <c r="AJ120" i="35"/>
  <c r="M61" i="35"/>
  <c r="L61" i="35"/>
  <c r="AE105" i="35"/>
  <c r="AJ105" i="35"/>
  <c r="T105" i="35"/>
  <c r="M146" i="35"/>
  <c r="L146" i="35"/>
  <c r="M189" i="35"/>
  <c r="L189" i="35"/>
  <c r="M167" i="35"/>
  <c r="L167" i="35"/>
  <c r="T151" i="35"/>
  <c r="AE151" i="35"/>
  <c r="AJ151" i="35"/>
  <c r="M193" i="35"/>
  <c r="L193" i="35"/>
  <c r="M198" i="35"/>
  <c r="L198" i="35"/>
  <c r="L282" i="35"/>
  <c r="M196" i="35"/>
  <c r="L196" i="35"/>
  <c r="L288" i="35"/>
  <c r="M204" i="35"/>
  <c r="L204" i="35"/>
  <c r="L328" i="35"/>
  <c r="L237" i="35"/>
  <c r="L489" i="35"/>
  <c r="L393" i="35"/>
  <c r="L370" i="35"/>
  <c r="L371" i="35"/>
  <c r="L500" i="35"/>
  <c r="L477" i="35"/>
  <c r="M70" i="34"/>
  <c r="L70" i="34"/>
  <c r="AE157" i="34"/>
  <c r="AJ157" i="34"/>
  <c r="T157" i="34"/>
  <c r="M161" i="34"/>
  <c r="L161" i="34"/>
  <c r="T150" i="34"/>
  <c r="AE150" i="34"/>
  <c r="AJ150" i="34"/>
  <c r="M95" i="34"/>
  <c r="L95" i="34"/>
  <c r="M118" i="34"/>
  <c r="L118" i="34"/>
  <c r="T46" i="34"/>
  <c r="AE46" i="34"/>
  <c r="AJ46" i="34"/>
  <c r="L91" i="34"/>
  <c r="M91" i="34"/>
  <c r="M72" i="34"/>
  <c r="L72" i="34"/>
  <c r="AE152" i="34"/>
  <c r="AJ152" i="34"/>
  <c r="T152" i="34"/>
  <c r="AE193" i="34"/>
  <c r="AJ193" i="34"/>
  <c r="T193" i="34"/>
  <c r="L259" i="34"/>
  <c r="M197" i="34"/>
  <c r="L197" i="34"/>
  <c r="M177" i="34"/>
  <c r="L177" i="34"/>
  <c r="L339" i="34"/>
  <c r="L227" i="34"/>
  <c r="T200" i="34"/>
  <c r="AE200" i="34"/>
  <c r="AJ200" i="34"/>
  <c r="M196" i="34"/>
  <c r="L196" i="34"/>
  <c r="L443" i="34"/>
  <c r="L427" i="34"/>
  <c r="L349" i="34"/>
  <c r="L310" i="34"/>
  <c r="L388" i="34"/>
  <c r="AE107" i="34"/>
  <c r="AJ107" i="34"/>
  <c r="T107" i="34"/>
  <c r="S9" i="34"/>
  <c r="AD9" i="34"/>
  <c r="L13" i="33"/>
  <c r="M131" i="33"/>
  <c r="L131" i="33"/>
  <c r="M170" i="33"/>
  <c r="L170" i="33"/>
  <c r="L106" i="33"/>
  <c r="M178" i="33"/>
  <c r="L178" i="33"/>
  <c r="M159" i="33"/>
  <c r="L159" i="33"/>
  <c r="L266" i="33"/>
  <c r="L292" i="33"/>
  <c r="L485" i="33"/>
  <c r="L286" i="33"/>
  <c r="L350" i="33"/>
  <c r="L498" i="33"/>
  <c r="L165" i="33"/>
  <c r="AM100" i="33"/>
  <c r="AM35" i="33"/>
  <c r="M143" i="32"/>
  <c r="L143" i="32"/>
  <c r="M166" i="32"/>
  <c r="L166" i="32"/>
  <c r="M145" i="32"/>
  <c r="L145" i="32"/>
  <c r="M24" i="32"/>
  <c r="L24" i="32"/>
  <c r="M123" i="32"/>
  <c r="L123" i="32"/>
  <c r="M182" i="32"/>
  <c r="L182" i="32"/>
  <c r="T176" i="32"/>
  <c r="AE176" i="32"/>
  <c r="AJ176" i="32"/>
  <c r="L264" i="32"/>
  <c r="AE68" i="32"/>
  <c r="AJ68" i="32"/>
  <c r="T68" i="32"/>
  <c r="AE140" i="32"/>
  <c r="AJ140" i="32"/>
  <c r="T140" i="32"/>
  <c r="T198" i="32"/>
  <c r="AE198" i="32"/>
  <c r="AJ198" i="32"/>
  <c r="T109" i="32"/>
  <c r="AE109" i="32"/>
  <c r="AJ109" i="32"/>
  <c r="M106" i="32"/>
  <c r="L106" i="32"/>
  <c r="L375" i="32"/>
  <c r="L293" i="32"/>
  <c r="L303" i="32"/>
  <c r="T179" i="32"/>
  <c r="AE179" i="32"/>
  <c r="AJ179" i="32"/>
  <c r="T177" i="32"/>
  <c r="AE177" i="32"/>
  <c r="AJ177" i="32"/>
  <c r="L279" i="32"/>
  <c r="AE175" i="32"/>
  <c r="AJ175" i="32"/>
  <c r="T175" i="32"/>
  <c r="L275" i="32"/>
  <c r="L339" i="32"/>
  <c r="L403" i="32"/>
  <c r="L474" i="32"/>
  <c r="L499" i="32"/>
  <c r="L460" i="32"/>
  <c r="M121" i="32"/>
  <c r="L121" i="32"/>
  <c r="T160" i="32"/>
  <c r="AE160" i="32"/>
  <c r="AJ160" i="32"/>
  <c r="L126" i="32"/>
  <c r="M126" i="32"/>
  <c r="T85" i="32"/>
  <c r="AE85" i="32"/>
  <c r="AJ85" i="32"/>
  <c r="AE76" i="32"/>
  <c r="AJ76" i="32"/>
  <c r="T76" i="32"/>
  <c r="AM103" i="32"/>
  <c r="AL103" i="32"/>
  <c r="AK103" i="32"/>
  <c r="AK129" i="32"/>
  <c r="AM129" i="32"/>
  <c r="AL129" i="32"/>
  <c r="AE23" i="35"/>
  <c r="AJ23" i="35"/>
  <c r="T23" i="35"/>
  <c r="AE25" i="35"/>
  <c r="AJ25" i="35"/>
  <c r="T25" i="35"/>
  <c r="AE21" i="35"/>
  <c r="AJ21" i="35"/>
  <c r="T21" i="35"/>
  <c r="T67" i="35"/>
  <c r="AE67" i="35"/>
  <c r="AJ67" i="35"/>
  <c r="AE119" i="35"/>
  <c r="AJ119" i="35"/>
  <c r="T119" i="35"/>
  <c r="T110" i="35"/>
  <c r="AE110" i="35"/>
  <c r="AJ110" i="35"/>
  <c r="AE142" i="35"/>
  <c r="AJ142" i="35"/>
  <c r="T142" i="35"/>
  <c r="T177" i="35"/>
  <c r="AE177" i="35"/>
  <c r="AJ177" i="35"/>
  <c r="T70" i="35"/>
  <c r="AE70" i="35"/>
  <c r="AJ70" i="35"/>
  <c r="L154" i="35"/>
  <c r="M154" i="35"/>
  <c r="T199" i="35"/>
  <c r="AE199" i="35"/>
  <c r="AJ199" i="35"/>
  <c r="T140" i="35"/>
  <c r="AE140" i="35"/>
  <c r="AJ140" i="35"/>
  <c r="T197" i="35"/>
  <c r="AE197" i="35"/>
  <c r="AJ197" i="35"/>
  <c r="L388" i="35"/>
  <c r="L251" i="35"/>
  <c r="L320" i="35"/>
  <c r="L296" i="35"/>
  <c r="L305" i="35"/>
  <c r="L462" i="35"/>
  <c r="L456" i="35"/>
  <c r="M87" i="34"/>
  <c r="L87" i="34"/>
  <c r="M9" i="34"/>
  <c r="L9" i="34"/>
  <c r="T165" i="34"/>
  <c r="AE165" i="34"/>
  <c r="AJ165" i="34"/>
  <c r="T179" i="34"/>
  <c r="AE179" i="34"/>
  <c r="AJ179" i="34"/>
  <c r="L52" i="34"/>
  <c r="L119" i="34"/>
  <c r="M119" i="34"/>
  <c r="T34" i="34"/>
  <c r="AE34" i="34"/>
  <c r="AJ34" i="34"/>
  <c r="M50" i="34"/>
  <c r="L50" i="34"/>
  <c r="T23" i="34"/>
  <c r="AE23" i="34"/>
  <c r="AJ23" i="34"/>
  <c r="L214" i="34"/>
  <c r="L159" i="34"/>
  <c r="M159" i="34"/>
  <c r="L215" i="34"/>
  <c r="L171" i="34"/>
  <c r="M171" i="34"/>
  <c r="L220" i="34"/>
  <c r="L265" i="34"/>
  <c r="T163" i="34"/>
  <c r="AE163" i="34"/>
  <c r="AJ163" i="34"/>
  <c r="L337" i="34"/>
  <c r="L356" i="34"/>
  <c r="L248" i="34"/>
  <c r="L291" i="34"/>
  <c r="L453" i="34"/>
  <c r="L467" i="34"/>
  <c r="L455" i="34"/>
  <c r="L429" i="34"/>
  <c r="L395" i="34"/>
  <c r="L392" i="34"/>
  <c r="L456" i="34"/>
  <c r="L441" i="34"/>
  <c r="AE105" i="34"/>
  <c r="AJ105" i="34"/>
  <c r="T105" i="34"/>
  <c r="L110" i="33"/>
  <c r="L60" i="33"/>
  <c r="M184" i="33"/>
  <c r="L184" i="33"/>
  <c r="L141" i="33"/>
  <c r="M141" i="33"/>
  <c r="L232" i="33"/>
  <c r="L211" i="33"/>
  <c r="L455" i="33"/>
  <c r="L398" i="33"/>
  <c r="L264" i="33"/>
  <c r="L327" i="33"/>
  <c r="L391" i="33"/>
  <c r="L434" i="33"/>
  <c r="L98" i="33"/>
  <c r="L18" i="33"/>
  <c r="L49" i="33"/>
  <c r="L56" i="33"/>
  <c r="L62" i="33"/>
  <c r="L67" i="33"/>
  <c r="L76" i="33"/>
  <c r="L77" i="33"/>
  <c r="L79" i="33"/>
  <c r="L92" i="33"/>
  <c r="L99" i="33"/>
  <c r="L118" i="33"/>
  <c r="L125" i="33"/>
  <c r="L127" i="33"/>
  <c r="L143" i="33"/>
  <c r="L144" i="33"/>
  <c r="L150" i="33"/>
  <c r="L157" i="33"/>
  <c r="L160" i="33"/>
  <c r="L162" i="33"/>
  <c r="L171" i="33"/>
  <c r="L172" i="33"/>
  <c r="L187" i="33"/>
  <c r="L190" i="33"/>
  <c r="L197" i="33"/>
  <c r="L203" i="33"/>
  <c r="L218" i="33"/>
  <c r="L219" i="33"/>
  <c r="L221" i="33"/>
  <c r="L230" i="33"/>
  <c r="L233" i="33"/>
  <c r="L234" i="33"/>
  <c r="L236" i="33"/>
  <c r="L243" i="33"/>
  <c r="L244" i="33"/>
  <c r="L260" i="33"/>
  <c r="L269" i="33"/>
  <c r="L270" i="33"/>
  <c r="L271" i="33"/>
  <c r="L289" i="33"/>
  <c r="L294" i="33"/>
  <c r="L300" i="33"/>
  <c r="L306" i="33"/>
  <c r="L315" i="33"/>
  <c r="L328" i="33"/>
  <c r="L333" i="33"/>
  <c r="L335" i="33"/>
  <c r="L358" i="33"/>
  <c r="L399" i="33"/>
  <c r="L440" i="33"/>
  <c r="L441" i="33"/>
  <c r="L442" i="33"/>
  <c r="L444" i="33"/>
  <c r="L447" i="33"/>
  <c r="L454" i="33"/>
  <c r="L479" i="33"/>
  <c r="L493" i="33"/>
  <c r="V5" i="33"/>
  <c r="AZ19" i="33"/>
  <c r="AZ27" i="33"/>
  <c r="BA27" i="33"/>
  <c r="AE134" i="32"/>
  <c r="AJ134" i="32"/>
  <c r="T134" i="32"/>
  <c r="AE139" i="32"/>
  <c r="AJ139" i="32"/>
  <c r="T139" i="32"/>
  <c r="AE88" i="32"/>
  <c r="AJ88" i="32"/>
  <c r="T88" i="32"/>
  <c r="T193" i="32"/>
  <c r="AE193" i="32"/>
  <c r="AJ193" i="32"/>
  <c r="L361" i="32"/>
  <c r="T99" i="32"/>
  <c r="AE99" i="32"/>
  <c r="AJ99" i="32"/>
  <c r="M72" i="32"/>
  <c r="L72" i="32"/>
  <c r="M144" i="32"/>
  <c r="L144" i="32"/>
  <c r="L199" i="32"/>
  <c r="M199" i="32"/>
  <c r="M113" i="32"/>
  <c r="L113" i="32"/>
  <c r="AE207" i="32"/>
  <c r="AJ207" i="32"/>
  <c r="T207" i="32"/>
  <c r="L321" i="32"/>
  <c r="M183" i="32"/>
  <c r="L183" i="32"/>
  <c r="M181" i="32"/>
  <c r="L181" i="32"/>
  <c r="L280" i="32"/>
  <c r="L281" i="32"/>
  <c r="M179" i="32"/>
  <c r="L179" i="32"/>
  <c r="L464" i="32"/>
  <c r="L340" i="32"/>
  <c r="L404" i="32"/>
  <c r="T115" i="32"/>
  <c r="AE115" i="32"/>
  <c r="AJ115" i="32"/>
  <c r="T18" i="32"/>
  <c r="AE18" i="32"/>
  <c r="AJ18" i="32"/>
  <c r="AE117" i="32"/>
  <c r="AJ117" i="32"/>
  <c r="T117" i="32"/>
  <c r="L100" i="32"/>
  <c r="M100" i="32"/>
  <c r="M158" i="32"/>
  <c r="L158" i="32"/>
  <c r="Q9" i="32"/>
  <c r="M8" i="34"/>
  <c r="L8" i="34"/>
  <c r="T53" i="34"/>
  <c r="AE53" i="34"/>
  <c r="AJ53" i="34"/>
  <c r="T133" i="34"/>
  <c r="AE133" i="34"/>
  <c r="AJ133" i="34"/>
  <c r="T27" i="34"/>
  <c r="AE27" i="34"/>
  <c r="AJ27" i="34"/>
  <c r="AE61" i="34"/>
  <c r="AJ61" i="34"/>
  <c r="T61" i="34"/>
  <c r="M162" i="34"/>
  <c r="L162" i="34"/>
  <c r="M114" i="34"/>
  <c r="L114" i="34"/>
  <c r="M167" i="34"/>
  <c r="L167" i="34"/>
  <c r="T180" i="34"/>
  <c r="AE180" i="34"/>
  <c r="AJ180" i="34"/>
  <c r="T205" i="34"/>
  <c r="AE205" i="34"/>
  <c r="AJ205" i="34"/>
  <c r="L263" i="34"/>
  <c r="AE206" i="34"/>
  <c r="AJ206" i="34"/>
  <c r="T206" i="34"/>
  <c r="L211" i="34"/>
  <c r="L365" i="34"/>
  <c r="L368" i="34"/>
  <c r="L430" i="34"/>
  <c r="L490" i="34"/>
  <c r="L462" i="34"/>
  <c r="L85" i="34"/>
  <c r="M85" i="34"/>
  <c r="AE45" i="34"/>
  <c r="AJ45" i="34"/>
  <c r="T45" i="34"/>
  <c r="AE95" i="34"/>
  <c r="AJ95" i="34"/>
  <c r="T95" i="34"/>
  <c r="AE118" i="34"/>
  <c r="AJ118" i="34"/>
  <c r="T118" i="34"/>
  <c r="BA19" i="34"/>
  <c r="M203" i="33"/>
  <c r="M160" i="33"/>
  <c r="M144" i="33"/>
  <c r="M125" i="33"/>
  <c r="M197" i="33"/>
  <c r="AM158" i="33"/>
  <c r="AM19" i="33"/>
  <c r="M22" i="32"/>
  <c r="L22" i="32"/>
  <c r="M85" i="32"/>
  <c r="L85" i="32"/>
  <c r="L221" i="32"/>
  <c r="M103" i="32"/>
  <c r="L103" i="32"/>
  <c r="L271" i="32"/>
  <c r="T208" i="32"/>
  <c r="AE208" i="32"/>
  <c r="AJ208" i="32"/>
  <c r="AE206" i="32"/>
  <c r="AJ206" i="32"/>
  <c r="T206" i="32"/>
  <c r="L352" i="32"/>
  <c r="L292" i="32"/>
  <c r="L294" i="32"/>
  <c r="L358" i="32"/>
  <c r="L430" i="32"/>
  <c r="M153" i="32"/>
  <c r="L153" i="32"/>
  <c r="T156" i="32"/>
  <c r="AE156" i="32"/>
  <c r="AJ156" i="32"/>
  <c r="AE153" i="32"/>
  <c r="AJ153" i="32"/>
  <c r="T153" i="32"/>
  <c r="M110" i="32"/>
  <c r="L110" i="32"/>
  <c r="AM91" i="32"/>
  <c r="AL91" i="32"/>
  <c r="AK91" i="32"/>
  <c r="L109" i="32"/>
  <c r="AE17" i="35"/>
  <c r="AJ17" i="35"/>
  <c r="T17" i="35"/>
  <c r="AE26" i="35"/>
  <c r="AJ26" i="35"/>
  <c r="T26" i="35"/>
  <c r="M29" i="35"/>
  <c r="L29" i="35"/>
  <c r="AE172" i="35"/>
  <c r="AJ172" i="35"/>
  <c r="T172" i="35"/>
  <c r="AE166" i="35"/>
  <c r="AJ166" i="35"/>
  <c r="T166" i="35"/>
  <c r="M113" i="35"/>
  <c r="L113" i="35"/>
  <c r="M197" i="35"/>
  <c r="L197" i="35"/>
  <c r="AE117" i="35"/>
  <c r="AJ117" i="35"/>
  <c r="T117" i="35"/>
  <c r="AE179" i="35"/>
  <c r="AJ179" i="35"/>
  <c r="T179" i="35"/>
  <c r="M103" i="35"/>
  <c r="L103" i="35"/>
  <c r="L267" i="35"/>
  <c r="L214" i="35"/>
  <c r="L358" i="35"/>
  <c r="AE204" i="35"/>
  <c r="AJ204" i="35"/>
  <c r="T204" i="35"/>
  <c r="L247" i="35"/>
  <c r="L317" i="35"/>
  <c r="L245" i="35"/>
  <c r="L373" i="35"/>
  <c r="L400" i="35"/>
  <c r="L401" i="35"/>
  <c r="L378" i="35"/>
  <c r="L413" i="35"/>
  <c r="L379" i="35"/>
  <c r="L421" i="35"/>
  <c r="L485" i="35"/>
  <c r="M12" i="34"/>
  <c r="L12" i="34"/>
  <c r="AE78" i="34"/>
  <c r="AJ78" i="34"/>
  <c r="T78" i="34"/>
  <c r="T103" i="34"/>
  <c r="AE103" i="34"/>
  <c r="AJ103" i="34"/>
  <c r="L116" i="34"/>
  <c r="M116" i="34"/>
  <c r="T155" i="34"/>
  <c r="AE155" i="34"/>
  <c r="AJ155" i="34"/>
  <c r="M57" i="34"/>
  <c r="L57" i="34"/>
  <c r="T41" i="34"/>
  <c r="AE41" i="34"/>
  <c r="AJ41" i="34"/>
  <c r="AE99" i="34"/>
  <c r="AJ99" i="34"/>
  <c r="T99" i="34"/>
  <c r="AE188" i="34"/>
  <c r="AJ188" i="34"/>
  <c r="T188" i="34"/>
  <c r="AE80" i="34"/>
  <c r="AJ80" i="34"/>
  <c r="T80" i="34"/>
  <c r="M65" i="34"/>
  <c r="L65" i="34"/>
  <c r="AE197" i="34"/>
  <c r="AJ197" i="34"/>
  <c r="T197" i="34"/>
  <c r="AE207" i="34"/>
  <c r="AJ207" i="34"/>
  <c r="T207" i="34"/>
  <c r="M184" i="34"/>
  <c r="L184" i="34"/>
  <c r="T185" i="34"/>
  <c r="AE185" i="34"/>
  <c r="AJ185" i="34"/>
  <c r="L320" i="34"/>
  <c r="L243" i="34"/>
  <c r="L221" i="34"/>
  <c r="L375" i="34"/>
  <c r="L331" i="34"/>
  <c r="L283" i="34"/>
  <c r="L301" i="34"/>
  <c r="L404" i="34"/>
  <c r="L437" i="34"/>
  <c r="L492" i="34"/>
  <c r="L318" i="34"/>
  <c r="L406" i="34"/>
  <c r="L411" i="34"/>
  <c r="L431" i="34"/>
  <c r="T72" i="34"/>
  <c r="AE72" i="34"/>
  <c r="AJ72" i="34"/>
  <c r="AM79" i="34"/>
  <c r="AL79" i="34"/>
  <c r="AK79" i="34"/>
  <c r="M187" i="33"/>
  <c r="M143" i="33"/>
  <c r="M162" i="33"/>
  <c r="M127" i="33"/>
  <c r="M157" i="33"/>
  <c r="M150" i="33"/>
  <c r="M172" i="33"/>
  <c r="AM170" i="33"/>
  <c r="Q9" i="33"/>
  <c r="AG4" i="33"/>
  <c r="AE59" i="32"/>
  <c r="AJ59" i="32"/>
  <c r="T59" i="32"/>
  <c r="AE131" i="32"/>
  <c r="AJ131" i="32"/>
  <c r="T131" i="32"/>
  <c r="L230" i="32"/>
  <c r="L248" i="32"/>
  <c r="T114" i="32"/>
  <c r="AE114" i="32"/>
  <c r="AJ114" i="32"/>
  <c r="L214" i="32"/>
  <c r="L270" i="32"/>
  <c r="L288" i="32"/>
  <c r="L367" i="32"/>
  <c r="L383" i="32"/>
  <c r="L283" i="32"/>
  <c r="L461" i="32"/>
  <c r="L411" i="32"/>
  <c r="L431" i="32"/>
  <c r="L482" i="32"/>
  <c r="L468" i="32"/>
  <c r="T120" i="32"/>
  <c r="AE120" i="32"/>
  <c r="AJ120" i="32"/>
  <c r="L136" i="32"/>
  <c r="M136" i="32"/>
  <c r="AE100" i="32"/>
  <c r="AJ100" i="32"/>
  <c r="T100" i="32"/>
  <c r="AE24" i="35"/>
  <c r="AJ24" i="35"/>
  <c r="T24" i="35"/>
  <c r="AE71" i="35"/>
  <c r="AJ71" i="35"/>
  <c r="T71" i="35"/>
  <c r="T27" i="35"/>
  <c r="AE27" i="35"/>
  <c r="AJ27" i="35"/>
  <c r="M36" i="35"/>
  <c r="L36" i="35"/>
  <c r="M130" i="35"/>
  <c r="L130" i="35"/>
  <c r="M186" i="35"/>
  <c r="L186" i="35"/>
  <c r="T78" i="35"/>
  <c r="AE78" i="35"/>
  <c r="AJ78" i="35"/>
  <c r="T139" i="35"/>
  <c r="AE139" i="35"/>
  <c r="AJ139" i="35"/>
  <c r="AE205" i="35"/>
  <c r="AJ205" i="35"/>
  <c r="T205" i="35"/>
  <c r="AE148" i="35"/>
  <c r="AJ148" i="35"/>
  <c r="T148" i="35"/>
  <c r="M121" i="35"/>
  <c r="L121" i="35"/>
  <c r="AE184" i="35"/>
  <c r="AJ184" i="35"/>
  <c r="T184" i="35"/>
  <c r="AE191" i="35"/>
  <c r="AJ191" i="35"/>
  <c r="T191" i="35"/>
  <c r="L216" i="35"/>
  <c r="T159" i="35"/>
  <c r="AE159" i="35"/>
  <c r="AJ159" i="35"/>
  <c r="L279" i="35"/>
  <c r="L254" i="35"/>
  <c r="L271" i="35"/>
  <c r="L316" i="35"/>
  <c r="L304" i="35"/>
  <c r="L236" i="35"/>
  <c r="L368" i="35"/>
  <c r="L313" i="35"/>
  <c r="L298" i="35"/>
  <c r="L436" i="35"/>
  <c r="L434" i="35"/>
  <c r="L470" i="35"/>
  <c r="L464" i="35"/>
  <c r="AM49" i="35"/>
  <c r="AL49" i="35"/>
  <c r="AK49" i="35"/>
  <c r="AM11" i="35"/>
  <c r="AL11" i="35"/>
  <c r="AK11" i="35"/>
  <c r="M33" i="34"/>
  <c r="L33" i="34"/>
  <c r="M82" i="34"/>
  <c r="L82" i="34"/>
  <c r="M107" i="34"/>
  <c r="L107" i="34"/>
  <c r="AE174" i="34"/>
  <c r="AJ174" i="34"/>
  <c r="T174" i="34"/>
  <c r="T58" i="34"/>
  <c r="AE58" i="34"/>
  <c r="AJ58" i="34"/>
  <c r="T32" i="34"/>
  <c r="AE32" i="34"/>
  <c r="AJ32" i="34"/>
  <c r="M103" i="34"/>
  <c r="L103" i="34"/>
  <c r="M84" i="34"/>
  <c r="L84" i="34"/>
  <c r="M117" i="34"/>
  <c r="L117" i="34"/>
  <c r="AE202" i="34"/>
  <c r="AJ202" i="34"/>
  <c r="T202" i="34"/>
  <c r="L229" i="34"/>
  <c r="AE204" i="34"/>
  <c r="AJ204" i="34"/>
  <c r="T204" i="34"/>
  <c r="L223" i="34"/>
  <c r="L332" i="34"/>
  <c r="L256" i="34"/>
  <c r="L300" i="34"/>
  <c r="L217" i="34"/>
  <c r="L359" i="34"/>
  <c r="L321" i="34"/>
  <c r="L390" i="34"/>
  <c r="L476" i="34"/>
  <c r="L400" i="34"/>
  <c r="L464" i="34"/>
  <c r="L449" i="34"/>
  <c r="AE29" i="34"/>
  <c r="AJ29" i="34"/>
  <c r="T29" i="34"/>
  <c r="AK164" i="34"/>
  <c r="AM164" i="34"/>
  <c r="AL164" i="34"/>
  <c r="AL126" i="34"/>
  <c r="AK126" i="34"/>
  <c r="AM126" i="34"/>
  <c r="M118" i="33"/>
  <c r="M190" i="33"/>
  <c r="M171" i="33"/>
  <c r="AM139" i="33"/>
  <c r="AE14" i="32"/>
  <c r="AJ14" i="32"/>
  <c r="T14" i="32"/>
  <c r="M146" i="32"/>
  <c r="L146" i="32"/>
  <c r="T16" i="32"/>
  <c r="AE16" i="32"/>
  <c r="AJ16" i="32"/>
  <c r="AE81" i="32"/>
  <c r="AJ81" i="32"/>
  <c r="T81" i="32"/>
  <c r="M63" i="32"/>
  <c r="L63" i="32"/>
  <c r="M135" i="32"/>
  <c r="L135" i="32"/>
  <c r="L192" i="32"/>
  <c r="M192" i="32"/>
  <c r="T80" i="32"/>
  <c r="AE80" i="32"/>
  <c r="AJ80" i="32"/>
  <c r="AE152" i="32"/>
  <c r="AJ152" i="32"/>
  <c r="T152" i="32"/>
  <c r="T121" i="32"/>
  <c r="AE121" i="32"/>
  <c r="AJ121" i="32"/>
  <c r="M118" i="32"/>
  <c r="L118" i="32"/>
  <c r="L351" i="32"/>
  <c r="T191" i="32"/>
  <c r="AE191" i="32"/>
  <c r="AJ191" i="32"/>
  <c r="L289" i="32"/>
  <c r="T189" i="32"/>
  <c r="AE189" i="32"/>
  <c r="AJ189" i="32"/>
  <c r="L314" i="32"/>
  <c r="AE187" i="32"/>
  <c r="AJ187" i="32"/>
  <c r="T187" i="32"/>
  <c r="L392" i="32"/>
  <c r="L415" i="32"/>
  <c r="L353" i="32"/>
  <c r="L348" i="32"/>
  <c r="L412" i="32"/>
  <c r="L432" i="32"/>
  <c r="M11" i="32"/>
  <c r="L11" i="32"/>
  <c r="T106" i="32"/>
  <c r="AE106" i="32"/>
  <c r="AJ106" i="32"/>
  <c r="AM57" i="32"/>
  <c r="AL57" i="32"/>
  <c r="AK57" i="32"/>
  <c r="M54" i="32"/>
  <c r="AE44" i="31"/>
  <c r="AJ44" i="31"/>
  <c r="T44" i="31"/>
  <c r="T48" i="31"/>
  <c r="AE48" i="31"/>
  <c r="AJ48" i="31"/>
  <c r="L138" i="31"/>
  <c r="M138" i="31"/>
  <c r="T121" i="31"/>
  <c r="AE121" i="31"/>
  <c r="AJ121" i="31"/>
  <c r="T79" i="31"/>
  <c r="AE79" i="31"/>
  <c r="AJ79" i="31"/>
  <c r="AE195" i="31"/>
  <c r="AJ195" i="31"/>
  <c r="T195" i="31"/>
  <c r="T87" i="31"/>
  <c r="AE87" i="31"/>
  <c r="AJ87" i="31"/>
  <c r="AE146" i="31"/>
  <c r="AJ146" i="31"/>
  <c r="T146" i="31"/>
  <c r="M162" i="31"/>
  <c r="L162" i="31"/>
  <c r="M97" i="31"/>
  <c r="L97" i="31"/>
  <c r="M185" i="31"/>
  <c r="L185" i="31"/>
  <c r="L200" i="31"/>
  <c r="M200" i="31"/>
  <c r="T206" i="31"/>
  <c r="AE206" i="31"/>
  <c r="AJ206" i="31"/>
  <c r="L334" i="31"/>
  <c r="L345" i="31"/>
  <c r="AM52" i="31"/>
  <c r="AK52" i="31"/>
  <c r="AL52" i="31"/>
  <c r="AM50" i="31"/>
  <c r="AL50" i="31"/>
  <c r="AK50" i="31"/>
  <c r="AM13" i="31"/>
  <c r="AL13" i="31"/>
  <c r="AK13" i="31"/>
  <c r="AE40" i="30"/>
  <c r="AJ40" i="30"/>
  <c r="T40" i="30"/>
  <c r="T62" i="30"/>
  <c r="AE62" i="30"/>
  <c r="AJ62" i="30"/>
  <c r="T96" i="30"/>
  <c r="AE96" i="30"/>
  <c r="AJ96" i="30"/>
  <c r="T105" i="30"/>
  <c r="AE105" i="30"/>
  <c r="AJ105" i="30"/>
  <c r="M112" i="30"/>
  <c r="L112" i="30"/>
  <c r="M166" i="30"/>
  <c r="L166" i="30"/>
  <c r="M133" i="30"/>
  <c r="L133" i="30"/>
  <c r="M160" i="30"/>
  <c r="L160" i="30"/>
  <c r="T177" i="30"/>
  <c r="AE177" i="30"/>
  <c r="AJ177" i="30"/>
  <c r="AE128" i="30"/>
  <c r="AJ128" i="30"/>
  <c r="T128" i="30"/>
  <c r="L174" i="30"/>
  <c r="M174" i="30"/>
  <c r="L219" i="30"/>
  <c r="AE204" i="30"/>
  <c r="AJ204" i="30"/>
  <c r="T204" i="30"/>
  <c r="L262" i="30"/>
  <c r="L326" i="30"/>
  <c r="L264" i="30"/>
  <c r="L328" i="30"/>
  <c r="L391" i="30"/>
  <c r="L488" i="30"/>
  <c r="AE90" i="30"/>
  <c r="AJ90" i="30"/>
  <c r="T90" i="30"/>
  <c r="AE81" i="30"/>
  <c r="AJ81" i="30"/>
  <c r="T81" i="30"/>
  <c r="T139" i="30"/>
  <c r="AE139" i="30"/>
  <c r="AJ139" i="30"/>
  <c r="M42" i="31"/>
  <c r="L42" i="31"/>
  <c r="M47" i="31"/>
  <c r="L47" i="31"/>
  <c r="L149" i="31"/>
  <c r="M149" i="31"/>
  <c r="L83" i="31"/>
  <c r="M83" i="31"/>
  <c r="L177" i="31"/>
  <c r="M177" i="31"/>
  <c r="M91" i="31"/>
  <c r="L91" i="31"/>
  <c r="M161" i="31"/>
  <c r="L161" i="31"/>
  <c r="L140" i="31"/>
  <c r="M140" i="31"/>
  <c r="T191" i="31"/>
  <c r="AE191" i="31"/>
  <c r="AJ191" i="31"/>
  <c r="M207" i="31"/>
  <c r="L207" i="31"/>
  <c r="L436" i="31"/>
  <c r="L500" i="31"/>
  <c r="M37" i="30"/>
  <c r="L37" i="30"/>
  <c r="AE38" i="30"/>
  <c r="AJ38" i="30"/>
  <c r="T38" i="30"/>
  <c r="AE35" i="30"/>
  <c r="AJ35" i="30"/>
  <c r="T35" i="30"/>
  <c r="M21" i="30"/>
  <c r="L21" i="30"/>
  <c r="L44" i="30"/>
  <c r="M44" i="30"/>
  <c r="M66" i="30"/>
  <c r="L66" i="30"/>
  <c r="T103" i="30"/>
  <c r="AE103" i="30"/>
  <c r="AJ103" i="30"/>
  <c r="T65" i="30"/>
  <c r="AE65" i="30"/>
  <c r="AJ65" i="30"/>
  <c r="M106" i="30"/>
  <c r="L106" i="30"/>
  <c r="AE141" i="30"/>
  <c r="AJ141" i="30"/>
  <c r="T141" i="30"/>
  <c r="L173" i="30"/>
  <c r="M173" i="30"/>
  <c r="M141" i="30"/>
  <c r="L141" i="30"/>
  <c r="T203" i="30"/>
  <c r="AE203" i="30"/>
  <c r="AJ203" i="30"/>
  <c r="T163" i="30"/>
  <c r="AE163" i="30"/>
  <c r="AJ163" i="30"/>
  <c r="AE183" i="30"/>
  <c r="AJ183" i="30"/>
  <c r="T183" i="30"/>
  <c r="M192" i="30"/>
  <c r="L192" i="30"/>
  <c r="M132" i="30"/>
  <c r="L132" i="30"/>
  <c r="T202" i="30"/>
  <c r="AE202" i="30"/>
  <c r="AJ202" i="30"/>
  <c r="M208" i="30"/>
  <c r="L208" i="30"/>
  <c r="L271" i="30"/>
  <c r="L465" i="30"/>
  <c r="L50" i="30"/>
  <c r="M50" i="30"/>
  <c r="M25" i="31"/>
  <c r="L25" i="31"/>
  <c r="T28" i="31"/>
  <c r="AE28" i="31"/>
  <c r="AJ28" i="31"/>
  <c r="T43" i="31"/>
  <c r="AE43" i="31"/>
  <c r="AJ43" i="31"/>
  <c r="M159" i="31"/>
  <c r="L159" i="31"/>
  <c r="T123" i="31"/>
  <c r="AE123" i="31"/>
  <c r="AJ123" i="31"/>
  <c r="M96" i="31"/>
  <c r="L96" i="31"/>
  <c r="AE27" i="31"/>
  <c r="AJ27" i="31"/>
  <c r="T27" i="31"/>
  <c r="AE101" i="31"/>
  <c r="AJ101" i="31"/>
  <c r="T101" i="31"/>
  <c r="L239" i="31"/>
  <c r="AE162" i="31"/>
  <c r="AJ162" i="31"/>
  <c r="T162" i="31"/>
  <c r="AE173" i="31"/>
  <c r="AJ173" i="31"/>
  <c r="T173" i="31"/>
  <c r="AE105" i="31"/>
  <c r="AJ105" i="31"/>
  <c r="T105" i="31"/>
  <c r="L226" i="31"/>
  <c r="M202" i="31"/>
  <c r="L202" i="31"/>
  <c r="L167" i="31"/>
  <c r="M167" i="31"/>
  <c r="L399" i="31"/>
  <c r="L374" i="31"/>
  <c r="L400" i="31"/>
  <c r="L437" i="31"/>
  <c r="M144" i="31"/>
  <c r="L144" i="31"/>
  <c r="AE29" i="30"/>
  <c r="AJ29" i="30"/>
  <c r="T29" i="30"/>
  <c r="T17" i="30"/>
  <c r="AE17" i="30"/>
  <c r="AJ17" i="30"/>
  <c r="T86" i="30"/>
  <c r="AE86" i="30"/>
  <c r="AJ86" i="30"/>
  <c r="T82" i="30"/>
  <c r="AE82" i="30"/>
  <c r="AJ82" i="30"/>
  <c r="AE100" i="30"/>
  <c r="AJ100" i="30"/>
  <c r="T100" i="30"/>
  <c r="M109" i="30"/>
  <c r="L109" i="30"/>
  <c r="M107" i="30"/>
  <c r="L107" i="30"/>
  <c r="AE155" i="30"/>
  <c r="AJ155" i="30"/>
  <c r="T155" i="30"/>
  <c r="L182" i="30"/>
  <c r="M182" i="30"/>
  <c r="L210" i="30"/>
  <c r="AE164" i="30"/>
  <c r="AJ164" i="30"/>
  <c r="T164" i="30"/>
  <c r="M179" i="30"/>
  <c r="L179" i="30"/>
  <c r="T148" i="30"/>
  <c r="AE148" i="30"/>
  <c r="AJ148" i="30"/>
  <c r="AE85" i="30"/>
  <c r="AJ85" i="30"/>
  <c r="T85" i="30"/>
  <c r="L127" i="30"/>
  <c r="M127" i="30"/>
  <c r="T182" i="30"/>
  <c r="AE182" i="30"/>
  <c r="AJ182" i="30"/>
  <c r="L338" i="30"/>
  <c r="L433" i="30"/>
  <c r="L270" i="30"/>
  <c r="L334" i="30"/>
  <c r="L272" i="30"/>
  <c r="L336" i="30"/>
  <c r="L438" i="30"/>
  <c r="T46" i="30"/>
  <c r="AE46" i="30"/>
  <c r="AJ46" i="30"/>
  <c r="L45" i="30"/>
  <c r="M45" i="30"/>
  <c r="M67" i="30"/>
  <c r="L67" i="30"/>
  <c r="AE63" i="30"/>
  <c r="AJ63" i="30"/>
  <c r="T63" i="30"/>
  <c r="M16" i="31"/>
  <c r="L16" i="31"/>
  <c r="M134" i="31"/>
  <c r="L134" i="31"/>
  <c r="L33" i="31"/>
  <c r="M33" i="31"/>
  <c r="T30" i="31"/>
  <c r="AE30" i="31"/>
  <c r="AJ30" i="31"/>
  <c r="M82" i="31"/>
  <c r="L82" i="31"/>
  <c r="L75" i="31"/>
  <c r="M75" i="31"/>
  <c r="M73" i="31"/>
  <c r="L73" i="31"/>
  <c r="T91" i="31"/>
  <c r="AE91" i="31"/>
  <c r="AJ91" i="31"/>
  <c r="M158" i="31"/>
  <c r="L158" i="31"/>
  <c r="M52" i="31"/>
  <c r="L52" i="31"/>
  <c r="T97" i="31"/>
  <c r="AE97" i="31"/>
  <c r="AJ97" i="31"/>
  <c r="M109" i="31"/>
  <c r="L109" i="31"/>
  <c r="T193" i="31"/>
  <c r="AE193" i="31"/>
  <c r="AJ193" i="31"/>
  <c r="L227" i="31"/>
  <c r="L240" i="31"/>
  <c r="L317" i="31"/>
  <c r="L282" i="31"/>
  <c r="L252" i="31"/>
  <c r="L395" i="31"/>
  <c r="L451" i="31"/>
  <c r="L444" i="31"/>
  <c r="L446" i="31"/>
  <c r="AM66" i="31"/>
  <c r="AL66" i="31"/>
  <c r="AK66" i="31"/>
  <c r="AM78" i="31"/>
  <c r="AL78" i="31"/>
  <c r="AK78" i="31"/>
  <c r="AE22" i="30"/>
  <c r="AJ22" i="30"/>
  <c r="T22" i="30"/>
  <c r="M32" i="30"/>
  <c r="L32" i="30"/>
  <c r="AE52" i="30"/>
  <c r="AJ52" i="30"/>
  <c r="T52" i="30"/>
  <c r="T74" i="30"/>
  <c r="AE74" i="30"/>
  <c r="AJ74" i="30"/>
  <c r="AE175" i="30"/>
  <c r="AJ175" i="30"/>
  <c r="T175" i="30"/>
  <c r="AE205" i="30"/>
  <c r="AJ205" i="30"/>
  <c r="T205" i="30"/>
  <c r="M116" i="30"/>
  <c r="L116" i="30"/>
  <c r="M130" i="30"/>
  <c r="L130" i="30"/>
  <c r="AE107" i="30"/>
  <c r="AJ107" i="30"/>
  <c r="T107" i="30"/>
  <c r="L181" i="30"/>
  <c r="M181" i="30"/>
  <c r="T160" i="30"/>
  <c r="AE160" i="30"/>
  <c r="AJ160" i="30"/>
  <c r="M89" i="30"/>
  <c r="L89" i="30"/>
  <c r="AE207" i="30"/>
  <c r="AJ207" i="30"/>
  <c r="T207" i="30"/>
  <c r="L215" i="30"/>
  <c r="T140" i="30"/>
  <c r="AE140" i="30"/>
  <c r="AJ140" i="30"/>
  <c r="M186" i="30"/>
  <c r="L186" i="30"/>
  <c r="L354" i="30"/>
  <c r="L404" i="30"/>
  <c r="L440" i="30"/>
  <c r="L359" i="30"/>
  <c r="L405" i="30"/>
  <c r="L466" i="30"/>
  <c r="L471" i="30"/>
  <c r="T56" i="30"/>
  <c r="AE56" i="30"/>
  <c r="AJ56" i="30"/>
  <c r="M49" i="30"/>
  <c r="L49" i="30"/>
  <c r="AZ22" i="31"/>
  <c r="M29" i="31"/>
  <c r="L29" i="31"/>
  <c r="M186" i="31"/>
  <c r="L186" i="31"/>
  <c r="AE86" i="31"/>
  <c r="AJ86" i="31"/>
  <c r="T86" i="31"/>
  <c r="L95" i="31"/>
  <c r="M95" i="31"/>
  <c r="M164" i="31"/>
  <c r="L164" i="31"/>
  <c r="T53" i="31"/>
  <c r="AE53" i="31"/>
  <c r="AJ53" i="31"/>
  <c r="AE32" i="31"/>
  <c r="AJ32" i="31"/>
  <c r="T32" i="31"/>
  <c r="M107" i="31"/>
  <c r="L107" i="31"/>
  <c r="AE161" i="31"/>
  <c r="AJ161" i="31"/>
  <c r="T161" i="31"/>
  <c r="T158" i="31"/>
  <c r="AE158" i="31"/>
  <c r="AJ158" i="31"/>
  <c r="L235" i="31"/>
  <c r="M197" i="31"/>
  <c r="L197" i="31"/>
  <c r="L228" i="31"/>
  <c r="T144" i="31"/>
  <c r="AE144" i="31"/>
  <c r="AJ144" i="31"/>
  <c r="T207" i="31"/>
  <c r="AE207" i="31"/>
  <c r="AJ207" i="31"/>
  <c r="L354" i="31"/>
  <c r="L422" i="31"/>
  <c r="L440" i="31"/>
  <c r="AM59" i="31"/>
  <c r="AL59" i="31"/>
  <c r="AK59" i="31"/>
  <c r="BA21" i="31"/>
  <c r="BB29" i="31"/>
  <c r="L84" i="30"/>
  <c r="M84" i="30"/>
  <c r="M20" i="30"/>
  <c r="L20" i="30"/>
  <c r="M93" i="30"/>
  <c r="L93" i="30"/>
  <c r="L56" i="30"/>
  <c r="M56" i="30"/>
  <c r="M78" i="30"/>
  <c r="L78" i="30"/>
  <c r="T77" i="30"/>
  <c r="AE77" i="30"/>
  <c r="AJ77" i="30"/>
  <c r="AE54" i="30"/>
  <c r="AJ54" i="30"/>
  <c r="T54" i="30"/>
  <c r="M111" i="30"/>
  <c r="L111" i="30"/>
  <c r="AE191" i="30"/>
  <c r="AJ191" i="30"/>
  <c r="T191" i="30"/>
  <c r="T87" i="30"/>
  <c r="AE87" i="30"/>
  <c r="AJ87" i="30"/>
  <c r="L209" i="30"/>
  <c r="M144" i="30"/>
  <c r="L144" i="30"/>
  <c r="L214" i="30"/>
  <c r="L329" i="30"/>
  <c r="L416" i="30"/>
  <c r="L367" i="30"/>
  <c r="L379" i="30"/>
  <c r="L40" i="30"/>
  <c r="M40" i="30"/>
  <c r="T129" i="30"/>
  <c r="AE129" i="30"/>
  <c r="AJ129" i="30"/>
  <c r="L63" i="30"/>
  <c r="M63" i="30"/>
  <c r="M59" i="30"/>
  <c r="L59" i="30"/>
  <c r="T22" i="31"/>
  <c r="AE22" i="31"/>
  <c r="AJ22" i="31"/>
  <c r="M151" i="31"/>
  <c r="L151" i="31"/>
  <c r="M90" i="31"/>
  <c r="L90" i="31"/>
  <c r="M88" i="31"/>
  <c r="L88" i="31"/>
  <c r="M57" i="31"/>
  <c r="L57" i="31"/>
  <c r="M31" i="31"/>
  <c r="L31" i="31"/>
  <c r="AE205" i="31"/>
  <c r="AJ205" i="31"/>
  <c r="T205" i="31"/>
  <c r="T141" i="31"/>
  <c r="AE141" i="31"/>
  <c r="AJ141" i="31"/>
  <c r="T175" i="31"/>
  <c r="AE175" i="31"/>
  <c r="AJ175" i="31"/>
  <c r="M148" i="31"/>
  <c r="L148" i="31"/>
  <c r="L377" i="31"/>
  <c r="L489" i="31"/>
  <c r="L445" i="31"/>
  <c r="L431" i="31"/>
  <c r="L495" i="31"/>
  <c r="AL116" i="31"/>
  <c r="AK116" i="31"/>
  <c r="AM116" i="31"/>
  <c r="BA18" i="31"/>
  <c r="BB26" i="31"/>
  <c r="BA19" i="31"/>
  <c r="M60" i="30"/>
  <c r="L60" i="30"/>
  <c r="AE33" i="30"/>
  <c r="AJ33" i="30"/>
  <c r="T33" i="30"/>
  <c r="M27" i="30"/>
  <c r="L27" i="30"/>
  <c r="M12" i="30"/>
  <c r="L12" i="30"/>
  <c r="L197" i="30"/>
  <c r="M197" i="30"/>
  <c r="M81" i="30"/>
  <c r="L81" i="30"/>
  <c r="M90" i="30"/>
  <c r="L90" i="30"/>
  <c r="T115" i="30"/>
  <c r="AE115" i="30"/>
  <c r="AJ115" i="30"/>
  <c r="M105" i="30"/>
  <c r="L105" i="30"/>
  <c r="M117" i="30"/>
  <c r="L117" i="30"/>
  <c r="AE176" i="30"/>
  <c r="AJ176" i="30"/>
  <c r="T176" i="30"/>
  <c r="M58" i="30"/>
  <c r="L58" i="30"/>
  <c r="AE143" i="30"/>
  <c r="AJ143" i="30"/>
  <c r="T143" i="30"/>
  <c r="M91" i="30"/>
  <c r="L91" i="30"/>
  <c r="M161" i="30"/>
  <c r="L161" i="30"/>
  <c r="M134" i="30"/>
  <c r="L134" i="30"/>
  <c r="AE135" i="30"/>
  <c r="AJ135" i="30"/>
  <c r="T135" i="30"/>
  <c r="L278" i="30"/>
  <c r="L342" i="30"/>
  <c r="L280" i="30"/>
  <c r="L344" i="30"/>
  <c r="L419" i="30"/>
  <c r="L451" i="30"/>
  <c r="L499" i="30"/>
  <c r="AL36" i="30"/>
  <c r="AM36" i="30"/>
  <c r="AK36" i="30"/>
  <c r="M27" i="31"/>
  <c r="T25" i="31"/>
  <c r="AE25" i="31"/>
  <c r="AJ25" i="31"/>
  <c r="AE83" i="31"/>
  <c r="AJ83" i="31"/>
  <c r="T83" i="31"/>
  <c r="T81" i="31"/>
  <c r="AE81" i="31"/>
  <c r="AJ81" i="31"/>
  <c r="AE96" i="31"/>
  <c r="AJ96" i="31"/>
  <c r="T96" i="31"/>
  <c r="AE134" i="31"/>
  <c r="AJ134" i="31"/>
  <c r="T134" i="31"/>
  <c r="M38" i="31"/>
  <c r="L38" i="31"/>
  <c r="AE171" i="31"/>
  <c r="AJ171" i="31"/>
  <c r="T171" i="31"/>
  <c r="M203" i="31"/>
  <c r="L203" i="31"/>
  <c r="L165" i="31"/>
  <c r="M165" i="31"/>
  <c r="AE117" i="31"/>
  <c r="AJ117" i="31"/>
  <c r="T117" i="31"/>
  <c r="L250" i="31"/>
  <c r="L179" i="31"/>
  <c r="M179" i="31"/>
  <c r="AE200" i="31"/>
  <c r="AJ200" i="31"/>
  <c r="T200" i="31"/>
  <c r="L260" i="31"/>
  <c r="L371" i="31"/>
  <c r="L64" i="31"/>
  <c r="AE13" i="30"/>
  <c r="AJ13" i="30"/>
  <c r="T13" i="30"/>
  <c r="M23" i="30"/>
  <c r="L23" i="30"/>
  <c r="M8" i="30"/>
  <c r="L8" i="30"/>
  <c r="T67" i="30"/>
  <c r="AE67" i="30"/>
  <c r="AJ67" i="30"/>
  <c r="L102" i="30"/>
  <c r="M102" i="30"/>
  <c r="M202" i="30"/>
  <c r="L202" i="30"/>
  <c r="T113" i="30"/>
  <c r="AE113" i="30"/>
  <c r="AJ113" i="30"/>
  <c r="M118" i="30"/>
  <c r="L118" i="30"/>
  <c r="L126" i="30"/>
  <c r="M126" i="30"/>
  <c r="T136" i="30"/>
  <c r="AE136" i="30"/>
  <c r="AJ136" i="30"/>
  <c r="T97" i="30"/>
  <c r="AE97" i="30"/>
  <c r="AJ97" i="30"/>
  <c r="L139" i="30"/>
  <c r="M139" i="30"/>
  <c r="T194" i="30"/>
  <c r="AE194" i="30"/>
  <c r="AJ194" i="30"/>
  <c r="L449" i="30"/>
  <c r="L469" i="30"/>
  <c r="L479" i="30"/>
  <c r="M36" i="30"/>
  <c r="L36" i="30"/>
  <c r="T32" i="30"/>
  <c r="AE32" i="30"/>
  <c r="AJ32" i="30"/>
  <c r="AE75" i="30"/>
  <c r="AJ75" i="30"/>
  <c r="T75" i="30"/>
  <c r="AE50" i="30"/>
  <c r="AJ50" i="30"/>
  <c r="T50" i="30"/>
  <c r="AE17" i="31"/>
  <c r="AJ17" i="31"/>
  <c r="T17" i="31"/>
  <c r="M24" i="31"/>
  <c r="L24" i="31"/>
  <c r="L87" i="31"/>
  <c r="M87" i="31"/>
  <c r="M85" i="31"/>
  <c r="L85" i="31"/>
  <c r="L102" i="31"/>
  <c r="M102" i="31"/>
  <c r="M106" i="31"/>
  <c r="L106" i="31"/>
  <c r="AE147" i="31"/>
  <c r="AJ147" i="31"/>
  <c r="T147" i="31"/>
  <c r="AE39" i="31"/>
  <c r="AJ39" i="31"/>
  <c r="T39" i="31"/>
  <c r="M121" i="31"/>
  <c r="L121" i="31"/>
  <c r="L273" i="31"/>
  <c r="L204" i="31"/>
  <c r="M204" i="31"/>
  <c r="L387" i="31"/>
  <c r="L304" i="31"/>
  <c r="L441" i="31"/>
  <c r="M146" i="31"/>
  <c r="L146" i="31"/>
  <c r="AM112" i="31"/>
  <c r="AK112" i="31"/>
  <c r="AL112" i="31"/>
  <c r="AM124" i="31"/>
  <c r="AL124" i="31"/>
  <c r="AK124" i="31"/>
  <c r="AK19" i="31"/>
  <c r="AM19" i="31"/>
  <c r="AL19" i="31"/>
  <c r="M14" i="30"/>
  <c r="L14" i="30"/>
  <c r="T201" i="30"/>
  <c r="AE201" i="30"/>
  <c r="AJ201" i="30"/>
  <c r="AE64" i="30"/>
  <c r="AJ64" i="30"/>
  <c r="T64" i="30"/>
  <c r="M94" i="30"/>
  <c r="L94" i="30"/>
  <c r="M71" i="30"/>
  <c r="L71" i="30"/>
  <c r="AE104" i="30"/>
  <c r="AJ104" i="30"/>
  <c r="T104" i="30"/>
  <c r="AE98" i="30"/>
  <c r="AJ98" i="30"/>
  <c r="T98" i="30"/>
  <c r="M119" i="30"/>
  <c r="L119" i="30"/>
  <c r="AE119" i="30"/>
  <c r="AJ119" i="30"/>
  <c r="T119" i="30"/>
  <c r="T127" i="30"/>
  <c r="AE127" i="30"/>
  <c r="AJ127" i="30"/>
  <c r="L101" i="30"/>
  <c r="M101" i="30"/>
  <c r="AE152" i="30"/>
  <c r="AJ152" i="30"/>
  <c r="T152" i="30"/>
  <c r="M198" i="30"/>
  <c r="L198" i="30"/>
  <c r="L230" i="30"/>
  <c r="L221" i="30"/>
  <c r="L246" i="30"/>
  <c r="L387" i="30"/>
  <c r="M33" i="30"/>
  <c r="L33" i="30"/>
  <c r="T44" i="30"/>
  <c r="AE44" i="30"/>
  <c r="AJ44" i="30"/>
  <c r="M154" i="31"/>
  <c r="L154" i="31"/>
  <c r="M21" i="31"/>
  <c r="L21" i="31"/>
  <c r="AE90" i="31"/>
  <c r="AJ90" i="31"/>
  <c r="T90" i="31"/>
  <c r="AE106" i="31"/>
  <c r="AJ106" i="31"/>
  <c r="T106" i="31"/>
  <c r="M99" i="31"/>
  <c r="L99" i="31"/>
  <c r="AE65" i="31"/>
  <c r="AJ65" i="31"/>
  <c r="T65" i="31"/>
  <c r="M114" i="31"/>
  <c r="L114" i="31"/>
  <c r="M43" i="31"/>
  <c r="L43" i="31"/>
  <c r="T181" i="31"/>
  <c r="AE181" i="31"/>
  <c r="AJ181" i="31"/>
  <c r="M163" i="31"/>
  <c r="L163" i="31"/>
  <c r="M173" i="31"/>
  <c r="L173" i="31"/>
  <c r="M174" i="31"/>
  <c r="L174" i="31"/>
  <c r="M192" i="31"/>
  <c r="L192" i="31"/>
  <c r="AE156" i="31"/>
  <c r="AJ156" i="31"/>
  <c r="T156" i="31"/>
  <c r="L390" i="31"/>
  <c r="L352" i="31"/>
  <c r="L439" i="31"/>
  <c r="L46" i="31"/>
  <c r="AL47" i="31"/>
  <c r="AM47" i="31"/>
  <c r="AK47" i="31"/>
  <c r="AM36" i="31"/>
  <c r="AL36" i="31"/>
  <c r="AK36" i="31"/>
  <c r="M30" i="30"/>
  <c r="L30" i="30"/>
  <c r="AE68" i="30"/>
  <c r="AJ68" i="30"/>
  <c r="T68" i="30"/>
  <c r="M68" i="30"/>
  <c r="L68" i="30"/>
  <c r="AE122" i="30"/>
  <c r="AJ122" i="30"/>
  <c r="T122" i="30"/>
  <c r="T91" i="30"/>
  <c r="AE91" i="30"/>
  <c r="AJ91" i="30"/>
  <c r="AE110" i="30"/>
  <c r="AJ110" i="30"/>
  <c r="T110" i="30"/>
  <c r="AE193" i="30"/>
  <c r="AJ193" i="30"/>
  <c r="T193" i="30"/>
  <c r="M147" i="30"/>
  <c r="L147" i="30"/>
  <c r="AE66" i="30"/>
  <c r="AJ66" i="30"/>
  <c r="T66" i="30"/>
  <c r="M123" i="30"/>
  <c r="L123" i="30"/>
  <c r="T144" i="30"/>
  <c r="AE144" i="30"/>
  <c r="AJ144" i="30"/>
  <c r="T99" i="30"/>
  <c r="AE99" i="30"/>
  <c r="AJ99" i="30"/>
  <c r="L333" i="30"/>
  <c r="AE142" i="30"/>
  <c r="AJ142" i="30"/>
  <c r="T142" i="30"/>
  <c r="M156" i="30"/>
  <c r="L156" i="30"/>
  <c r="L273" i="30"/>
  <c r="L226" i="30"/>
  <c r="L248" i="30"/>
  <c r="L286" i="30"/>
  <c r="L350" i="30"/>
  <c r="L288" i="30"/>
  <c r="L352" i="30"/>
  <c r="L478" i="30"/>
  <c r="L426" i="30"/>
  <c r="T27" i="30"/>
  <c r="AE27" i="30"/>
  <c r="AJ27" i="30"/>
  <c r="AM55" i="30"/>
  <c r="AL55" i="30"/>
  <c r="AK55" i="30"/>
  <c r="L39" i="30"/>
  <c r="M39" i="30"/>
  <c r="AM39" i="30"/>
  <c r="AL39" i="30"/>
  <c r="AK39" i="30"/>
  <c r="AE28" i="30"/>
  <c r="AJ28" i="30"/>
  <c r="T28" i="30"/>
  <c r="AE45" i="30"/>
  <c r="AJ45" i="30"/>
  <c r="T45" i="30"/>
  <c r="L18" i="31"/>
  <c r="M18" i="31"/>
  <c r="T14" i="31"/>
  <c r="AE14" i="31"/>
  <c r="AJ14" i="31"/>
  <c r="M94" i="31"/>
  <c r="L94" i="31"/>
  <c r="M108" i="31"/>
  <c r="L108" i="31"/>
  <c r="L237" i="31"/>
  <c r="L117" i="31"/>
  <c r="M117" i="31"/>
  <c r="T100" i="31"/>
  <c r="AE100" i="31"/>
  <c r="AJ100" i="31"/>
  <c r="M69" i="31"/>
  <c r="L69" i="31"/>
  <c r="T179" i="31"/>
  <c r="AE179" i="31"/>
  <c r="AJ179" i="31"/>
  <c r="AE46" i="31"/>
  <c r="AJ46" i="31"/>
  <c r="T46" i="31"/>
  <c r="L189" i="31"/>
  <c r="M189" i="31"/>
  <c r="M156" i="31"/>
  <c r="L156" i="31"/>
  <c r="AE166" i="31"/>
  <c r="AJ166" i="31"/>
  <c r="T166" i="31"/>
  <c r="M175" i="31"/>
  <c r="L175" i="31"/>
  <c r="AE154" i="31"/>
  <c r="AJ154" i="31"/>
  <c r="T154" i="31"/>
  <c r="L213" i="31"/>
  <c r="AE187" i="31"/>
  <c r="AJ187" i="31"/>
  <c r="T187" i="31"/>
  <c r="M160" i="31"/>
  <c r="L160" i="31"/>
  <c r="L209" i="31"/>
  <c r="L342" i="31"/>
  <c r="L268" i="31"/>
  <c r="L460" i="31"/>
  <c r="AK42" i="31"/>
  <c r="AM42" i="31"/>
  <c r="AL42" i="31"/>
  <c r="AM74" i="31"/>
  <c r="AL74" i="31"/>
  <c r="AK74" i="31"/>
  <c r="I8" i="31"/>
  <c r="G8" i="31"/>
  <c r="T49" i="30"/>
  <c r="AE49" i="30"/>
  <c r="AJ49" i="30"/>
  <c r="M169" i="30"/>
  <c r="L169" i="30"/>
  <c r="T125" i="30"/>
  <c r="AE125" i="30"/>
  <c r="AJ125" i="30"/>
  <c r="M124" i="30"/>
  <c r="L124" i="30"/>
  <c r="M149" i="30"/>
  <c r="L149" i="30"/>
  <c r="M65" i="30"/>
  <c r="L65" i="30"/>
  <c r="M87" i="30"/>
  <c r="L87" i="30"/>
  <c r="L70" i="30"/>
  <c r="M70" i="30"/>
  <c r="M205" i="30"/>
  <c r="L205" i="30"/>
  <c r="M103" i="30"/>
  <c r="L103" i="30"/>
  <c r="M146" i="30"/>
  <c r="L146" i="30"/>
  <c r="AE147" i="30"/>
  <c r="AJ147" i="30"/>
  <c r="T147" i="30"/>
  <c r="L347" i="30"/>
  <c r="L245" i="30"/>
  <c r="L290" i="30"/>
  <c r="L358" i="30"/>
  <c r="L423" i="30"/>
  <c r="L487" i="30"/>
  <c r="BA18" i="30"/>
  <c r="BB26" i="30"/>
  <c r="T23" i="30"/>
  <c r="AE23" i="30"/>
  <c r="AJ23" i="30"/>
  <c r="M24" i="30"/>
  <c r="L24" i="30"/>
  <c r="M43" i="30"/>
  <c r="L43" i="30"/>
  <c r="AE31" i="30"/>
  <c r="AJ31" i="30"/>
  <c r="T31" i="30"/>
  <c r="M12" i="31"/>
  <c r="L12" i="31"/>
  <c r="M141" i="31"/>
  <c r="L141" i="31"/>
  <c r="M147" i="31"/>
  <c r="L147" i="31"/>
  <c r="M13" i="31"/>
  <c r="L13" i="31"/>
  <c r="AE98" i="31"/>
  <c r="AJ98" i="31"/>
  <c r="T98" i="31"/>
  <c r="T109" i="31"/>
  <c r="AE109" i="31"/>
  <c r="AJ109" i="31"/>
  <c r="AE95" i="31"/>
  <c r="AJ95" i="31"/>
  <c r="T95" i="31"/>
  <c r="T93" i="31"/>
  <c r="AE93" i="31"/>
  <c r="AJ93" i="31"/>
  <c r="M50" i="31"/>
  <c r="L50" i="31"/>
  <c r="M198" i="31"/>
  <c r="L198" i="31"/>
  <c r="AE178" i="31"/>
  <c r="AJ178" i="31"/>
  <c r="T178" i="31"/>
  <c r="AE129" i="31"/>
  <c r="AJ129" i="31"/>
  <c r="T129" i="31"/>
  <c r="M157" i="31"/>
  <c r="L157" i="31"/>
  <c r="M191" i="31"/>
  <c r="L191" i="31"/>
  <c r="L297" i="31"/>
  <c r="M150" i="31"/>
  <c r="L150" i="31"/>
  <c r="AE59" i="30"/>
  <c r="AJ59" i="30"/>
  <c r="T59" i="30"/>
  <c r="AE24" i="30"/>
  <c r="AJ24" i="30"/>
  <c r="T24" i="30"/>
  <c r="AE124" i="30"/>
  <c r="AJ124" i="30"/>
  <c r="T124" i="30"/>
  <c r="T79" i="30"/>
  <c r="AE79" i="30"/>
  <c r="AJ79" i="30"/>
  <c r="AE133" i="30"/>
  <c r="AJ133" i="30"/>
  <c r="T133" i="30"/>
  <c r="AE132" i="30"/>
  <c r="AJ132" i="30"/>
  <c r="T132" i="30"/>
  <c r="T109" i="30"/>
  <c r="AE109" i="30"/>
  <c r="AJ109" i="30"/>
  <c r="L151" i="30"/>
  <c r="M151" i="30"/>
  <c r="M164" i="30"/>
  <c r="L164" i="30"/>
  <c r="L249" i="30"/>
  <c r="T206" i="30"/>
  <c r="AE206" i="30"/>
  <c r="AJ206" i="30"/>
  <c r="M165" i="30"/>
  <c r="L165" i="30"/>
  <c r="L229" i="30"/>
  <c r="L269" i="30"/>
  <c r="L412" i="30"/>
  <c r="L397" i="30"/>
  <c r="L475" i="30"/>
  <c r="L402" i="30"/>
  <c r="L430" i="30"/>
  <c r="L395" i="30"/>
  <c r="M75" i="30"/>
  <c r="L75" i="30"/>
  <c r="T30" i="30"/>
  <c r="AE30" i="30"/>
  <c r="AJ30" i="30"/>
  <c r="AE51" i="30"/>
  <c r="AJ51" i="30"/>
  <c r="T51" i="30"/>
  <c r="T34" i="30"/>
  <c r="AE34" i="30"/>
  <c r="AJ34" i="30"/>
  <c r="M8" i="31"/>
  <c r="L8" i="31"/>
  <c r="M145" i="31"/>
  <c r="L145" i="31"/>
  <c r="T136" i="31"/>
  <c r="AE136" i="31"/>
  <c r="AJ136" i="31"/>
  <c r="T118" i="31"/>
  <c r="AE118" i="31"/>
  <c r="AJ118" i="31"/>
  <c r="M125" i="31"/>
  <c r="L125" i="31"/>
  <c r="M110" i="31"/>
  <c r="L110" i="31"/>
  <c r="AE51" i="31"/>
  <c r="AJ51" i="31"/>
  <c r="T51" i="31"/>
  <c r="AE135" i="31"/>
  <c r="AJ135" i="31"/>
  <c r="T135" i="31"/>
  <c r="M100" i="31"/>
  <c r="L100" i="31"/>
  <c r="T174" i="31"/>
  <c r="AE174" i="31"/>
  <c r="AJ174" i="31"/>
  <c r="T184" i="31"/>
  <c r="AE184" i="31"/>
  <c r="AJ184" i="31"/>
  <c r="AE159" i="31"/>
  <c r="AJ159" i="31"/>
  <c r="T159" i="31"/>
  <c r="M133" i="31"/>
  <c r="L133" i="31"/>
  <c r="T202" i="31"/>
  <c r="AE202" i="31"/>
  <c r="AJ202" i="31"/>
  <c r="T196" i="31"/>
  <c r="AE196" i="31"/>
  <c r="AJ196" i="31"/>
  <c r="L359" i="31"/>
  <c r="L442" i="31"/>
  <c r="L398" i="31"/>
  <c r="L360" i="31"/>
  <c r="AL54" i="31"/>
  <c r="AM54" i="31"/>
  <c r="AK54" i="31"/>
  <c r="AM35" i="31"/>
  <c r="AL35" i="31"/>
  <c r="AK35" i="31"/>
  <c r="L17" i="31"/>
  <c r="M53" i="30"/>
  <c r="L53" i="30"/>
  <c r="AE76" i="30"/>
  <c r="AJ76" i="30"/>
  <c r="T76" i="30"/>
  <c r="M62" i="30"/>
  <c r="L62" i="30"/>
  <c r="AE92" i="30"/>
  <c r="AJ92" i="30"/>
  <c r="T92" i="30"/>
  <c r="L99" i="30"/>
  <c r="M99" i="30"/>
  <c r="AE188" i="30"/>
  <c r="AJ188" i="30"/>
  <c r="T188" i="30"/>
  <c r="M143" i="30"/>
  <c r="L143" i="30"/>
  <c r="L108" i="30"/>
  <c r="M108" i="30"/>
  <c r="AE126" i="30"/>
  <c r="AJ126" i="30"/>
  <c r="T126" i="30"/>
  <c r="M113" i="30"/>
  <c r="L113" i="30"/>
  <c r="L450" i="30"/>
  <c r="AE168" i="30"/>
  <c r="AJ168" i="30"/>
  <c r="T168" i="30"/>
  <c r="L256" i="30"/>
  <c r="L392" i="30"/>
  <c r="L296" i="30"/>
  <c r="L472" i="30"/>
  <c r="M72" i="30"/>
  <c r="L72" i="30"/>
  <c r="M28" i="30"/>
  <c r="L28" i="30"/>
  <c r="L18" i="30"/>
  <c r="M18" i="30"/>
  <c r="BA19" i="30"/>
  <c r="M38" i="30"/>
  <c r="L38" i="30"/>
  <c r="M26" i="30"/>
  <c r="L26" i="30"/>
  <c r="T14" i="30"/>
  <c r="AE14" i="30"/>
  <c r="AJ14" i="30"/>
  <c r="T84" i="31"/>
  <c r="AE84" i="31"/>
  <c r="AJ84" i="31"/>
  <c r="M89" i="31"/>
  <c r="L89" i="31"/>
  <c r="L101" i="31"/>
  <c r="M101" i="31"/>
  <c r="T126" i="31"/>
  <c r="AE126" i="31"/>
  <c r="AJ126" i="31"/>
  <c r="T127" i="31"/>
  <c r="AE127" i="31"/>
  <c r="AJ127" i="31"/>
  <c r="AE111" i="31"/>
  <c r="AJ111" i="31"/>
  <c r="T111" i="31"/>
  <c r="AE77" i="31"/>
  <c r="AJ77" i="31"/>
  <c r="T77" i="31"/>
  <c r="M55" i="31"/>
  <c r="L55" i="31"/>
  <c r="AE138" i="31"/>
  <c r="AJ138" i="31"/>
  <c r="T138" i="31"/>
  <c r="M182" i="31"/>
  <c r="L182" i="31"/>
  <c r="T186" i="31"/>
  <c r="AE186" i="31"/>
  <c r="AJ186" i="31"/>
  <c r="L351" i="31"/>
  <c r="L258" i="31"/>
  <c r="M195" i="31"/>
  <c r="L195" i="31"/>
  <c r="AE168" i="31"/>
  <c r="AJ168" i="31"/>
  <c r="T168" i="31"/>
  <c r="L323" i="31"/>
  <c r="L287" i="31"/>
  <c r="L230" i="31"/>
  <c r="L223" i="31"/>
  <c r="L338" i="31"/>
  <c r="L326" i="31"/>
  <c r="L303" i="31"/>
  <c r="L276" i="31"/>
  <c r="L364" i="31"/>
  <c r="L393" i="31"/>
  <c r="L385" i="31"/>
  <c r="L402" i="31"/>
  <c r="L404" i="31"/>
  <c r="L426" i="31"/>
  <c r="L475" i="31"/>
  <c r="L468" i="31"/>
  <c r="L470" i="31"/>
  <c r="M47" i="30"/>
  <c r="L47" i="30"/>
  <c r="AE11" i="30"/>
  <c r="AJ11" i="30"/>
  <c r="T11" i="30"/>
  <c r="L51" i="30"/>
  <c r="M51" i="30"/>
  <c r="M83" i="30"/>
  <c r="L83" i="30"/>
  <c r="M80" i="30"/>
  <c r="L80" i="30"/>
  <c r="M97" i="30"/>
  <c r="L97" i="30"/>
  <c r="AE73" i="30"/>
  <c r="AJ73" i="30"/>
  <c r="T73" i="30"/>
  <c r="AE78" i="30"/>
  <c r="AJ78" i="30"/>
  <c r="T78" i="30"/>
  <c r="M183" i="30"/>
  <c r="L183" i="30"/>
  <c r="M140" i="30"/>
  <c r="L140" i="30"/>
  <c r="M155" i="30"/>
  <c r="L155" i="30"/>
  <c r="AE162" i="30"/>
  <c r="AJ162" i="30"/>
  <c r="T162" i="30"/>
  <c r="T111" i="30"/>
  <c r="AE111" i="30"/>
  <c r="AJ111" i="30"/>
  <c r="L136" i="30"/>
  <c r="M136" i="30"/>
  <c r="AE154" i="30"/>
  <c r="AJ154" i="30"/>
  <c r="T154" i="30"/>
  <c r="T165" i="30"/>
  <c r="AE165" i="30"/>
  <c r="AJ165" i="30"/>
  <c r="L224" i="30"/>
  <c r="M172" i="30"/>
  <c r="L172" i="30"/>
  <c r="L305" i="30"/>
  <c r="L253" i="30"/>
  <c r="L382" i="30"/>
  <c r="L368" i="30"/>
  <c r="L456" i="30"/>
  <c r="L421" i="30"/>
  <c r="L485" i="30"/>
  <c r="L431" i="30"/>
  <c r="AE61" i="30"/>
  <c r="AJ61" i="30"/>
  <c r="T61" i="30"/>
  <c r="L29" i="30"/>
  <c r="M29" i="30"/>
  <c r="M19" i="30"/>
  <c r="L19" i="30"/>
  <c r="AZ22" i="30"/>
  <c r="AE201" i="31"/>
  <c r="AJ201" i="31"/>
  <c r="T201" i="31"/>
  <c r="M170" i="31"/>
  <c r="L170" i="31"/>
  <c r="AE199" i="31"/>
  <c r="AJ199" i="31"/>
  <c r="T199" i="31"/>
  <c r="AM120" i="31"/>
  <c r="AL120" i="31"/>
  <c r="AK120" i="31"/>
  <c r="AE153" i="30"/>
  <c r="AJ153" i="30"/>
  <c r="T153" i="30"/>
  <c r="M86" i="30"/>
  <c r="L86" i="30"/>
  <c r="M123" i="31"/>
  <c r="L123" i="31"/>
  <c r="T102" i="31"/>
  <c r="AE102" i="31"/>
  <c r="AJ102" i="31"/>
  <c r="AE113" i="31"/>
  <c r="AJ113" i="31"/>
  <c r="T113" i="31"/>
  <c r="T103" i="31"/>
  <c r="AE103" i="31"/>
  <c r="AJ103" i="31"/>
  <c r="AE122" i="31"/>
  <c r="AJ122" i="31"/>
  <c r="T122" i="31"/>
  <c r="M81" i="31"/>
  <c r="L81" i="31"/>
  <c r="AE115" i="31"/>
  <c r="AJ115" i="31"/>
  <c r="T115" i="31"/>
  <c r="AE58" i="31"/>
  <c r="AJ58" i="31"/>
  <c r="T58" i="31"/>
  <c r="AE152" i="31"/>
  <c r="AJ152" i="31"/>
  <c r="T152" i="31"/>
  <c r="AE108" i="31"/>
  <c r="AJ108" i="31"/>
  <c r="T108" i="31"/>
  <c r="AE140" i="31"/>
  <c r="AJ140" i="31"/>
  <c r="T140" i="31"/>
  <c r="T164" i="31"/>
  <c r="AE164" i="31"/>
  <c r="AJ164" i="31"/>
  <c r="AE185" i="31"/>
  <c r="AJ185" i="31"/>
  <c r="T185" i="31"/>
  <c r="L210" i="31"/>
  <c r="M208" i="31"/>
  <c r="L208" i="31"/>
  <c r="AE165" i="31"/>
  <c r="AJ165" i="31"/>
  <c r="T165" i="31"/>
  <c r="M172" i="31"/>
  <c r="L172" i="31"/>
  <c r="L322" i="31"/>
  <c r="L306" i="31"/>
  <c r="L365" i="31"/>
  <c r="L305" i="31"/>
  <c r="L464" i="31"/>
  <c r="M104" i="31"/>
  <c r="L104" i="31"/>
  <c r="M142" i="31"/>
  <c r="AM33" i="31"/>
  <c r="AL33" i="31"/>
  <c r="AK33" i="31"/>
  <c r="AE19" i="30"/>
  <c r="AJ19" i="30"/>
  <c r="T19" i="30"/>
  <c r="AE71" i="30"/>
  <c r="AJ71" i="30"/>
  <c r="T71" i="30"/>
  <c r="AE9" i="30"/>
  <c r="AJ9" i="30"/>
  <c r="T9" i="30"/>
  <c r="T42" i="30"/>
  <c r="AE42" i="30"/>
  <c r="AJ42" i="30"/>
  <c r="M64" i="30"/>
  <c r="L64" i="30"/>
  <c r="M77" i="30"/>
  <c r="L77" i="30"/>
  <c r="M137" i="30"/>
  <c r="L137" i="30"/>
  <c r="M148" i="30"/>
  <c r="L148" i="30"/>
  <c r="T158" i="30"/>
  <c r="AE158" i="30"/>
  <c r="AJ158" i="30"/>
  <c r="L128" i="30"/>
  <c r="M128" i="30"/>
  <c r="T130" i="30"/>
  <c r="AE130" i="30"/>
  <c r="AJ130" i="30"/>
  <c r="M115" i="30"/>
  <c r="L115" i="30"/>
  <c r="M158" i="30"/>
  <c r="L158" i="30"/>
  <c r="T179" i="30"/>
  <c r="AE179" i="30"/>
  <c r="AJ179" i="30"/>
  <c r="AE159" i="30"/>
  <c r="AJ159" i="30"/>
  <c r="T159" i="30"/>
  <c r="M178" i="30"/>
  <c r="L178" i="30"/>
  <c r="L306" i="30"/>
  <c r="AE173" i="30"/>
  <c r="AJ173" i="30"/>
  <c r="T173" i="30"/>
  <c r="L337" i="30"/>
  <c r="L243" i="30"/>
  <c r="L277" i="30"/>
  <c r="L274" i="30"/>
  <c r="L383" i="30"/>
  <c r="L381" i="30"/>
  <c r="L398" i="30"/>
  <c r="L410" i="30"/>
  <c r="L403" i="30"/>
  <c r="L500" i="30"/>
  <c r="M15" i="30"/>
  <c r="L15" i="30"/>
  <c r="M152" i="31"/>
  <c r="L152" i="31"/>
  <c r="AE130" i="31"/>
  <c r="AJ130" i="31"/>
  <c r="T130" i="31"/>
  <c r="M76" i="31"/>
  <c r="L76" i="31"/>
  <c r="M111" i="31"/>
  <c r="L111" i="31"/>
  <c r="M98" i="31"/>
  <c r="L98" i="31"/>
  <c r="T85" i="31"/>
  <c r="AE85" i="31"/>
  <c r="AJ85" i="31"/>
  <c r="L105" i="31"/>
  <c r="M105" i="31"/>
  <c r="L126" i="31"/>
  <c r="M126" i="31"/>
  <c r="M62" i="31"/>
  <c r="L62" i="31"/>
  <c r="T149" i="31"/>
  <c r="AE149" i="31"/>
  <c r="AJ149" i="31"/>
  <c r="L212" i="31"/>
  <c r="T172" i="31"/>
  <c r="AE172" i="31"/>
  <c r="AJ172" i="31"/>
  <c r="AE145" i="31"/>
  <c r="AJ145" i="31"/>
  <c r="T145" i="31"/>
  <c r="M190" i="31"/>
  <c r="L190" i="31"/>
  <c r="L169" i="31"/>
  <c r="M169" i="31"/>
  <c r="AE208" i="31"/>
  <c r="AJ208" i="31"/>
  <c r="T208" i="31"/>
  <c r="L289" i="31"/>
  <c r="L307" i="31"/>
  <c r="L369" i="31"/>
  <c r="L413" i="31"/>
  <c r="L420" i="31"/>
  <c r="L368" i="31"/>
  <c r="L469" i="31"/>
  <c r="L455" i="31"/>
  <c r="L23" i="31"/>
  <c r="M22" i="31"/>
  <c r="M42" i="30"/>
  <c r="L42" i="30"/>
  <c r="AE15" i="30"/>
  <c r="AJ15" i="30"/>
  <c r="T15" i="30"/>
  <c r="M61" i="30"/>
  <c r="L61" i="30"/>
  <c r="T53" i="30"/>
  <c r="AE53" i="30"/>
  <c r="AJ53" i="30"/>
  <c r="T37" i="30"/>
  <c r="AE37" i="30"/>
  <c r="AJ37" i="30"/>
  <c r="AE112" i="30"/>
  <c r="AJ112" i="30"/>
  <c r="T112" i="30"/>
  <c r="AE70" i="30"/>
  <c r="AJ70" i="30"/>
  <c r="T70" i="30"/>
  <c r="AE114" i="30"/>
  <c r="AJ114" i="30"/>
  <c r="T114" i="30"/>
  <c r="M207" i="30"/>
  <c r="L207" i="30"/>
  <c r="M135" i="30"/>
  <c r="L135" i="30"/>
  <c r="AE116" i="30"/>
  <c r="AJ116" i="30"/>
  <c r="T116" i="30"/>
  <c r="M145" i="30"/>
  <c r="L145" i="30"/>
  <c r="T121" i="30"/>
  <c r="AE121" i="30"/>
  <c r="AJ121" i="30"/>
  <c r="T186" i="30"/>
  <c r="AE186" i="30"/>
  <c r="AJ186" i="30"/>
  <c r="M171" i="30"/>
  <c r="L171" i="30"/>
  <c r="L240" i="30"/>
  <c r="M177" i="30"/>
  <c r="L177" i="30"/>
  <c r="L279" i="30"/>
  <c r="L399" i="30"/>
  <c r="L302" i="30"/>
  <c r="L304" i="30"/>
  <c r="L483" i="30"/>
  <c r="L473" i="30"/>
  <c r="M31" i="30"/>
  <c r="L31" i="30"/>
  <c r="AE25" i="30"/>
  <c r="AJ25" i="30"/>
  <c r="T25" i="30"/>
  <c r="M17" i="30"/>
  <c r="L17" i="30"/>
  <c r="M45" i="31"/>
  <c r="L45" i="31"/>
  <c r="M171" i="31"/>
  <c r="L171" i="31"/>
  <c r="T163" i="31"/>
  <c r="AE163" i="31"/>
  <c r="AJ163" i="31"/>
  <c r="M46" i="30"/>
  <c r="L46" i="30"/>
  <c r="T178" i="30"/>
  <c r="AE178" i="30"/>
  <c r="AJ178" i="30"/>
  <c r="M206" i="30"/>
  <c r="L206" i="30"/>
  <c r="M84" i="31"/>
  <c r="L84" i="31"/>
  <c r="AE80" i="31"/>
  <c r="AJ80" i="31"/>
  <c r="T80" i="31"/>
  <c r="M124" i="31"/>
  <c r="L124" i="31"/>
  <c r="M118" i="31"/>
  <c r="L118" i="31"/>
  <c r="AE63" i="31"/>
  <c r="AJ63" i="31"/>
  <c r="T63" i="31"/>
  <c r="T155" i="31"/>
  <c r="AE155" i="31"/>
  <c r="AJ155" i="31"/>
  <c r="AE150" i="31"/>
  <c r="AJ150" i="31"/>
  <c r="T150" i="31"/>
  <c r="AE203" i="31"/>
  <c r="AJ203" i="31"/>
  <c r="T203" i="31"/>
  <c r="L231" i="31"/>
  <c r="L331" i="31"/>
  <c r="L319" i="31"/>
  <c r="L324" i="31"/>
  <c r="L284" i="31"/>
  <c r="L361" i="31"/>
  <c r="L482" i="31"/>
  <c r="L425" i="31"/>
  <c r="L473" i="31"/>
  <c r="L421" i="31"/>
  <c r="L483" i="31"/>
  <c r="L476" i="31"/>
  <c r="AM73" i="31"/>
  <c r="AL73" i="31"/>
  <c r="AK73" i="31"/>
  <c r="L10" i="31"/>
  <c r="AM16" i="31"/>
  <c r="AL16" i="31"/>
  <c r="AK16" i="31"/>
  <c r="T60" i="30"/>
  <c r="AE60" i="30"/>
  <c r="AJ60" i="30"/>
  <c r="AE94" i="30"/>
  <c r="AJ94" i="30"/>
  <c r="T94" i="30"/>
  <c r="M88" i="30"/>
  <c r="L88" i="30"/>
  <c r="L96" i="30"/>
  <c r="M96" i="30"/>
  <c r="T117" i="30"/>
  <c r="AE117" i="30"/>
  <c r="AJ117" i="30"/>
  <c r="M74" i="30"/>
  <c r="L74" i="30"/>
  <c r="AE118" i="30"/>
  <c r="AJ118" i="30"/>
  <c r="T118" i="30"/>
  <c r="M92" i="30"/>
  <c r="L92" i="30"/>
  <c r="M154" i="30"/>
  <c r="L154" i="30"/>
  <c r="M159" i="30"/>
  <c r="L159" i="30"/>
  <c r="L120" i="30"/>
  <c r="M120" i="30"/>
  <c r="M125" i="30"/>
  <c r="L125" i="30"/>
  <c r="AE149" i="30"/>
  <c r="AJ149" i="30"/>
  <c r="T149" i="30"/>
  <c r="AE166" i="30"/>
  <c r="AJ166" i="30"/>
  <c r="T166" i="30"/>
  <c r="AE180" i="30"/>
  <c r="AJ180" i="30"/>
  <c r="T180" i="30"/>
  <c r="L261" i="30"/>
  <c r="L291" i="30"/>
  <c r="L309" i="30"/>
  <c r="L393" i="30"/>
  <c r="L429" i="30"/>
  <c r="L439" i="30"/>
  <c r="M10" i="30"/>
  <c r="L10" i="30"/>
  <c r="L80" i="31"/>
  <c r="M80" i="31"/>
  <c r="M68" i="31"/>
  <c r="L68" i="31"/>
  <c r="AK68" i="31"/>
  <c r="AL68" i="31"/>
  <c r="AM68" i="31"/>
  <c r="T69" i="31"/>
  <c r="AE69" i="31"/>
  <c r="AJ69" i="31"/>
  <c r="M77" i="31"/>
  <c r="L77" i="31"/>
  <c r="M71" i="31"/>
  <c r="L71" i="31"/>
  <c r="AE125" i="31"/>
  <c r="AJ125" i="31"/>
  <c r="T125" i="31"/>
  <c r="T133" i="31"/>
  <c r="AE133" i="31"/>
  <c r="AJ133" i="31"/>
  <c r="AE89" i="31"/>
  <c r="AJ89" i="31"/>
  <c r="T89" i="31"/>
  <c r="AE119" i="31"/>
  <c r="AJ119" i="31"/>
  <c r="T119" i="31"/>
  <c r="M67" i="31"/>
  <c r="L67" i="31"/>
  <c r="T169" i="31"/>
  <c r="AE169" i="31"/>
  <c r="AJ169" i="31"/>
  <c r="T160" i="31"/>
  <c r="AE160" i="31"/>
  <c r="AJ160" i="31"/>
  <c r="AE183" i="31"/>
  <c r="AJ183" i="31"/>
  <c r="T183" i="31"/>
  <c r="M183" i="31"/>
  <c r="L183" i="31"/>
  <c r="T167" i="31"/>
  <c r="AE167" i="31"/>
  <c r="AJ167" i="31"/>
  <c r="M206" i="31"/>
  <c r="L206" i="31"/>
  <c r="AE180" i="31"/>
  <c r="AJ180" i="31"/>
  <c r="T180" i="31"/>
  <c r="L397" i="31"/>
  <c r="L472" i="31"/>
  <c r="AE58" i="30"/>
  <c r="AJ58" i="30"/>
  <c r="T58" i="30"/>
  <c r="AZ30" i="30"/>
  <c r="M100" i="30"/>
  <c r="L100" i="30"/>
  <c r="AE89" i="30"/>
  <c r="AJ89" i="30"/>
  <c r="T89" i="30"/>
  <c r="T72" i="30"/>
  <c r="AE72" i="30"/>
  <c r="AJ72" i="30"/>
  <c r="M114" i="30"/>
  <c r="L114" i="30"/>
  <c r="L211" i="30"/>
  <c r="AE157" i="30"/>
  <c r="AJ157" i="30"/>
  <c r="T157" i="30"/>
  <c r="T156" i="30"/>
  <c r="AE156" i="30"/>
  <c r="AJ156" i="30"/>
  <c r="T123" i="30"/>
  <c r="AE123" i="30"/>
  <c r="AJ123" i="30"/>
  <c r="M153" i="30"/>
  <c r="L153" i="30"/>
  <c r="L185" i="30"/>
  <c r="M185" i="30"/>
  <c r="M191" i="30"/>
  <c r="L191" i="30"/>
  <c r="M184" i="30"/>
  <c r="L184" i="30"/>
  <c r="L251" i="30"/>
  <c r="L452" i="30"/>
  <c r="L411" i="30"/>
  <c r="S9" i="30"/>
  <c r="AD9" i="30"/>
  <c r="M54" i="30"/>
  <c r="L54" i="30"/>
  <c r="AE18" i="30"/>
  <c r="AJ18" i="30"/>
  <c r="T18" i="30"/>
  <c r="AE94" i="31"/>
  <c r="AJ94" i="31"/>
  <c r="T94" i="31"/>
  <c r="M73" i="30"/>
  <c r="L73" i="30"/>
  <c r="AE76" i="31"/>
  <c r="AJ76" i="31"/>
  <c r="T76" i="31"/>
  <c r="M139" i="31"/>
  <c r="L139" i="31"/>
  <c r="L129" i="31"/>
  <c r="M129" i="31"/>
  <c r="M116" i="31"/>
  <c r="L116" i="31"/>
  <c r="AE132" i="31"/>
  <c r="AJ132" i="31"/>
  <c r="T132" i="31"/>
  <c r="M93" i="31"/>
  <c r="L93" i="31"/>
  <c r="M122" i="31"/>
  <c r="L122" i="31"/>
  <c r="AE70" i="31"/>
  <c r="AJ70" i="31"/>
  <c r="T70" i="31"/>
  <c r="T148" i="31"/>
  <c r="AE148" i="31"/>
  <c r="AJ148" i="31"/>
  <c r="AE197" i="31"/>
  <c r="AJ197" i="31"/>
  <c r="T197" i="31"/>
  <c r="L238" i="31"/>
  <c r="T153" i="31"/>
  <c r="AE153" i="31"/>
  <c r="AJ153" i="31"/>
  <c r="L263" i="31"/>
  <c r="T198" i="31"/>
  <c r="AE198" i="31"/>
  <c r="AJ198" i="31"/>
  <c r="L217" i="31"/>
  <c r="AE177" i="31"/>
  <c r="AJ177" i="31"/>
  <c r="T177" i="31"/>
  <c r="AE139" i="31"/>
  <c r="AJ139" i="31"/>
  <c r="T139" i="31"/>
  <c r="M184" i="31"/>
  <c r="L184" i="31"/>
  <c r="L264" i="31"/>
  <c r="L277" i="31"/>
  <c r="L298" i="31"/>
  <c r="L295" i="31"/>
  <c r="L270" i="31"/>
  <c r="L242" i="31"/>
  <c r="L330" i="31"/>
  <c r="L349" i="31"/>
  <c r="L427" i="31"/>
  <c r="L376" i="31"/>
  <c r="L477" i="31"/>
  <c r="L463" i="31"/>
  <c r="L37" i="31"/>
  <c r="AE167" i="30"/>
  <c r="AJ167" i="30"/>
  <c r="T167" i="30"/>
  <c r="AE84" i="30"/>
  <c r="AJ84" i="30"/>
  <c r="T84" i="30"/>
  <c r="M41" i="30"/>
  <c r="L41" i="30"/>
  <c r="AE47" i="30"/>
  <c r="AJ47" i="30"/>
  <c r="T47" i="30"/>
  <c r="AE101" i="30"/>
  <c r="AJ101" i="30"/>
  <c r="T101" i="30"/>
  <c r="AE95" i="30"/>
  <c r="AJ95" i="30"/>
  <c r="T95" i="30"/>
  <c r="M76" i="30"/>
  <c r="L76" i="30"/>
  <c r="M121" i="30"/>
  <c r="L121" i="30"/>
  <c r="AE80" i="30"/>
  <c r="AJ80" i="30"/>
  <c r="T80" i="30"/>
  <c r="T93" i="30"/>
  <c r="AE93" i="30"/>
  <c r="AJ93" i="30"/>
  <c r="M180" i="30"/>
  <c r="L180" i="30"/>
  <c r="M142" i="30"/>
  <c r="L142" i="30"/>
  <c r="M188" i="30"/>
  <c r="L188" i="30"/>
  <c r="AE138" i="30"/>
  <c r="AJ138" i="30"/>
  <c r="T138" i="30"/>
  <c r="M163" i="30"/>
  <c r="L163" i="30"/>
  <c r="M193" i="30"/>
  <c r="L193" i="30"/>
  <c r="T172" i="30"/>
  <c r="AE172" i="30"/>
  <c r="AJ172" i="30"/>
  <c r="M195" i="30"/>
  <c r="L195" i="30"/>
  <c r="T185" i="30"/>
  <c r="AE185" i="30"/>
  <c r="AJ185" i="30"/>
  <c r="L459" i="30"/>
  <c r="L314" i="30"/>
  <c r="L322" i="30"/>
  <c r="L401" i="30"/>
  <c r="L310" i="30"/>
  <c r="L312" i="30"/>
  <c r="L389" i="30"/>
  <c r="L490" i="30"/>
  <c r="L480" i="30"/>
  <c r="L409" i="30"/>
  <c r="L427" i="30"/>
  <c r="L486" i="30"/>
  <c r="L497" i="30"/>
  <c r="L22" i="30"/>
  <c r="M22" i="30"/>
  <c r="AE10" i="30"/>
  <c r="AJ10" i="30"/>
  <c r="T10" i="30"/>
  <c r="AE23" i="31"/>
  <c r="AJ23" i="31"/>
  <c r="T23" i="31"/>
  <c r="M199" i="31"/>
  <c r="L199" i="31"/>
  <c r="M167" i="30"/>
  <c r="L167" i="30"/>
  <c r="T146" i="30"/>
  <c r="AE146" i="30"/>
  <c r="AJ146" i="30"/>
  <c r="M61" i="31"/>
  <c r="L61" i="31"/>
  <c r="AE62" i="31"/>
  <c r="AJ62" i="31"/>
  <c r="T62" i="31"/>
  <c r="L66" i="31"/>
  <c r="L135" i="31"/>
  <c r="M135" i="31"/>
  <c r="M74" i="31"/>
  <c r="L74" i="31"/>
  <c r="M188" i="31"/>
  <c r="L188" i="31"/>
  <c r="M168" i="31"/>
  <c r="L168" i="31"/>
  <c r="L180" i="31"/>
  <c r="M180" i="31"/>
  <c r="M194" i="31"/>
  <c r="L194" i="31"/>
  <c r="L259" i="31"/>
  <c r="M181" i="31"/>
  <c r="L181" i="31"/>
  <c r="M143" i="31"/>
  <c r="L143" i="31"/>
  <c r="L341" i="31"/>
  <c r="L357" i="31"/>
  <c r="L370" i="31"/>
  <c r="L292" i="31"/>
  <c r="L372" i="31"/>
  <c r="L396" i="31"/>
  <c r="L486" i="31"/>
  <c r="AK92" i="31"/>
  <c r="AM92" i="31"/>
  <c r="AL92" i="31"/>
  <c r="M57" i="30"/>
  <c r="L57" i="30"/>
  <c r="M34" i="30"/>
  <c r="L34" i="30"/>
  <c r="M25" i="30"/>
  <c r="L25" i="30"/>
  <c r="T120" i="30"/>
  <c r="AE120" i="30"/>
  <c r="AJ120" i="30"/>
  <c r="T151" i="30"/>
  <c r="AE151" i="30"/>
  <c r="AJ151" i="30"/>
  <c r="L122" i="30"/>
  <c r="M122" i="30"/>
  <c r="M82" i="30"/>
  <c r="L82" i="30"/>
  <c r="M98" i="30"/>
  <c r="L98" i="30"/>
  <c r="M168" i="30"/>
  <c r="L168" i="30"/>
  <c r="M138" i="30"/>
  <c r="L138" i="30"/>
  <c r="AE145" i="30"/>
  <c r="AJ145" i="30"/>
  <c r="T145" i="30"/>
  <c r="AE171" i="30"/>
  <c r="AJ171" i="30"/>
  <c r="T171" i="30"/>
  <c r="T196" i="30"/>
  <c r="AE196" i="30"/>
  <c r="AJ196" i="30"/>
  <c r="M189" i="30"/>
  <c r="L189" i="30"/>
  <c r="L281" i="30"/>
  <c r="L324" i="30"/>
  <c r="L369" i="30"/>
  <c r="L400" i="30"/>
  <c r="L406" i="30"/>
  <c r="L437" i="30"/>
  <c r="L447" i="30"/>
  <c r="T57" i="30"/>
  <c r="AE57" i="30"/>
  <c r="AJ57" i="30"/>
  <c r="T21" i="30"/>
  <c r="AE21" i="30"/>
  <c r="AJ21" i="30"/>
  <c r="T21" i="31"/>
  <c r="AE21" i="31"/>
  <c r="AJ21" i="31"/>
  <c r="BB28" i="31"/>
  <c r="BA20" i="31"/>
  <c r="M204" i="30"/>
  <c r="L204" i="30"/>
  <c r="AE56" i="31"/>
  <c r="AJ56" i="31"/>
  <c r="T56" i="31"/>
  <c r="M60" i="31"/>
  <c r="L60" i="31"/>
  <c r="T41" i="31"/>
  <c r="AE41" i="31"/>
  <c r="AJ41" i="31"/>
  <c r="M137" i="31"/>
  <c r="L137" i="31"/>
  <c r="M176" i="31"/>
  <c r="L176" i="31"/>
  <c r="T107" i="31"/>
  <c r="AE107" i="31"/>
  <c r="AJ107" i="31"/>
  <c r="M103" i="31"/>
  <c r="L103" i="31"/>
  <c r="M127" i="31"/>
  <c r="L127" i="31"/>
  <c r="AE75" i="31"/>
  <c r="AJ75" i="31"/>
  <c r="T75" i="31"/>
  <c r="M36" i="31"/>
  <c r="L36" i="31"/>
  <c r="T170" i="31"/>
  <c r="AE170" i="31"/>
  <c r="AJ170" i="31"/>
  <c r="T182" i="31"/>
  <c r="AE182" i="31"/>
  <c r="AJ182" i="31"/>
  <c r="L211" i="31"/>
  <c r="M128" i="31"/>
  <c r="L128" i="31"/>
  <c r="AE188" i="31"/>
  <c r="AJ188" i="31"/>
  <c r="T188" i="31"/>
  <c r="M166" i="31"/>
  <c r="L166" i="31"/>
  <c r="M201" i="31"/>
  <c r="L201" i="31"/>
  <c r="L241" i="31"/>
  <c r="L293" i="31"/>
  <c r="L278" i="31"/>
  <c r="L243" i="31"/>
  <c r="L350" i="31"/>
  <c r="L363" i="31"/>
  <c r="L379" i="31"/>
  <c r="L336" i="31"/>
  <c r="L321" i="31"/>
  <c r="L373" i="31"/>
  <c r="L416" i="31"/>
  <c r="L480" i="31"/>
  <c r="AM71" i="31"/>
  <c r="AL71" i="31"/>
  <c r="AK71" i="31"/>
  <c r="M92" i="31"/>
  <c r="T20" i="30"/>
  <c r="AE20" i="30"/>
  <c r="AJ20" i="30"/>
  <c r="AE102" i="30"/>
  <c r="AJ102" i="30"/>
  <c r="T102" i="30"/>
  <c r="M85" i="30"/>
  <c r="L85" i="30"/>
  <c r="M131" i="30"/>
  <c r="L131" i="30"/>
  <c r="AE88" i="30"/>
  <c r="AJ88" i="30"/>
  <c r="T88" i="30"/>
  <c r="T134" i="30"/>
  <c r="AE134" i="30"/>
  <c r="AJ134" i="30"/>
  <c r="AE187" i="30"/>
  <c r="AJ187" i="30"/>
  <c r="T187" i="30"/>
  <c r="AE169" i="30"/>
  <c r="AJ169" i="30"/>
  <c r="T169" i="30"/>
  <c r="M129" i="30"/>
  <c r="L129" i="30"/>
  <c r="AE137" i="30"/>
  <c r="AJ137" i="30"/>
  <c r="T137" i="30"/>
  <c r="AE150" i="30"/>
  <c r="AJ150" i="30"/>
  <c r="T150" i="30"/>
  <c r="L331" i="30"/>
  <c r="M175" i="30"/>
  <c r="L175" i="30"/>
  <c r="T161" i="30"/>
  <c r="AE161" i="30"/>
  <c r="AJ161" i="30"/>
  <c r="L170" i="30"/>
  <c r="M170" i="30"/>
  <c r="AE198" i="30"/>
  <c r="AJ198" i="30"/>
  <c r="T198" i="30"/>
  <c r="AE200" i="30"/>
  <c r="AJ200" i="30"/>
  <c r="T200" i="30"/>
  <c r="T199" i="30"/>
  <c r="AE199" i="30"/>
  <c r="AJ199" i="30"/>
  <c r="T192" i="30"/>
  <c r="AE192" i="30"/>
  <c r="AJ192" i="30"/>
  <c r="L259" i="30"/>
  <c r="L236" i="30"/>
  <c r="L316" i="30"/>
  <c r="L313" i="30"/>
  <c r="L325" i="30"/>
  <c r="L293" i="30"/>
  <c r="L295" i="30"/>
  <c r="L443" i="30"/>
  <c r="L448" i="30"/>
  <c r="L407" i="30"/>
  <c r="L442" i="30"/>
  <c r="L491" i="30"/>
  <c r="M55" i="30"/>
  <c r="L55" i="30"/>
  <c r="AE16" i="30"/>
  <c r="AJ16" i="30"/>
  <c r="T16" i="30"/>
  <c r="M11" i="30"/>
  <c r="L11" i="30"/>
  <c r="AZ20" i="30"/>
  <c r="AZ28" i="30"/>
  <c r="BA28" i="30"/>
  <c r="M41" i="31"/>
  <c r="L41" i="31"/>
  <c r="T176" i="31"/>
  <c r="AE176" i="31"/>
  <c r="AJ176" i="31"/>
  <c r="M136" i="31"/>
  <c r="L136" i="31"/>
  <c r="M157" i="30"/>
  <c r="L157" i="30"/>
  <c r="AE64" i="31"/>
  <c r="AJ64" i="31"/>
  <c r="T64" i="31"/>
  <c r="M54" i="31"/>
  <c r="L54" i="31"/>
  <c r="T55" i="31"/>
  <c r="AE55" i="31"/>
  <c r="AJ55" i="31"/>
  <c r="T110" i="31"/>
  <c r="AE110" i="31"/>
  <c r="AJ110" i="31"/>
  <c r="M130" i="31"/>
  <c r="L130" i="31"/>
  <c r="AE104" i="31"/>
  <c r="AJ104" i="31"/>
  <c r="T104" i="31"/>
  <c r="M132" i="31"/>
  <c r="L132" i="31"/>
  <c r="AE128" i="31"/>
  <c r="AJ128" i="31"/>
  <c r="T128" i="31"/>
  <c r="M79" i="31"/>
  <c r="L79" i="31"/>
  <c r="M131" i="31"/>
  <c r="L131" i="31"/>
  <c r="L233" i="31"/>
  <c r="M205" i="31"/>
  <c r="L205" i="31"/>
  <c r="L220" i="31"/>
  <c r="L221" i="31"/>
  <c r="AE192" i="31"/>
  <c r="AJ192" i="31"/>
  <c r="T192" i="31"/>
  <c r="L300" i="31"/>
  <c r="L245" i="31"/>
  <c r="L340" i="31"/>
  <c r="L384" i="31"/>
  <c r="L417" i="31"/>
  <c r="L485" i="31"/>
  <c r="L407" i="31"/>
  <c r="L471" i="31"/>
  <c r="AM12" i="31"/>
  <c r="AK12" i="31"/>
  <c r="AL12" i="31"/>
  <c r="T48" i="30"/>
  <c r="AE48" i="30"/>
  <c r="AJ48" i="30"/>
  <c r="M52" i="30"/>
  <c r="L52" i="30"/>
  <c r="M16" i="30"/>
  <c r="L16" i="30"/>
  <c r="M104" i="30"/>
  <c r="L104" i="30"/>
  <c r="AE174" i="30"/>
  <c r="AJ174" i="30"/>
  <c r="T174" i="30"/>
  <c r="T189" i="30"/>
  <c r="AE189" i="30"/>
  <c r="AJ189" i="30"/>
  <c r="M187" i="30"/>
  <c r="L187" i="30"/>
  <c r="AE131" i="30"/>
  <c r="AJ131" i="30"/>
  <c r="T131" i="30"/>
  <c r="L237" i="30"/>
  <c r="M176" i="30"/>
  <c r="L176" i="30"/>
  <c r="AE190" i="30"/>
  <c r="AJ190" i="30"/>
  <c r="T190" i="30"/>
  <c r="L332" i="30"/>
  <c r="M203" i="30"/>
  <c r="L203" i="30"/>
  <c r="M196" i="30"/>
  <c r="L196" i="30"/>
  <c r="L234" i="30"/>
  <c r="L330" i="30"/>
  <c r="L339" i="30"/>
  <c r="L307" i="30"/>
  <c r="L335" i="30"/>
  <c r="L318" i="30"/>
  <c r="L374" i="30"/>
  <c r="L320" i="30"/>
  <c r="L417" i="30"/>
  <c r="L425" i="30"/>
  <c r="L498" i="30"/>
  <c r="T69" i="30"/>
  <c r="AE69" i="30"/>
  <c r="AJ69" i="30"/>
  <c r="T41" i="30"/>
  <c r="AE41" i="30"/>
  <c r="AJ41" i="30"/>
  <c r="M9" i="30"/>
  <c r="L9" i="30"/>
  <c r="M78" i="31"/>
  <c r="L78" i="31"/>
  <c r="M69" i="30"/>
  <c r="L69" i="30"/>
  <c r="M79" i="30"/>
  <c r="L79" i="30"/>
  <c r="M59" i="31"/>
  <c r="L59" i="31"/>
  <c r="T88" i="31"/>
  <c r="AE88" i="31"/>
  <c r="AJ88" i="31"/>
  <c r="T131" i="31"/>
  <c r="AE131" i="31"/>
  <c r="AJ131" i="31"/>
  <c r="M187" i="31"/>
  <c r="L187" i="31"/>
  <c r="M113" i="31"/>
  <c r="L113" i="31"/>
  <c r="AE190" i="31"/>
  <c r="AJ190" i="31"/>
  <c r="T190" i="31"/>
  <c r="AE142" i="31"/>
  <c r="AJ142" i="31"/>
  <c r="T142" i="31"/>
  <c r="AE82" i="31"/>
  <c r="AJ82" i="31"/>
  <c r="T82" i="31"/>
  <c r="AE157" i="31"/>
  <c r="AJ157" i="31"/>
  <c r="T157" i="31"/>
  <c r="L224" i="31"/>
  <c r="AE189" i="31"/>
  <c r="AJ189" i="31"/>
  <c r="T189" i="31"/>
  <c r="AE151" i="31"/>
  <c r="AJ151" i="31"/>
  <c r="T151" i="31"/>
  <c r="L255" i="31"/>
  <c r="M196" i="31"/>
  <c r="L196" i="31"/>
  <c r="L246" i="31"/>
  <c r="L266" i="31"/>
  <c r="L412" i="31"/>
  <c r="L236" i="31"/>
  <c r="L406" i="31"/>
  <c r="L419" i="31"/>
  <c r="L435" i="31"/>
  <c r="L499" i="31"/>
  <c r="L494" i="31"/>
  <c r="L112" i="31"/>
  <c r="AM57" i="31"/>
  <c r="AL57" i="31"/>
  <c r="AK57" i="31"/>
  <c r="S10" i="31"/>
  <c r="AD10" i="31"/>
  <c r="AL29" i="31"/>
  <c r="AM29" i="31"/>
  <c r="AK29" i="31"/>
  <c r="T184" i="30"/>
  <c r="AE184" i="30"/>
  <c r="AJ184" i="30"/>
  <c r="T26" i="30"/>
  <c r="AE26" i="30"/>
  <c r="AJ26" i="30"/>
  <c r="M95" i="30"/>
  <c r="L95" i="30"/>
  <c r="T106" i="30"/>
  <c r="AE106" i="30"/>
  <c r="AJ106" i="30"/>
  <c r="M110" i="30"/>
  <c r="L110" i="30"/>
  <c r="AE181" i="30"/>
  <c r="AJ181" i="30"/>
  <c r="T181" i="30"/>
  <c r="M150" i="30"/>
  <c r="L150" i="30"/>
  <c r="AE195" i="30"/>
  <c r="AJ195" i="30"/>
  <c r="T195" i="30"/>
  <c r="M199" i="30"/>
  <c r="L199" i="30"/>
  <c r="M162" i="30"/>
  <c r="L162" i="30"/>
  <c r="L217" i="30"/>
  <c r="M194" i="30"/>
  <c r="L194" i="30"/>
  <c r="T197" i="30"/>
  <c r="AE197" i="30"/>
  <c r="AJ197" i="30"/>
  <c r="L340" i="30"/>
  <c r="L287" i="30"/>
  <c r="L355" i="30"/>
  <c r="L308" i="30"/>
  <c r="L388" i="30"/>
  <c r="L413" i="30"/>
  <c r="L375" i="30"/>
  <c r="L467" i="30"/>
  <c r="L445" i="30"/>
  <c r="L455" i="30"/>
  <c r="T12" i="30"/>
  <c r="AE12" i="30"/>
  <c r="AJ12" i="30"/>
  <c r="L13" i="30"/>
  <c r="M13" i="30"/>
  <c r="AZ21" i="30"/>
  <c r="AZ29" i="30"/>
  <c r="BA29" i="30"/>
  <c r="M153" i="31"/>
  <c r="L153" i="31"/>
  <c r="AE49" i="31"/>
  <c r="AJ49" i="31"/>
  <c r="T49" i="31"/>
  <c r="M53" i="31"/>
  <c r="L53" i="31"/>
  <c r="M35" i="31"/>
  <c r="L35" i="31"/>
  <c r="M120" i="31"/>
  <c r="L120" i="31"/>
  <c r="T114" i="31"/>
  <c r="AE114" i="31"/>
  <c r="AJ114" i="31"/>
  <c r="T143" i="31"/>
  <c r="AE143" i="31"/>
  <c r="AJ143" i="31"/>
  <c r="M86" i="31"/>
  <c r="L86" i="31"/>
  <c r="M178" i="31"/>
  <c r="L178" i="31"/>
  <c r="AE194" i="31"/>
  <c r="AJ194" i="31"/>
  <c r="T194" i="31"/>
  <c r="AE137" i="31"/>
  <c r="AJ137" i="31"/>
  <c r="T137" i="31"/>
  <c r="T204" i="31"/>
  <c r="AE204" i="31"/>
  <c r="AJ204" i="31"/>
  <c r="L214" i="31"/>
  <c r="M193" i="31"/>
  <c r="L193" i="31"/>
  <c r="M155" i="31"/>
  <c r="L155" i="31"/>
  <c r="L325" i="31"/>
  <c r="L269" i="31"/>
  <c r="L358" i="31"/>
  <c r="L391" i="31"/>
  <c r="L344" i="31"/>
  <c r="L329" i="31"/>
  <c r="L411" i="31"/>
  <c r="L465" i="31"/>
  <c r="L405" i="31"/>
  <c r="L409" i="31"/>
  <c r="L418" i="31"/>
  <c r="L424" i="31"/>
  <c r="L488" i="31"/>
  <c r="M14" i="31"/>
  <c r="AE43" i="30"/>
  <c r="AJ43" i="30"/>
  <c r="T43" i="30"/>
  <c r="T108" i="30"/>
  <c r="AE108" i="30"/>
  <c r="AJ108" i="30"/>
  <c r="AE83" i="30"/>
  <c r="AJ83" i="30"/>
  <c r="T83" i="30"/>
  <c r="T208" i="30"/>
  <c r="AE208" i="30"/>
  <c r="AJ208" i="30"/>
  <c r="M152" i="30"/>
  <c r="L152" i="30"/>
  <c r="L200" i="30"/>
  <c r="M200" i="30"/>
  <c r="M190" i="30"/>
  <c r="L190" i="30"/>
  <c r="T170" i="30"/>
  <c r="AE170" i="30"/>
  <c r="AJ170" i="30"/>
  <c r="L213" i="30"/>
  <c r="M201" i="30"/>
  <c r="L201" i="30"/>
  <c r="L341" i="30"/>
  <c r="L299" i="30"/>
  <c r="L244" i="30"/>
  <c r="L384" i="30"/>
  <c r="L420" i="30"/>
  <c r="L377" i="30"/>
  <c r="L390" i="30"/>
  <c r="L468" i="30"/>
  <c r="L370" i="30"/>
  <c r="L363" i="30"/>
  <c r="T8" i="30"/>
  <c r="AE8" i="30"/>
  <c r="AJ8" i="30"/>
  <c r="M112" i="29"/>
  <c r="L112" i="29"/>
  <c r="AE94" i="29"/>
  <c r="AJ94" i="29"/>
  <c r="T94" i="29"/>
  <c r="AE135" i="29"/>
  <c r="AJ135" i="29"/>
  <c r="T135" i="29"/>
  <c r="AE179" i="29"/>
  <c r="AJ179" i="29"/>
  <c r="T179" i="29"/>
  <c r="M106" i="29"/>
  <c r="L106" i="29"/>
  <c r="M83" i="29"/>
  <c r="L83" i="29"/>
  <c r="M64" i="29"/>
  <c r="L64" i="29"/>
  <c r="AE194" i="29"/>
  <c r="AJ194" i="29"/>
  <c r="T194" i="29"/>
  <c r="M186" i="29"/>
  <c r="L186" i="29"/>
  <c r="M208" i="29"/>
  <c r="L208" i="29"/>
  <c r="M187" i="29"/>
  <c r="L187" i="29"/>
  <c r="AE175" i="29"/>
  <c r="AJ175" i="29"/>
  <c r="T175" i="29"/>
  <c r="M162" i="29"/>
  <c r="L162" i="29"/>
  <c r="M136" i="29"/>
  <c r="L136" i="29"/>
  <c r="M205" i="29"/>
  <c r="L205" i="29"/>
  <c r="M185" i="29"/>
  <c r="L185" i="29"/>
  <c r="L369" i="29"/>
  <c r="L361" i="29"/>
  <c r="L357" i="29"/>
  <c r="AE18" i="29"/>
  <c r="AJ18" i="29"/>
  <c r="T18" i="29"/>
  <c r="BA26" i="29"/>
  <c r="AZ18" i="29"/>
  <c r="AZ26" i="29"/>
  <c r="M39" i="29"/>
  <c r="L39" i="29"/>
  <c r="T86" i="29"/>
  <c r="AE86" i="29"/>
  <c r="AJ86" i="29"/>
  <c r="M60" i="29"/>
  <c r="L60" i="29"/>
  <c r="T88" i="29"/>
  <c r="AE88" i="29"/>
  <c r="AJ88" i="29"/>
  <c r="L111" i="29"/>
  <c r="M111" i="29"/>
  <c r="T102" i="29"/>
  <c r="AE102" i="29"/>
  <c r="AJ102" i="29"/>
  <c r="AZ22" i="29"/>
  <c r="M119" i="29"/>
  <c r="L119" i="29"/>
  <c r="M124" i="29"/>
  <c r="L124" i="29"/>
  <c r="T109" i="29"/>
  <c r="AE109" i="29"/>
  <c r="AJ109" i="29"/>
  <c r="M154" i="29"/>
  <c r="L154" i="29"/>
  <c r="M188" i="29"/>
  <c r="L188" i="29"/>
  <c r="AE139" i="29"/>
  <c r="AJ139" i="29"/>
  <c r="T139" i="29"/>
  <c r="L250" i="29"/>
  <c r="L338" i="29"/>
  <c r="L388" i="29"/>
  <c r="T61" i="29"/>
  <c r="AE61" i="29"/>
  <c r="AJ61" i="29"/>
  <c r="AM44" i="29"/>
  <c r="AL44" i="29"/>
  <c r="AK44" i="29"/>
  <c r="M13" i="29"/>
  <c r="L13" i="29"/>
  <c r="AE97" i="29"/>
  <c r="AJ97" i="29"/>
  <c r="T97" i="29"/>
  <c r="T188" i="29"/>
  <c r="AE188" i="29"/>
  <c r="AJ188" i="29"/>
  <c r="M143" i="29"/>
  <c r="L143" i="29"/>
  <c r="M58" i="29"/>
  <c r="L58" i="29"/>
  <c r="M101" i="29"/>
  <c r="L101" i="29"/>
  <c r="AE83" i="29"/>
  <c r="AJ83" i="29"/>
  <c r="T83" i="29"/>
  <c r="M56" i="29"/>
  <c r="L56" i="29"/>
  <c r="T100" i="29"/>
  <c r="AE100" i="29"/>
  <c r="AJ100" i="29"/>
  <c r="T114" i="29"/>
  <c r="AE114" i="29"/>
  <c r="AJ114" i="29"/>
  <c r="T72" i="29"/>
  <c r="AE72" i="29"/>
  <c r="AJ72" i="29"/>
  <c r="M91" i="29"/>
  <c r="L91" i="29"/>
  <c r="T162" i="29"/>
  <c r="AE162" i="29"/>
  <c r="AJ162" i="29"/>
  <c r="AE186" i="29"/>
  <c r="AJ186" i="29"/>
  <c r="T186" i="29"/>
  <c r="T176" i="29"/>
  <c r="AE176" i="29"/>
  <c r="AJ176" i="29"/>
  <c r="AE112" i="29"/>
  <c r="AJ112" i="29"/>
  <c r="T112" i="29"/>
  <c r="L168" i="29"/>
  <c r="M168" i="29"/>
  <c r="L215" i="29"/>
  <c r="M163" i="29"/>
  <c r="L163" i="29"/>
  <c r="M196" i="29"/>
  <c r="L196" i="29"/>
  <c r="L191" i="29"/>
  <c r="M191" i="29"/>
  <c r="L203" i="29"/>
  <c r="M203" i="29"/>
  <c r="AE170" i="29"/>
  <c r="AJ170" i="29"/>
  <c r="T170" i="29"/>
  <c r="T144" i="29"/>
  <c r="AE144" i="29"/>
  <c r="AJ144" i="29"/>
  <c r="L225" i="29"/>
  <c r="AE193" i="29"/>
  <c r="AJ193" i="29"/>
  <c r="T193" i="29"/>
  <c r="L278" i="29"/>
  <c r="L286" i="29"/>
  <c r="L268" i="29"/>
  <c r="L365" i="29"/>
  <c r="L409" i="29"/>
  <c r="L437" i="29"/>
  <c r="L447" i="29"/>
  <c r="M11" i="29"/>
  <c r="L11" i="29"/>
  <c r="M52" i="29"/>
  <c r="L52" i="29"/>
  <c r="M74" i="29"/>
  <c r="L74" i="29"/>
  <c r="T37" i="29"/>
  <c r="AE37" i="29"/>
  <c r="AJ37" i="29"/>
  <c r="AE87" i="29"/>
  <c r="AJ87" i="29"/>
  <c r="T87" i="29"/>
  <c r="L189" i="29"/>
  <c r="M189" i="29"/>
  <c r="M23" i="29"/>
  <c r="L23" i="29"/>
  <c r="AE31" i="29"/>
  <c r="AJ31" i="29"/>
  <c r="T31" i="29"/>
  <c r="M76" i="29"/>
  <c r="L76" i="29"/>
  <c r="M116" i="29"/>
  <c r="L116" i="29"/>
  <c r="M102" i="29"/>
  <c r="L102" i="29"/>
  <c r="L244" i="29"/>
  <c r="M177" i="29"/>
  <c r="L177" i="29"/>
  <c r="L204" i="29"/>
  <c r="M204" i="29"/>
  <c r="L174" i="29"/>
  <c r="M174" i="29"/>
  <c r="M148" i="29"/>
  <c r="L148" i="29"/>
  <c r="L197" i="29"/>
  <c r="M197" i="29"/>
  <c r="L222" i="29"/>
  <c r="L336" i="29"/>
  <c r="L396" i="29"/>
  <c r="L442" i="29"/>
  <c r="L446" i="29"/>
  <c r="M9" i="29"/>
  <c r="L9" i="29"/>
  <c r="M50" i="29"/>
  <c r="L50" i="29"/>
  <c r="L35" i="29"/>
  <c r="M35" i="29"/>
  <c r="AE90" i="29"/>
  <c r="AJ90" i="29"/>
  <c r="T90" i="29"/>
  <c r="M26" i="29"/>
  <c r="L26" i="29"/>
  <c r="L113" i="29"/>
  <c r="M113" i="29"/>
  <c r="L87" i="29"/>
  <c r="M87" i="29"/>
  <c r="M27" i="29"/>
  <c r="L27" i="29"/>
  <c r="AE68" i="29"/>
  <c r="AJ68" i="29"/>
  <c r="T68" i="29"/>
  <c r="M133" i="29"/>
  <c r="L133" i="29"/>
  <c r="T82" i="29"/>
  <c r="AE82" i="29"/>
  <c r="AJ82" i="29"/>
  <c r="M170" i="29"/>
  <c r="L170" i="29"/>
  <c r="T197" i="29"/>
  <c r="AE197" i="29"/>
  <c r="AJ197" i="29"/>
  <c r="T178" i="29"/>
  <c r="AE178" i="29"/>
  <c r="AJ178" i="29"/>
  <c r="AE151" i="29"/>
  <c r="AJ151" i="29"/>
  <c r="T151" i="29"/>
  <c r="L234" i="29"/>
  <c r="L256" i="29"/>
  <c r="L394" i="29"/>
  <c r="L269" i="29"/>
  <c r="L444" i="29"/>
  <c r="M48" i="29"/>
  <c r="L48" i="29"/>
  <c r="AM12" i="29"/>
  <c r="AL12" i="29"/>
  <c r="AK12" i="29"/>
  <c r="L99" i="29"/>
  <c r="M99" i="29"/>
  <c r="M34" i="29"/>
  <c r="L34" i="29"/>
  <c r="M21" i="29"/>
  <c r="AE125" i="29"/>
  <c r="AJ125" i="29"/>
  <c r="T125" i="29"/>
  <c r="AE132" i="29"/>
  <c r="AJ132" i="29"/>
  <c r="T132" i="29"/>
  <c r="T167" i="29"/>
  <c r="AE167" i="29"/>
  <c r="AJ167" i="29"/>
  <c r="T54" i="29"/>
  <c r="AE54" i="29"/>
  <c r="AJ54" i="29"/>
  <c r="M97" i="29"/>
  <c r="L97" i="29"/>
  <c r="M73" i="29"/>
  <c r="L73" i="29"/>
  <c r="AE22" i="29"/>
  <c r="AJ22" i="29"/>
  <c r="T22" i="29"/>
  <c r="AE38" i="29"/>
  <c r="AJ38" i="29"/>
  <c r="T38" i="29"/>
  <c r="M140" i="29"/>
  <c r="L140" i="29"/>
  <c r="T141" i="29"/>
  <c r="AE141" i="29"/>
  <c r="AJ141" i="29"/>
  <c r="L86" i="29"/>
  <c r="M86" i="29"/>
  <c r="AE99" i="29"/>
  <c r="AJ99" i="29"/>
  <c r="T99" i="29"/>
  <c r="T172" i="29"/>
  <c r="AE172" i="29"/>
  <c r="AJ172" i="29"/>
  <c r="T143" i="29"/>
  <c r="AE143" i="29"/>
  <c r="AJ143" i="29"/>
  <c r="AE171" i="29"/>
  <c r="AJ171" i="29"/>
  <c r="T171" i="29"/>
  <c r="AE177" i="29"/>
  <c r="AJ177" i="29"/>
  <c r="T177" i="29"/>
  <c r="M182" i="29"/>
  <c r="L182" i="29"/>
  <c r="M155" i="29"/>
  <c r="L155" i="29"/>
  <c r="L273" i="29"/>
  <c r="L276" i="29"/>
  <c r="L373" i="29"/>
  <c r="L417" i="29"/>
  <c r="L445" i="29"/>
  <c r="L456" i="29"/>
  <c r="M68" i="29"/>
  <c r="L68" i="29"/>
  <c r="AM8" i="29"/>
  <c r="AL8" i="29"/>
  <c r="AK8" i="29"/>
  <c r="M77" i="29"/>
  <c r="L77" i="29"/>
  <c r="T103" i="29"/>
  <c r="AE103" i="29"/>
  <c r="AJ103" i="29"/>
  <c r="T121" i="29"/>
  <c r="AE121" i="29"/>
  <c r="AJ121" i="29"/>
  <c r="AE71" i="29"/>
  <c r="AJ71" i="29"/>
  <c r="T71" i="29"/>
  <c r="M32" i="29"/>
  <c r="L32" i="29"/>
  <c r="AE29" i="29"/>
  <c r="AJ29" i="29"/>
  <c r="T29" i="29"/>
  <c r="M129" i="29"/>
  <c r="L129" i="29"/>
  <c r="T84" i="29"/>
  <c r="AE84" i="29"/>
  <c r="AJ84" i="29"/>
  <c r="AE147" i="29"/>
  <c r="AJ147" i="29"/>
  <c r="T147" i="29"/>
  <c r="AE164" i="29"/>
  <c r="AJ164" i="29"/>
  <c r="T164" i="29"/>
  <c r="AE124" i="29"/>
  <c r="AJ124" i="29"/>
  <c r="T124" i="29"/>
  <c r="AE110" i="29"/>
  <c r="AJ110" i="29"/>
  <c r="T110" i="29"/>
  <c r="L181" i="29"/>
  <c r="M181" i="29"/>
  <c r="T183" i="29"/>
  <c r="AE183" i="29"/>
  <c r="AJ183" i="29"/>
  <c r="AE156" i="29"/>
  <c r="AJ156" i="29"/>
  <c r="T156" i="29"/>
  <c r="L249" i="29"/>
  <c r="L214" i="29"/>
  <c r="AE205" i="29"/>
  <c r="AJ205" i="29"/>
  <c r="T205" i="29"/>
  <c r="M190" i="29"/>
  <c r="L190" i="29"/>
  <c r="L259" i="29"/>
  <c r="L230" i="29"/>
  <c r="L353" i="29"/>
  <c r="L347" i="29"/>
  <c r="L411" i="29"/>
  <c r="L450" i="29"/>
  <c r="L62" i="29"/>
  <c r="M62" i="29"/>
  <c r="M46" i="29"/>
  <c r="L46" i="29"/>
  <c r="T79" i="29"/>
  <c r="AE79" i="29"/>
  <c r="AJ79" i="29"/>
  <c r="T52" i="29"/>
  <c r="AE52" i="29"/>
  <c r="AJ52" i="29"/>
  <c r="T126" i="29"/>
  <c r="AE126" i="29"/>
  <c r="AJ126" i="29"/>
  <c r="AE106" i="29"/>
  <c r="AJ106" i="29"/>
  <c r="T106" i="29"/>
  <c r="M95" i="29"/>
  <c r="L95" i="29"/>
  <c r="AE136" i="29"/>
  <c r="AJ136" i="29"/>
  <c r="T136" i="29"/>
  <c r="L88" i="29"/>
  <c r="M88" i="29"/>
  <c r="AE196" i="29"/>
  <c r="AJ196" i="29"/>
  <c r="T196" i="29"/>
  <c r="M147" i="29"/>
  <c r="L147" i="29"/>
  <c r="M128" i="29"/>
  <c r="L128" i="29"/>
  <c r="L114" i="29"/>
  <c r="M114" i="29"/>
  <c r="AE184" i="29"/>
  <c r="AJ184" i="29"/>
  <c r="T184" i="29"/>
  <c r="M178" i="29"/>
  <c r="L178" i="29"/>
  <c r="L160" i="29"/>
  <c r="M160" i="29"/>
  <c r="L247" i="29"/>
  <c r="L264" i="29"/>
  <c r="L323" i="29"/>
  <c r="L277" i="29"/>
  <c r="L354" i="29"/>
  <c r="M57" i="29"/>
  <c r="L57" i="29"/>
  <c r="L69" i="29"/>
  <c r="M69" i="29"/>
  <c r="M70" i="29"/>
  <c r="L70" i="29"/>
  <c r="L31" i="29"/>
  <c r="M33" i="29"/>
  <c r="L33" i="29"/>
  <c r="AE43" i="29"/>
  <c r="AJ43" i="29"/>
  <c r="T43" i="29"/>
  <c r="M104" i="29"/>
  <c r="L104" i="29"/>
  <c r="M37" i="29"/>
  <c r="L37" i="29"/>
  <c r="M54" i="29"/>
  <c r="L54" i="29"/>
  <c r="M145" i="29"/>
  <c r="L145" i="29"/>
  <c r="L175" i="29"/>
  <c r="M175" i="29"/>
  <c r="M103" i="29"/>
  <c r="L103" i="29"/>
  <c r="M98" i="29"/>
  <c r="L98" i="29"/>
  <c r="T111" i="29"/>
  <c r="AE111" i="29"/>
  <c r="AJ111" i="29"/>
  <c r="M118" i="29"/>
  <c r="L118" i="29"/>
  <c r="AE157" i="29"/>
  <c r="AJ157" i="29"/>
  <c r="T157" i="29"/>
  <c r="T166" i="29"/>
  <c r="AE166" i="29"/>
  <c r="AJ166" i="29"/>
  <c r="T195" i="29"/>
  <c r="AE195" i="29"/>
  <c r="AJ195" i="29"/>
  <c r="M167" i="29"/>
  <c r="L167" i="29"/>
  <c r="AE198" i="29"/>
  <c r="AJ198" i="29"/>
  <c r="T198" i="29"/>
  <c r="M183" i="29"/>
  <c r="L183" i="29"/>
  <c r="L279" i="29"/>
  <c r="L462" i="29"/>
  <c r="M45" i="29"/>
  <c r="L45" i="29"/>
  <c r="AE60" i="29"/>
  <c r="AJ60" i="29"/>
  <c r="T60" i="29"/>
  <c r="AM91" i="29"/>
  <c r="AL91" i="29"/>
  <c r="AK91" i="29"/>
  <c r="M47" i="29"/>
  <c r="L47" i="29"/>
  <c r="M78" i="29"/>
  <c r="L78" i="29"/>
  <c r="T42" i="29"/>
  <c r="AE42" i="29"/>
  <c r="AJ42" i="29"/>
  <c r="T96" i="29"/>
  <c r="AE96" i="29"/>
  <c r="AJ96" i="29"/>
  <c r="T123" i="29"/>
  <c r="AE123" i="29"/>
  <c r="AJ123" i="29"/>
  <c r="L179" i="29"/>
  <c r="M179" i="29"/>
  <c r="T148" i="29"/>
  <c r="AE148" i="29"/>
  <c r="AJ148" i="29"/>
  <c r="M109" i="29"/>
  <c r="L109" i="29"/>
  <c r="AE122" i="29"/>
  <c r="AJ122" i="29"/>
  <c r="T122" i="29"/>
  <c r="AE187" i="29"/>
  <c r="AJ187" i="29"/>
  <c r="T187" i="29"/>
  <c r="L194" i="29"/>
  <c r="M194" i="29"/>
  <c r="T168" i="29"/>
  <c r="AE168" i="29"/>
  <c r="AJ168" i="29"/>
  <c r="M201" i="29"/>
  <c r="L201" i="29"/>
  <c r="L280" i="29"/>
  <c r="L202" i="29"/>
  <c r="M202" i="29"/>
  <c r="L320" i="29"/>
  <c r="L255" i="29"/>
  <c r="L267" i="29"/>
  <c r="L285" i="29"/>
  <c r="L366" i="29"/>
  <c r="L467" i="29"/>
  <c r="T58" i="29"/>
  <c r="AE58" i="29"/>
  <c r="AJ58" i="29"/>
  <c r="AZ20" i="29"/>
  <c r="AZ28" i="29"/>
  <c r="BA28" i="29"/>
  <c r="AM66" i="29"/>
  <c r="AL66" i="29"/>
  <c r="AK66" i="29"/>
  <c r="I8" i="29"/>
  <c r="T185" i="29"/>
  <c r="AE185" i="29"/>
  <c r="AJ185" i="29"/>
  <c r="T107" i="29"/>
  <c r="AE107" i="29"/>
  <c r="AJ107" i="29"/>
  <c r="T81" i="29"/>
  <c r="AE81" i="29"/>
  <c r="AJ81" i="29"/>
  <c r="M80" i="29"/>
  <c r="L80" i="29"/>
  <c r="M146" i="29"/>
  <c r="L146" i="29"/>
  <c r="M127" i="29"/>
  <c r="L127" i="29"/>
  <c r="M100" i="29"/>
  <c r="L100" i="29"/>
  <c r="M108" i="29"/>
  <c r="L108" i="29"/>
  <c r="M117" i="29"/>
  <c r="L117" i="29"/>
  <c r="M198" i="29"/>
  <c r="L198" i="29"/>
  <c r="T154" i="29"/>
  <c r="AE154" i="29"/>
  <c r="AJ154" i="29"/>
  <c r="L126" i="29"/>
  <c r="M126" i="29"/>
  <c r="M172" i="29"/>
  <c r="L172" i="29"/>
  <c r="L229" i="29"/>
  <c r="L342" i="29"/>
  <c r="L393" i="29"/>
  <c r="L389" i="29"/>
  <c r="L433" i="29"/>
  <c r="L497" i="29"/>
  <c r="L461" i="29"/>
  <c r="L407" i="29"/>
  <c r="L471" i="29"/>
  <c r="L408" i="29"/>
  <c r="L472" i="29"/>
  <c r="M55" i="29"/>
  <c r="L55" i="29"/>
  <c r="T51" i="29"/>
  <c r="AE51" i="29"/>
  <c r="AJ51" i="29"/>
  <c r="L43" i="29"/>
  <c r="L72" i="29"/>
  <c r="M72" i="29"/>
  <c r="G8" i="29"/>
  <c r="M25" i="29"/>
  <c r="L25" i="29"/>
  <c r="T47" i="29"/>
  <c r="AE47" i="29"/>
  <c r="AJ47" i="29"/>
  <c r="T74" i="29"/>
  <c r="AE74" i="29"/>
  <c r="AJ74" i="29"/>
  <c r="T45" i="29"/>
  <c r="AE45" i="29"/>
  <c r="AJ45" i="29"/>
  <c r="AE133" i="29"/>
  <c r="AJ133" i="29"/>
  <c r="T133" i="29"/>
  <c r="M107" i="29"/>
  <c r="L107" i="29"/>
  <c r="AE208" i="29"/>
  <c r="AJ208" i="29"/>
  <c r="T208" i="29"/>
  <c r="L152" i="29"/>
  <c r="M152" i="29"/>
  <c r="M153" i="29"/>
  <c r="L153" i="29"/>
  <c r="AE199" i="29"/>
  <c r="AJ199" i="29"/>
  <c r="T199" i="29"/>
  <c r="L257" i="29"/>
  <c r="AE191" i="29"/>
  <c r="AJ191" i="29"/>
  <c r="T191" i="29"/>
  <c r="L327" i="29"/>
  <c r="L246" i="29"/>
  <c r="L351" i="29"/>
  <c r="L363" i="29"/>
  <c r="L356" i="29"/>
  <c r="L470" i="29"/>
  <c r="M53" i="29"/>
  <c r="L53" i="29"/>
  <c r="AE89" i="29"/>
  <c r="AJ89" i="29"/>
  <c r="T89" i="29"/>
  <c r="T149" i="29"/>
  <c r="AE149" i="29"/>
  <c r="AJ149" i="29"/>
  <c r="AE55" i="29"/>
  <c r="AJ55" i="29"/>
  <c r="T55" i="29"/>
  <c r="M51" i="29"/>
  <c r="L51" i="29"/>
  <c r="M49" i="29"/>
  <c r="L49" i="29"/>
  <c r="T130" i="29"/>
  <c r="AE130" i="29"/>
  <c r="AJ130" i="29"/>
  <c r="T116" i="29"/>
  <c r="AE116" i="29"/>
  <c r="AJ116" i="29"/>
  <c r="AE206" i="29"/>
  <c r="AJ206" i="29"/>
  <c r="T206" i="29"/>
  <c r="T153" i="29"/>
  <c r="AE153" i="29"/>
  <c r="AJ153" i="29"/>
  <c r="AE117" i="29"/>
  <c r="AJ117" i="29"/>
  <c r="T117" i="29"/>
  <c r="AE204" i="29"/>
  <c r="AJ204" i="29"/>
  <c r="T204" i="29"/>
  <c r="T202" i="29"/>
  <c r="AE202" i="29"/>
  <c r="AJ202" i="29"/>
  <c r="L218" i="29"/>
  <c r="M195" i="29"/>
  <c r="L195" i="29"/>
  <c r="L293" i="29"/>
  <c r="L382" i="29"/>
  <c r="L383" i="29"/>
  <c r="L475" i="29"/>
  <c r="AE77" i="29"/>
  <c r="AJ77" i="29"/>
  <c r="T77" i="29"/>
  <c r="M30" i="29"/>
  <c r="AE192" i="29"/>
  <c r="AJ192" i="29"/>
  <c r="T192" i="29"/>
  <c r="L63" i="29"/>
  <c r="M63" i="29"/>
  <c r="M59" i="29"/>
  <c r="L59" i="29"/>
  <c r="AE80" i="29"/>
  <c r="AJ80" i="29"/>
  <c r="T80" i="29"/>
  <c r="T62" i="29"/>
  <c r="AE62" i="29"/>
  <c r="AJ62" i="29"/>
  <c r="L123" i="29"/>
  <c r="M123" i="29"/>
  <c r="T118" i="29"/>
  <c r="AE118" i="29"/>
  <c r="AJ118" i="29"/>
  <c r="T119" i="29"/>
  <c r="AE119" i="29"/>
  <c r="AJ119" i="29"/>
  <c r="AE159" i="29"/>
  <c r="AJ159" i="29"/>
  <c r="T159" i="29"/>
  <c r="M165" i="29"/>
  <c r="L165" i="29"/>
  <c r="L121" i="29"/>
  <c r="M121" i="29"/>
  <c r="T174" i="29"/>
  <c r="AE174" i="29"/>
  <c r="AJ174" i="29"/>
  <c r="T134" i="29"/>
  <c r="AE134" i="29"/>
  <c r="AJ134" i="29"/>
  <c r="L237" i="29"/>
  <c r="L297" i="29"/>
  <c r="L300" i="29"/>
  <c r="L401" i="29"/>
  <c r="L333" i="29"/>
  <c r="L397" i="29"/>
  <c r="L441" i="29"/>
  <c r="L469" i="29"/>
  <c r="L415" i="29"/>
  <c r="L479" i="29"/>
  <c r="L416" i="29"/>
  <c r="L480" i="29"/>
  <c r="AE34" i="29"/>
  <c r="AJ34" i="29"/>
  <c r="T34" i="29"/>
  <c r="AM28" i="29"/>
  <c r="AL28" i="29"/>
  <c r="AK28" i="29"/>
  <c r="T33" i="29"/>
  <c r="AE33" i="29"/>
  <c r="AJ33" i="29"/>
  <c r="M19" i="29"/>
  <c r="L19" i="29"/>
  <c r="M141" i="29"/>
  <c r="L141" i="29"/>
  <c r="T165" i="29"/>
  <c r="AE165" i="29"/>
  <c r="AJ165" i="29"/>
  <c r="M164" i="29"/>
  <c r="L164" i="29"/>
  <c r="T169" i="29"/>
  <c r="AE169" i="29"/>
  <c r="AJ169" i="29"/>
  <c r="AE150" i="29"/>
  <c r="AJ150" i="29"/>
  <c r="T150" i="29"/>
  <c r="L334" i="29"/>
  <c r="L364" i="29"/>
  <c r="L478" i="29"/>
  <c r="AE53" i="29"/>
  <c r="AJ53" i="29"/>
  <c r="T53" i="29"/>
  <c r="AE65" i="29"/>
  <c r="AJ65" i="29"/>
  <c r="T65" i="29"/>
  <c r="BA27" i="29"/>
  <c r="AZ19" i="29"/>
  <c r="AZ27" i="29"/>
  <c r="AE115" i="29"/>
  <c r="AJ115" i="29"/>
  <c r="T115" i="29"/>
  <c r="M15" i="29"/>
  <c r="L15" i="29"/>
  <c r="M89" i="29"/>
  <c r="L89" i="29"/>
  <c r="AE73" i="29"/>
  <c r="AJ73" i="29"/>
  <c r="T73" i="29"/>
  <c r="L65" i="29"/>
  <c r="M65" i="29"/>
  <c r="T59" i="29"/>
  <c r="AE59" i="29"/>
  <c r="AJ59" i="29"/>
  <c r="T57" i="29"/>
  <c r="AE57" i="29"/>
  <c r="AJ57" i="29"/>
  <c r="M122" i="29"/>
  <c r="L122" i="29"/>
  <c r="AE152" i="29"/>
  <c r="AJ152" i="29"/>
  <c r="T152" i="29"/>
  <c r="M176" i="29"/>
  <c r="L176" i="29"/>
  <c r="M158" i="29"/>
  <c r="L158" i="29"/>
  <c r="M166" i="29"/>
  <c r="L166" i="29"/>
  <c r="AE155" i="29"/>
  <c r="AJ155" i="29"/>
  <c r="T155" i="29"/>
  <c r="T200" i="29"/>
  <c r="AE200" i="29"/>
  <c r="AJ200" i="29"/>
  <c r="T203" i="29"/>
  <c r="AE203" i="29"/>
  <c r="AJ203" i="29"/>
  <c r="L224" i="29"/>
  <c r="L335" i="29"/>
  <c r="L283" i="29"/>
  <c r="L301" i="29"/>
  <c r="L390" i="29"/>
  <c r="L391" i="29"/>
  <c r="L404" i="29"/>
  <c r="L483" i="29"/>
  <c r="L476" i="29"/>
  <c r="M71" i="29"/>
  <c r="L71" i="29"/>
  <c r="AE64" i="29"/>
  <c r="AJ64" i="29"/>
  <c r="T64" i="29"/>
  <c r="L92" i="29"/>
  <c r="M92" i="29"/>
  <c r="M61" i="29"/>
  <c r="L61" i="29"/>
  <c r="AE127" i="29"/>
  <c r="AJ127" i="29"/>
  <c r="T127" i="29"/>
  <c r="M125" i="29"/>
  <c r="L125" i="29"/>
  <c r="M130" i="29"/>
  <c r="L130" i="29"/>
  <c r="L132" i="29"/>
  <c r="M132" i="29"/>
  <c r="AE63" i="29"/>
  <c r="AJ63" i="29"/>
  <c r="T63" i="29"/>
  <c r="M184" i="29"/>
  <c r="L184" i="29"/>
  <c r="M199" i="29"/>
  <c r="L199" i="29"/>
  <c r="AE129" i="29"/>
  <c r="AJ129" i="29"/>
  <c r="T129" i="29"/>
  <c r="L258" i="29"/>
  <c r="L303" i="29"/>
  <c r="M180" i="29"/>
  <c r="L180" i="29"/>
  <c r="L192" i="29"/>
  <c r="M192" i="29"/>
  <c r="L212" i="29"/>
  <c r="L226" i="29"/>
  <c r="L328" i="29"/>
  <c r="L296" i="29"/>
  <c r="L220" i="29"/>
  <c r="M207" i="29"/>
  <c r="L207" i="29"/>
  <c r="L245" i="29"/>
  <c r="L305" i="29"/>
  <c r="L304" i="29"/>
  <c r="L360" i="29"/>
  <c r="L308" i="29"/>
  <c r="L412" i="29"/>
  <c r="L341" i="29"/>
  <c r="L449" i="29"/>
  <c r="L477" i="29"/>
  <c r="L423" i="29"/>
  <c r="L487" i="29"/>
  <c r="L424" i="29"/>
  <c r="L488" i="29"/>
  <c r="M28" i="29"/>
  <c r="L28" i="29"/>
  <c r="AE21" i="29"/>
  <c r="AJ21" i="29"/>
  <c r="T21" i="29"/>
  <c r="M24" i="29"/>
  <c r="L24" i="29"/>
  <c r="AM70" i="29"/>
  <c r="AK70" i="29"/>
  <c r="AL70" i="29"/>
  <c r="M120" i="29"/>
  <c r="L120" i="29"/>
  <c r="M93" i="29"/>
  <c r="L93" i="29"/>
  <c r="M105" i="29"/>
  <c r="L105" i="29"/>
  <c r="AE92" i="29"/>
  <c r="AJ92" i="29"/>
  <c r="T92" i="29"/>
  <c r="M151" i="29"/>
  <c r="L151" i="29"/>
  <c r="T128" i="29"/>
  <c r="AE128" i="29"/>
  <c r="AJ128" i="29"/>
  <c r="M131" i="29"/>
  <c r="L131" i="29"/>
  <c r="M67" i="29"/>
  <c r="L67" i="29"/>
  <c r="T207" i="29"/>
  <c r="AE207" i="29"/>
  <c r="AJ207" i="29"/>
  <c r="M134" i="29"/>
  <c r="L134" i="29"/>
  <c r="M159" i="29"/>
  <c r="L159" i="29"/>
  <c r="AE182" i="29"/>
  <c r="AJ182" i="29"/>
  <c r="T182" i="29"/>
  <c r="AE146" i="29"/>
  <c r="AJ146" i="29"/>
  <c r="T146" i="29"/>
  <c r="AE189" i="29"/>
  <c r="AJ189" i="29"/>
  <c r="T189" i="29"/>
  <c r="L236" i="29"/>
  <c r="L288" i="29"/>
  <c r="L262" i="29"/>
  <c r="L306" i="29"/>
  <c r="L377" i="29"/>
  <c r="L332" i="29"/>
  <c r="L418" i="29"/>
  <c r="L379" i="29"/>
  <c r="L372" i="29"/>
  <c r="L482" i="29"/>
  <c r="L422" i="29"/>
  <c r="L486" i="29"/>
  <c r="AE36" i="29"/>
  <c r="AJ36" i="29"/>
  <c r="T36" i="29"/>
  <c r="M17" i="29"/>
  <c r="L17" i="29"/>
  <c r="M20" i="29"/>
  <c r="L20" i="29"/>
  <c r="AE163" i="29"/>
  <c r="AJ163" i="29"/>
  <c r="T163" i="29"/>
  <c r="M85" i="29"/>
  <c r="L85" i="29"/>
  <c r="M94" i="29"/>
  <c r="L94" i="29"/>
  <c r="L90" i="29"/>
  <c r="M90" i="29"/>
  <c r="M96" i="29"/>
  <c r="L96" i="29"/>
  <c r="T138" i="29"/>
  <c r="AE138" i="29"/>
  <c r="AJ138" i="29"/>
  <c r="L156" i="29"/>
  <c r="M156" i="29"/>
  <c r="L157" i="29"/>
  <c r="M157" i="29"/>
  <c r="M171" i="29"/>
  <c r="L171" i="29"/>
  <c r="L251" i="29"/>
  <c r="L233" i="29"/>
  <c r="M150" i="29"/>
  <c r="L150" i="29"/>
  <c r="L243" i="29"/>
  <c r="L282" i="29"/>
  <c r="M193" i="29"/>
  <c r="L193" i="29"/>
  <c r="L289" i="29"/>
  <c r="L311" i="29"/>
  <c r="L232" i="29"/>
  <c r="L378" i="29"/>
  <c r="L291" i="29"/>
  <c r="L309" i="29"/>
  <c r="L398" i="29"/>
  <c r="L399" i="29"/>
  <c r="AE108" i="29"/>
  <c r="AJ108" i="29"/>
  <c r="T108" i="29"/>
  <c r="M149" i="29"/>
  <c r="L149" i="29"/>
  <c r="T69" i="29"/>
  <c r="AE69" i="29"/>
  <c r="AJ69" i="29"/>
  <c r="AE10" i="29"/>
  <c r="AJ10" i="29"/>
  <c r="T10" i="29"/>
  <c r="L75" i="29"/>
  <c r="M75" i="29"/>
  <c r="T93" i="29"/>
  <c r="AE93" i="29"/>
  <c r="AJ93" i="29"/>
  <c r="M110" i="29"/>
  <c r="L110" i="29"/>
  <c r="M81" i="29"/>
  <c r="L81" i="29"/>
  <c r="M82" i="29"/>
  <c r="L82" i="29"/>
  <c r="M66" i="29"/>
  <c r="L66" i="29"/>
  <c r="AE105" i="29"/>
  <c r="AJ105" i="29"/>
  <c r="T105" i="29"/>
  <c r="M139" i="29"/>
  <c r="L139" i="29"/>
  <c r="L144" i="29"/>
  <c r="M144" i="29"/>
  <c r="AE140" i="29"/>
  <c r="AJ140" i="29"/>
  <c r="T140" i="29"/>
  <c r="T101" i="29"/>
  <c r="AE101" i="29"/>
  <c r="AJ101" i="29"/>
  <c r="M115" i="29"/>
  <c r="L115" i="29"/>
  <c r="M200" i="29"/>
  <c r="L200" i="29"/>
  <c r="M142" i="29"/>
  <c r="L142" i="29"/>
  <c r="T190" i="29"/>
  <c r="AE190" i="29"/>
  <c r="AJ190" i="29"/>
  <c r="AE145" i="29"/>
  <c r="AJ145" i="29"/>
  <c r="T145" i="29"/>
  <c r="L235" i="29"/>
  <c r="L211" i="29"/>
  <c r="L295" i="29"/>
  <c r="L253" i="29"/>
  <c r="L312" i="29"/>
  <c r="L410" i="29"/>
  <c r="L316" i="29"/>
  <c r="L352" i="29"/>
  <c r="L384" i="29"/>
  <c r="L429" i="29"/>
  <c r="L405" i="29"/>
  <c r="L349" i="29"/>
  <c r="L457" i="29"/>
  <c r="L485" i="29"/>
  <c r="L431" i="29"/>
  <c r="L495" i="29"/>
  <c r="L432" i="29"/>
  <c r="L496" i="29"/>
  <c r="T26" i="29"/>
  <c r="AE26" i="29"/>
  <c r="AJ26" i="29"/>
  <c r="T13" i="29"/>
  <c r="AE13" i="29"/>
  <c r="AJ13" i="29"/>
  <c r="AE50" i="29"/>
  <c r="AJ50" i="29"/>
  <c r="T50" i="29"/>
  <c r="M173" i="29"/>
  <c r="L173" i="29"/>
  <c r="T56" i="29"/>
  <c r="AE56" i="29"/>
  <c r="AJ56" i="29"/>
  <c r="L138" i="29"/>
  <c r="M138" i="29"/>
  <c r="T98" i="29"/>
  <c r="AE98" i="29"/>
  <c r="AJ98" i="29"/>
  <c r="AE137" i="29"/>
  <c r="AJ137" i="29"/>
  <c r="T137" i="29"/>
  <c r="AE85" i="29"/>
  <c r="AJ85" i="29"/>
  <c r="T85" i="29"/>
  <c r="AE40" i="29"/>
  <c r="AJ40" i="29"/>
  <c r="T40" i="29"/>
  <c r="T67" i="29"/>
  <c r="AE67" i="29"/>
  <c r="AJ67" i="29"/>
  <c r="L84" i="29"/>
  <c r="M84" i="29"/>
  <c r="AE113" i="29"/>
  <c r="AJ113" i="29"/>
  <c r="T113" i="29"/>
  <c r="T131" i="29"/>
  <c r="AE131" i="29"/>
  <c r="AJ131" i="29"/>
  <c r="T142" i="29"/>
  <c r="AE142" i="29"/>
  <c r="AJ142" i="29"/>
  <c r="AE120" i="29"/>
  <c r="AJ120" i="29"/>
  <c r="T120" i="29"/>
  <c r="T75" i="29"/>
  <c r="AE75" i="29"/>
  <c r="AJ75" i="29"/>
  <c r="M169" i="29"/>
  <c r="L169" i="29"/>
  <c r="L161" i="29"/>
  <c r="M161" i="29"/>
  <c r="M137" i="29"/>
  <c r="L137" i="29"/>
  <c r="T160" i="29"/>
  <c r="AE160" i="29"/>
  <c r="AJ160" i="29"/>
  <c r="M206" i="29"/>
  <c r="L206" i="29"/>
  <c r="L266" i="29"/>
  <c r="L358" i="29"/>
  <c r="L302" i="29"/>
  <c r="L260" i="29"/>
  <c r="L330" i="29"/>
  <c r="L387" i="29"/>
  <c r="L380" i="29"/>
  <c r="L427" i="29"/>
  <c r="L490" i="29"/>
  <c r="L430" i="29"/>
  <c r="L494" i="29"/>
  <c r="AM25" i="29"/>
  <c r="AL25" i="29"/>
  <c r="AK25" i="29"/>
  <c r="AM48" i="29"/>
  <c r="AL48" i="29"/>
  <c r="AK48" i="29"/>
  <c r="I9" i="29"/>
  <c r="S10" i="29"/>
  <c r="AD10" i="29"/>
  <c r="AE78" i="29"/>
  <c r="AJ78" i="29"/>
  <c r="T78" i="29"/>
  <c r="BA29" i="29"/>
  <c r="AZ21" i="29"/>
  <c r="AZ29" i="29"/>
  <c r="T35" i="29"/>
  <c r="AE35" i="29"/>
  <c r="AJ35" i="29"/>
  <c r="AE95" i="29"/>
  <c r="AJ95" i="29"/>
  <c r="T95" i="29"/>
  <c r="M44" i="29"/>
  <c r="L44" i="29"/>
  <c r="AE76" i="29"/>
  <c r="AJ76" i="29"/>
  <c r="T76" i="29"/>
  <c r="M135" i="29"/>
  <c r="L135" i="29"/>
  <c r="T104" i="29"/>
  <c r="AE104" i="29"/>
  <c r="AJ104" i="29"/>
  <c r="M79" i="29"/>
  <c r="L79" i="29"/>
  <c r="AE173" i="29"/>
  <c r="AJ173" i="29"/>
  <c r="T173" i="29"/>
  <c r="AE161" i="29"/>
  <c r="AJ161" i="29"/>
  <c r="T161" i="29"/>
  <c r="AE180" i="29"/>
  <c r="AJ180" i="29"/>
  <c r="T180" i="29"/>
  <c r="L345" i="29"/>
  <c r="T158" i="29"/>
  <c r="AE158" i="29"/>
  <c r="AJ158" i="29"/>
  <c r="AE201" i="29"/>
  <c r="AJ201" i="29"/>
  <c r="T201" i="29"/>
  <c r="AE181" i="29"/>
  <c r="AJ181" i="29"/>
  <c r="T181" i="29"/>
  <c r="L319" i="29"/>
  <c r="L223" i="29"/>
  <c r="L240" i="29"/>
  <c r="L329" i="29"/>
  <c r="L299" i="29"/>
  <c r="L317" i="29"/>
  <c r="L426" i="29"/>
  <c r="L419" i="29"/>
  <c r="L435" i="29"/>
  <c r="L499" i="29"/>
  <c r="AM46" i="29"/>
  <c r="AL46" i="29"/>
  <c r="AK46" i="29"/>
  <c r="AE16" i="29"/>
  <c r="AJ16" i="29"/>
  <c r="T16" i="29"/>
  <c r="I8" i="32"/>
  <c r="I9" i="32"/>
  <c r="B8" i="32"/>
  <c r="I10" i="37"/>
  <c r="S11" i="37"/>
  <c r="AD11" i="37"/>
  <c r="G9" i="37"/>
  <c r="I9" i="37"/>
  <c r="G8" i="36"/>
  <c r="H8" i="36"/>
  <c r="G9" i="29"/>
  <c r="AM74" i="36"/>
  <c r="AL74" i="36"/>
  <c r="AK74" i="36"/>
  <c r="AM127" i="38"/>
  <c r="AM201" i="37"/>
  <c r="AL201" i="37"/>
  <c r="AK201" i="37"/>
  <c r="AM33" i="36"/>
  <c r="AL33" i="36"/>
  <c r="AK33" i="36"/>
  <c r="AM105" i="36"/>
  <c r="AL105" i="36"/>
  <c r="AK105" i="36"/>
  <c r="AM105" i="38"/>
  <c r="AM153" i="36"/>
  <c r="AL153" i="36"/>
  <c r="AK153" i="36"/>
  <c r="AM122" i="38"/>
  <c r="AM91" i="38"/>
  <c r="AM166" i="38"/>
  <c r="AF6" i="37"/>
  <c r="AL147" i="37"/>
  <c r="AK147" i="37"/>
  <c r="AM147" i="37"/>
  <c r="AK157" i="36"/>
  <c r="AL157" i="36"/>
  <c r="AM157" i="36"/>
  <c r="AM165" i="38"/>
  <c r="AK151" i="37"/>
  <c r="AM151" i="37"/>
  <c r="AL151" i="37"/>
  <c r="AM29" i="36"/>
  <c r="AL29" i="36"/>
  <c r="AK29" i="36"/>
  <c r="AM117" i="38"/>
  <c r="AM203" i="36"/>
  <c r="AL203" i="36"/>
  <c r="AK203" i="36"/>
  <c r="AM121" i="38"/>
  <c r="AM75" i="38"/>
  <c r="AM104" i="36"/>
  <c r="AL104" i="36"/>
  <c r="AK104" i="36"/>
  <c r="AM104" i="38"/>
  <c r="AL137" i="36"/>
  <c r="AM137" i="36"/>
  <c r="AK137" i="36"/>
  <c r="AM114" i="38"/>
  <c r="AM93" i="36"/>
  <c r="AL93" i="36"/>
  <c r="AK93" i="36"/>
  <c r="AM172" i="36"/>
  <c r="AL172" i="36"/>
  <c r="AK172" i="36"/>
  <c r="AM161" i="38"/>
  <c r="AL201" i="36"/>
  <c r="AK201" i="36"/>
  <c r="AM201" i="36"/>
  <c r="AM96" i="36"/>
  <c r="AL96" i="36"/>
  <c r="AK96" i="36"/>
  <c r="AL16" i="37"/>
  <c r="AK16" i="37"/>
  <c r="AM16" i="37"/>
  <c r="AM154" i="36"/>
  <c r="AL154" i="36"/>
  <c r="AK154" i="36"/>
  <c r="AM168" i="38"/>
  <c r="AM73" i="38"/>
  <c r="AK163" i="37"/>
  <c r="AM163" i="37"/>
  <c r="AL163" i="37"/>
  <c r="AM124" i="38"/>
  <c r="AL188" i="36"/>
  <c r="AK188" i="36"/>
  <c r="AM188" i="36"/>
  <c r="AM197" i="37"/>
  <c r="AK197" i="37"/>
  <c r="AL197" i="37"/>
  <c r="AM136" i="38"/>
  <c r="AM21" i="36"/>
  <c r="AL21" i="36"/>
  <c r="AK21" i="36"/>
  <c r="AM72" i="36"/>
  <c r="AL72" i="36"/>
  <c r="AK72" i="36"/>
  <c r="AM198" i="37"/>
  <c r="AL198" i="37"/>
  <c r="AK198" i="37"/>
  <c r="AM88" i="38"/>
  <c r="AM96" i="38"/>
  <c r="AL147" i="36"/>
  <c r="AK147" i="36"/>
  <c r="AM147" i="36"/>
  <c r="AM160" i="36"/>
  <c r="AL160" i="36"/>
  <c r="AK160" i="36"/>
  <c r="AF6" i="36"/>
  <c r="AM146" i="36"/>
  <c r="AL146" i="36"/>
  <c r="AK146" i="36"/>
  <c r="AM101" i="38"/>
  <c r="AM81" i="38"/>
  <c r="AM200" i="38"/>
  <c r="AM89" i="38"/>
  <c r="AM36" i="36"/>
  <c r="AL36" i="36"/>
  <c r="AK36" i="36"/>
  <c r="AM129" i="37"/>
  <c r="AL129" i="37"/>
  <c r="AK129" i="37"/>
  <c r="AM77" i="38"/>
  <c r="AM166" i="36"/>
  <c r="AL166" i="36"/>
  <c r="AK166" i="36"/>
  <c r="AM118" i="38"/>
  <c r="AK196" i="36"/>
  <c r="AM196" i="36"/>
  <c r="AL196" i="36"/>
  <c r="AM114" i="36"/>
  <c r="AL114" i="36"/>
  <c r="AK114" i="36"/>
  <c r="AM155" i="36"/>
  <c r="AL155" i="36"/>
  <c r="AK155" i="36"/>
  <c r="AM162" i="37"/>
  <c r="AL162" i="37"/>
  <c r="AK162" i="37"/>
  <c r="AM139" i="37"/>
  <c r="AL139" i="37"/>
  <c r="AK139" i="37"/>
  <c r="AM46" i="38"/>
  <c r="AM158" i="36"/>
  <c r="AL158" i="36"/>
  <c r="AK158" i="36"/>
  <c r="AM128" i="36"/>
  <c r="AL128" i="36"/>
  <c r="AK128" i="36"/>
  <c r="AM71" i="36"/>
  <c r="AK71" i="36"/>
  <c r="AL71" i="36"/>
  <c r="AM96" i="37"/>
  <c r="AL96" i="37"/>
  <c r="AK96" i="37"/>
  <c r="AM165" i="37"/>
  <c r="AL165" i="37"/>
  <c r="AK165" i="37"/>
  <c r="AL77" i="37"/>
  <c r="AK77" i="37"/>
  <c r="AM77" i="37"/>
  <c r="AM157" i="38"/>
  <c r="AM95" i="38"/>
  <c r="AM116" i="38"/>
  <c r="AM12" i="36"/>
  <c r="AL12" i="36"/>
  <c r="AK12" i="36"/>
  <c r="AK152" i="37"/>
  <c r="AM152" i="37"/>
  <c r="AL152" i="37"/>
  <c r="AL178" i="36"/>
  <c r="AK178" i="36"/>
  <c r="AM178" i="36"/>
  <c r="AM187" i="36"/>
  <c r="AL187" i="36"/>
  <c r="AK187" i="36"/>
  <c r="AM88" i="36"/>
  <c r="AL88" i="36"/>
  <c r="AK88" i="36"/>
  <c r="AM170" i="37"/>
  <c r="AL170" i="37"/>
  <c r="AK170" i="37"/>
  <c r="AM174" i="38"/>
  <c r="AM43" i="36"/>
  <c r="AL43" i="36"/>
  <c r="AK43" i="36"/>
  <c r="AM164" i="36"/>
  <c r="AK164" i="36"/>
  <c r="AL164" i="36"/>
  <c r="AM159" i="38"/>
  <c r="AM189" i="38"/>
  <c r="AM51" i="36"/>
  <c r="AL51" i="36"/>
  <c r="AK51" i="36"/>
  <c r="I10" i="38"/>
  <c r="S11" i="38"/>
  <c r="AD11" i="38"/>
  <c r="AK156" i="36"/>
  <c r="AM156" i="36"/>
  <c r="AL156" i="36"/>
  <c r="AL176" i="36"/>
  <c r="AK176" i="36"/>
  <c r="AM176" i="36"/>
  <c r="AM89" i="36"/>
  <c r="AL89" i="36"/>
  <c r="AK89" i="36"/>
  <c r="AM194" i="36"/>
  <c r="AL194" i="36"/>
  <c r="AK194" i="36"/>
  <c r="Q10" i="37"/>
  <c r="Q11" i="37"/>
  <c r="Q12" i="37"/>
  <c r="Q13" i="37"/>
  <c r="Q14" i="37"/>
  <c r="Q15" i="37"/>
  <c r="Q16" i="37"/>
  <c r="Q17" i="37"/>
  <c r="Q18" i="37"/>
  <c r="Q19" i="37"/>
  <c r="Q20" i="37"/>
  <c r="Q21" i="37"/>
  <c r="Q22" i="37"/>
  <c r="Q23" i="37"/>
  <c r="Q24" i="37"/>
  <c r="Q25" i="37"/>
  <c r="Q26" i="37"/>
  <c r="Q27" i="37"/>
  <c r="Q28" i="37"/>
  <c r="Q29" i="37"/>
  <c r="Q30" i="37"/>
  <c r="Q31" i="37"/>
  <c r="Q32" i="37"/>
  <c r="Q33" i="37"/>
  <c r="Q34" i="37"/>
  <c r="Q35" i="37"/>
  <c r="Q36" i="37"/>
  <c r="Q37" i="37"/>
  <c r="Q38" i="37"/>
  <c r="Q39" i="37"/>
  <c r="Q40" i="37"/>
  <c r="Q41" i="37"/>
  <c r="Q42" i="37"/>
  <c r="Q43" i="37"/>
  <c r="Q44" i="37"/>
  <c r="Q45" i="37"/>
  <c r="AM193" i="38"/>
  <c r="AM103" i="36"/>
  <c r="AL103" i="36"/>
  <c r="AK103" i="36"/>
  <c r="AK66" i="36"/>
  <c r="AL66" i="36"/>
  <c r="AM66" i="36"/>
  <c r="AZ18" i="38"/>
  <c r="AZ26" i="38"/>
  <c r="BA26" i="38"/>
  <c r="AK175" i="36"/>
  <c r="AM175" i="36"/>
  <c r="AL175" i="36"/>
  <c r="AM22" i="37"/>
  <c r="AL22" i="37"/>
  <c r="AK22" i="37"/>
  <c r="AM66" i="38"/>
  <c r="AM98" i="38"/>
  <c r="AM38" i="36"/>
  <c r="AL38" i="36"/>
  <c r="AK38" i="36"/>
  <c r="AM10" i="38"/>
  <c r="AM69" i="36"/>
  <c r="AL69" i="36"/>
  <c r="AK69" i="36"/>
  <c r="AM14" i="38"/>
  <c r="AM79" i="38"/>
  <c r="AM138" i="36"/>
  <c r="AL138" i="36"/>
  <c r="AK138" i="36"/>
  <c r="AM205" i="37"/>
  <c r="AL205" i="37"/>
  <c r="AK205" i="37"/>
  <c r="AM64" i="38"/>
  <c r="AL193" i="36"/>
  <c r="AK193" i="36"/>
  <c r="AM193" i="36"/>
  <c r="AM99" i="38"/>
  <c r="AM183" i="36"/>
  <c r="AL183" i="36"/>
  <c r="AK183" i="36"/>
  <c r="AM159" i="36"/>
  <c r="AL159" i="36"/>
  <c r="AK159" i="36"/>
  <c r="AM62" i="36"/>
  <c r="AL62" i="36"/>
  <c r="AK62" i="36"/>
  <c r="AL135" i="36"/>
  <c r="AK135" i="36"/>
  <c r="AM135" i="36"/>
  <c r="AM140" i="36"/>
  <c r="AL140" i="36"/>
  <c r="AK140" i="36"/>
  <c r="AM150" i="38"/>
  <c r="AM155" i="38"/>
  <c r="AM167" i="38"/>
  <c r="AK145" i="36"/>
  <c r="AL145" i="36"/>
  <c r="AM145" i="36"/>
  <c r="AM152" i="36"/>
  <c r="AK152" i="36"/>
  <c r="AL152" i="36"/>
  <c r="AM206" i="38"/>
  <c r="AM74" i="38"/>
  <c r="AM183" i="38"/>
  <c r="S10" i="36"/>
  <c r="AD10" i="36"/>
  <c r="G9" i="36"/>
  <c r="Q11" i="38"/>
  <c r="Q12" i="38"/>
  <c r="Q13" i="38"/>
  <c r="Q14" i="38"/>
  <c r="Q15" i="38"/>
  <c r="Q16" i="38"/>
  <c r="Q17" i="38"/>
  <c r="Q18" i="38"/>
  <c r="Q19" i="38"/>
  <c r="Q20" i="38"/>
  <c r="Q21" i="38"/>
  <c r="Q22" i="38"/>
  <c r="Q23" i="38"/>
  <c r="Q24" i="38"/>
  <c r="Q25" i="38"/>
  <c r="Q26" i="38"/>
  <c r="Q27" i="38"/>
  <c r="Q28" i="38"/>
  <c r="Q29" i="38"/>
  <c r="Q30" i="38"/>
  <c r="Q31" i="38"/>
  <c r="Q32" i="38"/>
  <c r="Q33" i="38"/>
  <c r="Q34" i="38"/>
  <c r="Q35" i="38"/>
  <c r="Q36" i="38"/>
  <c r="Q37" i="38"/>
  <c r="Q38" i="38"/>
  <c r="Q39" i="38"/>
  <c r="Q40" i="38"/>
  <c r="Q41" i="38"/>
  <c r="Q42" i="38"/>
  <c r="Q43" i="38"/>
  <c r="Q44" i="38"/>
  <c r="Q45" i="38"/>
  <c r="Q46" i="38"/>
  <c r="Q47" i="38"/>
  <c r="Q48" i="38"/>
  <c r="Q49" i="38"/>
  <c r="Q50" i="38"/>
  <c r="Q51" i="38"/>
  <c r="Q52" i="38"/>
  <c r="Q53" i="38"/>
  <c r="Q54" i="38"/>
  <c r="Q55" i="38"/>
  <c r="AQ33" i="38"/>
  <c r="AM8" i="36"/>
  <c r="AL8" i="36"/>
  <c r="AK8" i="36"/>
  <c r="AK148" i="37"/>
  <c r="AM148" i="37"/>
  <c r="AL148" i="37"/>
  <c r="AM163" i="36"/>
  <c r="AL163" i="36"/>
  <c r="AK163" i="36"/>
  <c r="AK120" i="36"/>
  <c r="AM120" i="36"/>
  <c r="AL120" i="36"/>
  <c r="AM58" i="38"/>
  <c r="AM119" i="38"/>
  <c r="AM153" i="38"/>
  <c r="AM117" i="36"/>
  <c r="AL117" i="36"/>
  <c r="AK117" i="36"/>
  <c r="AM155" i="37"/>
  <c r="AL155" i="37"/>
  <c r="AK155" i="37"/>
  <c r="AM140" i="38"/>
  <c r="AK176" i="37"/>
  <c r="AM176" i="37"/>
  <c r="AL176" i="37"/>
  <c r="AL53" i="37"/>
  <c r="AK53" i="37"/>
  <c r="AM53" i="37"/>
  <c r="AM180" i="38"/>
  <c r="AM32" i="36"/>
  <c r="AL32" i="36"/>
  <c r="AK32" i="36"/>
  <c r="AM84" i="36"/>
  <c r="AL84" i="36"/>
  <c r="AK84" i="36"/>
  <c r="Q56" i="38"/>
  <c r="Q57" i="38"/>
  <c r="Q58" i="38"/>
  <c r="Q59" i="38"/>
  <c r="Q60" i="38"/>
  <c r="Q61" i="38"/>
  <c r="Q62" i="38"/>
  <c r="Q63" i="38"/>
  <c r="Q64" i="38"/>
  <c r="Q65" i="38"/>
  <c r="Q66" i="38"/>
  <c r="AQ40" i="38"/>
  <c r="AM80" i="36"/>
  <c r="AL80" i="36"/>
  <c r="AK80" i="36"/>
  <c r="AM147" i="38"/>
  <c r="AL161" i="36"/>
  <c r="AM161" i="36"/>
  <c r="AK161" i="36"/>
  <c r="AM186" i="37"/>
  <c r="AL186" i="37"/>
  <c r="AK186" i="37"/>
  <c r="AM105" i="37"/>
  <c r="AL105" i="37"/>
  <c r="AK105" i="37"/>
  <c r="AM115" i="37"/>
  <c r="AL115" i="37"/>
  <c r="AK115" i="37"/>
  <c r="AL198" i="36"/>
  <c r="AM198" i="36"/>
  <c r="AK198" i="36"/>
  <c r="AM143" i="36"/>
  <c r="AL143" i="36"/>
  <c r="AK143" i="36"/>
  <c r="AM158" i="38"/>
  <c r="AM197" i="38"/>
  <c r="AM171" i="36"/>
  <c r="AL171" i="36"/>
  <c r="AK171" i="36"/>
  <c r="AL171" i="37"/>
  <c r="AK171" i="37"/>
  <c r="AM171" i="37"/>
  <c r="AG5" i="38"/>
  <c r="AM107" i="38"/>
  <c r="AM68" i="36"/>
  <c r="AL68" i="36"/>
  <c r="AK68" i="36"/>
  <c r="AM203" i="37"/>
  <c r="AL203" i="37"/>
  <c r="AK203" i="37"/>
  <c r="AM45" i="37"/>
  <c r="AL45" i="37"/>
  <c r="AK45" i="37"/>
  <c r="AM130" i="38"/>
  <c r="AM28" i="36"/>
  <c r="AL28" i="36"/>
  <c r="AK28" i="36"/>
  <c r="AM125" i="37"/>
  <c r="AL125" i="37"/>
  <c r="AK125" i="37"/>
  <c r="AM108" i="38"/>
  <c r="V4" i="38"/>
  <c r="AM175" i="38"/>
  <c r="AM19" i="36"/>
  <c r="AL19" i="36"/>
  <c r="AK19" i="36"/>
  <c r="AM55" i="38"/>
  <c r="AM34" i="38"/>
  <c r="AM27" i="38"/>
  <c r="AM152" i="38"/>
  <c r="AM106" i="38"/>
  <c r="AM145" i="38"/>
  <c r="AM202" i="36"/>
  <c r="AL202" i="36"/>
  <c r="AK202" i="36"/>
  <c r="AM39" i="38"/>
  <c r="AM108" i="36"/>
  <c r="AL108" i="36"/>
  <c r="AK108" i="36"/>
  <c r="AM190" i="37"/>
  <c r="AL190" i="37"/>
  <c r="AK190" i="37"/>
  <c r="AM25" i="36"/>
  <c r="AL25" i="36"/>
  <c r="AK25" i="36"/>
  <c r="AK200" i="37"/>
  <c r="AM200" i="37"/>
  <c r="AL200" i="37"/>
  <c r="AM118" i="36"/>
  <c r="AL118" i="36"/>
  <c r="AK118" i="36"/>
  <c r="AK149" i="37"/>
  <c r="AM149" i="37"/>
  <c r="AL149" i="37"/>
  <c r="AM202" i="38"/>
  <c r="AM116" i="36"/>
  <c r="AL116" i="36"/>
  <c r="AK116" i="36"/>
  <c r="AM106" i="36"/>
  <c r="AL106" i="36"/>
  <c r="AK106" i="36"/>
  <c r="AM207" i="38"/>
  <c r="AQ36" i="38"/>
  <c r="AK161" i="37"/>
  <c r="AM161" i="37"/>
  <c r="AL161" i="37"/>
  <c r="AM151" i="38"/>
  <c r="AM97" i="38"/>
  <c r="AM117" i="37"/>
  <c r="AL117" i="37"/>
  <c r="AK117" i="37"/>
  <c r="AM113" i="38"/>
  <c r="AM51" i="38"/>
  <c r="AM67" i="36"/>
  <c r="AL67" i="36"/>
  <c r="AK67" i="36"/>
  <c r="AM40" i="36"/>
  <c r="AL40" i="36"/>
  <c r="AK40" i="36"/>
  <c r="AM146" i="38"/>
  <c r="AM129" i="38"/>
  <c r="AM100" i="36"/>
  <c r="AL100" i="36"/>
  <c r="AK100" i="36"/>
  <c r="AG4" i="38"/>
  <c r="AM162" i="36"/>
  <c r="AL162" i="36"/>
  <c r="AK162" i="36"/>
  <c r="AM202" i="37"/>
  <c r="AK202" i="37"/>
  <c r="AL202" i="37"/>
  <c r="AK169" i="36"/>
  <c r="AL169" i="36"/>
  <c r="AM169" i="36"/>
  <c r="AM108" i="37"/>
  <c r="AL108" i="37"/>
  <c r="AK108" i="37"/>
  <c r="AM186" i="38"/>
  <c r="AM206" i="36"/>
  <c r="AL206" i="36"/>
  <c r="AK206" i="36"/>
  <c r="AM72" i="38"/>
  <c r="AM131" i="36"/>
  <c r="AL131" i="36"/>
  <c r="AK131" i="36"/>
  <c r="AM97" i="36"/>
  <c r="AL97" i="36"/>
  <c r="AK97" i="36"/>
  <c r="AM83" i="38"/>
  <c r="AM160" i="38"/>
  <c r="AM190" i="38"/>
  <c r="AL125" i="36"/>
  <c r="AM125" i="36"/>
  <c r="AK125" i="36"/>
  <c r="V5" i="38"/>
  <c r="AM169" i="38"/>
  <c r="AK182" i="36"/>
  <c r="AM182" i="36"/>
  <c r="AL182" i="36"/>
  <c r="AM111" i="38"/>
  <c r="AM175" i="37"/>
  <c r="AK175" i="37"/>
  <c r="AL175" i="37"/>
  <c r="AK168" i="36"/>
  <c r="AM168" i="36"/>
  <c r="AL168" i="36"/>
  <c r="AM70" i="38"/>
  <c r="AM63" i="36"/>
  <c r="AL63" i="36"/>
  <c r="AK63" i="36"/>
  <c r="AM67" i="38"/>
  <c r="AM187" i="38"/>
  <c r="AL192" i="36"/>
  <c r="AK192" i="36"/>
  <c r="AM192" i="36"/>
  <c r="AK132" i="36"/>
  <c r="AM132" i="36"/>
  <c r="AL132" i="36"/>
  <c r="AM120" i="38"/>
  <c r="AM98" i="36"/>
  <c r="AL98" i="36"/>
  <c r="AK98" i="36"/>
  <c r="AM144" i="37"/>
  <c r="AL144" i="37"/>
  <c r="AK144" i="37"/>
  <c r="AM95" i="36"/>
  <c r="AL95" i="36"/>
  <c r="AK95" i="36"/>
  <c r="AM154" i="38"/>
  <c r="AM176" i="38"/>
  <c r="AM191" i="36"/>
  <c r="AL191" i="36"/>
  <c r="AK191" i="36"/>
  <c r="AM193" i="37"/>
  <c r="AL193" i="37"/>
  <c r="AK193" i="37"/>
  <c r="AM142" i="37"/>
  <c r="AL142" i="37"/>
  <c r="AK142" i="37"/>
  <c r="AM56" i="38"/>
  <c r="AM41" i="38"/>
  <c r="AM48" i="37"/>
  <c r="AL48" i="37"/>
  <c r="AK48" i="37"/>
  <c r="AM208" i="37"/>
  <c r="AL208" i="37"/>
  <c r="AK208" i="37"/>
  <c r="AM49" i="36"/>
  <c r="AL49" i="36"/>
  <c r="AK49" i="36"/>
  <c r="AM180" i="37"/>
  <c r="AL180" i="37"/>
  <c r="AK180" i="37"/>
  <c r="AM18" i="36"/>
  <c r="AL18" i="36"/>
  <c r="AK18" i="36"/>
  <c r="AM58" i="36"/>
  <c r="AL58" i="36"/>
  <c r="AK58" i="36"/>
  <c r="AM130" i="36"/>
  <c r="AL130" i="36"/>
  <c r="AK130" i="36"/>
  <c r="AM31" i="36"/>
  <c r="AL31" i="36"/>
  <c r="AK31" i="36"/>
  <c r="AM93" i="38"/>
  <c r="AM20" i="36"/>
  <c r="AL20" i="36"/>
  <c r="AK20" i="36"/>
  <c r="AM184" i="38"/>
  <c r="AM77" i="36"/>
  <c r="AL77" i="36"/>
  <c r="AK77" i="36"/>
  <c r="AM83" i="36"/>
  <c r="AL83" i="36"/>
  <c r="AK83" i="36"/>
  <c r="AM162" i="38"/>
  <c r="AM133" i="38"/>
  <c r="AM81" i="37"/>
  <c r="AL81" i="37"/>
  <c r="AK81" i="37"/>
  <c r="AM92" i="36"/>
  <c r="AL92" i="36"/>
  <c r="AK92" i="36"/>
  <c r="AM23" i="38"/>
  <c r="AL173" i="36"/>
  <c r="AK173" i="36"/>
  <c r="AM173" i="36"/>
  <c r="AM179" i="37"/>
  <c r="AL179" i="37"/>
  <c r="AK179" i="37"/>
  <c r="AM182" i="38"/>
  <c r="AM70" i="36"/>
  <c r="AL70" i="36"/>
  <c r="AK70" i="36"/>
  <c r="AM32" i="38"/>
  <c r="AM127" i="36"/>
  <c r="AL127" i="36"/>
  <c r="AK127" i="36"/>
  <c r="AM36" i="37"/>
  <c r="AL36" i="37"/>
  <c r="AK36" i="37"/>
  <c r="AM204" i="36"/>
  <c r="AL204" i="36"/>
  <c r="AK204" i="36"/>
  <c r="AK102" i="36"/>
  <c r="AL102" i="36"/>
  <c r="AM102" i="36"/>
  <c r="AM128" i="38"/>
  <c r="AM76" i="38"/>
  <c r="AM191" i="38"/>
  <c r="H8" i="38"/>
  <c r="B8" i="38"/>
  <c r="AM24" i="36"/>
  <c r="AL24" i="36"/>
  <c r="AK24" i="36"/>
  <c r="AG5" i="36"/>
  <c r="V5" i="36"/>
  <c r="AG4" i="36"/>
  <c r="AQ36" i="36"/>
  <c r="V4" i="36"/>
  <c r="AQ40" i="36"/>
  <c r="AQ33" i="36"/>
  <c r="AG3" i="36"/>
  <c r="V3" i="36"/>
  <c r="Q9" i="36"/>
  <c r="J8" i="36"/>
  <c r="A8" i="36"/>
  <c r="AM120" i="37"/>
  <c r="AL120" i="37"/>
  <c r="AK120" i="37"/>
  <c r="AM158" i="37"/>
  <c r="AL158" i="37"/>
  <c r="AK158" i="37"/>
  <c r="AM187" i="37"/>
  <c r="AK187" i="37"/>
  <c r="AL187" i="37"/>
  <c r="AM207" i="36"/>
  <c r="AL207" i="36"/>
  <c r="AK207" i="36"/>
  <c r="AM34" i="36"/>
  <c r="AL34" i="36"/>
  <c r="AK34" i="36"/>
  <c r="AM205" i="38"/>
  <c r="AM172" i="38"/>
  <c r="AM136" i="36"/>
  <c r="AL136" i="36"/>
  <c r="AK136" i="36"/>
  <c r="AM141" i="38"/>
  <c r="AM127" i="37"/>
  <c r="AL127" i="37"/>
  <c r="AK127" i="37"/>
  <c r="AM126" i="38"/>
  <c r="AM181" i="38"/>
  <c r="AM115" i="36"/>
  <c r="AL115" i="36"/>
  <c r="AK115" i="36"/>
  <c r="Q10" i="36"/>
  <c r="J8" i="38"/>
  <c r="A8" i="38"/>
  <c r="AK90" i="36"/>
  <c r="AL90" i="36"/>
  <c r="AM90" i="36"/>
  <c r="AM164" i="38"/>
  <c r="AM148" i="38"/>
  <c r="AM94" i="36"/>
  <c r="AL94" i="36"/>
  <c r="AK94" i="36"/>
  <c r="AM48" i="38"/>
  <c r="AM87" i="38"/>
  <c r="AM168" i="37"/>
  <c r="AL168" i="37"/>
  <c r="AK168" i="37"/>
  <c r="AM110" i="38"/>
  <c r="AM125" i="38"/>
  <c r="AM52" i="36"/>
  <c r="AL52" i="36"/>
  <c r="AK52" i="36"/>
  <c r="AL195" i="37"/>
  <c r="AK195" i="37"/>
  <c r="AM195" i="37"/>
  <c r="AL149" i="36"/>
  <c r="AM149" i="36"/>
  <c r="AK149" i="36"/>
  <c r="V5" i="37"/>
  <c r="AG4" i="37"/>
  <c r="AQ36" i="37"/>
  <c r="V4" i="37"/>
  <c r="AG3" i="37"/>
  <c r="AQ40" i="37"/>
  <c r="AQ33" i="37"/>
  <c r="V3" i="37"/>
  <c r="AG5" i="37"/>
  <c r="AM53" i="38"/>
  <c r="AK26" i="36"/>
  <c r="AL26" i="36"/>
  <c r="AM26" i="36"/>
  <c r="AM171" i="38"/>
  <c r="AK144" i="36"/>
  <c r="AM144" i="36"/>
  <c r="AL144" i="36"/>
  <c r="AM69" i="38"/>
  <c r="AM196" i="38"/>
  <c r="AM30" i="38"/>
  <c r="AM85" i="36"/>
  <c r="AL85" i="36"/>
  <c r="AK85" i="36"/>
  <c r="AM30" i="36"/>
  <c r="AL30" i="36"/>
  <c r="AK30" i="36"/>
  <c r="AK78" i="36"/>
  <c r="AL78" i="36"/>
  <c r="AM78" i="36"/>
  <c r="AM79" i="37"/>
  <c r="AL79" i="37"/>
  <c r="AK79" i="37"/>
  <c r="AM28" i="37"/>
  <c r="AL28" i="37"/>
  <c r="AK28" i="37"/>
  <c r="AM86" i="38"/>
  <c r="AM143" i="38"/>
  <c r="AM156" i="37"/>
  <c r="AL156" i="37"/>
  <c r="AK156" i="37"/>
  <c r="AM135" i="38"/>
  <c r="AL174" i="36"/>
  <c r="AM174" i="36"/>
  <c r="AK174" i="36"/>
  <c r="AM174" i="37"/>
  <c r="AL174" i="37"/>
  <c r="AK174" i="37"/>
  <c r="AM165" i="36"/>
  <c r="AL165" i="36"/>
  <c r="AK165" i="36"/>
  <c r="AM101" i="36"/>
  <c r="AL101" i="36"/>
  <c r="AK101" i="36"/>
  <c r="AM100" i="38"/>
  <c r="AK133" i="36"/>
  <c r="AL133" i="36"/>
  <c r="AM133" i="36"/>
  <c r="AM57" i="36"/>
  <c r="AL57" i="36"/>
  <c r="AK57" i="36"/>
  <c r="Q67" i="38"/>
  <c r="Q68" i="38"/>
  <c r="Q69" i="38"/>
  <c r="Q70" i="38"/>
  <c r="Q71" i="38"/>
  <c r="Q72" i="38"/>
  <c r="Q73" i="38"/>
  <c r="Q74" i="38"/>
  <c r="Q75" i="38"/>
  <c r="Q76" i="38"/>
  <c r="Q77" i="38"/>
  <c r="Q78" i="38"/>
  <c r="Q79" i="38"/>
  <c r="Q80" i="38"/>
  <c r="Q81" i="38"/>
  <c r="Q82" i="38"/>
  <c r="Q83" i="38"/>
  <c r="Q84" i="38"/>
  <c r="Q85" i="38"/>
  <c r="Q86" i="38"/>
  <c r="Q87" i="38"/>
  <c r="Q88" i="38"/>
  <c r="Q89" i="38"/>
  <c r="Q90" i="38"/>
  <c r="Q91" i="38"/>
  <c r="Q92" i="38"/>
  <c r="Q93" i="38"/>
  <c r="Q94" i="38"/>
  <c r="Q95" i="38"/>
  <c r="Q96" i="38"/>
  <c r="Q97" i="38"/>
  <c r="Q98" i="38"/>
  <c r="Q99" i="38"/>
  <c r="Q100" i="38"/>
  <c r="Q101" i="38"/>
  <c r="Q102" i="38"/>
  <c r="Q103" i="38"/>
  <c r="Q104" i="38"/>
  <c r="Q105" i="38"/>
  <c r="Q106" i="38"/>
  <c r="Q107" i="38"/>
  <c r="Q108" i="38"/>
  <c r="Q109" i="38"/>
  <c r="Q110" i="38"/>
  <c r="Q111" i="38"/>
  <c r="Q112" i="38"/>
  <c r="Q113" i="38"/>
  <c r="Q114" i="38"/>
  <c r="Q115" i="38"/>
  <c r="Q116" i="38"/>
  <c r="Q117" i="38"/>
  <c r="Q118" i="38"/>
  <c r="Q119" i="38"/>
  <c r="Q120" i="38"/>
  <c r="Q121" i="38"/>
  <c r="Q122" i="38"/>
  <c r="Q123" i="38"/>
  <c r="Q124" i="38"/>
  <c r="Q125" i="38"/>
  <c r="Q126" i="38"/>
  <c r="Q127" i="38"/>
  <c r="Q128" i="38"/>
  <c r="Q129" i="38"/>
  <c r="Q130" i="38"/>
  <c r="Q131" i="38"/>
  <c r="Q132" i="38"/>
  <c r="Q133" i="38"/>
  <c r="Q134" i="38"/>
  <c r="Q135" i="38"/>
  <c r="Q136" i="38"/>
  <c r="Q137" i="38"/>
  <c r="Q138" i="38"/>
  <c r="Q139" i="38"/>
  <c r="Q140" i="38"/>
  <c r="Q141" i="38"/>
  <c r="Q142" i="38"/>
  <c r="Q143" i="38"/>
  <c r="Q144" i="38"/>
  <c r="Q145" i="38"/>
  <c r="Q146" i="38"/>
  <c r="Q147" i="38"/>
  <c r="Q148" i="38"/>
  <c r="Q149" i="38"/>
  <c r="Q150" i="38"/>
  <c r="Q151" i="38"/>
  <c r="Q152" i="38"/>
  <c r="Q153" i="38"/>
  <c r="Q154" i="38"/>
  <c r="Q155" i="38"/>
  <c r="Q156" i="38"/>
  <c r="Q157" i="38"/>
  <c r="Q158" i="38"/>
  <c r="Q159" i="38"/>
  <c r="Q160" i="38"/>
  <c r="Q161" i="38"/>
  <c r="Q162" i="38"/>
  <c r="Q163" i="38"/>
  <c r="Q164" i="38"/>
  <c r="Q165" i="38"/>
  <c r="Q166" i="38"/>
  <c r="Q167" i="38"/>
  <c r="Q168" i="38"/>
  <c r="Q169" i="38"/>
  <c r="Q170" i="38"/>
  <c r="Q171" i="38"/>
  <c r="Q172" i="38"/>
  <c r="Q173" i="38"/>
  <c r="Q174" i="38"/>
  <c r="Q175" i="38"/>
  <c r="Q176" i="38"/>
  <c r="Q177" i="38"/>
  <c r="Q178" i="38"/>
  <c r="Q179" i="38"/>
  <c r="Q180" i="38"/>
  <c r="Q181" i="38"/>
  <c r="Q182" i="38"/>
  <c r="Q183" i="38"/>
  <c r="Q184" i="38"/>
  <c r="Q185" i="38"/>
  <c r="Q186" i="38"/>
  <c r="Q187" i="38"/>
  <c r="Q188" i="38"/>
  <c r="Q189" i="38"/>
  <c r="Q190" i="38"/>
  <c r="Q191" i="38"/>
  <c r="Q192" i="38"/>
  <c r="Q193" i="38"/>
  <c r="Q194" i="38"/>
  <c r="Q195" i="38"/>
  <c r="Q196" i="38"/>
  <c r="Q197" i="38"/>
  <c r="Q198" i="38"/>
  <c r="Q199" i="38"/>
  <c r="Q200" i="38"/>
  <c r="Q201" i="38"/>
  <c r="Q202" i="38"/>
  <c r="Q203" i="38"/>
  <c r="Q204" i="38"/>
  <c r="Q205" i="38"/>
  <c r="Q206" i="38"/>
  <c r="Q207" i="38"/>
  <c r="Q208" i="38"/>
  <c r="Q209" i="38"/>
  <c r="Q210" i="38"/>
  <c r="Q211" i="38"/>
  <c r="Q212" i="38"/>
  <c r="Q213" i="38"/>
  <c r="Q214" i="38"/>
  <c r="Q215" i="38"/>
  <c r="Q216" i="38"/>
  <c r="Q217" i="38"/>
  <c r="Q218" i="38"/>
  <c r="Q219" i="38"/>
  <c r="Q220" i="38"/>
  <c r="Q221" i="38"/>
  <c r="Q222" i="38"/>
  <c r="Q223" i="38"/>
  <c r="Q224" i="38"/>
  <c r="Q225" i="38"/>
  <c r="Q226" i="38"/>
  <c r="Q227" i="38"/>
  <c r="Q228" i="38"/>
  <c r="Q229" i="38"/>
  <c r="Q230" i="38"/>
  <c r="Q231" i="38"/>
  <c r="Q232" i="38"/>
  <c r="Q233" i="38"/>
  <c r="Q234" i="38"/>
  <c r="Q235" i="38"/>
  <c r="Q236" i="38"/>
  <c r="Q237" i="38"/>
  <c r="Q238" i="38"/>
  <c r="Q239" i="38"/>
  <c r="Q240" i="38"/>
  <c r="Q241" i="38"/>
  <c r="Q242" i="38"/>
  <c r="Q243" i="38"/>
  <c r="Q244" i="38"/>
  <c r="Q245" i="38"/>
  <c r="Q246" i="38"/>
  <c r="Q247" i="38"/>
  <c r="Q248" i="38"/>
  <c r="Q249" i="38"/>
  <c r="Q250" i="38"/>
  <c r="Q251" i="38"/>
  <c r="Q252" i="38"/>
  <c r="Q253" i="38"/>
  <c r="Q254" i="38"/>
  <c r="Q255" i="38"/>
  <c r="Q256" i="38"/>
  <c r="Q257" i="38"/>
  <c r="Q258" i="38"/>
  <c r="Q259" i="38"/>
  <c r="Q260" i="38"/>
  <c r="Q261" i="38"/>
  <c r="Q262" i="38"/>
  <c r="Q263" i="38"/>
  <c r="Q264" i="38"/>
  <c r="Q265" i="38"/>
  <c r="Q266" i="38"/>
  <c r="Q267" i="38"/>
  <c r="Q268" i="38"/>
  <c r="Q269" i="38"/>
  <c r="Q270" i="38"/>
  <c r="Q271" i="38"/>
  <c r="Q272" i="38"/>
  <c r="Q273" i="38"/>
  <c r="Q274" i="38"/>
  <c r="Q275" i="38"/>
  <c r="Q276" i="38"/>
  <c r="Q277" i="38"/>
  <c r="Q278" i="38"/>
  <c r="Q279" i="38"/>
  <c r="Q280" i="38"/>
  <c r="Q281" i="38"/>
  <c r="Q282" i="38"/>
  <c r="Q283" i="38"/>
  <c r="Q284" i="38"/>
  <c r="Q285" i="38"/>
  <c r="Q286" i="38"/>
  <c r="Q287" i="38"/>
  <c r="Q288" i="38"/>
  <c r="Q289" i="38"/>
  <c r="Q290" i="38"/>
  <c r="Q291" i="38"/>
  <c r="Q292" i="38"/>
  <c r="Q293" i="38"/>
  <c r="Q294" i="38"/>
  <c r="Q295" i="38"/>
  <c r="Q296" i="38"/>
  <c r="Q297" i="38"/>
  <c r="Q298" i="38"/>
  <c r="Q299" i="38"/>
  <c r="Q300" i="38"/>
  <c r="Q301" i="38"/>
  <c r="Q302" i="38"/>
  <c r="Q303" i="38"/>
  <c r="Q304" i="38"/>
  <c r="Q305" i="38"/>
  <c r="Q306" i="38"/>
  <c r="Q307" i="38"/>
  <c r="Q308" i="38"/>
  <c r="Q309" i="38"/>
  <c r="Q310" i="38"/>
  <c r="Q311" i="38"/>
  <c r="Q312" i="38"/>
  <c r="Q313" i="38"/>
  <c r="Q314" i="38"/>
  <c r="Q315" i="38"/>
  <c r="Q316" i="38"/>
  <c r="Q317" i="38"/>
  <c r="Q318" i="38"/>
  <c r="Q319" i="38"/>
  <c r="Q320" i="38"/>
  <c r="Q321" i="38"/>
  <c r="Q322" i="38"/>
  <c r="Q323" i="38"/>
  <c r="Q324" i="38"/>
  <c r="Q325" i="38"/>
  <c r="Q326" i="38"/>
  <c r="Q327" i="38"/>
  <c r="Q328" i="38"/>
  <c r="Q329" i="38"/>
  <c r="Q330" i="38"/>
  <c r="Q331" i="38"/>
  <c r="Q332" i="38"/>
  <c r="Q333" i="38"/>
  <c r="Q334" i="38"/>
  <c r="Q335" i="38"/>
  <c r="Q336" i="38"/>
  <c r="Q337" i="38"/>
  <c r="Q338" i="38"/>
  <c r="Q339" i="38"/>
  <c r="Q340" i="38"/>
  <c r="Q341" i="38"/>
  <c r="Q342" i="38"/>
  <c r="Q343" i="38"/>
  <c r="Q344" i="38"/>
  <c r="Q345" i="38"/>
  <c r="Q346" i="38"/>
  <c r="Q347" i="38"/>
  <c r="Q348" i="38"/>
  <c r="Q349" i="38"/>
  <c r="Q350" i="38"/>
  <c r="Q351" i="38"/>
  <c r="Q352" i="38"/>
  <c r="Q353" i="38"/>
  <c r="Q354" i="38"/>
  <c r="Q355" i="38"/>
  <c r="Q356" i="38"/>
  <c r="Q357" i="38"/>
  <c r="Q358" i="38"/>
  <c r="Q359" i="38"/>
  <c r="Q360" i="38"/>
  <c r="Q361" i="38"/>
  <c r="Q362" i="38"/>
  <c r="Q363" i="38"/>
  <c r="Q364" i="38"/>
  <c r="Q365" i="38"/>
  <c r="Q366" i="38"/>
  <c r="Q367" i="38"/>
  <c r="Q368" i="38"/>
  <c r="Q369" i="38"/>
  <c r="Q370" i="38"/>
  <c r="Q371" i="38"/>
  <c r="Q372" i="38"/>
  <c r="Q373" i="38"/>
  <c r="Q374" i="38"/>
  <c r="Q375" i="38"/>
  <c r="Q376" i="38"/>
  <c r="Q377" i="38"/>
  <c r="Q378" i="38"/>
  <c r="Q379" i="38"/>
  <c r="Q380" i="38"/>
  <c r="Q381" i="38"/>
  <c r="Q382" i="38"/>
  <c r="Q383" i="38"/>
  <c r="Q384" i="38"/>
  <c r="Q385" i="38"/>
  <c r="Q386" i="38"/>
  <c r="Q387" i="38"/>
  <c r="Q388" i="38"/>
  <c r="Q389" i="38"/>
  <c r="Q390" i="38"/>
  <c r="Q391" i="38"/>
  <c r="Q392" i="38"/>
  <c r="Q393" i="38"/>
  <c r="Q394" i="38"/>
  <c r="Q395" i="38"/>
  <c r="Q396" i="38"/>
  <c r="Q397" i="38"/>
  <c r="Q398" i="38"/>
  <c r="Q399" i="38"/>
  <c r="Q400" i="38"/>
  <c r="Q401" i="38"/>
  <c r="Q402" i="38"/>
  <c r="Q403" i="38"/>
  <c r="Q404" i="38"/>
  <c r="Q405" i="38"/>
  <c r="Q406" i="38"/>
  <c r="Q407" i="38"/>
  <c r="Q408" i="38"/>
  <c r="Q409" i="38"/>
  <c r="Q410" i="38"/>
  <c r="Q411" i="38"/>
  <c r="Q412" i="38"/>
  <c r="Q413" i="38"/>
  <c r="Q414" i="38"/>
  <c r="Q415" i="38"/>
  <c r="Q416" i="38"/>
  <c r="Q417" i="38"/>
  <c r="Q418" i="38"/>
  <c r="Q419" i="38"/>
  <c r="Q420" i="38"/>
  <c r="Q421" i="38"/>
  <c r="Q422" i="38"/>
  <c r="Q423" i="38"/>
  <c r="Q424" i="38"/>
  <c r="Q425" i="38"/>
  <c r="Q426" i="38"/>
  <c r="Q427" i="38"/>
  <c r="Q428" i="38"/>
  <c r="Q429" i="38"/>
  <c r="Q430" i="38"/>
  <c r="Q431" i="38"/>
  <c r="Q432" i="38"/>
  <c r="Q433" i="38"/>
  <c r="Q434" i="38"/>
  <c r="Q435" i="38"/>
  <c r="Q436" i="38"/>
  <c r="Q437" i="38"/>
  <c r="Q438" i="38"/>
  <c r="Q439" i="38"/>
  <c r="Q440" i="38"/>
  <c r="Q441" i="38"/>
  <c r="Q442" i="38"/>
  <c r="Q443" i="38"/>
  <c r="Q444" i="38"/>
  <c r="Q445" i="38"/>
  <c r="Q446" i="38"/>
  <c r="Q447" i="38"/>
  <c r="Q448" i="38"/>
  <c r="Q449" i="38"/>
  <c r="Q450" i="38"/>
  <c r="Q451" i="38"/>
  <c r="Q452" i="38"/>
  <c r="Q453" i="38"/>
  <c r="Q454" i="38"/>
  <c r="Q455" i="38"/>
  <c r="Q456" i="38"/>
  <c r="Q457" i="38"/>
  <c r="Q458" i="38"/>
  <c r="Q459" i="38"/>
  <c r="Q460" i="38"/>
  <c r="Q461" i="38"/>
  <c r="Q462" i="38"/>
  <c r="Q463" i="38"/>
  <c r="Q464" i="38"/>
  <c r="Q465" i="38"/>
  <c r="Q466" i="38"/>
  <c r="Q467" i="38"/>
  <c r="Q468" i="38"/>
  <c r="Q469" i="38"/>
  <c r="Q470" i="38"/>
  <c r="Q471" i="38"/>
  <c r="Q472" i="38"/>
  <c r="Q473" i="38"/>
  <c r="Q474" i="38"/>
  <c r="Q475" i="38"/>
  <c r="Q476" i="38"/>
  <c r="Q477" i="38"/>
  <c r="Q478" i="38"/>
  <c r="Q479" i="38"/>
  <c r="Q480" i="38"/>
  <c r="Q481" i="38"/>
  <c r="Q482" i="38"/>
  <c r="Q483" i="38"/>
  <c r="Q484" i="38"/>
  <c r="Q485" i="38"/>
  <c r="Q486" i="38"/>
  <c r="Q487" i="38"/>
  <c r="Q488" i="38"/>
  <c r="Q489" i="38"/>
  <c r="Q490" i="38"/>
  <c r="Q491" i="38"/>
  <c r="Q492" i="38"/>
  <c r="Q493" i="38"/>
  <c r="Q494" i="38"/>
  <c r="Q495" i="38"/>
  <c r="Q496" i="38"/>
  <c r="Q497" i="38"/>
  <c r="Q498" i="38"/>
  <c r="Q499" i="38"/>
  <c r="Q500" i="38"/>
  <c r="AM16" i="36"/>
  <c r="AL16" i="36"/>
  <c r="AK16" i="36"/>
  <c r="AM115" i="38"/>
  <c r="AM55" i="36"/>
  <c r="AL55" i="36"/>
  <c r="AK55" i="36"/>
  <c r="AL181" i="36"/>
  <c r="AM181" i="36"/>
  <c r="AK181" i="36"/>
  <c r="AM196" i="37"/>
  <c r="AL196" i="37"/>
  <c r="AK196" i="37"/>
  <c r="AM103" i="38"/>
  <c r="AM148" i="36"/>
  <c r="AL148" i="36"/>
  <c r="AK148" i="36"/>
  <c r="AL25" i="37"/>
  <c r="AK25" i="37"/>
  <c r="AM25" i="37"/>
  <c r="AK173" i="37"/>
  <c r="AM173" i="37"/>
  <c r="AL173" i="37"/>
  <c r="AM68" i="38"/>
  <c r="AM184" i="37"/>
  <c r="AL184" i="37"/>
  <c r="AK184" i="37"/>
  <c r="AM132" i="38"/>
  <c r="AM107" i="36"/>
  <c r="AL107" i="36"/>
  <c r="AK107" i="36"/>
  <c r="AM84" i="38"/>
  <c r="AM141" i="36"/>
  <c r="AL141" i="36"/>
  <c r="AK141" i="36"/>
  <c r="BA29" i="37"/>
  <c r="AZ21" i="37"/>
  <c r="AZ29" i="37"/>
  <c r="AM146" i="37"/>
  <c r="AL146" i="37"/>
  <c r="AK146" i="37"/>
  <c r="AM72" i="37"/>
  <c r="AL72" i="37"/>
  <c r="AK72" i="37"/>
  <c r="AM206" i="37"/>
  <c r="AL206" i="37"/>
  <c r="AK206" i="37"/>
  <c r="AM198" i="38"/>
  <c r="AM190" i="36"/>
  <c r="AL190" i="36"/>
  <c r="AK190" i="36"/>
  <c r="AM167" i="36"/>
  <c r="AL167" i="36"/>
  <c r="AK167" i="36"/>
  <c r="AL185" i="36"/>
  <c r="AM185" i="36"/>
  <c r="AK185" i="36"/>
  <c r="AM87" i="36"/>
  <c r="AL87" i="36"/>
  <c r="AK87" i="36"/>
  <c r="AM16" i="38"/>
  <c r="AM44" i="38"/>
  <c r="AM22" i="36"/>
  <c r="AL22" i="36"/>
  <c r="AK22" i="36"/>
  <c r="AM82" i="36"/>
  <c r="AL82" i="36"/>
  <c r="AK82" i="36"/>
  <c r="AM75" i="36"/>
  <c r="AL75" i="36"/>
  <c r="AK75" i="36"/>
  <c r="AM192" i="37"/>
  <c r="AL192" i="37"/>
  <c r="AK192" i="37"/>
  <c r="AM170" i="36"/>
  <c r="AL170" i="36"/>
  <c r="AK170" i="36"/>
  <c r="AM48" i="36"/>
  <c r="AL48" i="36"/>
  <c r="AK48" i="36"/>
  <c r="AL101" i="37"/>
  <c r="AK101" i="37"/>
  <c r="AM101" i="37"/>
  <c r="AL205" i="36"/>
  <c r="AM205" i="36"/>
  <c r="AK205" i="36"/>
  <c r="AM131" i="38"/>
  <c r="AM208" i="38"/>
  <c r="AM56" i="36"/>
  <c r="AL56" i="36"/>
  <c r="AK56" i="36"/>
  <c r="AM188" i="38"/>
  <c r="AL183" i="37"/>
  <c r="AK183" i="37"/>
  <c r="AM183" i="37"/>
  <c r="AM18" i="38"/>
  <c r="AL119" i="36"/>
  <c r="AK119" i="36"/>
  <c r="AM119" i="36"/>
  <c r="AM109" i="38"/>
  <c r="AM86" i="36"/>
  <c r="AL86" i="36"/>
  <c r="AK86" i="36"/>
  <c r="AL197" i="36"/>
  <c r="AM197" i="36"/>
  <c r="AK197" i="36"/>
  <c r="AM69" i="37"/>
  <c r="AL69" i="37"/>
  <c r="AK69" i="37"/>
  <c r="AM179" i="38"/>
  <c r="AZ18" i="36"/>
  <c r="AZ26" i="36"/>
  <c r="BA26" i="36"/>
  <c r="AM85" i="38"/>
  <c r="AM61" i="36"/>
  <c r="AL61" i="36"/>
  <c r="AK61" i="36"/>
  <c r="AM199" i="38"/>
  <c r="AM153" i="37"/>
  <c r="AL153" i="37"/>
  <c r="AK153" i="37"/>
  <c r="AL123" i="36"/>
  <c r="AK123" i="36"/>
  <c r="AM123" i="36"/>
  <c r="AM41" i="36"/>
  <c r="AL41" i="36"/>
  <c r="AK41" i="36"/>
  <c r="AK164" i="37"/>
  <c r="AM164" i="37"/>
  <c r="AL164" i="37"/>
  <c r="AM194" i="38"/>
  <c r="AM129" i="36"/>
  <c r="AL129" i="36"/>
  <c r="AK129" i="36"/>
  <c r="AM138" i="38"/>
  <c r="AM92" i="38"/>
  <c r="AK185" i="37"/>
  <c r="AM185" i="37"/>
  <c r="AL185" i="37"/>
  <c r="AM65" i="38"/>
  <c r="AM157" i="37"/>
  <c r="AL157" i="37"/>
  <c r="AK157" i="37"/>
  <c r="AM27" i="36"/>
  <c r="AL27" i="36"/>
  <c r="AK27" i="36"/>
  <c r="AM134" i="38"/>
  <c r="AM43" i="38"/>
  <c r="AM53" i="36"/>
  <c r="AL53" i="36"/>
  <c r="AK53" i="36"/>
  <c r="AK188" i="37"/>
  <c r="AM188" i="37"/>
  <c r="AL188" i="37"/>
  <c r="AM29" i="37"/>
  <c r="AL29" i="37"/>
  <c r="AK29" i="37"/>
  <c r="AZ21" i="38"/>
  <c r="AZ29" i="38"/>
  <c r="BA29" i="38"/>
  <c r="AM112" i="38"/>
  <c r="AM12" i="38"/>
  <c r="AM194" i="37"/>
  <c r="AL194" i="37"/>
  <c r="AK194" i="37"/>
  <c r="Q46" i="37"/>
  <c r="Q47" i="37"/>
  <c r="Q48" i="37"/>
  <c r="Q49" i="37"/>
  <c r="Q50" i="37"/>
  <c r="Q51" i="37"/>
  <c r="Q52" i="37"/>
  <c r="Q53" i="37"/>
  <c r="Q54" i="37"/>
  <c r="Q55" i="37"/>
  <c r="Q56" i="37"/>
  <c r="Q57" i="37"/>
  <c r="Q58" i="37"/>
  <c r="Q59" i="37"/>
  <c r="Q60" i="37"/>
  <c r="Q61" i="37"/>
  <c r="Q62" i="37"/>
  <c r="Q63" i="37"/>
  <c r="Q64" i="37"/>
  <c r="Q65" i="37"/>
  <c r="Q66" i="37"/>
  <c r="Q67" i="37"/>
  <c r="Q68" i="37"/>
  <c r="Q69" i="37"/>
  <c r="Q70" i="37"/>
  <c r="Q71" i="37"/>
  <c r="Q72" i="37"/>
  <c r="Q73" i="37"/>
  <c r="Q74" i="37"/>
  <c r="Q75" i="37"/>
  <c r="Q76" i="37"/>
  <c r="Q77" i="37"/>
  <c r="Q78" i="37"/>
  <c r="Q79" i="37"/>
  <c r="Q80" i="37"/>
  <c r="Q81" i="37"/>
  <c r="Q82" i="37"/>
  <c r="Q83" i="37"/>
  <c r="Q84" i="37"/>
  <c r="Q85" i="37"/>
  <c r="Q86" i="37"/>
  <c r="Q87" i="37"/>
  <c r="Q88" i="37"/>
  <c r="Q89" i="37"/>
  <c r="Q90" i="37"/>
  <c r="Q91" i="37"/>
  <c r="Q92" i="37"/>
  <c r="Q93" i="37"/>
  <c r="Q94" i="37"/>
  <c r="Q95" i="37"/>
  <c r="Q96" i="37"/>
  <c r="Q97" i="37"/>
  <c r="Q98" i="37"/>
  <c r="Q99" i="37"/>
  <c r="Q100" i="37"/>
  <c r="Q101" i="37"/>
  <c r="Q102" i="37"/>
  <c r="Q103" i="37"/>
  <c r="Q104" i="37"/>
  <c r="Q105" i="37"/>
  <c r="Q106" i="37"/>
  <c r="Q107" i="37"/>
  <c r="Q108" i="37"/>
  <c r="Q109" i="37"/>
  <c r="Q110" i="37"/>
  <c r="Q111" i="37"/>
  <c r="Q112" i="37"/>
  <c r="Q113" i="37"/>
  <c r="Q114" i="37"/>
  <c r="Q115" i="37"/>
  <c r="Q116" i="37"/>
  <c r="Q117" i="37"/>
  <c r="Q118" i="37"/>
  <c r="Q119" i="37"/>
  <c r="Q120" i="37"/>
  <c r="Q121" i="37"/>
  <c r="Q122" i="37"/>
  <c r="Q123" i="37"/>
  <c r="Q124" i="37"/>
  <c r="Q125" i="37"/>
  <c r="Q126" i="37"/>
  <c r="Q127" i="37"/>
  <c r="Q128" i="37"/>
  <c r="Q129" i="37"/>
  <c r="Q130" i="37"/>
  <c r="Q131" i="37"/>
  <c r="Q132" i="37"/>
  <c r="Q133" i="37"/>
  <c r="Q134" i="37"/>
  <c r="Q135" i="37"/>
  <c r="Q136" i="37"/>
  <c r="Q137" i="37"/>
  <c r="Q138" i="37"/>
  <c r="Q139" i="37"/>
  <c r="Q140" i="37"/>
  <c r="Q141" i="37"/>
  <c r="Q142" i="37"/>
  <c r="Q143" i="37"/>
  <c r="Q144" i="37"/>
  <c r="Q145" i="37"/>
  <c r="Q146" i="37"/>
  <c r="Q147" i="37"/>
  <c r="Q148" i="37"/>
  <c r="Q149" i="37"/>
  <c r="Q150" i="37"/>
  <c r="Q151" i="37"/>
  <c r="Q152" i="37"/>
  <c r="Q153" i="37"/>
  <c r="Q154" i="37"/>
  <c r="Q155" i="37"/>
  <c r="Q156" i="37"/>
  <c r="Q157" i="37"/>
  <c r="Q158" i="37"/>
  <c r="Q159" i="37"/>
  <c r="Q160" i="37"/>
  <c r="Q161" i="37"/>
  <c r="Q162" i="37"/>
  <c r="Q163" i="37"/>
  <c r="Q164" i="37"/>
  <c r="Q165" i="37"/>
  <c r="Q166" i="37"/>
  <c r="Q167" i="37"/>
  <c r="Q168" i="37"/>
  <c r="Q169" i="37"/>
  <c r="Q170" i="37"/>
  <c r="Q171" i="37"/>
  <c r="Q172" i="37"/>
  <c r="Q173" i="37"/>
  <c r="Q174" i="37"/>
  <c r="Q175" i="37"/>
  <c r="Q176" i="37"/>
  <c r="Q177" i="37"/>
  <c r="Q178" i="37"/>
  <c r="Q179" i="37"/>
  <c r="Q180" i="37"/>
  <c r="Q181" i="37"/>
  <c r="Q182" i="37"/>
  <c r="Q183" i="37"/>
  <c r="Q184" i="37"/>
  <c r="Q185" i="37"/>
  <c r="Q186" i="37"/>
  <c r="Q187" i="37"/>
  <c r="Q188" i="37"/>
  <c r="Q189" i="37"/>
  <c r="Q190" i="37"/>
  <c r="Q191" i="37"/>
  <c r="Q192" i="37"/>
  <c r="Q193" i="37"/>
  <c r="Q194" i="37"/>
  <c r="Q195" i="37"/>
  <c r="Q196" i="37"/>
  <c r="Q197" i="37"/>
  <c r="Q198" i="37"/>
  <c r="Q199" i="37"/>
  <c r="Q200" i="37"/>
  <c r="Q201" i="37"/>
  <c r="Q202" i="37"/>
  <c r="Q203" i="37"/>
  <c r="Q204" i="37"/>
  <c r="Q205" i="37"/>
  <c r="Q206" i="37"/>
  <c r="Q207" i="37"/>
  <c r="Q208" i="37"/>
  <c r="Q209" i="37"/>
  <c r="Q210" i="37"/>
  <c r="Q211" i="37"/>
  <c r="Q212" i="37"/>
  <c r="Q213" i="37"/>
  <c r="Q214" i="37"/>
  <c r="Q215" i="37"/>
  <c r="Q216" i="37"/>
  <c r="Q217" i="37"/>
  <c r="Q218" i="37"/>
  <c r="Q219" i="37"/>
  <c r="Q220" i="37"/>
  <c r="Q221" i="37"/>
  <c r="Q222" i="37"/>
  <c r="Q223" i="37"/>
  <c r="Q224" i="37"/>
  <c r="Q225" i="37"/>
  <c r="Q226" i="37"/>
  <c r="Q227" i="37"/>
  <c r="Q228" i="37"/>
  <c r="Q229" i="37"/>
  <c r="Q230" i="37"/>
  <c r="Q231" i="37"/>
  <c r="Q232" i="37"/>
  <c r="Q233" i="37"/>
  <c r="Q234" i="37"/>
  <c r="Q235" i="37"/>
  <c r="Q236" i="37"/>
  <c r="Q237" i="37"/>
  <c r="Q238" i="37"/>
  <c r="Q239" i="37"/>
  <c r="Q240" i="37"/>
  <c r="Q241" i="37"/>
  <c r="Q242" i="37"/>
  <c r="Q243" i="37"/>
  <c r="Q244" i="37"/>
  <c r="Q245" i="37"/>
  <c r="Q246" i="37"/>
  <c r="Q247" i="37"/>
  <c r="Q248" i="37"/>
  <c r="Q249" i="37"/>
  <c r="Q250" i="37"/>
  <c r="Q251" i="37"/>
  <c r="Q252" i="37"/>
  <c r="Q253" i="37"/>
  <c r="Q254" i="37"/>
  <c r="Q255" i="37"/>
  <c r="Q256" i="37"/>
  <c r="Q257" i="37"/>
  <c r="Q258" i="37"/>
  <c r="Q259" i="37"/>
  <c r="Q260" i="37"/>
  <c r="Q261" i="37"/>
  <c r="Q262" i="37"/>
  <c r="Q263" i="37"/>
  <c r="Q264" i="37"/>
  <c r="Q265" i="37"/>
  <c r="Q266" i="37"/>
  <c r="Q267" i="37"/>
  <c r="Q268" i="37"/>
  <c r="Q269" i="37"/>
  <c r="Q270" i="37"/>
  <c r="Q271" i="37"/>
  <c r="Q272" i="37"/>
  <c r="Q273" i="37"/>
  <c r="Q274" i="37"/>
  <c r="Q275" i="37"/>
  <c r="Q276" i="37"/>
  <c r="Q277" i="37"/>
  <c r="Q278" i="37"/>
  <c r="Q279" i="37"/>
  <c r="Q280" i="37"/>
  <c r="Q281" i="37"/>
  <c r="Q282" i="37"/>
  <c r="Q283" i="37"/>
  <c r="Q284" i="37"/>
  <c r="Q285" i="37"/>
  <c r="Q286" i="37"/>
  <c r="Q287" i="37"/>
  <c r="Q288" i="37"/>
  <c r="Q289" i="37"/>
  <c r="Q290" i="37"/>
  <c r="Q291" i="37"/>
  <c r="Q292" i="37"/>
  <c r="Q293" i="37"/>
  <c r="Q294" i="37"/>
  <c r="Q295" i="37"/>
  <c r="Q296" i="37"/>
  <c r="Q297" i="37"/>
  <c r="Q298" i="37"/>
  <c r="Q299" i="37"/>
  <c r="Q300" i="37"/>
  <c r="Q301" i="37"/>
  <c r="Q302" i="37"/>
  <c r="Q303" i="37"/>
  <c r="Q304" i="37"/>
  <c r="Q305" i="37"/>
  <c r="Q306" i="37"/>
  <c r="Q307" i="37"/>
  <c r="Q308" i="37"/>
  <c r="Q309" i="37"/>
  <c r="Q310" i="37"/>
  <c r="Q311" i="37"/>
  <c r="Q312" i="37"/>
  <c r="Q313" i="37"/>
  <c r="Q314" i="37"/>
  <c r="Q315" i="37"/>
  <c r="Q316" i="37"/>
  <c r="Q317" i="37"/>
  <c r="Q318" i="37"/>
  <c r="Q319" i="37"/>
  <c r="Q320" i="37"/>
  <c r="Q321" i="37"/>
  <c r="Q322" i="37"/>
  <c r="Q323" i="37"/>
  <c r="Q324" i="37"/>
  <c r="Q325" i="37"/>
  <c r="Q326" i="37"/>
  <c r="Q327" i="37"/>
  <c r="Q328" i="37"/>
  <c r="Q329" i="37"/>
  <c r="Q330" i="37"/>
  <c r="Q331" i="37"/>
  <c r="Q332" i="37"/>
  <c r="Q333" i="37"/>
  <c r="Q334" i="37"/>
  <c r="Q335" i="37"/>
  <c r="Q336" i="37"/>
  <c r="Q337" i="37"/>
  <c r="Q338" i="37"/>
  <c r="Q339" i="37"/>
  <c r="Q340" i="37"/>
  <c r="Q341" i="37"/>
  <c r="Q342" i="37"/>
  <c r="Q343" i="37"/>
  <c r="Q344" i="37"/>
  <c r="Q345" i="37"/>
  <c r="Q346" i="37"/>
  <c r="Q347" i="37"/>
  <c r="Q348" i="37"/>
  <c r="Q349" i="37"/>
  <c r="Q350" i="37"/>
  <c r="Q351" i="37"/>
  <c r="Q352" i="37"/>
  <c r="Q353" i="37"/>
  <c r="Q354" i="37"/>
  <c r="Q355" i="37"/>
  <c r="Q356" i="37"/>
  <c r="Q357" i="37"/>
  <c r="Q358" i="37"/>
  <c r="Q359" i="37"/>
  <c r="Q360" i="37"/>
  <c r="Q361" i="37"/>
  <c r="Q362" i="37"/>
  <c r="Q363" i="37"/>
  <c r="Q364" i="37"/>
  <c r="Q365" i="37"/>
  <c r="Q366" i="37"/>
  <c r="Q367" i="37"/>
  <c r="Q368" i="37"/>
  <c r="Q369" i="37"/>
  <c r="Q370" i="37"/>
  <c r="Q371" i="37"/>
  <c r="Q372" i="37"/>
  <c r="Q373" i="37"/>
  <c r="Q374" i="37"/>
  <c r="Q375" i="37"/>
  <c r="Q376" i="37"/>
  <c r="Q377" i="37"/>
  <c r="Q378" i="37"/>
  <c r="Q379" i="37"/>
  <c r="Q380" i="37"/>
  <c r="Q381" i="37"/>
  <c r="Q382" i="37"/>
  <c r="Q383" i="37"/>
  <c r="Q384" i="37"/>
  <c r="Q385" i="37"/>
  <c r="Q386" i="37"/>
  <c r="Q387" i="37"/>
  <c r="Q388" i="37"/>
  <c r="Q389" i="37"/>
  <c r="Q390" i="37"/>
  <c r="Q391" i="37"/>
  <c r="Q392" i="37"/>
  <c r="Q393" i="37"/>
  <c r="Q394" i="37"/>
  <c r="Q395" i="37"/>
  <c r="Q396" i="37"/>
  <c r="Q397" i="37"/>
  <c r="Q398" i="37"/>
  <c r="Q399" i="37"/>
  <c r="Q400" i="37"/>
  <c r="Q401" i="37"/>
  <c r="Q402" i="37"/>
  <c r="Q403" i="37"/>
  <c r="Q404" i="37"/>
  <c r="Q405" i="37"/>
  <c r="Q406" i="37"/>
  <c r="Q407" i="37"/>
  <c r="Q408" i="37"/>
  <c r="Q409" i="37"/>
  <c r="Q410" i="37"/>
  <c r="Q411" i="37"/>
  <c r="Q412" i="37"/>
  <c r="Q413" i="37"/>
  <c r="Q414" i="37"/>
  <c r="Q415" i="37"/>
  <c r="Q416" i="37"/>
  <c r="Q417" i="37"/>
  <c r="Q418" i="37"/>
  <c r="Q419" i="37"/>
  <c r="Q420" i="37"/>
  <c r="Q421" i="37"/>
  <c r="Q422" i="37"/>
  <c r="Q423" i="37"/>
  <c r="Q424" i="37"/>
  <c r="Q425" i="37"/>
  <c r="Q426" i="37"/>
  <c r="Q427" i="37"/>
  <c r="Q428" i="37"/>
  <c r="Q429" i="37"/>
  <c r="Q430" i="37"/>
  <c r="Q431" i="37"/>
  <c r="Q432" i="37"/>
  <c r="Q433" i="37"/>
  <c r="Q434" i="37"/>
  <c r="Q435" i="37"/>
  <c r="Q436" i="37"/>
  <c r="Q437" i="37"/>
  <c r="Q438" i="37"/>
  <c r="Q439" i="37"/>
  <c r="Q440" i="37"/>
  <c r="Q441" i="37"/>
  <c r="Q442" i="37"/>
  <c r="Q443" i="37"/>
  <c r="Q444" i="37"/>
  <c r="Q445" i="37"/>
  <c r="Q446" i="37"/>
  <c r="Q447" i="37"/>
  <c r="Q448" i="37"/>
  <c r="Q449" i="37"/>
  <c r="Q450" i="37"/>
  <c r="Q451" i="37"/>
  <c r="Q452" i="37"/>
  <c r="Q453" i="37"/>
  <c r="Q454" i="37"/>
  <c r="Q455" i="37"/>
  <c r="Q456" i="37"/>
  <c r="Q457" i="37"/>
  <c r="Q458" i="37"/>
  <c r="Q459" i="37"/>
  <c r="Q460" i="37"/>
  <c r="Q461" i="37"/>
  <c r="Q462" i="37"/>
  <c r="Q463" i="37"/>
  <c r="Q464" i="37"/>
  <c r="Q465" i="37"/>
  <c r="Q466" i="37"/>
  <c r="Q467" i="37"/>
  <c r="Q468" i="37"/>
  <c r="Q469" i="37"/>
  <c r="Q470" i="37"/>
  <c r="Q471" i="37"/>
  <c r="Q472" i="37"/>
  <c r="Q473" i="37"/>
  <c r="Q474" i="37"/>
  <c r="Q475" i="37"/>
  <c r="Q476" i="37"/>
  <c r="Q477" i="37"/>
  <c r="Q478" i="37"/>
  <c r="Q479" i="37"/>
  <c r="Q480" i="37"/>
  <c r="Q481" i="37"/>
  <c r="Q482" i="37"/>
  <c r="Q483" i="37"/>
  <c r="Q484" i="37"/>
  <c r="Q485" i="37"/>
  <c r="Q486" i="37"/>
  <c r="Q487" i="37"/>
  <c r="Q488" i="37"/>
  <c r="Q489" i="37"/>
  <c r="Q490" i="37"/>
  <c r="Q491" i="37"/>
  <c r="Q492" i="37"/>
  <c r="Q493" i="37"/>
  <c r="Q494" i="37"/>
  <c r="Q495" i="37"/>
  <c r="Q496" i="37"/>
  <c r="Q497" i="37"/>
  <c r="Q498" i="37"/>
  <c r="Q499" i="37"/>
  <c r="Q500" i="37"/>
  <c r="AM123" i="38"/>
  <c r="AM201" i="38"/>
  <c r="AM21" i="38"/>
  <c r="AM111" i="36"/>
  <c r="AL111" i="36"/>
  <c r="AK111" i="36"/>
  <c r="AM28" i="38"/>
  <c r="AM180" i="36"/>
  <c r="AL180" i="36"/>
  <c r="AK180" i="36"/>
  <c r="AM177" i="37"/>
  <c r="AL177" i="37"/>
  <c r="AK177" i="37"/>
  <c r="AM167" i="37"/>
  <c r="AL167" i="37"/>
  <c r="AK167" i="37"/>
  <c r="AM141" i="37"/>
  <c r="AL141" i="37"/>
  <c r="AK141" i="37"/>
  <c r="AM65" i="36"/>
  <c r="AL65" i="36"/>
  <c r="AK65" i="36"/>
  <c r="AZ21" i="36"/>
  <c r="AZ29" i="36"/>
  <c r="BA29" i="36"/>
  <c r="AM204" i="37"/>
  <c r="AL204" i="37"/>
  <c r="AK204" i="37"/>
  <c r="AM60" i="36"/>
  <c r="AL60" i="36"/>
  <c r="AK6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48" i="36"/>
  <c r="Q49" i="36"/>
  <c r="Q50" i="36"/>
  <c r="Q51" i="36"/>
  <c r="Q52" i="36"/>
  <c r="Q53" i="36"/>
  <c r="Q54" i="36"/>
  <c r="Q55" i="36"/>
  <c r="Q56" i="36"/>
  <c r="Q57" i="36"/>
  <c r="Q58" i="36"/>
  <c r="Q59" i="36"/>
  <c r="Q60" i="36"/>
  <c r="Q61" i="36"/>
  <c r="Q62" i="36"/>
  <c r="Q63" i="36"/>
  <c r="Q64" i="36"/>
  <c r="Q65" i="36"/>
  <c r="Q66" i="36"/>
  <c r="Q67" i="36"/>
  <c r="Q68" i="36"/>
  <c r="Q69" i="36"/>
  <c r="Q70" i="36"/>
  <c r="Q71" i="36"/>
  <c r="Q72" i="36"/>
  <c r="Q73" i="36"/>
  <c r="Q74" i="36"/>
  <c r="Q75" i="36"/>
  <c r="Q76" i="36"/>
  <c r="Q77" i="36"/>
  <c r="Q78" i="36"/>
  <c r="Q79" i="36"/>
  <c r="Q80" i="36"/>
  <c r="Q81" i="36"/>
  <c r="Q82" i="36"/>
  <c r="Q83" i="36"/>
  <c r="Q84" i="36"/>
  <c r="Q85" i="36"/>
  <c r="Q86" i="36"/>
  <c r="Q87" i="36"/>
  <c r="Q88" i="36"/>
  <c r="Q89" i="36"/>
  <c r="Q90" i="36"/>
  <c r="Q91" i="36"/>
  <c r="Q92" i="36"/>
  <c r="Q93" i="36"/>
  <c r="Q94" i="36"/>
  <c r="Q95" i="36"/>
  <c r="Q96" i="36"/>
  <c r="Q97" i="36"/>
  <c r="Q98" i="36"/>
  <c r="Q99" i="36"/>
  <c r="Q100" i="36"/>
  <c r="Q101" i="36"/>
  <c r="Q102" i="36"/>
  <c r="Q103" i="36"/>
  <c r="Q104" i="36"/>
  <c r="Q105" i="36"/>
  <c r="Q106" i="36"/>
  <c r="Q107" i="36"/>
  <c r="Q108" i="36"/>
  <c r="Q109" i="36"/>
  <c r="Q110" i="36"/>
  <c r="Q111" i="36"/>
  <c r="Q112" i="36"/>
  <c r="Q113" i="36"/>
  <c r="Q114" i="36"/>
  <c r="Q115" i="36"/>
  <c r="Q116" i="36"/>
  <c r="Q117" i="36"/>
  <c r="Q118" i="36"/>
  <c r="Q119" i="36"/>
  <c r="Q120" i="36"/>
  <c r="Q121" i="36"/>
  <c r="Q122" i="36"/>
  <c r="Q123" i="36"/>
  <c r="Q124" i="36"/>
  <c r="Q125" i="36"/>
  <c r="Q126" i="36"/>
  <c r="Q127" i="36"/>
  <c r="Q128" i="36"/>
  <c r="Q129" i="36"/>
  <c r="Q130" i="36"/>
  <c r="Q131" i="36"/>
  <c r="Q132" i="36"/>
  <c r="Q133" i="36"/>
  <c r="Q134" i="36"/>
  <c r="Q135" i="36"/>
  <c r="Q136" i="36"/>
  <c r="Q137" i="36"/>
  <c r="Q138" i="36"/>
  <c r="Q139" i="36"/>
  <c r="Q140" i="36"/>
  <c r="Q141" i="36"/>
  <c r="Q142" i="36"/>
  <c r="Q143" i="36"/>
  <c r="Q144" i="36"/>
  <c r="Q145" i="36"/>
  <c r="Q146" i="36"/>
  <c r="Q147" i="36"/>
  <c r="Q148" i="36"/>
  <c r="Q149" i="36"/>
  <c r="Q150" i="36"/>
  <c r="Q151" i="36"/>
  <c r="Q152" i="36"/>
  <c r="Q153" i="36"/>
  <c r="Q154" i="36"/>
  <c r="Q155" i="36"/>
  <c r="Q156" i="36"/>
  <c r="Q157" i="36"/>
  <c r="Q158" i="36"/>
  <c r="Q159" i="36"/>
  <c r="Q160" i="36"/>
  <c r="Q161" i="36"/>
  <c r="Q162" i="36"/>
  <c r="Q163" i="36"/>
  <c r="Q164" i="36"/>
  <c r="Q165" i="36"/>
  <c r="Q166" i="36"/>
  <c r="Q167" i="36"/>
  <c r="Q168" i="36"/>
  <c r="Q169" i="36"/>
  <c r="Q170" i="36"/>
  <c r="Q171" i="36"/>
  <c r="Q172" i="36"/>
  <c r="Q173" i="36"/>
  <c r="Q174" i="36"/>
  <c r="Q175" i="36"/>
  <c r="Q176" i="36"/>
  <c r="Q177" i="36"/>
  <c r="Q178" i="36"/>
  <c r="Q179" i="36"/>
  <c r="Q180" i="36"/>
  <c r="Q181" i="36"/>
  <c r="Q182" i="36"/>
  <c r="Q183" i="36"/>
  <c r="Q184" i="36"/>
  <c r="Q185" i="36"/>
  <c r="Q186" i="36"/>
  <c r="Q187" i="36"/>
  <c r="Q188" i="36"/>
  <c r="Q189" i="36"/>
  <c r="Q190" i="36"/>
  <c r="Q191" i="36"/>
  <c r="Q192" i="36"/>
  <c r="Q193" i="36"/>
  <c r="Q194" i="36"/>
  <c r="Q195" i="36"/>
  <c r="Q196" i="36"/>
  <c r="Q197" i="36"/>
  <c r="Q198" i="36"/>
  <c r="Q199" i="36"/>
  <c r="Q200" i="36"/>
  <c r="Q201" i="36"/>
  <c r="Q202" i="36"/>
  <c r="Q203" i="36"/>
  <c r="Q204" i="36"/>
  <c r="Q205" i="36"/>
  <c r="Q206" i="36"/>
  <c r="Q207" i="36"/>
  <c r="Q208" i="36"/>
  <c r="Q209" i="36"/>
  <c r="Q210" i="36"/>
  <c r="Q211" i="36"/>
  <c r="Q212" i="36"/>
  <c r="Q213" i="36"/>
  <c r="Q214" i="36"/>
  <c r="Q215" i="36"/>
  <c r="Q216" i="36"/>
  <c r="Q217" i="36"/>
  <c r="Q218" i="36"/>
  <c r="Q219" i="36"/>
  <c r="Q220" i="36"/>
  <c r="Q221" i="36"/>
  <c r="Q222" i="36"/>
  <c r="Q223" i="36"/>
  <c r="Q224" i="36"/>
  <c r="Q225" i="36"/>
  <c r="Q226" i="36"/>
  <c r="Q227" i="36"/>
  <c r="Q228" i="36"/>
  <c r="Q229" i="36"/>
  <c r="Q230" i="36"/>
  <c r="Q231" i="36"/>
  <c r="Q232" i="36"/>
  <c r="Q233" i="36"/>
  <c r="Q234" i="36"/>
  <c r="Q235" i="36"/>
  <c r="Q236" i="36"/>
  <c r="Q237" i="36"/>
  <c r="Q238" i="36"/>
  <c r="Q239" i="36"/>
  <c r="Q240" i="36"/>
  <c r="Q241" i="36"/>
  <c r="Q242" i="36"/>
  <c r="Q243" i="36"/>
  <c r="Q244" i="36"/>
  <c r="Q245" i="36"/>
  <c r="Q246" i="36"/>
  <c r="Q247" i="36"/>
  <c r="Q248" i="36"/>
  <c r="Q249" i="36"/>
  <c r="Q250" i="36"/>
  <c r="Q251" i="36"/>
  <c r="Q252" i="36"/>
  <c r="Q253" i="36"/>
  <c r="Q254" i="36"/>
  <c r="Q255" i="36"/>
  <c r="Q256" i="36"/>
  <c r="Q257" i="36"/>
  <c r="Q258" i="36"/>
  <c r="Q259" i="36"/>
  <c r="Q260" i="36"/>
  <c r="Q261" i="36"/>
  <c r="Q262" i="36"/>
  <c r="Q263" i="36"/>
  <c r="Q264" i="36"/>
  <c r="Q265" i="36"/>
  <c r="Q266" i="36"/>
  <c r="Q267" i="36"/>
  <c r="Q268" i="36"/>
  <c r="Q269" i="36"/>
  <c r="Q270" i="36"/>
  <c r="Q271" i="36"/>
  <c r="Q272" i="36"/>
  <c r="Q273" i="36"/>
  <c r="Q274" i="36"/>
  <c r="Q275" i="36"/>
  <c r="Q276" i="36"/>
  <c r="Q277" i="36"/>
  <c r="Q278" i="36"/>
  <c r="Q279" i="36"/>
  <c r="Q280" i="36"/>
  <c r="Q281" i="36"/>
  <c r="Q282" i="36"/>
  <c r="Q283" i="36"/>
  <c r="Q284" i="36"/>
  <c r="Q285" i="36"/>
  <c r="Q286" i="36"/>
  <c r="Q287" i="36"/>
  <c r="Q288" i="36"/>
  <c r="Q289" i="36"/>
  <c r="Q290" i="36"/>
  <c r="Q291" i="36"/>
  <c r="Q292" i="36"/>
  <c r="Q293" i="36"/>
  <c r="Q294" i="36"/>
  <c r="Q295" i="36"/>
  <c r="Q296" i="36"/>
  <c r="Q297" i="36"/>
  <c r="Q298" i="36"/>
  <c r="Q299" i="36"/>
  <c r="Q300" i="36"/>
  <c r="Q301" i="36"/>
  <c r="Q302" i="36"/>
  <c r="Q303" i="36"/>
  <c r="Q304" i="36"/>
  <c r="Q305" i="36"/>
  <c r="Q306" i="36"/>
  <c r="Q307" i="36"/>
  <c r="Q308" i="36"/>
  <c r="Q309" i="36"/>
  <c r="Q310" i="36"/>
  <c r="Q311" i="36"/>
  <c r="Q312" i="36"/>
  <c r="Q313" i="36"/>
  <c r="Q314" i="36"/>
  <c r="Q315" i="36"/>
  <c r="Q316" i="36"/>
  <c r="Q317" i="36"/>
  <c r="Q318" i="36"/>
  <c r="Q319" i="36"/>
  <c r="Q320" i="36"/>
  <c r="Q321" i="36"/>
  <c r="Q322" i="36"/>
  <c r="Q323" i="36"/>
  <c r="Q324" i="36"/>
  <c r="Q325" i="36"/>
  <c r="Q326" i="36"/>
  <c r="Q327" i="36"/>
  <c r="Q328" i="36"/>
  <c r="Q329" i="36"/>
  <c r="Q330" i="36"/>
  <c r="Q331" i="36"/>
  <c r="Q332" i="36"/>
  <c r="Q333" i="36"/>
  <c r="Q334" i="36"/>
  <c r="Q335" i="36"/>
  <c r="Q336" i="36"/>
  <c r="Q337" i="36"/>
  <c r="Q338" i="36"/>
  <c r="Q339" i="36"/>
  <c r="Q340" i="36"/>
  <c r="Q341" i="36"/>
  <c r="Q342" i="36"/>
  <c r="Q343" i="36"/>
  <c r="Q344" i="36"/>
  <c r="Q345" i="36"/>
  <c r="Q346" i="36"/>
  <c r="Q347" i="36"/>
  <c r="Q348" i="36"/>
  <c r="Q349" i="36"/>
  <c r="Q350" i="36"/>
  <c r="Q351" i="36"/>
  <c r="Q352" i="36"/>
  <c r="Q353" i="36"/>
  <c r="Q354" i="36"/>
  <c r="Q355" i="36"/>
  <c r="Q356" i="36"/>
  <c r="Q357" i="36"/>
  <c r="Q358" i="36"/>
  <c r="Q359" i="36"/>
  <c r="Q360" i="36"/>
  <c r="Q361" i="36"/>
  <c r="Q362" i="36"/>
  <c r="Q363" i="36"/>
  <c r="Q364" i="36"/>
  <c r="Q365" i="36"/>
  <c r="Q366" i="36"/>
  <c r="Q367" i="36"/>
  <c r="Q368" i="36"/>
  <c r="Q369" i="36"/>
  <c r="Q370" i="36"/>
  <c r="Q371" i="36"/>
  <c r="Q372" i="36"/>
  <c r="Q373" i="36"/>
  <c r="Q374" i="36"/>
  <c r="Q375" i="36"/>
  <c r="Q376" i="36"/>
  <c r="Q377" i="36"/>
  <c r="Q378" i="36"/>
  <c r="Q379" i="36"/>
  <c r="Q380" i="36"/>
  <c r="Q381" i="36"/>
  <c r="Q382" i="36"/>
  <c r="Q383" i="36"/>
  <c r="Q384" i="36"/>
  <c r="Q385" i="36"/>
  <c r="Q386" i="36"/>
  <c r="Q387" i="36"/>
  <c r="Q388" i="36"/>
  <c r="Q389" i="36"/>
  <c r="Q390" i="36"/>
  <c r="Q391" i="36"/>
  <c r="Q392" i="36"/>
  <c r="Q393" i="36"/>
  <c r="Q394" i="36"/>
  <c r="Q395" i="36"/>
  <c r="Q396" i="36"/>
  <c r="Q397" i="36"/>
  <c r="Q398" i="36"/>
  <c r="Q399" i="36"/>
  <c r="Q400" i="36"/>
  <c r="Q401" i="36"/>
  <c r="Q402" i="36"/>
  <c r="Q403" i="36"/>
  <c r="Q404" i="36"/>
  <c r="Q405" i="36"/>
  <c r="Q406" i="36"/>
  <c r="Q407" i="36"/>
  <c r="Q408" i="36"/>
  <c r="Q409" i="36"/>
  <c r="Q410" i="36"/>
  <c r="Q411" i="36"/>
  <c r="Q412" i="36"/>
  <c r="Q413" i="36"/>
  <c r="Q414" i="36"/>
  <c r="Q415" i="36"/>
  <c r="Q416" i="36"/>
  <c r="Q417" i="36"/>
  <c r="Q418" i="36"/>
  <c r="Q419" i="36"/>
  <c r="Q420" i="36"/>
  <c r="Q421" i="36"/>
  <c r="Q422" i="36"/>
  <c r="Q423" i="36"/>
  <c r="Q424" i="36"/>
  <c r="Q425" i="36"/>
  <c r="Q426" i="36"/>
  <c r="Q427" i="36"/>
  <c r="Q428" i="36"/>
  <c r="Q429" i="36"/>
  <c r="Q430" i="36"/>
  <c r="Q431" i="36"/>
  <c r="Q432" i="36"/>
  <c r="Q433" i="36"/>
  <c r="Q434" i="36"/>
  <c r="Q435" i="36"/>
  <c r="Q436" i="36"/>
  <c r="Q437" i="36"/>
  <c r="Q438" i="36"/>
  <c r="Q439" i="36"/>
  <c r="Q440" i="36"/>
  <c r="Q441" i="36"/>
  <c r="Q442" i="36"/>
  <c r="Q443" i="36"/>
  <c r="Q444" i="36"/>
  <c r="Q445" i="36"/>
  <c r="Q446" i="36"/>
  <c r="Q447" i="36"/>
  <c r="Q448" i="36"/>
  <c r="Q449" i="36"/>
  <c r="Q450" i="36"/>
  <c r="Q451" i="36"/>
  <c r="Q452" i="36"/>
  <c r="Q453" i="36"/>
  <c r="Q454" i="36"/>
  <c r="Q455" i="36"/>
  <c r="Q456" i="36"/>
  <c r="Q457" i="36"/>
  <c r="Q458" i="36"/>
  <c r="Q459" i="36"/>
  <c r="Q460" i="36"/>
  <c r="Q461" i="36"/>
  <c r="Q462" i="36"/>
  <c r="Q463" i="36"/>
  <c r="Q464" i="36"/>
  <c r="Q465" i="36"/>
  <c r="Q466" i="36"/>
  <c r="Q467" i="36"/>
  <c r="Q468" i="36"/>
  <c r="Q469" i="36"/>
  <c r="Q470" i="36"/>
  <c r="Q471" i="36"/>
  <c r="Q472" i="36"/>
  <c r="Q473" i="36"/>
  <c r="Q474" i="36"/>
  <c r="Q475" i="36"/>
  <c r="Q476" i="36"/>
  <c r="Q477" i="36"/>
  <c r="Q478" i="36"/>
  <c r="Q479" i="36"/>
  <c r="Q480" i="36"/>
  <c r="Q481" i="36"/>
  <c r="Q482" i="36"/>
  <c r="Q483" i="36"/>
  <c r="Q484" i="36"/>
  <c r="Q485" i="36"/>
  <c r="Q486" i="36"/>
  <c r="Q487" i="36"/>
  <c r="Q488" i="36"/>
  <c r="Q489" i="36"/>
  <c r="Q490" i="36"/>
  <c r="Q491" i="36"/>
  <c r="Q492" i="36"/>
  <c r="Q493" i="36"/>
  <c r="Q494" i="36"/>
  <c r="Q495" i="36"/>
  <c r="Q496" i="36"/>
  <c r="Q497" i="36"/>
  <c r="Q498" i="36"/>
  <c r="Q499" i="36"/>
  <c r="Q500" i="36"/>
  <c r="AM36" i="38"/>
  <c r="AM137" i="38"/>
  <c r="AM91" i="36"/>
  <c r="AL91" i="36"/>
  <c r="AK91" i="36"/>
  <c r="AM154" i="37"/>
  <c r="AL154" i="37"/>
  <c r="AK154" i="37"/>
  <c r="AM182" i="37"/>
  <c r="AL182" i="37"/>
  <c r="AK182" i="37"/>
  <c r="AM64" i="36"/>
  <c r="AL64" i="36"/>
  <c r="AK64" i="36"/>
  <c r="AM103" i="37"/>
  <c r="AL103" i="37"/>
  <c r="AK103" i="37"/>
  <c r="AM122" i="36"/>
  <c r="AL122" i="36"/>
  <c r="AK122" i="36"/>
  <c r="AM79" i="36"/>
  <c r="AL79" i="36"/>
  <c r="AK79" i="36"/>
  <c r="AM60" i="37"/>
  <c r="AL60" i="37"/>
  <c r="AK60" i="37"/>
  <c r="AK169" i="37"/>
  <c r="AM169" i="37"/>
  <c r="AL169" i="37"/>
  <c r="AM195" i="36"/>
  <c r="AL195" i="36"/>
  <c r="AK195" i="36"/>
  <c r="AM177" i="36"/>
  <c r="AL177" i="36"/>
  <c r="AK177" i="36"/>
  <c r="AM192" i="38"/>
  <c r="AM177" i="38"/>
  <c r="AL200" i="36"/>
  <c r="AK200" i="36"/>
  <c r="AM200" i="36"/>
  <c r="AK121" i="36"/>
  <c r="AL121" i="36"/>
  <c r="AM121" i="36"/>
  <c r="AM45" i="36"/>
  <c r="AL45" i="36"/>
  <c r="AK45" i="36"/>
  <c r="AL65" i="37"/>
  <c r="AK65" i="37"/>
  <c r="AM65" i="37"/>
  <c r="AM10" i="36"/>
  <c r="AL10" i="36"/>
  <c r="AK10" i="36"/>
  <c r="AM189" i="36"/>
  <c r="AL189" i="36"/>
  <c r="AK189" i="36"/>
  <c r="AM208" i="36"/>
  <c r="AL208" i="36"/>
  <c r="AK208" i="36"/>
  <c r="AL159" i="37"/>
  <c r="AK159" i="37"/>
  <c r="AM159" i="37"/>
  <c r="AM73" i="36"/>
  <c r="AL73" i="36"/>
  <c r="AK73" i="36"/>
  <c r="AM149" i="38"/>
  <c r="AM93" i="37"/>
  <c r="AL93" i="37"/>
  <c r="AK93" i="37"/>
  <c r="AM151" i="36"/>
  <c r="AL151" i="36"/>
  <c r="AK151" i="36"/>
  <c r="AM142" i="36"/>
  <c r="AL142" i="36"/>
  <c r="AK142" i="36"/>
  <c r="AM139" i="38"/>
  <c r="AM8" i="38"/>
  <c r="AL113" i="37"/>
  <c r="AK113" i="37"/>
  <c r="AM113" i="37"/>
  <c r="AM163" i="38"/>
  <c r="AM126" i="36"/>
  <c r="AL126" i="36"/>
  <c r="AK126" i="36"/>
  <c r="AM102" i="38"/>
  <c r="AM39" i="36"/>
  <c r="AL39" i="36"/>
  <c r="AK39" i="36"/>
  <c r="AM84" i="37"/>
  <c r="AL84" i="37"/>
  <c r="AK84" i="37"/>
  <c r="AM99" i="36"/>
  <c r="AL99" i="36"/>
  <c r="AK99" i="36"/>
  <c r="AM199" i="36"/>
  <c r="AL199" i="36"/>
  <c r="AK199" i="36"/>
  <c r="AM13" i="37"/>
  <c r="AL13" i="37"/>
  <c r="AK13" i="37"/>
  <c r="AM185" i="38"/>
  <c r="AM60" i="38"/>
  <c r="AM144" i="38"/>
  <c r="AM50" i="36"/>
  <c r="AL50" i="36"/>
  <c r="AK50" i="36"/>
  <c r="AK54" i="36"/>
  <c r="AL54" i="36"/>
  <c r="AM54" i="36"/>
  <c r="AL207" i="37"/>
  <c r="AK207" i="37"/>
  <c r="AM207" i="37"/>
  <c r="AM132" i="37"/>
  <c r="AL132" i="37"/>
  <c r="AK132" i="37"/>
  <c r="AM37" i="36"/>
  <c r="AL37" i="36"/>
  <c r="AK37" i="36"/>
  <c r="AM204" i="38"/>
  <c r="AM71" i="38"/>
  <c r="AM203" i="38"/>
  <c r="AM90" i="38"/>
  <c r="AL186" i="36"/>
  <c r="AM186" i="36"/>
  <c r="AK186" i="36"/>
  <c r="AK134" i="36"/>
  <c r="AL134" i="36"/>
  <c r="AM134" i="36"/>
  <c r="AM178" i="37"/>
  <c r="AL178" i="37"/>
  <c r="AK178" i="37"/>
  <c r="AM137" i="37"/>
  <c r="AL137" i="37"/>
  <c r="AK137" i="37"/>
  <c r="AM184" i="36"/>
  <c r="AL184" i="36"/>
  <c r="AK184" i="36"/>
  <c r="AM195" i="38"/>
  <c r="AM156" i="38"/>
  <c r="AM76" i="36"/>
  <c r="AL76" i="36"/>
  <c r="AK76" i="36"/>
  <c r="AM81" i="36"/>
  <c r="AL81" i="36"/>
  <c r="AK81" i="36"/>
  <c r="AM199" i="37"/>
  <c r="AK199" i="37"/>
  <c r="AL199" i="37"/>
  <c r="AM170" i="38"/>
  <c r="AM82" i="38"/>
  <c r="AM10" i="37"/>
  <c r="AL10" i="37"/>
  <c r="AK10" i="37"/>
  <c r="AM179" i="36"/>
  <c r="AK179" i="36"/>
  <c r="AL179" i="36"/>
  <c r="AM113" i="36"/>
  <c r="AL113" i="36"/>
  <c r="AK113" i="36"/>
  <c r="AM94" i="38"/>
  <c r="AM23" i="36"/>
  <c r="AL23" i="36"/>
  <c r="AK23" i="36"/>
  <c r="AM191" i="37"/>
  <c r="AL191" i="37"/>
  <c r="AK191" i="37"/>
  <c r="AM91" i="37"/>
  <c r="AL91" i="37"/>
  <c r="AK91" i="37"/>
  <c r="AM124" i="36"/>
  <c r="AL124" i="36"/>
  <c r="AK124" i="36"/>
  <c r="AL89" i="37"/>
  <c r="AK89" i="37"/>
  <c r="AM89" i="37"/>
  <c r="AM25" i="38"/>
  <c r="AM160" i="37"/>
  <c r="AL160" i="37"/>
  <c r="AK160" i="37"/>
  <c r="AM142" i="38"/>
  <c r="AM139" i="36"/>
  <c r="AL139" i="36"/>
  <c r="AK139" i="36"/>
  <c r="AM110" i="36"/>
  <c r="AL110" i="36"/>
  <c r="AK110" i="36"/>
  <c r="AM78" i="38"/>
  <c r="AM109" i="36"/>
  <c r="AL109" i="36"/>
  <c r="AK109" i="36"/>
  <c r="AM80" i="38"/>
  <c r="AM46" i="36"/>
  <c r="AL46" i="36"/>
  <c r="AK46" i="36"/>
  <c r="AM178" i="38"/>
  <c r="AM57" i="37"/>
  <c r="AL57" i="37"/>
  <c r="AK57" i="37"/>
  <c r="G10" i="38"/>
  <c r="G9" i="38"/>
  <c r="I9" i="38"/>
  <c r="AM173" i="38"/>
  <c r="AM63" i="38"/>
  <c r="AM44" i="36"/>
  <c r="AL44" i="36"/>
  <c r="AK44" i="36"/>
  <c r="AM14" i="36"/>
  <c r="AL14" i="36"/>
  <c r="AK14" i="36"/>
  <c r="AM67" i="37"/>
  <c r="AL67" i="37"/>
  <c r="AK67" i="37"/>
  <c r="AK17" i="36"/>
  <c r="AL17" i="36"/>
  <c r="AM17" i="36"/>
  <c r="V3" i="38"/>
  <c r="AS20" i="33"/>
  <c r="AV20" i="33"/>
  <c r="AM136" i="33"/>
  <c r="AM100" i="32"/>
  <c r="AL100" i="32"/>
  <c r="AK100" i="32"/>
  <c r="AK117" i="32"/>
  <c r="AM117" i="32"/>
  <c r="AL117" i="32"/>
  <c r="AL68" i="32"/>
  <c r="AK68" i="32"/>
  <c r="AM68" i="32"/>
  <c r="AM182" i="34"/>
  <c r="AL182" i="34"/>
  <c r="AK182" i="34"/>
  <c r="AM204" i="33"/>
  <c r="AM18" i="32"/>
  <c r="AL18" i="32"/>
  <c r="AK18" i="32"/>
  <c r="AM192" i="33"/>
  <c r="AM93" i="35"/>
  <c r="AL93" i="35"/>
  <c r="AK93" i="35"/>
  <c r="AM61" i="34"/>
  <c r="AL61" i="34"/>
  <c r="AK61" i="34"/>
  <c r="AM25" i="35"/>
  <c r="AL25" i="35"/>
  <c r="AK25" i="35"/>
  <c r="AM115" i="33"/>
  <c r="AM15" i="35"/>
  <c r="AK15" i="35"/>
  <c r="AL15" i="35"/>
  <c r="AM189" i="35"/>
  <c r="AK189" i="35"/>
  <c r="AL189" i="35"/>
  <c r="AM148" i="35"/>
  <c r="AL148" i="35"/>
  <c r="AK148" i="35"/>
  <c r="AM52" i="33"/>
  <c r="AM115" i="32"/>
  <c r="AL115" i="32"/>
  <c r="AK115" i="32"/>
  <c r="AK195" i="35"/>
  <c r="AM195" i="35"/>
  <c r="AL195" i="35"/>
  <c r="AM67" i="35"/>
  <c r="AL67" i="35"/>
  <c r="AK67" i="35"/>
  <c r="AK202" i="34"/>
  <c r="AL202" i="34"/>
  <c r="AM202" i="34"/>
  <c r="AM155" i="34"/>
  <c r="AK155" i="34"/>
  <c r="AL155" i="34"/>
  <c r="AM46" i="34"/>
  <c r="AL46" i="34"/>
  <c r="AK46" i="34"/>
  <c r="AM60" i="35"/>
  <c r="AL60" i="35"/>
  <c r="AK60" i="35"/>
  <c r="AM111" i="35"/>
  <c r="AL111" i="35"/>
  <c r="AK111" i="35"/>
  <c r="AK56" i="35"/>
  <c r="AM56" i="35"/>
  <c r="AL56" i="35"/>
  <c r="AM106" i="32"/>
  <c r="AL106" i="32"/>
  <c r="AK106" i="32"/>
  <c r="AL139" i="35"/>
  <c r="AK139" i="35"/>
  <c r="AM139" i="35"/>
  <c r="AM95" i="33"/>
  <c r="AM159" i="33"/>
  <c r="AM163" i="33"/>
  <c r="AM27" i="34"/>
  <c r="AL27" i="34"/>
  <c r="AK27" i="34"/>
  <c r="AM113" i="33"/>
  <c r="AM22" i="35"/>
  <c r="AL22" i="35"/>
  <c r="AK22" i="35"/>
  <c r="AM123" i="35"/>
  <c r="AL123" i="35"/>
  <c r="AK123" i="35"/>
  <c r="AM193" i="32"/>
  <c r="AL193" i="32"/>
  <c r="AK193" i="32"/>
  <c r="AM193" i="33"/>
  <c r="AM162" i="33"/>
  <c r="AL13" i="34"/>
  <c r="AK13" i="34"/>
  <c r="AM13" i="34"/>
  <c r="AM30" i="34"/>
  <c r="AL30" i="34"/>
  <c r="AK30" i="34"/>
  <c r="AM186" i="33"/>
  <c r="AL179" i="35"/>
  <c r="AK179" i="35"/>
  <c r="AM179" i="35"/>
  <c r="AM133" i="34"/>
  <c r="AL133" i="34"/>
  <c r="AK133" i="34"/>
  <c r="AL171" i="34"/>
  <c r="AK171" i="34"/>
  <c r="AM171" i="34"/>
  <c r="AM202" i="35"/>
  <c r="AL202" i="35"/>
  <c r="AK202" i="35"/>
  <c r="AK96" i="35"/>
  <c r="AM96" i="35"/>
  <c r="AL96" i="35"/>
  <c r="AL73" i="35"/>
  <c r="AM73" i="35"/>
  <c r="AK73" i="35"/>
  <c r="AM21" i="35"/>
  <c r="AL21" i="35"/>
  <c r="AK21" i="35"/>
  <c r="AL178" i="32"/>
  <c r="AK178" i="32"/>
  <c r="AM178" i="32"/>
  <c r="AM185" i="34"/>
  <c r="AL185" i="34"/>
  <c r="AK185" i="34"/>
  <c r="AM103" i="34"/>
  <c r="AL103" i="34"/>
  <c r="AK103" i="34"/>
  <c r="AM101" i="33"/>
  <c r="AK78" i="34"/>
  <c r="AL78" i="34"/>
  <c r="AM78" i="34"/>
  <c r="AM117" i="35"/>
  <c r="AL117" i="35"/>
  <c r="AK117" i="35"/>
  <c r="AK153" i="32"/>
  <c r="AM153" i="32"/>
  <c r="AL153" i="32"/>
  <c r="AM53" i="34"/>
  <c r="AL53" i="34"/>
  <c r="AK53" i="34"/>
  <c r="BA27" i="35"/>
  <c r="AZ19" i="35"/>
  <c r="AZ27" i="35"/>
  <c r="AM42" i="35"/>
  <c r="AL42" i="35"/>
  <c r="AK42" i="35"/>
  <c r="AM122" i="33"/>
  <c r="AK17" i="34"/>
  <c r="AL17" i="34"/>
  <c r="AM17" i="34"/>
  <c r="AM103" i="33"/>
  <c r="AM114" i="33"/>
  <c r="AM175" i="33"/>
  <c r="AG5" i="34"/>
  <c r="V5" i="34"/>
  <c r="V4" i="34"/>
  <c r="AQ40" i="34"/>
  <c r="AG3" i="34"/>
  <c r="Q9" i="34"/>
  <c r="V3" i="34"/>
  <c r="AQ33" i="34"/>
  <c r="AQ36" i="34"/>
  <c r="AG4" i="34"/>
  <c r="AM183" i="32"/>
  <c r="AL183" i="32"/>
  <c r="AK183" i="32"/>
  <c r="AM120" i="33"/>
  <c r="AM66" i="32"/>
  <c r="AL66" i="32"/>
  <c r="AK66" i="32"/>
  <c r="AK207" i="34"/>
  <c r="AL207" i="34"/>
  <c r="AM207" i="34"/>
  <c r="AM200" i="34"/>
  <c r="AK200" i="34"/>
  <c r="AL200" i="34"/>
  <c r="AF6" i="32"/>
  <c r="AM66" i="33"/>
  <c r="AM70" i="33"/>
  <c r="AM203" i="32"/>
  <c r="AL203" i="32"/>
  <c r="AK203" i="32"/>
  <c r="AL174" i="34"/>
  <c r="AK174" i="34"/>
  <c r="AM174" i="34"/>
  <c r="AK156" i="32"/>
  <c r="AL156" i="32"/>
  <c r="AM156" i="32"/>
  <c r="AM194" i="33"/>
  <c r="AM151" i="35"/>
  <c r="AL151" i="35"/>
  <c r="AK151" i="35"/>
  <c r="AM8" i="32"/>
  <c r="AL8" i="32"/>
  <c r="AK8" i="32"/>
  <c r="AM81" i="32"/>
  <c r="AK81" i="32"/>
  <c r="AL81" i="32"/>
  <c r="AK197" i="34"/>
  <c r="AL197" i="34"/>
  <c r="AM197" i="34"/>
  <c r="AM106" i="33"/>
  <c r="AK206" i="34"/>
  <c r="AM206" i="34"/>
  <c r="AL206" i="34"/>
  <c r="AL70" i="35"/>
  <c r="AK70" i="35"/>
  <c r="AM70" i="35"/>
  <c r="AM157" i="34"/>
  <c r="AL157" i="34"/>
  <c r="AK157" i="34"/>
  <c r="AL187" i="32"/>
  <c r="AK187" i="32"/>
  <c r="AM187" i="32"/>
  <c r="BA27" i="34"/>
  <c r="AZ19" i="34"/>
  <c r="AZ27" i="34"/>
  <c r="AM199" i="33"/>
  <c r="AM179" i="34"/>
  <c r="AL179" i="34"/>
  <c r="AK179" i="34"/>
  <c r="AM132" i="32"/>
  <c r="AL132" i="32"/>
  <c r="AK132" i="32"/>
  <c r="AM161" i="33"/>
  <c r="AM27" i="35"/>
  <c r="AL27" i="35"/>
  <c r="AK27" i="35"/>
  <c r="AM166" i="35"/>
  <c r="AL166" i="35"/>
  <c r="AK166" i="35"/>
  <c r="AG5" i="32"/>
  <c r="AM177" i="35"/>
  <c r="AL177" i="35"/>
  <c r="AK177" i="35"/>
  <c r="AM85" i="32"/>
  <c r="AL85" i="32"/>
  <c r="AK85" i="32"/>
  <c r="AM25" i="33"/>
  <c r="AL16" i="32"/>
  <c r="AK16" i="32"/>
  <c r="AM16" i="32"/>
  <c r="AM159" i="35"/>
  <c r="AL159" i="35"/>
  <c r="AK159" i="35"/>
  <c r="AK71" i="35"/>
  <c r="AM71" i="35"/>
  <c r="AL71" i="35"/>
  <c r="AM114" i="32"/>
  <c r="AL114" i="32"/>
  <c r="AK114" i="32"/>
  <c r="AM72" i="34"/>
  <c r="AL72" i="34"/>
  <c r="AK72" i="34"/>
  <c r="AQ36" i="32"/>
  <c r="AM207" i="32"/>
  <c r="AL207" i="32"/>
  <c r="AK207" i="32"/>
  <c r="AK165" i="34"/>
  <c r="AM165" i="34"/>
  <c r="AL165" i="34"/>
  <c r="AK142" i="35"/>
  <c r="AM142" i="35"/>
  <c r="AL142" i="35"/>
  <c r="AM141" i="33"/>
  <c r="AM144" i="33"/>
  <c r="AM202" i="33"/>
  <c r="AM125" i="33"/>
  <c r="AM129" i="34"/>
  <c r="AL129" i="34"/>
  <c r="AK129" i="34"/>
  <c r="AM80" i="34"/>
  <c r="AL80" i="34"/>
  <c r="AK80" i="34"/>
  <c r="AM172" i="35"/>
  <c r="AL172" i="35"/>
  <c r="AK172" i="35"/>
  <c r="AG4" i="32"/>
  <c r="AM68" i="33"/>
  <c r="AM112" i="33"/>
  <c r="Q10" i="34"/>
  <c r="AM109" i="32"/>
  <c r="AL109" i="32"/>
  <c r="AK109" i="32"/>
  <c r="AM10" i="33"/>
  <c r="AM123" i="32"/>
  <c r="AL123" i="32"/>
  <c r="AK123" i="32"/>
  <c r="AM189" i="32"/>
  <c r="AL189" i="32"/>
  <c r="AK189" i="32"/>
  <c r="AK191" i="35"/>
  <c r="AM191" i="35"/>
  <c r="AL191" i="35"/>
  <c r="AM24" i="35"/>
  <c r="AL24" i="35"/>
  <c r="AK24" i="35"/>
  <c r="AL14" i="32"/>
  <c r="AK14" i="32"/>
  <c r="AM14" i="32"/>
  <c r="AK131" i="32"/>
  <c r="AL131" i="32"/>
  <c r="AM131" i="32"/>
  <c r="AL163" i="34"/>
  <c r="AK163" i="34"/>
  <c r="AM163" i="34"/>
  <c r="AM110" i="35"/>
  <c r="AL110" i="35"/>
  <c r="AK110" i="35"/>
  <c r="AM160" i="32"/>
  <c r="AK160" i="32"/>
  <c r="AL160" i="32"/>
  <c r="AM153" i="34"/>
  <c r="AL153" i="34"/>
  <c r="AK153" i="34"/>
  <c r="AM150" i="33"/>
  <c r="AM184" i="35"/>
  <c r="AL184" i="35"/>
  <c r="AK184" i="35"/>
  <c r="J8" i="32"/>
  <c r="A8" i="32"/>
  <c r="AM119" i="35"/>
  <c r="AL119" i="35"/>
  <c r="AK119" i="35"/>
  <c r="AM140" i="32"/>
  <c r="AL140" i="32"/>
  <c r="AK140" i="32"/>
  <c r="B8" i="35"/>
  <c r="H8" i="35"/>
  <c r="AM191" i="32"/>
  <c r="AL191" i="32"/>
  <c r="AK191" i="32"/>
  <c r="AM204" i="34"/>
  <c r="AL204" i="34"/>
  <c r="AK204" i="34"/>
  <c r="AK59" i="32"/>
  <c r="AL59" i="32"/>
  <c r="AM59" i="32"/>
  <c r="AM99" i="34"/>
  <c r="AL99" i="34"/>
  <c r="AK99" i="34"/>
  <c r="AK26" i="35"/>
  <c r="AM26" i="35"/>
  <c r="AL26" i="35"/>
  <c r="AM156" i="33"/>
  <c r="AM73" i="33"/>
  <c r="AM158" i="32"/>
  <c r="AK158" i="32"/>
  <c r="AL158" i="32"/>
  <c r="AM22" i="33"/>
  <c r="AM158" i="34"/>
  <c r="AL158" i="34"/>
  <c r="AK158" i="34"/>
  <c r="AL194" i="34"/>
  <c r="AK194" i="34"/>
  <c r="AM194" i="34"/>
  <c r="AM115" i="35"/>
  <c r="AL115" i="35"/>
  <c r="AK115" i="35"/>
  <c r="AL163" i="32"/>
  <c r="AK163" i="32"/>
  <c r="AM163" i="32"/>
  <c r="AM15" i="34"/>
  <c r="AK15" i="34"/>
  <c r="AL15" i="34"/>
  <c r="AM156" i="35"/>
  <c r="AL156" i="35"/>
  <c r="AK156" i="35"/>
  <c r="AM101" i="34"/>
  <c r="AL101" i="34"/>
  <c r="AK101" i="34"/>
  <c r="AM155" i="35"/>
  <c r="AK155" i="35"/>
  <c r="AL155" i="35"/>
  <c r="AM49" i="33"/>
  <c r="AL186" i="34"/>
  <c r="AK186" i="34"/>
  <c r="AM186" i="34"/>
  <c r="AM154" i="32"/>
  <c r="AL154" i="32"/>
  <c r="AK154" i="32"/>
  <c r="AK95" i="32"/>
  <c r="AL95" i="32"/>
  <c r="AM95" i="32"/>
  <c r="AM182" i="35"/>
  <c r="AK182" i="35"/>
  <c r="AL182" i="35"/>
  <c r="AM8" i="34"/>
  <c r="AL8" i="34"/>
  <c r="AK8" i="34"/>
  <c r="AM113" i="32"/>
  <c r="AL113" i="32"/>
  <c r="AK113" i="32"/>
  <c r="AM144" i="35"/>
  <c r="AK144" i="35"/>
  <c r="AL144" i="35"/>
  <c r="AM122" i="32"/>
  <c r="AL122" i="32"/>
  <c r="AK122" i="32"/>
  <c r="AK185" i="32"/>
  <c r="AM185" i="32"/>
  <c r="AL185" i="32"/>
  <c r="AK68" i="35"/>
  <c r="AM68" i="35"/>
  <c r="AL68" i="35"/>
  <c r="AK138" i="34"/>
  <c r="AL138" i="34"/>
  <c r="AM138" i="34"/>
  <c r="AM12" i="32"/>
  <c r="AL12" i="32"/>
  <c r="AK12" i="32"/>
  <c r="AM169" i="34"/>
  <c r="AL169" i="34"/>
  <c r="AK169" i="34"/>
  <c r="AM90" i="33"/>
  <c r="AZ21" i="35"/>
  <c r="AZ29" i="35"/>
  <c r="BA29" i="35"/>
  <c r="AM21" i="32"/>
  <c r="AL21" i="32"/>
  <c r="AK21" i="32"/>
  <c r="AM13" i="33"/>
  <c r="AM127" i="33"/>
  <c r="AM98" i="34"/>
  <c r="AL98" i="34"/>
  <c r="AK98" i="34"/>
  <c r="AL36" i="32"/>
  <c r="AK36" i="32"/>
  <c r="AM36" i="32"/>
  <c r="AL196" i="34"/>
  <c r="AK196" i="34"/>
  <c r="AM196" i="34"/>
  <c r="AM114" i="34"/>
  <c r="AL114" i="34"/>
  <c r="AK114" i="34"/>
  <c r="AM151" i="32"/>
  <c r="AL151" i="32"/>
  <c r="AK151" i="32"/>
  <c r="AM144" i="32"/>
  <c r="AL144" i="32"/>
  <c r="AK144" i="32"/>
  <c r="AM137" i="33"/>
  <c r="AM174" i="32"/>
  <c r="AL174" i="32"/>
  <c r="AK174" i="32"/>
  <c r="AM86" i="33"/>
  <c r="AM51" i="34"/>
  <c r="AL51" i="34"/>
  <c r="AK51" i="34"/>
  <c r="AM79" i="32"/>
  <c r="AL79" i="32"/>
  <c r="AK79" i="32"/>
  <c r="AM108" i="33"/>
  <c r="AM99" i="35"/>
  <c r="AL99" i="35"/>
  <c r="AK99" i="35"/>
  <c r="AK55" i="35"/>
  <c r="AL55" i="35"/>
  <c r="AM55" i="35"/>
  <c r="AL174" i="35"/>
  <c r="AM174" i="35"/>
  <c r="AK174" i="35"/>
  <c r="AM208" i="34"/>
  <c r="AL208" i="34"/>
  <c r="AK208" i="34"/>
  <c r="AK143" i="35"/>
  <c r="AL143" i="35"/>
  <c r="AM143" i="35"/>
  <c r="AM194" i="32"/>
  <c r="AL194" i="32"/>
  <c r="AK194" i="32"/>
  <c r="AM169" i="32"/>
  <c r="AL169" i="32"/>
  <c r="AK169" i="32"/>
  <c r="AM124" i="33"/>
  <c r="AM130" i="34"/>
  <c r="AL130" i="34"/>
  <c r="AK130" i="34"/>
  <c r="AZ18" i="35"/>
  <c r="AZ26" i="35"/>
  <c r="BA26" i="35"/>
  <c r="AK116" i="34"/>
  <c r="AL116" i="34"/>
  <c r="AM116" i="34"/>
  <c r="AM112" i="34"/>
  <c r="AL112" i="34"/>
  <c r="AK112" i="34"/>
  <c r="AM199" i="34"/>
  <c r="AL199" i="34"/>
  <c r="AK199" i="34"/>
  <c r="AM48" i="34"/>
  <c r="AL48" i="34"/>
  <c r="AK48" i="34"/>
  <c r="AM79" i="35"/>
  <c r="AL79" i="35"/>
  <c r="AK79" i="35"/>
  <c r="AM86" i="35"/>
  <c r="AL86" i="35"/>
  <c r="AK86" i="35"/>
  <c r="AM77" i="33"/>
  <c r="AM74" i="32"/>
  <c r="AL74" i="32"/>
  <c r="AK74" i="32"/>
  <c r="AM154" i="33"/>
  <c r="AM178" i="33"/>
  <c r="AM43" i="34"/>
  <c r="AL43" i="34"/>
  <c r="AK43" i="34"/>
  <c r="AM70" i="34"/>
  <c r="AL70" i="34"/>
  <c r="AK70" i="34"/>
  <c r="AM119" i="34"/>
  <c r="AL119" i="34"/>
  <c r="AK119" i="34"/>
  <c r="AM178" i="35"/>
  <c r="AL178" i="35"/>
  <c r="AK178" i="35"/>
  <c r="AM160" i="35"/>
  <c r="AK160" i="35"/>
  <c r="AL160" i="35"/>
  <c r="AM168" i="33"/>
  <c r="AM113" i="34"/>
  <c r="AL113" i="34"/>
  <c r="AK113" i="34"/>
  <c r="AM192" i="35"/>
  <c r="AL192" i="35"/>
  <c r="AK192" i="35"/>
  <c r="AK124" i="35"/>
  <c r="AM124" i="35"/>
  <c r="AL124" i="35"/>
  <c r="Q10" i="33"/>
  <c r="Q11" i="33"/>
  <c r="Q12" i="33"/>
  <c r="Q13" i="33"/>
  <c r="Q14" i="33"/>
  <c r="Q15" i="33"/>
  <c r="Q16" i="33"/>
  <c r="Q17" i="33"/>
  <c r="Q18" i="33"/>
  <c r="Q19" i="33"/>
  <c r="Q20" i="33"/>
  <c r="Q21" i="33"/>
  <c r="Q22" i="33"/>
  <c r="Q23" i="33"/>
  <c r="Q24" i="33"/>
  <c r="Q25" i="33"/>
  <c r="Q26" i="33"/>
  <c r="Q27" i="33"/>
  <c r="Q28" i="33"/>
  <c r="Q29" i="33"/>
  <c r="Q30" i="33"/>
  <c r="Q31" i="33"/>
  <c r="Q32" i="33"/>
  <c r="Q33" i="33"/>
  <c r="Q34" i="33"/>
  <c r="Q35" i="33"/>
  <c r="Q36" i="33"/>
  <c r="Q37" i="33"/>
  <c r="Q38" i="33"/>
  <c r="Q39" i="33"/>
  <c r="Q40" i="33"/>
  <c r="Q41" i="33"/>
  <c r="Q42" i="33"/>
  <c r="Q43" i="33"/>
  <c r="Q44" i="33"/>
  <c r="Q45" i="33"/>
  <c r="Q46" i="33"/>
  <c r="Q47" i="33"/>
  <c r="Q48" i="33"/>
  <c r="Q49" i="33"/>
  <c r="Q50" i="33"/>
  <c r="Q51" i="33"/>
  <c r="Q52" i="33"/>
  <c r="Q53" i="33"/>
  <c r="Q54" i="33"/>
  <c r="Q55" i="33"/>
  <c r="Q56" i="33"/>
  <c r="Q57" i="33"/>
  <c r="Q58" i="33"/>
  <c r="Q59" i="33"/>
  <c r="Q60" i="33"/>
  <c r="Q61" i="33"/>
  <c r="Q62" i="33"/>
  <c r="Q63" i="33"/>
  <c r="Q64" i="33"/>
  <c r="Q65" i="33"/>
  <c r="Q66" i="33"/>
  <c r="Q67" i="33"/>
  <c r="Q68" i="33"/>
  <c r="Q69" i="33"/>
  <c r="Q70" i="33"/>
  <c r="Q71" i="33"/>
  <c r="Q72" i="33"/>
  <c r="Q73" i="33"/>
  <c r="Q74" i="33"/>
  <c r="Q75" i="33"/>
  <c r="Q76" i="33"/>
  <c r="Q77" i="33"/>
  <c r="Q78" i="33"/>
  <c r="Q79" i="33"/>
  <c r="Q80" i="33"/>
  <c r="Q81" i="33"/>
  <c r="Q82" i="33"/>
  <c r="Q83" i="33"/>
  <c r="Q84" i="33"/>
  <c r="Q85" i="33"/>
  <c r="Q86" i="33"/>
  <c r="Q87" i="33"/>
  <c r="Q88" i="33"/>
  <c r="Q89" i="33"/>
  <c r="Q90" i="33"/>
  <c r="Q91" i="33"/>
  <c r="Q92" i="33"/>
  <c r="Q93" i="33"/>
  <c r="Q94" i="33"/>
  <c r="Q95" i="33"/>
  <c r="Q96" i="33"/>
  <c r="Q97" i="33"/>
  <c r="Q98" i="33"/>
  <c r="Q99" i="33"/>
  <c r="Q100" i="33"/>
  <c r="Q101" i="33"/>
  <c r="Q102" i="33"/>
  <c r="Q103" i="33"/>
  <c r="Q104" i="33"/>
  <c r="Q105" i="33"/>
  <c r="Q106" i="33"/>
  <c r="Q107" i="33"/>
  <c r="Q108" i="33"/>
  <c r="Q109" i="33"/>
  <c r="Q110" i="33"/>
  <c r="Q111" i="33"/>
  <c r="Q112" i="33"/>
  <c r="Q113" i="33"/>
  <c r="Q114" i="33"/>
  <c r="Q115" i="33"/>
  <c r="Q116" i="33"/>
  <c r="Q117" i="33"/>
  <c r="Q118" i="33"/>
  <c r="Q119" i="33"/>
  <c r="Q120" i="33"/>
  <c r="Q121" i="33"/>
  <c r="Q122" i="33"/>
  <c r="Q123" i="33"/>
  <c r="Q124" i="33"/>
  <c r="Q125" i="33"/>
  <c r="Q126" i="33"/>
  <c r="Q127" i="33"/>
  <c r="Q128" i="33"/>
  <c r="Q129" i="33"/>
  <c r="Q130" i="33"/>
  <c r="Q131" i="33"/>
  <c r="Q132" i="33"/>
  <c r="Q133" i="33"/>
  <c r="Q134" i="33"/>
  <c r="Q135" i="33"/>
  <c r="Q136" i="33"/>
  <c r="Q137" i="33"/>
  <c r="Q138" i="33"/>
  <c r="Q139" i="33"/>
  <c r="Q140" i="33"/>
  <c r="Q141" i="33"/>
  <c r="Q142" i="33"/>
  <c r="Q143" i="33"/>
  <c r="Q144" i="33"/>
  <c r="Q145" i="33"/>
  <c r="Q146" i="33"/>
  <c r="Q147" i="33"/>
  <c r="Q148" i="33"/>
  <c r="Q149" i="33"/>
  <c r="Q150" i="33"/>
  <c r="Q151" i="33"/>
  <c r="Q152" i="33"/>
  <c r="Q153" i="33"/>
  <c r="Q154" i="33"/>
  <c r="Q155" i="33"/>
  <c r="Q156" i="33"/>
  <c r="Q157" i="33"/>
  <c r="Q158" i="33"/>
  <c r="Q159" i="33"/>
  <c r="Q160" i="33"/>
  <c r="Q161" i="33"/>
  <c r="Q162" i="33"/>
  <c r="Q163" i="33"/>
  <c r="Q164" i="33"/>
  <c r="Q165" i="33"/>
  <c r="Q166" i="33"/>
  <c r="Q167" i="33"/>
  <c r="Q168" i="33"/>
  <c r="Q169" i="33"/>
  <c r="Q170" i="33"/>
  <c r="Q171" i="33"/>
  <c r="Q172" i="33"/>
  <c r="Q173" i="33"/>
  <c r="Q174" i="33"/>
  <c r="Q175" i="33"/>
  <c r="Q176" i="33"/>
  <c r="Q177" i="33"/>
  <c r="Q178" i="33"/>
  <c r="Q179" i="33"/>
  <c r="Q180" i="33"/>
  <c r="Q181" i="33"/>
  <c r="Q182" i="33"/>
  <c r="Q183" i="33"/>
  <c r="Q184" i="33"/>
  <c r="Q185" i="33"/>
  <c r="Q186" i="33"/>
  <c r="Q187" i="33"/>
  <c r="Q188" i="33"/>
  <c r="Q189" i="33"/>
  <c r="Q190" i="33"/>
  <c r="Q191" i="33"/>
  <c r="Q192" i="33"/>
  <c r="Q193" i="33"/>
  <c r="Q194" i="33"/>
  <c r="Q195" i="33"/>
  <c r="Q196" i="33"/>
  <c r="Q197" i="33"/>
  <c r="Q198" i="33"/>
  <c r="Q199" i="33"/>
  <c r="Q200" i="33"/>
  <c r="Q201" i="33"/>
  <c r="Q202" i="33"/>
  <c r="Q203" i="33"/>
  <c r="Q204" i="33"/>
  <c r="Q205" i="33"/>
  <c r="Q206" i="33"/>
  <c r="Q207" i="33"/>
  <c r="Q208" i="33"/>
  <c r="Q209" i="33"/>
  <c r="Q210" i="33"/>
  <c r="Q211" i="33"/>
  <c r="Q212" i="33"/>
  <c r="Q213" i="33"/>
  <c r="Q214" i="33"/>
  <c r="Q215" i="33"/>
  <c r="Q216" i="33"/>
  <c r="Q217" i="33"/>
  <c r="Q218" i="33"/>
  <c r="Q219" i="33"/>
  <c r="Q220" i="33"/>
  <c r="Q221" i="33"/>
  <c r="Q222" i="33"/>
  <c r="Q223" i="33"/>
  <c r="Q224" i="33"/>
  <c r="Q225" i="33"/>
  <c r="Q226" i="33"/>
  <c r="Q227" i="33"/>
  <c r="Q228" i="33"/>
  <c r="Q229" i="33"/>
  <c r="Q230" i="33"/>
  <c r="Q231" i="33"/>
  <c r="Q232" i="33"/>
  <c r="Q233" i="33"/>
  <c r="Q234" i="33"/>
  <c r="Q235" i="33"/>
  <c r="Q236" i="33"/>
  <c r="Q237" i="33"/>
  <c r="Q238" i="33"/>
  <c r="Q239" i="33"/>
  <c r="Q240" i="33"/>
  <c r="Q241" i="33"/>
  <c r="Q242" i="33"/>
  <c r="Q243" i="33"/>
  <c r="Q244" i="33"/>
  <c r="Q245" i="33"/>
  <c r="Q246" i="33"/>
  <c r="Q247" i="33"/>
  <c r="Q248" i="33"/>
  <c r="Q249" i="33"/>
  <c r="Q250" i="33"/>
  <c r="Q251" i="33"/>
  <c r="Q252" i="33"/>
  <c r="Q253" i="33"/>
  <c r="Q254" i="33"/>
  <c r="Q255" i="33"/>
  <c r="Q256" i="33"/>
  <c r="Q257" i="33"/>
  <c r="Q258" i="33"/>
  <c r="Q259" i="33"/>
  <c r="Q260" i="33"/>
  <c r="Q261" i="33"/>
  <c r="Q262" i="33"/>
  <c r="Q263" i="33"/>
  <c r="Q264" i="33"/>
  <c r="Q265" i="33"/>
  <c r="Q266" i="33"/>
  <c r="Q267" i="33"/>
  <c r="Q268" i="33"/>
  <c r="Q269" i="33"/>
  <c r="Q270" i="33"/>
  <c r="Q271" i="33"/>
  <c r="Q272" i="33"/>
  <c r="Q273" i="33"/>
  <c r="Q274" i="33"/>
  <c r="Q275" i="33"/>
  <c r="Q276" i="33"/>
  <c r="Q277" i="33"/>
  <c r="Q278" i="33"/>
  <c r="Q279" i="33"/>
  <c r="Q280" i="33"/>
  <c r="Q281" i="33"/>
  <c r="Q282" i="33"/>
  <c r="Q283" i="33"/>
  <c r="Q284" i="33"/>
  <c r="Q285" i="33"/>
  <c r="Q286" i="33"/>
  <c r="Q287" i="33"/>
  <c r="Q288" i="33"/>
  <c r="Q289" i="33"/>
  <c r="Q290" i="33"/>
  <c r="Q291" i="33"/>
  <c r="Q292" i="33"/>
  <c r="Q293" i="33"/>
  <c r="Q294" i="33"/>
  <c r="Q295" i="33"/>
  <c r="Q296" i="33"/>
  <c r="Q297" i="33"/>
  <c r="Q298" i="33"/>
  <c r="Q299" i="33"/>
  <c r="Q300" i="33"/>
  <c r="Q301" i="33"/>
  <c r="Q302" i="33"/>
  <c r="Q303" i="33"/>
  <c r="Q304" i="33"/>
  <c r="Q305" i="33"/>
  <c r="Q306" i="33"/>
  <c r="Q307" i="33"/>
  <c r="Q308" i="33"/>
  <c r="Q309" i="33"/>
  <c r="Q310" i="33"/>
  <c r="Q311" i="33"/>
  <c r="Q312" i="33"/>
  <c r="Q313" i="33"/>
  <c r="Q314" i="33"/>
  <c r="Q315" i="33"/>
  <c r="Q316" i="33"/>
  <c r="Q317" i="33"/>
  <c r="Q318" i="33"/>
  <c r="Q319" i="33"/>
  <c r="Q320" i="33"/>
  <c r="Q321" i="33"/>
  <c r="Q322" i="33"/>
  <c r="Q323" i="33"/>
  <c r="Q324" i="33"/>
  <c r="Q325" i="33"/>
  <c r="Q326" i="33"/>
  <c r="Q327" i="33"/>
  <c r="Q328" i="33"/>
  <c r="Q329" i="33"/>
  <c r="Q330" i="33"/>
  <c r="Q331" i="33"/>
  <c r="Q332" i="33"/>
  <c r="Q333" i="33"/>
  <c r="Q334" i="33"/>
  <c r="Q335" i="33"/>
  <c r="Q336" i="33"/>
  <c r="Q337" i="33"/>
  <c r="Q338" i="33"/>
  <c r="Q339" i="33"/>
  <c r="Q340" i="33"/>
  <c r="Q341" i="33"/>
  <c r="Q342" i="33"/>
  <c r="Q343" i="33"/>
  <c r="Q344" i="33"/>
  <c r="Q345" i="33"/>
  <c r="Q346" i="33"/>
  <c r="Q347" i="33"/>
  <c r="Q348" i="33"/>
  <c r="Q349" i="33"/>
  <c r="Q350" i="33"/>
  <c r="Q351" i="33"/>
  <c r="Q352" i="33"/>
  <c r="Q353" i="33"/>
  <c r="Q354" i="33"/>
  <c r="Q355" i="33"/>
  <c r="Q356" i="33"/>
  <c r="Q357" i="33"/>
  <c r="Q358" i="33"/>
  <c r="Q359" i="33"/>
  <c r="Q360" i="33"/>
  <c r="Q361" i="33"/>
  <c r="Q362" i="33"/>
  <c r="Q363" i="33"/>
  <c r="Q364" i="33"/>
  <c r="Q365" i="33"/>
  <c r="Q366" i="33"/>
  <c r="Q367" i="33"/>
  <c r="Q368" i="33"/>
  <c r="Q369" i="33"/>
  <c r="Q370" i="33"/>
  <c r="Q371" i="33"/>
  <c r="Q372" i="33"/>
  <c r="Q373" i="33"/>
  <c r="Q374" i="33"/>
  <c r="Q375" i="33"/>
  <c r="Q376" i="33"/>
  <c r="Q377" i="33"/>
  <c r="Q378" i="33"/>
  <c r="Q379" i="33"/>
  <c r="Q380" i="33"/>
  <c r="Q381" i="33"/>
  <c r="Q382" i="33"/>
  <c r="Q383" i="33"/>
  <c r="Q384" i="33"/>
  <c r="Q385" i="33"/>
  <c r="Q386" i="33"/>
  <c r="Q387" i="33"/>
  <c r="Q388" i="33"/>
  <c r="Q389" i="33"/>
  <c r="Q390" i="33"/>
  <c r="Q391" i="33"/>
  <c r="Q392" i="33"/>
  <c r="Q393" i="33"/>
  <c r="Q394" i="33"/>
  <c r="Q395" i="33"/>
  <c r="Q396" i="33"/>
  <c r="Q397" i="33"/>
  <c r="Q398" i="33"/>
  <c r="Q399" i="33"/>
  <c r="Q400" i="33"/>
  <c r="Q401" i="33"/>
  <c r="Q402" i="33"/>
  <c r="Q403" i="33"/>
  <c r="Q404" i="33"/>
  <c r="Q405" i="33"/>
  <c r="Q406" i="33"/>
  <c r="Q407" i="33"/>
  <c r="Q408" i="33"/>
  <c r="Q409" i="33"/>
  <c r="Q410" i="33"/>
  <c r="Q411" i="33"/>
  <c r="Q412" i="33"/>
  <c r="Q413" i="33"/>
  <c r="Q414" i="33"/>
  <c r="Q415" i="33"/>
  <c r="Q416" i="33"/>
  <c r="Q417" i="33"/>
  <c r="Q418" i="33"/>
  <c r="Q419" i="33"/>
  <c r="Q420" i="33"/>
  <c r="Q421" i="33"/>
  <c r="Q422" i="33"/>
  <c r="Q423" i="33"/>
  <c r="Q424" i="33"/>
  <c r="Q425" i="33"/>
  <c r="Q426" i="33"/>
  <c r="Q427" i="33"/>
  <c r="Q428" i="33"/>
  <c r="Q429" i="33"/>
  <c r="Q430" i="33"/>
  <c r="Q431" i="33"/>
  <c r="Q432" i="33"/>
  <c r="Q433" i="33"/>
  <c r="Q434" i="33"/>
  <c r="Q435" i="33"/>
  <c r="Q436" i="33"/>
  <c r="Q437" i="33"/>
  <c r="Q438" i="33"/>
  <c r="Q439" i="33"/>
  <c r="Q440" i="33"/>
  <c r="Q441" i="33"/>
  <c r="Q442" i="33"/>
  <c r="Q443" i="33"/>
  <c r="Q444" i="33"/>
  <c r="Q445" i="33"/>
  <c r="Q446" i="33"/>
  <c r="Q447" i="33"/>
  <c r="Q448" i="33"/>
  <c r="Q449" i="33"/>
  <c r="Q450" i="33"/>
  <c r="Q451" i="33"/>
  <c r="Q452" i="33"/>
  <c r="Q453" i="33"/>
  <c r="Q454" i="33"/>
  <c r="Q455" i="33"/>
  <c r="Q456" i="33"/>
  <c r="Q457" i="33"/>
  <c r="Q458" i="33"/>
  <c r="Q459" i="33"/>
  <c r="Q460" i="33"/>
  <c r="Q461" i="33"/>
  <c r="Q462" i="33"/>
  <c r="Q463" i="33"/>
  <c r="Q464" i="33"/>
  <c r="Q465" i="33"/>
  <c r="Q466" i="33"/>
  <c r="Q467" i="33"/>
  <c r="Q468" i="33"/>
  <c r="Q469" i="33"/>
  <c r="Q470" i="33"/>
  <c r="Q471" i="33"/>
  <c r="Q472" i="33"/>
  <c r="Q473" i="33"/>
  <c r="Q474" i="33"/>
  <c r="Q475" i="33"/>
  <c r="Q476" i="33"/>
  <c r="Q477" i="33"/>
  <c r="Q478" i="33"/>
  <c r="Q479" i="33"/>
  <c r="Q480" i="33"/>
  <c r="Q481" i="33"/>
  <c r="Q482" i="33"/>
  <c r="Q483" i="33"/>
  <c r="Q484" i="33"/>
  <c r="Q485" i="33"/>
  <c r="Q486" i="33"/>
  <c r="Q487" i="33"/>
  <c r="Q488" i="33"/>
  <c r="Q489" i="33"/>
  <c r="Q490" i="33"/>
  <c r="Q491" i="33"/>
  <c r="Q492" i="33"/>
  <c r="Q493" i="33"/>
  <c r="Q494" i="33"/>
  <c r="Q495" i="33"/>
  <c r="Q496" i="33"/>
  <c r="Q497" i="33"/>
  <c r="Q498" i="33"/>
  <c r="Q499" i="33"/>
  <c r="Q500" i="33"/>
  <c r="AM165" i="32"/>
  <c r="AL165" i="32"/>
  <c r="AK165" i="32"/>
  <c r="AM66" i="35"/>
  <c r="AL66" i="35"/>
  <c r="AK66" i="35"/>
  <c r="AK105" i="32"/>
  <c r="AM105" i="32"/>
  <c r="AL105" i="32"/>
  <c r="AK169" i="35"/>
  <c r="AM169" i="35"/>
  <c r="AL169" i="35"/>
  <c r="AM52" i="34"/>
  <c r="AL52" i="34"/>
  <c r="AK52" i="34"/>
  <c r="AM157" i="32"/>
  <c r="AL157" i="32"/>
  <c r="AK157" i="32"/>
  <c r="AM141" i="35"/>
  <c r="AK141" i="35"/>
  <c r="AL141" i="35"/>
  <c r="AK95" i="35"/>
  <c r="AM95" i="35"/>
  <c r="AL95" i="35"/>
  <c r="AM154" i="34"/>
  <c r="AL154" i="34"/>
  <c r="AK154" i="34"/>
  <c r="AM176" i="35"/>
  <c r="AL176" i="35"/>
  <c r="AK176" i="35"/>
  <c r="AM72" i="32"/>
  <c r="AL72" i="32"/>
  <c r="AK72" i="32"/>
  <c r="AK84" i="35"/>
  <c r="AM84" i="35"/>
  <c r="AL84" i="35"/>
  <c r="AM74" i="35"/>
  <c r="AL74" i="35"/>
  <c r="AK74" i="35"/>
  <c r="AM77" i="34"/>
  <c r="AL77" i="34"/>
  <c r="AK77" i="34"/>
  <c r="AM205" i="33"/>
  <c r="AK90" i="34"/>
  <c r="AL90" i="34"/>
  <c r="AM90" i="34"/>
  <c r="AM190" i="35"/>
  <c r="AL190" i="35"/>
  <c r="AK190" i="35"/>
  <c r="AM93" i="32"/>
  <c r="AL93" i="32"/>
  <c r="AK93" i="32"/>
  <c r="AM198" i="32"/>
  <c r="AL198" i="32"/>
  <c r="AK198" i="32"/>
  <c r="AM178" i="34"/>
  <c r="AL178" i="34"/>
  <c r="AK178" i="34"/>
  <c r="AL85" i="35"/>
  <c r="AM85" i="35"/>
  <c r="AK85" i="35"/>
  <c r="AM136" i="34"/>
  <c r="AL136" i="34"/>
  <c r="AK136" i="34"/>
  <c r="AM128" i="34"/>
  <c r="AL128" i="34"/>
  <c r="AK128" i="34"/>
  <c r="AK32" i="32"/>
  <c r="AL32" i="32"/>
  <c r="AM32" i="32"/>
  <c r="AL65" i="32"/>
  <c r="AK65" i="32"/>
  <c r="AM65" i="32"/>
  <c r="AM131" i="34"/>
  <c r="AL131" i="34"/>
  <c r="AK131" i="34"/>
  <c r="AL53" i="32"/>
  <c r="AK53" i="32"/>
  <c r="AM53" i="32"/>
  <c r="AM77" i="35"/>
  <c r="AK77" i="35"/>
  <c r="AL77" i="35"/>
  <c r="AM86" i="32"/>
  <c r="AL86" i="32"/>
  <c r="AK86" i="32"/>
  <c r="AM145" i="32"/>
  <c r="AL145" i="32"/>
  <c r="AK145" i="32"/>
  <c r="AL189" i="34"/>
  <c r="AK189" i="34"/>
  <c r="AM189" i="34"/>
  <c r="AM46" i="32"/>
  <c r="AL46" i="32"/>
  <c r="AK46" i="32"/>
  <c r="AL94" i="35"/>
  <c r="AK94" i="35"/>
  <c r="AM94" i="35"/>
  <c r="AL67" i="32"/>
  <c r="AK67" i="32"/>
  <c r="AM67" i="32"/>
  <c r="AM195" i="34"/>
  <c r="AL195" i="34"/>
  <c r="AK195" i="34"/>
  <c r="AL201" i="35"/>
  <c r="AK201" i="35"/>
  <c r="AM201" i="35"/>
  <c r="AM129" i="35"/>
  <c r="AL129" i="35"/>
  <c r="AK129" i="35"/>
  <c r="AM130" i="35"/>
  <c r="AL130" i="35"/>
  <c r="AK130" i="35"/>
  <c r="AM19" i="35"/>
  <c r="AL19" i="35"/>
  <c r="AK19" i="35"/>
  <c r="AL12" i="35"/>
  <c r="AK12" i="35"/>
  <c r="AM12" i="35"/>
  <c r="AM40" i="33"/>
  <c r="AK122" i="35"/>
  <c r="AM122" i="35"/>
  <c r="AL122" i="35"/>
  <c r="AM61" i="33"/>
  <c r="AK157" i="35"/>
  <c r="AM157" i="35"/>
  <c r="AL157" i="35"/>
  <c r="AK207" i="35"/>
  <c r="AM207" i="35"/>
  <c r="AL207" i="35"/>
  <c r="AM182" i="32"/>
  <c r="AL182" i="32"/>
  <c r="AK182" i="32"/>
  <c r="AM156" i="34"/>
  <c r="AL156" i="34"/>
  <c r="AK156" i="34"/>
  <c r="AM116" i="32"/>
  <c r="AL116" i="32"/>
  <c r="AK116" i="32"/>
  <c r="AM36" i="33"/>
  <c r="AM183" i="33"/>
  <c r="AM97" i="34"/>
  <c r="AL97" i="34"/>
  <c r="AK97" i="34"/>
  <c r="AL20" i="35"/>
  <c r="AM20" i="35"/>
  <c r="AK20" i="35"/>
  <c r="AM104" i="32"/>
  <c r="AL104" i="32"/>
  <c r="AK104" i="32"/>
  <c r="AM29" i="33"/>
  <c r="AM114" i="35"/>
  <c r="AL114" i="35"/>
  <c r="AK114" i="35"/>
  <c r="AK162" i="34"/>
  <c r="AM162" i="34"/>
  <c r="AL162" i="34"/>
  <c r="AM43" i="35"/>
  <c r="AL43" i="35"/>
  <c r="AK43" i="35"/>
  <c r="AM197" i="33"/>
  <c r="AM46" i="35"/>
  <c r="AL46" i="35"/>
  <c r="AK46" i="35"/>
  <c r="AM133" i="33"/>
  <c r="AM193" i="34"/>
  <c r="AL193" i="34"/>
  <c r="AK193" i="34"/>
  <c r="AM102" i="32"/>
  <c r="AL102" i="32"/>
  <c r="AK102" i="32"/>
  <c r="AL192" i="34"/>
  <c r="AK192" i="34"/>
  <c r="AM192" i="34"/>
  <c r="AM68" i="34"/>
  <c r="AL68" i="34"/>
  <c r="AK68" i="34"/>
  <c r="AM200" i="35"/>
  <c r="AL200" i="35"/>
  <c r="AK200" i="35"/>
  <c r="I10" i="35"/>
  <c r="S11" i="35"/>
  <c r="AD11" i="35"/>
  <c r="AL186" i="35"/>
  <c r="AM186" i="35"/>
  <c r="AK186" i="35"/>
  <c r="AL8" i="35"/>
  <c r="AK8" i="35"/>
  <c r="AM8" i="35"/>
  <c r="AM125" i="32"/>
  <c r="AL125" i="32"/>
  <c r="AK125" i="32"/>
  <c r="AL144" i="34"/>
  <c r="AK144" i="34"/>
  <c r="AM144" i="34"/>
  <c r="AL118" i="35"/>
  <c r="AK118" i="35"/>
  <c r="AM118" i="35"/>
  <c r="AM141" i="34"/>
  <c r="AL141" i="34"/>
  <c r="AK141" i="34"/>
  <c r="AM55" i="32"/>
  <c r="AL55" i="32"/>
  <c r="AK55" i="32"/>
  <c r="AM172" i="33"/>
  <c r="AM185" i="35"/>
  <c r="AL185" i="35"/>
  <c r="AK185" i="35"/>
  <c r="AM28" i="33"/>
  <c r="AM80" i="33"/>
  <c r="AM171" i="35"/>
  <c r="AL171" i="35"/>
  <c r="AK171" i="35"/>
  <c r="AM10" i="35"/>
  <c r="AL10" i="35"/>
  <c r="AK10" i="35"/>
  <c r="AM133" i="32"/>
  <c r="AL133" i="32"/>
  <c r="AK133" i="32"/>
  <c r="AM105" i="35"/>
  <c r="AL105" i="35"/>
  <c r="AK105" i="35"/>
  <c r="AM123" i="33"/>
  <c r="AM180" i="35"/>
  <c r="AL180" i="35"/>
  <c r="AK180" i="35"/>
  <c r="AM196" i="32"/>
  <c r="AL196" i="32"/>
  <c r="AK196" i="32"/>
  <c r="AF6" i="35"/>
  <c r="AK141" i="32"/>
  <c r="AM141" i="32"/>
  <c r="AL141" i="32"/>
  <c r="AM167" i="32"/>
  <c r="AL167" i="32"/>
  <c r="AK167" i="32"/>
  <c r="AM106" i="34"/>
  <c r="AL106" i="34"/>
  <c r="AK106" i="34"/>
  <c r="AK161" i="35"/>
  <c r="AM161" i="35"/>
  <c r="AL161" i="35"/>
  <c r="AM184" i="33"/>
  <c r="AM37" i="34"/>
  <c r="AL37" i="34"/>
  <c r="AK37" i="34"/>
  <c r="AL165" i="35"/>
  <c r="AK165" i="35"/>
  <c r="AM165" i="35"/>
  <c r="AM170" i="34"/>
  <c r="AL170" i="34"/>
  <c r="AK170" i="34"/>
  <c r="AM189" i="33"/>
  <c r="AM20" i="34"/>
  <c r="AL20" i="34"/>
  <c r="AK20" i="34"/>
  <c r="AL120" i="34"/>
  <c r="AK120" i="34"/>
  <c r="AM120" i="34"/>
  <c r="AM81" i="34"/>
  <c r="AK81" i="34"/>
  <c r="AL81" i="34"/>
  <c r="AM149" i="32"/>
  <c r="AL149" i="32"/>
  <c r="AK149" i="32"/>
  <c r="AM38" i="33"/>
  <c r="AM28" i="34"/>
  <c r="AL28" i="34"/>
  <c r="AK28" i="34"/>
  <c r="AM137" i="35"/>
  <c r="AL137" i="35"/>
  <c r="AK137" i="35"/>
  <c r="AK155" i="32"/>
  <c r="AL155" i="32"/>
  <c r="AM155" i="32"/>
  <c r="AM201" i="34"/>
  <c r="AL201" i="34"/>
  <c r="AK201" i="34"/>
  <c r="AM179" i="33"/>
  <c r="AM165" i="33"/>
  <c r="AM150" i="35"/>
  <c r="AK150" i="35"/>
  <c r="AL150" i="35"/>
  <c r="AM38" i="35"/>
  <c r="AL38" i="35"/>
  <c r="AK38" i="35"/>
  <c r="AM152" i="33"/>
  <c r="AM154" i="35"/>
  <c r="AL154" i="35"/>
  <c r="AK154" i="35"/>
  <c r="AL58" i="35"/>
  <c r="AK58" i="35"/>
  <c r="AM58" i="35"/>
  <c r="AM23" i="33"/>
  <c r="AM118" i="33"/>
  <c r="AK152" i="34"/>
  <c r="AM152" i="34"/>
  <c r="AL152" i="34"/>
  <c r="AK162" i="32"/>
  <c r="AM162" i="32"/>
  <c r="AL162" i="32"/>
  <c r="AM87" i="34"/>
  <c r="AL87" i="34"/>
  <c r="AK87" i="34"/>
  <c r="AK23" i="32"/>
  <c r="AL23" i="32"/>
  <c r="AM23" i="32"/>
  <c r="AM169" i="33"/>
  <c r="AM168" i="35"/>
  <c r="AL168" i="35"/>
  <c r="AK168" i="35"/>
  <c r="AL162" i="35"/>
  <c r="AK162" i="35"/>
  <c r="AM162" i="35"/>
  <c r="AL131" i="35"/>
  <c r="AM131" i="35"/>
  <c r="AK131" i="35"/>
  <c r="AM136" i="32"/>
  <c r="AL136" i="32"/>
  <c r="AK136" i="32"/>
  <c r="AM82" i="34"/>
  <c r="AL82" i="34"/>
  <c r="AK82" i="34"/>
  <c r="AM50" i="35"/>
  <c r="AL50" i="35"/>
  <c r="AK50" i="35"/>
  <c r="AM177" i="33"/>
  <c r="AM187" i="34"/>
  <c r="AL187" i="34"/>
  <c r="AK187" i="34"/>
  <c r="AM135" i="33"/>
  <c r="AM88" i="34"/>
  <c r="AL88" i="34"/>
  <c r="AK88" i="34"/>
  <c r="AM18" i="35"/>
  <c r="AL18" i="35"/>
  <c r="AK18" i="35"/>
  <c r="AK136" i="35"/>
  <c r="AM136" i="35"/>
  <c r="AL136" i="35"/>
  <c r="AL92" i="32"/>
  <c r="AK92" i="32"/>
  <c r="AM92" i="32"/>
  <c r="S10" i="34"/>
  <c r="AD10" i="34"/>
  <c r="G9" i="34"/>
  <c r="AK119" i="32"/>
  <c r="AL119" i="32"/>
  <c r="AM119" i="32"/>
  <c r="AM83" i="33"/>
  <c r="AM168" i="34"/>
  <c r="AL168" i="34"/>
  <c r="AK168" i="34"/>
  <c r="AM87" i="35"/>
  <c r="AL87" i="35"/>
  <c r="AK87" i="35"/>
  <c r="AM192" i="32"/>
  <c r="AK192" i="32"/>
  <c r="AL192" i="32"/>
  <c r="AM87" i="32"/>
  <c r="AL87" i="32"/>
  <c r="AK87" i="32"/>
  <c r="AM56" i="34"/>
  <c r="AL56" i="34"/>
  <c r="AK56" i="34"/>
  <c r="AL112" i="35"/>
  <c r="AM112" i="35"/>
  <c r="AK112" i="35"/>
  <c r="AM184" i="32"/>
  <c r="AL184" i="32"/>
  <c r="AK184" i="32"/>
  <c r="AM151" i="34"/>
  <c r="AL151" i="34"/>
  <c r="AK151" i="34"/>
  <c r="AM77" i="32"/>
  <c r="AL77" i="32"/>
  <c r="AK77" i="32"/>
  <c r="AM90" i="35"/>
  <c r="AL90" i="35"/>
  <c r="AK90" i="35"/>
  <c r="AK10" i="34"/>
  <c r="AL10" i="34"/>
  <c r="AM10" i="34"/>
  <c r="AM89" i="35"/>
  <c r="AK89" i="35"/>
  <c r="AL89" i="35"/>
  <c r="AL149" i="34"/>
  <c r="AM149" i="34"/>
  <c r="AK149" i="34"/>
  <c r="AM117" i="33"/>
  <c r="AL106" i="35"/>
  <c r="AK106" i="35"/>
  <c r="AM106" i="35"/>
  <c r="AM57" i="35"/>
  <c r="AL57" i="35"/>
  <c r="AK57" i="35"/>
  <c r="AM147" i="34"/>
  <c r="AL147" i="34"/>
  <c r="AK147" i="34"/>
  <c r="AK83" i="32"/>
  <c r="AL83" i="32"/>
  <c r="AM83" i="32"/>
  <c r="AM132" i="35"/>
  <c r="AL132" i="35"/>
  <c r="AK132" i="35"/>
  <c r="AM145" i="33"/>
  <c r="AM107" i="33"/>
  <c r="AM142" i="32"/>
  <c r="AL142" i="32"/>
  <c r="AK142" i="32"/>
  <c r="AM93" i="33"/>
  <c r="AM117" i="34"/>
  <c r="AL117" i="34"/>
  <c r="AK117" i="34"/>
  <c r="AM181" i="32"/>
  <c r="AL181" i="32"/>
  <c r="AK181" i="32"/>
  <c r="AM82" i="33"/>
  <c r="AM173" i="33"/>
  <c r="AM204" i="32"/>
  <c r="AK204" i="32"/>
  <c r="AL204" i="32"/>
  <c r="AM97" i="33"/>
  <c r="AM12" i="34"/>
  <c r="AL12" i="34"/>
  <c r="AK12" i="34"/>
  <c r="AM63" i="35"/>
  <c r="AL63" i="35"/>
  <c r="AK63" i="35"/>
  <c r="AM146" i="34"/>
  <c r="AL146" i="34"/>
  <c r="AK146" i="34"/>
  <c r="AM16" i="34"/>
  <c r="AL16" i="34"/>
  <c r="AK16" i="34"/>
  <c r="AM105" i="33"/>
  <c r="AM134" i="34"/>
  <c r="AL134" i="34"/>
  <c r="AK134" i="34"/>
  <c r="AL126" i="35"/>
  <c r="AM126" i="35"/>
  <c r="AK126" i="35"/>
  <c r="AM61" i="32"/>
  <c r="AL61" i="32"/>
  <c r="AK61" i="32"/>
  <c r="AL121" i="35"/>
  <c r="AM121" i="35"/>
  <c r="AK121" i="35"/>
  <c r="AM175" i="34"/>
  <c r="AL175" i="34"/>
  <c r="AK175" i="34"/>
  <c r="AM59" i="35"/>
  <c r="AL59" i="35"/>
  <c r="AK59" i="35"/>
  <c r="AL109" i="35"/>
  <c r="AM109" i="35"/>
  <c r="AK109" i="35"/>
  <c r="AM176" i="32"/>
  <c r="AL176" i="32"/>
  <c r="AK176" i="32"/>
  <c r="AM191" i="34"/>
  <c r="AL191" i="34"/>
  <c r="AK191" i="34"/>
  <c r="AM180" i="33"/>
  <c r="AM72" i="35"/>
  <c r="AL72" i="35"/>
  <c r="AK72" i="35"/>
  <c r="AM205" i="32"/>
  <c r="AL205" i="32"/>
  <c r="AK205" i="32"/>
  <c r="I9" i="35"/>
  <c r="AM97" i="32"/>
  <c r="AL97" i="32"/>
  <c r="AK97" i="32"/>
  <c r="AM90" i="32"/>
  <c r="AL90" i="32"/>
  <c r="AK90" i="32"/>
  <c r="AM75" i="34"/>
  <c r="AL75" i="34"/>
  <c r="AK75" i="34"/>
  <c r="AK107" i="35"/>
  <c r="AM107" i="35"/>
  <c r="AL107" i="35"/>
  <c r="AM134" i="33"/>
  <c r="AM100" i="35"/>
  <c r="AL100" i="35"/>
  <c r="AK100" i="35"/>
  <c r="AK146" i="35"/>
  <c r="AM146" i="35"/>
  <c r="AL146" i="35"/>
  <c r="AL91" i="35"/>
  <c r="AK91" i="35"/>
  <c r="AM91" i="35"/>
  <c r="AM180" i="32"/>
  <c r="AK180" i="32"/>
  <c r="AL180" i="32"/>
  <c r="AM81" i="33"/>
  <c r="AL121" i="34"/>
  <c r="AK121" i="34"/>
  <c r="AM121" i="34"/>
  <c r="AK54" i="35"/>
  <c r="AM54" i="35"/>
  <c r="AL54" i="35"/>
  <c r="AM164" i="33"/>
  <c r="AL134" i="35"/>
  <c r="AM134" i="35"/>
  <c r="AK134" i="35"/>
  <c r="BA29" i="32"/>
  <c r="AZ21" i="32"/>
  <c r="AZ29" i="32"/>
  <c r="AM126" i="32"/>
  <c r="AL126" i="32"/>
  <c r="AK126" i="32"/>
  <c r="AM198" i="33"/>
  <c r="AM57" i="33"/>
  <c r="Q10" i="32"/>
  <c r="Q11" i="32"/>
  <c r="AL125" i="34"/>
  <c r="AM125" i="34"/>
  <c r="AK125" i="34"/>
  <c r="AM208" i="33"/>
  <c r="AM121" i="32"/>
  <c r="AL121" i="32"/>
  <c r="AK121" i="32"/>
  <c r="AM75" i="33"/>
  <c r="AK205" i="35"/>
  <c r="AM205" i="35"/>
  <c r="AL205" i="35"/>
  <c r="AG5" i="33"/>
  <c r="AK118" i="34"/>
  <c r="AL118" i="34"/>
  <c r="AM118" i="34"/>
  <c r="AM99" i="32"/>
  <c r="AL99" i="32"/>
  <c r="AK99" i="32"/>
  <c r="AM107" i="34"/>
  <c r="AK107" i="34"/>
  <c r="AL107" i="34"/>
  <c r="AK120" i="35"/>
  <c r="AM120" i="35"/>
  <c r="AL120" i="35"/>
  <c r="AL25" i="32"/>
  <c r="AK25" i="32"/>
  <c r="AM25" i="32"/>
  <c r="AM155" i="33"/>
  <c r="AK45" i="35"/>
  <c r="AM45" i="35"/>
  <c r="AL45" i="35"/>
  <c r="AM40" i="35"/>
  <c r="AL40" i="35"/>
  <c r="AK40" i="35"/>
  <c r="AL161" i="32"/>
  <c r="AK161" i="32"/>
  <c r="AM161" i="32"/>
  <c r="AM181" i="33"/>
  <c r="G9" i="35"/>
  <c r="AM128" i="32"/>
  <c r="AL128" i="32"/>
  <c r="AK128" i="32"/>
  <c r="AM153" i="35"/>
  <c r="AK153" i="35"/>
  <c r="AL153" i="35"/>
  <c r="AM70" i="32"/>
  <c r="AL70" i="32"/>
  <c r="AK70" i="32"/>
  <c r="AM171" i="32"/>
  <c r="AL171" i="32"/>
  <c r="AK171" i="32"/>
  <c r="AM206" i="35"/>
  <c r="AL206" i="35"/>
  <c r="AK206" i="35"/>
  <c r="AM184" i="34"/>
  <c r="AL184" i="34"/>
  <c r="AK184" i="34"/>
  <c r="AM188" i="33"/>
  <c r="AM142" i="34"/>
  <c r="AL142" i="34"/>
  <c r="AK142" i="34"/>
  <c r="AM166" i="33"/>
  <c r="AM29" i="35"/>
  <c r="AL29" i="35"/>
  <c r="AK29" i="35"/>
  <c r="AM69" i="33"/>
  <c r="AM55" i="33"/>
  <c r="AL61" i="35"/>
  <c r="AM61" i="35"/>
  <c r="AK61" i="35"/>
  <c r="AM164" i="35"/>
  <c r="AL164" i="35"/>
  <c r="AK164" i="35"/>
  <c r="AM187" i="33"/>
  <c r="AM94" i="33"/>
  <c r="AK202" i="32"/>
  <c r="AM202" i="32"/>
  <c r="AL202" i="32"/>
  <c r="AM152" i="32"/>
  <c r="AL152" i="32"/>
  <c r="AK152" i="32"/>
  <c r="AM120" i="32"/>
  <c r="AL120" i="32"/>
  <c r="AK120" i="32"/>
  <c r="V3" i="33"/>
  <c r="AK188" i="34"/>
  <c r="AL188" i="34"/>
  <c r="AM188" i="34"/>
  <c r="AM105" i="34"/>
  <c r="AK105" i="34"/>
  <c r="AL105" i="34"/>
  <c r="AM23" i="35"/>
  <c r="AK23" i="35"/>
  <c r="AL23" i="35"/>
  <c r="AL175" i="32"/>
  <c r="AK175" i="32"/>
  <c r="AM175" i="32"/>
  <c r="AZ18" i="34"/>
  <c r="AZ26" i="34"/>
  <c r="BA26" i="34"/>
  <c r="AM108" i="34"/>
  <c r="AL108" i="34"/>
  <c r="AK108" i="34"/>
  <c r="AM173" i="35"/>
  <c r="AL173" i="35"/>
  <c r="AK173" i="35"/>
  <c r="AM31" i="34"/>
  <c r="AL31" i="34"/>
  <c r="AK31" i="34"/>
  <c r="AL159" i="32"/>
  <c r="AK159" i="32"/>
  <c r="AM159" i="32"/>
  <c r="AM157" i="33"/>
  <c r="AM33" i="35"/>
  <c r="AL33" i="35"/>
  <c r="AK33" i="35"/>
  <c r="AK190" i="32"/>
  <c r="AL190" i="32"/>
  <c r="AM190" i="32"/>
  <c r="AM113" i="35"/>
  <c r="AL113" i="35"/>
  <c r="AK113" i="35"/>
  <c r="AM190" i="34"/>
  <c r="AL190" i="34"/>
  <c r="AK190" i="34"/>
  <c r="AK123" i="34"/>
  <c r="AL123" i="34"/>
  <c r="AM123" i="34"/>
  <c r="AM127" i="34"/>
  <c r="AL127" i="34"/>
  <c r="AK127" i="34"/>
  <c r="AM56" i="32"/>
  <c r="AK56" i="32"/>
  <c r="AL56" i="32"/>
  <c r="AM67" i="34"/>
  <c r="AL67" i="34"/>
  <c r="AK67" i="34"/>
  <c r="AM73" i="34"/>
  <c r="AL73" i="34"/>
  <c r="AK73" i="34"/>
  <c r="AM58" i="33"/>
  <c r="AM152" i="35"/>
  <c r="AL152" i="35"/>
  <c r="AK152" i="35"/>
  <c r="AM16" i="35"/>
  <c r="AL16" i="35"/>
  <c r="AK16" i="35"/>
  <c r="AM163" i="35"/>
  <c r="AL163" i="35"/>
  <c r="AK163" i="35"/>
  <c r="AM31" i="35"/>
  <c r="AL31" i="35"/>
  <c r="AK31" i="35"/>
  <c r="AQ33" i="33"/>
  <c r="AL95" i="34"/>
  <c r="AK95" i="34"/>
  <c r="AM95" i="34"/>
  <c r="AM23" i="34"/>
  <c r="AL23" i="34"/>
  <c r="AK23" i="34"/>
  <c r="AM197" i="35"/>
  <c r="AL197" i="35"/>
  <c r="AK197" i="35"/>
  <c r="AM174" i="33"/>
  <c r="G8" i="34"/>
  <c r="AK193" i="35"/>
  <c r="AM193" i="35"/>
  <c r="AL193" i="35"/>
  <c r="AM109" i="33"/>
  <c r="AM160" i="34"/>
  <c r="AL160" i="34"/>
  <c r="AK160" i="34"/>
  <c r="AK133" i="35"/>
  <c r="AL133" i="35"/>
  <c r="AM133" i="35"/>
  <c r="AM116" i="33"/>
  <c r="AM187" i="35"/>
  <c r="AK187" i="35"/>
  <c r="AL187" i="35"/>
  <c r="AM69" i="32"/>
  <c r="AL69" i="32"/>
  <c r="AK69" i="32"/>
  <c r="AK102" i="35"/>
  <c r="AM102" i="35"/>
  <c r="AL102" i="35"/>
  <c r="AM150" i="32"/>
  <c r="AL150" i="32"/>
  <c r="AK150" i="32"/>
  <c r="V5" i="35"/>
  <c r="AG4" i="35"/>
  <c r="AG5" i="35"/>
  <c r="V3" i="35"/>
  <c r="AQ33" i="35"/>
  <c r="Q9" i="35"/>
  <c r="Q10" i="35"/>
  <c r="Q11" i="35"/>
  <c r="Q12" i="35"/>
  <c r="Q13" i="35"/>
  <c r="Q14" i="35"/>
  <c r="Q15" i="35"/>
  <c r="Q16" i="35"/>
  <c r="Q17" i="35"/>
  <c r="Q18" i="35"/>
  <c r="Q19" i="35"/>
  <c r="Q20" i="35"/>
  <c r="Q21" i="35"/>
  <c r="Q22" i="35"/>
  <c r="Q23" i="35"/>
  <c r="Q24" i="35"/>
  <c r="Q25" i="35"/>
  <c r="Q26" i="35"/>
  <c r="Q27" i="35"/>
  <c r="Q28" i="35"/>
  <c r="Q29" i="35"/>
  <c r="Q30" i="35"/>
  <c r="Q31" i="35"/>
  <c r="Q32" i="35"/>
  <c r="Q33" i="35"/>
  <c r="Q34" i="35"/>
  <c r="Q35" i="35"/>
  <c r="Q36" i="35"/>
  <c r="Q37" i="35"/>
  <c r="Q38" i="35"/>
  <c r="Q39" i="35"/>
  <c r="Q40" i="35"/>
  <c r="Q41" i="35"/>
  <c r="Q42" i="35"/>
  <c r="Q43" i="35"/>
  <c r="Q44" i="35"/>
  <c r="Q45" i="35"/>
  <c r="Q46" i="35"/>
  <c r="Q47" i="35"/>
  <c r="Q48" i="35"/>
  <c r="Q49" i="35"/>
  <c r="Q50" i="35"/>
  <c r="Q51" i="35"/>
  <c r="Q52" i="35"/>
  <c r="Q53" i="35"/>
  <c r="Q54" i="35"/>
  <c r="Q55" i="35"/>
  <c r="Q56" i="35"/>
  <c r="Q57" i="35"/>
  <c r="Q58" i="35"/>
  <c r="Q59" i="35"/>
  <c r="Q60" i="35"/>
  <c r="Q61" i="35"/>
  <c r="Q62" i="35"/>
  <c r="Q63" i="35"/>
  <c r="Q64" i="35"/>
  <c r="Q65" i="35"/>
  <c r="Q66" i="35"/>
  <c r="Q67" i="35"/>
  <c r="Q68" i="35"/>
  <c r="Q69" i="35"/>
  <c r="Q70" i="35"/>
  <c r="Q71" i="35"/>
  <c r="Q72" i="35"/>
  <c r="Q73" i="35"/>
  <c r="Q74" i="35"/>
  <c r="Q75" i="35"/>
  <c r="Q76" i="35"/>
  <c r="Q77" i="35"/>
  <c r="Q78" i="35"/>
  <c r="Q79" i="35"/>
  <c r="Q80" i="35"/>
  <c r="Q81" i="35"/>
  <c r="Q82" i="35"/>
  <c r="Q83" i="35"/>
  <c r="Q84" i="35"/>
  <c r="Q85" i="35"/>
  <c r="Q86" i="35"/>
  <c r="Q87" i="35"/>
  <c r="Q88" i="35"/>
  <c r="Q89" i="35"/>
  <c r="Q90" i="35"/>
  <c r="Q91" i="35"/>
  <c r="Q92" i="35"/>
  <c r="Q93" i="35"/>
  <c r="Q94" i="35"/>
  <c r="Q95" i="35"/>
  <c r="Q96" i="35"/>
  <c r="Q97" i="35"/>
  <c r="Q98" i="35"/>
  <c r="Q99" i="35"/>
  <c r="Q100" i="35"/>
  <c r="Q101" i="35"/>
  <c r="Q102" i="35"/>
  <c r="Q103" i="35"/>
  <c r="Q104" i="35"/>
  <c r="Q105" i="35"/>
  <c r="Q106" i="35"/>
  <c r="Q107" i="35"/>
  <c r="Q108" i="35"/>
  <c r="Q109" i="35"/>
  <c r="Q110" i="35"/>
  <c r="Q111" i="35"/>
  <c r="Q112" i="35"/>
  <c r="Q113" i="35"/>
  <c r="Q114" i="35"/>
  <c r="Q115" i="35"/>
  <c r="Q116" i="35"/>
  <c r="Q117" i="35"/>
  <c r="Q118" i="35"/>
  <c r="Q119" i="35"/>
  <c r="Q120" i="35"/>
  <c r="Q121" i="35"/>
  <c r="Q122" i="35"/>
  <c r="Q123" i="35"/>
  <c r="Q124" i="35"/>
  <c r="Q125" i="35"/>
  <c r="Q126" i="35"/>
  <c r="Q127" i="35"/>
  <c r="Q128" i="35"/>
  <c r="Q129" i="35"/>
  <c r="Q130" i="35"/>
  <c r="Q131" i="35"/>
  <c r="Q132" i="35"/>
  <c r="Q133" i="35"/>
  <c r="Q134" i="35"/>
  <c r="Q135" i="35"/>
  <c r="Q136" i="35"/>
  <c r="Q137" i="35"/>
  <c r="Q138" i="35"/>
  <c r="Q139" i="35"/>
  <c r="Q140" i="35"/>
  <c r="Q141" i="35"/>
  <c r="Q142" i="35"/>
  <c r="Q143" i="35"/>
  <c r="Q144" i="35"/>
  <c r="Q145" i="35"/>
  <c r="Q146" i="35"/>
  <c r="Q147" i="35"/>
  <c r="Q148" i="35"/>
  <c r="Q149" i="35"/>
  <c r="Q150" i="35"/>
  <c r="Q151" i="35"/>
  <c r="Q152" i="35"/>
  <c r="Q153" i="35"/>
  <c r="Q154" i="35"/>
  <c r="Q155" i="35"/>
  <c r="Q156" i="35"/>
  <c r="Q157" i="35"/>
  <c r="Q158" i="35"/>
  <c r="Q159" i="35"/>
  <c r="Q160" i="35"/>
  <c r="Q161" i="35"/>
  <c r="Q162" i="35"/>
  <c r="Q163" i="35"/>
  <c r="Q164" i="35"/>
  <c r="Q165" i="35"/>
  <c r="Q166" i="35"/>
  <c r="Q167" i="35"/>
  <c r="Q168" i="35"/>
  <c r="Q169" i="35"/>
  <c r="Q170" i="35"/>
  <c r="Q171" i="35"/>
  <c r="Q172" i="35"/>
  <c r="Q173" i="35"/>
  <c r="Q174" i="35"/>
  <c r="Q175" i="35"/>
  <c r="Q176" i="35"/>
  <c r="Q177" i="35"/>
  <c r="Q178" i="35"/>
  <c r="Q179" i="35"/>
  <c r="Q180" i="35"/>
  <c r="Q181" i="35"/>
  <c r="Q182" i="35"/>
  <c r="Q183" i="35"/>
  <c r="Q184" i="35"/>
  <c r="Q185" i="35"/>
  <c r="Q186" i="35"/>
  <c r="Q187" i="35"/>
  <c r="Q188" i="35"/>
  <c r="Q189" i="35"/>
  <c r="Q190" i="35"/>
  <c r="Q191" i="35"/>
  <c r="Q192" i="35"/>
  <c r="Q193" i="35"/>
  <c r="Q194" i="35"/>
  <c r="Q195" i="35"/>
  <c r="Q196" i="35"/>
  <c r="Q197" i="35"/>
  <c r="Q198" i="35"/>
  <c r="Q199" i="35"/>
  <c r="Q200" i="35"/>
  <c r="Q201" i="35"/>
  <c r="Q202" i="35"/>
  <c r="Q203" i="35"/>
  <c r="Q204" i="35"/>
  <c r="Q205" i="35"/>
  <c r="Q206" i="35"/>
  <c r="Q207" i="35"/>
  <c r="Q208" i="35"/>
  <c r="Q209" i="35"/>
  <c r="Q210" i="35"/>
  <c r="Q211" i="35"/>
  <c r="Q212" i="35"/>
  <c r="Q213" i="35"/>
  <c r="Q214" i="35"/>
  <c r="Q215" i="35"/>
  <c r="Q216" i="35"/>
  <c r="Q217" i="35"/>
  <c r="Q218" i="35"/>
  <c r="Q219" i="35"/>
  <c r="Q220" i="35"/>
  <c r="Q221" i="35"/>
  <c r="Q222" i="35"/>
  <c r="Q223" i="35"/>
  <c r="Q224" i="35"/>
  <c r="Q225" i="35"/>
  <c r="Q226" i="35"/>
  <c r="Q227" i="35"/>
  <c r="Q228" i="35"/>
  <c r="Q229" i="35"/>
  <c r="Q230" i="35"/>
  <c r="Q231" i="35"/>
  <c r="Q232" i="35"/>
  <c r="Q233" i="35"/>
  <c r="Q234" i="35"/>
  <c r="Q235" i="35"/>
  <c r="Q236" i="35"/>
  <c r="Q237" i="35"/>
  <c r="Q238" i="35"/>
  <c r="Q239" i="35"/>
  <c r="Q240" i="35"/>
  <c r="Q241" i="35"/>
  <c r="Q242" i="35"/>
  <c r="Q243" i="35"/>
  <c r="Q244" i="35"/>
  <c r="Q245" i="35"/>
  <c r="Q246" i="35"/>
  <c r="Q247" i="35"/>
  <c r="Q248" i="35"/>
  <c r="Q249" i="35"/>
  <c r="Q250" i="35"/>
  <c r="Q251" i="35"/>
  <c r="Q252" i="35"/>
  <c r="Q253" i="35"/>
  <c r="Q254" i="35"/>
  <c r="Q255" i="35"/>
  <c r="Q256" i="35"/>
  <c r="Q257" i="35"/>
  <c r="Q258" i="35"/>
  <c r="Q259" i="35"/>
  <c r="Q260" i="35"/>
  <c r="Q261" i="35"/>
  <c r="Q262" i="35"/>
  <c r="Q263" i="35"/>
  <c r="Q264" i="35"/>
  <c r="Q265" i="35"/>
  <c r="Q266" i="35"/>
  <c r="Q267" i="35"/>
  <c r="Q268" i="35"/>
  <c r="Q269" i="35"/>
  <c r="Q270" i="35"/>
  <c r="Q271" i="35"/>
  <c r="Q272" i="35"/>
  <c r="Q273" i="35"/>
  <c r="Q274" i="35"/>
  <c r="Q275" i="35"/>
  <c r="Q276" i="35"/>
  <c r="Q277" i="35"/>
  <c r="Q278" i="35"/>
  <c r="Q279" i="35"/>
  <c r="Q280" i="35"/>
  <c r="Q281" i="35"/>
  <c r="Q282" i="35"/>
  <c r="Q283" i="35"/>
  <c r="Q284" i="35"/>
  <c r="Q285" i="35"/>
  <c r="Q286" i="35"/>
  <c r="Q287" i="35"/>
  <c r="Q288" i="35"/>
  <c r="Q289" i="35"/>
  <c r="Q290" i="35"/>
  <c r="Q291" i="35"/>
  <c r="Q292" i="35"/>
  <c r="Q293" i="35"/>
  <c r="Q294" i="35"/>
  <c r="Q295" i="35"/>
  <c r="Q296" i="35"/>
  <c r="Q297" i="35"/>
  <c r="Q298" i="35"/>
  <c r="Q299" i="35"/>
  <c r="Q300" i="35"/>
  <c r="Q301" i="35"/>
  <c r="Q302" i="35"/>
  <c r="Q303" i="35"/>
  <c r="Q304" i="35"/>
  <c r="Q305" i="35"/>
  <c r="Q306" i="35"/>
  <c r="Q307" i="35"/>
  <c r="Q308" i="35"/>
  <c r="Q309" i="35"/>
  <c r="Q310" i="35"/>
  <c r="Q311" i="35"/>
  <c r="Q312" i="35"/>
  <c r="Q313" i="35"/>
  <c r="Q314" i="35"/>
  <c r="Q315" i="35"/>
  <c r="Q316" i="35"/>
  <c r="Q317" i="35"/>
  <c r="Q318" i="35"/>
  <c r="Q319" i="35"/>
  <c r="Q320" i="35"/>
  <c r="Q321" i="35"/>
  <c r="Q322" i="35"/>
  <c r="Q323" i="35"/>
  <c r="Q324" i="35"/>
  <c r="Q325" i="35"/>
  <c r="Q326" i="35"/>
  <c r="Q327" i="35"/>
  <c r="Q328" i="35"/>
  <c r="Q329" i="35"/>
  <c r="Q330" i="35"/>
  <c r="Q331" i="35"/>
  <c r="Q332" i="35"/>
  <c r="Q333" i="35"/>
  <c r="Q334" i="35"/>
  <c r="Q335" i="35"/>
  <c r="Q336" i="35"/>
  <c r="Q337" i="35"/>
  <c r="Q338" i="35"/>
  <c r="Q339" i="35"/>
  <c r="Q340" i="35"/>
  <c r="Q341" i="35"/>
  <c r="Q342" i="35"/>
  <c r="Q343" i="35"/>
  <c r="Q344" i="35"/>
  <c r="Q345" i="35"/>
  <c r="Q346" i="35"/>
  <c r="Q347" i="35"/>
  <c r="Q348" i="35"/>
  <c r="Q349" i="35"/>
  <c r="Q350" i="35"/>
  <c r="Q351" i="35"/>
  <c r="Q352" i="35"/>
  <c r="Q353" i="35"/>
  <c r="Q354" i="35"/>
  <c r="Q355" i="35"/>
  <c r="Q356" i="35"/>
  <c r="Q357" i="35"/>
  <c r="Q358" i="35"/>
  <c r="Q359" i="35"/>
  <c r="Q360" i="35"/>
  <c r="Q361" i="35"/>
  <c r="Q362" i="35"/>
  <c r="Q363" i="35"/>
  <c r="Q364" i="35"/>
  <c r="Q365" i="35"/>
  <c r="Q366" i="35"/>
  <c r="Q367" i="35"/>
  <c r="Q368" i="35"/>
  <c r="Q369" i="35"/>
  <c r="Q370" i="35"/>
  <c r="Q371" i="35"/>
  <c r="Q372" i="35"/>
  <c r="Q373" i="35"/>
  <c r="Q374" i="35"/>
  <c r="Q375" i="35"/>
  <c r="Q376" i="35"/>
  <c r="Q377" i="35"/>
  <c r="Q378" i="35"/>
  <c r="Q379" i="35"/>
  <c r="Q380" i="35"/>
  <c r="Q381" i="35"/>
  <c r="Q382" i="35"/>
  <c r="Q383" i="35"/>
  <c r="Q384" i="35"/>
  <c r="Q385" i="35"/>
  <c r="Q386" i="35"/>
  <c r="Q387" i="35"/>
  <c r="Q388" i="35"/>
  <c r="Q389" i="35"/>
  <c r="Q390" i="35"/>
  <c r="Q391" i="35"/>
  <c r="Q392" i="35"/>
  <c r="Q393" i="35"/>
  <c r="Q394" i="35"/>
  <c r="Q395" i="35"/>
  <c r="Q396" i="35"/>
  <c r="Q397" i="35"/>
  <c r="Q398" i="35"/>
  <c r="Q399" i="35"/>
  <c r="Q400" i="35"/>
  <c r="Q401" i="35"/>
  <c r="Q402" i="35"/>
  <c r="Q403" i="35"/>
  <c r="Q404" i="35"/>
  <c r="Q405" i="35"/>
  <c r="Q406" i="35"/>
  <c r="Q407" i="35"/>
  <c r="Q408" i="35"/>
  <c r="Q409" i="35"/>
  <c r="Q410" i="35"/>
  <c r="Q411" i="35"/>
  <c r="Q412" i="35"/>
  <c r="Q413" i="35"/>
  <c r="Q414" i="35"/>
  <c r="Q415" i="35"/>
  <c r="Q416" i="35"/>
  <c r="Q417" i="35"/>
  <c r="Q418" i="35"/>
  <c r="Q419" i="35"/>
  <c r="Q420" i="35"/>
  <c r="Q421" i="35"/>
  <c r="Q422" i="35"/>
  <c r="Q423" i="35"/>
  <c r="Q424" i="35"/>
  <c r="Q425" i="35"/>
  <c r="Q426" i="35"/>
  <c r="Q427" i="35"/>
  <c r="Q428" i="35"/>
  <c r="Q429" i="35"/>
  <c r="Q430" i="35"/>
  <c r="Q431" i="35"/>
  <c r="Q432" i="35"/>
  <c r="Q433" i="35"/>
  <c r="Q434" i="35"/>
  <c r="Q435" i="35"/>
  <c r="Q436" i="35"/>
  <c r="Q437" i="35"/>
  <c r="Q438" i="35"/>
  <c r="Q439" i="35"/>
  <c r="Q440" i="35"/>
  <c r="Q441" i="35"/>
  <c r="Q442" i="35"/>
  <c r="Q443" i="35"/>
  <c r="Q444" i="35"/>
  <c r="Q445" i="35"/>
  <c r="Q446" i="35"/>
  <c r="Q447" i="35"/>
  <c r="Q448" i="35"/>
  <c r="Q449" i="35"/>
  <c r="Q450" i="35"/>
  <c r="Q451" i="35"/>
  <c r="Q452" i="35"/>
  <c r="Q453" i="35"/>
  <c r="Q454" i="35"/>
  <c r="Q455" i="35"/>
  <c r="Q456" i="35"/>
  <c r="Q457" i="35"/>
  <c r="Q458" i="35"/>
  <c r="Q459" i="35"/>
  <c r="Q460" i="35"/>
  <c r="Q461" i="35"/>
  <c r="Q462" i="35"/>
  <c r="Q463" i="35"/>
  <c r="Q464" i="35"/>
  <c r="Q465" i="35"/>
  <c r="Q466" i="35"/>
  <c r="Q467" i="35"/>
  <c r="Q468" i="35"/>
  <c r="Q469" i="35"/>
  <c r="Q470" i="35"/>
  <c r="Q471" i="35"/>
  <c r="Q472" i="35"/>
  <c r="Q473" i="35"/>
  <c r="Q474" i="35"/>
  <c r="Q475" i="35"/>
  <c r="Q476" i="35"/>
  <c r="Q477" i="35"/>
  <c r="Q478" i="35"/>
  <c r="Q479" i="35"/>
  <c r="Q480" i="35"/>
  <c r="Q481" i="35"/>
  <c r="Q482" i="35"/>
  <c r="Q483" i="35"/>
  <c r="Q484" i="35"/>
  <c r="Q485" i="35"/>
  <c r="Q486" i="35"/>
  <c r="Q487" i="35"/>
  <c r="Q488" i="35"/>
  <c r="Q489" i="35"/>
  <c r="Q490" i="35"/>
  <c r="Q491" i="35"/>
  <c r="Q492" i="35"/>
  <c r="Q493" i="35"/>
  <c r="Q494" i="35"/>
  <c r="Q495" i="35"/>
  <c r="Q496" i="35"/>
  <c r="Q497" i="35"/>
  <c r="Q498" i="35"/>
  <c r="Q499" i="35"/>
  <c r="Q500" i="35"/>
  <c r="AQ40" i="35"/>
  <c r="V4" i="35"/>
  <c r="AG3" i="35"/>
  <c r="AQ36" i="35"/>
  <c r="AM88" i="33"/>
  <c r="AM89" i="34"/>
  <c r="AL89" i="34"/>
  <c r="AK89" i="34"/>
  <c r="AL124" i="34"/>
  <c r="AK124" i="34"/>
  <c r="AM124" i="34"/>
  <c r="AM86" i="34"/>
  <c r="AL86" i="34"/>
  <c r="AK86" i="34"/>
  <c r="AM183" i="35"/>
  <c r="AL183" i="35"/>
  <c r="AK183" i="35"/>
  <c r="AL198" i="35"/>
  <c r="AM198" i="35"/>
  <c r="AK198" i="35"/>
  <c r="AM9" i="35"/>
  <c r="AL9" i="35"/>
  <c r="AK9" i="35"/>
  <c r="AK168" i="32"/>
  <c r="AM168" i="32"/>
  <c r="AL168" i="32"/>
  <c r="AK51" i="32"/>
  <c r="AL51" i="32"/>
  <c r="AM51" i="32"/>
  <c r="AM65" i="33"/>
  <c r="AM151" i="33"/>
  <c r="AM64" i="35"/>
  <c r="AL64" i="35"/>
  <c r="AK64" i="35"/>
  <c r="AM126" i="33"/>
  <c r="AM94" i="32"/>
  <c r="AL94" i="32"/>
  <c r="AK94" i="32"/>
  <c r="AM108" i="32"/>
  <c r="AL108" i="32"/>
  <c r="AK108" i="32"/>
  <c r="AM130" i="33"/>
  <c r="AM51" i="35"/>
  <c r="AL51" i="35"/>
  <c r="AK51" i="35"/>
  <c r="AM111" i="32"/>
  <c r="AL111" i="32"/>
  <c r="AK111" i="32"/>
  <c r="AM122" i="34"/>
  <c r="AL122" i="34"/>
  <c r="AK122" i="34"/>
  <c r="AM203" i="34"/>
  <c r="AK203" i="34"/>
  <c r="AL203" i="34"/>
  <c r="AM52" i="35"/>
  <c r="AL52" i="35"/>
  <c r="AK52" i="35"/>
  <c r="AL199" i="32"/>
  <c r="AK199" i="32"/>
  <c r="AM199" i="32"/>
  <c r="I8" i="34"/>
  <c r="AM173" i="34"/>
  <c r="AL173" i="34"/>
  <c r="AK173" i="34"/>
  <c r="AM91" i="34"/>
  <c r="AL91" i="34"/>
  <c r="AK91" i="34"/>
  <c r="AM164" i="32"/>
  <c r="AL164" i="32"/>
  <c r="AK164" i="32"/>
  <c r="AM16" i="33"/>
  <c r="AM181" i="34"/>
  <c r="AL181" i="34"/>
  <c r="AK181" i="34"/>
  <c r="AM41" i="35"/>
  <c r="AL41" i="35"/>
  <c r="AK41" i="35"/>
  <c r="AM200" i="33"/>
  <c r="AM172" i="34"/>
  <c r="AL172" i="34"/>
  <c r="AK172" i="34"/>
  <c r="AM148" i="32"/>
  <c r="AL148" i="32"/>
  <c r="AK148" i="32"/>
  <c r="AM18" i="33"/>
  <c r="AK181" i="35"/>
  <c r="AM181" i="35"/>
  <c r="AL181" i="35"/>
  <c r="AM94" i="34"/>
  <c r="AL94" i="34"/>
  <c r="AK94" i="34"/>
  <c r="AM110" i="32"/>
  <c r="AL110" i="32"/>
  <c r="AK110" i="32"/>
  <c r="AM135" i="34"/>
  <c r="AL135" i="34"/>
  <c r="AK135" i="34"/>
  <c r="AM176" i="33"/>
  <c r="AM13" i="35"/>
  <c r="AL13" i="35"/>
  <c r="AK13" i="35"/>
  <c r="AM166" i="32"/>
  <c r="AL166" i="32"/>
  <c r="AK166" i="32"/>
  <c r="AM100" i="34"/>
  <c r="AL100" i="34"/>
  <c r="AK100" i="34"/>
  <c r="AK102" i="34"/>
  <c r="AL102" i="34"/>
  <c r="AM102" i="34"/>
  <c r="AM31" i="33"/>
  <c r="AM148" i="33"/>
  <c r="AM69" i="35"/>
  <c r="AL69" i="35"/>
  <c r="AK69" i="35"/>
  <c r="AM103" i="35"/>
  <c r="AL103" i="35"/>
  <c r="AK103" i="35"/>
  <c r="AK98" i="32"/>
  <c r="AM98" i="32"/>
  <c r="AL98" i="32"/>
  <c r="AK143" i="32"/>
  <c r="AL143" i="32"/>
  <c r="AM143" i="32"/>
  <c r="AK176" i="34"/>
  <c r="AL176" i="34"/>
  <c r="AM176" i="34"/>
  <c r="AM55" i="34"/>
  <c r="AL55" i="34"/>
  <c r="AK55" i="34"/>
  <c r="AM108" i="35"/>
  <c r="AL108" i="35"/>
  <c r="AK108" i="35"/>
  <c r="AL149" i="35"/>
  <c r="AK149" i="35"/>
  <c r="AM149" i="35"/>
  <c r="AK116" i="35"/>
  <c r="AM116" i="35"/>
  <c r="AL116" i="35"/>
  <c r="Q12" i="32"/>
  <c r="Q13" i="32"/>
  <c r="Q14" i="32"/>
  <c r="Q15" i="32"/>
  <c r="Q16" i="32"/>
  <c r="Q17" i="32"/>
  <c r="Q18" i="32"/>
  <c r="Q19" i="32"/>
  <c r="Q20" i="32"/>
  <c r="Q21" i="32"/>
  <c r="Q22" i="32"/>
  <c r="Q23" i="32"/>
  <c r="Q24" i="32"/>
  <c r="Q25" i="32"/>
  <c r="Q26" i="32"/>
  <c r="Q27" i="32"/>
  <c r="Q28" i="32"/>
  <c r="Q29" i="32"/>
  <c r="Q30" i="32"/>
  <c r="Q31" i="32"/>
  <c r="Q32" i="32"/>
  <c r="Q33" i="32"/>
  <c r="Q34" i="32"/>
  <c r="Q35" i="32"/>
  <c r="Q36" i="32"/>
  <c r="Q37" i="32"/>
  <c r="Q38" i="32"/>
  <c r="Q39" i="32"/>
  <c r="Q40" i="32"/>
  <c r="Q41" i="32"/>
  <c r="Q42" i="32"/>
  <c r="Q43" i="32"/>
  <c r="Q44" i="32"/>
  <c r="Q45" i="32"/>
  <c r="Q46" i="32"/>
  <c r="Q47" i="32"/>
  <c r="Q48" i="32"/>
  <c r="Q49" i="32"/>
  <c r="Q50" i="32"/>
  <c r="Q51" i="32"/>
  <c r="Q52" i="32"/>
  <c r="Q53" i="32"/>
  <c r="Q54" i="32"/>
  <c r="Q55" i="32"/>
  <c r="Q56" i="32"/>
  <c r="Q57" i="32"/>
  <c r="Q58" i="32"/>
  <c r="Q59" i="32"/>
  <c r="Q60" i="32"/>
  <c r="Q61" i="32"/>
  <c r="Q62" i="32"/>
  <c r="Q63" i="32"/>
  <c r="Q64" i="32"/>
  <c r="Q65" i="32"/>
  <c r="Q66" i="32"/>
  <c r="Q67" i="32"/>
  <c r="Q68" i="32"/>
  <c r="Q69" i="32"/>
  <c r="Q70" i="32"/>
  <c r="Q71" i="32"/>
  <c r="Q72" i="32"/>
  <c r="Q73" i="32"/>
  <c r="Q74" i="32"/>
  <c r="Q75" i="32"/>
  <c r="Q76" i="32"/>
  <c r="Q77" i="32"/>
  <c r="Q78" i="32"/>
  <c r="Q79" i="32"/>
  <c r="Q80" i="32"/>
  <c r="Q81" i="32"/>
  <c r="Q82" i="32"/>
  <c r="Q83" i="32"/>
  <c r="Q84" i="32"/>
  <c r="Q85" i="32"/>
  <c r="Q86" i="32"/>
  <c r="Q87" i="32"/>
  <c r="Q88" i="32"/>
  <c r="Q89" i="32"/>
  <c r="Q90" i="32"/>
  <c r="Q91" i="32"/>
  <c r="Q92" i="32"/>
  <c r="Q93" i="32"/>
  <c r="Q94" i="32"/>
  <c r="Q95" i="32"/>
  <c r="Q96" i="32"/>
  <c r="Q97" i="32"/>
  <c r="Q98" i="32"/>
  <c r="Q99" i="32"/>
  <c r="Q100" i="32"/>
  <c r="Q101" i="32"/>
  <c r="Q102" i="32"/>
  <c r="Q103" i="32"/>
  <c r="Q104" i="32"/>
  <c r="Q105" i="32"/>
  <c r="Q106" i="32"/>
  <c r="Q107" i="32"/>
  <c r="Q108" i="32"/>
  <c r="Q109" i="32"/>
  <c r="Q110" i="32"/>
  <c r="Q111" i="32"/>
  <c r="Q112" i="32"/>
  <c r="Q113" i="32"/>
  <c r="Q114" i="32"/>
  <c r="Q115" i="32"/>
  <c r="Q116" i="32"/>
  <c r="Q117" i="32"/>
  <c r="Q118" i="32"/>
  <c r="Q119" i="32"/>
  <c r="Q120" i="32"/>
  <c r="Q121" i="32"/>
  <c r="Q122" i="32"/>
  <c r="Q123" i="32"/>
  <c r="Q124" i="32"/>
  <c r="Q125" i="32"/>
  <c r="Q126" i="32"/>
  <c r="Q127" i="32"/>
  <c r="Q128" i="32"/>
  <c r="Q129" i="32"/>
  <c r="Q130" i="32"/>
  <c r="Q131" i="32"/>
  <c r="Q132" i="32"/>
  <c r="Q133" i="32"/>
  <c r="Q134" i="32"/>
  <c r="Q135" i="32"/>
  <c r="Q136" i="32"/>
  <c r="Q137" i="32"/>
  <c r="Q138" i="32"/>
  <c r="Q139" i="32"/>
  <c r="Q140" i="32"/>
  <c r="Q141" i="32"/>
  <c r="Q142" i="32"/>
  <c r="Q143" i="32"/>
  <c r="Q144" i="32"/>
  <c r="Q145" i="32"/>
  <c r="Q146" i="32"/>
  <c r="Q147" i="32"/>
  <c r="Q148" i="32"/>
  <c r="Q149" i="32"/>
  <c r="Q150" i="32"/>
  <c r="Q151" i="32"/>
  <c r="Q152" i="32"/>
  <c r="Q153" i="32"/>
  <c r="Q154" i="32"/>
  <c r="Q155" i="32"/>
  <c r="Q156" i="32"/>
  <c r="Q157" i="32"/>
  <c r="Q158" i="32"/>
  <c r="Q159" i="32"/>
  <c r="Q160" i="32"/>
  <c r="Q161" i="32"/>
  <c r="Q162" i="32"/>
  <c r="Q163" i="32"/>
  <c r="Q164" i="32"/>
  <c r="Q165" i="32"/>
  <c r="Q166" i="32"/>
  <c r="Q167" i="32"/>
  <c r="Q168" i="32"/>
  <c r="Q169" i="32"/>
  <c r="Q170" i="32"/>
  <c r="Q171" i="32"/>
  <c r="Q172" i="32"/>
  <c r="Q173" i="32"/>
  <c r="Q174" i="32"/>
  <c r="Q175" i="32"/>
  <c r="Q176" i="32"/>
  <c r="Q177" i="32"/>
  <c r="Q178" i="32"/>
  <c r="Q179" i="32"/>
  <c r="Q180" i="32"/>
  <c r="Q181" i="32"/>
  <c r="Q182" i="32"/>
  <c r="Q183" i="32"/>
  <c r="Q184" i="32"/>
  <c r="Q185" i="32"/>
  <c r="Q186" i="32"/>
  <c r="Q187" i="32"/>
  <c r="Q188" i="32"/>
  <c r="Q189" i="32"/>
  <c r="Q190" i="32"/>
  <c r="Q191" i="32"/>
  <c r="Q192" i="32"/>
  <c r="Q193" i="32"/>
  <c r="Q194" i="32"/>
  <c r="Q195" i="32"/>
  <c r="Q196" i="32"/>
  <c r="Q197" i="32"/>
  <c r="Q198" i="32"/>
  <c r="Q199" i="32"/>
  <c r="Q200" i="32"/>
  <c r="Q201" i="32"/>
  <c r="Q202" i="32"/>
  <c r="Q203" i="32"/>
  <c r="Q204" i="32"/>
  <c r="Q205" i="32"/>
  <c r="Q206" i="32"/>
  <c r="Q207" i="32"/>
  <c r="Q208" i="32"/>
  <c r="Q209" i="32"/>
  <c r="Q210" i="32"/>
  <c r="Q211" i="32"/>
  <c r="Q212" i="32"/>
  <c r="Q213" i="32"/>
  <c r="Q214" i="32"/>
  <c r="Q215" i="32"/>
  <c r="Q216" i="32"/>
  <c r="Q217" i="32"/>
  <c r="Q218" i="32"/>
  <c r="Q219" i="32"/>
  <c r="Q220" i="32"/>
  <c r="Q221" i="32"/>
  <c r="Q222" i="32"/>
  <c r="Q223" i="32"/>
  <c r="Q224" i="32"/>
  <c r="Q225" i="32"/>
  <c r="Q226" i="32"/>
  <c r="Q227" i="32"/>
  <c r="Q228" i="32"/>
  <c r="Q229" i="32"/>
  <c r="Q230" i="32"/>
  <c r="Q231" i="32"/>
  <c r="Q232" i="32"/>
  <c r="Q233" i="32"/>
  <c r="Q234" i="32"/>
  <c r="Q235" i="32"/>
  <c r="Q236" i="32"/>
  <c r="Q237" i="32"/>
  <c r="Q238" i="32"/>
  <c r="Q239" i="32"/>
  <c r="Q240" i="32"/>
  <c r="Q241" i="32"/>
  <c r="Q242" i="32"/>
  <c r="Q243" i="32"/>
  <c r="Q244" i="32"/>
  <c r="Q245" i="32"/>
  <c r="Q246" i="32"/>
  <c r="Q247" i="32"/>
  <c r="Q248" i="32"/>
  <c r="Q249" i="32"/>
  <c r="Q250" i="32"/>
  <c r="Q251" i="32"/>
  <c r="Q252" i="32"/>
  <c r="Q253" i="32"/>
  <c r="Q254" i="32"/>
  <c r="Q255" i="32"/>
  <c r="Q256" i="32"/>
  <c r="Q257" i="32"/>
  <c r="Q258" i="32"/>
  <c r="Q259" i="32"/>
  <c r="Q260" i="32"/>
  <c r="Q261" i="32"/>
  <c r="Q262" i="32"/>
  <c r="Q263" i="32"/>
  <c r="Q264" i="32"/>
  <c r="Q265" i="32"/>
  <c r="Q266" i="32"/>
  <c r="Q267" i="32"/>
  <c r="Q268" i="32"/>
  <c r="Q269" i="32"/>
  <c r="Q270" i="32"/>
  <c r="Q271" i="32"/>
  <c r="Q272" i="32"/>
  <c r="Q273" i="32"/>
  <c r="Q274" i="32"/>
  <c r="Q275" i="32"/>
  <c r="Q276" i="32"/>
  <c r="Q277" i="32"/>
  <c r="Q278" i="32"/>
  <c r="Q279" i="32"/>
  <c r="Q280" i="32"/>
  <c r="Q281" i="32"/>
  <c r="Q282" i="32"/>
  <c r="Q283" i="32"/>
  <c r="Q284" i="32"/>
  <c r="Q285" i="32"/>
  <c r="Q286" i="32"/>
  <c r="Q287" i="32"/>
  <c r="Q288" i="32"/>
  <c r="Q289" i="32"/>
  <c r="Q290" i="32"/>
  <c r="Q291" i="32"/>
  <c r="Q292" i="32"/>
  <c r="Q293" i="32"/>
  <c r="Q294" i="32"/>
  <c r="Q295" i="32"/>
  <c r="Q296" i="32"/>
  <c r="Q297" i="32"/>
  <c r="Q298" i="32"/>
  <c r="Q299" i="32"/>
  <c r="Q300" i="32"/>
  <c r="Q301" i="32"/>
  <c r="Q302" i="32"/>
  <c r="Q303" i="32"/>
  <c r="Q304" i="32"/>
  <c r="Q305" i="32"/>
  <c r="Q306" i="32"/>
  <c r="Q307" i="32"/>
  <c r="Q308" i="32"/>
  <c r="Q309" i="32"/>
  <c r="Q310" i="32"/>
  <c r="Q311" i="32"/>
  <c r="Q312" i="32"/>
  <c r="Q313" i="32"/>
  <c r="Q314" i="32"/>
  <c r="Q315" i="32"/>
  <c r="Q316" i="32"/>
  <c r="Q317" i="32"/>
  <c r="Q318" i="32"/>
  <c r="Q319" i="32"/>
  <c r="Q320" i="32"/>
  <c r="Q321" i="32"/>
  <c r="Q322" i="32"/>
  <c r="Q323" i="32"/>
  <c r="Q324" i="32"/>
  <c r="Q325" i="32"/>
  <c r="Q326" i="32"/>
  <c r="Q327" i="32"/>
  <c r="Q328" i="32"/>
  <c r="Q329" i="32"/>
  <c r="Q330" i="32"/>
  <c r="Q331" i="32"/>
  <c r="Q332" i="32"/>
  <c r="Q333" i="32"/>
  <c r="Q334" i="32"/>
  <c r="Q335" i="32"/>
  <c r="Q336" i="32"/>
  <c r="Q337" i="32"/>
  <c r="Q338" i="32"/>
  <c r="Q339" i="32"/>
  <c r="Q340" i="32"/>
  <c r="Q341" i="32"/>
  <c r="Q342" i="32"/>
  <c r="Q343" i="32"/>
  <c r="Q344" i="32"/>
  <c r="Q345" i="32"/>
  <c r="Q346" i="32"/>
  <c r="Q347" i="32"/>
  <c r="Q348" i="32"/>
  <c r="Q349" i="32"/>
  <c r="Q350" i="32"/>
  <c r="Q351" i="32"/>
  <c r="Q352" i="32"/>
  <c r="Q353" i="32"/>
  <c r="Q354" i="32"/>
  <c r="Q355" i="32"/>
  <c r="Q356" i="32"/>
  <c r="Q357" i="32"/>
  <c r="Q358" i="32"/>
  <c r="Q359" i="32"/>
  <c r="Q360" i="32"/>
  <c r="Q361" i="32"/>
  <c r="Q362" i="32"/>
  <c r="Q363" i="32"/>
  <c r="Q364" i="32"/>
  <c r="Q365" i="32"/>
  <c r="Q366" i="32"/>
  <c r="Q367" i="32"/>
  <c r="Q368" i="32"/>
  <c r="Q369" i="32"/>
  <c r="Q370" i="32"/>
  <c r="Q371" i="32"/>
  <c r="Q372" i="32"/>
  <c r="Q373" i="32"/>
  <c r="Q374" i="32"/>
  <c r="Q375" i="32"/>
  <c r="Q376" i="32"/>
  <c r="Q377" i="32"/>
  <c r="Q378" i="32"/>
  <c r="Q379" i="32"/>
  <c r="Q380" i="32"/>
  <c r="Q381" i="32"/>
  <c r="Q382" i="32"/>
  <c r="Q383" i="32"/>
  <c r="Q384" i="32"/>
  <c r="Q385" i="32"/>
  <c r="Q386" i="32"/>
  <c r="Q387" i="32"/>
  <c r="Q388" i="32"/>
  <c r="Q389" i="32"/>
  <c r="Q390" i="32"/>
  <c r="Q391" i="32"/>
  <c r="Q392" i="32"/>
  <c r="Q393" i="32"/>
  <c r="Q394" i="32"/>
  <c r="Q395" i="32"/>
  <c r="Q396" i="32"/>
  <c r="Q397" i="32"/>
  <c r="Q398" i="32"/>
  <c r="Q399" i="32"/>
  <c r="Q400" i="32"/>
  <c r="Q401" i="32"/>
  <c r="Q402" i="32"/>
  <c r="Q403" i="32"/>
  <c r="Q404" i="32"/>
  <c r="Q405" i="32"/>
  <c r="Q406" i="32"/>
  <c r="Q407" i="32"/>
  <c r="Q408" i="32"/>
  <c r="Q409" i="32"/>
  <c r="Q410" i="32"/>
  <c r="Q411" i="32"/>
  <c r="Q412" i="32"/>
  <c r="Q413" i="32"/>
  <c r="Q414" i="32"/>
  <c r="Q415" i="32"/>
  <c r="Q416" i="32"/>
  <c r="Q417" i="32"/>
  <c r="Q418" i="32"/>
  <c r="Q419" i="32"/>
  <c r="Q420" i="32"/>
  <c r="Q421" i="32"/>
  <c r="Q422" i="32"/>
  <c r="Q423" i="32"/>
  <c r="Q424" i="32"/>
  <c r="Q425" i="32"/>
  <c r="Q426" i="32"/>
  <c r="Q427" i="32"/>
  <c r="Q428" i="32"/>
  <c r="Q429" i="32"/>
  <c r="Q430" i="32"/>
  <c r="Q431" i="32"/>
  <c r="Q432" i="32"/>
  <c r="Q433" i="32"/>
  <c r="Q434" i="32"/>
  <c r="Q435" i="32"/>
  <c r="Q436" i="32"/>
  <c r="Q437" i="32"/>
  <c r="Q438" i="32"/>
  <c r="Q439" i="32"/>
  <c r="Q440" i="32"/>
  <c r="Q441" i="32"/>
  <c r="Q442" i="32"/>
  <c r="Q443" i="32"/>
  <c r="Q444" i="32"/>
  <c r="Q445" i="32"/>
  <c r="Q446" i="32"/>
  <c r="Q447" i="32"/>
  <c r="Q448" i="32"/>
  <c r="Q449" i="32"/>
  <c r="Q450" i="32"/>
  <c r="Q451" i="32"/>
  <c r="Q452" i="32"/>
  <c r="Q453" i="32"/>
  <c r="Q454" i="32"/>
  <c r="Q455" i="32"/>
  <c r="Q456" i="32"/>
  <c r="Q457" i="32"/>
  <c r="Q458" i="32"/>
  <c r="Q459" i="32"/>
  <c r="Q460" i="32"/>
  <c r="Q461" i="32"/>
  <c r="Q462" i="32"/>
  <c r="Q463" i="32"/>
  <c r="Q464" i="32"/>
  <c r="Q465" i="32"/>
  <c r="Q466" i="32"/>
  <c r="Q467" i="32"/>
  <c r="Q468" i="32"/>
  <c r="Q469" i="32"/>
  <c r="Q470" i="32"/>
  <c r="Q471" i="32"/>
  <c r="Q472" i="32"/>
  <c r="Q473" i="32"/>
  <c r="Q474" i="32"/>
  <c r="Q475" i="32"/>
  <c r="Q476" i="32"/>
  <c r="Q477" i="32"/>
  <c r="Q478" i="32"/>
  <c r="Q479" i="32"/>
  <c r="Q480" i="32"/>
  <c r="Q481" i="32"/>
  <c r="Q482" i="32"/>
  <c r="Q483" i="32"/>
  <c r="Q484" i="32"/>
  <c r="Q485" i="32"/>
  <c r="Q486" i="32"/>
  <c r="Q487" i="32"/>
  <c r="Q488" i="32"/>
  <c r="Q489" i="32"/>
  <c r="Q490" i="32"/>
  <c r="Q491" i="32"/>
  <c r="Q492" i="32"/>
  <c r="Q493" i="32"/>
  <c r="Q494" i="32"/>
  <c r="Q495" i="32"/>
  <c r="Q496" i="32"/>
  <c r="Q497" i="32"/>
  <c r="Q498" i="32"/>
  <c r="Q499" i="32"/>
  <c r="Q500" i="32"/>
  <c r="AL80" i="32"/>
  <c r="AK80" i="32"/>
  <c r="AM80" i="32"/>
  <c r="AM29" i="34"/>
  <c r="AL29" i="34"/>
  <c r="AK29" i="34"/>
  <c r="AG3" i="33"/>
  <c r="AM153" i="33"/>
  <c r="AM45" i="34"/>
  <c r="AL45" i="34"/>
  <c r="AK45" i="34"/>
  <c r="AM205" i="34"/>
  <c r="AK205" i="34"/>
  <c r="AL205" i="34"/>
  <c r="AQ33" i="32"/>
  <c r="AL88" i="32"/>
  <c r="AK88" i="32"/>
  <c r="AM88" i="32"/>
  <c r="AM140" i="35"/>
  <c r="AL140" i="35"/>
  <c r="AK140" i="35"/>
  <c r="AK128" i="35"/>
  <c r="AM128" i="35"/>
  <c r="AL128" i="35"/>
  <c r="AM102" i="33"/>
  <c r="AL183" i="34"/>
  <c r="AK183" i="34"/>
  <c r="AM183" i="34"/>
  <c r="AM195" i="33"/>
  <c r="AK27" i="32"/>
  <c r="AL27" i="32"/>
  <c r="AM27" i="32"/>
  <c r="AM171" i="33"/>
  <c r="AM201" i="33"/>
  <c r="AK80" i="35"/>
  <c r="AM80" i="35"/>
  <c r="AL80" i="35"/>
  <c r="AM147" i="32"/>
  <c r="AL147" i="32"/>
  <c r="AK147" i="32"/>
  <c r="AM145" i="34"/>
  <c r="AL145" i="34"/>
  <c r="AK145" i="34"/>
  <c r="AM84" i="32"/>
  <c r="AL84" i="32"/>
  <c r="AK84" i="32"/>
  <c r="AM78" i="32"/>
  <c r="AL78" i="32"/>
  <c r="AK78" i="32"/>
  <c r="AM127" i="35"/>
  <c r="AL127" i="35"/>
  <c r="AK127" i="35"/>
  <c r="AK92" i="35"/>
  <c r="AL92" i="35"/>
  <c r="AM92" i="35"/>
  <c r="AM74" i="33"/>
  <c r="AM64" i="33"/>
  <c r="AM22" i="34"/>
  <c r="AL22" i="34"/>
  <c r="AK22" i="34"/>
  <c r="AM78" i="35"/>
  <c r="AL78" i="35"/>
  <c r="AK78" i="35"/>
  <c r="V4" i="33"/>
  <c r="AM17" i="35"/>
  <c r="AL17" i="35"/>
  <c r="AK17" i="35"/>
  <c r="AM206" i="32"/>
  <c r="AL206" i="32"/>
  <c r="AK206" i="32"/>
  <c r="V3" i="32"/>
  <c r="AM177" i="32"/>
  <c r="AL177" i="32"/>
  <c r="AK177" i="32"/>
  <c r="AK145" i="35"/>
  <c r="AM145" i="35"/>
  <c r="AL145" i="35"/>
  <c r="AM148" i="34"/>
  <c r="AL148" i="34"/>
  <c r="AK148" i="34"/>
  <c r="AM110" i="34"/>
  <c r="AL110" i="34"/>
  <c r="AK110" i="34"/>
  <c r="AM196" i="33"/>
  <c r="AM166" i="34"/>
  <c r="AL166" i="34"/>
  <c r="AK166" i="34"/>
  <c r="AM21" i="34"/>
  <c r="AL21" i="34"/>
  <c r="AK21" i="34"/>
  <c r="AM195" i="32"/>
  <c r="AL195" i="32"/>
  <c r="AK195" i="32"/>
  <c r="AM170" i="32"/>
  <c r="AL170" i="32"/>
  <c r="AK170" i="32"/>
  <c r="AM104" i="33"/>
  <c r="AM191" i="33"/>
  <c r="AL137" i="34"/>
  <c r="AM137" i="34"/>
  <c r="AK137" i="34"/>
  <c r="AK26" i="34"/>
  <c r="AL26" i="34"/>
  <c r="AM26" i="34"/>
  <c r="AM76" i="33"/>
  <c r="AM40" i="34"/>
  <c r="AL40" i="34"/>
  <c r="AK40" i="34"/>
  <c r="AK104" i="35"/>
  <c r="AM104" i="35"/>
  <c r="AL104" i="35"/>
  <c r="AK130" i="32"/>
  <c r="AL130" i="32"/>
  <c r="AM130" i="32"/>
  <c r="AK127" i="32"/>
  <c r="AL127" i="32"/>
  <c r="AM127" i="32"/>
  <c r="AK71" i="32"/>
  <c r="AL71" i="32"/>
  <c r="AM71" i="32"/>
  <c r="AM85" i="33"/>
  <c r="AM92" i="34"/>
  <c r="AL92" i="34"/>
  <c r="AK92" i="34"/>
  <c r="AM39" i="35"/>
  <c r="AL39" i="35"/>
  <c r="AK39" i="35"/>
  <c r="AM76" i="35"/>
  <c r="AL76" i="35"/>
  <c r="AK76" i="35"/>
  <c r="AM48" i="35"/>
  <c r="AK48" i="35"/>
  <c r="AL48" i="35"/>
  <c r="AQ36" i="33"/>
  <c r="AM41" i="34"/>
  <c r="AL41" i="34"/>
  <c r="AK41" i="34"/>
  <c r="AM204" i="35"/>
  <c r="AL204" i="35"/>
  <c r="AK204" i="35"/>
  <c r="AM111" i="33"/>
  <c r="AM180" i="34"/>
  <c r="AL180" i="34"/>
  <c r="AK180" i="34"/>
  <c r="AG3" i="32"/>
  <c r="AM139" i="32"/>
  <c r="AL139" i="32"/>
  <c r="AK139" i="32"/>
  <c r="AM121" i="33"/>
  <c r="AM34" i="34"/>
  <c r="AL34" i="34"/>
  <c r="AK34" i="34"/>
  <c r="AM199" i="35"/>
  <c r="AL199" i="35"/>
  <c r="AK199" i="35"/>
  <c r="AM60" i="34"/>
  <c r="AL60" i="34"/>
  <c r="AK60" i="34"/>
  <c r="AK66" i="34"/>
  <c r="AL66" i="34"/>
  <c r="AM66" i="34"/>
  <c r="AM170" i="35"/>
  <c r="AL170" i="35"/>
  <c r="AK170" i="35"/>
  <c r="AM146" i="32"/>
  <c r="AL146" i="32"/>
  <c r="AK146" i="32"/>
  <c r="AK194" i="35"/>
  <c r="AM194" i="35"/>
  <c r="AL194" i="35"/>
  <c r="AM128" i="33"/>
  <c r="AM188" i="32"/>
  <c r="AL188" i="32"/>
  <c r="AK188" i="32"/>
  <c r="AM158" i="35"/>
  <c r="AL158" i="35"/>
  <c r="AK158" i="35"/>
  <c r="AM64" i="32"/>
  <c r="AL64" i="32"/>
  <c r="AK64" i="32"/>
  <c r="AM129" i="33"/>
  <c r="AM203" i="35"/>
  <c r="AL203" i="35"/>
  <c r="AK203" i="35"/>
  <c r="AM43" i="32"/>
  <c r="AL43" i="32"/>
  <c r="AK43" i="32"/>
  <c r="AM75" i="32"/>
  <c r="AL75" i="32"/>
  <c r="AK75" i="32"/>
  <c r="AM96" i="33"/>
  <c r="AM83" i="35"/>
  <c r="AL83" i="35"/>
  <c r="AK83" i="35"/>
  <c r="AK101" i="32"/>
  <c r="AL101" i="32"/>
  <c r="AM101" i="32"/>
  <c r="AM203" i="33"/>
  <c r="AM44" i="34"/>
  <c r="AL44" i="34"/>
  <c r="AK44" i="34"/>
  <c r="AM59" i="33"/>
  <c r="AM135" i="32"/>
  <c r="AL135" i="32"/>
  <c r="AK135" i="32"/>
  <c r="AM14" i="34"/>
  <c r="AL14" i="34"/>
  <c r="AK14" i="34"/>
  <c r="AM208" i="35"/>
  <c r="AL208" i="35"/>
  <c r="AK208" i="35"/>
  <c r="AM142" i="33"/>
  <c r="AM146" i="33"/>
  <c r="AM198" i="34"/>
  <c r="AL198" i="34"/>
  <c r="AK198" i="34"/>
  <c r="AM62" i="35"/>
  <c r="AL62" i="35"/>
  <c r="AK62" i="35"/>
  <c r="AM57" i="34"/>
  <c r="AL57" i="34"/>
  <c r="AK57" i="34"/>
  <c r="AM65" i="34"/>
  <c r="AL65" i="34"/>
  <c r="AK65" i="34"/>
  <c r="Q11" i="34"/>
  <c r="Q12" i="34"/>
  <c r="Q13" i="34"/>
  <c r="Q14" i="34"/>
  <c r="Q15" i="34"/>
  <c r="Q16" i="34"/>
  <c r="Q17" i="34"/>
  <c r="Q18" i="34"/>
  <c r="Q19" i="34"/>
  <c r="Q20" i="34"/>
  <c r="Q21" i="34"/>
  <c r="Q22" i="34"/>
  <c r="Q23" i="34"/>
  <c r="Q24" i="34"/>
  <c r="Q25" i="34"/>
  <c r="Q26" i="34"/>
  <c r="Q27" i="34"/>
  <c r="Q28" i="34"/>
  <c r="Q29" i="34"/>
  <c r="Q30" i="34"/>
  <c r="Q31" i="34"/>
  <c r="Q32" i="34"/>
  <c r="Q33" i="34"/>
  <c r="Q34" i="34"/>
  <c r="Q35" i="34"/>
  <c r="Q36" i="34"/>
  <c r="Q37" i="34"/>
  <c r="Q38" i="34"/>
  <c r="Q39" i="34"/>
  <c r="Q40" i="34"/>
  <c r="Q41" i="34"/>
  <c r="Q42" i="34"/>
  <c r="Q43" i="34"/>
  <c r="Q44" i="34"/>
  <c r="Q45" i="34"/>
  <c r="Q46" i="34"/>
  <c r="Q47" i="34"/>
  <c r="Q48" i="34"/>
  <c r="Q49" i="34"/>
  <c r="Q50" i="34"/>
  <c r="Q51" i="34"/>
  <c r="Q52" i="34"/>
  <c r="Q53" i="34"/>
  <c r="Q54" i="34"/>
  <c r="Q55" i="34"/>
  <c r="Q56" i="34"/>
  <c r="Q57" i="34"/>
  <c r="Q58" i="34"/>
  <c r="Q59" i="34"/>
  <c r="Q60" i="34"/>
  <c r="Q61" i="34"/>
  <c r="Q62" i="34"/>
  <c r="Q63" i="34"/>
  <c r="Q64" i="34"/>
  <c r="Q65" i="34"/>
  <c r="Q66" i="34"/>
  <c r="Q67" i="34"/>
  <c r="Q68" i="34"/>
  <c r="Q69" i="34"/>
  <c r="Q70" i="34"/>
  <c r="Q71" i="34"/>
  <c r="Q72" i="34"/>
  <c r="Q73" i="34"/>
  <c r="Q74" i="34"/>
  <c r="Q75" i="34"/>
  <c r="Q76" i="34"/>
  <c r="Q77" i="34"/>
  <c r="Q78" i="34"/>
  <c r="Q79" i="34"/>
  <c r="Q80" i="34"/>
  <c r="Q81" i="34"/>
  <c r="Q82" i="34"/>
  <c r="Q83" i="34"/>
  <c r="Q84" i="34"/>
  <c r="Q85" i="34"/>
  <c r="Q86" i="34"/>
  <c r="Q87" i="34"/>
  <c r="Q88" i="34"/>
  <c r="Q89" i="34"/>
  <c r="Q90" i="34"/>
  <c r="Q91" i="34"/>
  <c r="Q92" i="34"/>
  <c r="Q93" i="34"/>
  <c r="Q94" i="34"/>
  <c r="Q95" i="34"/>
  <c r="Q96" i="34"/>
  <c r="Q97" i="34"/>
  <c r="Q98" i="34"/>
  <c r="Q99" i="34"/>
  <c r="Q100" i="34"/>
  <c r="Q101" i="34"/>
  <c r="Q102" i="34"/>
  <c r="Q103" i="34"/>
  <c r="Q104" i="34"/>
  <c r="Q105" i="34"/>
  <c r="Q106" i="34"/>
  <c r="Q107" i="34"/>
  <c r="Q108" i="34"/>
  <c r="Q109" i="34"/>
  <c r="Q110" i="34"/>
  <c r="Q111" i="34"/>
  <c r="Q112" i="34"/>
  <c r="Q113" i="34"/>
  <c r="Q114" i="34"/>
  <c r="Q115" i="34"/>
  <c r="Q116" i="34"/>
  <c r="Q117" i="34"/>
  <c r="Q118" i="34"/>
  <c r="Q119" i="34"/>
  <c r="Q120" i="34"/>
  <c r="Q121" i="34"/>
  <c r="Q122" i="34"/>
  <c r="Q123" i="34"/>
  <c r="Q124" i="34"/>
  <c r="Q125" i="34"/>
  <c r="Q126" i="34"/>
  <c r="Q127" i="34"/>
  <c r="Q128" i="34"/>
  <c r="Q129" i="34"/>
  <c r="Q130" i="34"/>
  <c r="Q131" i="34"/>
  <c r="Q132" i="34"/>
  <c r="Q133" i="34"/>
  <c r="Q134" i="34"/>
  <c r="Q135" i="34"/>
  <c r="Q136" i="34"/>
  <c r="Q137" i="34"/>
  <c r="Q138" i="34"/>
  <c r="Q139" i="34"/>
  <c r="Q140" i="34"/>
  <c r="Q141" i="34"/>
  <c r="Q142" i="34"/>
  <c r="Q143" i="34"/>
  <c r="Q144" i="34"/>
  <c r="Q145" i="34"/>
  <c r="Q146" i="34"/>
  <c r="Q147" i="34"/>
  <c r="Q148" i="34"/>
  <c r="Q149" i="34"/>
  <c r="Q150" i="34"/>
  <c r="Q151" i="34"/>
  <c r="Q152" i="34"/>
  <c r="Q153" i="34"/>
  <c r="Q154" i="34"/>
  <c r="Q155" i="34"/>
  <c r="Q156" i="34"/>
  <c r="Q157" i="34"/>
  <c r="Q158" i="34"/>
  <c r="Q159" i="34"/>
  <c r="Q160" i="34"/>
  <c r="Q161" i="34"/>
  <c r="Q162" i="34"/>
  <c r="Q163" i="34"/>
  <c r="Q164" i="34"/>
  <c r="Q165" i="34"/>
  <c r="Q166" i="34"/>
  <c r="Q167" i="34"/>
  <c r="Q168" i="34"/>
  <c r="Q169" i="34"/>
  <c r="Q170" i="34"/>
  <c r="Q171" i="34"/>
  <c r="Q172" i="34"/>
  <c r="Q173" i="34"/>
  <c r="Q174" i="34"/>
  <c r="Q175" i="34"/>
  <c r="Q176" i="34"/>
  <c r="Q177" i="34"/>
  <c r="Q178" i="34"/>
  <c r="Q179" i="34"/>
  <c r="Q180" i="34"/>
  <c r="Q181" i="34"/>
  <c r="Q182" i="34"/>
  <c r="Q183" i="34"/>
  <c r="Q184" i="34"/>
  <c r="Q185" i="34"/>
  <c r="Q186" i="34"/>
  <c r="Q187" i="34"/>
  <c r="Q188" i="34"/>
  <c r="Q189" i="34"/>
  <c r="Q190" i="34"/>
  <c r="Q191" i="34"/>
  <c r="Q192" i="34"/>
  <c r="Q193" i="34"/>
  <c r="Q194" i="34"/>
  <c r="Q195" i="34"/>
  <c r="Q196" i="34"/>
  <c r="Q197" i="34"/>
  <c r="Q198" i="34"/>
  <c r="Q199" i="34"/>
  <c r="Q200" i="34"/>
  <c r="Q201" i="34"/>
  <c r="Q202" i="34"/>
  <c r="Q203" i="34"/>
  <c r="Q204" i="34"/>
  <c r="Q205" i="34"/>
  <c r="Q206" i="34"/>
  <c r="Q207" i="34"/>
  <c r="Q208" i="34"/>
  <c r="Q209" i="34"/>
  <c r="Q210" i="34"/>
  <c r="Q211" i="34"/>
  <c r="Q212" i="34"/>
  <c r="Q213" i="34"/>
  <c r="Q214" i="34"/>
  <c r="Q215" i="34"/>
  <c r="Q216" i="34"/>
  <c r="Q217" i="34"/>
  <c r="Q218" i="34"/>
  <c r="Q219" i="34"/>
  <c r="Q220" i="34"/>
  <c r="Q221" i="34"/>
  <c r="Q222" i="34"/>
  <c r="Q223" i="34"/>
  <c r="Q224" i="34"/>
  <c r="Q225" i="34"/>
  <c r="Q226" i="34"/>
  <c r="Q227" i="34"/>
  <c r="Q228" i="34"/>
  <c r="Q229" i="34"/>
  <c r="Q230" i="34"/>
  <c r="Q231" i="34"/>
  <c r="Q232" i="34"/>
  <c r="Q233" i="34"/>
  <c r="Q234" i="34"/>
  <c r="Q235" i="34"/>
  <c r="Q236" i="34"/>
  <c r="Q237" i="34"/>
  <c r="Q238" i="34"/>
  <c r="Q239" i="34"/>
  <c r="Q240" i="34"/>
  <c r="Q241" i="34"/>
  <c r="Q242" i="34"/>
  <c r="Q243" i="34"/>
  <c r="Q244" i="34"/>
  <c r="Q245" i="34"/>
  <c r="Q246" i="34"/>
  <c r="Q247" i="34"/>
  <c r="Q248" i="34"/>
  <c r="Q249" i="34"/>
  <c r="Q250" i="34"/>
  <c r="Q251" i="34"/>
  <c r="Q252" i="34"/>
  <c r="Q253" i="34"/>
  <c r="Q254" i="34"/>
  <c r="Q255" i="34"/>
  <c r="Q256" i="34"/>
  <c r="Q257" i="34"/>
  <c r="Q258" i="34"/>
  <c r="Q259" i="34"/>
  <c r="Q260" i="34"/>
  <c r="Q261" i="34"/>
  <c r="Q262" i="34"/>
  <c r="Q263" i="34"/>
  <c r="Q264" i="34"/>
  <c r="Q265" i="34"/>
  <c r="Q266" i="34"/>
  <c r="Q267" i="34"/>
  <c r="Q268" i="34"/>
  <c r="Q269" i="34"/>
  <c r="Q270" i="34"/>
  <c r="Q271" i="34"/>
  <c r="Q272" i="34"/>
  <c r="Q273" i="34"/>
  <c r="Q274" i="34"/>
  <c r="Q275" i="34"/>
  <c r="Q276" i="34"/>
  <c r="Q277" i="34"/>
  <c r="Q278" i="34"/>
  <c r="Q279" i="34"/>
  <c r="Q280" i="34"/>
  <c r="Q281" i="34"/>
  <c r="Q282" i="34"/>
  <c r="Q283" i="34"/>
  <c r="Q284" i="34"/>
  <c r="Q285" i="34"/>
  <c r="Q286" i="34"/>
  <c r="Q287" i="34"/>
  <c r="Q288" i="34"/>
  <c r="Q289" i="34"/>
  <c r="Q290" i="34"/>
  <c r="Q291" i="34"/>
  <c r="Q292" i="34"/>
  <c r="Q293" i="34"/>
  <c r="Q294" i="34"/>
  <c r="Q295" i="34"/>
  <c r="Q296" i="34"/>
  <c r="Q297" i="34"/>
  <c r="Q298" i="34"/>
  <c r="Q299" i="34"/>
  <c r="Q300" i="34"/>
  <c r="Q301" i="34"/>
  <c r="Q302" i="34"/>
  <c r="Q303" i="34"/>
  <c r="Q304" i="34"/>
  <c r="Q305" i="34"/>
  <c r="Q306" i="34"/>
  <c r="Q307" i="34"/>
  <c r="Q308" i="34"/>
  <c r="Q309" i="34"/>
  <c r="Q310" i="34"/>
  <c r="Q311" i="34"/>
  <c r="Q312" i="34"/>
  <c r="Q313" i="34"/>
  <c r="Q314" i="34"/>
  <c r="Q315" i="34"/>
  <c r="Q316" i="34"/>
  <c r="Q317" i="34"/>
  <c r="Q318" i="34"/>
  <c r="Q319" i="34"/>
  <c r="Q320" i="34"/>
  <c r="Q321" i="34"/>
  <c r="Q322" i="34"/>
  <c r="Q323" i="34"/>
  <c r="Q324" i="34"/>
  <c r="Q325" i="34"/>
  <c r="Q326" i="34"/>
  <c r="Q327" i="34"/>
  <c r="Q328" i="34"/>
  <c r="Q329" i="34"/>
  <c r="Q330" i="34"/>
  <c r="Q331" i="34"/>
  <c r="Q332" i="34"/>
  <c r="Q333" i="34"/>
  <c r="Q334" i="34"/>
  <c r="Q335" i="34"/>
  <c r="Q336" i="34"/>
  <c r="Q337" i="34"/>
  <c r="Q338" i="34"/>
  <c r="Q339" i="34"/>
  <c r="Q340" i="34"/>
  <c r="Q341" i="34"/>
  <c r="Q342" i="34"/>
  <c r="Q343" i="34"/>
  <c r="Q344" i="34"/>
  <c r="Q345" i="34"/>
  <c r="Q346" i="34"/>
  <c r="Q347" i="34"/>
  <c r="Q348" i="34"/>
  <c r="Q349" i="34"/>
  <c r="Q350" i="34"/>
  <c r="Q351" i="34"/>
  <c r="Q352" i="34"/>
  <c r="Q353" i="34"/>
  <c r="Q354" i="34"/>
  <c r="Q355" i="34"/>
  <c r="Q356" i="34"/>
  <c r="Q357" i="34"/>
  <c r="Q358" i="34"/>
  <c r="Q359" i="34"/>
  <c r="Q360" i="34"/>
  <c r="Q361" i="34"/>
  <c r="Q362" i="34"/>
  <c r="Q363" i="34"/>
  <c r="Q364" i="34"/>
  <c r="Q365" i="34"/>
  <c r="Q366" i="34"/>
  <c r="Q367" i="34"/>
  <c r="Q368" i="34"/>
  <c r="Q369" i="34"/>
  <c r="Q370" i="34"/>
  <c r="Q371" i="34"/>
  <c r="Q372" i="34"/>
  <c r="Q373" i="34"/>
  <c r="Q374" i="34"/>
  <c r="Q375" i="34"/>
  <c r="Q376" i="34"/>
  <c r="Q377" i="34"/>
  <c r="Q378" i="34"/>
  <c r="Q379" i="34"/>
  <c r="Q380" i="34"/>
  <c r="Q381" i="34"/>
  <c r="Q382" i="34"/>
  <c r="Q383" i="34"/>
  <c r="Q384" i="34"/>
  <c r="Q385" i="34"/>
  <c r="Q386" i="34"/>
  <c r="Q387" i="34"/>
  <c r="Q388" i="34"/>
  <c r="Q389" i="34"/>
  <c r="Q390" i="34"/>
  <c r="Q391" i="34"/>
  <c r="Q392" i="34"/>
  <c r="Q393" i="34"/>
  <c r="Q394" i="34"/>
  <c r="Q395" i="34"/>
  <c r="Q396" i="34"/>
  <c r="Q397" i="34"/>
  <c r="Q398" i="34"/>
  <c r="Q399" i="34"/>
  <c r="Q400" i="34"/>
  <c r="Q401" i="34"/>
  <c r="Q402" i="34"/>
  <c r="Q403" i="34"/>
  <c r="Q404" i="34"/>
  <c r="Q405" i="34"/>
  <c r="Q406" i="34"/>
  <c r="Q407" i="34"/>
  <c r="Q408" i="34"/>
  <c r="Q409" i="34"/>
  <c r="Q410" i="34"/>
  <c r="Q411" i="34"/>
  <c r="Q412" i="34"/>
  <c r="Q413" i="34"/>
  <c r="Q414" i="34"/>
  <c r="Q415" i="34"/>
  <c r="Q416" i="34"/>
  <c r="Q417" i="34"/>
  <c r="Q418" i="34"/>
  <c r="Q419" i="34"/>
  <c r="Q420" i="34"/>
  <c r="Q421" i="34"/>
  <c r="Q422" i="34"/>
  <c r="Q423" i="34"/>
  <c r="Q424" i="34"/>
  <c r="Q425" i="34"/>
  <c r="Q426" i="34"/>
  <c r="Q427" i="34"/>
  <c r="Q428" i="34"/>
  <c r="Q429" i="34"/>
  <c r="Q430" i="34"/>
  <c r="Q431" i="34"/>
  <c r="Q432" i="34"/>
  <c r="Q433" i="34"/>
  <c r="Q434" i="34"/>
  <c r="Q435" i="34"/>
  <c r="Q436" i="34"/>
  <c r="Q437" i="34"/>
  <c r="Q438" i="34"/>
  <c r="Q439" i="34"/>
  <c r="Q440" i="34"/>
  <c r="Q441" i="34"/>
  <c r="Q442" i="34"/>
  <c r="Q443" i="34"/>
  <c r="Q444" i="34"/>
  <c r="Q445" i="34"/>
  <c r="Q446" i="34"/>
  <c r="Q447" i="34"/>
  <c r="Q448" i="34"/>
  <c r="Q449" i="34"/>
  <c r="Q450" i="34"/>
  <c r="Q451" i="34"/>
  <c r="Q452" i="34"/>
  <c r="Q453" i="34"/>
  <c r="Q454" i="34"/>
  <c r="Q455" i="34"/>
  <c r="Q456" i="34"/>
  <c r="Q457" i="34"/>
  <c r="Q458" i="34"/>
  <c r="Q459" i="34"/>
  <c r="Q460" i="34"/>
  <c r="Q461" i="34"/>
  <c r="Q462" i="34"/>
  <c r="Q463" i="34"/>
  <c r="Q464" i="34"/>
  <c r="Q465" i="34"/>
  <c r="Q466" i="34"/>
  <c r="Q467" i="34"/>
  <c r="Q468" i="34"/>
  <c r="Q469" i="34"/>
  <c r="Q470" i="34"/>
  <c r="Q471" i="34"/>
  <c r="Q472" i="34"/>
  <c r="Q473" i="34"/>
  <c r="Q474" i="34"/>
  <c r="Q475" i="34"/>
  <c r="Q476" i="34"/>
  <c r="Q477" i="34"/>
  <c r="Q478" i="34"/>
  <c r="Q479" i="34"/>
  <c r="Q480" i="34"/>
  <c r="Q481" i="34"/>
  <c r="Q482" i="34"/>
  <c r="Q483" i="34"/>
  <c r="Q484" i="34"/>
  <c r="Q485" i="34"/>
  <c r="Q486" i="34"/>
  <c r="Q487" i="34"/>
  <c r="Q488" i="34"/>
  <c r="Q489" i="34"/>
  <c r="Q490" i="34"/>
  <c r="Q491" i="34"/>
  <c r="Q492" i="34"/>
  <c r="Q493" i="34"/>
  <c r="Q494" i="34"/>
  <c r="Q495" i="34"/>
  <c r="Q496" i="34"/>
  <c r="Q497" i="34"/>
  <c r="Q498" i="34"/>
  <c r="Q499" i="34"/>
  <c r="Q500" i="34"/>
  <c r="AK44" i="35"/>
  <c r="AM44" i="35"/>
  <c r="AL44" i="35"/>
  <c r="AL167" i="35"/>
  <c r="AK167" i="35"/>
  <c r="AM167" i="35"/>
  <c r="AZ19" i="32"/>
  <c r="AZ27" i="32"/>
  <c r="BA27" i="32"/>
  <c r="AM32" i="34"/>
  <c r="AL32" i="34"/>
  <c r="AK32" i="34"/>
  <c r="AQ40" i="33"/>
  <c r="H9" i="32"/>
  <c r="B9" i="32"/>
  <c r="AM84" i="33"/>
  <c r="AM45" i="33"/>
  <c r="V4" i="32"/>
  <c r="AM179" i="32"/>
  <c r="AL179" i="32"/>
  <c r="AK179" i="32"/>
  <c r="AM27" i="33"/>
  <c r="AM49" i="34"/>
  <c r="AL49" i="34"/>
  <c r="AK49" i="34"/>
  <c r="AM32" i="33"/>
  <c r="AM47" i="33"/>
  <c r="AM56" i="33"/>
  <c r="AM71" i="33"/>
  <c r="AM78" i="33"/>
  <c r="AM89" i="33"/>
  <c r="AM110" i="33"/>
  <c r="AM119" i="33"/>
  <c r="AM131" i="33"/>
  <c r="AM132" i="33"/>
  <c r="AM138" i="33"/>
  <c r="AM140" i="33"/>
  <c r="AM143" i="33"/>
  <c r="AM167" i="33"/>
  <c r="AM182" i="33"/>
  <c r="AM190" i="33"/>
  <c r="AM207" i="33"/>
  <c r="AI6" i="33"/>
  <c r="AM143" i="34"/>
  <c r="AL143" i="34"/>
  <c r="AK143" i="34"/>
  <c r="AM161" i="34"/>
  <c r="AL161" i="34"/>
  <c r="AK161" i="34"/>
  <c r="AK54" i="34"/>
  <c r="AL54" i="34"/>
  <c r="AM54" i="34"/>
  <c r="AM109" i="34"/>
  <c r="AL109" i="34"/>
  <c r="AK109" i="34"/>
  <c r="AM25" i="34"/>
  <c r="AL25" i="34"/>
  <c r="AK25" i="34"/>
  <c r="AM63" i="34"/>
  <c r="AL63" i="34"/>
  <c r="AK63" i="34"/>
  <c r="G10" i="32"/>
  <c r="S11" i="32"/>
  <c r="AD11" i="32"/>
  <c r="AM147" i="35"/>
  <c r="AL147" i="35"/>
  <c r="AK147" i="35"/>
  <c r="AL159" i="34"/>
  <c r="AK159" i="34"/>
  <c r="AM159" i="34"/>
  <c r="AM11" i="34"/>
  <c r="AL11" i="34"/>
  <c r="AK11" i="34"/>
  <c r="S11" i="33"/>
  <c r="AD11" i="33"/>
  <c r="I10" i="33"/>
  <c r="AM32" i="35"/>
  <c r="AL32" i="35"/>
  <c r="AK32" i="35"/>
  <c r="AM101" i="35"/>
  <c r="AL101" i="35"/>
  <c r="AK101" i="35"/>
  <c r="AM111" i="34"/>
  <c r="AL111" i="34"/>
  <c r="AK111" i="34"/>
  <c r="AM196" i="35"/>
  <c r="AL196" i="35"/>
  <c r="AK196" i="35"/>
  <c r="A9" i="32"/>
  <c r="J9" i="32"/>
  <c r="V5" i="32"/>
  <c r="AM134" i="32"/>
  <c r="AL134" i="32"/>
  <c r="AK134" i="32"/>
  <c r="AM88" i="35"/>
  <c r="AL88" i="35"/>
  <c r="AK88" i="35"/>
  <c r="AZ21" i="34"/>
  <c r="AZ29" i="34"/>
  <c r="BA29" i="34"/>
  <c r="AL97" i="35"/>
  <c r="AK97" i="35"/>
  <c r="AM97" i="35"/>
  <c r="AM118" i="32"/>
  <c r="AL118" i="32"/>
  <c r="AK118" i="32"/>
  <c r="AM75" i="35"/>
  <c r="AL75" i="35"/>
  <c r="AK75" i="35"/>
  <c r="AL37" i="35"/>
  <c r="AK37" i="35"/>
  <c r="AM37" i="35"/>
  <c r="AM200" i="32"/>
  <c r="AL200" i="32"/>
  <c r="AK200" i="32"/>
  <c r="AM96" i="32"/>
  <c r="AL96" i="32"/>
  <c r="AK96" i="32"/>
  <c r="AM63" i="32"/>
  <c r="AL63" i="32"/>
  <c r="AK63" i="32"/>
  <c r="AM135" i="35"/>
  <c r="AL135" i="35"/>
  <c r="AK135" i="35"/>
  <c r="AM138" i="32"/>
  <c r="AL138" i="32"/>
  <c r="AK138" i="32"/>
  <c r="AK197" i="32"/>
  <c r="AM197" i="32"/>
  <c r="AL197" i="32"/>
  <c r="AM85" i="34"/>
  <c r="AL85" i="34"/>
  <c r="AK85" i="34"/>
  <c r="AM47" i="35"/>
  <c r="AL47" i="35"/>
  <c r="AK47" i="35"/>
  <c r="AM186" i="32"/>
  <c r="AL186" i="32"/>
  <c r="AK186" i="32"/>
  <c r="AL69" i="34"/>
  <c r="AK69" i="34"/>
  <c r="AM69" i="34"/>
  <c r="AM36" i="35"/>
  <c r="AK36" i="35"/>
  <c r="AL36" i="35"/>
  <c r="AZ18" i="32"/>
  <c r="AZ26" i="32"/>
  <c r="BA26" i="32"/>
  <c r="AM201" i="32"/>
  <c r="AL201" i="32"/>
  <c r="AK201" i="32"/>
  <c r="AM58" i="34"/>
  <c r="AL58" i="34"/>
  <c r="AK58" i="34"/>
  <c r="AM208" i="32"/>
  <c r="AL208" i="32"/>
  <c r="AK208" i="32"/>
  <c r="AQ40" i="32"/>
  <c r="AM76" i="32"/>
  <c r="AL76" i="32"/>
  <c r="AK76" i="32"/>
  <c r="AK150" i="34"/>
  <c r="AM150" i="34"/>
  <c r="AL150" i="34"/>
  <c r="AM89" i="32"/>
  <c r="AL89" i="32"/>
  <c r="AK89" i="32"/>
  <c r="AK177" i="34"/>
  <c r="AM177" i="34"/>
  <c r="AL177" i="34"/>
  <c r="AM112" i="32"/>
  <c r="AL112" i="32"/>
  <c r="AK112" i="32"/>
  <c r="AK30" i="35"/>
  <c r="AL30" i="35"/>
  <c r="AM30" i="35"/>
  <c r="AK107" i="32"/>
  <c r="AL107" i="32"/>
  <c r="AM107" i="32"/>
  <c r="AL132" i="34"/>
  <c r="AK132" i="34"/>
  <c r="AM132" i="34"/>
  <c r="AM188" i="35"/>
  <c r="AL188" i="35"/>
  <c r="AK188" i="35"/>
  <c r="AL81" i="35"/>
  <c r="AM81" i="35"/>
  <c r="AK81" i="35"/>
  <c r="AM96" i="34"/>
  <c r="AL96" i="34"/>
  <c r="AK96" i="34"/>
  <c r="AK98" i="35"/>
  <c r="AM98" i="35"/>
  <c r="AL98" i="35"/>
  <c r="AM172" i="32"/>
  <c r="AL172" i="32"/>
  <c r="AK172" i="32"/>
  <c r="AM139" i="34"/>
  <c r="AL139" i="34"/>
  <c r="AK139" i="34"/>
  <c r="AK39" i="32"/>
  <c r="AL39" i="32"/>
  <c r="AM39" i="32"/>
  <c r="AK173" i="32"/>
  <c r="AL173" i="32"/>
  <c r="AM173" i="32"/>
  <c r="AF6" i="34"/>
  <c r="AM65" i="35"/>
  <c r="AL65" i="35"/>
  <c r="AK65" i="35"/>
  <c r="AM104" i="34"/>
  <c r="AL104" i="34"/>
  <c r="AK104" i="34"/>
  <c r="AL175" i="35"/>
  <c r="AK175" i="35"/>
  <c r="AM175" i="35"/>
  <c r="AK42" i="34"/>
  <c r="AL42" i="34"/>
  <c r="AM42" i="34"/>
  <c r="AM73" i="32"/>
  <c r="AL73" i="32"/>
  <c r="AK73" i="32"/>
  <c r="AM167" i="34"/>
  <c r="AL167" i="34"/>
  <c r="AK167" i="34"/>
  <c r="AM124" i="32"/>
  <c r="AL124" i="32"/>
  <c r="AK124" i="32"/>
  <c r="I9" i="33"/>
  <c r="G9" i="33"/>
  <c r="AM34" i="35"/>
  <c r="AL34" i="35"/>
  <c r="AK34" i="35"/>
  <c r="AM39" i="34"/>
  <c r="AL39" i="34"/>
  <c r="AK39" i="34"/>
  <c r="AL82" i="35"/>
  <c r="AK82" i="35"/>
  <c r="AM82" i="35"/>
  <c r="AK138" i="35"/>
  <c r="AM138" i="35"/>
  <c r="AL138" i="35"/>
  <c r="AL170" i="30"/>
  <c r="AM170" i="30"/>
  <c r="AK170" i="30"/>
  <c r="AK10" i="30"/>
  <c r="AM10" i="30"/>
  <c r="AL10" i="30"/>
  <c r="AK101" i="30"/>
  <c r="AM101" i="30"/>
  <c r="AL101" i="30"/>
  <c r="AM132" i="31"/>
  <c r="AL132" i="31"/>
  <c r="AK132" i="31"/>
  <c r="AK166" i="30"/>
  <c r="AM166" i="30"/>
  <c r="AL166" i="30"/>
  <c r="AM94" i="30"/>
  <c r="AL94" i="30"/>
  <c r="AK94" i="30"/>
  <c r="AM140" i="31"/>
  <c r="AL140" i="31"/>
  <c r="AK140" i="31"/>
  <c r="AL153" i="30"/>
  <c r="AK153" i="30"/>
  <c r="AM153" i="30"/>
  <c r="AM136" i="30"/>
  <c r="AL136" i="30"/>
  <c r="AK136" i="30"/>
  <c r="AM74" i="30"/>
  <c r="AL74" i="30"/>
  <c r="AK74" i="30"/>
  <c r="AK202" i="30"/>
  <c r="AL202" i="30"/>
  <c r="AM202" i="30"/>
  <c r="AK103" i="30"/>
  <c r="AM103" i="30"/>
  <c r="AL103" i="30"/>
  <c r="AM182" i="31"/>
  <c r="AK182" i="31"/>
  <c r="AL182" i="31"/>
  <c r="AM172" i="30"/>
  <c r="AK172" i="30"/>
  <c r="AL172" i="30"/>
  <c r="AM135" i="31"/>
  <c r="AL135" i="31"/>
  <c r="AK135" i="31"/>
  <c r="AL109" i="30"/>
  <c r="AK109" i="30"/>
  <c r="AM109" i="30"/>
  <c r="AM187" i="31"/>
  <c r="AL187" i="31"/>
  <c r="AK187" i="31"/>
  <c r="AM27" i="30"/>
  <c r="AL27" i="30"/>
  <c r="AK27" i="30"/>
  <c r="AL66" i="30"/>
  <c r="AM66" i="30"/>
  <c r="AK66" i="30"/>
  <c r="AM50" i="30"/>
  <c r="AL50" i="30"/>
  <c r="AK50" i="30"/>
  <c r="AL52" i="30"/>
  <c r="AK52" i="30"/>
  <c r="AM52" i="30"/>
  <c r="AK174" i="30"/>
  <c r="AM174" i="30"/>
  <c r="AL174" i="30"/>
  <c r="AM64" i="31"/>
  <c r="AL64" i="31"/>
  <c r="AK64" i="31"/>
  <c r="AM47" i="30"/>
  <c r="AL47" i="30"/>
  <c r="AK47" i="30"/>
  <c r="AM167" i="31"/>
  <c r="AL167" i="31"/>
  <c r="AK167" i="31"/>
  <c r="AM69" i="31"/>
  <c r="AL69" i="31"/>
  <c r="AK69" i="31"/>
  <c r="AM149" i="30"/>
  <c r="AL149" i="30"/>
  <c r="AK149" i="30"/>
  <c r="AM203" i="31"/>
  <c r="AL203" i="31"/>
  <c r="AK203" i="31"/>
  <c r="AM15" i="30"/>
  <c r="AL15" i="30"/>
  <c r="AK15" i="30"/>
  <c r="AM172" i="31"/>
  <c r="AL172" i="31"/>
  <c r="AK172" i="31"/>
  <c r="AM108" i="31"/>
  <c r="AL108" i="31"/>
  <c r="AK108" i="31"/>
  <c r="AL78" i="30"/>
  <c r="AK78" i="30"/>
  <c r="AM78" i="30"/>
  <c r="AK132" i="30"/>
  <c r="AL132" i="30"/>
  <c r="AM132" i="30"/>
  <c r="AL65" i="31"/>
  <c r="AK65" i="31"/>
  <c r="AM65" i="31"/>
  <c r="AL64" i="30"/>
  <c r="AK64" i="30"/>
  <c r="AM64" i="30"/>
  <c r="AK134" i="31"/>
  <c r="AM134" i="31"/>
  <c r="AL134" i="31"/>
  <c r="AL140" i="30"/>
  <c r="AK140" i="30"/>
  <c r="AM140" i="30"/>
  <c r="AK30" i="31"/>
  <c r="AL30" i="31"/>
  <c r="AM30" i="31"/>
  <c r="AM177" i="30"/>
  <c r="AL177" i="30"/>
  <c r="AK177" i="30"/>
  <c r="AM146" i="31"/>
  <c r="AK146" i="31"/>
  <c r="AL146" i="31"/>
  <c r="AM114" i="31"/>
  <c r="AL114" i="31"/>
  <c r="AK114" i="31"/>
  <c r="AK131" i="31"/>
  <c r="AM131" i="31"/>
  <c r="AL131" i="31"/>
  <c r="AM137" i="30"/>
  <c r="AL137" i="30"/>
  <c r="AK137" i="30"/>
  <c r="AM170" i="31"/>
  <c r="AK170" i="31"/>
  <c r="AL170" i="31"/>
  <c r="BA28" i="31"/>
  <c r="AZ20" i="31"/>
  <c r="AZ28" i="31"/>
  <c r="AL196" i="30"/>
  <c r="AK196" i="30"/>
  <c r="AM196" i="30"/>
  <c r="AM139" i="31"/>
  <c r="AL139" i="31"/>
  <c r="AK139" i="31"/>
  <c r="AM60" i="30"/>
  <c r="AL60" i="30"/>
  <c r="AK60" i="30"/>
  <c r="AM163" i="31"/>
  <c r="AL163" i="31"/>
  <c r="AK163" i="31"/>
  <c r="AM186" i="30"/>
  <c r="AL186" i="30"/>
  <c r="AK186" i="30"/>
  <c r="AL77" i="31"/>
  <c r="AK77" i="31"/>
  <c r="AM77" i="31"/>
  <c r="AM51" i="31"/>
  <c r="AL51" i="31"/>
  <c r="AK51" i="31"/>
  <c r="AK49" i="30"/>
  <c r="AM49" i="30"/>
  <c r="AL49" i="30"/>
  <c r="AM75" i="30"/>
  <c r="AK75" i="30"/>
  <c r="AL75" i="30"/>
  <c r="AK115" i="30"/>
  <c r="AM115" i="30"/>
  <c r="AL115" i="30"/>
  <c r="AM158" i="31"/>
  <c r="AL158" i="31"/>
  <c r="AK158" i="31"/>
  <c r="AM43" i="31"/>
  <c r="AL43" i="31"/>
  <c r="AK43" i="31"/>
  <c r="AM171" i="30"/>
  <c r="AL171" i="30"/>
  <c r="AK171" i="30"/>
  <c r="AM72" i="30"/>
  <c r="AL72" i="30"/>
  <c r="AK72" i="30"/>
  <c r="AM150" i="31"/>
  <c r="AL150" i="31"/>
  <c r="AK150" i="31"/>
  <c r="AM130" i="30"/>
  <c r="AL130" i="30"/>
  <c r="AK130" i="30"/>
  <c r="AM152" i="31"/>
  <c r="AL152" i="31"/>
  <c r="AK152" i="31"/>
  <c r="AL73" i="30"/>
  <c r="AK73" i="30"/>
  <c r="AM73" i="30"/>
  <c r="AL188" i="30"/>
  <c r="AK188" i="30"/>
  <c r="AM188" i="30"/>
  <c r="AK133" i="30"/>
  <c r="AL133" i="30"/>
  <c r="AM133" i="30"/>
  <c r="AM147" i="30"/>
  <c r="AL147" i="30"/>
  <c r="AK147" i="30"/>
  <c r="H8" i="31"/>
  <c r="B8" i="31"/>
  <c r="AM96" i="31"/>
  <c r="AL96" i="31"/>
  <c r="AK96" i="31"/>
  <c r="AM161" i="31"/>
  <c r="AL161" i="31"/>
  <c r="AK161" i="31"/>
  <c r="AM56" i="30"/>
  <c r="AK56" i="30"/>
  <c r="AL56" i="30"/>
  <c r="AM100" i="30"/>
  <c r="AL100" i="30"/>
  <c r="AK100" i="30"/>
  <c r="AM139" i="30"/>
  <c r="AL139" i="30"/>
  <c r="AK139" i="30"/>
  <c r="AM26" i="30"/>
  <c r="AL26" i="30"/>
  <c r="AK26" i="30"/>
  <c r="AM88" i="31"/>
  <c r="AK88" i="31"/>
  <c r="AL88" i="31"/>
  <c r="AM177" i="31"/>
  <c r="AL177" i="31"/>
  <c r="AK177" i="31"/>
  <c r="AK89" i="30"/>
  <c r="AL89" i="30"/>
  <c r="AM89" i="30"/>
  <c r="AM183" i="31"/>
  <c r="AL183" i="31"/>
  <c r="AK183" i="31"/>
  <c r="AL121" i="30"/>
  <c r="AK121" i="30"/>
  <c r="AM121" i="30"/>
  <c r="AM149" i="31"/>
  <c r="AL149" i="31"/>
  <c r="AK149" i="31"/>
  <c r="AM199" i="31"/>
  <c r="AL199" i="31"/>
  <c r="AK199" i="31"/>
  <c r="AM111" i="31"/>
  <c r="AL111" i="31"/>
  <c r="AK111" i="31"/>
  <c r="J8" i="31"/>
  <c r="A8" i="31"/>
  <c r="AK154" i="31"/>
  <c r="AM154" i="31"/>
  <c r="AL154" i="31"/>
  <c r="AM193" i="30"/>
  <c r="AL193" i="30"/>
  <c r="AK193" i="30"/>
  <c r="AM201" i="30"/>
  <c r="AL201" i="30"/>
  <c r="AK201" i="30"/>
  <c r="AM207" i="30"/>
  <c r="AL207" i="30"/>
  <c r="AK207" i="30"/>
  <c r="AM22" i="30"/>
  <c r="AL22" i="30"/>
  <c r="AK22" i="30"/>
  <c r="AL28" i="31"/>
  <c r="AK28" i="31"/>
  <c r="AM28" i="31"/>
  <c r="AK81" i="30"/>
  <c r="AM81" i="30"/>
  <c r="AL81" i="30"/>
  <c r="AM87" i="31"/>
  <c r="AL87" i="31"/>
  <c r="AK87" i="31"/>
  <c r="AM75" i="31"/>
  <c r="AL75" i="31"/>
  <c r="AK75" i="31"/>
  <c r="AM145" i="30"/>
  <c r="AL145" i="30"/>
  <c r="AK145" i="30"/>
  <c r="AM138" i="30"/>
  <c r="AL138" i="30"/>
  <c r="AK138" i="30"/>
  <c r="AM84" i="30"/>
  <c r="AL84" i="30"/>
  <c r="AK84" i="30"/>
  <c r="AM58" i="31"/>
  <c r="AL58" i="31"/>
  <c r="AK58" i="31"/>
  <c r="AM129" i="31"/>
  <c r="AL129" i="31"/>
  <c r="AK129" i="31"/>
  <c r="AK31" i="30"/>
  <c r="AM31" i="30"/>
  <c r="AL31" i="30"/>
  <c r="AM106" i="31"/>
  <c r="AL106" i="31"/>
  <c r="AK106" i="31"/>
  <c r="AM32" i="30"/>
  <c r="AL32" i="30"/>
  <c r="AK32" i="30"/>
  <c r="AK113" i="30"/>
  <c r="AM113" i="30"/>
  <c r="AL113" i="30"/>
  <c r="AM183" i="30"/>
  <c r="AL183" i="30"/>
  <c r="AK183" i="30"/>
  <c r="AM195" i="31"/>
  <c r="AL195" i="31"/>
  <c r="AK195" i="31"/>
  <c r="AF6" i="30"/>
  <c r="AM184" i="30"/>
  <c r="AL184" i="30"/>
  <c r="AK184" i="30"/>
  <c r="AM169" i="30"/>
  <c r="AL169" i="30"/>
  <c r="AK169" i="30"/>
  <c r="AK155" i="31"/>
  <c r="AM155" i="31"/>
  <c r="AL155" i="31"/>
  <c r="AM79" i="30"/>
  <c r="AL79" i="30"/>
  <c r="AK79" i="30"/>
  <c r="AF6" i="31"/>
  <c r="AM110" i="30"/>
  <c r="AL110" i="30"/>
  <c r="AK110" i="30"/>
  <c r="AM200" i="31"/>
  <c r="AL200" i="31"/>
  <c r="AK200" i="31"/>
  <c r="AM81" i="31"/>
  <c r="AL81" i="31"/>
  <c r="AK81" i="31"/>
  <c r="AL135" i="30"/>
  <c r="AK135" i="30"/>
  <c r="AM135" i="30"/>
  <c r="AZ21" i="31"/>
  <c r="AZ29" i="31"/>
  <c r="BA29" i="31"/>
  <c r="AL182" i="30"/>
  <c r="AM182" i="30"/>
  <c r="AK182" i="30"/>
  <c r="AM82" i="30"/>
  <c r="AL82" i="30"/>
  <c r="AK82" i="30"/>
  <c r="AM35" i="30"/>
  <c r="AL35" i="30"/>
  <c r="AK35" i="30"/>
  <c r="AL90" i="30"/>
  <c r="AK90" i="30"/>
  <c r="AM90" i="30"/>
  <c r="AM8" i="30"/>
  <c r="AL8" i="30"/>
  <c r="AK8" i="30"/>
  <c r="AM197" i="30"/>
  <c r="AL197" i="30"/>
  <c r="AK197" i="30"/>
  <c r="AM167" i="30"/>
  <c r="AL167" i="30"/>
  <c r="AK167" i="30"/>
  <c r="AM76" i="31"/>
  <c r="AK76" i="31"/>
  <c r="AL76" i="31"/>
  <c r="AM160" i="31"/>
  <c r="AL160" i="31"/>
  <c r="AK160" i="31"/>
  <c r="AM63" i="31"/>
  <c r="AL63" i="31"/>
  <c r="AK63" i="31"/>
  <c r="AM116" i="30"/>
  <c r="AL116" i="30"/>
  <c r="AK116" i="30"/>
  <c r="AM158" i="30"/>
  <c r="AL158" i="30"/>
  <c r="AK158" i="30"/>
  <c r="AM115" i="31"/>
  <c r="AL115" i="31"/>
  <c r="AK115" i="31"/>
  <c r="AM127" i="31"/>
  <c r="AL127" i="31"/>
  <c r="AK127" i="31"/>
  <c r="AK92" i="30"/>
  <c r="AM92" i="30"/>
  <c r="AL92" i="30"/>
  <c r="AM124" i="30"/>
  <c r="AL124" i="30"/>
  <c r="AK124" i="30"/>
  <c r="AM178" i="31"/>
  <c r="AL178" i="31"/>
  <c r="AK178" i="31"/>
  <c r="AM14" i="31"/>
  <c r="AL14" i="31"/>
  <c r="AK14" i="31"/>
  <c r="AK17" i="31"/>
  <c r="AK21" i="31"/>
  <c r="AK22" i="31"/>
  <c r="AK23" i="31"/>
  <c r="AK25" i="31"/>
  <c r="AK27" i="31"/>
  <c r="AK32" i="31"/>
  <c r="AK39" i="31"/>
  <c r="AK41" i="31"/>
  <c r="AK44" i="31"/>
  <c r="AK46" i="31"/>
  <c r="AK48" i="31"/>
  <c r="AK49" i="31"/>
  <c r="AK53" i="31"/>
  <c r="AK55" i="31"/>
  <c r="AK56" i="31"/>
  <c r="AK62" i="31"/>
  <c r="AK70" i="31"/>
  <c r="AK79" i="31"/>
  <c r="AK80" i="31"/>
  <c r="AK82" i="31"/>
  <c r="AK83" i="31"/>
  <c r="AK84" i="31"/>
  <c r="AK85" i="31"/>
  <c r="AK86" i="31"/>
  <c r="AK89" i="31"/>
  <c r="AK90" i="31"/>
  <c r="AK91" i="31"/>
  <c r="AK93" i="31"/>
  <c r="AK94" i="31"/>
  <c r="AK95" i="31"/>
  <c r="AK97" i="31"/>
  <c r="AK98" i="31"/>
  <c r="AK100" i="31"/>
  <c r="AK101" i="31"/>
  <c r="AK102" i="31"/>
  <c r="AK103" i="31"/>
  <c r="AK104" i="31"/>
  <c r="AK105" i="31"/>
  <c r="AK107" i="31"/>
  <c r="AK109" i="31"/>
  <c r="AK110" i="31"/>
  <c r="AK113" i="31"/>
  <c r="AK117" i="31"/>
  <c r="AK118" i="31"/>
  <c r="AK119" i="31"/>
  <c r="AK121" i="31"/>
  <c r="AK122" i="31"/>
  <c r="AK123" i="31"/>
  <c r="AK125" i="31"/>
  <c r="AK126" i="31"/>
  <c r="AK128" i="31"/>
  <c r="AK130" i="31"/>
  <c r="AK133" i="31"/>
  <c r="AK136" i="31"/>
  <c r="AK137" i="31"/>
  <c r="AK138" i="31"/>
  <c r="AK141" i="31"/>
  <c r="AK142" i="31"/>
  <c r="AK143" i="31"/>
  <c r="AK144" i="31"/>
  <c r="AK145" i="31"/>
  <c r="AK147" i="31"/>
  <c r="AK148" i="31"/>
  <c r="AK151" i="31"/>
  <c r="AK153" i="31"/>
  <c r="AK156" i="31"/>
  <c r="AK157" i="31"/>
  <c r="AK159" i="31"/>
  <c r="AK162" i="31"/>
  <c r="AK164" i="31"/>
  <c r="AK165" i="31"/>
  <c r="AK166" i="31"/>
  <c r="AK168" i="31"/>
  <c r="AK169" i="31"/>
  <c r="AK171" i="31"/>
  <c r="AK173" i="31"/>
  <c r="AK174" i="31"/>
  <c r="AK175" i="31"/>
  <c r="AK176" i="31"/>
  <c r="AK179" i="31"/>
  <c r="AK180" i="31"/>
  <c r="AK181" i="31"/>
  <c r="AK184" i="31"/>
  <c r="AK185" i="31"/>
  <c r="AK186" i="31"/>
  <c r="AK188" i="31"/>
  <c r="AK189" i="31"/>
  <c r="AK190" i="31"/>
  <c r="AK191" i="31"/>
  <c r="AK192" i="31"/>
  <c r="AK193" i="31"/>
  <c r="AK194" i="31"/>
  <c r="AK196" i="31"/>
  <c r="AK197" i="31"/>
  <c r="AK198" i="31"/>
  <c r="AK201" i="31"/>
  <c r="AK202" i="31"/>
  <c r="AK204" i="31"/>
  <c r="AK205" i="31"/>
  <c r="AK206" i="31"/>
  <c r="AK207" i="31"/>
  <c r="AK208" i="31"/>
  <c r="AG6" i="31"/>
  <c r="AM90" i="31"/>
  <c r="AL90" i="31"/>
  <c r="AL152" i="30"/>
  <c r="AK152" i="30"/>
  <c r="AM152" i="30"/>
  <c r="AM83" i="31"/>
  <c r="AL83" i="31"/>
  <c r="AM22" i="31"/>
  <c r="AL22" i="31"/>
  <c r="AM32" i="31"/>
  <c r="AL32" i="31"/>
  <c r="AM193" i="31"/>
  <c r="AL193" i="31"/>
  <c r="AM208" i="30"/>
  <c r="AL208" i="30"/>
  <c r="AK208" i="30"/>
  <c r="AM151" i="31"/>
  <c r="AL151" i="31"/>
  <c r="AM176" i="31"/>
  <c r="AL176" i="31"/>
  <c r="AM187" i="30"/>
  <c r="AL187" i="30"/>
  <c r="AK187" i="30"/>
  <c r="AM198" i="31"/>
  <c r="AL198" i="31"/>
  <c r="AM201" i="31"/>
  <c r="AL201" i="31"/>
  <c r="AM166" i="31"/>
  <c r="AL166" i="31"/>
  <c r="AM39" i="31"/>
  <c r="AL39" i="31"/>
  <c r="AM63" i="30"/>
  <c r="AK63" i="30"/>
  <c r="AL63" i="30"/>
  <c r="AM86" i="30"/>
  <c r="AL86" i="30"/>
  <c r="AK86" i="30"/>
  <c r="AM105" i="31"/>
  <c r="AL105" i="31"/>
  <c r="AM163" i="30"/>
  <c r="AL163" i="30"/>
  <c r="AK163" i="30"/>
  <c r="AM38" i="30"/>
  <c r="AL38" i="30"/>
  <c r="AK38" i="30"/>
  <c r="AL79" i="31"/>
  <c r="AM79" i="31"/>
  <c r="AM83" i="30"/>
  <c r="AL83" i="30"/>
  <c r="AK83" i="30"/>
  <c r="AM49" i="31"/>
  <c r="AL49" i="31"/>
  <c r="AM192" i="30"/>
  <c r="AL192" i="30"/>
  <c r="AK192" i="30"/>
  <c r="AM21" i="31"/>
  <c r="AL21" i="31"/>
  <c r="AM169" i="31"/>
  <c r="AL169" i="31"/>
  <c r="AM126" i="31"/>
  <c r="AL126" i="31"/>
  <c r="AM118" i="31"/>
  <c r="AL118" i="31"/>
  <c r="AM24" i="30"/>
  <c r="AL24" i="30"/>
  <c r="AK24" i="30"/>
  <c r="AM91" i="30"/>
  <c r="AL91" i="30"/>
  <c r="AK91" i="30"/>
  <c r="AL156" i="31"/>
  <c r="AM156" i="31"/>
  <c r="AM160" i="30"/>
  <c r="AL160" i="30"/>
  <c r="AK160" i="30"/>
  <c r="AM191" i="31"/>
  <c r="AL191" i="31"/>
  <c r="G10" i="31"/>
  <c r="S11" i="31"/>
  <c r="AD11" i="31"/>
  <c r="AM189" i="31"/>
  <c r="AL189" i="31"/>
  <c r="AM48" i="30"/>
  <c r="AL48" i="30"/>
  <c r="AK48" i="30"/>
  <c r="AM62" i="31"/>
  <c r="AL62" i="31"/>
  <c r="AM58" i="30"/>
  <c r="AL58" i="30"/>
  <c r="AK58" i="30"/>
  <c r="AM25" i="30"/>
  <c r="AL25" i="30"/>
  <c r="AK25" i="30"/>
  <c r="AM165" i="30"/>
  <c r="AL165" i="30"/>
  <c r="AK165" i="30"/>
  <c r="AM122" i="30"/>
  <c r="AK122" i="30"/>
  <c r="AL122" i="30"/>
  <c r="AM147" i="31"/>
  <c r="AL147" i="31"/>
  <c r="AM25" i="31"/>
  <c r="AL25" i="31"/>
  <c r="AM87" i="30"/>
  <c r="AL87" i="30"/>
  <c r="AK87" i="30"/>
  <c r="AL53" i="31"/>
  <c r="AM53" i="31"/>
  <c r="AL85" i="30"/>
  <c r="AM85" i="30"/>
  <c r="AK85" i="30"/>
  <c r="AM17" i="30"/>
  <c r="AL17" i="30"/>
  <c r="AK17" i="30"/>
  <c r="AM173" i="31"/>
  <c r="AL173" i="31"/>
  <c r="AM203" i="30"/>
  <c r="AL203" i="30"/>
  <c r="AK203" i="30"/>
  <c r="AM121" i="31"/>
  <c r="AL121" i="31"/>
  <c r="I9" i="31"/>
  <c r="G9" i="31"/>
  <c r="AM128" i="31"/>
  <c r="AL128" i="31"/>
  <c r="AM199" i="30"/>
  <c r="AL199" i="30"/>
  <c r="AK199" i="30"/>
  <c r="AM134" i="30"/>
  <c r="AL134" i="30"/>
  <c r="AK134" i="30"/>
  <c r="AM21" i="30"/>
  <c r="AL21" i="30"/>
  <c r="AK21" i="30"/>
  <c r="AM153" i="31"/>
  <c r="AL153" i="31"/>
  <c r="AM122" i="31"/>
  <c r="AL122" i="31"/>
  <c r="AM154" i="30"/>
  <c r="AL154" i="30"/>
  <c r="AK154" i="30"/>
  <c r="AL76" i="30"/>
  <c r="AK76" i="30"/>
  <c r="AM76" i="30"/>
  <c r="AM196" i="31"/>
  <c r="AL196" i="31"/>
  <c r="AM136" i="31"/>
  <c r="AL136" i="31"/>
  <c r="AM59" i="30"/>
  <c r="AL59" i="30"/>
  <c r="AK59" i="30"/>
  <c r="AM45" i="30"/>
  <c r="AL45" i="30"/>
  <c r="AK45" i="30"/>
  <c r="AM67" i="30"/>
  <c r="AL67" i="30"/>
  <c r="AK67" i="30"/>
  <c r="AL191" i="30"/>
  <c r="AK191" i="30"/>
  <c r="AM191" i="30"/>
  <c r="AM97" i="31"/>
  <c r="AL97" i="31"/>
  <c r="AM29" i="30"/>
  <c r="AL29" i="30"/>
  <c r="AK29" i="30"/>
  <c r="AM105" i="30"/>
  <c r="AL105" i="30"/>
  <c r="AK105" i="30"/>
  <c r="AM106" i="30"/>
  <c r="AL106" i="30"/>
  <c r="AK106" i="30"/>
  <c r="AL192" i="31"/>
  <c r="AM192" i="31"/>
  <c r="AM150" i="30"/>
  <c r="AL150" i="30"/>
  <c r="AK150" i="30"/>
  <c r="AM108" i="30"/>
  <c r="AL108" i="30"/>
  <c r="AK108" i="30"/>
  <c r="AM88" i="30"/>
  <c r="AL88" i="30"/>
  <c r="AK88" i="30"/>
  <c r="AM107" i="31"/>
  <c r="AL107" i="31"/>
  <c r="AM119" i="31"/>
  <c r="AL119" i="31"/>
  <c r="AM85" i="31"/>
  <c r="AL85" i="31"/>
  <c r="AM173" i="30"/>
  <c r="AL173" i="30"/>
  <c r="AK173" i="30"/>
  <c r="AL168" i="31"/>
  <c r="AM168" i="31"/>
  <c r="AM23" i="30"/>
  <c r="AL23" i="30"/>
  <c r="AK23" i="30"/>
  <c r="AM127" i="30"/>
  <c r="AL127" i="30"/>
  <c r="AK127" i="30"/>
  <c r="Q9" i="30"/>
  <c r="AQ33" i="30"/>
  <c r="V3" i="30"/>
  <c r="AG5" i="30"/>
  <c r="V5" i="30"/>
  <c r="AG4" i="30"/>
  <c r="AQ36" i="30"/>
  <c r="V4" i="30"/>
  <c r="AG3" i="30"/>
  <c r="AQ40" i="30"/>
  <c r="AL107" i="30"/>
  <c r="AK107" i="30"/>
  <c r="AM107" i="30"/>
  <c r="AM162" i="31"/>
  <c r="AL162" i="31"/>
  <c r="AM96" i="30"/>
  <c r="AL96" i="30"/>
  <c r="AK96" i="30"/>
  <c r="AM200" i="30"/>
  <c r="AL200" i="30"/>
  <c r="AK200" i="30"/>
  <c r="AM57" i="30"/>
  <c r="AL57" i="30"/>
  <c r="AK57" i="30"/>
  <c r="AM197" i="31"/>
  <c r="AL197" i="31"/>
  <c r="AM204" i="31"/>
  <c r="AL204" i="31"/>
  <c r="Q10" i="30"/>
  <c r="Q11" i="30"/>
  <c r="Q12" i="30"/>
  <c r="Q13" i="30"/>
  <c r="Q14" i="30"/>
  <c r="Q15" i="30"/>
  <c r="Q16" i="30"/>
  <c r="Q17" i="30"/>
  <c r="Q18" i="30"/>
  <c r="Q19" i="30"/>
  <c r="Q20" i="30"/>
  <c r="Q21" i="30"/>
  <c r="Q22" i="30"/>
  <c r="Q23" i="30"/>
  <c r="Q24" i="30"/>
  <c r="Q25" i="30"/>
  <c r="Q26" i="30"/>
  <c r="Q27" i="30"/>
  <c r="Q28" i="30"/>
  <c r="Q29" i="30"/>
  <c r="Q30" i="30"/>
  <c r="Q31" i="30"/>
  <c r="Q32" i="30"/>
  <c r="Q33" i="30"/>
  <c r="Q34" i="30"/>
  <c r="Q35" i="30"/>
  <c r="Q36" i="30"/>
  <c r="Q37" i="30"/>
  <c r="Q38" i="30"/>
  <c r="Q39" i="30"/>
  <c r="Q40" i="30"/>
  <c r="Q41" i="30"/>
  <c r="Q42" i="30"/>
  <c r="Q43" i="30"/>
  <c r="Q44" i="30"/>
  <c r="Q45" i="30"/>
  <c r="Q46" i="30"/>
  <c r="Q47" i="30"/>
  <c r="Q48" i="30"/>
  <c r="Q49" i="30"/>
  <c r="Q50" i="30"/>
  <c r="Q51" i="30"/>
  <c r="Q52" i="30"/>
  <c r="Q53" i="30"/>
  <c r="Q54" i="30"/>
  <c r="Q55" i="30"/>
  <c r="Q56" i="30"/>
  <c r="Q57" i="30"/>
  <c r="Q58" i="30"/>
  <c r="Q59" i="30"/>
  <c r="Q60" i="30"/>
  <c r="Q61" i="30"/>
  <c r="Q62" i="30"/>
  <c r="Q63" i="30"/>
  <c r="Q64" i="30"/>
  <c r="Q65" i="30"/>
  <c r="Q66" i="30"/>
  <c r="Q67" i="30"/>
  <c r="Q68" i="30"/>
  <c r="Q69" i="30"/>
  <c r="Q70" i="30"/>
  <c r="Q71" i="30"/>
  <c r="Q72" i="30"/>
  <c r="Q73" i="30"/>
  <c r="Q74" i="30"/>
  <c r="Q75" i="30"/>
  <c r="Q76" i="30"/>
  <c r="Q77" i="30"/>
  <c r="Q78" i="30"/>
  <c r="Q79" i="30"/>
  <c r="Q80" i="30"/>
  <c r="Q81" i="30"/>
  <c r="Q82" i="30"/>
  <c r="Q83" i="30"/>
  <c r="Q84" i="30"/>
  <c r="Q85" i="30"/>
  <c r="Q86" i="30"/>
  <c r="Q87" i="30"/>
  <c r="Q88" i="30"/>
  <c r="Q89" i="30"/>
  <c r="Q90" i="30"/>
  <c r="Q91" i="30"/>
  <c r="Q92" i="30"/>
  <c r="Q93" i="30"/>
  <c r="Q94" i="30"/>
  <c r="Q95" i="30"/>
  <c r="Q96" i="30"/>
  <c r="Q97" i="30"/>
  <c r="Q98" i="30"/>
  <c r="Q99" i="30"/>
  <c r="Q100" i="30"/>
  <c r="Q101" i="30"/>
  <c r="Q102" i="30"/>
  <c r="Q103" i="30"/>
  <c r="Q104" i="30"/>
  <c r="Q105" i="30"/>
  <c r="Q106" i="30"/>
  <c r="Q107" i="30"/>
  <c r="Q108" i="30"/>
  <c r="Q109" i="30"/>
  <c r="Q110" i="30"/>
  <c r="Q111" i="30"/>
  <c r="Q112" i="30"/>
  <c r="Q113" i="30"/>
  <c r="Q114" i="30"/>
  <c r="Q115" i="30"/>
  <c r="Q116" i="30"/>
  <c r="Q117" i="30"/>
  <c r="Q118" i="30"/>
  <c r="Q119" i="30"/>
  <c r="Q120" i="30"/>
  <c r="Q121" i="30"/>
  <c r="Q122" i="30"/>
  <c r="Q123" i="30"/>
  <c r="Q124" i="30"/>
  <c r="Q125" i="30"/>
  <c r="Q126" i="30"/>
  <c r="Q127" i="30"/>
  <c r="Q128" i="30"/>
  <c r="Q129" i="30"/>
  <c r="Q130" i="30"/>
  <c r="Q131" i="30"/>
  <c r="Q132" i="30"/>
  <c r="Q133" i="30"/>
  <c r="Q134" i="30"/>
  <c r="Q135" i="30"/>
  <c r="Q136" i="30"/>
  <c r="Q137" i="30"/>
  <c r="Q138" i="30"/>
  <c r="Q139" i="30"/>
  <c r="Q140" i="30"/>
  <c r="Q141" i="30"/>
  <c r="Q142" i="30"/>
  <c r="Q143" i="30"/>
  <c r="Q144" i="30"/>
  <c r="Q145" i="30"/>
  <c r="Q146" i="30"/>
  <c r="Q147" i="30"/>
  <c r="Q148" i="30"/>
  <c r="Q149" i="30"/>
  <c r="Q150" i="30"/>
  <c r="Q151" i="30"/>
  <c r="Q152" i="30"/>
  <c r="Q153" i="30"/>
  <c r="Q154" i="30"/>
  <c r="Q155" i="30"/>
  <c r="Q156" i="30"/>
  <c r="Q157" i="30"/>
  <c r="Q158" i="30"/>
  <c r="Q159" i="30"/>
  <c r="Q160" i="30"/>
  <c r="Q161" i="30"/>
  <c r="Q162" i="30"/>
  <c r="Q163" i="30"/>
  <c r="Q164" i="30"/>
  <c r="Q165" i="30"/>
  <c r="Q166" i="30"/>
  <c r="Q167" i="30"/>
  <c r="Q168" i="30"/>
  <c r="Q169" i="30"/>
  <c r="Q170" i="30"/>
  <c r="Q171" i="30"/>
  <c r="Q172" i="30"/>
  <c r="Q173" i="30"/>
  <c r="Q174" i="30"/>
  <c r="Q175" i="30"/>
  <c r="Q176" i="30"/>
  <c r="Q177" i="30"/>
  <c r="Q178" i="30"/>
  <c r="Q179" i="30"/>
  <c r="Q180" i="30"/>
  <c r="Q181" i="30"/>
  <c r="Q182" i="30"/>
  <c r="Q183" i="30"/>
  <c r="Q184" i="30"/>
  <c r="Q185" i="30"/>
  <c r="Q186" i="30"/>
  <c r="Q187" i="30"/>
  <c r="Q188" i="30"/>
  <c r="Q189" i="30"/>
  <c r="Q190" i="30"/>
  <c r="Q191" i="30"/>
  <c r="Q192" i="30"/>
  <c r="Q193" i="30"/>
  <c r="Q194" i="30"/>
  <c r="Q195" i="30"/>
  <c r="Q196" i="30"/>
  <c r="Q197" i="30"/>
  <c r="Q198" i="30"/>
  <c r="Q199" i="30"/>
  <c r="Q200" i="30"/>
  <c r="Q201" i="30"/>
  <c r="Q202" i="30"/>
  <c r="Q203" i="30"/>
  <c r="Q204" i="30"/>
  <c r="Q205" i="30"/>
  <c r="Q206" i="30"/>
  <c r="Q207" i="30"/>
  <c r="Q208" i="30"/>
  <c r="Q209" i="30"/>
  <c r="Q210" i="30"/>
  <c r="Q211" i="30"/>
  <c r="Q212" i="30"/>
  <c r="Q213" i="30"/>
  <c r="Q214" i="30"/>
  <c r="Q215" i="30"/>
  <c r="Q216" i="30"/>
  <c r="Q217" i="30"/>
  <c r="Q218" i="30"/>
  <c r="Q219" i="30"/>
  <c r="Q220" i="30"/>
  <c r="Q221" i="30"/>
  <c r="Q222" i="30"/>
  <c r="Q223" i="30"/>
  <c r="Q224" i="30"/>
  <c r="Q225" i="30"/>
  <c r="Q226" i="30"/>
  <c r="Q227" i="30"/>
  <c r="Q228" i="30"/>
  <c r="Q229" i="30"/>
  <c r="Q230" i="30"/>
  <c r="Q231" i="30"/>
  <c r="Q232" i="30"/>
  <c r="Q233" i="30"/>
  <c r="Q234" i="30"/>
  <c r="Q235" i="30"/>
  <c r="Q236" i="30"/>
  <c r="Q237" i="30"/>
  <c r="Q238" i="30"/>
  <c r="Q239" i="30"/>
  <c r="Q240" i="30"/>
  <c r="Q241" i="30"/>
  <c r="Q242" i="30"/>
  <c r="Q243" i="30"/>
  <c r="Q244" i="30"/>
  <c r="Q245" i="30"/>
  <c r="Q246" i="30"/>
  <c r="Q247" i="30"/>
  <c r="Q248" i="30"/>
  <c r="Q249" i="30"/>
  <c r="Q250" i="30"/>
  <c r="Q251" i="30"/>
  <c r="Q252" i="30"/>
  <c r="Q253" i="30"/>
  <c r="Q254" i="30"/>
  <c r="Q255" i="30"/>
  <c r="Q256" i="30"/>
  <c r="Q257" i="30"/>
  <c r="Q258" i="30"/>
  <c r="Q259" i="30"/>
  <c r="Q260" i="30"/>
  <c r="Q261" i="30"/>
  <c r="Q262" i="30"/>
  <c r="Q263" i="30"/>
  <c r="Q264" i="30"/>
  <c r="Q265" i="30"/>
  <c r="Q266" i="30"/>
  <c r="Q267" i="30"/>
  <c r="Q268" i="30"/>
  <c r="Q269" i="30"/>
  <c r="Q270" i="30"/>
  <c r="Q271" i="30"/>
  <c r="Q272" i="30"/>
  <c r="Q273" i="30"/>
  <c r="Q274" i="30"/>
  <c r="Q275" i="30"/>
  <c r="Q276" i="30"/>
  <c r="Q277" i="30"/>
  <c r="Q278" i="30"/>
  <c r="Q279" i="30"/>
  <c r="Q280" i="30"/>
  <c r="Q281" i="30"/>
  <c r="Q282" i="30"/>
  <c r="Q283" i="30"/>
  <c r="Q284" i="30"/>
  <c r="Q285" i="30"/>
  <c r="Q286" i="30"/>
  <c r="Q287" i="30"/>
  <c r="Q288" i="30"/>
  <c r="Q289" i="30"/>
  <c r="Q290" i="30"/>
  <c r="Q291" i="30"/>
  <c r="Q292" i="30"/>
  <c r="Q293" i="30"/>
  <c r="Q294" i="30"/>
  <c r="Q295" i="30"/>
  <c r="Q296" i="30"/>
  <c r="Q297" i="30"/>
  <c r="Q298" i="30"/>
  <c r="Q299" i="30"/>
  <c r="Q300" i="30"/>
  <c r="Q301" i="30"/>
  <c r="Q302" i="30"/>
  <c r="Q303" i="30"/>
  <c r="Q304" i="30"/>
  <c r="Q305" i="30"/>
  <c r="Q306" i="30"/>
  <c r="Q307" i="30"/>
  <c r="Q308" i="30"/>
  <c r="Q309" i="30"/>
  <c r="Q310" i="30"/>
  <c r="Q311" i="30"/>
  <c r="Q312" i="30"/>
  <c r="Q313" i="30"/>
  <c r="Q314" i="30"/>
  <c r="Q315" i="30"/>
  <c r="Q316" i="30"/>
  <c r="Q317" i="30"/>
  <c r="Q318" i="30"/>
  <c r="Q319" i="30"/>
  <c r="Q320" i="30"/>
  <c r="Q321" i="30"/>
  <c r="Q322" i="30"/>
  <c r="Q323" i="30"/>
  <c r="Q324" i="30"/>
  <c r="Q325" i="30"/>
  <c r="Q326" i="30"/>
  <c r="Q327" i="30"/>
  <c r="Q328" i="30"/>
  <c r="Q329" i="30"/>
  <c r="Q330" i="30"/>
  <c r="Q331" i="30"/>
  <c r="Q332" i="30"/>
  <c r="Q333" i="30"/>
  <c r="Q334" i="30"/>
  <c r="Q335" i="30"/>
  <c r="Q336" i="30"/>
  <c r="Q337" i="30"/>
  <c r="Q338" i="30"/>
  <c r="Q339" i="30"/>
  <c r="Q340" i="30"/>
  <c r="Q341" i="30"/>
  <c r="Q342" i="30"/>
  <c r="Q343" i="30"/>
  <c r="Q344" i="30"/>
  <c r="Q345" i="30"/>
  <c r="Q346" i="30"/>
  <c r="Q347" i="30"/>
  <c r="Q348" i="30"/>
  <c r="Q349" i="30"/>
  <c r="Q350" i="30"/>
  <c r="Q351" i="30"/>
  <c r="Q352" i="30"/>
  <c r="Q353" i="30"/>
  <c r="Q354" i="30"/>
  <c r="Q355" i="30"/>
  <c r="Q356" i="30"/>
  <c r="Q357" i="30"/>
  <c r="Q358" i="30"/>
  <c r="Q359" i="30"/>
  <c r="Q360" i="30"/>
  <c r="Q361" i="30"/>
  <c r="Q362" i="30"/>
  <c r="Q363" i="30"/>
  <c r="Q364" i="30"/>
  <c r="Q365" i="30"/>
  <c r="Q366" i="30"/>
  <c r="Q367" i="30"/>
  <c r="Q368" i="30"/>
  <c r="Q369" i="30"/>
  <c r="Q370" i="30"/>
  <c r="Q371" i="30"/>
  <c r="Q372" i="30"/>
  <c r="Q373" i="30"/>
  <c r="Q374" i="30"/>
  <c r="Q375" i="30"/>
  <c r="Q376" i="30"/>
  <c r="Q377" i="30"/>
  <c r="Q378" i="30"/>
  <c r="Q379" i="30"/>
  <c r="Q380" i="30"/>
  <c r="Q381" i="30"/>
  <c r="Q382" i="30"/>
  <c r="Q383" i="30"/>
  <c r="Q384" i="30"/>
  <c r="Q385" i="30"/>
  <c r="Q386" i="30"/>
  <c r="Q387" i="30"/>
  <c r="Q388" i="30"/>
  <c r="Q389" i="30"/>
  <c r="Q390" i="30"/>
  <c r="Q391" i="30"/>
  <c r="Q392" i="30"/>
  <c r="Q393" i="30"/>
  <c r="Q394" i="30"/>
  <c r="Q395" i="30"/>
  <c r="Q396" i="30"/>
  <c r="Q397" i="30"/>
  <c r="Q398" i="30"/>
  <c r="Q399" i="30"/>
  <c r="Q400" i="30"/>
  <c r="Q401" i="30"/>
  <c r="Q402" i="30"/>
  <c r="Q403" i="30"/>
  <c r="Q404" i="30"/>
  <c r="Q405" i="30"/>
  <c r="Q406" i="30"/>
  <c r="Q407" i="30"/>
  <c r="Q408" i="30"/>
  <c r="Q409" i="30"/>
  <c r="Q410" i="30"/>
  <c r="Q411" i="30"/>
  <c r="Q412" i="30"/>
  <c r="Q413" i="30"/>
  <c r="Q414" i="30"/>
  <c r="Q415" i="30"/>
  <c r="Q416" i="30"/>
  <c r="Q417" i="30"/>
  <c r="Q418" i="30"/>
  <c r="Q419" i="30"/>
  <c r="Q420" i="30"/>
  <c r="Q421" i="30"/>
  <c r="Q422" i="30"/>
  <c r="Q423" i="30"/>
  <c r="Q424" i="30"/>
  <c r="Q425" i="30"/>
  <c r="Q426" i="30"/>
  <c r="Q427" i="30"/>
  <c r="Q428" i="30"/>
  <c r="Q429" i="30"/>
  <c r="Q430" i="30"/>
  <c r="Q431" i="30"/>
  <c r="Q432" i="30"/>
  <c r="Q433" i="30"/>
  <c r="Q434" i="30"/>
  <c r="Q435" i="30"/>
  <c r="Q436" i="30"/>
  <c r="Q437" i="30"/>
  <c r="Q438" i="30"/>
  <c r="Q439" i="30"/>
  <c r="Q440" i="30"/>
  <c r="Q441" i="30"/>
  <c r="Q442" i="30"/>
  <c r="Q443" i="30"/>
  <c r="Q444" i="30"/>
  <c r="Q445" i="30"/>
  <c r="Q446" i="30"/>
  <c r="Q447" i="30"/>
  <c r="Q448" i="30"/>
  <c r="Q449" i="30"/>
  <c r="Q450" i="30"/>
  <c r="Q451" i="30"/>
  <c r="Q452" i="30"/>
  <c r="Q453" i="30"/>
  <c r="Q454" i="30"/>
  <c r="Q455" i="30"/>
  <c r="Q456" i="30"/>
  <c r="Q457" i="30"/>
  <c r="Q458" i="30"/>
  <c r="Q459" i="30"/>
  <c r="Q460" i="30"/>
  <c r="Q461" i="30"/>
  <c r="Q462" i="30"/>
  <c r="Q463" i="30"/>
  <c r="Q464" i="30"/>
  <c r="Q465" i="30"/>
  <c r="Q466" i="30"/>
  <c r="Q467" i="30"/>
  <c r="Q468" i="30"/>
  <c r="Q469" i="30"/>
  <c r="Q470" i="30"/>
  <c r="Q471" i="30"/>
  <c r="Q472" i="30"/>
  <c r="Q473" i="30"/>
  <c r="Q474" i="30"/>
  <c r="Q475" i="30"/>
  <c r="Q476" i="30"/>
  <c r="Q477" i="30"/>
  <c r="Q478" i="30"/>
  <c r="Q479" i="30"/>
  <c r="Q480" i="30"/>
  <c r="Q481" i="30"/>
  <c r="Q482" i="30"/>
  <c r="Q483" i="30"/>
  <c r="Q484" i="30"/>
  <c r="Q485" i="30"/>
  <c r="Q486" i="30"/>
  <c r="Q487" i="30"/>
  <c r="Q488" i="30"/>
  <c r="Q489" i="30"/>
  <c r="Q490" i="30"/>
  <c r="Q491" i="30"/>
  <c r="Q492" i="30"/>
  <c r="Q493" i="30"/>
  <c r="Q494" i="30"/>
  <c r="Q495" i="30"/>
  <c r="Q496" i="30"/>
  <c r="Q497" i="30"/>
  <c r="Q498" i="30"/>
  <c r="Q499" i="30"/>
  <c r="Q500" i="30"/>
  <c r="AK190" i="30"/>
  <c r="AL190" i="30"/>
  <c r="AM190" i="30"/>
  <c r="AM93" i="30"/>
  <c r="AL93" i="30"/>
  <c r="AK93" i="30"/>
  <c r="AL89" i="31"/>
  <c r="AM89" i="31"/>
  <c r="AM165" i="31"/>
  <c r="AL165" i="31"/>
  <c r="AM103" i="31"/>
  <c r="AL103" i="31"/>
  <c r="AG5" i="31"/>
  <c r="V5" i="31"/>
  <c r="AG4" i="31"/>
  <c r="AQ36" i="31"/>
  <c r="Q9" i="31"/>
  <c r="Q10" i="31"/>
  <c r="Q11" i="31"/>
  <c r="Q12" i="31"/>
  <c r="Q13" i="31"/>
  <c r="Q14" i="31"/>
  <c r="Q15" i="31"/>
  <c r="Q16" i="31"/>
  <c r="Q17" i="31"/>
  <c r="Q18" i="31"/>
  <c r="Q19" i="31"/>
  <c r="Q20" i="31"/>
  <c r="Q21" i="31"/>
  <c r="Q22" i="31"/>
  <c r="Q23" i="31"/>
  <c r="Q24" i="31"/>
  <c r="Q25" i="31"/>
  <c r="Q26" i="31"/>
  <c r="Q27" i="31"/>
  <c r="Q28" i="31"/>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V4" i="31"/>
  <c r="AG3" i="31"/>
  <c r="AQ33" i="31"/>
  <c r="V3" i="31"/>
  <c r="AQ40" i="31"/>
  <c r="AM93" i="31"/>
  <c r="AL93" i="31"/>
  <c r="AZ18" i="30"/>
  <c r="AZ26" i="30"/>
  <c r="BA26" i="30"/>
  <c r="AM46" i="31"/>
  <c r="AL46" i="31"/>
  <c r="AM68" i="30"/>
  <c r="AK68" i="30"/>
  <c r="AL68" i="30"/>
  <c r="AM44" i="30"/>
  <c r="AK44" i="30"/>
  <c r="AL44" i="30"/>
  <c r="AM117" i="31"/>
  <c r="AL117" i="31"/>
  <c r="AM48" i="31"/>
  <c r="AL48" i="31"/>
  <c r="AM118" i="30"/>
  <c r="AL118" i="30"/>
  <c r="AK118" i="30"/>
  <c r="AL137" i="31"/>
  <c r="AM137" i="31"/>
  <c r="AL195" i="30"/>
  <c r="AK195" i="30"/>
  <c r="AM195" i="30"/>
  <c r="AM82" i="31"/>
  <c r="AL82" i="31"/>
  <c r="AM104" i="31"/>
  <c r="AL104" i="31"/>
  <c r="AM16" i="30"/>
  <c r="AL16" i="30"/>
  <c r="AK16" i="30"/>
  <c r="AM198" i="30"/>
  <c r="AL198" i="30"/>
  <c r="AK198" i="30"/>
  <c r="AM146" i="30"/>
  <c r="AL146" i="30"/>
  <c r="AK146" i="30"/>
  <c r="AM80" i="30"/>
  <c r="AL80" i="30"/>
  <c r="AK80" i="30"/>
  <c r="AM18" i="30"/>
  <c r="AL18" i="30"/>
  <c r="AK18" i="30"/>
  <c r="AM70" i="30"/>
  <c r="AL70" i="30"/>
  <c r="AK70" i="30"/>
  <c r="AM113" i="31"/>
  <c r="AL113" i="31"/>
  <c r="AM84" i="31"/>
  <c r="AL84" i="31"/>
  <c r="AM95" i="31"/>
  <c r="AL95" i="31"/>
  <c r="AM142" i="30"/>
  <c r="AL142" i="30"/>
  <c r="AK142" i="30"/>
  <c r="AM143" i="30"/>
  <c r="AL143" i="30"/>
  <c r="AK143" i="30"/>
  <c r="AM175" i="31"/>
  <c r="AL175" i="31"/>
  <c r="AL54" i="30"/>
  <c r="AM54" i="30"/>
  <c r="AK54" i="30"/>
  <c r="AM86" i="31"/>
  <c r="AL86" i="31"/>
  <c r="AM46" i="30"/>
  <c r="AL46" i="30"/>
  <c r="AK46" i="30"/>
  <c r="AM101" i="31"/>
  <c r="AL101" i="31"/>
  <c r="AM141" i="30"/>
  <c r="AL141" i="30"/>
  <c r="AK141" i="30"/>
  <c r="AM62" i="30"/>
  <c r="AL62" i="30"/>
  <c r="AK62" i="30"/>
  <c r="AM206" i="31"/>
  <c r="AL206" i="31"/>
  <c r="AL44" i="31"/>
  <c r="AM44" i="31"/>
  <c r="AM148" i="30"/>
  <c r="AL148" i="30"/>
  <c r="AK148" i="30"/>
  <c r="AM148" i="31"/>
  <c r="AL148" i="31"/>
  <c r="AM208" i="31"/>
  <c r="AM17" i="31"/>
  <c r="AM23" i="31"/>
  <c r="AM27" i="31"/>
  <c r="AM41" i="31"/>
  <c r="AM55" i="31"/>
  <c r="AM56" i="31"/>
  <c r="AM70" i="31"/>
  <c r="AM80" i="31"/>
  <c r="AM91" i="31"/>
  <c r="AM94" i="31"/>
  <c r="AM98" i="31"/>
  <c r="AM100" i="31"/>
  <c r="AM102" i="31"/>
  <c r="AM109" i="31"/>
  <c r="AM110" i="31"/>
  <c r="AM123" i="31"/>
  <c r="AM125" i="31"/>
  <c r="AM130" i="31"/>
  <c r="AM133" i="31"/>
  <c r="AM138" i="31"/>
  <c r="AM141" i="31"/>
  <c r="AM142" i="31"/>
  <c r="AM143" i="31"/>
  <c r="AM144" i="31"/>
  <c r="AM145" i="31"/>
  <c r="AM157" i="31"/>
  <c r="AM159" i="31"/>
  <c r="AM164" i="31"/>
  <c r="AM171" i="31"/>
  <c r="AM174" i="31"/>
  <c r="AM179" i="31"/>
  <c r="AM180" i="31"/>
  <c r="AM181" i="31"/>
  <c r="AM184" i="31"/>
  <c r="AM185" i="31"/>
  <c r="AM186" i="31"/>
  <c r="AM188" i="31"/>
  <c r="AM190" i="31"/>
  <c r="AM194" i="31"/>
  <c r="AM202" i="31"/>
  <c r="AM205" i="31"/>
  <c r="AM207" i="31"/>
  <c r="AI6" i="31"/>
  <c r="AL208" i="31"/>
  <c r="AL17" i="31"/>
  <c r="AL23" i="31"/>
  <c r="AL27" i="31"/>
  <c r="AL41" i="31"/>
  <c r="AL55" i="31"/>
  <c r="AL56" i="31"/>
  <c r="AL70" i="31"/>
  <c r="AL80" i="31"/>
  <c r="AL91" i="31"/>
  <c r="AL94" i="31"/>
  <c r="AL98" i="31"/>
  <c r="AL100" i="31"/>
  <c r="AL102" i="31"/>
  <c r="AL109" i="31"/>
  <c r="AL110" i="31"/>
  <c r="AL123" i="31"/>
  <c r="AL125" i="31"/>
  <c r="AL130" i="31"/>
  <c r="AL133" i="31"/>
  <c r="AL138" i="31"/>
  <c r="AL141" i="31"/>
  <c r="AL142" i="31"/>
  <c r="AL143" i="31"/>
  <c r="AL144" i="31"/>
  <c r="AL145" i="31"/>
  <c r="AL157" i="31"/>
  <c r="AL159" i="31"/>
  <c r="AL164" i="31"/>
  <c r="AL171" i="31"/>
  <c r="AL174" i="31"/>
  <c r="AL179" i="31"/>
  <c r="AL180" i="31"/>
  <c r="AL181" i="31"/>
  <c r="AL184" i="31"/>
  <c r="AL185" i="31"/>
  <c r="AL186" i="31"/>
  <c r="AL188" i="31"/>
  <c r="AL190" i="31"/>
  <c r="AL194" i="31"/>
  <c r="AL202" i="31"/>
  <c r="AL205" i="31"/>
  <c r="AL207" i="31"/>
  <c r="AH6" i="31"/>
  <c r="AM111" i="30"/>
  <c r="AL111" i="30"/>
  <c r="AK111" i="30"/>
  <c r="AM168" i="30"/>
  <c r="AL168" i="30"/>
  <c r="AK168" i="30"/>
  <c r="AL206" i="30"/>
  <c r="AM206" i="30"/>
  <c r="AK206" i="30"/>
  <c r="AM13" i="30"/>
  <c r="AL13" i="30"/>
  <c r="AK13" i="30"/>
  <c r="AM164" i="30"/>
  <c r="AL164" i="30"/>
  <c r="AK164" i="30"/>
  <c r="AL40" i="30"/>
  <c r="AK40" i="30"/>
  <c r="AM40" i="30"/>
  <c r="AM11" i="30"/>
  <c r="AL11" i="30"/>
  <c r="AK11" i="30"/>
  <c r="AM41" i="30"/>
  <c r="AL41" i="30"/>
  <c r="AK41" i="30"/>
  <c r="AM112" i="30"/>
  <c r="AL112" i="30"/>
  <c r="AK112" i="30"/>
  <c r="AK42" i="30"/>
  <c r="AM42" i="30"/>
  <c r="AL42" i="30"/>
  <c r="AK61" i="30"/>
  <c r="AM61" i="30"/>
  <c r="AL61" i="30"/>
  <c r="AM162" i="30"/>
  <c r="AL162" i="30"/>
  <c r="AK162" i="30"/>
  <c r="AM14" i="30"/>
  <c r="AL14" i="30"/>
  <c r="AK14" i="30"/>
  <c r="AM98" i="30"/>
  <c r="AL98" i="30"/>
  <c r="AK98" i="30"/>
  <c r="AL194" i="30"/>
  <c r="AM194" i="30"/>
  <c r="AK194" i="30"/>
  <c r="AM204" i="30"/>
  <c r="AL204" i="30"/>
  <c r="AK204" i="30"/>
  <c r="AM102" i="30"/>
  <c r="AL102" i="30"/>
  <c r="AK102" i="30"/>
  <c r="AM151" i="30"/>
  <c r="AL151" i="30"/>
  <c r="AK151" i="30"/>
  <c r="AM123" i="30"/>
  <c r="AL123" i="30"/>
  <c r="AK123" i="30"/>
  <c r="AM117" i="30"/>
  <c r="AL117" i="30"/>
  <c r="AK117" i="30"/>
  <c r="AM159" i="30"/>
  <c r="AL159" i="30"/>
  <c r="AK159" i="30"/>
  <c r="AM9" i="30"/>
  <c r="AL9" i="30"/>
  <c r="AK9" i="30"/>
  <c r="AM34" i="30"/>
  <c r="AL34" i="30"/>
  <c r="AK34" i="30"/>
  <c r="AZ19" i="31"/>
  <c r="AZ27" i="31"/>
  <c r="BA27" i="31"/>
  <c r="AM77" i="30"/>
  <c r="AL77" i="30"/>
  <c r="AK77" i="30"/>
  <c r="AM205" i="30"/>
  <c r="AL205" i="30"/>
  <c r="AK205" i="30"/>
  <c r="AM43" i="30"/>
  <c r="AL43" i="30"/>
  <c r="AK43" i="30"/>
  <c r="AM33" i="30"/>
  <c r="AL33" i="30"/>
  <c r="AK33" i="30"/>
  <c r="AM12" i="30"/>
  <c r="AL12" i="30"/>
  <c r="AK12" i="30"/>
  <c r="AM181" i="30"/>
  <c r="AL181" i="30"/>
  <c r="AK181" i="30"/>
  <c r="AK69" i="30"/>
  <c r="AM69" i="30"/>
  <c r="AL69" i="30"/>
  <c r="AM131" i="30"/>
  <c r="AL131" i="30"/>
  <c r="AK131" i="30"/>
  <c r="AM51" i="30"/>
  <c r="AK51" i="30"/>
  <c r="AL51" i="30"/>
  <c r="AM99" i="30"/>
  <c r="AL99" i="30"/>
  <c r="AK99" i="30"/>
  <c r="AM104" i="30"/>
  <c r="AK104" i="30"/>
  <c r="AL104" i="30"/>
  <c r="AM176" i="30"/>
  <c r="AL176" i="30"/>
  <c r="AK176" i="30"/>
  <c r="AM189" i="30"/>
  <c r="AL189" i="30"/>
  <c r="AK189" i="30"/>
  <c r="AM161" i="30"/>
  <c r="AL161" i="30"/>
  <c r="AK161" i="30"/>
  <c r="AM120" i="30"/>
  <c r="AL120" i="30"/>
  <c r="AK120" i="30"/>
  <c r="AM185" i="30"/>
  <c r="AL185" i="30"/>
  <c r="AK185" i="30"/>
  <c r="G8" i="30"/>
  <c r="I8" i="30"/>
  <c r="AK156" i="30"/>
  <c r="AM156" i="30"/>
  <c r="AL156" i="30"/>
  <c r="AM180" i="30"/>
  <c r="AL180" i="30"/>
  <c r="AK180" i="30"/>
  <c r="AK178" i="30"/>
  <c r="AM178" i="30"/>
  <c r="AL178" i="30"/>
  <c r="AM37" i="30"/>
  <c r="AL37" i="30"/>
  <c r="AK37" i="30"/>
  <c r="AM71" i="30"/>
  <c r="AL71" i="30"/>
  <c r="AK71" i="30"/>
  <c r="AZ18" i="31"/>
  <c r="AZ26" i="31"/>
  <c r="BA26" i="31"/>
  <c r="AM175" i="30"/>
  <c r="AL175" i="30"/>
  <c r="AK175" i="30"/>
  <c r="AM114" i="30"/>
  <c r="AL114" i="30"/>
  <c r="AK114" i="30"/>
  <c r="AK28" i="30"/>
  <c r="AM28" i="30"/>
  <c r="AL28" i="30"/>
  <c r="AL119" i="30"/>
  <c r="AK119" i="30"/>
  <c r="AM119" i="30"/>
  <c r="AM20" i="30"/>
  <c r="AL20" i="30"/>
  <c r="AK20" i="30"/>
  <c r="AK95" i="30"/>
  <c r="AM95" i="30"/>
  <c r="AL95" i="30"/>
  <c r="I9" i="30"/>
  <c r="S10" i="30"/>
  <c r="AD10" i="30"/>
  <c r="AL157" i="30"/>
  <c r="AK157" i="30"/>
  <c r="AM157" i="30"/>
  <c r="AM179" i="30"/>
  <c r="AL179" i="30"/>
  <c r="AK179" i="30"/>
  <c r="AM126" i="30"/>
  <c r="AL126" i="30"/>
  <c r="AK126" i="30"/>
  <c r="AK144" i="30"/>
  <c r="AM144" i="30"/>
  <c r="AL144" i="30"/>
  <c r="AL97" i="30"/>
  <c r="AK97" i="30"/>
  <c r="AM97" i="30"/>
  <c r="AM155" i="30"/>
  <c r="AL155" i="30"/>
  <c r="AK155" i="30"/>
  <c r="AM65" i="30"/>
  <c r="AL65" i="30"/>
  <c r="AK65" i="30"/>
  <c r="BA27" i="30"/>
  <c r="AZ19" i="30"/>
  <c r="AZ27" i="30"/>
  <c r="AM129" i="30"/>
  <c r="AL129" i="30"/>
  <c r="AK129" i="30"/>
  <c r="AM53" i="30"/>
  <c r="AL53" i="30"/>
  <c r="AK53" i="30"/>
  <c r="AM19" i="30"/>
  <c r="AL19" i="30"/>
  <c r="AK19" i="30"/>
  <c r="AM30" i="30"/>
  <c r="AL30" i="30"/>
  <c r="AK30" i="30"/>
  <c r="AM125" i="30"/>
  <c r="AK125" i="30"/>
  <c r="AL125" i="30"/>
  <c r="AL128" i="30"/>
  <c r="AK128" i="30"/>
  <c r="AM128" i="30"/>
  <c r="J9" i="29"/>
  <c r="A9" i="29"/>
  <c r="AM181" i="29"/>
  <c r="AL181" i="29"/>
  <c r="AK181" i="29"/>
  <c r="AM26" i="29"/>
  <c r="AL26" i="29"/>
  <c r="AK26" i="29"/>
  <c r="AM93" i="29"/>
  <c r="AL93" i="29"/>
  <c r="AK93" i="29"/>
  <c r="AM133" i="29"/>
  <c r="AL133" i="29"/>
  <c r="AK133" i="29"/>
  <c r="AM58" i="29"/>
  <c r="AL58" i="29"/>
  <c r="AK58" i="29"/>
  <c r="AM111" i="29"/>
  <c r="AL111" i="29"/>
  <c r="AK111" i="29"/>
  <c r="AM37" i="29"/>
  <c r="AL37" i="29"/>
  <c r="AK37" i="29"/>
  <c r="AL170" i="29"/>
  <c r="AK170" i="29"/>
  <c r="AM170" i="29"/>
  <c r="AM163" i="29"/>
  <c r="AL163" i="29"/>
  <c r="AK163" i="29"/>
  <c r="AM182" i="29"/>
  <c r="AL182" i="29"/>
  <c r="AK182" i="29"/>
  <c r="AM200" i="29"/>
  <c r="AL200" i="29"/>
  <c r="AK200" i="29"/>
  <c r="AM117" i="29"/>
  <c r="AL117" i="29"/>
  <c r="AK117" i="29"/>
  <c r="AM148" i="29"/>
  <c r="AL148" i="29"/>
  <c r="AK148" i="29"/>
  <c r="AM147" i="29"/>
  <c r="AL147" i="29"/>
  <c r="AK147" i="29"/>
  <c r="AM178" i="29"/>
  <c r="AL178" i="29"/>
  <c r="AK178" i="29"/>
  <c r="AM72" i="29"/>
  <c r="AL72" i="29"/>
  <c r="AK72" i="29"/>
  <c r="H9" i="29"/>
  <c r="B9" i="29"/>
  <c r="AM40" i="29"/>
  <c r="AL40" i="29"/>
  <c r="AK40" i="29"/>
  <c r="AF6" i="29"/>
  <c r="AM153" i="29"/>
  <c r="AK153" i="29"/>
  <c r="AL153" i="29"/>
  <c r="AM84" i="29"/>
  <c r="AL84" i="29"/>
  <c r="AK84" i="29"/>
  <c r="AM141" i="29"/>
  <c r="AL141" i="29"/>
  <c r="AK141" i="29"/>
  <c r="AL158" i="29"/>
  <c r="AM158" i="29"/>
  <c r="AK158" i="29"/>
  <c r="AL134" i="29"/>
  <c r="AM134" i="29"/>
  <c r="AK134" i="29"/>
  <c r="AM192" i="29"/>
  <c r="AL192" i="29"/>
  <c r="AK192" i="29"/>
  <c r="AK206" i="29"/>
  <c r="AM206" i="29"/>
  <c r="AL206" i="29"/>
  <c r="AM74" i="29"/>
  <c r="AK74" i="29"/>
  <c r="AL74" i="29"/>
  <c r="AM123" i="29"/>
  <c r="AL123" i="29"/>
  <c r="AK123" i="29"/>
  <c r="AM100" i="29"/>
  <c r="AL100" i="29"/>
  <c r="AK100" i="29"/>
  <c r="AM102" i="29"/>
  <c r="AL102" i="29"/>
  <c r="AK102" i="29"/>
  <c r="AL194" i="29"/>
  <c r="AK194" i="29"/>
  <c r="AM194" i="29"/>
  <c r="AL78" i="29"/>
  <c r="AK78" i="29"/>
  <c r="AM78" i="29"/>
  <c r="AM85" i="29"/>
  <c r="AL85" i="29"/>
  <c r="AK85" i="29"/>
  <c r="AM101" i="29"/>
  <c r="AL101" i="29"/>
  <c r="AK101" i="29"/>
  <c r="AM69" i="29"/>
  <c r="AL69" i="29"/>
  <c r="AK69" i="29"/>
  <c r="AM21" i="29"/>
  <c r="AL21" i="29"/>
  <c r="AK21" i="29"/>
  <c r="AM65" i="29"/>
  <c r="AK65" i="29"/>
  <c r="AL65" i="29"/>
  <c r="AK136" i="29"/>
  <c r="AM136" i="29"/>
  <c r="AL136" i="29"/>
  <c r="AM197" i="29"/>
  <c r="AK197" i="29"/>
  <c r="AL197" i="29"/>
  <c r="AK180" i="29"/>
  <c r="AM180" i="29"/>
  <c r="AL180" i="29"/>
  <c r="AM160" i="29"/>
  <c r="AL160" i="29"/>
  <c r="AK160" i="29"/>
  <c r="AM140" i="29"/>
  <c r="AL140" i="29"/>
  <c r="AK140" i="29"/>
  <c r="AK36" i="29"/>
  <c r="AM36" i="29"/>
  <c r="AL36" i="29"/>
  <c r="AK174" i="29"/>
  <c r="AM174" i="29"/>
  <c r="AL174" i="29"/>
  <c r="AM47" i="29"/>
  <c r="AL47" i="29"/>
  <c r="AK47" i="29"/>
  <c r="AM96" i="29"/>
  <c r="AL96" i="29"/>
  <c r="AK96" i="29"/>
  <c r="AM106" i="29"/>
  <c r="AL106" i="29"/>
  <c r="AK106" i="29"/>
  <c r="AM29" i="29"/>
  <c r="AL29" i="29"/>
  <c r="AK29" i="29"/>
  <c r="AL38" i="29"/>
  <c r="AK38" i="29"/>
  <c r="AM38" i="29"/>
  <c r="AM82" i="29"/>
  <c r="AL82" i="29"/>
  <c r="AK82" i="29"/>
  <c r="Q10" i="29"/>
  <c r="Q11" i="29"/>
  <c r="Q12" i="29"/>
  <c r="Q13" i="29"/>
  <c r="Q14" i="29"/>
  <c r="Q15" i="29"/>
  <c r="Q16" i="29"/>
  <c r="Q17" i="29"/>
  <c r="Q18" i="29"/>
  <c r="Q19" i="29"/>
  <c r="Q20" i="29"/>
  <c r="Q21" i="29"/>
  <c r="Q22" i="29"/>
  <c r="Q23" i="29"/>
  <c r="Q24" i="29"/>
  <c r="Q25" i="29"/>
  <c r="Q26" i="29"/>
  <c r="Q27" i="29"/>
  <c r="Q28" i="29"/>
  <c r="Q29" i="29"/>
  <c r="Q30" i="29"/>
  <c r="Q31" i="29"/>
  <c r="Q32" i="29"/>
  <c r="Q33" i="29"/>
  <c r="Q34" i="29"/>
  <c r="Q35" i="29"/>
  <c r="Q36" i="29"/>
  <c r="Q37" i="29"/>
  <c r="Q38" i="29"/>
  <c r="Q39" i="29"/>
  <c r="Q40" i="29"/>
  <c r="Q41" i="29"/>
  <c r="Q42" i="29"/>
  <c r="Q43" i="29"/>
  <c r="Q44" i="29"/>
  <c r="Q45" i="29"/>
  <c r="Q46" i="29"/>
  <c r="Q47" i="29"/>
  <c r="Q48" i="29"/>
  <c r="Q49" i="29"/>
  <c r="Q50" i="29"/>
  <c r="Q51" i="29"/>
  <c r="Q52" i="29"/>
  <c r="Q53" i="29"/>
  <c r="Q54" i="29"/>
  <c r="Q55" i="29"/>
  <c r="Q56" i="29"/>
  <c r="Q57" i="29"/>
  <c r="Q58" i="29"/>
  <c r="Q59" i="29"/>
  <c r="Q60" i="29"/>
  <c r="Q61" i="29"/>
  <c r="Q62" i="29"/>
  <c r="Q63" i="29"/>
  <c r="Q64" i="29"/>
  <c r="Q65" i="29"/>
  <c r="Q66" i="29"/>
  <c r="Q67" i="29"/>
  <c r="Q68" i="29"/>
  <c r="Q69" i="29"/>
  <c r="Q70" i="29"/>
  <c r="Q71" i="29"/>
  <c r="Q72" i="29"/>
  <c r="Q73" i="29"/>
  <c r="Q74" i="29"/>
  <c r="Q75" i="29"/>
  <c r="Q76" i="29"/>
  <c r="Q77" i="29"/>
  <c r="Q78" i="29"/>
  <c r="Q79" i="29"/>
  <c r="Q80" i="29"/>
  <c r="Q81" i="29"/>
  <c r="Q82" i="29"/>
  <c r="Q83" i="29"/>
  <c r="Q84" i="29"/>
  <c r="Q85" i="29"/>
  <c r="Q86" i="29"/>
  <c r="Q87" i="29"/>
  <c r="Q88" i="29"/>
  <c r="Q89" i="29"/>
  <c r="Q90" i="29"/>
  <c r="Q91" i="29"/>
  <c r="Q92" i="29"/>
  <c r="Q93" i="29"/>
  <c r="Q94" i="29"/>
  <c r="Q95" i="29"/>
  <c r="Q96" i="29"/>
  <c r="Q97" i="29"/>
  <c r="Q98" i="29"/>
  <c r="Q99" i="29"/>
  <c r="Q100" i="29"/>
  <c r="Q101" i="29"/>
  <c r="Q102" i="29"/>
  <c r="Q103" i="29"/>
  <c r="Q104" i="29"/>
  <c r="Q105" i="29"/>
  <c r="Q106" i="29"/>
  <c r="Q107" i="29"/>
  <c r="Q108" i="29"/>
  <c r="Q109" i="29"/>
  <c r="Q110" i="29"/>
  <c r="Q111" i="29"/>
  <c r="Q112" i="29"/>
  <c r="Q113" i="29"/>
  <c r="Q114" i="29"/>
  <c r="Q115" i="29"/>
  <c r="Q116" i="29"/>
  <c r="Q117" i="29"/>
  <c r="Q118" i="29"/>
  <c r="Q119" i="29"/>
  <c r="Q120" i="29"/>
  <c r="Q121" i="29"/>
  <c r="Q122" i="29"/>
  <c r="Q123" i="29"/>
  <c r="Q124" i="29"/>
  <c r="Q125" i="29"/>
  <c r="Q126" i="29"/>
  <c r="Q127" i="29"/>
  <c r="Q128" i="29"/>
  <c r="Q129" i="29"/>
  <c r="Q130" i="29"/>
  <c r="Q131" i="29"/>
  <c r="Q132" i="29"/>
  <c r="Q133" i="29"/>
  <c r="Q134" i="29"/>
  <c r="Q135" i="29"/>
  <c r="Q136" i="29"/>
  <c r="Q137" i="29"/>
  <c r="Q138" i="29"/>
  <c r="Q139" i="29"/>
  <c r="Q140" i="29"/>
  <c r="Q141" i="29"/>
  <c r="Q142" i="29"/>
  <c r="Q143" i="29"/>
  <c r="Q144" i="29"/>
  <c r="Q145" i="29"/>
  <c r="Q146" i="29"/>
  <c r="Q147" i="29"/>
  <c r="Q148" i="29"/>
  <c r="Q149" i="29"/>
  <c r="Q150" i="29"/>
  <c r="Q151" i="29"/>
  <c r="Q152" i="29"/>
  <c r="Q153" i="29"/>
  <c r="Q154" i="29"/>
  <c r="Q155" i="29"/>
  <c r="Q156" i="29"/>
  <c r="Q157" i="29"/>
  <c r="Q158" i="29"/>
  <c r="Q159" i="29"/>
  <c r="Q160" i="29"/>
  <c r="Q161" i="29"/>
  <c r="Q162" i="29"/>
  <c r="Q163" i="29"/>
  <c r="Q164" i="29"/>
  <c r="Q165" i="29"/>
  <c r="Q166" i="29"/>
  <c r="Q167" i="29"/>
  <c r="Q168" i="29"/>
  <c r="Q169" i="29"/>
  <c r="Q170" i="29"/>
  <c r="Q171" i="29"/>
  <c r="Q172" i="29"/>
  <c r="Q173" i="29"/>
  <c r="Q174" i="29"/>
  <c r="Q175" i="29"/>
  <c r="Q176" i="29"/>
  <c r="Q177" i="29"/>
  <c r="Q178" i="29"/>
  <c r="Q179" i="29"/>
  <c r="Q180" i="29"/>
  <c r="Q181" i="29"/>
  <c r="Q182" i="29"/>
  <c r="Q183" i="29"/>
  <c r="Q184" i="29"/>
  <c r="Q185" i="29"/>
  <c r="Q186" i="29"/>
  <c r="Q187" i="29"/>
  <c r="Q188" i="29"/>
  <c r="Q189" i="29"/>
  <c r="Q190" i="29"/>
  <c r="Q191" i="29"/>
  <c r="Q192" i="29"/>
  <c r="Q193" i="29"/>
  <c r="Q194" i="29"/>
  <c r="Q195" i="29"/>
  <c r="Q196" i="29"/>
  <c r="Q197" i="29"/>
  <c r="Q198" i="29"/>
  <c r="Q199" i="29"/>
  <c r="Q200" i="29"/>
  <c r="Q201" i="29"/>
  <c r="Q202" i="29"/>
  <c r="Q203" i="29"/>
  <c r="Q204" i="29"/>
  <c r="Q205" i="29"/>
  <c r="Q206" i="29"/>
  <c r="Q207" i="29"/>
  <c r="Q208" i="29"/>
  <c r="Q209" i="29"/>
  <c r="Q210" i="29"/>
  <c r="Q211" i="29"/>
  <c r="Q212" i="29"/>
  <c r="Q213" i="29"/>
  <c r="Q214" i="29"/>
  <c r="Q215" i="29"/>
  <c r="Q216" i="29"/>
  <c r="Q217" i="29"/>
  <c r="Q218" i="29"/>
  <c r="Q219" i="29"/>
  <c r="Q220" i="29"/>
  <c r="Q221" i="29"/>
  <c r="Q222" i="29"/>
  <c r="Q223" i="29"/>
  <c r="Q224" i="29"/>
  <c r="Q225" i="29"/>
  <c r="Q226" i="29"/>
  <c r="Q227" i="29"/>
  <c r="Q228" i="29"/>
  <c r="Q229" i="29"/>
  <c r="Q230" i="29"/>
  <c r="Q231" i="29"/>
  <c r="Q232" i="29"/>
  <c r="Q233" i="29"/>
  <c r="Q234" i="29"/>
  <c r="Q235" i="29"/>
  <c r="Q236" i="29"/>
  <c r="Q237" i="29"/>
  <c r="Q238" i="29"/>
  <c r="Q239" i="29"/>
  <c r="Q240" i="29"/>
  <c r="Q241" i="29"/>
  <c r="Q242" i="29"/>
  <c r="Q243" i="29"/>
  <c r="Q244" i="29"/>
  <c r="Q245" i="29"/>
  <c r="Q246" i="29"/>
  <c r="Q247" i="29"/>
  <c r="Q248" i="29"/>
  <c r="Q249" i="29"/>
  <c r="Q250" i="29"/>
  <c r="Q251" i="29"/>
  <c r="Q252" i="29"/>
  <c r="Q253" i="29"/>
  <c r="Q254" i="29"/>
  <c r="Q255" i="29"/>
  <c r="Q256" i="29"/>
  <c r="Q257" i="29"/>
  <c r="Q258" i="29"/>
  <c r="Q259" i="29"/>
  <c r="Q260" i="29"/>
  <c r="Q261" i="29"/>
  <c r="Q262" i="29"/>
  <c r="Q263" i="29"/>
  <c r="Q264" i="29"/>
  <c r="Q265" i="29"/>
  <c r="Q266" i="29"/>
  <c r="Q267" i="29"/>
  <c r="Q268" i="29"/>
  <c r="Q269" i="29"/>
  <c r="Q270" i="29"/>
  <c r="Q271" i="29"/>
  <c r="Q272" i="29"/>
  <c r="Q273" i="29"/>
  <c r="Q274" i="29"/>
  <c r="Q275" i="29"/>
  <c r="Q276" i="29"/>
  <c r="Q277" i="29"/>
  <c r="Q278" i="29"/>
  <c r="Q279" i="29"/>
  <c r="Q280" i="29"/>
  <c r="Q281" i="29"/>
  <c r="Q282" i="29"/>
  <c r="Q283" i="29"/>
  <c r="Q284" i="29"/>
  <c r="Q285" i="29"/>
  <c r="Q286" i="29"/>
  <c r="Q287" i="29"/>
  <c r="Q288" i="29"/>
  <c r="Q289" i="29"/>
  <c r="Q290" i="29"/>
  <c r="Q291" i="29"/>
  <c r="Q292" i="29"/>
  <c r="Q293" i="29"/>
  <c r="Q294" i="29"/>
  <c r="Q295" i="29"/>
  <c r="Q296" i="29"/>
  <c r="Q297" i="29"/>
  <c r="Q298" i="29"/>
  <c r="Q299" i="29"/>
  <c r="Q300" i="29"/>
  <c r="Q301" i="29"/>
  <c r="Q302" i="29"/>
  <c r="Q303" i="29"/>
  <c r="Q304" i="29"/>
  <c r="Q305" i="29"/>
  <c r="Q306" i="29"/>
  <c r="Q307" i="29"/>
  <c r="Q308" i="29"/>
  <c r="Q309" i="29"/>
  <c r="Q310" i="29"/>
  <c r="Q311" i="29"/>
  <c r="Q312" i="29"/>
  <c r="Q313" i="29"/>
  <c r="Q314" i="29"/>
  <c r="Q315" i="29"/>
  <c r="Q316" i="29"/>
  <c r="Q317" i="29"/>
  <c r="Q318" i="29"/>
  <c r="Q319" i="29"/>
  <c r="Q320" i="29"/>
  <c r="Q321" i="29"/>
  <c r="Q322" i="29"/>
  <c r="Q323" i="29"/>
  <c r="Q324" i="29"/>
  <c r="Q325" i="29"/>
  <c r="Q326" i="29"/>
  <c r="Q327" i="29"/>
  <c r="Q328" i="29"/>
  <c r="Q329" i="29"/>
  <c r="Q330" i="29"/>
  <c r="Q331" i="29"/>
  <c r="Q332" i="29"/>
  <c r="Q333" i="29"/>
  <c r="Q334" i="29"/>
  <c r="Q335" i="29"/>
  <c r="Q336" i="29"/>
  <c r="Q337" i="29"/>
  <c r="Q338" i="29"/>
  <c r="Q339" i="29"/>
  <c r="Q340" i="29"/>
  <c r="Q341" i="29"/>
  <c r="Q342" i="29"/>
  <c r="Q343" i="29"/>
  <c r="Q344" i="29"/>
  <c r="Q345" i="29"/>
  <c r="Q346" i="29"/>
  <c r="Q347" i="29"/>
  <c r="Q348" i="29"/>
  <c r="Q349" i="29"/>
  <c r="Q350" i="29"/>
  <c r="Q351" i="29"/>
  <c r="Q352" i="29"/>
  <c r="Q353" i="29"/>
  <c r="Q354" i="29"/>
  <c r="Q355" i="29"/>
  <c r="Q356" i="29"/>
  <c r="Q357" i="29"/>
  <c r="Q358" i="29"/>
  <c r="Q359" i="29"/>
  <c r="Q360" i="29"/>
  <c r="Q361" i="29"/>
  <c r="Q362" i="29"/>
  <c r="Q363" i="29"/>
  <c r="Q364" i="29"/>
  <c r="Q365" i="29"/>
  <c r="Q366" i="29"/>
  <c r="Q367" i="29"/>
  <c r="Q368" i="29"/>
  <c r="Q369" i="29"/>
  <c r="Q370" i="29"/>
  <c r="Q371" i="29"/>
  <c r="Q372" i="29"/>
  <c r="Q373" i="29"/>
  <c r="Q374" i="29"/>
  <c r="Q375" i="29"/>
  <c r="Q376" i="29"/>
  <c r="Q377" i="29"/>
  <c r="Q378" i="29"/>
  <c r="Q379" i="29"/>
  <c r="Q380" i="29"/>
  <c r="Q381" i="29"/>
  <c r="Q382" i="29"/>
  <c r="Q383" i="29"/>
  <c r="Q384" i="29"/>
  <c r="Q385" i="29"/>
  <c r="Q386" i="29"/>
  <c r="Q387" i="29"/>
  <c r="Q388" i="29"/>
  <c r="Q389" i="29"/>
  <c r="Q390" i="29"/>
  <c r="Q391" i="29"/>
  <c r="Q392" i="29"/>
  <c r="Q393" i="29"/>
  <c r="Q394" i="29"/>
  <c r="Q395" i="29"/>
  <c r="Q396" i="29"/>
  <c r="Q397" i="29"/>
  <c r="Q398" i="29"/>
  <c r="Q399" i="29"/>
  <c r="Q400" i="29"/>
  <c r="Q401" i="29"/>
  <c r="Q402" i="29"/>
  <c r="Q403" i="29"/>
  <c r="Q404" i="29"/>
  <c r="Q405" i="29"/>
  <c r="Q406" i="29"/>
  <c r="Q407" i="29"/>
  <c r="Q408" i="29"/>
  <c r="Q409" i="29"/>
  <c r="Q410" i="29"/>
  <c r="Q411" i="29"/>
  <c r="Q412" i="29"/>
  <c r="Q413" i="29"/>
  <c r="Q414" i="29"/>
  <c r="Q415" i="29"/>
  <c r="Q416" i="29"/>
  <c r="Q417" i="29"/>
  <c r="Q418" i="29"/>
  <c r="Q419" i="29"/>
  <c r="Q420" i="29"/>
  <c r="Q421" i="29"/>
  <c r="Q422" i="29"/>
  <c r="Q423" i="29"/>
  <c r="Q424" i="29"/>
  <c r="Q425" i="29"/>
  <c r="Q426" i="29"/>
  <c r="Q427" i="29"/>
  <c r="Q428" i="29"/>
  <c r="Q429" i="29"/>
  <c r="Q430" i="29"/>
  <c r="Q431" i="29"/>
  <c r="Q432" i="29"/>
  <c r="Q433" i="29"/>
  <c r="Q434" i="29"/>
  <c r="Q435" i="29"/>
  <c r="Q436" i="29"/>
  <c r="Q437" i="29"/>
  <c r="Q438" i="29"/>
  <c r="Q439" i="29"/>
  <c r="Q440" i="29"/>
  <c r="Q441" i="29"/>
  <c r="Q442" i="29"/>
  <c r="Q443" i="29"/>
  <c r="Q444" i="29"/>
  <c r="Q445" i="29"/>
  <c r="Q446" i="29"/>
  <c r="Q447" i="29"/>
  <c r="Q448" i="29"/>
  <c r="Q449" i="29"/>
  <c r="Q450" i="29"/>
  <c r="Q451" i="29"/>
  <c r="Q452" i="29"/>
  <c r="Q453" i="29"/>
  <c r="Q454" i="29"/>
  <c r="Q455" i="29"/>
  <c r="Q456" i="29"/>
  <c r="Q457" i="29"/>
  <c r="Q458" i="29"/>
  <c r="Q459" i="29"/>
  <c r="Q460" i="29"/>
  <c r="Q461" i="29"/>
  <c r="Q462" i="29"/>
  <c r="Q463" i="29"/>
  <c r="Q464" i="29"/>
  <c r="Q465" i="29"/>
  <c r="Q466" i="29"/>
  <c r="Q467" i="29"/>
  <c r="Q468" i="29"/>
  <c r="Q469" i="29"/>
  <c r="Q470" i="29"/>
  <c r="Q471" i="29"/>
  <c r="Q472" i="29"/>
  <c r="Q473" i="29"/>
  <c r="Q474" i="29"/>
  <c r="Q475" i="29"/>
  <c r="Q476" i="29"/>
  <c r="Q477" i="29"/>
  <c r="Q478" i="29"/>
  <c r="Q479" i="29"/>
  <c r="Q480" i="29"/>
  <c r="Q481" i="29"/>
  <c r="Q482" i="29"/>
  <c r="Q483" i="29"/>
  <c r="Q484" i="29"/>
  <c r="Q485" i="29"/>
  <c r="Q486" i="29"/>
  <c r="Q487" i="29"/>
  <c r="Q488" i="29"/>
  <c r="Q489" i="29"/>
  <c r="Q490" i="29"/>
  <c r="Q491" i="29"/>
  <c r="Q492" i="29"/>
  <c r="Q493" i="29"/>
  <c r="Q494" i="29"/>
  <c r="Q495" i="29"/>
  <c r="Q496" i="29"/>
  <c r="Q497" i="29"/>
  <c r="Q498" i="29"/>
  <c r="Q499" i="29"/>
  <c r="Q500" i="29"/>
  <c r="AQ40" i="29"/>
  <c r="AQ33" i="29"/>
  <c r="V4" i="29"/>
  <c r="AG3" i="29"/>
  <c r="AQ36" i="29"/>
  <c r="V3" i="29"/>
  <c r="AG5" i="29"/>
  <c r="V5" i="29"/>
  <c r="AG4" i="29"/>
  <c r="AM99" i="29"/>
  <c r="AL99" i="29"/>
  <c r="AK99" i="29"/>
  <c r="AK16" i="29"/>
  <c r="AM16" i="29"/>
  <c r="AL16" i="29"/>
  <c r="AK137" i="29"/>
  <c r="AM137" i="29"/>
  <c r="AL137" i="29"/>
  <c r="AK207" i="29"/>
  <c r="AM207" i="29"/>
  <c r="AL207" i="29"/>
  <c r="AK64" i="29"/>
  <c r="AM64" i="29"/>
  <c r="AL64" i="29"/>
  <c r="AM53" i="29"/>
  <c r="AL53" i="29"/>
  <c r="AK53" i="29"/>
  <c r="AM77" i="29"/>
  <c r="AK77" i="29"/>
  <c r="AL77" i="29"/>
  <c r="AM116" i="29"/>
  <c r="AL116" i="29"/>
  <c r="AK116" i="29"/>
  <c r="AM83" i="29"/>
  <c r="AL83" i="29"/>
  <c r="AK83" i="29"/>
  <c r="AM35" i="29"/>
  <c r="AL35" i="29"/>
  <c r="AK35" i="29"/>
  <c r="AM155" i="29"/>
  <c r="AL155" i="29"/>
  <c r="AK155" i="29"/>
  <c r="AK161" i="29"/>
  <c r="AM161" i="29"/>
  <c r="AL161" i="29"/>
  <c r="S11" i="29"/>
  <c r="AD11" i="29"/>
  <c r="AM205" i="29"/>
  <c r="AL205" i="29"/>
  <c r="AK205" i="29"/>
  <c r="AM22" i="29"/>
  <c r="AL22" i="29"/>
  <c r="AK22" i="29"/>
  <c r="AM88" i="29"/>
  <c r="AL88" i="29"/>
  <c r="AK88" i="29"/>
  <c r="AM152" i="29"/>
  <c r="AL152" i="29"/>
  <c r="AK152" i="29"/>
  <c r="AM33" i="29"/>
  <c r="AL33" i="29"/>
  <c r="AK33" i="29"/>
  <c r="AM130" i="29"/>
  <c r="AL130" i="29"/>
  <c r="AK130" i="29"/>
  <c r="AM191" i="29"/>
  <c r="AL191" i="29"/>
  <c r="AK191" i="29"/>
  <c r="AM42" i="29"/>
  <c r="AL42" i="29"/>
  <c r="AK42" i="29"/>
  <c r="AM198" i="29"/>
  <c r="AL198" i="29"/>
  <c r="AK198" i="29"/>
  <c r="AK68" i="29"/>
  <c r="AM68" i="29"/>
  <c r="AL68" i="29"/>
  <c r="AK173" i="29"/>
  <c r="AM173" i="29"/>
  <c r="AL173" i="29"/>
  <c r="AM98" i="29"/>
  <c r="AL98" i="29"/>
  <c r="AK98" i="29"/>
  <c r="AM108" i="29"/>
  <c r="AL108" i="29"/>
  <c r="AK108" i="29"/>
  <c r="AM81" i="29"/>
  <c r="AK81" i="29"/>
  <c r="AL81" i="29"/>
  <c r="AK71" i="29"/>
  <c r="AM71" i="29"/>
  <c r="AL71" i="29"/>
  <c r="AL146" i="29"/>
  <c r="AM146" i="29"/>
  <c r="AK146" i="29"/>
  <c r="AM204" i="29"/>
  <c r="AL204" i="29"/>
  <c r="AK204" i="29"/>
  <c r="AM90" i="29"/>
  <c r="AL90" i="29"/>
  <c r="AK90" i="29"/>
  <c r="AM129" i="29"/>
  <c r="AL129" i="29"/>
  <c r="AK129" i="29"/>
  <c r="AM159" i="29"/>
  <c r="AL159" i="29"/>
  <c r="AK159" i="29"/>
  <c r="H8" i="29"/>
  <c r="B8" i="29"/>
  <c r="AL201" i="29"/>
  <c r="AM201" i="29"/>
  <c r="AK201" i="29"/>
  <c r="AL127" i="29"/>
  <c r="AK127" i="29"/>
  <c r="AM127" i="29"/>
  <c r="AM105" i="29"/>
  <c r="AK105" i="29"/>
  <c r="AL105" i="29"/>
  <c r="AK107" i="29"/>
  <c r="AM107" i="29"/>
  <c r="AL107" i="29"/>
  <c r="AM126" i="29"/>
  <c r="AK126" i="29"/>
  <c r="AL126" i="29"/>
  <c r="AM156" i="29"/>
  <c r="AL156" i="29"/>
  <c r="AK156" i="29"/>
  <c r="AL31" i="29"/>
  <c r="AK31" i="29"/>
  <c r="AM31" i="29"/>
  <c r="AM86" i="29"/>
  <c r="AL86" i="29"/>
  <c r="AK86" i="29"/>
  <c r="AM179" i="29"/>
  <c r="AL179" i="29"/>
  <c r="AK179" i="29"/>
  <c r="AM128" i="29"/>
  <c r="AL128" i="29"/>
  <c r="AK128" i="29"/>
  <c r="AM34" i="29"/>
  <c r="AL34" i="29"/>
  <c r="AK34" i="29"/>
  <c r="AM199" i="29"/>
  <c r="AL199" i="29"/>
  <c r="AK199" i="29"/>
  <c r="AM168" i="29"/>
  <c r="AL168" i="29"/>
  <c r="AK168" i="29"/>
  <c r="AK184" i="29"/>
  <c r="AM184" i="29"/>
  <c r="AL184" i="29"/>
  <c r="AL177" i="29"/>
  <c r="AM177" i="29"/>
  <c r="AK177" i="29"/>
  <c r="AM112" i="29"/>
  <c r="AL112" i="29"/>
  <c r="AK112" i="29"/>
  <c r="AL139" i="29"/>
  <c r="AM139" i="29"/>
  <c r="AK139" i="29"/>
  <c r="AM75" i="29"/>
  <c r="AL75" i="29"/>
  <c r="AK75" i="29"/>
  <c r="AM56" i="29"/>
  <c r="AL56" i="29"/>
  <c r="AK56" i="29"/>
  <c r="AM138" i="29"/>
  <c r="AL138" i="29"/>
  <c r="AK138" i="29"/>
  <c r="AM57" i="29"/>
  <c r="AL57" i="29"/>
  <c r="AK57" i="29"/>
  <c r="AM119" i="29"/>
  <c r="AK119" i="29"/>
  <c r="AL119" i="29"/>
  <c r="AL55" i="29"/>
  <c r="AM55" i="29"/>
  <c r="AK55" i="29"/>
  <c r="AL43" i="29"/>
  <c r="AM43" i="29"/>
  <c r="AK43" i="29"/>
  <c r="AM52" i="29"/>
  <c r="AL52" i="29"/>
  <c r="AK52" i="29"/>
  <c r="AM121" i="29"/>
  <c r="AL121" i="29"/>
  <c r="AK121" i="29"/>
  <c r="AM135" i="29"/>
  <c r="AL135" i="29"/>
  <c r="AK135" i="29"/>
  <c r="AM104" i="29"/>
  <c r="AL104" i="29"/>
  <c r="AK104" i="29"/>
  <c r="AM120" i="29"/>
  <c r="AK120" i="29"/>
  <c r="AL120" i="29"/>
  <c r="AK185" i="29"/>
  <c r="AM185" i="29"/>
  <c r="AL185" i="29"/>
  <c r="AK195" i="29"/>
  <c r="AL195" i="29"/>
  <c r="AM195" i="29"/>
  <c r="AM183" i="29"/>
  <c r="AL183" i="29"/>
  <c r="AK183" i="29"/>
  <c r="AL171" i="29"/>
  <c r="AM171" i="29"/>
  <c r="AK171" i="29"/>
  <c r="AM54" i="29"/>
  <c r="AL54" i="29"/>
  <c r="AK54" i="29"/>
  <c r="AK92" i="29"/>
  <c r="AL92" i="29"/>
  <c r="AM92" i="29"/>
  <c r="AM59" i="29"/>
  <c r="AL59" i="29"/>
  <c r="AK59" i="29"/>
  <c r="AM118" i="29"/>
  <c r="AL118" i="29"/>
  <c r="AK118" i="29"/>
  <c r="AM51" i="29"/>
  <c r="AL51" i="29"/>
  <c r="AK51" i="29"/>
  <c r="A8" i="29"/>
  <c r="J8" i="29"/>
  <c r="AM79" i="29"/>
  <c r="AL79" i="29"/>
  <c r="AK79" i="29"/>
  <c r="AM103" i="29"/>
  <c r="AL103" i="29"/>
  <c r="AK103" i="29"/>
  <c r="AL176" i="29"/>
  <c r="AK176" i="29"/>
  <c r="AM176" i="29"/>
  <c r="AM94" i="29"/>
  <c r="AL94" i="29"/>
  <c r="AK94" i="29"/>
  <c r="AM63" i="29"/>
  <c r="AL63" i="29"/>
  <c r="AK63" i="29"/>
  <c r="AK187" i="29"/>
  <c r="AM187" i="29"/>
  <c r="AL187" i="29"/>
  <c r="AM166" i="29"/>
  <c r="AK166" i="29"/>
  <c r="AL166" i="29"/>
  <c r="AM186" i="29"/>
  <c r="AK186" i="29"/>
  <c r="AL186" i="29"/>
  <c r="AM188" i="29"/>
  <c r="AK188" i="29"/>
  <c r="AL188" i="29"/>
  <c r="AM95" i="29"/>
  <c r="AL95" i="29"/>
  <c r="AK95" i="29"/>
  <c r="AM165" i="29"/>
  <c r="AK165" i="29"/>
  <c r="AL165" i="29"/>
  <c r="AM76" i="29"/>
  <c r="AL76" i="29"/>
  <c r="AK76" i="29"/>
  <c r="AM142" i="29"/>
  <c r="AL142" i="29"/>
  <c r="AK142" i="29"/>
  <c r="AL50" i="29"/>
  <c r="AK50" i="29"/>
  <c r="AM50" i="29"/>
  <c r="AM145" i="29"/>
  <c r="AL145" i="29"/>
  <c r="AK145" i="29"/>
  <c r="AM154" i="29"/>
  <c r="AL154" i="29"/>
  <c r="AK154" i="29"/>
  <c r="AM157" i="29"/>
  <c r="AL157" i="29"/>
  <c r="AK157" i="29"/>
  <c r="AL110" i="29"/>
  <c r="AK110" i="29"/>
  <c r="AM110" i="29"/>
  <c r="AM167" i="29"/>
  <c r="AL167" i="29"/>
  <c r="AK167" i="29"/>
  <c r="AM193" i="29"/>
  <c r="AL193" i="29"/>
  <c r="AK193" i="29"/>
  <c r="AM97" i="29"/>
  <c r="AL97" i="29"/>
  <c r="AK97" i="29"/>
  <c r="AM169" i="29"/>
  <c r="AL169" i="29"/>
  <c r="AK169" i="29"/>
  <c r="AM164" i="29"/>
  <c r="AL164" i="29"/>
  <c r="AK164" i="29"/>
  <c r="AM10" i="29"/>
  <c r="AL10" i="29"/>
  <c r="AL13" i="29"/>
  <c r="AL18" i="29"/>
  <c r="AL45" i="29"/>
  <c r="AL60" i="29"/>
  <c r="AL61" i="29"/>
  <c r="AL62" i="29"/>
  <c r="AL67" i="29"/>
  <c r="AL73" i="29"/>
  <c r="AL80" i="29"/>
  <c r="AL87" i="29"/>
  <c r="AL89" i="29"/>
  <c r="AL109" i="29"/>
  <c r="AL113" i="29"/>
  <c r="AL114" i="29"/>
  <c r="AL115" i="29"/>
  <c r="AL122" i="29"/>
  <c r="AL124" i="29"/>
  <c r="AL125" i="29"/>
  <c r="AL131" i="29"/>
  <c r="AL132" i="29"/>
  <c r="AL143" i="29"/>
  <c r="AL144" i="29"/>
  <c r="AL149" i="29"/>
  <c r="AL150" i="29"/>
  <c r="AL151" i="29"/>
  <c r="AL162" i="29"/>
  <c r="AL172" i="29"/>
  <c r="AL175" i="29"/>
  <c r="AL189" i="29"/>
  <c r="AL190" i="29"/>
  <c r="AL196" i="29"/>
  <c r="AL202" i="29"/>
  <c r="AL203" i="29"/>
  <c r="AL208" i="29"/>
  <c r="AH6" i="29"/>
  <c r="AK10" i="29"/>
  <c r="AK13" i="29"/>
  <c r="AK18" i="29"/>
  <c r="AK45" i="29"/>
  <c r="AK60" i="29"/>
  <c r="AK61" i="29"/>
  <c r="AK62" i="29"/>
  <c r="AK67" i="29"/>
  <c r="AK73" i="29"/>
  <c r="AK80" i="29"/>
  <c r="AK87" i="29"/>
  <c r="AK89" i="29"/>
  <c r="AK109" i="29"/>
  <c r="AK113" i="29"/>
  <c r="AK114" i="29"/>
  <c r="AK115" i="29"/>
  <c r="AK122" i="29"/>
  <c r="AK124" i="29"/>
  <c r="AK125" i="29"/>
  <c r="AK131" i="29"/>
  <c r="AK132" i="29"/>
  <c r="AK143" i="29"/>
  <c r="AK144" i="29"/>
  <c r="AK149" i="29"/>
  <c r="AK150" i="29"/>
  <c r="AK151" i="29"/>
  <c r="AK162" i="29"/>
  <c r="AK172" i="29"/>
  <c r="AK175" i="29"/>
  <c r="AK189" i="29"/>
  <c r="AK190" i="29"/>
  <c r="AK196" i="29"/>
  <c r="AK202" i="29"/>
  <c r="AK203" i="29"/>
  <c r="AK208" i="29"/>
  <c r="AG6" i="29"/>
  <c r="AM61" i="29"/>
  <c r="AM73" i="29"/>
  <c r="AM150" i="29"/>
  <c r="AM149" i="29"/>
  <c r="AM208" i="29"/>
  <c r="AM122" i="29"/>
  <c r="AM143" i="29"/>
  <c r="AM132" i="29"/>
  <c r="AM175" i="29"/>
  <c r="AM67" i="29"/>
  <c r="AM45" i="29"/>
  <c r="AM13" i="29"/>
  <c r="AM18" i="29"/>
  <c r="AM60" i="29"/>
  <c r="AM62" i="29"/>
  <c r="AM80" i="29"/>
  <c r="AM87" i="29"/>
  <c r="AM89" i="29"/>
  <c r="AM109" i="29"/>
  <c r="AM113" i="29"/>
  <c r="AM114" i="29"/>
  <c r="AM115" i="29"/>
  <c r="AM124" i="29"/>
  <c r="AM125" i="29"/>
  <c r="AM131" i="29"/>
  <c r="AM144" i="29"/>
  <c r="AM151" i="29"/>
  <c r="AM162" i="29"/>
  <c r="AM172" i="29"/>
  <c r="AM189" i="29"/>
  <c r="AM190" i="29"/>
  <c r="AM196" i="29"/>
  <c r="AM202" i="29"/>
  <c r="AM203" i="29"/>
  <c r="AI6" i="29"/>
  <c r="AS28" i="33"/>
  <c r="L18" i="26"/>
  <c r="L18" i="19"/>
  <c r="B8" i="36"/>
  <c r="J10" i="37"/>
  <c r="A10" i="37"/>
  <c r="A9" i="37"/>
  <c r="J9" i="37"/>
  <c r="B9" i="37"/>
  <c r="H9" i="37"/>
  <c r="G10" i="37"/>
  <c r="S12" i="37"/>
  <c r="AD12" i="37"/>
  <c r="I9" i="36"/>
  <c r="A9" i="36"/>
  <c r="G9" i="30"/>
  <c r="G10" i="35"/>
  <c r="H10" i="35"/>
  <c r="AV19" i="36"/>
  <c r="AS19" i="36"/>
  <c r="H9" i="36"/>
  <c r="B9" i="36"/>
  <c r="AG6" i="36"/>
  <c r="J9" i="36"/>
  <c r="AH6" i="36"/>
  <c r="AV18" i="38"/>
  <c r="AS18" i="38"/>
  <c r="AI6" i="36"/>
  <c r="AS20" i="36"/>
  <c r="AV20" i="36"/>
  <c r="A9" i="38"/>
  <c r="J9" i="38"/>
  <c r="AG6" i="37"/>
  <c r="B9" i="38"/>
  <c r="H9" i="38"/>
  <c r="AH6" i="37"/>
  <c r="B10" i="38"/>
  <c r="H10" i="38"/>
  <c r="AI6" i="37"/>
  <c r="S12" i="38"/>
  <c r="AD12" i="38"/>
  <c r="J10" i="38"/>
  <c r="A10" i="38"/>
  <c r="G10" i="36"/>
  <c r="S11" i="36"/>
  <c r="AD11" i="36"/>
  <c r="AS18" i="37"/>
  <c r="AV18" i="37"/>
  <c r="AI6" i="38"/>
  <c r="AV19" i="37"/>
  <c r="AS19" i="37"/>
  <c r="AV20" i="37"/>
  <c r="AS20" i="37"/>
  <c r="AV20" i="38"/>
  <c r="AS20" i="38"/>
  <c r="AV18" i="36"/>
  <c r="AS18" i="36"/>
  <c r="AV19" i="38"/>
  <c r="AS19" i="38"/>
  <c r="J10" i="33"/>
  <c r="A10" i="33"/>
  <c r="H9" i="34"/>
  <c r="B9" i="34"/>
  <c r="G10" i="33"/>
  <c r="AS20" i="34"/>
  <c r="AV20" i="34"/>
  <c r="B10" i="35"/>
  <c r="I11" i="33"/>
  <c r="S12" i="33"/>
  <c r="AD12" i="33"/>
  <c r="AV19" i="33"/>
  <c r="AU20" i="33"/>
  <c r="AS19" i="33"/>
  <c r="J10" i="35"/>
  <c r="A10" i="35"/>
  <c r="AV19" i="35"/>
  <c r="AS19" i="35"/>
  <c r="AG6" i="34"/>
  <c r="AH6" i="34"/>
  <c r="J9" i="35"/>
  <c r="A9" i="35"/>
  <c r="AI6" i="34"/>
  <c r="AV19" i="32"/>
  <c r="AS19" i="32"/>
  <c r="AS18" i="33"/>
  <c r="AV18" i="33"/>
  <c r="AV18" i="35"/>
  <c r="AS18" i="35"/>
  <c r="J8" i="34"/>
  <c r="A8" i="34"/>
  <c r="AV20" i="35"/>
  <c r="AS20" i="35"/>
  <c r="B9" i="35"/>
  <c r="H9" i="35"/>
  <c r="I9" i="34"/>
  <c r="AI6" i="35"/>
  <c r="I11" i="32"/>
  <c r="S12" i="32"/>
  <c r="AD12" i="32"/>
  <c r="H8" i="34"/>
  <c r="B8" i="34"/>
  <c r="AG6" i="35"/>
  <c r="AH6" i="35"/>
  <c r="AV20" i="32"/>
  <c r="AS20" i="32"/>
  <c r="AV18" i="32"/>
  <c r="AS18" i="32"/>
  <c r="H10" i="32"/>
  <c r="B10" i="32"/>
  <c r="I10" i="32"/>
  <c r="AG6" i="32"/>
  <c r="S11" i="34"/>
  <c r="AD11" i="34"/>
  <c r="I10" i="34"/>
  <c r="AH6" i="32"/>
  <c r="AV18" i="34"/>
  <c r="AS18" i="34"/>
  <c r="S12" i="35"/>
  <c r="AD12" i="35"/>
  <c r="G11" i="35"/>
  <c r="AI6" i="32"/>
  <c r="B9" i="33"/>
  <c r="H9" i="33"/>
  <c r="AV28" i="33"/>
  <c r="A9" i="33"/>
  <c r="J9" i="33"/>
  <c r="AV19" i="34"/>
  <c r="AS19" i="34"/>
  <c r="H10" i="31"/>
  <c r="B10" i="31"/>
  <c r="H8" i="30"/>
  <c r="B8" i="30"/>
  <c r="AV18" i="31"/>
  <c r="AS18" i="31"/>
  <c r="AV19" i="31"/>
  <c r="AS19" i="31"/>
  <c r="AS19" i="30"/>
  <c r="AV19" i="30"/>
  <c r="AV20" i="31"/>
  <c r="AS20" i="31"/>
  <c r="J8" i="30"/>
  <c r="A8" i="30"/>
  <c r="AG6" i="30"/>
  <c r="H9" i="30"/>
  <c r="B9" i="30"/>
  <c r="AI6" i="30"/>
  <c r="J9" i="30"/>
  <c r="A9" i="30"/>
  <c r="AV18" i="30"/>
  <c r="AS18" i="30"/>
  <c r="AH6" i="30"/>
  <c r="AV20" i="30"/>
  <c r="AS20" i="30"/>
  <c r="H9" i="31"/>
  <c r="B9" i="31"/>
  <c r="A9" i="31"/>
  <c r="J9" i="31"/>
  <c r="I10" i="31"/>
  <c r="S12" i="31"/>
  <c r="AD12" i="31"/>
  <c r="S11" i="30"/>
  <c r="AD11" i="30"/>
  <c r="S12" i="29"/>
  <c r="AD12" i="29"/>
  <c r="AV20" i="29"/>
  <c r="AS20" i="29"/>
  <c r="AS18" i="29"/>
  <c r="AV18" i="29"/>
  <c r="G10" i="29"/>
  <c r="I10" i="29"/>
  <c r="AV19" i="29"/>
  <c r="AS19" i="29"/>
  <c r="T238" i="1"/>
  <c r="Z238" i="1"/>
  <c r="AE238" i="1"/>
  <c r="AJ238" i="1"/>
  <c r="AF238" i="1"/>
  <c r="AI238" i="1"/>
  <c r="T239" i="1"/>
  <c r="Z239" i="1"/>
  <c r="AE239" i="1"/>
  <c r="AJ239" i="1"/>
  <c r="AF239" i="1"/>
  <c r="AI239" i="1"/>
  <c r="T240" i="1"/>
  <c r="Z240" i="1"/>
  <c r="AE240" i="1"/>
  <c r="AF240" i="1"/>
  <c r="AI240" i="1"/>
  <c r="AJ240" i="1"/>
  <c r="T241" i="1"/>
  <c r="Z241" i="1"/>
  <c r="AE241" i="1"/>
  <c r="AF241" i="1"/>
  <c r="AI241" i="1"/>
  <c r="AJ241" i="1"/>
  <c r="T242" i="1"/>
  <c r="Z242" i="1"/>
  <c r="AE242" i="1"/>
  <c r="AF242" i="1"/>
  <c r="AI242" i="1"/>
  <c r="AJ242" i="1"/>
  <c r="T243" i="1"/>
  <c r="Z243" i="1"/>
  <c r="AE243" i="1"/>
  <c r="AF243" i="1"/>
  <c r="AI243" i="1"/>
  <c r="AJ243" i="1"/>
  <c r="T244" i="1"/>
  <c r="Z244" i="1"/>
  <c r="AE244" i="1"/>
  <c r="AF244" i="1"/>
  <c r="AI244" i="1"/>
  <c r="AJ244" i="1"/>
  <c r="T245" i="1"/>
  <c r="Z245" i="1"/>
  <c r="AE245" i="1"/>
  <c r="AF245" i="1"/>
  <c r="AI245" i="1"/>
  <c r="AJ245" i="1"/>
  <c r="T246" i="1"/>
  <c r="Z246" i="1"/>
  <c r="AE246" i="1"/>
  <c r="AF246" i="1"/>
  <c r="AI246" i="1"/>
  <c r="AJ246" i="1"/>
  <c r="T247" i="1"/>
  <c r="Z247" i="1"/>
  <c r="AE247" i="1"/>
  <c r="AF247" i="1"/>
  <c r="AI247" i="1"/>
  <c r="AJ247" i="1"/>
  <c r="T248" i="1"/>
  <c r="Z248" i="1"/>
  <c r="AE248" i="1"/>
  <c r="AF248" i="1"/>
  <c r="AI248" i="1"/>
  <c r="AJ248" i="1"/>
  <c r="T249" i="1"/>
  <c r="Z249" i="1"/>
  <c r="AE249" i="1"/>
  <c r="AF249" i="1"/>
  <c r="AI249" i="1"/>
  <c r="AJ249" i="1"/>
  <c r="T250" i="1"/>
  <c r="Z250" i="1"/>
  <c r="AE250" i="1"/>
  <c r="AJ250" i="1"/>
  <c r="AF250" i="1"/>
  <c r="AI250" i="1"/>
  <c r="T251" i="1"/>
  <c r="Z251" i="1"/>
  <c r="AE251" i="1"/>
  <c r="AJ251" i="1"/>
  <c r="AF251" i="1"/>
  <c r="AI251" i="1"/>
  <c r="T252" i="1"/>
  <c r="Z252" i="1"/>
  <c r="AE252" i="1"/>
  <c r="AF252" i="1"/>
  <c r="AI252" i="1"/>
  <c r="AJ252" i="1"/>
  <c r="T253" i="1"/>
  <c r="Z253" i="1"/>
  <c r="AE253" i="1"/>
  <c r="AF253" i="1"/>
  <c r="AI253" i="1"/>
  <c r="AJ253" i="1"/>
  <c r="T254" i="1"/>
  <c r="Z254" i="1"/>
  <c r="AE254" i="1"/>
  <c r="AF254" i="1"/>
  <c r="AI254" i="1"/>
  <c r="AJ254" i="1"/>
  <c r="T255" i="1"/>
  <c r="Z255" i="1"/>
  <c r="AE255" i="1"/>
  <c r="AF255" i="1"/>
  <c r="AI255" i="1"/>
  <c r="AJ255" i="1"/>
  <c r="T256" i="1"/>
  <c r="Z256" i="1"/>
  <c r="AE256" i="1"/>
  <c r="AF256" i="1"/>
  <c r="AI256" i="1"/>
  <c r="AJ256" i="1"/>
  <c r="T257" i="1"/>
  <c r="Z257" i="1"/>
  <c r="AE257" i="1"/>
  <c r="AJ257" i="1"/>
  <c r="AF257" i="1"/>
  <c r="AI257" i="1"/>
  <c r="T258" i="1"/>
  <c r="Z258" i="1"/>
  <c r="AE258" i="1"/>
  <c r="AF258" i="1"/>
  <c r="AI258" i="1"/>
  <c r="AJ258" i="1"/>
  <c r="T259" i="1"/>
  <c r="Z259" i="1"/>
  <c r="AE259" i="1"/>
  <c r="AJ259" i="1"/>
  <c r="AF259" i="1"/>
  <c r="AI259" i="1"/>
  <c r="T260" i="1"/>
  <c r="Z260" i="1"/>
  <c r="AE260" i="1"/>
  <c r="AF260" i="1"/>
  <c r="AI260" i="1"/>
  <c r="AJ260" i="1"/>
  <c r="T261" i="1"/>
  <c r="Z261" i="1"/>
  <c r="AE261" i="1"/>
  <c r="AF261" i="1"/>
  <c r="AI261" i="1"/>
  <c r="AJ261" i="1"/>
  <c r="T262" i="1"/>
  <c r="Z262" i="1"/>
  <c r="AE262" i="1"/>
  <c r="AJ262" i="1"/>
  <c r="AF262" i="1"/>
  <c r="AI262" i="1"/>
  <c r="T263" i="1"/>
  <c r="Z263" i="1"/>
  <c r="AE263" i="1"/>
  <c r="AJ263" i="1"/>
  <c r="AF263" i="1"/>
  <c r="AI263" i="1"/>
  <c r="T264" i="1"/>
  <c r="Z264" i="1"/>
  <c r="AE264" i="1"/>
  <c r="AF264" i="1"/>
  <c r="AI264" i="1"/>
  <c r="AJ264" i="1"/>
  <c r="T265" i="1"/>
  <c r="Z265" i="1"/>
  <c r="AE265" i="1"/>
  <c r="AJ265" i="1"/>
  <c r="AF265" i="1"/>
  <c r="AI265" i="1"/>
  <c r="T266" i="1"/>
  <c r="Z266" i="1"/>
  <c r="AE266" i="1"/>
  <c r="AF266" i="1"/>
  <c r="AI266" i="1"/>
  <c r="AJ266" i="1"/>
  <c r="T267" i="1"/>
  <c r="Z267" i="1"/>
  <c r="AE267" i="1"/>
  <c r="AF267" i="1"/>
  <c r="AI267" i="1"/>
  <c r="AJ267" i="1"/>
  <c r="T268" i="1"/>
  <c r="Z268" i="1"/>
  <c r="AE268" i="1"/>
  <c r="AF268" i="1"/>
  <c r="AI268" i="1"/>
  <c r="AJ268" i="1"/>
  <c r="T269" i="1"/>
  <c r="Z269" i="1"/>
  <c r="AE269" i="1"/>
  <c r="AJ269" i="1"/>
  <c r="AF269" i="1"/>
  <c r="AI269" i="1"/>
  <c r="T270" i="1"/>
  <c r="Z270" i="1"/>
  <c r="AE270" i="1"/>
  <c r="AJ270" i="1"/>
  <c r="AF270" i="1"/>
  <c r="AI270" i="1"/>
  <c r="T271" i="1"/>
  <c r="Z271" i="1"/>
  <c r="AE271" i="1"/>
  <c r="AJ271" i="1"/>
  <c r="AF271" i="1"/>
  <c r="AI271" i="1"/>
  <c r="T272" i="1"/>
  <c r="Z272" i="1"/>
  <c r="AE272" i="1"/>
  <c r="AF272" i="1"/>
  <c r="AI272" i="1"/>
  <c r="AJ272" i="1"/>
  <c r="T273" i="1"/>
  <c r="Z273" i="1"/>
  <c r="AE273" i="1"/>
  <c r="AJ273" i="1"/>
  <c r="AF273" i="1"/>
  <c r="AI273" i="1"/>
  <c r="T274" i="1"/>
  <c r="Z274" i="1"/>
  <c r="AE274" i="1"/>
  <c r="AJ274" i="1"/>
  <c r="AF274" i="1"/>
  <c r="AI274" i="1"/>
  <c r="T275" i="1"/>
  <c r="Z275" i="1"/>
  <c r="AE275" i="1"/>
  <c r="AJ275" i="1"/>
  <c r="AF275" i="1"/>
  <c r="AI275" i="1"/>
  <c r="T276" i="1"/>
  <c r="Z276" i="1"/>
  <c r="AE276" i="1"/>
  <c r="AF276" i="1"/>
  <c r="AI276" i="1"/>
  <c r="AJ276" i="1"/>
  <c r="T277" i="1"/>
  <c r="Z277" i="1"/>
  <c r="AE277" i="1"/>
  <c r="AJ277" i="1"/>
  <c r="AF277" i="1"/>
  <c r="AI277" i="1"/>
  <c r="T278" i="1"/>
  <c r="Z278" i="1"/>
  <c r="AE278" i="1"/>
  <c r="AF278" i="1"/>
  <c r="AI278" i="1"/>
  <c r="AJ278" i="1"/>
  <c r="T279" i="1"/>
  <c r="Z279" i="1"/>
  <c r="AE279" i="1"/>
  <c r="AF279" i="1"/>
  <c r="AI279" i="1"/>
  <c r="AJ279" i="1"/>
  <c r="T280" i="1"/>
  <c r="Z280" i="1"/>
  <c r="AE280" i="1"/>
  <c r="AF280" i="1"/>
  <c r="AI280" i="1"/>
  <c r="AJ280" i="1"/>
  <c r="T281" i="1"/>
  <c r="Z281" i="1"/>
  <c r="AE281" i="1"/>
  <c r="AJ281" i="1"/>
  <c r="AF281" i="1"/>
  <c r="AI281" i="1"/>
  <c r="T282" i="1"/>
  <c r="Z282" i="1"/>
  <c r="AE282" i="1"/>
  <c r="AJ282" i="1"/>
  <c r="AF282" i="1"/>
  <c r="AI282" i="1"/>
  <c r="T283" i="1"/>
  <c r="Z283" i="1"/>
  <c r="AE283" i="1"/>
  <c r="AJ283" i="1"/>
  <c r="AF283" i="1"/>
  <c r="AI283" i="1"/>
  <c r="T284" i="1"/>
  <c r="Z284" i="1"/>
  <c r="AE284" i="1"/>
  <c r="AF284" i="1"/>
  <c r="AI284" i="1"/>
  <c r="AJ284" i="1"/>
  <c r="T285" i="1"/>
  <c r="Z285" i="1"/>
  <c r="AE285" i="1"/>
  <c r="AJ285" i="1"/>
  <c r="AF285" i="1"/>
  <c r="AI285" i="1"/>
  <c r="T286" i="1"/>
  <c r="Z286" i="1"/>
  <c r="AE286" i="1"/>
  <c r="AJ286" i="1"/>
  <c r="AF286" i="1"/>
  <c r="AI286" i="1"/>
  <c r="T287" i="1"/>
  <c r="Z287" i="1"/>
  <c r="AE287" i="1"/>
  <c r="AJ287" i="1"/>
  <c r="AF287" i="1"/>
  <c r="AI287" i="1"/>
  <c r="T288" i="1"/>
  <c r="Z288" i="1"/>
  <c r="AE288" i="1"/>
  <c r="AF288" i="1"/>
  <c r="AI288" i="1"/>
  <c r="AJ288" i="1"/>
  <c r="T289" i="1"/>
  <c r="Z289" i="1"/>
  <c r="AE289" i="1"/>
  <c r="AJ289" i="1"/>
  <c r="AF289" i="1"/>
  <c r="AI289" i="1"/>
  <c r="T290" i="1"/>
  <c r="Z290" i="1"/>
  <c r="AE290" i="1"/>
  <c r="AF290" i="1"/>
  <c r="AI290" i="1"/>
  <c r="AJ290" i="1"/>
  <c r="T291" i="1"/>
  <c r="Z291" i="1"/>
  <c r="AE291" i="1"/>
  <c r="AF291" i="1"/>
  <c r="AI291" i="1"/>
  <c r="AJ291" i="1"/>
  <c r="T292" i="1"/>
  <c r="Z292" i="1"/>
  <c r="AE292" i="1"/>
  <c r="AF292" i="1"/>
  <c r="AI292" i="1"/>
  <c r="AJ292" i="1"/>
  <c r="T293" i="1"/>
  <c r="Z293" i="1"/>
  <c r="AE293" i="1"/>
  <c r="AJ293" i="1"/>
  <c r="AF293" i="1"/>
  <c r="AI293" i="1"/>
  <c r="T294" i="1"/>
  <c r="Z294" i="1"/>
  <c r="AE294" i="1"/>
  <c r="AF294" i="1"/>
  <c r="AI294" i="1"/>
  <c r="AJ294" i="1"/>
  <c r="T295" i="1"/>
  <c r="Z295" i="1"/>
  <c r="AE295" i="1"/>
  <c r="AJ295" i="1"/>
  <c r="AF295" i="1"/>
  <c r="AI295" i="1"/>
  <c r="T296" i="1"/>
  <c r="Z296" i="1"/>
  <c r="AE296" i="1"/>
  <c r="AF296" i="1"/>
  <c r="AI296" i="1"/>
  <c r="AJ296" i="1"/>
  <c r="T297" i="1"/>
  <c r="Z297" i="1"/>
  <c r="AE297" i="1"/>
  <c r="AJ297" i="1"/>
  <c r="AF297" i="1"/>
  <c r="AI297" i="1"/>
  <c r="T298" i="1"/>
  <c r="Z298" i="1"/>
  <c r="AE298" i="1"/>
  <c r="AJ298" i="1"/>
  <c r="AF298" i="1"/>
  <c r="AI298" i="1"/>
  <c r="T299" i="1"/>
  <c r="Z299" i="1"/>
  <c r="AE299" i="1"/>
  <c r="AJ299" i="1"/>
  <c r="AF299" i="1"/>
  <c r="AI299" i="1"/>
  <c r="T300" i="1"/>
  <c r="Z300" i="1"/>
  <c r="AE300" i="1"/>
  <c r="AF300" i="1"/>
  <c r="AI300" i="1"/>
  <c r="AJ300" i="1"/>
  <c r="T301" i="1"/>
  <c r="Z301" i="1"/>
  <c r="AE301" i="1"/>
  <c r="AJ301" i="1"/>
  <c r="AF301" i="1"/>
  <c r="AI301" i="1"/>
  <c r="T302" i="1"/>
  <c r="Z302" i="1"/>
  <c r="AE302" i="1"/>
  <c r="AF302" i="1"/>
  <c r="AI302" i="1"/>
  <c r="AJ302" i="1"/>
  <c r="T303" i="1"/>
  <c r="Z303" i="1"/>
  <c r="AE303" i="1"/>
  <c r="AF303" i="1"/>
  <c r="AI303" i="1"/>
  <c r="AJ303" i="1"/>
  <c r="T304" i="1"/>
  <c r="Z304" i="1"/>
  <c r="AE304" i="1"/>
  <c r="AF304" i="1"/>
  <c r="AI304" i="1"/>
  <c r="AJ304" i="1"/>
  <c r="T305" i="1"/>
  <c r="Z305" i="1"/>
  <c r="AE305" i="1"/>
  <c r="AJ305" i="1"/>
  <c r="AF305" i="1"/>
  <c r="AI305" i="1"/>
  <c r="T306" i="1"/>
  <c r="Z306" i="1"/>
  <c r="AE306" i="1"/>
  <c r="AJ306" i="1"/>
  <c r="AF306" i="1"/>
  <c r="AI306" i="1"/>
  <c r="T307" i="1"/>
  <c r="Z307" i="1"/>
  <c r="AE307" i="1"/>
  <c r="AF307" i="1"/>
  <c r="AI307" i="1"/>
  <c r="AJ307" i="1"/>
  <c r="T308" i="1"/>
  <c r="Z308" i="1"/>
  <c r="AE308" i="1"/>
  <c r="AJ308" i="1"/>
  <c r="AF308" i="1"/>
  <c r="AI308" i="1"/>
  <c r="T309" i="1"/>
  <c r="Z309" i="1"/>
  <c r="AE309" i="1"/>
  <c r="AJ309" i="1"/>
  <c r="AF309" i="1"/>
  <c r="AI309" i="1"/>
  <c r="T310" i="1"/>
  <c r="Z310" i="1"/>
  <c r="AE310" i="1"/>
  <c r="AJ310" i="1"/>
  <c r="AF310" i="1"/>
  <c r="AI310" i="1"/>
  <c r="T311" i="1"/>
  <c r="Z311" i="1"/>
  <c r="AE311" i="1"/>
  <c r="AJ311" i="1"/>
  <c r="AF311" i="1"/>
  <c r="AI311" i="1"/>
  <c r="T312" i="1"/>
  <c r="Z312" i="1"/>
  <c r="AE312" i="1"/>
  <c r="AF312" i="1"/>
  <c r="AI312" i="1"/>
  <c r="AJ312" i="1"/>
  <c r="T313" i="1"/>
  <c r="Z313" i="1"/>
  <c r="AE313" i="1"/>
  <c r="AJ313" i="1"/>
  <c r="AF313" i="1"/>
  <c r="AI313" i="1"/>
  <c r="T314" i="1"/>
  <c r="Z314" i="1"/>
  <c r="AE314" i="1"/>
  <c r="AF314" i="1"/>
  <c r="AI314" i="1"/>
  <c r="AJ314" i="1"/>
  <c r="T315" i="1"/>
  <c r="Z315" i="1"/>
  <c r="AE315" i="1"/>
  <c r="AF315" i="1"/>
  <c r="AI315" i="1"/>
  <c r="AJ315" i="1"/>
  <c r="T316" i="1"/>
  <c r="Z316" i="1"/>
  <c r="AE316" i="1"/>
  <c r="AF316" i="1"/>
  <c r="AI316" i="1"/>
  <c r="AJ316" i="1"/>
  <c r="T317" i="1"/>
  <c r="Z317" i="1"/>
  <c r="AE317" i="1"/>
  <c r="AJ317" i="1"/>
  <c r="AF317" i="1"/>
  <c r="AI317" i="1"/>
  <c r="T318" i="1"/>
  <c r="Z318" i="1"/>
  <c r="AE318" i="1"/>
  <c r="AF318" i="1"/>
  <c r="AI318" i="1"/>
  <c r="AJ318" i="1"/>
  <c r="T319" i="1"/>
  <c r="Z319" i="1"/>
  <c r="AE319" i="1"/>
  <c r="AF319" i="1"/>
  <c r="AI319" i="1"/>
  <c r="AJ319" i="1"/>
  <c r="T320" i="1"/>
  <c r="Z320" i="1"/>
  <c r="AE320" i="1"/>
  <c r="AJ320" i="1"/>
  <c r="AF320" i="1"/>
  <c r="AI320" i="1"/>
  <c r="T321" i="1"/>
  <c r="Z321" i="1"/>
  <c r="AE321" i="1"/>
  <c r="AJ321" i="1"/>
  <c r="AF321" i="1"/>
  <c r="AI321" i="1"/>
  <c r="T322" i="1"/>
  <c r="Z322" i="1"/>
  <c r="AE322" i="1"/>
  <c r="AJ322" i="1"/>
  <c r="AF322" i="1"/>
  <c r="AI322" i="1"/>
  <c r="T323" i="1"/>
  <c r="Z323" i="1"/>
  <c r="AE323" i="1"/>
  <c r="AJ323" i="1"/>
  <c r="AF323" i="1"/>
  <c r="AI323" i="1"/>
  <c r="T324" i="1"/>
  <c r="Z324" i="1"/>
  <c r="AE324" i="1"/>
  <c r="AF324" i="1"/>
  <c r="AI324" i="1"/>
  <c r="AJ324" i="1"/>
  <c r="T325" i="1"/>
  <c r="Z325" i="1"/>
  <c r="AE325" i="1"/>
  <c r="AJ325" i="1"/>
  <c r="AF325" i="1"/>
  <c r="AI325" i="1"/>
  <c r="T326" i="1"/>
  <c r="Z326" i="1"/>
  <c r="AE326" i="1"/>
  <c r="AF326" i="1"/>
  <c r="AI326" i="1"/>
  <c r="AJ326" i="1"/>
  <c r="T327" i="1"/>
  <c r="Z327" i="1"/>
  <c r="AE327" i="1"/>
  <c r="AF327" i="1"/>
  <c r="AI327" i="1"/>
  <c r="AJ327" i="1"/>
  <c r="T328" i="1"/>
  <c r="Z328" i="1"/>
  <c r="AE328" i="1"/>
  <c r="AF328" i="1"/>
  <c r="AI328" i="1"/>
  <c r="AJ328" i="1"/>
  <c r="T329" i="1"/>
  <c r="Z329" i="1"/>
  <c r="AE329" i="1"/>
  <c r="AJ329" i="1"/>
  <c r="AF329" i="1"/>
  <c r="AI329" i="1"/>
  <c r="T330" i="1"/>
  <c r="Z330" i="1"/>
  <c r="AE330" i="1"/>
  <c r="AF330" i="1"/>
  <c r="AI330" i="1"/>
  <c r="AJ330" i="1"/>
  <c r="T331" i="1"/>
  <c r="Z331" i="1"/>
  <c r="AE331" i="1"/>
  <c r="AF331" i="1"/>
  <c r="AI331" i="1"/>
  <c r="AJ331" i="1"/>
  <c r="T332" i="1"/>
  <c r="Z332" i="1"/>
  <c r="AE332" i="1"/>
  <c r="AJ332" i="1"/>
  <c r="AF332" i="1"/>
  <c r="AI332" i="1"/>
  <c r="T333" i="1"/>
  <c r="Z333" i="1"/>
  <c r="AE333" i="1"/>
  <c r="AF333" i="1"/>
  <c r="AI333" i="1"/>
  <c r="AJ333" i="1"/>
  <c r="T334" i="1"/>
  <c r="Z334" i="1"/>
  <c r="AE334" i="1"/>
  <c r="AJ334" i="1"/>
  <c r="AF334" i="1"/>
  <c r="AI334" i="1"/>
  <c r="T335" i="1"/>
  <c r="Z335" i="1"/>
  <c r="AE335" i="1"/>
  <c r="AJ335" i="1"/>
  <c r="AF335" i="1"/>
  <c r="AI335" i="1"/>
  <c r="T336" i="1"/>
  <c r="Z336" i="1"/>
  <c r="AE336" i="1"/>
  <c r="AF336" i="1"/>
  <c r="AI336" i="1"/>
  <c r="AJ336" i="1"/>
  <c r="T337" i="1"/>
  <c r="Z337" i="1"/>
  <c r="AE337" i="1"/>
  <c r="AJ337" i="1"/>
  <c r="AF337" i="1"/>
  <c r="AI337" i="1"/>
  <c r="T338" i="1"/>
  <c r="Z338" i="1"/>
  <c r="AE338" i="1"/>
  <c r="AF338" i="1"/>
  <c r="AI338" i="1"/>
  <c r="AJ338" i="1"/>
  <c r="T339" i="1"/>
  <c r="Z339" i="1"/>
  <c r="AE339" i="1"/>
  <c r="AF339" i="1"/>
  <c r="AI339" i="1"/>
  <c r="AJ339" i="1"/>
  <c r="T340" i="1"/>
  <c r="Z340" i="1"/>
  <c r="AE340" i="1"/>
  <c r="AF340" i="1"/>
  <c r="AI340" i="1"/>
  <c r="AJ340" i="1"/>
  <c r="T341" i="1"/>
  <c r="Z341" i="1"/>
  <c r="AE341" i="1"/>
  <c r="AJ341" i="1"/>
  <c r="AF341" i="1"/>
  <c r="AI341" i="1"/>
  <c r="T342" i="1"/>
  <c r="Z342" i="1"/>
  <c r="AE342" i="1"/>
  <c r="AF342" i="1"/>
  <c r="AI342" i="1"/>
  <c r="AJ342" i="1"/>
  <c r="T343" i="1"/>
  <c r="Z343" i="1"/>
  <c r="AE343" i="1"/>
  <c r="AF343" i="1"/>
  <c r="AI343" i="1"/>
  <c r="AJ343" i="1"/>
  <c r="T344" i="1"/>
  <c r="Z344" i="1"/>
  <c r="AE344" i="1"/>
  <c r="AF344" i="1"/>
  <c r="AI344" i="1"/>
  <c r="AJ344" i="1"/>
  <c r="T345" i="1"/>
  <c r="Z345" i="1"/>
  <c r="AE345" i="1"/>
  <c r="AJ345" i="1"/>
  <c r="AF345" i="1"/>
  <c r="AI345" i="1"/>
  <c r="T346" i="1"/>
  <c r="Z346" i="1"/>
  <c r="AE346" i="1"/>
  <c r="AJ346" i="1"/>
  <c r="AF346" i="1"/>
  <c r="AI346" i="1"/>
  <c r="T347" i="1"/>
  <c r="Z347" i="1"/>
  <c r="AE347" i="1"/>
  <c r="AJ347" i="1"/>
  <c r="AF347" i="1"/>
  <c r="AI347" i="1"/>
  <c r="T348" i="1"/>
  <c r="Z348" i="1"/>
  <c r="AE348" i="1"/>
  <c r="AF348" i="1"/>
  <c r="AI348" i="1"/>
  <c r="AJ348" i="1"/>
  <c r="T349" i="1"/>
  <c r="Z349" i="1"/>
  <c r="AE349" i="1"/>
  <c r="AF349" i="1"/>
  <c r="AI349" i="1"/>
  <c r="AJ349" i="1"/>
  <c r="T350" i="1"/>
  <c r="Z350" i="1"/>
  <c r="AE350" i="1"/>
  <c r="AF350" i="1"/>
  <c r="AI350" i="1"/>
  <c r="AJ350" i="1"/>
  <c r="T351" i="1"/>
  <c r="Z351" i="1"/>
  <c r="AE351" i="1"/>
  <c r="AF351" i="1"/>
  <c r="AI351" i="1"/>
  <c r="AJ351" i="1"/>
  <c r="T352" i="1"/>
  <c r="Z352" i="1"/>
  <c r="AE352" i="1"/>
  <c r="AF352" i="1"/>
  <c r="AI352" i="1"/>
  <c r="AJ352" i="1"/>
  <c r="T353" i="1"/>
  <c r="Z353" i="1"/>
  <c r="AE353" i="1"/>
  <c r="AF353" i="1"/>
  <c r="AI353" i="1"/>
  <c r="AJ353" i="1"/>
  <c r="T354" i="1"/>
  <c r="Z354" i="1"/>
  <c r="AE354" i="1"/>
  <c r="AJ354" i="1"/>
  <c r="AF354" i="1"/>
  <c r="AI354" i="1"/>
  <c r="T355" i="1"/>
  <c r="Z355" i="1"/>
  <c r="AE355" i="1"/>
  <c r="AJ355" i="1"/>
  <c r="AF355" i="1"/>
  <c r="AI355" i="1"/>
  <c r="T356" i="1"/>
  <c r="Z356" i="1"/>
  <c r="AE356" i="1"/>
  <c r="AF356" i="1"/>
  <c r="AI356" i="1"/>
  <c r="AJ356" i="1"/>
  <c r="T357" i="1"/>
  <c r="Z357" i="1"/>
  <c r="AE357" i="1"/>
  <c r="AF357" i="1"/>
  <c r="AI357" i="1"/>
  <c r="AJ357" i="1"/>
  <c r="T358" i="1"/>
  <c r="Z358" i="1"/>
  <c r="AE358" i="1"/>
  <c r="AF358" i="1"/>
  <c r="AI358" i="1"/>
  <c r="AJ358" i="1"/>
  <c r="T359" i="1"/>
  <c r="Z359" i="1"/>
  <c r="AE359" i="1"/>
  <c r="AF359" i="1"/>
  <c r="AI359" i="1"/>
  <c r="AJ359" i="1"/>
  <c r="T360" i="1"/>
  <c r="Z360" i="1"/>
  <c r="AE360" i="1"/>
  <c r="AF360" i="1"/>
  <c r="AI360" i="1"/>
  <c r="AJ360" i="1"/>
  <c r="T361" i="1"/>
  <c r="Z361" i="1"/>
  <c r="AE361" i="1"/>
  <c r="AF361" i="1"/>
  <c r="AI361" i="1"/>
  <c r="AJ361" i="1"/>
  <c r="T362" i="1"/>
  <c r="Z362" i="1"/>
  <c r="AE362" i="1"/>
  <c r="AJ362" i="1"/>
  <c r="AF362" i="1"/>
  <c r="AI362" i="1"/>
  <c r="T363" i="1"/>
  <c r="Z363" i="1"/>
  <c r="AE363" i="1"/>
  <c r="AF363" i="1"/>
  <c r="AI363" i="1"/>
  <c r="AJ363" i="1"/>
  <c r="T364" i="1"/>
  <c r="Z364" i="1"/>
  <c r="AE364" i="1"/>
  <c r="AF364" i="1"/>
  <c r="AI364" i="1"/>
  <c r="AJ364" i="1"/>
  <c r="T365" i="1"/>
  <c r="Z365" i="1"/>
  <c r="AE365" i="1"/>
  <c r="AF365" i="1"/>
  <c r="AI365" i="1"/>
  <c r="AJ365" i="1"/>
  <c r="T366" i="1"/>
  <c r="Z366" i="1"/>
  <c r="AE366" i="1"/>
  <c r="AJ366" i="1"/>
  <c r="AF366" i="1"/>
  <c r="AI366" i="1"/>
  <c r="T367" i="1"/>
  <c r="Z367" i="1"/>
  <c r="AE367" i="1"/>
  <c r="AJ367" i="1"/>
  <c r="AF367" i="1"/>
  <c r="AI367" i="1"/>
  <c r="T368" i="1"/>
  <c r="Z368" i="1"/>
  <c r="AE368" i="1"/>
  <c r="AF368" i="1"/>
  <c r="AI368" i="1"/>
  <c r="AJ368" i="1"/>
  <c r="T369" i="1"/>
  <c r="Z369" i="1"/>
  <c r="AE369" i="1"/>
  <c r="AF369" i="1"/>
  <c r="AI369" i="1"/>
  <c r="AJ369" i="1"/>
  <c r="T370" i="1"/>
  <c r="Z370" i="1"/>
  <c r="AE370" i="1"/>
  <c r="AF370" i="1"/>
  <c r="AI370" i="1"/>
  <c r="AJ370" i="1"/>
  <c r="T371" i="1"/>
  <c r="Z371" i="1"/>
  <c r="AE371" i="1"/>
  <c r="AF371" i="1"/>
  <c r="AI371" i="1"/>
  <c r="AJ371" i="1"/>
  <c r="T372" i="1"/>
  <c r="Z372" i="1"/>
  <c r="AE372" i="1"/>
  <c r="AF372" i="1"/>
  <c r="AI372" i="1"/>
  <c r="AJ372" i="1"/>
  <c r="T373" i="1"/>
  <c r="Z373" i="1"/>
  <c r="AE373" i="1"/>
  <c r="AF373" i="1"/>
  <c r="AI373" i="1"/>
  <c r="AJ373" i="1"/>
  <c r="T374" i="1"/>
  <c r="Z374" i="1"/>
  <c r="AE374" i="1"/>
  <c r="AJ374" i="1"/>
  <c r="AF374" i="1"/>
  <c r="AI374" i="1"/>
  <c r="T375" i="1"/>
  <c r="Z375" i="1"/>
  <c r="AE375" i="1"/>
  <c r="AJ375" i="1"/>
  <c r="AF375" i="1"/>
  <c r="AI375" i="1"/>
  <c r="T376" i="1"/>
  <c r="Z376" i="1"/>
  <c r="AE376" i="1"/>
  <c r="AF376" i="1"/>
  <c r="AI376" i="1"/>
  <c r="AJ376" i="1"/>
  <c r="T377" i="1"/>
  <c r="Z377" i="1"/>
  <c r="AE377" i="1"/>
  <c r="AJ377" i="1"/>
  <c r="AF377" i="1"/>
  <c r="AI377" i="1"/>
  <c r="T378" i="1"/>
  <c r="Z378" i="1"/>
  <c r="AE378" i="1"/>
  <c r="AJ378" i="1"/>
  <c r="AF378" i="1"/>
  <c r="AI378" i="1"/>
  <c r="T379" i="1"/>
  <c r="Z379" i="1"/>
  <c r="AE379" i="1"/>
  <c r="AJ379" i="1"/>
  <c r="AF379" i="1"/>
  <c r="AI379" i="1"/>
  <c r="T380" i="1"/>
  <c r="Z380" i="1"/>
  <c r="AE380" i="1"/>
  <c r="AF380" i="1"/>
  <c r="AI380" i="1"/>
  <c r="AJ380" i="1"/>
  <c r="T381" i="1"/>
  <c r="Z381" i="1"/>
  <c r="AE381" i="1"/>
  <c r="AF381" i="1"/>
  <c r="AI381" i="1"/>
  <c r="AJ381" i="1"/>
  <c r="T382" i="1"/>
  <c r="Z382" i="1"/>
  <c r="AE382" i="1"/>
  <c r="AF382" i="1"/>
  <c r="AI382" i="1"/>
  <c r="AJ382" i="1"/>
  <c r="T383" i="1"/>
  <c r="Z383" i="1"/>
  <c r="AE383" i="1"/>
  <c r="AF383" i="1"/>
  <c r="AI383" i="1"/>
  <c r="AJ383" i="1"/>
  <c r="T384" i="1"/>
  <c r="Z384" i="1"/>
  <c r="AE384" i="1"/>
  <c r="AF384" i="1"/>
  <c r="AI384" i="1"/>
  <c r="AJ384" i="1"/>
  <c r="T385" i="1"/>
  <c r="Z385" i="1"/>
  <c r="AE385" i="1"/>
  <c r="AJ385" i="1"/>
  <c r="AF385" i="1"/>
  <c r="AI385" i="1"/>
  <c r="T386" i="1"/>
  <c r="Z386" i="1"/>
  <c r="AE386" i="1"/>
  <c r="AF386" i="1"/>
  <c r="AI386" i="1"/>
  <c r="AJ386" i="1"/>
  <c r="T387" i="1"/>
  <c r="Z387" i="1"/>
  <c r="AE387" i="1"/>
  <c r="AJ387" i="1"/>
  <c r="AF387" i="1"/>
  <c r="AI387" i="1"/>
  <c r="T388" i="1"/>
  <c r="Z388" i="1"/>
  <c r="AE388" i="1"/>
  <c r="AF388" i="1"/>
  <c r="AI388" i="1"/>
  <c r="AJ388" i="1"/>
  <c r="T389" i="1"/>
  <c r="Z389" i="1"/>
  <c r="AE389" i="1"/>
  <c r="AJ389" i="1"/>
  <c r="AF389" i="1"/>
  <c r="AI389" i="1"/>
  <c r="T390" i="1"/>
  <c r="Z390" i="1"/>
  <c r="AE390" i="1"/>
  <c r="AJ390" i="1"/>
  <c r="AF390" i="1"/>
  <c r="AI390" i="1"/>
  <c r="T391" i="1"/>
  <c r="Z391" i="1"/>
  <c r="AE391" i="1"/>
  <c r="AJ391" i="1"/>
  <c r="AF391" i="1"/>
  <c r="AI391" i="1"/>
  <c r="T392" i="1"/>
  <c r="Z392" i="1"/>
  <c r="AE392" i="1"/>
  <c r="AF392" i="1"/>
  <c r="AI392" i="1"/>
  <c r="AJ392" i="1"/>
  <c r="T393" i="1"/>
  <c r="Z393" i="1"/>
  <c r="AE393" i="1"/>
  <c r="AF393" i="1"/>
  <c r="AI393" i="1"/>
  <c r="AJ393" i="1"/>
  <c r="T394" i="1"/>
  <c r="Z394" i="1"/>
  <c r="AE394" i="1"/>
  <c r="AJ394" i="1"/>
  <c r="AF394" i="1"/>
  <c r="AI394" i="1"/>
  <c r="T395" i="1"/>
  <c r="Z395" i="1"/>
  <c r="AE395" i="1"/>
  <c r="AJ395" i="1"/>
  <c r="AF395" i="1"/>
  <c r="AI395" i="1"/>
  <c r="T396" i="1"/>
  <c r="Z396" i="1"/>
  <c r="AE396" i="1"/>
  <c r="AJ396" i="1"/>
  <c r="AF396" i="1"/>
  <c r="AI396" i="1"/>
  <c r="T397" i="1"/>
  <c r="Z397" i="1"/>
  <c r="AE397" i="1"/>
  <c r="AJ397" i="1"/>
  <c r="AF397" i="1"/>
  <c r="AI397" i="1"/>
  <c r="T398" i="1"/>
  <c r="Z398" i="1"/>
  <c r="AE398" i="1"/>
  <c r="AJ398" i="1"/>
  <c r="AF398" i="1"/>
  <c r="AI398" i="1"/>
  <c r="T399" i="1"/>
  <c r="Z399" i="1"/>
  <c r="AE399" i="1"/>
  <c r="AF399" i="1"/>
  <c r="AI399" i="1"/>
  <c r="AJ399" i="1"/>
  <c r="T400" i="1"/>
  <c r="Z400" i="1"/>
  <c r="AE400" i="1"/>
  <c r="AJ400" i="1"/>
  <c r="AF400" i="1"/>
  <c r="AI400" i="1"/>
  <c r="T401" i="1"/>
  <c r="Z401" i="1"/>
  <c r="AE401" i="1"/>
  <c r="AJ401" i="1"/>
  <c r="AF401" i="1"/>
  <c r="AI401" i="1"/>
  <c r="T402" i="1"/>
  <c r="Z402" i="1"/>
  <c r="AE402" i="1"/>
  <c r="AJ402" i="1"/>
  <c r="AF402" i="1"/>
  <c r="AI402" i="1"/>
  <c r="T403" i="1"/>
  <c r="Z403" i="1"/>
  <c r="AE403" i="1"/>
  <c r="AJ403" i="1"/>
  <c r="AF403" i="1"/>
  <c r="AI403" i="1"/>
  <c r="T404" i="1"/>
  <c r="Z404" i="1"/>
  <c r="AE404" i="1"/>
  <c r="AJ404" i="1"/>
  <c r="AF404" i="1"/>
  <c r="AI404" i="1"/>
  <c r="T405" i="1"/>
  <c r="Z405" i="1"/>
  <c r="AE405" i="1"/>
  <c r="AF405" i="1"/>
  <c r="AI405" i="1"/>
  <c r="AJ405" i="1"/>
  <c r="T406" i="1"/>
  <c r="Z406" i="1"/>
  <c r="AE406" i="1"/>
  <c r="AJ406" i="1"/>
  <c r="AF406" i="1"/>
  <c r="AI406" i="1"/>
  <c r="T407" i="1"/>
  <c r="Z407" i="1"/>
  <c r="AE407" i="1"/>
  <c r="AJ407" i="1"/>
  <c r="AF407" i="1"/>
  <c r="AI407" i="1"/>
  <c r="T408" i="1"/>
  <c r="Z408" i="1"/>
  <c r="AE408" i="1"/>
  <c r="AF408" i="1"/>
  <c r="AI408" i="1"/>
  <c r="AJ408" i="1"/>
  <c r="T409" i="1"/>
  <c r="Z409" i="1"/>
  <c r="AE409" i="1"/>
  <c r="AJ409" i="1"/>
  <c r="AF409" i="1"/>
  <c r="AI409" i="1"/>
  <c r="T410" i="1"/>
  <c r="Z410" i="1"/>
  <c r="AE410" i="1"/>
  <c r="AJ410" i="1"/>
  <c r="AF410" i="1"/>
  <c r="AI410" i="1"/>
  <c r="T411" i="1"/>
  <c r="Z411" i="1"/>
  <c r="AE411" i="1"/>
  <c r="AJ411" i="1"/>
  <c r="AF411" i="1"/>
  <c r="AI411" i="1"/>
  <c r="T412" i="1"/>
  <c r="Z412" i="1"/>
  <c r="AE412" i="1"/>
  <c r="AJ412" i="1"/>
  <c r="AF412" i="1"/>
  <c r="AI412" i="1"/>
  <c r="T413" i="1"/>
  <c r="Z413" i="1"/>
  <c r="AE413" i="1"/>
  <c r="AJ413" i="1"/>
  <c r="AF413" i="1"/>
  <c r="AI413" i="1"/>
  <c r="T414" i="1"/>
  <c r="Z414" i="1"/>
  <c r="AE414" i="1"/>
  <c r="AJ414" i="1"/>
  <c r="AF414" i="1"/>
  <c r="AI414" i="1"/>
  <c r="T415" i="1"/>
  <c r="Z415" i="1"/>
  <c r="AE415" i="1"/>
  <c r="AJ415" i="1"/>
  <c r="AF415" i="1"/>
  <c r="AI415" i="1"/>
  <c r="T416" i="1"/>
  <c r="Z416" i="1"/>
  <c r="AE416" i="1"/>
  <c r="AF416" i="1"/>
  <c r="AI416" i="1"/>
  <c r="AJ416" i="1"/>
  <c r="T417" i="1"/>
  <c r="Z417" i="1"/>
  <c r="AE417" i="1"/>
  <c r="AJ417" i="1"/>
  <c r="AF417" i="1"/>
  <c r="AI417" i="1"/>
  <c r="T418" i="1"/>
  <c r="Z418" i="1"/>
  <c r="AE418" i="1"/>
  <c r="AJ418" i="1"/>
  <c r="AF418" i="1"/>
  <c r="AI418" i="1"/>
  <c r="T419" i="1"/>
  <c r="Z419" i="1"/>
  <c r="AE419" i="1"/>
  <c r="AJ419" i="1"/>
  <c r="AF419" i="1"/>
  <c r="AI419" i="1"/>
  <c r="T420" i="1"/>
  <c r="Z420" i="1"/>
  <c r="AE420" i="1"/>
  <c r="AF420" i="1"/>
  <c r="AI420" i="1"/>
  <c r="AJ420" i="1"/>
  <c r="T421" i="1"/>
  <c r="Z421" i="1"/>
  <c r="AE421" i="1"/>
  <c r="AJ421" i="1"/>
  <c r="AF421" i="1"/>
  <c r="AI421" i="1"/>
  <c r="T422" i="1"/>
  <c r="Z422" i="1"/>
  <c r="AE422" i="1"/>
  <c r="AJ422" i="1"/>
  <c r="AF422" i="1"/>
  <c r="AI422" i="1"/>
  <c r="T423" i="1"/>
  <c r="Z423" i="1"/>
  <c r="AE423" i="1"/>
  <c r="AF423" i="1"/>
  <c r="AI423" i="1"/>
  <c r="AJ423" i="1"/>
  <c r="T424" i="1"/>
  <c r="Z424" i="1"/>
  <c r="AE424" i="1"/>
  <c r="AJ424" i="1"/>
  <c r="AF424" i="1"/>
  <c r="AI424" i="1"/>
  <c r="T425" i="1"/>
  <c r="Z425" i="1"/>
  <c r="AE425" i="1"/>
  <c r="AF425" i="1"/>
  <c r="AI425" i="1"/>
  <c r="AJ425" i="1"/>
  <c r="T426" i="1"/>
  <c r="Z426" i="1"/>
  <c r="AE426" i="1"/>
  <c r="AF426" i="1"/>
  <c r="AI426" i="1"/>
  <c r="AJ426" i="1"/>
  <c r="T427" i="1"/>
  <c r="Z427" i="1"/>
  <c r="AE427" i="1"/>
  <c r="AJ427" i="1"/>
  <c r="AF427" i="1"/>
  <c r="AI427" i="1"/>
  <c r="T428" i="1"/>
  <c r="Z428" i="1"/>
  <c r="AE428" i="1"/>
  <c r="AJ428" i="1"/>
  <c r="AF428" i="1"/>
  <c r="AI428" i="1"/>
  <c r="T429" i="1"/>
  <c r="Z429" i="1"/>
  <c r="AE429" i="1"/>
  <c r="AJ429" i="1"/>
  <c r="AF429" i="1"/>
  <c r="AI429" i="1"/>
  <c r="T430" i="1"/>
  <c r="Z430" i="1"/>
  <c r="AE430" i="1"/>
  <c r="AJ430" i="1"/>
  <c r="AF430" i="1"/>
  <c r="AI430" i="1"/>
  <c r="T431" i="1"/>
  <c r="Z431" i="1"/>
  <c r="AE431" i="1"/>
  <c r="AJ431" i="1"/>
  <c r="AF431" i="1"/>
  <c r="AI431" i="1"/>
  <c r="T432" i="1"/>
  <c r="Z432" i="1"/>
  <c r="AE432" i="1"/>
  <c r="AJ432" i="1"/>
  <c r="AF432" i="1"/>
  <c r="AI432" i="1"/>
  <c r="T433" i="1"/>
  <c r="Z433" i="1"/>
  <c r="AE433" i="1"/>
  <c r="AF433" i="1"/>
  <c r="AI433" i="1"/>
  <c r="AJ433" i="1"/>
  <c r="T434" i="1"/>
  <c r="Z434" i="1"/>
  <c r="AE434" i="1"/>
  <c r="AF434" i="1"/>
  <c r="AI434" i="1"/>
  <c r="AJ434" i="1"/>
  <c r="T435" i="1"/>
  <c r="Z435" i="1"/>
  <c r="AE435" i="1"/>
  <c r="AJ435" i="1"/>
  <c r="AF435" i="1"/>
  <c r="AI435" i="1"/>
  <c r="T436" i="1"/>
  <c r="Z436" i="1"/>
  <c r="AE436" i="1"/>
  <c r="AF436" i="1"/>
  <c r="AI436" i="1"/>
  <c r="AJ436" i="1"/>
  <c r="T437" i="1"/>
  <c r="Z437" i="1"/>
  <c r="AE437" i="1"/>
  <c r="AF437" i="1"/>
  <c r="AI437" i="1"/>
  <c r="AJ437" i="1"/>
  <c r="T438" i="1"/>
  <c r="Z438" i="1"/>
  <c r="AE438" i="1"/>
  <c r="AJ438" i="1"/>
  <c r="AF438" i="1"/>
  <c r="AI438" i="1"/>
  <c r="T439" i="1"/>
  <c r="Z439" i="1"/>
  <c r="AE439" i="1"/>
  <c r="AJ439" i="1"/>
  <c r="AF439" i="1"/>
  <c r="AI439" i="1"/>
  <c r="T440" i="1"/>
  <c r="Z440" i="1"/>
  <c r="AE440" i="1"/>
  <c r="AJ440" i="1"/>
  <c r="AF440" i="1"/>
  <c r="AI440" i="1"/>
  <c r="T441" i="1"/>
  <c r="Z441" i="1"/>
  <c r="AE441" i="1"/>
  <c r="AJ441" i="1"/>
  <c r="AF441" i="1"/>
  <c r="AI441" i="1"/>
  <c r="T442" i="1"/>
  <c r="Z442" i="1"/>
  <c r="AE442" i="1"/>
  <c r="AJ442" i="1"/>
  <c r="AF442" i="1"/>
  <c r="AI442" i="1"/>
  <c r="T443" i="1"/>
  <c r="Z443" i="1"/>
  <c r="AE443" i="1"/>
  <c r="AJ443" i="1"/>
  <c r="AF443" i="1"/>
  <c r="AI443" i="1"/>
  <c r="T444" i="1"/>
  <c r="Z444" i="1"/>
  <c r="AE444" i="1"/>
  <c r="AJ444" i="1"/>
  <c r="AF444" i="1"/>
  <c r="AI444" i="1"/>
  <c r="T445" i="1"/>
  <c r="Z445" i="1"/>
  <c r="AE445" i="1"/>
  <c r="AJ445" i="1"/>
  <c r="AF445" i="1"/>
  <c r="AI445" i="1"/>
  <c r="T446" i="1"/>
  <c r="Z446" i="1"/>
  <c r="AE446" i="1"/>
  <c r="AJ446" i="1"/>
  <c r="AF446" i="1"/>
  <c r="AI446" i="1"/>
  <c r="T447" i="1"/>
  <c r="Z447" i="1"/>
  <c r="AE447" i="1"/>
  <c r="AF447" i="1"/>
  <c r="AI447" i="1"/>
  <c r="AJ447" i="1"/>
  <c r="T448" i="1"/>
  <c r="Z448" i="1"/>
  <c r="AE448" i="1"/>
  <c r="AF448" i="1"/>
  <c r="AI448" i="1"/>
  <c r="AJ448" i="1"/>
  <c r="T449" i="1"/>
  <c r="Z449" i="1"/>
  <c r="AE449" i="1"/>
  <c r="AJ449" i="1"/>
  <c r="AF449" i="1"/>
  <c r="AI449" i="1"/>
  <c r="T450" i="1"/>
  <c r="Z450" i="1"/>
  <c r="AE450" i="1"/>
  <c r="AJ450" i="1"/>
  <c r="AF450" i="1"/>
  <c r="AI450" i="1"/>
  <c r="T451" i="1"/>
  <c r="Z451" i="1"/>
  <c r="AE451" i="1"/>
  <c r="AF451" i="1"/>
  <c r="AI451" i="1"/>
  <c r="AJ451" i="1"/>
  <c r="T452" i="1"/>
  <c r="Z452" i="1"/>
  <c r="AE452" i="1"/>
  <c r="AJ452" i="1"/>
  <c r="AF452" i="1"/>
  <c r="AI452" i="1"/>
  <c r="T453" i="1"/>
  <c r="Z453" i="1"/>
  <c r="AE453" i="1"/>
  <c r="AJ453" i="1"/>
  <c r="AF453" i="1"/>
  <c r="AI453" i="1"/>
  <c r="T454" i="1"/>
  <c r="Z454" i="1"/>
  <c r="AE454" i="1"/>
  <c r="AJ454" i="1"/>
  <c r="AF454" i="1"/>
  <c r="AI454" i="1"/>
  <c r="T455" i="1"/>
  <c r="Z455" i="1"/>
  <c r="AE455" i="1"/>
  <c r="AJ455" i="1"/>
  <c r="AF455" i="1"/>
  <c r="AI455" i="1"/>
  <c r="T456" i="1"/>
  <c r="Z456" i="1"/>
  <c r="AE456" i="1"/>
  <c r="AJ456" i="1"/>
  <c r="AF456" i="1"/>
  <c r="AI456" i="1"/>
  <c r="T457" i="1"/>
  <c r="Z457" i="1"/>
  <c r="AE457" i="1"/>
  <c r="AF457" i="1"/>
  <c r="AI457" i="1"/>
  <c r="AJ457" i="1"/>
  <c r="T458" i="1"/>
  <c r="Z458" i="1"/>
  <c r="AE458" i="1"/>
  <c r="AF458" i="1"/>
  <c r="AI458" i="1"/>
  <c r="AJ458" i="1"/>
  <c r="T459" i="1"/>
  <c r="Z459" i="1"/>
  <c r="AE459" i="1"/>
  <c r="AF459" i="1"/>
  <c r="AI459" i="1"/>
  <c r="AJ459" i="1"/>
  <c r="T460" i="1"/>
  <c r="Z460" i="1"/>
  <c r="AE460" i="1"/>
  <c r="AJ460" i="1"/>
  <c r="AF460" i="1"/>
  <c r="AI460" i="1"/>
  <c r="T461" i="1"/>
  <c r="Z461" i="1"/>
  <c r="AE461" i="1"/>
  <c r="AJ461" i="1"/>
  <c r="AF461" i="1"/>
  <c r="AI461" i="1"/>
  <c r="T462" i="1"/>
  <c r="Z462" i="1"/>
  <c r="AE462" i="1"/>
  <c r="AF462" i="1"/>
  <c r="AI462" i="1"/>
  <c r="AJ462" i="1"/>
  <c r="T463" i="1"/>
  <c r="Z463" i="1"/>
  <c r="AE463" i="1"/>
  <c r="AF463" i="1"/>
  <c r="AI463" i="1"/>
  <c r="AJ463" i="1"/>
  <c r="T464" i="1"/>
  <c r="Z464" i="1"/>
  <c r="AE464" i="1"/>
  <c r="AJ464" i="1"/>
  <c r="AF464" i="1"/>
  <c r="AI464" i="1"/>
  <c r="T465" i="1"/>
  <c r="Z465" i="1"/>
  <c r="AE465" i="1"/>
  <c r="AF465" i="1"/>
  <c r="AI465" i="1"/>
  <c r="AJ465" i="1"/>
  <c r="T466" i="1"/>
  <c r="Z466" i="1"/>
  <c r="AE466" i="1"/>
  <c r="AJ466" i="1"/>
  <c r="AF466" i="1"/>
  <c r="AI466" i="1"/>
  <c r="T467" i="1"/>
  <c r="Z467" i="1"/>
  <c r="AE467" i="1"/>
  <c r="AJ467" i="1"/>
  <c r="AF467" i="1"/>
  <c r="AI467" i="1"/>
  <c r="T468" i="1"/>
  <c r="Z468" i="1"/>
  <c r="AE468" i="1"/>
  <c r="AJ468" i="1"/>
  <c r="AF468" i="1"/>
  <c r="AI468" i="1"/>
  <c r="T469" i="1"/>
  <c r="Z469" i="1"/>
  <c r="AE469" i="1"/>
  <c r="AF469" i="1"/>
  <c r="AI469" i="1"/>
  <c r="AJ469" i="1"/>
  <c r="T470" i="1"/>
  <c r="Z470" i="1"/>
  <c r="AE470" i="1"/>
  <c r="AF470" i="1"/>
  <c r="AI470" i="1"/>
  <c r="AJ470" i="1"/>
  <c r="T471" i="1"/>
  <c r="Z471" i="1"/>
  <c r="AE471" i="1"/>
  <c r="AF471" i="1"/>
  <c r="AI471" i="1"/>
  <c r="AJ471" i="1"/>
  <c r="T472" i="1"/>
  <c r="Z472" i="1"/>
  <c r="AE472" i="1"/>
  <c r="AF472" i="1"/>
  <c r="AI472" i="1"/>
  <c r="AJ472" i="1"/>
  <c r="T473" i="1"/>
  <c r="Z473" i="1"/>
  <c r="AE473" i="1"/>
  <c r="AF473" i="1"/>
  <c r="AI473" i="1"/>
  <c r="AJ473" i="1"/>
  <c r="T474" i="1"/>
  <c r="Z474" i="1"/>
  <c r="AE474" i="1"/>
  <c r="AF474" i="1"/>
  <c r="AI474" i="1"/>
  <c r="AJ474" i="1"/>
  <c r="T475" i="1"/>
  <c r="Z475" i="1"/>
  <c r="AE475" i="1"/>
  <c r="AF475" i="1"/>
  <c r="AI475" i="1"/>
  <c r="AJ475" i="1"/>
  <c r="T476" i="1"/>
  <c r="Z476" i="1"/>
  <c r="AE476" i="1"/>
  <c r="AJ476" i="1"/>
  <c r="AF476" i="1"/>
  <c r="AI476" i="1"/>
  <c r="T477" i="1"/>
  <c r="Z477" i="1"/>
  <c r="AE477" i="1"/>
  <c r="AJ477" i="1"/>
  <c r="AF477" i="1"/>
  <c r="AI477" i="1"/>
  <c r="T478" i="1"/>
  <c r="Z478" i="1"/>
  <c r="AE478" i="1"/>
  <c r="AF478" i="1"/>
  <c r="AI478" i="1"/>
  <c r="AJ478" i="1"/>
  <c r="T479" i="1"/>
  <c r="Z479" i="1"/>
  <c r="AE479" i="1"/>
  <c r="AF479" i="1"/>
  <c r="AI479" i="1"/>
  <c r="AJ479" i="1"/>
  <c r="T480" i="1"/>
  <c r="Z480" i="1"/>
  <c r="AE480" i="1"/>
  <c r="AJ480" i="1"/>
  <c r="AF480" i="1"/>
  <c r="AI480" i="1"/>
  <c r="T481" i="1"/>
  <c r="Z481" i="1"/>
  <c r="AE481" i="1"/>
  <c r="AJ481" i="1"/>
  <c r="AF481" i="1"/>
  <c r="AI481" i="1"/>
  <c r="T482" i="1"/>
  <c r="Z482" i="1"/>
  <c r="AE482" i="1"/>
  <c r="AF482" i="1"/>
  <c r="AI482" i="1"/>
  <c r="AJ482" i="1"/>
  <c r="T483" i="1"/>
  <c r="Z483" i="1"/>
  <c r="AE483" i="1"/>
  <c r="AF483" i="1"/>
  <c r="AI483" i="1"/>
  <c r="AJ483" i="1"/>
  <c r="T484" i="1"/>
  <c r="Z484" i="1"/>
  <c r="AE484" i="1"/>
  <c r="AJ484" i="1"/>
  <c r="AF484" i="1"/>
  <c r="AI484" i="1"/>
  <c r="T485" i="1"/>
  <c r="Z485" i="1"/>
  <c r="AE485" i="1"/>
  <c r="AJ485" i="1"/>
  <c r="AF485" i="1"/>
  <c r="AI485" i="1"/>
  <c r="T486" i="1"/>
  <c r="Z486" i="1"/>
  <c r="AE486" i="1"/>
  <c r="AJ486" i="1"/>
  <c r="AF486" i="1"/>
  <c r="AI486" i="1"/>
  <c r="T487" i="1"/>
  <c r="Z487" i="1"/>
  <c r="AE487" i="1"/>
  <c r="AF487" i="1"/>
  <c r="AI487" i="1"/>
  <c r="AJ487" i="1"/>
  <c r="T488" i="1"/>
  <c r="Z488" i="1"/>
  <c r="AE488" i="1"/>
  <c r="AF488" i="1"/>
  <c r="AI488" i="1"/>
  <c r="AJ488" i="1"/>
  <c r="T489" i="1"/>
  <c r="Z489" i="1"/>
  <c r="AE489" i="1"/>
  <c r="AF489" i="1"/>
  <c r="AI489" i="1"/>
  <c r="AJ489" i="1"/>
  <c r="T490" i="1"/>
  <c r="Z490" i="1"/>
  <c r="AE490" i="1"/>
  <c r="AF490" i="1"/>
  <c r="AI490" i="1"/>
  <c r="AJ490" i="1"/>
  <c r="T491" i="1"/>
  <c r="Z491" i="1"/>
  <c r="AE491" i="1"/>
  <c r="AF491" i="1"/>
  <c r="AI491" i="1"/>
  <c r="AJ491" i="1"/>
  <c r="T492" i="1"/>
  <c r="Z492" i="1"/>
  <c r="AE492" i="1"/>
  <c r="AF492" i="1"/>
  <c r="AI492" i="1"/>
  <c r="AJ492" i="1"/>
  <c r="T493" i="1"/>
  <c r="Z493" i="1"/>
  <c r="AE493" i="1"/>
  <c r="AJ493" i="1"/>
  <c r="AF493" i="1"/>
  <c r="AI493" i="1"/>
  <c r="T494" i="1"/>
  <c r="Z494" i="1"/>
  <c r="AE494" i="1"/>
  <c r="AF494" i="1"/>
  <c r="AI494" i="1"/>
  <c r="AJ494" i="1"/>
  <c r="T495" i="1"/>
  <c r="Z495" i="1"/>
  <c r="AE495" i="1"/>
  <c r="AF495" i="1"/>
  <c r="AI495" i="1"/>
  <c r="AJ495" i="1"/>
  <c r="T496" i="1"/>
  <c r="Z496" i="1"/>
  <c r="AE496" i="1"/>
  <c r="AJ496" i="1"/>
  <c r="AF496" i="1"/>
  <c r="AI496" i="1"/>
  <c r="T497" i="1"/>
  <c r="Z497" i="1"/>
  <c r="AE497" i="1"/>
  <c r="AJ497" i="1"/>
  <c r="AF497" i="1"/>
  <c r="AI497" i="1"/>
  <c r="T498" i="1"/>
  <c r="Z498" i="1"/>
  <c r="AE498" i="1"/>
  <c r="AJ498" i="1"/>
  <c r="AF498" i="1"/>
  <c r="AI498" i="1"/>
  <c r="T499" i="1"/>
  <c r="Z499" i="1"/>
  <c r="AE499" i="1"/>
  <c r="AF499" i="1"/>
  <c r="AI499" i="1"/>
  <c r="AJ499" i="1"/>
  <c r="T500" i="1"/>
  <c r="Z500" i="1"/>
  <c r="AE500" i="1"/>
  <c r="AF500" i="1"/>
  <c r="AI500" i="1"/>
  <c r="AJ500" i="1"/>
  <c r="T209" i="1"/>
  <c r="Z209" i="1"/>
  <c r="AE209" i="1"/>
  <c r="AF209" i="1"/>
  <c r="T210" i="1"/>
  <c r="Z210" i="1"/>
  <c r="AE210" i="1"/>
  <c r="AF210" i="1"/>
  <c r="T211" i="1"/>
  <c r="Z211" i="1"/>
  <c r="AE211" i="1"/>
  <c r="AF211" i="1"/>
  <c r="T212" i="1"/>
  <c r="Z212" i="1"/>
  <c r="AE212" i="1"/>
  <c r="AF212" i="1"/>
  <c r="T213" i="1"/>
  <c r="Z213" i="1"/>
  <c r="AE213" i="1"/>
  <c r="AF213" i="1"/>
  <c r="T214" i="1"/>
  <c r="Z214" i="1"/>
  <c r="AE214" i="1"/>
  <c r="AF214" i="1"/>
  <c r="T215" i="1"/>
  <c r="Z215" i="1"/>
  <c r="AE215" i="1"/>
  <c r="AF215" i="1"/>
  <c r="T216" i="1"/>
  <c r="Z216" i="1"/>
  <c r="AE216" i="1"/>
  <c r="AF216" i="1"/>
  <c r="T217" i="1"/>
  <c r="Z217" i="1"/>
  <c r="AE217" i="1"/>
  <c r="AF217" i="1"/>
  <c r="T218" i="1"/>
  <c r="Z218" i="1"/>
  <c r="AE218" i="1"/>
  <c r="AF218" i="1"/>
  <c r="T219" i="1"/>
  <c r="Z219" i="1"/>
  <c r="AE219" i="1"/>
  <c r="AF219" i="1"/>
  <c r="T220" i="1"/>
  <c r="Z220" i="1"/>
  <c r="AE220" i="1"/>
  <c r="AF220" i="1"/>
  <c r="T221" i="1"/>
  <c r="Z221" i="1"/>
  <c r="AE221" i="1"/>
  <c r="AF221" i="1"/>
  <c r="T222" i="1"/>
  <c r="Z222" i="1"/>
  <c r="AE222" i="1"/>
  <c r="AF222" i="1"/>
  <c r="T223" i="1"/>
  <c r="Z223" i="1"/>
  <c r="AE223" i="1"/>
  <c r="AF223" i="1"/>
  <c r="T224" i="1"/>
  <c r="Z224" i="1"/>
  <c r="AE224" i="1"/>
  <c r="AF224" i="1"/>
  <c r="T225" i="1"/>
  <c r="Z225" i="1"/>
  <c r="AE225" i="1"/>
  <c r="AF225" i="1"/>
  <c r="T226" i="1"/>
  <c r="Z226" i="1"/>
  <c r="AE226" i="1"/>
  <c r="AF226" i="1"/>
  <c r="T227" i="1"/>
  <c r="Z227" i="1"/>
  <c r="AE227" i="1"/>
  <c r="AF227" i="1"/>
  <c r="T228" i="1"/>
  <c r="Z228" i="1"/>
  <c r="AE228" i="1"/>
  <c r="AF228" i="1"/>
  <c r="T229" i="1"/>
  <c r="Z229" i="1"/>
  <c r="AE229" i="1"/>
  <c r="AF229" i="1"/>
  <c r="T230" i="1"/>
  <c r="Z230" i="1"/>
  <c r="AE230" i="1"/>
  <c r="AF230" i="1"/>
  <c r="T231" i="1"/>
  <c r="Z231" i="1"/>
  <c r="AE231" i="1"/>
  <c r="AF231" i="1"/>
  <c r="T232" i="1"/>
  <c r="Z232" i="1"/>
  <c r="AE232" i="1"/>
  <c r="AF232" i="1"/>
  <c r="T233" i="1"/>
  <c r="Z233" i="1"/>
  <c r="AE233" i="1"/>
  <c r="AF233" i="1"/>
  <c r="T234" i="1"/>
  <c r="Z234" i="1"/>
  <c r="AE234" i="1"/>
  <c r="AF234" i="1"/>
  <c r="T235" i="1"/>
  <c r="Z235" i="1"/>
  <c r="AE235" i="1"/>
  <c r="AF235" i="1"/>
  <c r="T236" i="1"/>
  <c r="Z236" i="1"/>
  <c r="AE236" i="1"/>
  <c r="AF236" i="1"/>
  <c r="T237" i="1"/>
  <c r="Z237" i="1"/>
  <c r="AE237" i="1"/>
  <c r="AF237" i="1"/>
  <c r="AS27" i="38"/>
  <c r="D32" i="26"/>
  <c r="D32" i="19"/>
  <c r="AS28" i="38"/>
  <c r="D33" i="26"/>
  <c r="D33" i="19"/>
  <c r="AS26" i="38"/>
  <c r="D31" i="26"/>
  <c r="D31" i="19"/>
  <c r="AS26" i="37"/>
  <c r="L26" i="26"/>
  <c r="L26" i="19"/>
  <c r="AS28" i="37"/>
  <c r="L28" i="26"/>
  <c r="L28" i="19"/>
  <c r="AS27" i="37"/>
  <c r="L27" i="26"/>
  <c r="L27" i="19"/>
  <c r="AS27" i="36"/>
  <c r="D27" i="26"/>
  <c r="D27" i="19"/>
  <c r="AS26" i="36"/>
  <c r="D26" i="26"/>
  <c r="D26" i="19"/>
  <c r="AS28" i="36"/>
  <c r="D28" i="26"/>
  <c r="D28" i="19"/>
  <c r="AS26" i="35"/>
  <c r="L21" i="26"/>
  <c r="L21" i="19"/>
  <c r="AS28" i="35"/>
  <c r="L23" i="26"/>
  <c r="L23" i="19"/>
  <c r="AS27" i="35"/>
  <c r="L22" i="26"/>
  <c r="L22" i="19"/>
  <c r="AS26" i="34"/>
  <c r="D21" i="26"/>
  <c r="D21" i="19"/>
  <c r="AS28" i="34"/>
  <c r="D23" i="26"/>
  <c r="D23" i="19"/>
  <c r="AS27" i="34"/>
  <c r="D22" i="26"/>
  <c r="D22" i="19"/>
  <c r="AS26" i="33"/>
  <c r="L16" i="26"/>
  <c r="L16" i="19"/>
  <c r="AS27" i="33"/>
  <c r="L17" i="26"/>
  <c r="L17" i="19"/>
  <c r="AS27" i="32"/>
  <c r="D17" i="26"/>
  <c r="D17" i="19"/>
  <c r="AS26" i="32"/>
  <c r="D16" i="26"/>
  <c r="D16" i="19"/>
  <c r="AS28" i="32"/>
  <c r="D18" i="26"/>
  <c r="D18" i="19"/>
  <c r="AS28" i="31"/>
  <c r="L13" i="26"/>
  <c r="L13" i="19"/>
  <c r="AS27" i="31"/>
  <c r="L12" i="26"/>
  <c r="L12" i="19"/>
  <c r="AS26" i="31"/>
  <c r="L11" i="26"/>
  <c r="L11" i="19"/>
  <c r="AS27" i="30"/>
  <c r="D12" i="26"/>
  <c r="D12" i="19"/>
  <c r="AS28" i="30"/>
  <c r="D13" i="26"/>
  <c r="D13" i="19"/>
  <c r="AS26" i="30"/>
  <c r="D11" i="26"/>
  <c r="D11" i="19"/>
  <c r="AS26" i="29"/>
  <c r="L6" i="26"/>
  <c r="L6" i="19"/>
  <c r="AS28" i="29"/>
  <c r="L8" i="26"/>
  <c r="L8" i="19"/>
  <c r="AS27" i="29"/>
  <c r="L7" i="26"/>
  <c r="L7" i="19"/>
  <c r="I12" i="37"/>
  <c r="S13" i="37"/>
  <c r="AD13" i="37"/>
  <c r="H10" i="37"/>
  <c r="B10" i="37"/>
  <c r="G11" i="37"/>
  <c r="I11" i="37"/>
  <c r="I10" i="36"/>
  <c r="J10" i="36"/>
  <c r="I11" i="35"/>
  <c r="A11" i="35"/>
  <c r="G11" i="32"/>
  <c r="H11" i="32"/>
  <c r="AV28" i="38"/>
  <c r="AU20" i="38"/>
  <c r="AU19" i="37"/>
  <c r="AV27" i="37"/>
  <c r="S13" i="38"/>
  <c r="AD13" i="38"/>
  <c r="I12" i="38"/>
  <c r="AV28" i="36"/>
  <c r="AU20" i="36"/>
  <c r="AU18" i="36"/>
  <c r="AV26" i="36"/>
  <c r="AU20" i="37"/>
  <c r="AV28" i="37"/>
  <c r="G11" i="38"/>
  <c r="I11" i="38"/>
  <c r="AU18" i="38"/>
  <c r="AV26" i="38"/>
  <c r="H10" i="36"/>
  <c r="B10" i="36"/>
  <c r="AU18" i="37"/>
  <c r="AV26" i="37"/>
  <c r="S12" i="36"/>
  <c r="AD12" i="36"/>
  <c r="AV27" i="36"/>
  <c r="AU19" i="36"/>
  <c r="AV27" i="38"/>
  <c r="AU19" i="38"/>
  <c r="J10" i="34"/>
  <c r="A10" i="34"/>
  <c r="S12" i="34"/>
  <c r="AD12" i="34"/>
  <c r="G11" i="34"/>
  <c r="A11" i="32"/>
  <c r="J11" i="32"/>
  <c r="A9" i="34"/>
  <c r="J9" i="34"/>
  <c r="J10" i="32"/>
  <c r="A10" i="32"/>
  <c r="AU28" i="33"/>
  <c r="AT20" i="33"/>
  <c r="AT28" i="33"/>
  <c r="G10" i="34"/>
  <c r="AV28" i="35"/>
  <c r="AU20" i="35"/>
  <c r="AV27" i="35"/>
  <c r="AU19" i="35"/>
  <c r="AU18" i="32"/>
  <c r="AV26" i="32"/>
  <c r="AU19" i="33"/>
  <c r="AV27" i="33"/>
  <c r="AV28" i="32"/>
  <c r="AU20" i="32"/>
  <c r="S13" i="33"/>
  <c r="AD13" i="33"/>
  <c r="G12" i="33"/>
  <c r="B11" i="35"/>
  <c r="H11" i="35"/>
  <c r="A11" i="33"/>
  <c r="J11" i="33"/>
  <c r="G11" i="33"/>
  <c r="AU18" i="35"/>
  <c r="AV26" i="35"/>
  <c r="AV28" i="34"/>
  <c r="AU20" i="34"/>
  <c r="I12" i="35"/>
  <c r="S13" i="35"/>
  <c r="AD13" i="35"/>
  <c r="AU18" i="33"/>
  <c r="AV26" i="33"/>
  <c r="H10" i="33"/>
  <c r="B10" i="33"/>
  <c r="AU18" i="34"/>
  <c r="AV26" i="34"/>
  <c r="S13" i="32"/>
  <c r="AD13" i="32"/>
  <c r="I12" i="32"/>
  <c r="AV27" i="32"/>
  <c r="AU19" i="32"/>
  <c r="AV27" i="34"/>
  <c r="AU19" i="34"/>
  <c r="S12" i="30"/>
  <c r="AD12" i="30"/>
  <c r="AV28" i="31"/>
  <c r="AU20" i="31"/>
  <c r="S13" i="31"/>
  <c r="AD13" i="31"/>
  <c r="AV27" i="30"/>
  <c r="AU19" i="30"/>
  <c r="J10" i="31"/>
  <c r="A10" i="31"/>
  <c r="AV27" i="31"/>
  <c r="AU19" i="31"/>
  <c r="AV26" i="31"/>
  <c r="AU18" i="31"/>
  <c r="G10" i="30"/>
  <c r="AU20" i="30"/>
  <c r="AV28" i="30"/>
  <c r="I10" i="30"/>
  <c r="AV26" i="30"/>
  <c r="AU18" i="30"/>
  <c r="G11" i="31"/>
  <c r="I11" i="31"/>
  <c r="AU19" i="29"/>
  <c r="AV27" i="29"/>
  <c r="J10" i="29"/>
  <c r="A10" i="29"/>
  <c r="H10" i="29"/>
  <c r="B10" i="29"/>
  <c r="AV26" i="29"/>
  <c r="AU18" i="29"/>
  <c r="AU20" i="29"/>
  <c r="AV28" i="29"/>
  <c r="S13" i="29"/>
  <c r="AD13" i="29"/>
  <c r="G12" i="29"/>
  <c r="G11" i="29"/>
  <c r="I11" i="29"/>
  <c r="A10" i="36"/>
  <c r="J11" i="35"/>
  <c r="J12" i="37"/>
  <c r="A12" i="37"/>
  <c r="J11" i="37"/>
  <c r="A11" i="37"/>
  <c r="H11" i="37"/>
  <c r="B11" i="37"/>
  <c r="G12" i="37"/>
  <c r="S14" i="37"/>
  <c r="AD14" i="37"/>
  <c r="G12" i="38"/>
  <c r="H12" i="38"/>
  <c r="B11" i="32"/>
  <c r="J12" i="38"/>
  <c r="A12" i="38"/>
  <c r="AU28" i="36"/>
  <c r="AT20" i="36"/>
  <c r="AT28" i="36"/>
  <c r="B11" i="38"/>
  <c r="H11" i="38"/>
  <c r="S14" i="38"/>
  <c r="AD14" i="38"/>
  <c r="AU27" i="38"/>
  <c r="AT19" i="38"/>
  <c r="AT27" i="38"/>
  <c r="AT19" i="37"/>
  <c r="AT27" i="37"/>
  <c r="AU27" i="37"/>
  <c r="AU28" i="38"/>
  <c r="AT20" i="38"/>
  <c r="AT28" i="38"/>
  <c r="AT18" i="37"/>
  <c r="AU26" i="37"/>
  <c r="AU27" i="36"/>
  <c r="AT19" i="36"/>
  <c r="AT27" i="36"/>
  <c r="S13" i="36"/>
  <c r="AD13" i="36"/>
  <c r="G12" i="36"/>
  <c r="AT18" i="38"/>
  <c r="AU26" i="38"/>
  <c r="A11" i="38"/>
  <c r="J11" i="38"/>
  <c r="AT20" i="37"/>
  <c r="AT28" i="37"/>
  <c r="AU28" i="37"/>
  <c r="I11" i="36"/>
  <c r="G11" i="36"/>
  <c r="AT18" i="36"/>
  <c r="AU26" i="36"/>
  <c r="H12" i="33"/>
  <c r="B12" i="33"/>
  <c r="J12" i="32"/>
  <c r="A12" i="32"/>
  <c r="AU27" i="35"/>
  <c r="AT19" i="35"/>
  <c r="AT27" i="35"/>
  <c r="H10" i="34"/>
  <c r="B10" i="34"/>
  <c r="I13" i="33"/>
  <c r="S14" i="33"/>
  <c r="AD14" i="33"/>
  <c r="AU28" i="32"/>
  <c r="AT20" i="32"/>
  <c r="AT28" i="32"/>
  <c r="B11" i="33"/>
  <c r="H11" i="33"/>
  <c r="AT18" i="33"/>
  <c r="AU26" i="33"/>
  <c r="J12" i="35"/>
  <c r="A12" i="35"/>
  <c r="G12" i="32"/>
  <c r="I12" i="33"/>
  <c r="S14" i="35"/>
  <c r="AD14" i="35"/>
  <c r="AT19" i="33"/>
  <c r="AT27" i="33"/>
  <c r="AU27" i="33"/>
  <c r="AU28" i="35"/>
  <c r="AT20" i="35"/>
  <c r="AT28" i="35"/>
  <c r="S13" i="34"/>
  <c r="AD13" i="34"/>
  <c r="I12" i="34"/>
  <c r="S14" i="32"/>
  <c r="AD14" i="32"/>
  <c r="G13" i="32"/>
  <c r="AU26" i="34"/>
  <c r="AT18" i="34"/>
  <c r="AU28" i="34"/>
  <c r="AT20" i="34"/>
  <c r="AT28" i="34"/>
  <c r="I11" i="34"/>
  <c r="AT18" i="32"/>
  <c r="AU26" i="32"/>
  <c r="AU27" i="32"/>
  <c r="AT19" i="32"/>
  <c r="AT27" i="32"/>
  <c r="H11" i="34"/>
  <c r="B11" i="34"/>
  <c r="AT18" i="35"/>
  <c r="AU26" i="35"/>
  <c r="AU27" i="34"/>
  <c r="AT19" i="34"/>
  <c r="AT27" i="34"/>
  <c r="G12" i="35"/>
  <c r="AT19" i="30"/>
  <c r="AT27" i="30"/>
  <c r="AU27" i="30"/>
  <c r="S14" i="31"/>
  <c r="AD14" i="31"/>
  <c r="AU26" i="31"/>
  <c r="AT18" i="31"/>
  <c r="AU28" i="31"/>
  <c r="AT20" i="31"/>
  <c r="AT28" i="31"/>
  <c r="AT20" i="30"/>
  <c r="AT28" i="30"/>
  <c r="AU28" i="30"/>
  <c r="A11" i="31"/>
  <c r="J11" i="31"/>
  <c r="B10" i="30"/>
  <c r="H10" i="30"/>
  <c r="H11" i="31"/>
  <c r="B11" i="31"/>
  <c r="G12" i="30"/>
  <c r="S13" i="30"/>
  <c r="AD13" i="30"/>
  <c r="AU26" i="30"/>
  <c r="AT18" i="30"/>
  <c r="I12" i="31"/>
  <c r="G12" i="31"/>
  <c r="AU27" i="31"/>
  <c r="AT19" i="31"/>
  <c r="AT27" i="31"/>
  <c r="A10" i="30"/>
  <c r="J10" i="30"/>
  <c r="G11" i="30"/>
  <c r="I11" i="30"/>
  <c r="H12" i="29"/>
  <c r="B12" i="29"/>
  <c r="H11" i="29"/>
  <c r="B11" i="29"/>
  <c r="AT20" i="29"/>
  <c r="AT28" i="29"/>
  <c r="AU28" i="29"/>
  <c r="S14" i="29"/>
  <c r="AD14" i="29"/>
  <c r="AT18" i="29"/>
  <c r="AU26" i="29"/>
  <c r="J11" i="29"/>
  <c r="A11" i="29"/>
  <c r="I12" i="29"/>
  <c r="AT19" i="29"/>
  <c r="AT27" i="29"/>
  <c r="AU27" i="29"/>
  <c r="B12" i="38"/>
  <c r="I14" i="37"/>
  <c r="S15" i="37"/>
  <c r="AD15" i="37"/>
  <c r="H12" i="37"/>
  <c r="B12" i="37"/>
  <c r="G13" i="37"/>
  <c r="I13" i="37"/>
  <c r="G12" i="34"/>
  <c r="B12" i="34"/>
  <c r="H12" i="36"/>
  <c r="B12" i="36"/>
  <c r="S14" i="36"/>
  <c r="AD14" i="36"/>
  <c r="I12" i="36"/>
  <c r="S15" i="38"/>
  <c r="AD15" i="38"/>
  <c r="I14" i="38"/>
  <c r="AT26" i="38"/>
  <c r="AV29" i="38"/>
  <c r="AV21" i="38"/>
  <c r="G13" i="38"/>
  <c r="AT26" i="37"/>
  <c r="AV29" i="37"/>
  <c r="AV21" i="37"/>
  <c r="I13" i="38"/>
  <c r="H11" i="36"/>
  <c r="B11" i="36"/>
  <c r="A11" i="36"/>
  <c r="J11" i="36"/>
  <c r="AT26" i="36"/>
  <c r="AV29" i="36"/>
  <c r="AV21" i="36"/>
  <c r="A13" i="33"/>
  <c r="J13" i="33"/>
  <c r="H13" i="32"/>
  <c r="B13" i="32"/>
  <c r="A12" i="33"/>
  <c r="J12" i="33"/>
  <c r="H12" i="35"/>
  <c r="B12" i="35"/>
  <c r="G13" i="33"/>
  <c r="H12" i="32"/>
  <c r="B12" i="32"/>
  <c r="S15" i="33"/>
  <c r="AD15" i="33"/>
  <c r="G14" i="33"/>
  <c r="A11" i="34"/>
  <c r="J11" i="34"/>
  <c r="J12" i="34"/>
  <c r="A12" i="34"/>
  <c r="S14" i="34"/>
  <c r="AD14" i="34"/>
  <c r="AT26" i="32"/>
  <c r="AV29" i="32"/>
  <c r="AV21" i="32"/>
  <c r="I13" i="32"/>
  <c r="S15" i="35"/>
  <c r="AD15" i="35"/>
  <c r="I14" i="35"/>
  <c r="G13" i="35"/>
  <c r="I13" i="35"/>
  <c r="S15" i="32"/>
  <c r="AD15" i="32"/>
  <c r="I14" i="32"/>
  <c r="AT26" i="35"/>
  <c r="AV29" i="35"/>
  <c r="AV21" i="35"/>
  <c r="AT26" i="34"/>
  <c r="AV29" i="34"/>
  <c r="AV21" i="34"/>
  <c r="AT26" i="33"/>
  <c r="AV29" i="33"/>
  <c r="AV21" i="33"/>
  <c r="H12" i="30"/>
  <c r="B12" i="30"/>
  <c r="J11" i="30"/>
  <c r="A11" i="30"/>
  <c r="AT26" i="30"/>
  <c r="AV29" i="30"/>
  <c r="AV21" i="30"/>
  <c r="AT26" i="31"/>
  <c r="AV29" i="31"/>
  <c r="AV21" i="31"/>
  <c r="H11" i="30"/>
  <c r="B11" i="30"/>
  <c r="B12" i="31"/>
  <c r="H12" i="31"/>
  <c r="S14" i="30"/>
  <c r="AD14" i="30"/>
  <c r="I14" i="31"/>
  <c r="S15" i="31"/>
  <c r="AD15" i="31"/>
  <c r="I12" i="30"/>
  <c r="G13" i="31"/>
  <c r="A12" i="31"/>
  <c r="J12" i="31"/>
  <c r="I13" i="31"/>
  <c r="S15" i="29"/>
  <c r="AD15" i="29"/>
  <c r="G14" i="29"/>
  <c r="AT26" i="29"/>
  <c r="AV29" i="29"/>
  <c r="AV21" i="29"/>
  <c r="A12" i="29"/>
  <c r="J12" i="29"/>
  <c r="G13" i="29"/>
  <c r="I13" i="29"/>
  <c r="J14" i="37"/>
  <c r="A14" i="37"/>
  <c r="A13" i="37"/>
  <c r="J13" i="37"/>
  <c r="H13" i="37"/>
  <c r="B13" i="37"/>
  <c r="G14" i="37"/>
  <c r="I15" i="37"/>
  <c r="S16" i="37"/>
  <c r="AD16" i="37"/>
  <c r="H12" i="34"/>
  <c r="I14" i="33"/>
  <c r="G14" i="32"/>
  <c r="H14" i="32"/>
  <c r="G14" i="38"/>
  <c r="H14" i="38"/>
  <c r="G14" i="35"/>
  <c r="B14" i="35"/>
  <c r="J12" i="36"/>
  <c r="A12" i="36"/>
  <c r="S15" i="36"/>
  <c r="AD15" i="36"/>
  <c r="J13" i="38"/>
  <c r="A13" i="38"/>
  <c r="S16" i="38"/>
  <c r="AD16" i="38"/>
  <c r="I15" i="38"/>
  <c r="G13" i="36"/>
  <c r="I13" i="36"/>
  <c r="J14" i="38"/>
  <c r="A14" i="38"/>
  <c r="H13" i="38"/>
  <c r="B13" i="38"/>
  <c r="A14" i="32"/>
  <c r="J14" i="35"/>
  <c r="A14" i="35"/>
  <c r="I13" i="34"/>
  <c r="H14" i="33"/>
  <c r="B14" i="33"/>
  <c r="G13" i="34"/>
  <c r="J13" i="32"/>
  <c r="J14" i="32"/>
  <c r="A13" i="32"/>
  <c r="B13" i="33"/>
  <c r="H13" i="33"/>
  <c r="S16" i="32"/>
  <c r="AD16" i="32"/>
  <c r="I15" i="32"/>
  <c r="A14" i="33"/>
  <c r="J14" i="33"/>
  <c r="G14" i="34"/>
  <c r="S15" i="34"/>
  <c r="AD15" i="34"/>
  <c r="A13" i="35"/>
  <c r="J13" i="35"/>
  <c r="S16" i="33"/>
  <c r="AD16" i="33"/>
  <c r="H13" i="35"/>
  <c r="B13" i="35"/>
  <c r="S16" i="35"/>
  <c r="AD16" i="35"/>
  <c r="A14" i="31"/>
  <c r="J14" i="31"/>
  <c r="G14" i="31"/>
  <c r="B13" i="31"/>
  <c r="H13" i="31"/>
  <c r="I14" i="30"/>
  <c r="S15" i="30"/>
  <c r="AD15" i="30"/>
  <c r="A13" i="31"/>
  <c r="J13" i="31"/>
  <c r="J12" i="30"/>
  <c r="A12" i="30"/>
  <c r="G13" i="30"/>
  <c r="I13" i="30"/>
  <c r="G15" i="31"/>
  <c r="S16" i="31"/>
  <c r="AD16" i="31"/>
  <c r="B14" i="29"/>
  <c r="H14" i="29"/>
  <c r="H13" i="29"/>
  <c r="B13" i="29"/>
  <c r="J13" i="29"/>
  <c r="A13" i="29"/>
  <c r="S16" i="29"/>
  <c r="AD16" i="29"/>
  <c r="I14" i="29"/>
  <c r="K28" i="26"/>
  <c r="K27" i="26"/>
  <c r="K23" i="26"/>
  <c r="K22" i="26"/>
  <c r="K18" i="26"/>
  <c r="K17" i="26"/>
  <c r="K13" i="26"/>
  <c r="K12" i="26"/>
  <c r="C33" i="26"/>
  <c r="C32" i="26"/>
  <c r="C28" i="26"/>
  <c r="C27" i="26"/>
  <c r="C23" i="26"/>
  <c r="C22" i="26"/>
  <c r="C18" i="26"/>
  <c r="C17" i="26"/>
  <c r="C13" i="26"/>
  <c r="C12" i="26"/>
  <c r="K8" i="26"/>
  <c r="K7" i="26"/>
  <c r="C8" i="26"/>
  <c r="C7" i="26"/>
  <c r="AH5" i="1"/>
  <c r="AH4" i="1"/>
  <c r="AH3" i="1"/>
  <c r="AI9" i="1"/>
  <c r="AI10" i="1"/>
  <c r="AI11" i="1"/>
  <c r="AI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2"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I113" i="1"/>
  <c r="AI114" i="1"/>
  <c r="AI115" i="1"/>
  <c r="AI116" i="1"/>
  <c r="AI117" i="1"/>
  <c r="AI118" i="1"/>
  <c r="AI119" i="1"/>
  <c r="AI120" i="1"/>
  <c r="AI121" i="1"/>
  <c r="AI122" i="1"/>
  <c r="AI123" i="1"/>
  <c r="AI124" i="1"/>
  <c r="AI125" i="1"/>
  <c r="AI126" i="1"/>
  <c r="AI127" i="1"/>
  <c r="AI128" i="1"/>
  <c r="AI129" i="1"/>
  <c r="AI130" i="1"/>
  <c r="AI131" i="1"/>
  <c r="AI132" i="1"/>
  <c r="AI133" i="1"/>
  <c r="AI134" i="1"/>
  <c r="AI135" i="1"/>
  <c r="AI136" i="1"/>
  <c r="AI137" i="1"/>
  <c r="AI138" i="1"/>
  <c r="AI139" i="1"/>
  <c r="AI140" i="1"/>
  <c r="AI141" i="1"/>
  <c r="AI142" i="1"/>
  <c r="AI143" i="1"/>
  <c r="AI144" i="1"/>
  <c r="AI145" i="1"/>
  <c r="AI146" i="1"/>
  <c r="AI147" i="1"/>
  <c r="AI148" i="1"/>
  <c r="AI149" i="1"/>
  <c r="AI150" i="1"/>
  <c r="AI151" i="1"/>
  <c r="AI152" i="1"/>
  <c r="AI153" i="1"/>
  <c r="AI154" i="1"/>
  <c r="AI155" i="1"/>
  <c r="AI156" i="1"/>
  <c r="AI157" i="1"/>
  <c r="AI158" i="1"/>
  <c r="AI159" i="1"/>
  <c r="AI160" i="1"/>
  <c r="AI161" i="1"/>
  <c r="AI162" i="1"/>
  <c r="AI163" i="1"/>
  <c r="AI164" i="1"/>
  <c r="AI165" i="1"/>
  <c r="AI166" i="1"/>
  <c r="AI167" i="1"/>
  <c r="AI168" i="1"/>
  <c r="AI169" i="1"/>
  <c r="AI170" i="1"/>
  <c r="AI171" i="1"/>
  <c r="AI172" i="1"/>
  <c r="AI173" i="1"/>
  <c r="AI174" i="1"/>
  <c r="AI175" i="1"/>
  <c r="AI176" i="1"/>
  <c r="AI177" i="1"/>
  <c r="AI178" i="1"/>
  <c r="AI179" i="1"/>
  <c r="AI180" i="1"/>
  <c r="AI181" i="1"/>
  <c r="AI182" i="1"/>
  <c r="AI183" i="1"/>
  <c r="AI184" i="1"/>
  <c r="AI185" i="1"/>
  <c r="AI186" i="1"/>
  <c r="AI187" i="1"/>
  <c r="AI188" i="1"/>
  <c r="AI189" i="1"/>
  <c r="AI190" i="1"/>
  <c r="AI191" i="1"/>
  <c r="AI192" i="1"/>
  <c r="AI193" i="1"/>
  <c r="AI194" i="1"/>
  <c r="AI195" i="1"/>
  <c r="AI196" i="1"/>
  <c r="AI197" i="1"/>
  <c r="AI198" i="1"/>
  <c r="AI199" i="1"/>
  <c r="AI200" i="1"/>
  <c r="AI201" i="1"/>
  <c r="AI202" i="1"/>
  <c r="AI203" i="1"/>
  <c r="AI204" i="1"/>
  <c r="AI205" i="1"/>
  <c r="AI206" i="1"/>
  <c r="AI207" i="1"/>
  <c r="AI208" i="1"/>
  <c r="AI209" i="1"/>
  <c r="AI210" i="1"/>
  <c r="AI211" i="1"/>
  <c r="AI212" i="1"/>
  <c r="AI213" i="1"/>
  <c r="AI214" i="1"/>
  <c r="AI215" i="1"/>
  <c r="AI216" i="1"/>
  <c r="AI217" i="1"/>
  <c r="AI218" i="1"/>
  <c r="AI219" i="1"/>
  <c r="AI220" i="1"/>
  <c r="AI221" i="1"/>
  <c r="AI222" i="1"/>
  <c r="AI223" i="1"/>
  <c r="AI224" i="1"/>
  <c r="AI225" i="1"/>
  <c r="AI226" i="1"/>
  <c r="AI227" i="1"/>
  <c r="AI228" i="1"/>
  <c r="AI229" i="1"/>
  <c r="AI230" i="1"/>
  <c r="AI231" i="1"/>
  <c r="AI232" i="1"/>
  <c r="AI233" i="1"/>
  <c r="AI234" i="1"/>
  <c r="AI235" i="1"/>
  <c r="AI236" i="1"/>
  <c r="AI237" i="1"/>
  <c r="AF9" i="1"/>
  <c r="AJ209" i="1"/>
  <c r="AJ210" i="1"/>
  <c r="AJ211" i="1"/>
  <c r="AJ214" i="1"/>
  <c r="AJ215" i="1"/>
  <c r="AJ212" i="1"/>
  <c r="AJ213" i="1"/>
  <c r="AJ216" i="1"/>
  <c r="AJ217" i="1"/>
  <c r="AJ218" i="1"/>
  <c r="AJ219" i="1"/>
  <c r="AJ220" i="1"/>
  <c r="AJ221" i="1"/>
  <c r="AJ222" i="1"/>
  <c r="AJ223" i="1"/>
  <c r="AJ224" i="1"/>
  <c r="AJ225" i="1"/>
  <c r="AJ226" i="1"/>
  <c r="AJ227" i="1"/>
  <c r="AJ228" i="1"/>
  <c r="AJ229" i="1"/>
  <c r="AJ230" i="1"/>
  <c r="AJ231" i="1"/>
  <c r="AJ232" i="1"/>
  <c r="AJ233" i="1"/>
  <c r="AJ234" i="1"/>
  <c r="AJ235" i="1"/>
  <c r="AJ236" i="1"/>
  <c r="AJ237" i="1"/>
  <c r="AF208" i="1"/>
  <c r="AF207" i="1"/>
  <c r="AF206" i="1"/>
  <c r="AF205" i="1"/>
  <c r="AF204" i="1"/>
  <c r="AF203" i="1"/>
  <c r="AF202" i="1"/>
  <c r="AF201" i="1"/>
  <c r="AF200" i="1"/>
  <c r="AF199" i="1"/>
  <c r="AF198" i="1"/>
  <c r="AF197" i="1"/>
  <c r="AF196" i="1"/>
  <c r="AF195" i="1"/>
  <c r="AF194" i="1"/>
  <c r="AF193" i="1"/>
  <c r="AF192" i="1"/>
  <c r="AF191" i="1"/>
  <c r="AF190" i="1"/>
  <c r="AF189" i="1"/>
  <c r="AF188" i="1"/>
  <c r="AF187" i="1"/>
  <c r="AF186" i="1"/>
  <c r="AF185" i="1"/>
  <c r="AF184" i="1"/>
  <c r="AF183" i="1"/>
  <c r="AF182" i="1"/>
  <c r="AF181" i="1"/>
  <c r="AF180" i="1"/>
  <c r="AF179" i="1"/>
  <c r="AF178" i="1"/>
  <c r="AF177" i="1"/>
  <c r="AF176" i="1"/>
  <c r="AF175" i="1"/>
  <c r="AF174" i="1"/>
  <c r="AF173" i="1"/>
  <c r="AF172" i="1"/>
  <c r="AF171" i="1"/>
  <c r="AF170" i="1"/>
  <c r="AF169" i="1"/>
  <c r="AF168" i="1"/>
  <c r="AF167" i="1"/>
  <c r="AF166" i="1"/>
  <c r="AF165" i="1"/>
  <c r="AF164" i="1"/>
  <c r="AF163" i="1"/>
  <c r="AF162" i="1"/>
  <c r="AF161" i="1"/>
  <c r="AF160" i="1"/>
  <c r="AF159" i="1"/>
  <c r="AF158" i="1"/>
  <c r="AF157" i="1"/>
  <c r="AF156" i="1"/>
  <c r="AF155" i="1"/>
  <c r="AF154" i="1"/>
  <c r="AF153" i="1"/>
  <c r="AF152" i="1"/>
  <c r="AF151" i="1"/>
  <c r="AF150" i="1"/>
  <c r="AF149" i="1"/>
  <c r="AF148" i="1"/>
  <c r="AF147" i="1"/>
  <c r="AF146" i="1"/>
  <c r="AF145" i="1"/>
  <c r="AF144" i="1"/>
  <c r="AF143" i="1"/>
  <c r="AF142" i="1"/>
  <c r="AF141" i="1"/>
  <c r="AF140" i="1"/>
  <c r="AF139" i="1"/>
  <c r="AF138" i="1"/>
  <c r="AF137" i="1"/>
  <c r="AF136" i="1"/>
  <c r="AF135" i="1"/>
  <c r="AF134" i="1"/>
  <c r="AF133" i="1"/>
  <c r="AF132" i="1"/>
  <c r="AF131" i="1"/>
  <c r="AF130" i="1"/>
  <c r="AF129" i="1"/>
  <c r="AF128" i="1"/>
  <c r="AF127" i="1"/>
  <c r="AF126" i="1"/>
  <c r="AF125" i="1"/>
  <c r="AF124" i="1"/>
  <c r="AF123" i="1"/>
  <c r="AF122" i="1"/>
  <c r="AF121" i="1"/>
  <c r="AF120" i="1"/>
  <c r="AF119" i="1"/>
  <c r="AF118" i="1"/>
  <c r="AF117" i="1"/>
  <c r="AF116" i="1"/>
  <c r="AF115" i="1"/>
  <c r="AF114" i="1"/>
  <c r="AF113" i="1"/>
  <c r="AF112" i="1"/>
  <c r="AF111" i="1"/>
  <c r="AF110" i="1"/>
  <c r="AF109" i="1"/>
  <c r="AF108" i="1"/>
  <c r="AF107" i="1"/>
  <c r="AF106" i="1"/>
  <c r="AF105" i="1"/>
  <c r="AF104" i="1"/>
  <c r="AF103" i="1"/>
  <c r="AF102" i="1"/>
  <c r="AF101" i="1"/>
  <c r="AF100" i="1"/>
  <c r="AF99" i="1"/>
  <c r="AF98" i="1"/>
  <c r="AF97" i="1"/>
  <c r="AF96" i="1"/>
  <c r="AF95" i="1"/>
  <c r="AF94" i="1"/>
  <c r="AF93" i="1"/>
  <c r="AF92" i="1"/>
  <c r="AF91" i="1"/>
  <c r="AF90" i="1"/>
  <c r="AF89" i="1"/>
  <c r="AF88" i="1"/>
  <c r="AF87" i="1"/>
  <c r="AF86" i="1"/>
  <c r="AF85" i="1"/>
  <c r="AF84" i="1"/>
  <c r="AF83" i="1"/>
  <c r="AF82" i="1"/>
  <c r="AF81" i="1"/>
  <c r="AF80" i="1"/>
  <c r="AF79" i="1"/>
  <c r="AF78" i="1"/>
  <c r="AF77" i="1"/>
  <c r="AF76" i="1"/>
  <c r="AF75" i="1"/>
  <c r="AF74" i="1"/>
  <c r="AF73" i="1"/>
  <c r="AF72" i="1"/>
  <c r="AF71" i="1"/>
  <c r="AF70" i="1"/>
  <c r="AF69" i="1"/>
  <c r="AF68" i="1"/>
  <c r="AF67" i="1"/>
  <c r="AF66" i="1"/>
  <c r="AF65" i="1"/>
  <c r="AF64" i="1"/>
  <c r="AF63" i="1"/>
  <c r="AF62" i="1"/>
  <c r="AF61" i="1"/>
  <c r="AF60" i="1"/>
  <c r="AF59" i="1"/>
  <c r="AF58" i="1"/>
  <c r="AF57" i="1"/>
  <c r="AF56" i="1"/>
  <c r="AF55" i="1"/>
  <c r="AF54" i="1"/>
  <c r="AF53" i="1"/>
  <c r="AF52" i="1"/>
  <c r="AF51" i="1"/>
  <c r="AF50" i="1"/>
  <c r="AF49" i="1"/>
  <c r="AF48" i="1"/>
  <c r="AF47" i="1"/>
  <c r="AF46" i="1"/>
  <c r="AF45" i="1"/>
  <c r="AF44" i="1"/>
  <c r="AF43" i="1"/>
  <c r="AF42" i="1"/>
  <c r="AF41" i="1"/>
  <c r="AF40" i="1"/>
  <c r="AF39" i="1"/>
  <c r="AF38" i="1"/>
  <c r="AF37" i="1"/>
  <c r="AF36" i="1"/>
  <c r="AF35" i="1"/>
  <c r="AF34" i="1"/>
  <c r="AF33" i="1"/>
  <c r="AF32" i="1"/>
  <c r="AF31" i="1"/>
  <c r="AF30" i="1"/>
  <c r="AF29" i="1"/>
  <c r="AF28" i="1"/>
  <c r="AF27" i="1"/>
  <c r="AF26" i="1"/>
  <c r="AF25" i="1"/>
  <c r="AF24" i="1"/>
  <c r="AF23" i="1"/>
  <c r="AF22" i="1"/>
  <c r="AF21" i="1"/>
  <c r="AF20" i="1"/>
  <c r="AF19" i="1"/>
  <c r="AF18" i="1"/>
  <c r="AF17" i="1"/>
  <c r="AF16" i="1"/>
  <c r="AF15" i="1"/>
  <c r="AF14" i="1"/>
  <c r="AF13" i="1"/>
  <c r="AF12" i="1"/>
  <c r="AF11" i="1"/>
  <c r="AF10" i="1"/>
  <c r="AI8" i="1"/>
  <c r="K126" i="1"/>
  <c r="BB20"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Z183" i="1"/>
  <c r="Z184" i="1"/>
  <c r="Z185" i="1"/>
  <c r="Z186" i="1"/>
  <c r="Z187" i="1"/>
  <c r="Z188" i="1"/>
  <c r="Z189" i="1"/>
  <c r="Z190" i="1"/>
  <c r="Z191" i="1"/>
  <c r="Z192" i="1"/>
  <c r="Z193" i="1"/>
  <c r="Z194" i="1"/>
  <c r="Z195" i="1"/>
  <c r="Z196" i="1"/>
  <c r="Z197" i="1"/>
  <c r="Z198" i="1"/>
  <c r="Z199" i="1"/>
  <c r="Z200" i="1"/>
  <c r="Z201" i="1"/>
  <c r="Z202" i="1"/>
  <c r="Z203" i="1"/>
  <c r="Z204" i="1"/>
  <c r="Z205" i="1"/>
  <c r="Z207" i="1"/>
  <c r="Z208" i="1"/>
  <c r="S8" i="1"/>
  <c r="AD8" i="1"/>
  <c r="K88" i="1"/>
  <c r="AE88" i="1"/>
  <c r="AJ88" i="1"/>
  <c r="K106" i="1"/>
  <c r="AE106" i="1"/>
  <c r="AJ106" i="1"/>
  <c r="K172" i="1"/>
  <c r="AE172" i="1"/>
  <c r="K174" i="1"/>
  <c r="AE174" i="1"/>
  <c r="K34" i="1"/>
  <c r="K197" i="1"/>
  <c r="AE197" i="1"/>
  <c r="K143" i="1"/>
  <c r="AE143" i="1"/>
  <c r="K186" i="1"/>
  <c r="AE186" i="1"/>
  <c r="K103" i="1"/>
  <c r="AE103" i="1"/>
  <c r="AJ103" i="1"/>
  <c r="K147" i="1"/>
  <c r="T147" i="1"/>
  <c r="K29" i="1"/>
  <c r="T29" i="1"/>
  <c r="K79" i="1"/>
  <c r="AE79" i="1"/>
  <c r="AJ79" i="1"/>
  <c r="K203" i="1"/>
  <c r="AE203" i="1"/>
  <c r="K142" i="1"/>
  <c r="AE142" i="1"/>
  <c r="K184" i="1"/>
  <c r="AE184" i="1"/>
  <c r="K28" i="1"/>
  <c r="T28" i="1"/>
  <c r="K183" i="1"/>
  <c r="AE183" i="1"/>
  <c r="K204" i="1"/>
  <c r="K97" i="1"/>
  <c r="T97" i="1"/>
  <c r="AL97" i="1"/>
  <c r="K109" i="1"/>
  <c r="AE109" i="1"/>
  <c r="AJ109" i="1"/>
  <c r="K42" i="1"/>
  <c r="T42" i="1"/>
  <c r="AK42" i="1"/>
  <c r="K187" i="1"/>
  <c r="AE187" i="1"/>
  <c r="K67" i="1"/>
  <c r="AE67" i="1"/>
  <c r="AJ67" i="1"/>
  <c r="K175" i="1"/>
  <c r="AE175" i="1"/>
  <c r="K108" i="1"/>
  <c r="AE108" i="1"/>
  <c r="AJ108" i="1"/>
  <c r="K121" i="1"/>
  <c r="AE121" i="1"/>
  <c r="K205" i="1"/>
  <c r="AE205" i="1"/>
  <c r="K163" i="1"/>
  <c r="AE163" i="1"/>
  <c r="K164" i="1"/>
  <c r="AE164" i="1"/>
  <c r="K51" i="1"/>
  <c r="K198" i="1"/>
  <c r="AE198" i="1"/>
  <c r="K185" i="1"/>
  <c r="AE185" i="1"/>
  <c r="K64" i="1"/>
  <c r="AE64" i="1"/>
  <c r="AJ64" i="1"/>
  <c r="K9" i="1"/>
  <c r="K80" i="1"/>
  <c r="AE80" i="1"/>
  <c r="AJ80" i="1"/>
  <c r="K87" i="1"/>
  <c r="AE87" i="1"/>
  <c r="AJ87" i="1"/>
  <c r="K148" i="1"/>
  <c r="AE148" i="1"/>
  <c r="K8" i="1"/>
  <c r="K53" i="1"/>
  <c r="AE53" i="1"/>
  <c r="AJ53" i="1"/>
  <c r="K170" i="1"/>
  <c r="AE170" i="1"/>
  <c r="K66" i="1"/>
  <c r="K43" i="1"/>
  <c r="T43" i="1"/>
  <c r="K30" i="1"/>
  <c r="AE30" i="1"/>
  <c r="AJ30" i="1"/>
  <c r="K120" i="1"/>
  <c r="AE120" i="1"/>
  <c r="AJ120" i="1"/>
  <c r="K58" i="1"/>
  <c r="T58" i="1"/>
  <c r="K161" i="1"/>
  <c r="AE161" i="1"/>
  <c r="K118" i="1"/>
  <c r="AE118" i="1"/>
  <c r="AJ118" i="1"/>
  <c r="K146" i="1"/>
  <c r="AE146" i="1"/>
  <c r="K99" i="1"/>
  <c r="AE99" i="1"/>
  <c r="AJ99" i="1"/>
  <c r="K208" i="1"/>
  <c r="AE208" i="1"/>
  <c r="K95" i="1"/>
  <c r="AE95" i="1"/>
  <c r="AJ95" i="1"/>
  <c r="K74" i="1"/>
  <c r="T74" i="1"/>
  <c r="K113" i="1"/>
  <c r="AE113" i="1"/>
  <c r="AJ113" i="1"/>
  <c r="K62" i="1"/>
  <c r="K37" i="1"/>
  <c r="K70" i="1"/>
  <c r="AE70" i="1"/>
  <c r="AJ70" i="1"/>
  <c r="K190" i="1"/>
  <c r="AE190" i="1"/>
  <c r="K75" i="1"/>
  <c r="AE75" i="1"/>
  <c r="AJ75" i="1"/>
  <c r="K10" i="1"/>
  <c r="K119" i="1"/>
  <c r="AE119" i="1"/>
  <c r="AJ119" i="1"/>
  <c r="K141" i="1"/>
  <c r="AE141" i="1"/>
  <c r="K150" i="1"/>
  <c r="AE150" i="1"/>
  <c r="K14" i="1"/>
  <c r="K160" i="1"/>
  <c r="AE160" i="1"/>
  <c r="T137" i="1"/>
  <c r="K38" i="1"/>
  <c r="T38" i="1"/>
  <c r="K101" i="1"/>
  <c r="AE101" i="1"/>
  <c r="AJ101" i="1"/>
  <c r="K90" i="1"/>
  <c r="AE90" i="1"/>
  <c r="AJ90" i="1"/>
  <c r="K139" i="1"/>
  <c r="AE139" i="1"/>
  <c r="K152" i="1"/>
  <c r="AE152" i="1"/>
  <c r="K23" i="1"/>
  <c r="AE23" i="1"/>
  <c r="AJ23" i="1"/>
  <c r="K207" i="1"/>
  <c r="AE207" i="1"/>
  <c r="K158" i="1"/>
  <c r="AE158" i="1"/>
  <c r="K49" i="1"/>
  <c r="T49" i="1"/>
  <c r="K27" i="1"/>
  <c r="K25" i="1"/>
  <c r="K78" i="1"/>
  <c r="AE78" i="1"/>
  <c r="AJ78" i="1"/>
  <c r="K41" i="1"/>
  <c r="AE41" i="1"/>
  <c r="AJ41" i="1"/>
  <c r="K84" i="1"/>
  <c r="T84" i="1"/>
  <c r="K54" i="1"/>
  <c r="AE54" i="1"/>
  <c r="AJ54" i="1"/>
  <c r="K182" i="1"/>
  <c r="AE182" i="1"/>
  <c r="K165" i="1"/>
  <c r="AE165" i="1"/>
  <c r="K114" i="1"/>
  <c r="AE114" i="1"/>
  <c r="AJ114" i="1"/>
  <c r="K179" i="1"/>
  <c r="AE179" i="1"/>
  <c r="K96" i="1"/>
  <c r="AE96" i="1"/>
  <c r="AJ96" i="1"/>
  <c r="K167" i="1"/>
  <c r="AE167" i="1"/>
  <c r="K92" i="1"/>
  <c r="AE92" i="1"/>
  <c r="AJ92" i="1"/>
  <c r="K56" i="1"/>
  <c r="T56" i="1"/>
  <c r="K125" i="1"/>
  <c r="AE125" i="1"/>
  <c r="K24" i="1"/>
  <c r="AE24" i="1"/>
  <c r="AJ24" i="1"/>
  <c r="K81" i="1"/>
  <c r="AE81" i="1"/>
  <c r="AJ81" i="1"/>
  <c r="K69" i="1"/>
  <c r="AE69" i="1"/>
  <c r="AJ69" i="1"/>
  <c r="K188" i="1"/>
  <c r="T188" i="1"/>
  <c r="K153" i="1"/>
  <c r="AE153" i="1"/>
  <c r="K178" i="1"/>
  <c r="AE178" i="1"/>
  <c r="K201" i="1"/>
  <c r="AE201" i="1"/>
  <c r="K110" i="1"/>
  <c r="AE110" i="1"/>
  <c r="AJ110" i="1"/>
  <c r="K157" i="1"/>
  <c r="AE157" i="1"/>
  <c r="K122" i="1"/>
  <c r="AE122" i="1"/>
  <c r="K46" i="1"/>
  <c r="T46" i="1"/>
  <c r="K171" i="1"/>
  <c r="AE171" i="1"/>
  <c r="K59" i="1"/>
  <c r="AE59" i="1"/>
  <c r="AJ59" i="1"/>
  <c r="K76" i="1"/>
  <c r="AE76" i="1"/>
  <c r="AJ76" i="1"/>
  <c r="AE135" i="1"/>
  <c r="K33" i="1"/>
  <c r="K73" i="1"/>
  <c r="AE73" i="1"/>
  <c r="AJ73" i="1"/>
  <c r="K149" i="1"/>
  <c r="AE149" i="1"/>
  <c r="K194" i="1"/>
  <c r="AE194" i="1"/>
  <c r="K50" i="1"/>
  <c r="AE50" i="1"/>
  <c r="AJ50" i="1"/>
  <c r="K168" i="1"/>
  <c r="AE168" i="1"/>
  <c r="K11" i="1"/>
  <c r="AE11" i="1"/>
  <c r="AJ11" i="1"/>
  <c r="K140" i="1"/>
  <c r="AE140" i="1"/>
  <c r="K18" i="1"/>
  <c r="K166" i="1"/>
  <c r="AE166" i="1"/>
  <c r="K83" i="1"/>
  <c r="AE83" i="1"/>
  <c r="AJ83" i="1"/>
  <c r="K117" i="1"/>
  <c r="AE117" i="1"/>
  <c r="AJ117" i="1"/>
  <c r="K162" i="1"/>
  <c r="AE162" i="1"/>
  <c r="AT22" i="1"/>
  <c r="AZ22" i="1"/>
  <c r="K131" i="1"/>
  <c r="AE131" i="1"/>
  <c r="K176" i="1"/>
  <c r="AE176" i="1"/>
  <c r="K45" i="1"/>
  <c r="AE45" i="1"/>
  <c r="AJ45" i="1"/>
  <c r="K15" i="1"/>
  <c r="K82" i="1"/>
  <c r="AE82" i="1"/>
  <c r="AJ82" i="1"/>
  <c r="K193" i="1"/>
  <c r="AE193" i="1"/>
  <c r="K86" i="1"/>
  <c r="AE86" i="1"/>
  <c r="AJ86" i="1"/>
  <c r="K85" i="1"/>
  <c r="AE85" i="1"/>
  <c r="AJ85" i="1"/>
  <c r="K77" i="1"/>
  <c r="AE77" i="1"/>
  <c r="AJ77" i="1"/>
  <c r="K123" i="1"/>
  <c r="AE123" i="1"/>
  <c r="K192" i="1"/>
  <c r="AE192" i="1"/>
  <c r="K47" i="1"/>
  <c r="AE47" i="1"/>
  <c r="AJ47" i="1"/>
  <c r="K94" i="1"/>
  <c r="T94" i="1"/>
  <c r="K55" i="1"/>
  <c r="AE55" i="1"/>
  <c r="AJ55" i="1"/>
  <c r="K155" i="1"/>
  <c r="T155" i="1"/>
  <c r="K111" i="1"/>
  <c r="AE111" i="1"/>
  <c r="AJ111" i="1"/>
  <c r="K71" i="1"/>
  <c r="AE71" i="1"/>
  <c r="AJ71" i="1"/>
  <c r="K16" i="1"/>
  <c r="AE16" i="1"/>
  <c r="AJ16" i="1"/>
  <c r="K177" i="1"/>
  <c r="AE177" i="1"/>
  <c r="K138" i="1"/>
  <c r="AE138" i="1"/>
  <c r="K189" i="1"/>
  <c r="AE189" i="1"/>
  <c r="K191" i="1"/>
  <c r="AE191" i="1"/>
  <c r="K36" i="1"/>
  <c r="T36" i="1"/>
  <c r="K206" i="1"/>
  <c r="AE206" i="1"/>
  <c r="K31" i="1"/>
  <c r="K195" i="1"/>
  <c r="K19" i="1"/>
  <c r="AE19" i="1"/>
  <c r="AJ19" i="1"/>
  <c r="K98" i="1"/>
  <c r="T98" i="1"/>
  <c r="K60" i="1"/>
  <c r="AE60" i="1"/>
  <c r="AJ60" i="1"/>
  <c r="K200" i="1"/>
  <c r="AE200" i="1"/>
  <c r="K93" i="1"/>
  <c r="AE93" i="1"/>
  <c r="AJ93" i="1"/>
  <c r="K26" i="1"/>
  <c r="AE26" i="1"/>
  <c r="AJ26" i="1"/>
  <c r="K52" i="1"/>
  <c r="K132" i="1"/>
  <c r="AE132" i="1"/>
  <c r="K12" i="1"/>
  <c r="AE12" i="1"/>
  <c r="AJ12" i="1"/>
  <c r="K180" i="1"/>
  <c r="AE180" i="1"/>
  <c r="K116" i="1"/>
  <c r="K32" i="1"/>
  <c r="K44" i="1"/>
  <c r="T44" i="1"/>
  <c r="K68" i="1"/>
  <c r="AE68" i="1"/>
  <c r="AJ68" i="1"/>
  <c r="K40" i="1"/>
  <c r="K39" i="1"/>
  <c r="AE39" i="1"/>
  <c r="AJ39" i="1"/>
  <c r="K159" i="1"/>
  <c r="AE159" i="1"/>
  <c r="K17" i="1"/>
  <c r="AE17" i="1"/>
  <c r="AJ17" i="1"/>
  <c r="K156" i="1"/>
  <c r="K100" i="1"/>
  <c r="T100" i="1"/>
  <c r="K48" i="1"/>
  <c r="AE48" i="1"/>
  <c r="AJ48" i="1"/>
  <c r="K22" i="1"/>
  <c r="K151" i="1"/>
  <c r="T151" i="1"/>
  <c r="K145" i="1"/>
  <c r="AE145" i="1"/>
  <c r="AT14" i="1"/>
  <c r="Z18" i="1"/>
  <c r="Z22" i="1"/>
  <c r="Z23" i="1"/>
  <c r="Z19" i="1"/>
  <c r="Z15" i="1"/>
  <c r="Z16" i="1"/>
  <c r="Z14" i="1"/>
  <c r="Z26" i="1"/>
  <c r="T138" i="1"/>
  <c r="Z48" i="1"/>
  <c r="Z39" i="1"/>
  <c r="Z68" i="1"/>
  <c r="Z44" i="1"/>
  <c r="Z32" i="1"/>
  <c r="Z60" i="1"/>
  <c r="Z31" i="1"/>
  <c r="Z36" i="1"/>
  <c r="Z55" i="1"/>
  <c r="Z47" i="1"/>
  <c r="Z45" i="1"/>
  <c r="Z50" i="1"/>
  <c r="Z33" i="1"/>
  <c r="Z59" i="1"/>
  <c r="Z56" i="1"/>
  <c r="Z54" i="1"/>
  <c r="Z41" i="1"/>
  <c r="Z38" i="1"/>
  <c r="Z37" i="1"/>
  <c r="Z58" i="1"/>
  <c r="Z30" i="1"/>
  <c r="Z61" i="1"/>
  <c r="Z35" i="1"/>
  <c r="Z53" i="1"/>
  <c r="Z64" i="1"/>
  <c r="AE51" i="1"/>
  <c r="AJ51" i="1"/>
  <c r="Z51" i="1"/>
  <c r="Z67" i="1"/>
  <c r="Z42" i="1"/>
  <c r="Z65" i="1"/>
  <c r="Z21" i="1"/>
  <c r="Z29" i="1"/>
  <c r="AE34" i="1"/>
  <c r="AJ34" i="1"/>
  <c r="Z34" i="1"/>
  <c r="Z63" i="1"/>
  <c r="AE8" i="1"/>
  <c r="Z8" i="1"/>
  <c r="Z28" i="1"/>
  <c r="AE27" i="1"/>
  <c r="Z27" i="1"/>
  <c r="Z24" i="1"/>
  <c r="T103" i="1"/>
  <c r="AK103" i="1"/>
  <c r="T34" i="1"/>
  <c r="AK34" i="1"/>
  <c r="T88" i="1"/>
  <c r="AM88" i="1"/>
  <c r="Z25" i="1"/>
  <c r="T123" i="1"/>
  <c r="T193" i="1"/>
  <c r="T75" i="1"/>
  <c r="AE66" i="1"/>
  <c r="Z66" i="1"/>
  <c r="AE62" i="1"/>
  <c r="Z62" i="1"/>
  <c r="T111" i="1"/>
  <c r="AL111" i="1"/>
  <c r="T51" i="1"/>
  <c r="AM51" i="1"/>
  <c r="T184" i="1"/>
  <c r="T62" i="1"/>
  <c r="Z57" i="1"/>
  <c r="T66" i="1"/>
  <c r="AM66" i="1"/>
  <c r="T201" i="1"/>
  <c r="T41" i="1"/>
  <c r="AK41" i="1"/>
  <c r="T163" i="1"/>
  <c r="T197" i="1"/>
  <c r="T148" i="1"/>
  <c r="Z52" i="1"/>
  <c r="Z49" i="1"/>
  <c r="AE46" i="1"/>
  <c r="Z46" i="1"/>
  <c r="Z43" i="1"/>
  <c r="Z40" i="1"/>
  <c r="Z13" i="1"/>
  <c r="Z11" i="1"/>
  <c r="AE10" i="1"/>
  <c r="AJ10" i="1"/>
  <c r="Z10" i="1"/>
  <c r="T101" i="1"/>
  <c r="AK101" i="1"/>
  <c r="T27" i="1"/>
  <c r="AM27" i="1"/>
  <c r="T8" i="1"/>
  <c r="AL8" i="1"/>
  <c r="T95" i="1"/>
  <c r="AM95" i="1"/>
  <c r="T114" i="1"/>
  <c r="T10" i="1"/>
  <c r="AM10" i="1"/>
  <c r="T198" i="1"/>
  <c r="T135" i="1"/>
  <c r="T26" i="1"/>
  <c r="AK26" i="1"/>
  <c r="T73" i="1"/>
  <c r="AL73" i="1"/>
  <c r="T80" i="1"/>
  <c r="AL80" i="1"/>
  <c r="T160" i="1"/>
  <c r="T120" i="1"/>
  <c r="Z20" i="1"/>
  <c r="T85" i="1"/>
  <c r="T183" i="1"/>
  <c r="T186" i="1"/>
  <c r="T174" i="1"/>
  <c r="T69" i="1"/>
  <c r="T179" i="1"/>
  <c r="T207" i="1"/>
  <c r="T59" i="1"/>
  <c r="AM59" i="1"/>
  <c r="Z17" i="1"/>
  <c r="AE37" i="1"/>
  <c r="AJ37" i="1"/>
  <c r="T37" i="1"/>
  <c r="AK37" i="1"/>
  <c r="AE9" i="1"/>
  <c r="T9" i="1"/>
  <c r="AM9" i="1"/>
  <c r="Z9" i="1"/>
  <c r="T77" i="1"/>
  <c r="T96" i="1"/>
  <c r="T113" i="1"/>
  <c r="T164" i="1"/>
  <c r="T87" i="1"/>
  <c r="AM87" i="1"/>
  <c r="AE25" i="1"/>
  <c r="AJ25" i="1"/>
  <c r="T25" i="1"/>
  <c r="T168" i="1"/>
  <c r="T182" i="1"/>
  <c r="AE204" i="1"/>
  <c r="T204" i="1"/>
  <c r="AE38" i="1"/>
  <c r="AJ38" i="1"/>
  <c r="AE97" i="1"/>
  <c r="AJ97" i="1"/>
  <c r="T141" i="1"/>
  <c r="T170" i="1"/>
  <c r="T190" i="1"/>
  <c r="T176" i="1"/>
  <c r="T185" i="1"/>
  <c r="T82" i="1"/>
  <c r="T78" i="1"/>
  <c r="AM78" i="1"/>
  <c r="T110" i="1"/>
  <c r="AM110" i="1"/>
  <c r="T203" i="1"/>
  <c r="AE18" i="1"/>
  <c r="T18" i="1"/>
  <c r="AE33" i="1"/>
  <c r="AJ33" i="1"/>
  <c r="T33" i="1"/>
  <c r="AM33" i="1"/>
  <c r="AE15" i="1"/>
  <c r="AJ15" i="1"/>
  <c r="T15" i="1"/>
  <c r="T45" i="1"/>
  <c r="AL45" i="1"/>
  <c r="T162" i="1"/>
  <c r="AE31" i="1"/>
  <c r="AJ31" i="1"/>
  <c r="T31" i="1"/>
  <c r="AM31" i="1"/>
  <c r="AE195" i="1"/>
  <c r="T195" i="1"/>
  <c r="AE52" i="1"/>
  <c r="AJ52" i="1"/>
  <c r="T52" i="1"/>
  <c r="Z12" i="1"/>
  <c r="AE22" i="1"/>
  <c r="AJ22" i="1"/>
  <c r="T22" i="1"/>
  <c r="AE32" i="1"/>
  <c r="AJ32" i="1"/>
  <c r="T32" i="1"/>
  <c r="AM32" i="1"/>
  <c r="AE151" i="1"/>
  <c r="AE156" i="1"/>
  <c r="T156" i="1"/>
  <c r="AE40" i="1"/>
  <c r="AJ40" i="1"/>
  <c r="T40" i="1"/>
  <c r="T180" i="1"/>
  <c r="AE116" i="1"/>
  <c r="AJ116" i="1"/>
  <c r="T116" i="1"/>
  <c r="AM15" i="1"/>
  <c r="AK15" i="1"/>
  <c r="AL15" i="1"/>
  <c r="AL18" i="1"/>
  <c r="AK18" i="1"/>
  <c r="AM18" i="1"/>
  <c r="AM22" i="1"/>
  <c r="AL22" i="1"/>
  <c r="AK22" i="1"/>
  <c r="AL31" i="1"/>
  <c r="AL40" i="1"/>
  <c r="AM40" i="1"/>
  <c r="AK40" i="1"/>
  <c r="AL52" i="1"/>
  <c r="AM52" i="1"/>
  <c r="AK52" i="1"/>
  <c r="AM62" i="1"/>
  <c r="AK62" i="1"/>
  <c r="AL62" i="1"/>
  <c r="AK69" i="1"/>
  <c r="AL69" i="1"/>
  <c r="AM69" i="1"/>
  <c r="AM75" i="1"/>
  <c r="AK75" i="1"/>
  <c r="AL75" i="1"/>
  <c r="AK77" i="1"/>
  <c r="AL77" i="1"/>
  <c r="AM77" i="1"/>
  <c r="AM82" i="1"/>
  <c r="AK82" i="1"/>
  <c r="AL82" i="1"/>
  <c r="AL85" i="1"/>
  <c r="AM85" i="1"/>
  <c r="AK85" i="1"/>
  <c r="AL96" i="1"/>
  <c r="AM96" i="1"/>
  <c r="AK96" i="1"/>
  <c r="AK113" i="1"/>
  <c r="AL113" i="1"/>
  <c r="AM113" i="1"/>
  <c r="AM114" i="1"/>
  <c r="AK114" i="1"/>
  <c r="AL114" i="1"/>
  <c r="AM120" i="1"/>
  <c r="AK120" i="1"/>
  <c r="AL120" i="1"/>
  <c r="AJ8" i="1"/>
  <c r="AJ9" i="1"/>
  <c r="AJ18" i="1"/>
  <c r="AJ27" i="1"/>
  <c r="AJ46" i="1"/>
  <c r="AJ62" i="1"/>
  <c r="AJ66" i="1"/>
  <c r="H14" i="35"/>
  <c r="G15" i="37"/>
  <c r="H15" i="37"/>
  <c r="J15" i="37"/>
  <c r="A15" i="37"/>
  <c r="I16" i="37"/>
  <c r="S17" i="37"/>
  <c r="AD17" i="37"/>
  <c r="H14" i="37"/>
  <c r="B14" i="37"/>
  <c r="B14" i="32"/>
  <c r="BB28" i="1"/>
  <c r="BA21" i="1"/>
  <c r="B14" i="38"/>
  <c r="A15" i="38"/>
  <c r="J15" i="38"/>
  <c r="A13" i="36"/>
  <c r="J13" i="36"/>
  <c r="S16" i="36"/>
  <c r="AD16" i="36"/>
  <c r="G15" i="36"/>
  <c r="B13" i="36"/>
  <c r="H13" i="36"/>
  <c r="G15" i="38"/>
  <c r="G14" i="36"/>
  <c r="S17" i="38"/>
  <c r="AD17" i="38"/>
  <c r="I14" i="36"/>
  <c r="H14" i="34"/>
  <c r="B14" i="34"/>
  <c r="J15" i="32"/>
  <c r="A15" i="32"/>
  <c r="S17" i="33"/>
  <c r="AD17" i="33"/>
  <c r="I16" i="33"/>
  <c r="B13" i="34"/>
  <c r="H13" i="34"/>
  <c r="S16" i="34"/>
  <c r="AD16" i="34"/>
  <c r="A13" i="34"/>
  <c r="J13" i="34"/>
  <c r="I14" i="34"/>
  <c r="G15" i="32"/>
  <c r="G16" i="35"/>
  <c r="S17" i="35"/>
  <c r="AD17" i="35"/>
  <c r="G15" i="33"/>
  <c r="I15" i="33"/>
  <c r="G15" i="35"/>
  <c r="I15" i="35"/>
  <c r="G16" i="32"/>
  <c r="S17" i="32"/>
  <c r="AD17" i="32"/>
  <c r="B15" i="31"/>
  <c r="H15" i="31"/>
  <c r="J14" i="30"/>
  <c r="A14" i="30"/>
  <c r="J13" i="30"/>
  <c r="A13" i="30"/>
  <c r="H13" i="30"/>
  <c r="B13" i="30"/>
  <c r="G14" i="30"/>
  <c r="S16" i="30"/>
  <c r="AD16" i="30"/>
  <c r="I15" i="30"/>
  <c r="I15" i="31"/>
  <c r="B14" i="31"/>
  <c r="H14" i="31"/>
  <c r="I16" i="31"/>
  <c r="S17" i="31"/>
  <c r="AD17" i="31"/>
  <c r="A14" i="29"/>
  <c r="J14" i="29"/>
  <c r="S17" i="29"/>
  <c r="AD17" i="29"/>
  <c r="I16" i="29"/>
  <c r="G15" i="29"/>
  <c r="I15" i="29"/>
  <c r="BB19" i="1"/>
  <c r="BB27" i="1"/>
  <c r="T30" i="1"/>
  <c r="T81" i="1"/>
  <c r="T205" i="1"/>
  <c r="T208" i="1"/>
  <c r="T131" i="1"/>
  <c r="T68" i="1"/>
  <c r="T140" i="1"/>
  <c r="AL95" i="1"/>
  <c r="AK95" i="1"/>
  <c r="T16" i="1"/>
  <c r="AK16" i="1"/>
  <c r="T191" i="1"/>
  <c r="AM41" i="1"/>
  <c r="AL41" i="1"/>
  <c r="AM37" i="1"/>
  <c r="AL37" i="1"/>
  <c r="AE44" i="1"/>
  <c r="AJ44" i="1"/>
  <c r="AE43" i="1"/>
  <c r="AJ43" i="1"/>
  <c r="T11" i="1"/>
  <c r="AK11" i="1"/>
  <c r="T24" i="1"/>
  <c r="AK24" i="1"/>
  <c r="Z121" i="1"/>
  <c r="AK45" i="1"/>
  <c r="AM45" i="1"/>
  <c r="AL87" i="1"/>
  <c r="T161" i="1"/>
  <c r="T67" i="1"/>
  <c r="AM67" i="1"/>
  <c r="T159" i="1"/>
  <c r="T177" i="1"/>
  <c r="AL88" i="1"/>
  <c r="AK88" i="1"/>
  <c r="AK25" i="1"/>
  <c r="T152" i="1"/>
  <c r="AM25" i="1"/>
  <c r="AL25" i="1"/>
  <c r="AL34" i="1"/>
  <c r="AM34" i="1"/>
  <c r="AK87" i="1"/>
  <c r="AK9" i="1"/>
  <c r="T153" i="1"/>
  <c r="AK28" i="1"/>
  <c r="AL28" i="1"/>
  <c r="AM28" i="1"/>
  <c r="AL116" i="1"/>
  <c r="AM116" i="1"/>
  <c r="AK116" i="1"/>
  <c r="AK73" i="1"/>
  <c r="AL66" i="1"/>
  <c r="AM103" i="1"/>
  <c r="AM73" i="1"/>
  <c r="T175" i="1"/>
  <c r="T14" i="1"/>
  <c r="AE28" i="1"/>
  <c r="AJ28" i="1"/>
  <c r="T187" i="1"/>
  <c r="T178" i="1"/>
  <c r="T23" i="1"/>
  <c r="T117" i="1"/>
  <c r="T158" i="1"/>
  <c r="T166" i="1"/>
  <c r="T139" i="1"/>
  <c r="T106" i="1"/>
  <c r="AL10" i="1"/>
  <c r="T39" i="1"/>
  <c r="T121" i="1"/>
  <c r="T99" i="1"/>
  <c r="Z206" i="1"/>
  <c r="V6" i="1"/>
  <c r="V8" i="1"/>
  <c r="AM44" i="1"/>
  <c r="AK44" i="1"/>
  <c r="AL44" i="1"/>
  <c r="AL38" i="1"/>
  <c r="AM38" i="1"/>
  <c r="AK38" i="1"/>
  <c r="AE126" i="1"/>
  <c r="T126" i="1"/>
  <c r="AK32" i="1"/>
  <c r="T53" i="1"/>
  <c r="K144" i="1"/>
  <c r="K202" i="1"/>
  <c r="AE202" i="1"/>
  <c r="K21" i="1"/>
  <c r="AL32" i="1"/>
  <c r="AK33" i="1"/>
  <c r="AE29" i="1"/>
  <c r="AJ29" i="1"/>
  <c r="T108" i="1"/>
  <c r="T60" i="1"/>
  <c r="AL33" i="1"/>
  <c r="T86" i="1"/>
  <c r="AL27" i="1"/>
  <c r="T70" i="1"/>
  <c r="T206" i="1"/>
  <c r="T71" i="1"/>
  <c r="K107" i="1"/>
  <c r="K181" i="1"/>
  <c r="K20" i="1"/>
  <c r="K154" i="1"/>
  <c r="T154" i="1"/>
  <c r="K128" i="1"/>
  <c r="K104" i="1"/>
  <c r="AE104" i="1"/>
  <c r="AJ104" i="1"/>
  <c r="AE133" i="1"/>
  <c r="K63" i="1"/>
  <c r="T54" i="1"/>
  <c r="AK111" i="1"/>
  <c r="AK31" i="1"/>
  <c r="K61" i="1"/>
  <c r="K130" i="1"/>
  <c r="K169" i="1"/>
  <c r="AM111" i="1"/>
  <c r="K115" i="1"/>
  <c r="AE115" i="1"/>
  <c r="AJ115" i="1"/>
  <c r="K173" i="1"/>
  <c r="K65" i="1"/>
  <c r="T65" i="1"/>
  <c r="AK65" i="1"/>
  <c r="AT30" i="1"/>
  <c r="AZ30" i="1"/>
  <c r="T79" i="1"/>
  <c r="K112" i="1"/>
  <c r="T112" i="1"/>
  <c r="AM112" i="1"/>
  <c r="K129" i="1"/>
  <c r="AE129" i="1"/>
  <c r="K134" i="1"/>
  <c r="K196" i="1"/>
  <c r="AK27" i="1"/>
  <c r="T83" i="1"/>
  <c r="T146" i="1"/>
  <c r="K35" i="1"/>
  <c r="K127" i="1"/>
  <c r="K13" i="1"/>
  <c r="K102" i="1"/>
  <c r="K136" i="1"/>
  <c r="K57" i="1"/>
  <c r="T189" i="1"/>
  <c r="K199" i="1"/>
  <c r="AE199" i="1"/>
  <c r="K91" i="1"/>
  <c r="AL78" i="1"/>
  <c r="T92" i="1"/>
  <c r="AK78" i="1"/>
  <c r="T64" i="1"/>
  <c r="AE100" i="1"/>
  <c r="AJ100" i="1"/>
  <c r="AY20" i="1"/>
  <c r="T132" i="1"/>
  <c r="T143" i="1"/>
  <c r="T167" i="1"/>
  <c r="AL67" i="1"/>
  <c r="AK67" i="1"/>
  <c r="K72" i="1"/>
  <c r="AL103" i="1"/>
  <c r="T142" i="1"/>
  <c r="T194" i="1"/>
  <c r="AM101" i="1"/>
  <c r="AL110" i="1"/>
  <c r="AL101" i="1"/>
  <c r="AE49" i="1"/>
  <c r="AJ49" i="1"/>
  <c r="AK110" i="1"/>
  <c r="T12" i="1"/>
  <c r="AM80" i="1"/>
  <c r="AM29" i="1"/>
  <c r="AK29" i="1"/>
  <c r="AL29" i="1"/>
  <c r="AL36" i="1"/>
  <c r="AM36" i="1"/>
  <c r="AK36" i="1"/>
  <c r="AK10" i="1"/>
  <c r="T200" i="1"/>
  <c r="AE36" i="1"/>
  <c r="AJ36" i="1"/>
  <c r="T199" i="1"/>
  <c r="AE147" i="1"/>
  <c r="T90" i="1"/>
  <c r="AM26" i="1"/>
  <c r="AE42" i="1"/>
  <c r="AJ42" i="1"/>
  <c r="AE137" i="1"/>
  <c r="AL51" i="1"/>
  <c r="AL26" i="1"/>
  <c r="T50" i="1"/>
  <c r="T19" i="1"/>
  <c r="AM19" i="1"/>
  <c r="AK51" i="1"/>
  <c r="T47" i="1"/>
  <c r="K105" i="1"/>
  <c r="AE105" i="1"/>
  <c r="AJ105" i="1"/>
  <c r="K89" i="1"/>
  <c r="AE89" i="1"/>
  <c r="AJ89" i="1"/>
  <c r="AE84" i="1"/>
  <c r="AJ84" i="1"/>
  <c r="T150" i="1"/>
  <c r="T119" i="1"/>
  <c r="T125" i="1"/>
  <c r="T133" i="1"/>
  <c r="T109" i="1"/>
  <c r="AL9" i="1"/>
  <c r="T165" i="1"/>
  <c r="AE56" i="1"/>
  <c r="AJ56" i="1"/>
  <c r="T104" i="1"/>
  <c r="T145" i="1"/>
  <c r="T171" i="1"/>
  <c r="T172" i="1"/>
  <c r="AE58" i="1"/>
  <c r="AJ58" i="1"/>
  <c r="T122" i="1"/>
  <c r="T118" i="1"/>
  <c r="T93" i="1"/>
  <c r="T149" i="1"/>
  <c r="T17" i="1"/>
  <c r="T157" i="1"/>
  <c r="AK94" i="1"/>
  <c r="AL94" i="1"/>
  <c r="AM94" i="1"/>
  <c r="AM58" i="1"/>
  <c r="AK58" i="1"/>
  <c r="AL58" i="1"/>
  <c r="AL98" i="1"/>
  <c r="AK98" i="1"/>
  <c r="AM98" i="1"/>
  <c r="AL43" i="1"/>
  <c r="AM43" i="1"/>
  <c r="AK43" i="1"/>
  <c r="AK100" i="1"/>
  <c r="AL100" i="1"/>
  <c r="AM100" i="1"/>
  <c r="AM46" i="1"/>
  <c r="AK46" i="1"/>
  <c r="AL46" i="1"/>
  <c r="AE72" i="1"/>
  <c r="AJ72" i="1"/>
  <c r="T72" i="1"/>
  <c r="AL84" i="1"/>
  <c r="AM84" i="1"/>
  <c r="AK84" i="1"/>
  <c r="AL56" i="1"/>
  <c r="AM56" i="1"/>
  <c r="AK56" i="1"/>
  <c r="AK49" i="1"/>
  <c r="AL49" i="1"/>
  <c r="AM49" i="1"/>
  <c r="AK74" i="1"/>
  <c r="AL74" i="1"/>
  <c r="AM74" i="1"/>
  <c r="AK80" i="1"/>
  <c r="T192" i="1"/>
  <c r="AE98" i="1"/>
  <c r="AJ98" i="1"/>
  <c r="AE155" i="1"/>
  <c r="AE188" i="1"/>
  <c r="AE74" i="1"/>
  <c r="AJ74" i="1"/>
  <c r="K124" i="1"/>
  <c r="AK66" i="1"/>
  <c r="AE94" i="1"/>
  <c r="AJ94" i="1"/>
  <c r="AE14" i="1"/>
  <c r="AJ14" i="1"/>
  <c r="T76" i="1"/>
  <c r="BB26" i="1"/>
  <c r="AM42" i="1"/>
  <c r="AL42" i="1"/>
  <c r="AK97" i="1"/>
  <c r="AM97" i="1"/>
  <c r="T55" i="1"/>
  <c r="AL59" i="1"/>
  <c r="AK8" i="1"/>
  <c r="AK59" i="1"/>
  <c r="AM8" i="1"/>
  <c r="T48" i="1"/>
  <c r="BA20" i="1"/>
  <c r="B15" i="37"/>
  <c r="J16" i="37"/>
  <c r="A16" i="37"/>
  <c r="G16" i="37"/>
  <c r="G17" i="37"/>
  <c r="S18" i="37"/>
  <c r="AD18" i="37"/>
  <c r="F8" i="19"/>
  <c r="AZ21" i="1"/>
  <c r="AZ29" i="1"/>
  <c r="BA29" i="1"/>
  <c r="B15" i="36"/>
  <c r="H15" i="36"/>
  <c r="I16" i="36"/>
  <c r="S17" i="36"/>
  <c r="AD17" i="36"/>
  <c r="J14" i="36"/>
  <c r="A14" i="36"/>
  <c r="S18" i="38"/>
  <c r="AD18" i="38"/>
  <c r="G16" i="38"/>
  <c r="H14" i="36"/>
  <c r="B14" i="36"/>
  <c r="I16" i="38"/>
  <c r="I15" i="36"/>
  <c r="B15" i="38"/>
  <c r="H15" i="38"/>
  <c r="J16" i="33"/>
  <c r="A16" i="33"/>
  <c r="H16" i="35"/>
  <c r="B16" i="35"/>
  <c r="H16" i="32"/>
  <c r="B16" i="32"/>
  <c r="I16" i="34"/>
  <c r="S17" i="34"/>
  <c r="AD17" i="34"/>
  <c r="A15" i="35"/>
  <c r="J15" i="35"/>
  <c r="H15" i="35"/>
  <c r="B15" i="35"/>
  <c r="I16" i="32"/>
  <c r="G16" i="33"/>
  <c r="A15" i="33"/>
  <c r="J15" i="33"/>
  <c r="S18" i="33"/>
  <c r="AD18" i="33"/>
  <c r="G17" i="33"/>
  <c r="S18" i="32"/>
  <c r="AD18" i="32"/>
  <c r="I17" i="32"/>
  <c r="H15" i="33"/>
  <c r="B15" i="33"/>
  <c r="S18" i="35"/>
  <c r="AD18" i="35"/>
  <c r="G17" i="35"/>
  <c r="I16" i="35"/>
  <c r="H15" i="32"/>
  <c r="B15" i="32"/>
  <c r="J14" i="34"/>
  <c r="A14" i="34"/>
  <c r="I15" i="34"/>
  <c r="G15" i="34"/>
  <c r="J15" i="30"/>
  <c r="A15" i="30"/>
  <c r="J16" i="31"/>
  <c r="A16" i="31"/>
  <c r="A15" i="31"/>
  <c r="J15" i="31"/>
  <c r="G15" i="30"/>
  <c r="S17" i="30"/>
  <c r="AD17" i="30"/>
  <c r="H14" i="30"/>
  <c r="B14" i="30"/>
  <c r="S18" i="31"/>
  <c r="AD18" i="31"/>
  <c r="G16" i="31"/>
  <c r="J16" i="29"/>
  <c r="A16" i="29"/>
  <c r="J15" i="29"/>
  <c r="A15" i="29"/>
  <c r="H15" i="29"/>
  <c r="B15" i="29"/>
  <c r="G16" i="29"/>
  <c r="S18" i="29"/>
  <c r="AD18" i="29"/>
  <c r="T129" i="1"/>
  <c r="AE65" i="1"/>
  <c r="AJ65" i="1"/>
  <c r="AY28" i="1"/>
  <c r="AM16" i="1"/>
  <c r="AM68" i="1"/>
  <c r="AK68" i="1"/>
  <c r="AL68" i="1"/>
  <c r="AL16" i="1"/>
  <c r="AM65" i="1"/>
  <c r="AL65" i="1"/>
  <c r="AK81" i="1"/>
  <c r="AL81" i="1"/>
  <c r="AM81" i="1"/>
  <c r="T202" i="1"/>
  <c r="AL30" i="1"/>
  <c r="AK30" i="1"/>
  <c r="AM30" i="1"/>
  <c r="AM11" i="1"/>
  <c r="AL11" i="1"/>
  <c r="AM24" i="1"/>
  <c r="AL24" i="1"/>
  <c r="AL112" i="1"/>
  <c r="AK112" i="1"/>
  <c r="T115" i="1"/>
  <c r="AK115" i="1"/>
  <c r="AK19" i="1"/>
  <c r="AE154" i="1"/>
  <c r="AE112" i="1"/>
  <c r="AJ112" i="1"/>
  <c r="AL23" i="1"/>
  <c r="AM23" i="1"/>
  <c r="AK23" i="1"/>
  <c r="V9" i="1"/>
  <c r="AE169" i="1"/>
  <c r="T169" i="1"/>
  <c r="AE130" i="1"/>
  <c r="T130" i="1"/>
  <c r="AE35" i="1"/>
  <c r="AJ35" i="1"/>
  <c r="T35" i="1"/>
  <c r="AL35" i="1"/>
  <c r="AK99" i="1"/>
  <c r="AL99" i="1"/>
  <c r="AM99" i="1"/>
  <c r="AL14" i="1"/>
  <c r="AM14" i="1"/>
  <c r="AM39" i="1"/>
  <c r="AK39" i="1"/>
  <c r="AL39" i="1"/>
  <c r="AK106" i="1"/>
  <c r="AL106" i="1"/>
  <c r="AM106" i="1"/>
  <c r="AK117" i="1"/>
  <c r="AL117" i="1"/>
  <c r="AM117" i="1"/>
  <c r="AK14" i="1"/>
  <c r="AK54" i="1"/>
  <c r="AL54" i="1"/>
  <c r="AM54" i="1"/>
  <c r="AE196" i="1"/>
  <c r="T196" i="1"/>
  <c r="AE91" i="1"/>
  <c r="AJ91" i="1"/>
  <c r="T91" i="1"/>
  <c r="AE134" i="1"/>
  <c r="T134" i="1"/>
  <c r="T63" i="1"/>
  <c r="AE63" i="1"/>
  <c r="AJ63" i="1"/>
  <c r="AM60" i="1"/>
  <c r="AK60" i="1"/>
  <c r="AL60" i="1"/>
  <c r="AL108" i="1"/>
  <c r="AM108" i="1"/>
  <c r="AK108" i="1"/>
  <c r="AK79" i="1"/>
  <c r="AM79" i="1"/>
  <c r="AL79" i="1"/>
  <c r="AE128" i="1"/>
  <c r="T128" i="1"/>
  <c r="AE20" i="1"/>
  <c r="AJ20" i="1"/>
  <c r="T20" i="1"/>
  <c r="AE181" i="1"/>
  <c r="T181" i="1"/>
  <c r="T21" i="1"/>
  <c r="AE21" i="1"/>
  <c r="AJ21" i="1"/>
  <c r="T57" i="1"/>
  <c r="AE57" i="1"/>
  <c r="AJ57" i="1"/>
  <c r="AE173" i="1"/>
  <c r="T173" i="1"/>
  <c r="AE107" i="1"/>
  <c r="AJ107" i="1"/>
  <c r="T107" i="1"/>
  <c r="AE136" i="1"/>
  <c r="T136" i="1"/>
  <c r="AM71" i="1"/>
  <c r="AK71" i="1"/>
  <c r="AL71" i="1"/>
  <c r="AE144" i="1"/>
  <c r="T144" i="1"/>
  <c r="AE102" i="1"/>
  <c r="AJ102" i="1"/>
  <c r="T102" i="1"/>
  <c r="AL53" i="1"/>
  <c r="AM53" i="1"/>
  <c r="AK53" i="1"/>
  <c r="AK70" i="1"/>
  <c r="AL70" i="1"/>
  <c r="AM70" i="1"/>
  <c r="AE13" i="1"/>
  <c r="AJ13" i="1"/>
  <c r="T13" i="1"/>
  <c r="AE127" i="1"/>
  <c r="T127" i="1"/>
  <c r="AM86" i="1"/>
  <c r="AK86" i="1"/>
  <c r="AL86" i="1"/>
  <c r="AE61" i="1"/>
  <c r="AJ61" i="1"/>
  <c r="T61" i="1"/>
  <c r="AM83" i="1"/>
  <c r="AK83" i="1"/>
  <c r="AL83" i="1"/>
  <c r="AL12" i="1"/>
  <c r="AK12" i="1"/>
  <c r="AM12" i="1"/>
  <c r="T105" i="1"/>
  <c r="AK105" i="1"/>
  <c r="AK64" i="1"/>
  <c r="AL64" i="1"/>
  <c r="AM64" i="1"/>
  <c r="AL92" i="1"/>
  <c r="AM92" i="1"/>
  <c r="AK92" i="1"/>
  <c r="BA19" i="1"/>
  <c r="BA27" i="1"/>
  <c r="BA18" i="1"/>
  <c r="AZ18" i="1"/>
  <c r="AZ26" i="1"/>
  <c r="I8" i="1"/>
  <c r="S9" i="1"/>
  <c r="AD9" i="1"/>
  <c r="AL50" i="1"/>
  <c r="AM50" i="1"/>
  <c r="AK50" i="1"/>
  <c r="AM119" i="1"/>
  <c r="AK119" i="1"/>
  <c r="AL119" i="1"/>
  <c r="AL17" i="1"/>
  <c r="AK17" i="1"/>
  <c r="AM17" i="1"/>
  <c r="T89" i="1"/>
  <c r="AK89" i="1"/>
  <c r="AM47" i="1"/>
  <c r="AK47" i="1"/>
  <c r="AL47" i="1"/>
  <c r="AL104" i="1"/>
  <c r="AM104" i="1"/>
  <c r="AK104" i="1"/>
  <c r="AL19" i="1"/>
  <c r="AK93" i="1"/>
  <c r="AL93" i="1"/>
  <c r="AM93" i="1"/>
  <c r="AM118" i="1"/>
  <c r="AK118" i="1"/>
  <c r="AL118" i="1"/>
  <c r="AL109" i="1"/>
  <c r="AM109" i="1"/>
  <c r="AK109" i="1"/>
  <c r="AM90" i="1"/>
  <c r="AK90" i="1"/>
  <c r="AL90" i="1"/>
  <c r="T124" i="1"/>
  <c r="AE124" i="1"/>
  <c r="AM76" i="1"/>
  <c r="AK76" i="1"/>
  <c r="AL76" i="1"/>
  <c r="AL55" i="1"/>
  <c r="AM55" i="1"/>
  <c r="AK55" i="1"/>
  <c r="AM72" i="1"/>
  <c r="AK72" i="1"/>
  <c r="AL72" i="1"/>
  <c r="AM48" i="1"/>
  <c r="AK48" i="1"/>
  <c r="AL48" i="1"/>
  <c r="AZ20" i="1"/>
  <c r="AZ28" i="1"/>
  <c r="BA28" i="1"/>
  <c r="H17" i="37"/>
  <c r="B17" i="37"/>
  <c r="I17" i="37"/>
  <c r="G18" i="37"/>
  <c r="S19" i="37"/>
  <c r="AD19" i="37"/>
  <c r="H16" i="37"/>
  <c r="B16" i="37"/>
  <c r="F8" i="26"/>
  <c r="J8" i="1"/>
  <c r="A8" i="1"/>
  <c r="G16" i="36"/>
  <c r="H16" i="36"/>
  <c r="S18" i="36"/>
  <c r="AD18" i="36"/>
  <c r="I17" i="36"/>
  <c r="A15" i="36"/>
  <c r="J15" i="36"/>
  <c r="J16" i="38"/>
  <c r="A16" i="38"/>
  <c r="I17" i="38"/>
  <c r="G17" i="38"/>
  <c r="H16" i="38"/>
  <c r="B16" i="38"/>
  <c r="J16" i="36"/>
  <c r="A16" i="36"/>
  <c r="S19" i="38"/>
  <c r="AD19" i="38"/>
  <c r="G18" i="38"/>
  <c r="B17" i="33"/>
  <c r="H17" i="33"/>
  <c r="J16" i="34"/>
  <c r="A16" i="34"/>
  <c r="B17" i="35"/>
  <c r="H17" i="35"/>
  <c r="A17" i="32"/>
  <c r="J17" i="32"/>
  <c r="J16" i="32"/>
  <c r="A16" i="32"/>
  <c r="G17" i="32"/>
  <c r="G16" i="34"/>
  <c r="I17" i="35"/>
  <c r="I17" i="33"/>
  <c r="S18" i="34"/>
  <c r="AD18" i="34"/>
  <c r="I17" i="34"/>
  <c r="S19" i="32"/>
  <c r="AD19" i="32"/>
  <c r="J16" i="35"/>
  <c r="A16" i="35"/>
  <c r="B15" i="34"/>
  <c r="H15" i="34"/>
  <c r="S19" i="33"/>
  <c r="AD19" i="33"/>
  <c r="I18" i="33"/>
  <c r="H16" i="33"/>
  <c r="B16" i="33"/>
  <c r="S19" i="35"/>
  <c r="AD19" i="35"/>
  <c r="I18" i="35"/>
  <c r="A15" i="34"/>
  <c r="J15" i="34"/>
  <c r="G18" i="33"/>
  <c r="S18" i="30"/>
  <c r="AD18" i="30"/>
  <c r="G16" i="30"/>
  <c r="I16" i="30"/>
  <c r="H15" i="30"/>
  <c r="B15" i="30"/>
  <c r="H16" i="31"/>
  <c r="B16" i="31"/>
  <c r="I17" i="31"/>
  <c r="S19" i="31"/>
  <c r="AD19" i="31"/>
  <c r="G17" i="31"/>
  <c r="S19" i="29"/>
  <c r="AD19" i="29"/>
  <c r="I18" i="29"/>
  <c r="G17" i="29"/>
  <c r="I17" i="29"/>
  <c r="H16" i="29"/>
  <c r="B16" i="29"/>
  <c r="AM89" i="1"/>
  <c r="AL89" i="1"/>
  <c r="AM105" i="1"/>
  <c r="BA26" i="1"/>
  <c r="AM35" i="1"/>
  <c r="AM115" i="1"/>
  <c r="AL115" i="1"/>
  <c r="AL105" i="1"/>
  <c r="V10" i="1"/>
  <c r="AK35" i="1"/>
  <c r="V11" i="1"/>
  <c r="AM102" i="1"/>
  <c r="AK102" i="1"/>
  <c r="AL102" i="1"/>
  <c r="AM21" i="1"/>
  <c r="AK21" i="1"/>
  <c r="AL21" i="1"/>
  <c r="AM63" i="1"/>
  <c r="AK63" i="1"/>
  <c r="AL63" i="1"/>
  <c r="AK91" i="1"/>
  <c r="AL91" i="1"/>
  <c r="AM91" i="1"/>
  <c r="AK20" i="1"/>
  <c r="AL20" i="1"/>
  <c r="AM20" i="1"/>
  <c r="AL13" i="1"/>
  <c r="AK13" i="1"/>
  <c r="AM13" i="1"/>
  <c r="AK107" i="1"/>
  <c r="AM107" i="1"/>
  <c r="AL107" i="1"/>
  <c r="AL61" i="1"/>
  <c r="AM61" i="1"/>
  <c r="AK61" i="1"/>
  <c r="AL57" i="1"/>
  <c r="AM57" i="1"/>
  <c r="AK57" i="1"/>
  <c r="AZ19" i="1"/>
  <c r="AZ27" i="1"/>
  <c r="I9" i="1"/>
  <c r="S10" i="1"/>
  <c r="AD10" i="1"/>
  <c r="H18" i="37"/>
  <c r="B18" i="37"/>
  <c r="I18" i="37"/>
  <c r="G19" i="37"/>
  <c r="S20" i="37"/>
  <c r="AD20" i="37"/>
  <c r="J17" i="37"/>
  <c r="A17" i="37"/>
  <c r="B16" i="36"/>
  <c r="J9" i="1"/>
  <c r="A9" i="1"/>
  <c r="G18" i="35"/>
  <c r="B18" i="35"/>
  <c r="J17" i="36"/>
  <c r="A17" i="36"/>
  <c r="H18" i="38"/>
  <c r="B18" i="38"/>
  <c r="A17" i="38"/>
  <c r="J17" i="38"/>
  <c r="S19" i="36"/>
  <c r="AD19" i="36"/>
  <c r="B17" i="38"/>
  <c r="H17" i="38"/>
  <c r="I18" i="38"/>
  <c r="I19" i="38"/>
  <c r="S20" i="38"/>
  <c r="AD20" i="38"/>
  <c r="G17" i="36"/>
  <c r="J17" i="34"/>
  <c r="A17" i="34"/>
  <c r="G17" i="34"/>
  <c r="B17" i="32"/>
  <c r="H17" i="32"/>
  <c r="J18" i="33"/>
  <c r="A18" i="33"/>
  <c r="H16" i="34"/>
  <c r="B16" i="34"/>
  <c r="A17" i="33"/>
  <c r="J17" i="33"/>
  <c r="I19" i="35"/>
  <c r="S20" i="35"/>
  <c r="AD20" i="35"/>
  <c r="G18" i="32"/>
  <c r="J18" i="35"/>
  <c r="A18" i="35"/>
  <c r="S19" i="34"/>
  <c r="AD19" i="34"/>
  <c r="S20" i="33"/>
  <c r="AD20" i="33"/>
  <c r="G19" i="33"/>
  <c r="H18" i="33"/>
  <c r="B18" i="33"/>
  <c r="G19" i="32"/>
  <c r="S20" i="32"/>
  <c r="AD20" i="32"/>
  <c r="A17" i="35"/>
  <c r="J17" i="35"/>
  <c r="I18" i="32"/>
  <c r="A16" i="30"/>
  <c r="J16" i="30"/>
  <c r="B16" i="30"/>
  <c r="H16" i="30"/>
  <c r="I18" i="30"/>
  <c r="S19" i="30"/>
  <c r="AD19" i="30"/>
  <c r="J17" i="31"/>
  <c r="A17" i="31"/>
  <c r="G17" i="30"/>
  <c r="B17" i="31"/>
  <c r="H17" i="31"/>
  <c r="S20" i="31"/>
  <c r="AD20" i="31"/>
  <c r="G18" i="31"/>
  <c r="I18" i="31"/>
  <c r="I17" i="30"/>
  <c r="J18" i="29"/>
  <c r="A18" i="29"/>
  <c r="J17" i="29"/>
  <c r="A17" i="29"/>
  <c r="H17" i="29"/>
  <c r="B17" i="29"/>
  <c r="G18" i="29"/>
  <c r="S20" i="29"/>
  <c r="AD20" i="29"/>
  <c r="G19" i="29"/>
  <c r="V12" i="1"/>
  <c r="S11" i="1"/>
  <c r="AD11" i="1"/>
  <c r="H8" i="1"/>
  <c r="B8" i="1"/>
  <c r="B19" i="37"/>
  <c r="H19" i="37"/>
  <c r="I19" i="37"/>
  <c r="I20" i="37"/>
  <c r="S21" i="37"/>
  <c r="AD21" i="37"/>
  <c r="J18" i="37"/>
  <c r="A18" i="37"/>
  <c r="H18" i="35"/>
  <c r="G19" i="38"/>
  <c r="B19" i="38"/>
  <c r="I10" i="1"/>
  <c r="S20" i="36"/>
  <c r="AD20" i="36"/>
  <c r="H17" i="36"/>
  <c r="B17" i="36"/>
  <c r="G18" i="36"/>
  <c r="A19" i="38"/>
  <c r="J19" i="38"/>
  <c r="S21" i="38"/>
  <c r="AD21" i="38"/>
  <c r="I18" i="36"/>
  <c r="J18" i="38"/>
  <c r="A18" i="38"/>
  <c r="J19" i="35"/>
  <c r="A19" i="35"/>
  <c r="B19" i="32"/>
  <c r="H19" i="32"/>
  <c r="H19" i="33"/>
  <c r="B19" i="33"/>
  <c r="S21" i="35"/>
  <c r="AD21" i="35"/>
  <c r="G19" i="35"/>
  <c r="G18" i="34"/>
  <c r="H18" i="32"/>
  <c r="B18" i="32"/>
  <c r="I18" i="34"/>
  <c r="A18" i="32"/>
  <c r="J18" i="32"/>
  <c r="H17" i="34"/>
  <c r="B17" i="34"/>
  <c r="G20" i="32"/>
  <c r="S21" i="32"/>
  <c r="AD21" i="32"/>
  <c r="I19" i="33"/>
  <c r="G20" i="33"/>
  <c r="S21" i="33"/>
  <c r="AD21" i="33"/>
  <c r="I19" i="32"/>
  <c r="S20" i="34"/>
  <c r="AD20" i="34"/>
  <c r="A18" i="30"/>
  <c r="J18" i="30"/>
  <c r="H18" i="31"/>
  <c r="B18" i="31"/>
  <c r="J17" i="30"/>
  <c r="A17" i="30"/>
  <c r="S21" i="31"/>
  <c r="AD21" i="31"/>
  <c r="J18" i="31"/>
  <c r="A18" i="31"/>
  <c r="I19" i="31"/>
  <c r="S20" i="30"/>
  <c r="AD20" i="30"/>
  <c r="G19" i="31"/>
  <c r="H17" i="30"/>
  <c r="B17" i="30"/>
  <c r="G18" i="30"/>
  <c r="H19" i="29"/>
  <c r="B19" i="29"/>
  <c r="I20" i="29"/>
  <c r="S21" i="29"/>
  <c r="AD21" i="29"/>
  <c r="I19" i="29"/>
  <c r="H18" i="29"/>
  <c r="B18" i="29"/>
  <c r="V13" i="1"/>
  <c r="V14" i="1"/>
  <c r="V15" i="1"/>
  <c r="I11" i="1"/>
  <c r="S12" i="1"/>
  <c r="AD12" i="1"/>
  <c r="B9" i="1"/>
  <c r="H9" i="1"/>
  <c r="H19" i="38"/>
  <c r="J20" i="37"/>
  <c r="A20" i="37"/>
  <c r="G20" i="37"/>
  <c r="I21" i="37"/>
  <c r="S22" i="37"/>
  <c r="AD22" i="37"/>
  <c r="A19" i="37"/>
  <c r="J19" i="37"/>
  <c r="I20" i="32"/>
  <c r="A20" i="32"/>
  <c r="J11" i="1"/>
  <c r="A11" i="1"/>
  <c r="I20" i="33"/>
  <c r="J20" i="33"/>
  <c r="A10" i="1"/>
  <c r="J10" i="1"/>
  <c r="S21" i="36"/>
  <c r="AD21" i="36"/>
  <c r="I20" i="36"/>
  <c r="S22" i="38"/>
  <c r="AD22" i="38"/>
  <c r="I21" i="38"/>
  <c r="G20" i="38"/>
  <c r="H18" i="36"/>
  <c r="B18" i="36"/>
  <c r="I20" i="38"/>
  <c r="I19" i="36"/>
  <c r="G19" i="36"/>
  <c r="J18" i="36"/>
  <c r="A18" i="36"/>
  <c r="H20" i="32"/>
  <c r="B20" i="32"/>
  <c r="G19" i="34"/>
  <c r="H19" i="35"/>
  <c r="B19" i="35"/>
  <c r="B20" i="33"/>
  <c r="H20" i="33"/>
  <c r="B18" i="34"/>
  <c r="H18" i="34"/>
  <c r="S22" i="35"/>
  <c r="AD22" i="35"/>
  <c r="G21" i="35"/>
  <c r="A19" i="33"/>
  <c r="J19" i="33"/>
  <c r="J20" i="32"/>
  <c r="I19" i="34"/>
  <c r="S22" i="32"/>
  <c r="AD22" i="32"/>
  <c r="I21" i="32"/>
  <c r="J18" i="34"/>
  <c r="A18" i="34"/>
  <c r="S21" i="34"/>
  <c r="AD21" i="34"/>
  <c r="S22" i="33"/>
  <c r="AD22" i="33"/>
  <c r="G20" i="35"/>
  <c r="J19" i="32"/>
  <c r="A19" i="32"/>
  <c r="I20" i="35"/>
  <c r="S21" i="30"/>
  <c r="AD21" i="30"/>
  <c r="G19" i="30"/>
  <c r="J19" i="31"/>
  <c r="A19" i="31"/>
  <c r="I20" i="31"/>
  <c r="I19" i="30"/>
  <c r="G20" i="31"/>
  <c r="H18" i="30"/>
  <c r="B18" i="30"/>
  <c r="S22" i="31"/>
  <c r="AD22" i="31"/>
  <c r="B19" i="31"/>
  <c r="H19" i="31"/>
  <c r="J20" i="29"/>
  <c r="A20" i="29"/>
  <c r="G20" i="29"/>
  <c r="S22" i="29"/>
  <c r="AD22" i="29"/>
  <c r="J19" i="29"/>
  <c r="A19" i="29"/>
  <c r="V16" i="1"/>
  <c r="V17" i="1"/>
  <c r="S13" i="1"/>
  <c r="AD13" i="1"/>
  <c r="B10" i="1"/>
  <c r="H10" i="1"/>
  <c r="A21" i="37"/>
  <c r="J21" i="37"/>
  <c r="G21" i="37"/>
  <c r="I22" i="37"/>
  <c r="S23" i="37"/>
  <c r="AD23" i="37"/>
  <c r="B20" i="37"/>
  <c r="H20" i="37"/>
  <c r="A20" i="33"/>
  <c r="I12" i="1"/>
  <c r="J20" i="36"/>
  <c r="A20" i="36"/>
  <c r="J20" i="38"/>
  <c r="J21" i="38"/>
  <c r="A21" i="38"/>
  <c r="G20" i="36"/>
  <c r="G21" i="38"/>
  <c r="S23" i="38"/>
  <c r="AD23" i="38"/>
  <c r="B19" i="36"/>
  <c r="H19" i="36"/>
  <c r="S22" i="36"/>
  <c r="AD22" i="36"/>
  <c r="I21" i="36"/>
  <c r="A19" i="36"/>
  <c r="J19" i="36"/>
  <c r="H20" i="38"/>
  <c r="B20" i="38"/>
  <c r="A20" i="38"/>
  <c r="A21" i="32"/>
  <c r="J21" i="32"/>
  <c r="H21" i="35"/>
  <c r="B21" i="35"/>
  <c r="S22" i="34"/>
  <c r="AD22" i="34"/>
  <c r="I21" i="34"/>
  <c r="I21" i="35"/>
  <c r="S23" i="33"/>
  <c r="AD23" i="33"/>
  <c r="G21" i="32"/>
  <c r="G21" i="33"/>
  <c r="J20" i="35"/>
  <c r="A20" i="35"/>
  <c r="I21" i="33"/>
  <c r="B19" i="34"/>
  <c r="H19" i="34"/>
  <c r="G20" i="34"/>
  <c r="H20" i="35"/>
  <c r="B20" i="35"/>
  <c r="S23" i="32"/>
  <c r="AD23" i="32"/>
  <c r="I20" i="34"/>
  <c r="S23" i="35"/>
  <c r="AD23" i="35"/>
  <c r="G22" i="35"/>
  <c r="A19" i="34"/>
  <c r="J19" i="34"/>
  <c r="S23" i="31"/>
  <c r="AD23" i="31"/>
  <c r="H20" i="31"/>
  <c r="B20" i="31"/>
  <c r="J19" i="30"/>
  <c r="A19" i="30"/>
  <c r="I21" i="31"/>
  <c r="J20" i="31"/>
  <c r="A20" i="31"/>
  <c r="G21" i="31"/>
  <c r="I21" i="30"/>
  <c r="S22" i="30"/>
  <c r="AD22" i="30"/>
  <c r="H19" i="30"/>
  <c r="B19" i="30"/>
  <c r="G20" i="30"/>
  <c r="I20" i="30"/>
  <c r="H20" i="29"/>
  <c r="B20" i="29"/>
  <c r="G21" i="29"/>
  <c r="S23" i="29"/>
  <c r="AD23" i="29"/>
  <c r="I21" i="29"/>
  <c r="V18" i="1"/>
  <c r="H11" i="1"/>
  <c r="B11" i="1"/>
  <c r="S14" i="1"/>
  <c r="J22" i="37"/>
  <c r="A22" i="37"/>
  <c r="G22" i="37"/>
  <c r="G23" i="37"/>
  <c r="S24" i="37"/>
  <c r="AD24" i="37"/>
  <c r="H21" i="37"/>
  <c r="B21" i="37"/>
  <c r="A12" i="1"/>
  <c r="J12" i="1"/>
  <c r="I13" i="1"/>
  <c r="J21" i="36"/>
  <c r="A21" i="36"/>
  <c r="G21" i="36"/>
  <c r="I22" i="38"/>
  <c r="H20" i="36"/>
  <c r="B20" i="36"/>
  <c r="S24" i="38"/>
  <c r="AD24" i="38"/>
  <c r="I23" i="38"/>
  <c r="H21" i="38"/>
  <c r="B21" i="38"/>
  <c r="G22" i="36"/>
  <c r="S23" i="36"/>
  <c r="AD23" i="36"/>
  <c r="G22" i="38"/>
  <c r="H22" i="35"/>
  <c r="B22" i="35"/>
  <c r="J21" i="34"/>
  <c r="A21" i="34"/>
  <c r="S24" i="33"/>
  <c r="AD24" i="33"/>
  <c r="S23" i="34"/>
  <c r="AD23" i="34"/>
  <c r="I22" i="34"/>
  <c r="A21" i="33"/>
  <c r="J21" i="33"/>
  <c r="J20" i="34"/>
  <c r="A20" i="34"/>
  <c r="I22" i="33"/>
  <c r="S24" i="32"/>
  <c r="AD24" i="32"/>
  <c r="I23" i="32"/>
  <c r="I22" i="35"/>
  <c r="G21" i="34"/>
  <c r="J21" i="35"/>
  <c r="A21" i="35"/>
  <c r="H21" i="33"/>
  <c r="B21" i="33"/>
  <c r="H21" i="32"/>
  <c r="B21" i="32"/>
  <c r="H20" i="34"/>
  <c r="B20" i="34"/>
  <c r="G22" i="32"/>
  <c r="G22" i="33"/>
  <c r="G23" i="35"/>
  <c r="S24" i="35"/>
  <c r="AD24" i="35"/>
  <c r="I22" i="32"/>
  <c r="J21" i="30"/>
  <c r="A21" i="30"/>
  <c r="H21" i="31"/>
  <c r="B21" i="31"/>
  <c r="J20" i="30"/>
  <c r="A20" i="30"/>
  <c r="J21" i="31"/>
  <c r="A21" i="31"/>
  <c r="G23" i="31"/>
  <c r="S24" i="31"/>
  <c r="AD24" i="31"/>
  <c r="H20" i="30"/>
  <c r="B20" i="30"/>
  <c r="S23" i="30"/>
  <c r="AD23" i="30"/>
  <c r="G22" i="30"/>
  <c r="G22" i="31"/>
  <c r="G21" i="30"/>
  <c r="I22" i="31"/>
  <c r="S24" i="29"/>
  <c r="AD24" i="29"/>
  <c r="G23" i="29"/>
  <c r="A21" i="29"/>
  <c r="J21" i="29"/>
  <c r="H21" i="29"/>
  <c r="B21" i="29"/>
  <c r="I22" i="29"/>
  <c r="G22" i="29"/>
  <c r="V19" i="1"/>
  <c r="AY18" i="1"/>
  <c r="AD14" i="1"/>
  <c r="S15" i="1"/>
  <c r="AD15" i="1"/>
  <c r="H12" i="1"/>
  <c r="B12" i="1"/>
  <c r="H23" i="37"/>
  <c r="B23" i="37"/>
  <c r="I23" i="37"/>
  <c r="I24" i="37"/>
  <c r="S25" i="37"/>
  <c r="AD25" i="37"/>
  <c r="H22" i="37"/>
  <c r="B22" i="37"/>
  <c r="G32" i="19"/>
  <c r="G12" i="19"/>
  <c r="O17" i="19"/>
  <c r="F6" i="19"/>
  <c r="G27" i="19"/>
  <c r="O12" i="19"/>
  <c r="O27" i="19"/>
  <c r="G22" i="19"/>
  <c r="G17" i="19"/>
  <c r="O7" i="19"/>
  <c r="O22" i="19"/>
  <c r="J13" i="1"/>
  <c r="A13" i="1"/>
  <c r="I14" i="1"/>
  <c r="H14" i="1"/>
  <c r="B22" i="36"/>
  <c r="H22" i="36"/>
  <c r="J23" i="38"/>
  <c r="A23" i="38"/>
  <c r="G23" i="38"/>
  <c r="H21" i="36"/>
  <c r="B21" i="36"/>
  <c r="S25" i="38"/>
  <c r="AD25" i="38"/>
  <c r="G24" i="38"/>
  <c r="H22" i="38"/>
  <c r="B22" i="38"/>
  <c r="I22" i="36"/>
  <c r="G23" i="36"/>
  <c r="S24" i="36"/>
  <c r="AD24" i="36"/>
  <c r="J22" i="38"/>
  <c r="A22" i="38"/>
  <c r="J23" i="32"/>
  <c r="A23" i="32"/>
  <c r="A22" i="34"/>
  <c r="J22" i="34"/>
  <c r="H23" i="35"/>
  <c r="B23" i="35"/>
  <c r="I23" i="35"/>
  <c r="S24" i="34"/>
  <c r="AD24" i="34"/>
  <c r="I24" i="33"/>
  <c r="S25" i="33"/>
  <c r="AD25" i="33"/>
  <c r="S25" i="32"/>
  <c r="AD25" i="32"/>
  <c r="G24" i="32"/>
  <c r="B22" i="32"/>
  <c r="H22" i="32"/>
  <c r="J22" i="32"/>
  <c r="A22" i="32"/>
  <c r="S25" i="35"/>
  <c r="AD25" i="35"/>
  <c r="I24" i="35"/>
  <c r="I23" i="33"/>
  <c r="J22" i="33"/>
  <c r="A22" i="33"/>
  <c r="G23" i="33"/>
  <c r="H22" i="33"/>
  <c r="B22" i="33"/>
  <c r="G24" i="35"/>
  <c r="H21" i="34"/>
  <c r="B21" i="34"/>
  <c r="A22" i="35"/>
  <c r="J22" i="35"/>
  <c r="G22" i="34"/>
  <c r="G23" i="32"/>
  <c r="H22" i="30"/>
  <c r="B22" i="30"/>
  <c r="B23" i="31"/>
  <c r="H23" i="31"/>
  <c r="I22" i="30"/>
  <c r="I23" i="31"/>
  <c r="H22" i="31"/>
  <c r="B22" i="31"/>
  <c r="I23" i="30"/>
  <c r="S24" i="30"/>
  <c r="AD24" i="30"/>
  <c r="J22" i="31"/>
  <c r="A22" i="31"/>
  <c r="H21" i="30"/>
  <c r="B21" i="30"/>
  <c r="I24" i="31"/>
  <c r="S25" i="31"/>
  <c r="AD25" i="31"/>
  <c r="B23" i="29"/>
  <c r="H23" i="29"/>
  <c r="J22" i="29"/>
  <c r="A22" i="29"/>
  <c r="B22" i="29"/>
  <c r="H22" i="29"/>
  <c r="I23" i="29"/>
  <c r="S25" i="29"/>
  <c r="AD25" i="29"/>
  <c r="I24" i="29"/>
  <c r="V20" i="1"/>
  <c r="B13" i="1"/>
  <c r="H13" i="1"/>
  <c r="S16" i="1"/>
  <c r="AD16" i="1"/>
  <c r="G7" i="19"/>
  <c r="AY26" i="1"/>
  <c r="J24" i="37"/>
  <c r="A24" i="37"/>
  <c r="G24" i="37"/>
  <c r="G25" i="37"/>
  <c r="S26" i="37"/>
  <c r="AD26" i="37"/>
  <c r="A23" i="37"/>
  <c r="J23" i="37"/>
  <c r="G32" i="26"/>
  <c r="G12" i="26"/>
  <c r="O17" i="26"/>
  <c r="G27" i="26"/>
  <c r="F6" i="26"/>
  <c r="G7" i="26"/>
  <c r="O12" i="26"/>
  <c r="G22" i="26"/>
  <c r="O27" i="26"/>
  <c r="O7" i="26"/>
  <c r="G17" i="26"/>
  <c r="O22" i="26"/>
  <c r="B14" i="1"/>
  <c r="A14" i="1"/>
  <c r="J14" i="1"/>
  <c r="I15" i="1"/>
  <c r="H23" i="36"/>
  <c r="B23" i="36"/>
  <c r="B24" i="38"/>
  <c r="H24" i="38"/>
  <c r="H23" i="38"/>
  <c r="B23" i="38"/>
  <c r="I25" i="38"/>
  <c r="S26" i="38"/>
  <c r="AD26" i="38"/>
  <c r="I24" i="38"/>
  <c r="A22" i="36"/>
  <c r="J22" i="36"/>
  <c r="S25" i="36"/>
  <c r="AD25" i="36"/>
  <c r="I24" i="36"/>
  <c r="I23" i="36"/>
  <c r="H24" i="32"/>
  <c r="B24" i="32"/>
  <c r="J24" i="33"/>
  <c r="A24" i="33"/>
  <c r="G24" i="33"/>
  <c r="B22" i="34"/>
  <c r="H22" i="34"/>
  <c r="S25" i="34"/>
  <c r="AD25" i="34"/>
  <c r="I24" i="34"/>
  <c r="J24" i="35"/>
  <c r="A24" i="35"/>
  <c r="S26" i="35"/>
  <c r="AD26" i="35"/>
  <c r="S26" i="32"/>
  <c r="AD26" i="32"/>
  <c r="G25" i="32"/>
  <c r="J23" i="35"/>
  <c r="A23" i="35"/>
  <c r="H24" i="35"/>
  <c r="B24" i="35"/>
  <c r="G23" i="34"/>
  <c r="I23" i="34"/>
  <c r="B23" i="32"/>
  <c r="H23" i="32"/>
  <c r="B23" i="33"/>
  <c r="H23" i="33"/>
  <c r="I24" i="32"/>
  <c r="S26" i="33"/>
  <c r="AD26" i="33"/>
  <c r="I25" i="33"/>
  <c r="A23" i="33"/>
  <c r="J23" i="33"/>
  <c r="J23" i="30"/>
  <c r="A23" i="30"/>
  <c r="A24" i="31"/>
  <c r="J24" i="31"/>
  <c r="J23" i="31"/>
  <c r="A23" i="31"/>
  <c r="J22" i="30"/>
  <c r="A22" i="30"/>
  <c r="S25" i="30"/>
  <c r="AD25" i="30"/>
  <c r="G24" i="30"/>
  <c r="S26" i="31"/>
  <c r="AD26" i="31"/>
  <c r="G24" i="31"/>
  <c r="G23" i="30"/>
  <c r="J24" i="29"/>
  <c r="A24" i="29"/>
  <c r="A23" i="29"/>
  <c r="J23" i="29"/>
  <c r="S26" i="29"/>
  <c r="AD26" i="29"/>
  <c r="G25" i="29"/>
  <c r="G24" i="29"/>
  <c r="V21" i="1"/>
  <c r="V22" i="1"/>
  <c r="V23" i="1"/>
  <c r="V24" i="1"/>
  <c r="V25" i="1"/>
  <c r="V26" i="1"/>
  <c r="V27" i="1"/>
  <c r="V28" i="1"/>
  <c r="V29" i="1"/>
  <c r="V30" i="1"/>
  <c r="V31" i="1"/>
  <c r="V32"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S17" i="1"/>
  <c r="AD17" i="1"/>
  <c r="B25" i="37"/>
  <c r="H25" i="37"/>
  <c r="I25" i="37"/>
  <c r="G26" i="37"/>
  <c r="S27" i="37"/>
  <c r="AD27" i="37"/>
  <c r="H24" i="37"/>
  <c r="B24" i="37"/>
  <c r="G25" i="38"/>
  <c r="H25" i="38"/>
  <c r="J15" i="1"/>
  <c r="A15" i="1"/>
  <c r="I16" i="1"/>
  <c r="A24" i="36"/>
  <c r="J24" i="36"/>
  <c r="G24" i="36"/>
  <c r="A24" i="38"/>
  <c r="J24" i="38"/>
  <c r="J23" i="36"/>
  <c r="A23" i="36"/>
  <c r="I25" i="36"/>
  <c r="S26" i="36"/>
  <c r="AD26" i="36"/>
  <c r="I26" i="38"/>
  <c r="S27" i="38"/>
  <c r="AD27" i="38"/>
  <c r="J25" i="38"/>
  <c r="A25" i="38"/>
  <c r="A24" i="34"/>
  <c r="J24" i="34"/>
  <c r="J25" i="33"/>
  <c r="A25" i="33"/>
  <c r="H25" i="32"/>
  <c r="B25" i="32"/>
  <c r="I25" i="32"/>
  <c r="G25" i="34"/>
  <c r="S26" i="34"/>
  <c r="AD26" i="34"/>
  <c r="J24" i="32"/>
  <c r="A24" i="32"/>
  <c r="G25" i="33"/>
  <c r="G24" i="34"/>
  <c r="S27" i="35"/>
  <c r="AD27" i="35"/>
  <c r="I26" i="35"/>
  <c r="H24" i="33"/>
  <c r="B24" i="33"/>
  <c r="I25" i="35"/>
  <c r="I26" i="32"/>
  <c r="S27" i="32"/>
  <c r="AD27" i="32"/>
  <c r="G25" i="35"/>
  <c r="I26" i="33"/>
  <c r="S27" i="33"/>
  <c r="AD27" i="33"/>
  <c r="J23" i="34"/>
  <c r="A23" i="34"/>
  <c r="H23" i="34"/>
  <c r="B23" i="34"/>
  <c r="H24" i="30"/>
  <c r="B24" i="30"/>
  <c r="B24" i="31"/>
  <c r="H24" i="31"/>
  <c r="I24" i="30"/>
  <c r="G25" i="31"/>
  <c r="I25" i="31"/>
  <c r="B23" i="30"/>
  <c r="H23" i="30"/>
  <c r="S26" i="30"/>
  <c r="AD26" i="30"/>
  <c r="I25" i="30"/>
  <c r="S27" i="31"/>
  <c r="AD27" i="31"/>
  <c r="B25" i="29"/>
  <c r="H25" i="29"/>
  <c r="I25" i="29"/>
  <c r="H24" i="29"/>
  <c r="B24" i="29"/>
  <c r="S27" i="29"/>
  <c r="AD27" i="29"/>
  <c r="I17" i="1"/>
  <c r="S18" i="1"/>
  <c r="AD18" i="1"/>
  <c r="H15" i="1"/>
  <c r="B15" i="1"/>
  <c r="B25" i="38"/>
  <c r="B26" i="37"/>
  <c r="H26" i="37"/>
  <c r="I26" i="37"/>
  <c r="G27" i="37"/>
  <c r="S28" i="37"/>
  <c r="AD28" i="37"/>
  <c r="J25" i="37"/>
  <c r="A25" i="37"/>
  <c r="J17" i="1"/>
  <c r="A17" i="1"/>
  <c r="G26" i="33"/>
  <c r="H26" i="33"/>
  <c r="G26" i="38"/>
  <c r="B26" i="38"/>
  <c r="A16" i="1"/>
  <c r="J16" i="1"/>
  <c r="A26" i="38"/>
  <c r="J26" i="38"/>
  <c r="J25" i="36"/>
  <c r="A25" i="36"/>
  <c r="G25" i="36"/>
  <c r="G26" i="36"/>
  <c r="S27" i="36"/>
  <c r="AD27" i="36"/>
  <c r="B24" i="36"/>
  <c r="H24" i="36"/>
  <c r="S28" i="38"/>
  <c r="AD28" i="38"/>
  <c r="A26" i="32"/>
  <c r="J26" i="32"/>
  <c r="A26" i="35"/>
  <c r="J26" i="35"/>
  <c r="H25" i="34"/>
  <c r="B25" i="34"/>
  <c r="J25" i="32"/>
  <c r="A25" i="32"/>
  <c r="H25" i="33"/>
  <c r="B25" i="33"/>
  <c r="G26" i="35"/>
  <c r="S28" i="35"/>
  <c r="AD28" i="35"/>
  <c r="G27" i="35"/>
  <c r="B25" i="35"/>
  <c r="H25" i="35"/>
  <c r="G26" i="32"/>
  <c r="I25" i="34"/>
  <c r="B24" i="34"/>
  <c r="H24" i="34"/>
  <c r="S28" i="32"/>
  <c r="AD28" i="32"/>
  <c r="I27" i="32"/>
  <c r="J26" i="33"/>
  <c r="A26" i="33"/>
  <c r="A25" i="35"/>
  <c r="J25" i="35"/>
  <c r="S27" i="34"/>
  <c r="AD27" i="34"/>
  <c r="I26" i="34"/>
  <c r="S28" i="33"/>
  <c r="AD28" i="33"/>
  <c r="A25" i="30"/>
  <c r="J25" i="30"/>
  <c r="S27" i="30"/>
  <c r="AD27" i="30"/>
  <c r="I26" i="30"/>
  <c r="S28" i="31"/>
  <c r="AD28" i="31"/>
  <c r="I27" i="31"/>
  <c r="G25" i="30"/>
  <c r="G26" i="31"/>
  <c r="B25" i="31"/>
  <c r="H25" i="31"/>
  <c r="I26" i="31"/>
  <c r="J24" i="30"/>
  <c r="A24" i="30"/>
  <c r="A25" i="31"/>
  <c r="J25" i="31"/>
  <c r="G27" i="29"/>
  <c r="S28" i="29"/>
  <c r="AD28" i="29"/>
  <c r="A25" i="29"/>
  <c r="J25" i="29"/>
  <c r="I26" i="29"/>
  <c r="G26" i="29"/>
  <c r="B16" i="1"/>
  <c r="H16" i="1"/>
  <c r="I18" i="1"/>
  <c r="S19" i="1"/>
  <c r="AD19" i="1"/>
  <c r="B26" i="33"/>
  <c r="H26" i="38"/>
  <c r="H27" i="37"/>
  <c r="B27" i="37"/>
  <c r="I27" i="37"/>
  <c r="I28" i="37"/>
  <c r="S29" i="37"/>
  <c r="AD29" i="37"/>
  <c r="A26" i="37"/>
  <c r="J26" i="37"/>
  <c r="J18" i="1"/>
  <c r="A18" i="1"/>
  <c r="H26" i="36"/>
  <c r="B26" i="36"/>
  <c r="H25" i="36"/>
  <c r="B25" i="36"/>
  <c r="S29" i="38"/>
  <c r="AD29" i="38"/>
  <c r="I28" i="38"/>
  <c r="S28" i="36"/>
  <c r="AD28" i="36"/>
  <c r="G27" i="36"/>
  <c r="G27" i="38"/>
  <c r="I26" i="36"/>
  <c r="I27" i="38"/>
  <c r="H27" i="35"/>
  <c r="B27" i="35"/>
  <c r="J26" i="34"/>
  <c r="A26" i="34"/>
  <c r="J27" i="32"/>
  <c r="A27" i="32"/>
  <c r="B26" i="35"/>
  <c r="H26" i="35"/>
  <c r="G26" i="34"/>
  <c r="S29" i="33"/>
  <c r="AD29" i="33"/>
  <c r="I28" i="33"/>
  <c r="I27" i="33"/>
  <c r="J25" i="34"/>
  <c r="A25" i="34"/>
  <c r="G27" i="33"/>
  <c r="G27" i="32"/>
  <c r="S29" i="32"/>
  <c r="AD29" i="32"/>
  <c r="S29" i="35"/>
  <c r="AD29" i="35"/>
  <c r="I28" i="35"/>
  <c r="B26" i="32"/>
  <c r="H26" i="32"/>
  <c r="S28" i="34"/>
  <c r="AD28" i="34"/>
  <c r="I27" i="34"/>
  <c r="I27" i="35"/>
  <c r="J27" i="31"/>
  <c r="A27" i="31"/>
  <c r="J26" i="30"/>
  <c r="A26" i="30"/>
  <c r="B25" i="30"/>
  <c r="H25" i="30"/>
  <c r="B26" i="31"/>
  <c r="H26" i="31"/>
  <c r="G27" i="31"/>
  <c r="S28" i="30"/>
  <c r="AD28" i="30"/>
  <c r="A26" i="31"/>
  <c r="J26" i="31"/>
  <c r="S29" i="31"/>
  <c r="AD29" i="31"/>
  <c r="G26" i="30"/>
  <c r="H27" i="29"/>
  <c r="B27" i="29"/>
  <c r="J26" i="29"/>
  <c r="A26" i="29"/>
  <c r="I27" i="29"/>
  <c r="H26" i="29"/>
  <c r="B26" i="29"/>
  <c r="G28" i="29"/>
  <c r="S29" i="29"/>
  <c r="AD29" i="29"/>
  <c r="B17" i="1"/>
  <c r="H17" i="1"/>
  <c r="I19" i="1"/>
  <c r="S20" i="1"/>
  <c r="AD20" i="1"/>
  <c r="A28" i="37"/>
  <c r="J28" i="37"/>
  <c r="G28" i="37"/>
  <c r="I29" i="37"/>
  <c r="S30" i="37"/>
  <c r="AD30" i="37"/>
  <c r="J27" i="37"/>
  <c r="A27" i="37"/>
  <c r="J19" i="1"/>
  <c r="A19" i="1"/>
  <c r="G28" i="38"/>
  <c r="B28" i="38"/>
  <c r="H27" i="36"/>
  <c r="B27" i="36"/>
  <c r="S29" i="36"/>
  <c r="AD29" i="36"/>
  <c r="G29" i="38"/>
  <c r="S30" i="38"/>
  <c r="AD30" i="38"/>
  <c r="J28" i="38"/>
  <c r="A28" i="38"/>
  <c r="J26" i="36"/>
  <c r="A26" i="36"/>
  <c r="J27" i="38"/>
  <c r="A27" i="38"/>
  <c r="H27" i="38"/>
  <c r="B27" i="38"/>
  <c r="I27" i="36"/>
  <c r="J28" i="35"/>
  <c r="A28" i="35"/>
  <c r="J28" i="33"/>
  <c r="A28" i="33"/>
  <c r="J27" i="34"/>
  <c r="A27" i="34"/>
  <c r="S30" i="32"/>
  <c r="AD30" i="32"/>
  <c r="G28" i="33"/>
  <c r="I29" i="33"/>
  <c r="S30" i="33"/>
  <c r="AD30" i="33"/>
  <c r="H26" i="34"/>
  <c r="B26" i="34"/>
  <c r="A27" i="33"/>
  <c r="J27" i="33"/>
  <c r="G28" i="32"/>
  <c r="B27" i="32"/>
  <c r="H27" i="32"/>
  <c r="G27" i="34"/>
  <c r="I28" i="32"/>
  <c r="B27" i="33"/>
  <c r="H27" i="33"/>
  <c r="J27" i="35"/>
  <c r="A27" i="35"/>
  <c r="S29" i="34"/>
  <c r="AD29" i="34"/>
  <c r="G28" i="34"/>
  <c r="G28" i="35"/>
  <c r="S30" i="35"/>
  <c r="AD30" i="35"/>
  <c r="S30" i="31"/>
  <c r="AD30" i="31"/>
  <c r="S29" i="30"/>
  <c r="AD29" i="30"/>
  <c r="G28" i="31"/>
  <c r="H26" i="30"/>
  <c r="B26" i="30"/>
  <c r="I28" i="31"/>
  <c r="G27" i="30"/>
  <c r="B27" i="31"/>
  <c r="H27" i="31"/>
  <c r="I27" i="30"/>
  <c r="B28" i="29"/>
  <c r="H28" i="29"/>
  <c r="A27" i="29"/>
  <c r="J27" i="29"/>
  <c r="I28" i="29"/>
  <c r="S30" i="29"/>
  <c r="AD30" i="29"/>
  <c r="B18" i="1"/>
  <c r="H18" i="1"/>
  <c r="S21" i="1"/>
  <c r="AD21" i="1"/>
  <c r="J29" i="37"/>
  <c r="A29" i="37"/>
  <c r="G29" i="37"/>
  <c r="G30" i="37"/>
  <c r="S31" i="37"/>
  <c r="AD31" i="37"/>
  <c r="H28" i="37"/>
  <c r="B28" i="37"/>
  <c r="H28" i="38"/>
  <c r="I29" i="38"/>
  <c r="A29" i="38"/>
  <c r="I20" i="1"/>
  <c r="B29" i="38"/>
  <c r="H29" i="38"/>
  <c r="S30" i="36"/>
  <c r="AD30" i="36"/>
  <c r="S31" i="38"/>
  <c r="AD31" i="38"/>
  <c r="I30" i="38"/>
  <c r="G28" i="36"/>
  <c r="I28" i="36"/>
  <c r="J27" i="36"/>
  <c r="A27" i="36"/>
  <c r="A29" i="33"/>
  <c r="J29" i="33"/>
  <c r="I29" i="35"/>
  <c r="S31" i="32"/>
  <c r="AD31" i="32"/>
  <c r="H28" i="32"/>
  <c r="B28" i="32"/>
  <c r="G29" i="32"/>
  <c r="G29" i="35"/>
  <c r="G29" i="34"/>
  <c r="S30" i="34"/>
  <c r="AD30" i="34"/>
  <c r="I29" i="32"/>
  <c r="H28" i="33"/>
  <c r="B28" i="33"/>
  <c r="I28" i="34"/>
  <c r="S31" i="35"/>
  <c r="AD31" i="35"/>
  <c r="I30" i="35"/>
  <c r="S31" i="33"/>
  <c r="AD31" i="33"/>
  <c r="I30" i="33"/>
  <c r="H28" i="34"/>
  <c r="B28" i="34"/>
  <c r="H28" i="35"/>
  <c r="B28" i="35"/>
  <c r="J28" i="32"/>
  <c r="A28" i="32"/>
  <c r="G29" i="33"/>
  <c r="H27" i="34"/>
  <c r="B27" i="34"/>
  <c r="H27" i="30"/>
  <c r="B27" i="30"/>
  <c r="J27" i="30"/>
  <c r="A27" i="30"/>
  <c r="S30" i="30"/>
  <c r="AD30" i="30"/>
  <c r="G29" i="30"/>
  <c r="G28" i="30"/>
  <c r="J28" i="31"/>
  <c r="A28" i="31"/>
  <c r="G30" i="31"/>
  <c r="S31" i="31"/>
  <c r="AD31" i="31"/>
  <c r="I28" i="30"/>
  <c r="G29" i="31"/>
  <c r="H28" i="31"/>
  <c r="B28" i="31"/>
  <c r="I29" i="31"/>
  <c r="S31" i="29"/>
  <c r="AD31" i="29"/>
  <c r="I30" i="29"/>
  <c r="G29" i="29"/>
  <c r="I29" i="29"/>
  <c r="J28" i="29"/>
  <c r="A28" i="29"/>
  <c r="S22" i="1"/>
  <c r="AD22" i="1"/>
  <c r="B19" i="1"/>
  <c r="H19" i="1"/>
  <c r="J29" i="38"/>
  <c r="H30" i="37"/>
  <c r="B30" i="37"/>
  <c r="I30" i="37"/>
  <c r="I31" i="37"/>
  <c r="S32" i="37"/>
  <c r="AD32" i="37"/>
  <c r="H29" i="37"/>
  <c r="B29" i="37"/>
  <c r="J20" i="1"/>
  <c r="A20" i="1"/>
  <c r="G30" i="33"/>
  <c r="H30" i="33"/>
  <c r="G30" i="38"/>
  <c r="B30" i="38"/>
  <c r="I21" i="1"/>
  <c r="S31" i="36"/>
  <c r="AD31" i="36"/>
  <c r="I30" i="36"/>
  <c r="G29" i="36"/>
  <c r="I29" i="36"/>
  <c r="J30" i="38"/>
  <c r="A30" i="38"/>
  <c r="I31" i="38"/>
  <c r="S32" i="38"/>
  <c r="AD32" i="38"/>
  <c r="J28" i="36"/>
  <c r="A28" i="36"/>
  <c r="H28" i="36"/>
  <c r="B28" i="36"/>
  <c r="B29" i="34"/>
  <c r="H29" i="34"/>
  <c r="J30" i="35"/>
  <c r="A30" i="35"/>
  <c r="J29" i="32"/>
  <c r="A29" i="32"/>
  <c r="B29" i="35"/>
  <c r="H29" i="35"/>
  <c r="S32" i="32"/>
  <c r="AD32" i="32"/>
  <c r="B29" i="33"/>
  <c r="H29" i="33"/>
  <c r="S31" i="34"/>
  <c r="AD31" i="34"/>
  <c r="I30" i="34"/>
  <c r="A29" i="35"/>
  <c r="J29" i="35"/>
  <c r="S32" i="33"/>
  <c r="AD32" i="33"/>
  <c r="G30" i="35"/>
  <c r="A30" i="33"/>
  <c r="J30" i="33"/>
  <c r="I30" i="32"/>
  <c r="S32" i="35"/>
  <c r="AD32" i="35"/>
  <c r="G31" i="35"/>
  <c r="G30" i="32"/>
  <c r="H29" i="32"/>
  <c r="B29" i="32"/>
  <c r="I29" i="34"/>
  <c r="J28" i="34"/>
  <c r="A28" i="34"/>
  <c r="H30" i="31"/>
  <c r="B30" i="31"/>
  <c r="H29" i="30"/>
  <c r="B29" i="30"/>
  <c r="B29" i="31"/>
  <c r="H29" i="31"/>
  <c r="I30" i="31"/>
  <c r="A28" i="30"/>
  <c r="J28" i="30"/>
  <c r="J29" i="31"/>
  <c r="A29" i="31"/>
  <c r="S32" i="31"/>
  <c r="AD32" i="31"/>
  <c r="I29" i="30"/>
  <c r="B28" i="30"/>
  <c r="H28" i="30"/>
  <c r="S31" i="30"/>
  <c r="AD31" i="30"/>
  <c r="A30" i="29"/>
  <c r="J30" i="29"/>
  <c r="H29" i="29"/>
  <c r="B29" i="29"/>
  <c r="S32" i="29"/>
  <c r="AD32" i="29"/>
  <c r="J29" i="29"/>
  <c r="A29" i="29"/>
  <c r="G30" i="29"/>
  <c r="H20" i="1"/>
  <c r="B20" i="1"/>
  <c r="I22" i="1"/>
  <c r="S23" i="1"/>
  <c r="AD23" i="1"/>
  <c r="B30" i="33"/>
  <c r="J31" i="37"/>
  <c r="A31" i="37"/>
  <c r="G31" i="37"/>
  <c r="G32" i="37"/>
  <c r="S33" i="37"/>
  <c r="AD33" i="37"/>
  <c r="A30" i="37"/>
  <c r="J30" i="37"/>
  <c r="H30" i="38"/>
  <c r="A22" i="1"/>
  <c r="J22" i="1"/>
  <c r="J21" i="1"/>
  <c r="A21" i="1"/>
  <c r="A31" i="38"/>
  <c r="J31" i="38"/>
  <c r="J30" i="36"/>
  <c r="A30" i="36"/>
  <c r="A29" i="36"/>
  <c r="J29" i="36"/>
  <c r="B29" i="36"/>
  <c r="H29" i="36"/>
  <c r="G30" i="36"/>
  <c r="S32" i="36"/>
  <c r="AD32" i="36"/>
  <c r="G31" i="38"/>
  <c r="S33" i="38"/>
  <c r="AD33" i="38"/>
  <c r="I32" i="38"/>
  <c r="H31" i="35"/>
  <c r="B31" i="35"/>
  <c r="J30" i="34"/>
  <c r="A30" i="34"/>
  <c r="A29" i="34"/>
  <c r="J29" i="34"/>
  <c r="G30" i="34"/>
  <c r="I31" i="32"/>
  <c r="S33" i="32"/>
  <c r="AD33" i="32"/>
  <c r="I32" i="32"/>
  <c r="G31" i="32"/>
  <c r="G31" i="33"/>
  <c r="J30" i="32"/>
  <c r="A30" i="32"/>
  <c r="I31" i="33"/>
  <c r="S32" i="34"/>
  <c r="AD32" i="34"/>
  <c r="I31" i="34"/>
  <c r="H30" i="35"/>
  <c r="B30" i="35"/>
  <c r="H30" i="32"/>
  <c r="B30" i="32"/>
  <c r="S33" i="35"/>
  <c r="AD33" i="35"/>
  <c r="G32" i="35"/>
  <c r="I31" i="35"/>
  <c r="S33" i="33"/>
  <c r="AD33" i="33"/>
  <c r="G32" i="33"/>
  <c r="G30" i="30"/>
  <c r="J30" i="31"/>
  <c r="A30" i="31"/>
  <c r="J29" i="30"/>
  <c r="A29" i="30"/>
  <c r="I30" i="30"/>
  <c r="S33" i="31"/>
  <c r="AD33" i="31"/>
  <c r="I31" i="31"/>
  <c r="S32" i="30"/>
  <c r="AD32" i="30"/>
  <c r="G31" i="31"/>
  <c r="G31" i="29"/>
  <c r="B30" i="29"/>
  <c r="H30" i="29"/>
  <c r="I31" i="29"/>
  <c r="S33" i="29"/>
  <c r="AD33" i="29"/>
  <c r="I23" i="1"/>
  <c r="S24" i="1"/>
  <c r="AD24" i="1"/>
  <c r="H21" i="1"/>
  <c r="B21" i="1"/>
  <c r="H32" i="37"/>
  <c r="B32" i="37"/>
  <c r="I32" i="37"/>
  <c r="I33" i="37"/>
  <c r="S34" i="37"/>
  <c r="AD34" i="37"/>
  <c r="B31" i="37"/>
  <c r="H31" i="37"/>
  <c r="J23" i="1"/>
  <c r="A23" i="1"/>
  <c r="G32" i="38"/>
  <c r="H32" i="38"/>
  <c r="G31" i="34"/>
  <c r="B31" i="34"/>
  <c r="H30" i="36"/>
  <c r="B30" i="36"/>
  <c r="B31" i="38"/>
  <c r="H31" i="38"/>
  <c r="J32" i="38"/>
  <c r="A32" i="38"/>
  <c r="I33" i="38"/>
  <c r="S34" i="38"/>
  <c r="AD34" i="38"/>
  <c r="I32" i="36"/>
  <c r="S33" i="36"/>
  <c r="AD33" i="36"/>
  <c r="G31" i="36"/>
  <c r="I31" i="36"/>
  <c r="J32" i="32"/>
  <c r="A32" i="32"/>
  <c r="B32" i="33"/>
  <c r="H32" i="33"/>
  <c r="H32" i="35"/>
  <c r="B32" i="35"/>
  <c r="H31" i="33"/>
  <c r="B31" i="33"/>
  <c r="A31" i="32"/>
  <c r="J31" i="32"/>
  <c r="H30" i="34"/>
  <c r="B30" i="34"/>
  <c r="S34" i="33"/>
  <c r="AD34" i="33"/>
  <c r="G33" i="32"/>
  <c r="S34" i="32"/>
  <c r="AD34" i="32"/>
  <c r="I32" i="34"/>
  <c r="S33" i="34"/>
  <c r="AD33" i="34"/>
  <c r="H31" i="32"/>
  <c r="B31" i="32"/>
  <c r="G32" i="32"/>
  <c r="I33" i="35"/>
  <c r="S34" i="35"/>
  <c r="AD34" i="35"/>
  <c r="J31" i="35"/>
  <c r="A31" i="35"/>
  <c r="I32" i="33"/>
  <c r="J31" i="33"/>
  <c r="A31" i="33"/>
  <c r="I32" i="35"/>
  <c r="A31" i="34"/>
  <c r="J31" i="34"/>
  <c r="A31" i="31"/>
  <c r="J31" i="31"/>
  <c r="J30" i="30"/>
  <c r="A30" i="30"/>
  <c r="I32" i="31"/>
  <c r="H30" i="30"/>
  <c r="B30" i="30"/>
  <c r="H31" i="31"/>
  <c r="B31" i="31"/>
  <c r="G32" i="30"/>
  <c r="S33" i="30"/>
  <c r="AD33" i="30"/>
  <c r="S34" i="31"/>
  <c r="AD34" i="31"/>
  <c r="G31" i="30"/>
  <c r="G32" i="31"/>
  <c r="I31" i="30"/>
  <c r="J31" i="29"/>
  <c r="A31" i="29"/>
  <c r="H31" i="29"/>
  <c r="B31" i="29"/>
  <c r="G32" i="29"/>
  <c r="G33" i="29"/>
  <c r="S34" i="29"/>
  <c r="AD34" i="29"/>
  <c r="I32" i="29"/>
  <c r="I24" i="1"/>
  <c r="S25" i="1"/>
  <c r="H22" i="1"/>
  <c r="B22" i="1"/>
  <c r="H31" i="34"/>
  <c r="A33" i="37"/>
  <c r="J33" i="37"/>
  <c r="G33" i="37"/>
  <c r="I34" i="37"/>
  <c r="S35" i="37"/>
  <c r="AD35" i="37"/>
  <c r="A32" i="37"/>
  <c r="J32" i="37"/>
  <c r="B32" i="38"/>
  <c r="A24" i="1"/>
  <c r="J24" i="1"/>
  <c r="G33" i="38"/>
  <c r="B33" i="38"/>
  <c r="H31" i="36"/>
  <c r="B31" i="36"/>
  <c r="J32" i="36"/>
  <c r="A32" i="36"/>
  <c r="S34" i="36"/>
  <c r="AD34" i="36"/>
  <c r="G33" i="36"/>
  <c r="A33" i="38"/>
  <c r="J33" i="38"/>
  <c r="I34" i="38"/>
  <c r="S35" i="38"/>
  <c r="AD35" i="38"/>
  <c r="J31" i="36"/>
  <c r="A31" i="36"/>
  <c r="G32" i="36"/>
  <c r="J33" i="35"/>
  <c r="A33" i="35"/>
  <c r="H33" i="32"/>
  <c r="B33" i="32"/>
  <c r="J32" i="34"/>
  <c r="A32" i="34"/>
  <c r="J32" i="35"/>
  <c r="A32" i="35"/>
  <c r="S34" i="34"/>
  <c r="AD34" i="34"/>
  <c r="G33" i="34"/>
  <c r="G32" i="34"/>
  <c r="A32" i="33"/>
  <c r="J32" i="33"/>
  <c r="G33" i="35"/>
  <c r="G34" i="35"/>
  <c r="S35" i="35"/>
  <c r="AD35" i="35"/>
  <c r="G33" i="33"/>
  <c r="S35" i="32"/>
  <c r="AD35" i="32"/>
  <c r="I34" i="32"/>
  <c r="I33" i="33"/>
  <c r="B32" i="32"/>
  <c r="H32" i="32"/>
  <c r="S35" i="33"/>
  <c r="AD35" i="33"/>
  <c r="I33" i="32"/>
  <c r="B32" i="30"/>
  <c r="H32" i="30"/>
  <c r="I32" i="30"/>
  <c r="H32" i="31"/>
  <c r="B32" i="31"/>
  <c r="S35" i="31"/>
  <c r="AD35" i="31"/>
  <c r="J31" i="30"/>
  <c r="A31" i="30"/>
  <c r="S34" i="30"/>
  <c r="AD34" i="30"/>
  <c r="J32" i="31"/>
  <c r="A32" i="31"/>
  <c r="G33" i="31"/>
  <c r="H31" i="30"/>
  <c r="B31" i="30"/>
  <c r="I33" i="31"/>
  <c r="H33" i="29"/>
  <c r="B33" i="29"/>
  <c r="S35" i="29"/>
  <c r="AD35" i="29"/>
  <c r="G34" i="29"/>
  <c r="H32" i="29"/>
  <c r="B32" i="29"/>
  <c r="J32" i="29"/>
  <c r="A32" i="29"/>
  <c r="I33" i="29"/>
  <c r="AD25" i="1"/>
  <c r="AY19" i="1"/>
  <c r="S26" i="1"/>
  <c r="AD26" i="1"/>
  <c r="H23" i="1"/>
  <c r="B23" i="1"/>
  <c r="A34" i="37"/>
  <c r="J34" i="37"/>
  <c r="G34" i="37"/>
  <c r="I35" i="37"/>
  <c r="S36" i="37"/>
  <c r="AD36" i="37"/>
  <c r="B33" i="37"/>
  <c r="H33" i="37"/>
  <c r="O18" i="19"/>
  <c r="F7" i="19"/>
  <c r="G8" i="19"/>
  <c r="G28" i="19"/>
  <c r="O13" i="19"/>
  <c r="G23" i="19"/>
  <c r="O28" i="19"/>
  <c r="O8" i="19"/>
  <c r="G18" i="19"/>
  <c r="O23" i="19"/>
  <c r="G33" i="19"/>
  <c r="G13" i="19"/>
  <c r="H33" i="38"/>
  <c r="I33" i="36"/>
  <c r="A33" i="36"/>
  <c r="I25" i="1"/>
  <c r="H25" i="1"/>
  <c r="G34" i="38"/>
  <c r="H34" i="38"/>
  <c r="B33" i="36"/>
  <c r="H33" i="36"/>
  <c r="S36" i="38"/>
  <c r="AD36" i="38"/>
  <c r="G35" i="38"/>
  <c r="J34" i="38"/>
  <c r="A34" i="38"/>
  <c r="H32" i="36"/>
  <c r="B32" i="36"/>
  <c r="G34" i="36"/>
  <c r="S35" i="36"/>
  <c r="AD35" i="36"/>
  <c r="H34" i="35"/>
  <c r="B34" i="35"/>
  <c r="B33" i="34"/>
  <c r="H33" i="34"/>
  <c r="J34" i="32"/>
  <c r="A34" i="32"/>
  <c r="A33" i="32"/>
  <c r="J33" i="32"/>
  <c r="I34" i="34"/>
  <c r="S35" i="34"/>
  <c r="AD35" i="34"/>
  <c r="I33" i="34"/>
  <c r="S36" i="35"/>
  <c r="AD36" i="35"/>
  <c r="I35" i="35"/>
  <c r="I34" i="35"/>
  <c r="S36" i="33"/>
  <c r="AD36" i="33"/>
  <c r="G34" i="32"/>
  <c r="A33" i="33"/>
  <c r="J33" i="33"/>
  <c r="S36" i="32"/>
  <c r="AD36" i="32"/>
  <c r="H33" i="35"/>
  <c r="B33" i="35"/>
  <c r="I34" i="33"/>
  <c r="H32" i="34"/>
  <c r="B32" i="34"/>
  <c r="G34" i="33"/>
  <c r="B33" i="33"/>
  <c r="H33" i="33"/>
  <c r="A33" i="31"/>
  <c r="J33" i="31"/>
  <c r="I34" i="31"/>
  <c r="S36" i="31"/>
  <c r="AD36" i="31"/>
  <c r="I35" i="31"/>
  <c r="B33" i="31"/>
  <c r="H33" i="31"/>
  <c r="I33" i="30"/>
  <c r="J32" i="30"/>
  <c r="A32" i="30"/>
  <c r="G34" i="31"/>
  <c r="G33" i="30"/>
  <c r="S35" i="30"/>
  <c r="AD35" i="30"/>
  <c r="B34" i="29"/>
  <c r="H34" i="29"/>
  <c r="J33" i="29"/>
  <c r="A33" i="29"/>
  <c r="I34" i="29"/>
  <c r="S36" i="29"/>
  <c r="AD36" i="29"/>
  <c r="I26" i="1"/>
  <c r="S27" i="1"/>
  <c r="AD27" i="1"/>
  <c r="H24" i="1"/>
  <c r="B24" i="1"/>
  <c r="AY27" i="1"/>
  <c r="J35" i="37"/>
  <c r="A35" i="37"/>
  <c r="G35" i="37"/>
  <c r="I36" i="37"/>
  <c r="S37" i="37"/>
  <c r="AD37" i="37"/>
  <c r="H34" i="37"/>
  <c r="B34" i="37"/>
  <c r="J33" i="36"/>
  <c r="B25" i="1"/>
  <c r="G28" i="26"/>
  <c r="F7" i="26"/>
  <c r="G8" i="26"/>
  <c r="O13" i="26"/>
  <c r="G23" i="26"/>
  <c r="O28" i="26"/>
  <c r="O8" i="26"/>
  <c r="G18" i="26"/>
  <c r="O23" i="26"/>
  <c r="G33" i="26"/>
  <c r="G13" i="26"/>
  <c r="O18" i="26"/>
  <c r="B34" i="38"/>
  <c r="A26" i="1"/>
  <c r="J26" i="1"/>
  <c r="I35" i="38"/>
  <c r="A35" i="38"/>
  <c r="A25" i="1"/>
  <c r="J25" i="1"/>
  <c r="H34" i="36"/>
  <c r="B34" i="36"/>
  <c r="S36" i="36"/>
  <c r="AD36" i="36"/>
  <c r="G36" i="38"/>
  <c r="S37" i="38"/>
  <c r="AD37" i="38"/>
  <c r="I34" i="36"/>
  <c r="B35" i="38"/>
  <c r="H35" i="38"/>
  <c r="J34" i="34"/>
  <c r="A34" i="34"/>
  <c r="A35" i="35"/>
  <c r="J35" i="35"/>
  <c r="A33" i="34"/>
  <c r="J33" i="34"/>
  <c r="G35" i="33"/>
  <c r="I35" i="33"/>
  <c r="G35" i="35"/>
  <c r="J34" i="33"/>
  <c r="A34" i="33"/>
  <c r="S37" i="32"/>
  <c r="AD37" i="32"/>
  <c r="S36" i="34"/>
  <c r="AD36" i="34"/>
  <c r="I35" i="34"/>
  <c r="B34" i="32"/>
  <c r="H34" i="32"/>
  <c r="I36" i="33"/>
  <c r="S37" i="33"/>
  <c r="AD37" i="33"/>
  <c r="I36" i="35"/>
  <c r="S37" i="35"/>
  <c r="AD37" i="35"/>
  <c r="I35" i="32"/>
  <c r="G34" i="34"/>
  <c r="H34" i="33"/>
  <c r="B34" i="33"/>
  <c r="J34" i="35"/>
  <c r="A34" i="35"/>
  <c r="G35" i="32"/>
  <c r="A35" i="31"/>
  <c r="J35" i="31"/>
  <c r="J33" i="30"/>
  <c r="A33" i="30"/>
  <c r="H33" i="30"/>
  <c r="B33" i="30"/>
  <c r="J34" i="31"/>
  <c r="A34" i="31"/>
  <c r="G35" i="31"/>
  <c r="S36" i="30"/>
  <c r="AD36" i="30"/>
  <c r="G36" i="31"/>
  <c r="S37" i="31"/>
  <c r="AD37" i="31"/>
  <c r="H34" i="31"/>
  <c r="B34" i="31"/>
  <c r="I34" i="30"/>
  <c r="G34" i="30"/>
  <c r="A34" i="29"/>
  <c r="J34" i="29"/>
  <c r="G35" i="29"/>
  <c r="I35" i="29"/>
  <c r="S37" i="29"/>
  <c r="AD37" i="29"/>
  <c r="I27" i="1"/>
  <c r="S28" i="1"/>
  <c r="AD28" i="1"/>
  <c r="J36" i="37"/>
  <c r="A36" i="37"/>
  <c r="G36" i="37"/>
  <c r="I37" i="37"/>
  <c r="S38" i="37"/>
  <c r="AD38" i="37"/>
  <c r="H35" i="37"/>
  <c r="B35" i="37"/>
  <c r="J35" i="38"/>
  <c r="A27" i="1"/>
  <c r="J27" i="1"/>
  <c r="H36" i="38"/>
  <c r="B36" i="38"/>
  <c r="S38" i="38"/>
  <c r="AD38" i="38"/>
  <c r="I37" i="38"/>
  <c r="I36" i="36"/>
  <c r="S37" i="36"/>
  <c r="AD37" i="36"/>
  <c r="J34" i="36"/>
  <c r="A34" i="36"/>
  <c r="I36" i="38"/>
  <c r="G35" i="36"/>
  <c r="I35" i="36"/>
  <c r="J36" i="35"/>
  <c r="A36" i="35"/>
  <c r="A35" i="34"/>
  <c r="J35" i="34"/>
  <c r="J36" i="33"/>
  <c r="A36" i="33"/>
  <c r="S38" i="32"/>
  <c r="AD38" i="32"/>
  <c r="G36" i="35"/>
  <c r="H34" i="34"/>
  <c r="B34" i="34"/>
  <c r="B35" i="35"/>
  <c r="H35" i="35"/>
  <c r="G35" i="34"/>
  <c r="I36" i="34"/>
  <c r="S37" i="34"/>
  <c r="AD37" i="34"/>
  <c r="G36" i="32"/>
  <c r="J35" i="33"/>
  <c r="A35" i="33"/>
  <c r="I36" i="32"/>
  <c r="S38" i="35"/>
  <c r="AD38" i="35"/>
  <c r="G37" i="35"/>
  <c r="G36" i="33"/>
  <c r="B35" i="33"/>
  <c r="H35" i="33"/>
  <c r="S38" i="33"/>
  <c r="AD38" i="33"/>
  <c r="G37" i="33"/>
  <c r="A35" i="32"/>
  <c r="J35" i="32"/>
  <c r="B35" i="32"/>
  <c r="H35" i="32"/>
  <c r="B36" i="31"/>
  <c r="H36" i="31"/>
  <c r="A34" i="30"/>
  <c r="J34" i="30"/>
  <c r="S38" i="31"/>
  <c r="AD38" i="31"/>
  <c r="S37" i="30"/>
  <c r="AD37" i="30"/>
  <c r="I36" i="30"/>
  <c r="G35" i="30"/>
  <c r="I35" i="30"/>
  <c r="I36" i="31"/>
  <c r="H34" i="30"/>
  <c r="B34" i="30"/>
  <c r="B35" i="31"/>
  <c r="H35" i="31"/>
  <c r="J35" i="29"/>
  <c r="A35" i="29"/>
  <c r="I36" i="29"/>
  <c r="S38" i="29"/>
  <c r="AD38" i="29"/>
  <c r="G36" i="29"/>
  <c r="H35" i="29"/>
  <c r="B35" i="29"/>
  <c r="I28" i="1"/>
  <c r="S29" i="1"/>
  <c r="AD29" i="1"/>
  <c r="H26" i="1"/>
  <c r="B26" i="1"/>
  <c r="A37" i="37"/>
  <c r="J37" i="37"/>
  <c r="G37" i="37"/>
  <c r="G38" i="37"/>
  <c r="S39" i="37"/>
  <c r="AD39" i="37"/>
  <c r="B36" i="37"/>
  <c r="H36" i="37"/>
  <c r="A28" i="1"/>
  <c r="J28" i="1"/>
  <c r="A37" i="38"/>
  <c r="J37" i="38"/>
  <c r="J36" i="36"/>
  <c r="A36" i="36"/>
  <c r="G36" i="36"/>
  <c r="I38" i="38"/>
  <c r="S39" i="38"/>
  <c r="AD39" i="38"/>
  <c r="H35" i="36"/>
  <c r="B35" i="36"/>
  <c r="A35" i="36"/>
  <c r="J35" i="36"/>
  <c r="J36" i="38"/>
  <c r="A36" i="38"/>
  <c r="G37" i="38"/>
  <c r="S38" i="36"/>
  <c r="AD38" i="36"/>
  <c r="I37" i="36"/>
  <c r="J36" i="34"/>
  <c r="A36" i="34"/>
  <c r="B37" i="33"/>
  <c r="H37" i="33"/>
  <c r="H37" i="35"/>
  <c r="B37" i="35"/>
  <c r="H36" i="35"/>
  <c r="B36" i="35"/>
  <c r="I37" i="33"/>
  <c r="S39" i="33"/>
  <c r="AD39" i="33"/>
  <c r="I37" i="35"/>
  <c r="I38" i="32"/>
  <c r="S39" i="32"/>
  <c r="AD39" i="32"/>
  <c r="H35" i="34"/>
  <c r="B35" i="34"/>
  <c r="I37" i="32"/>
  <c r="H36" i="32"/>
  <c r="B36" i="32"/>
  <c r="G37" i="32"/>
  <c r="G36" i="34"/>
  <c r="J36" i="32"/>
  <c r="A36" i="32"/>
  <c r="H36" i="33"/>
  <c r="B36" i="33"/>
  <c r="S38" i="34"/>
  <c r="AD38" i="34"/>
  <c r="G37" i="34"/>
  <c r="S39" i="35"/>
  <c r="AD39" i="35"/>
  <c r="I38" i="35"/>
  <c r="A36" i="30"/>
  <c r="J36" i="30"/>
  <c r="A36" i="31"/>
  <c r="J36" i="31"/>
  <c r="G36" i="30"/>
  <c r="J35" i="30"/>
  <c r="A35" i="30"/>
  <c r="S38" i="30"/>
  <c r="AD38" i="30"/>
  <c r="I37" i="31"/>
  <c r="G37" i="31"/>
  <c r="H35" i="30"/>
  <c r="B35" i="30"/>
  <c r="S39" i="31"/>
  <c r="AD39" i="31"/>
  <c r="H36" i="29"/>
  <c r="B36" i="29"/>
  <c r="J36" i="29"/>
  <c r="A36" i="29"/>
  <c r="I37" i="29"/>
  <c r="S39" i="29"/>
  <c r="AD39" i="29"/>
  <c r="G37" i="29"/>
  <c r="S30" i="1"/>
  <c r="AD30" i="1"/>
  <c r="H27" i="1"/>
  <c r="B27" i="1"/>
  <c r="B38" i="37"/>
  <c r="H38" i="37"/>
  <c r="I38" i="37"/>
  <c r="G39" i="37"/>
  <c r="S40" i="37"/>
  <c r="AD40" i="37"/>
  <c r="B37" i="37"/>
  <c r="H37" i="37"/>
  <c r="I29" i="1"/>
  <c r="G37" i="36"/>
  <c r="B37" i="36"/>
  <c r="A38" i="38"/>
  <c r="J38" i="38"/>
  <c r="G38" i="38"/>
  <c r="H36" i="36"/>
  <c r="B36" i="36"/>
  <c r="H37" i="38"/>
  <c r="B37" i="38"/>
  <c r="J37" i="36"/>
  <c r="A37" i="36"/>
  <c r="I38" i="36"/>
  <c r="S39" i="36"/>
  <c r="AD39" i="36"/>
  <c r="S40" i="38"/>
  <c r="AD40" i="38"/>
  <c r="G39" i="38"/>
  <c r="J38" i="32"/>
  <c r="A38" i="32"/>
  <c r="J38" i="35"/>
  <c r="A38" i="35"/>
  <c r="H37" i="34"/>
  <c r="B37" i="34"/>
  <c r="G38" i="32"/>
  <c r="A37" i="33"/>
  <c r="J37" i="33"/>
  <c r="G38" i="35"/>
  <c r="S40" i="35"/>
  <c r="AD40" i="35"/>
  <c r="I39" i="35"/>
  <c r="A37" i="32"/>
  <c r="J37" i="32"/>
  <c r="S40" i="32"/>
  <c r="AD40" i="32"/>
  <c r="A37" i="35"/>
  <c r="J37" i="35"/>
  <c r="S40" i="33"/>
  <c r="AD40" i="33"/>
  <c r="I39" i="33"/>
  <c r="I37" i="34"/>
  <c r="S39" i="34"/>
  <c r="AD39" i="34"/>
  <c r="H37" i="32"/>
  <c r="B37" i="32"/>
  <c r="I38" i="33"/>
  <c r="G38" i="33"/>
  <c r="H36" i="34"/>
  <c r="B36" i="34"/>
  <c r="G37" i="30"/>
  <c r="I37" i="30"/>
  <c r="B36" i="30"/>
  <c r="H36" i="30"/>
  <c r="G39" i="31"/>
  <c r="S40" i="31"/>
  <c r="AD40" i="31"/>
  <c r="G38" i="31"/>
  <c r="I38" i="31"/>
  <c r="J37" i="31"/>
  <c r="A37" i="31"/>
  <c r="H37" i="31"/>
  <c r="B37" i="31"/>
  <c r="S39" i="30"/>
  <c r="AD39" i="30"/>
  <c r="I38" i="30"/>
  <c r="S40" i="29"/>
  <c r="AD40" i="29"/>
  <c r="G39" i="29"/>
  <c r="B37" i="29"/>
  <c r="H37" i="29"/>
  <c r="A37" i="29"/>
  <c r="J37" i="29"/>
  <c r="G38" i="29"/>
  <c r="I38" i="29"/>
  <c r="S31" i="1"/>
  <c r="AD31" i="1"/>
  <c r="B28" i="1"/>
  <c r="H28" i="1"/>
  <c r="B39" i="37"/>
  <c r="H39" i="37"/>
  <c r="I39" i="37"/>
  <c r="I40" i="37"/>
  <c r="S41" i="37"/>
  <c r="AD41" i="37"/>
  <c r="A38" i="37"/>
  <c r="J38" i="37"/>
  <c r="H37" i="36"/>
  <c r="A29" i="1"/>
  <c r="J29" i="1"/>
  <c r="I30" i="1"/>
  <c r="H39" i="38"/>
  <c r="B39" i="38"/>
  <c r="J38" i="36"/>
  <c r="A38" i="36"/>
  <c r="G38" i="36"/>
  <c r="I39" i="38"/>
  <c r="B38" i="38"/>
  <c r="H38" i="38"/>
  <c r="I40" i="38"/>
  <c r="S41" i="38"/>
  <c r="AD41" i="38"/>
  <c r="S40" i="36"/>
  <c r="AD40" i="36"/>
  <c r="J39" i="33"/>
  <c r="A39" i="33"/>
  <c r="J39" i="35"/>
  <c r="A39" i="35"/>
  <c r="G39" i="35"/>
  <c r="H38" i="32"/>
  <c r="B38" i="32"/>
  <c r="J37" i="34"/>
  <c r="A37" i="34"/>
  <c r="G39" i="33"/>
  <c r="G38" i="34"/>
  <c r="I38" i="34"/>
  <c r="H38" i="35"/>
  <c r="B38" i="35"/>
  <c r="S41" i="33"/>
  <c r="AD41" i="33"/>
  <c r="S41" i="35"/>
  <c r="AD41" i="35"/>
  <c r="I40" i="35"/>
  <c r="I40" i="32"/>
  <c r="S41" i="32"/>
  <c r="AD41" i="32"/>
  <c r="B38" i="33"/>
  <c r="H38" i="33"/>
  <c r="G39" i="32"/>
  <c r="J38" i="33"/>
  <c r="A38" i="33"/>
  <c r="I39" i="32"/>
  <c r="I39" i="34"/>
  <c r="S40" i="34"/>
  <c r="AD40" i="34"/>
  <c r="A38" i="30"/>
  <c r="J38" i="30"/>
  <c r="H39" i="31"/>
  <c r="B39" i="31"/>
  <c r="H38" i="31"/>
  <c r="B38" i="31"/>
  <c r="J38" i="31"/>
  <c r="A38" i="31"/>
  <c r="J37" i="30"/>
  <c r="A37" i="30"/>
  <c r="S40" i="30"/>
  <c r="AD40" i="30"/>
  <c r="S41" i="31"/>
  <c r="AD41" i="31"/>
  <c r="G40" i="31"/>
  <c r="I39" i="31"/>
  <c r="H37" i="30"/>
  <c r="B37" i="30"/>
  <c r="G38" i="30"/>
  <c r="B39" i="29"/>
  <c r="H39" i="29"/>
  <c r="H38" i="29"/>
  <c r="B38" i="29"/>
  <c r="J38" i="29"/>
  <c r="A38" i="29"/>
  <c r="G40" i="29"/>
  <c r="S41" i="29"/>
  <c r="AD41" i="29"/>
  <c r="I39" i="29"/>
  <c r="I31" i="1"/>
  <c r="S32" i="1"/>
  <c r="AD32" i="1"/>
  <c r="H29" i="1"/>
  <c r="B29" i="1"/>
  <c r="A40" i="37"/>
  <c r="J40" i="37"/>
  <c r="G40" i="37"/>
  <c r="G41" i="37"/>
  <c r="S42" i="37"/>
  <c r="AD42" i="37"/>
  <c r="J39" i="37"/>
  <c r="A39" i="37"/>
  <c r="G40" i="38"/>
  <c r="B40" i="38"/>
  <c r="A31" i="1"/>
  <c r="J31" i="1"/>
  <c r="A30" i="1"/>
  <c r="J30" i="1"/>
  <c r="G40" i="35"/>
  <c r="B40" i="35"/>
  <c r="S42" i="38"/>
  <c r="AD42" i="38"/>
  <c r="J39" i="38"/>
  <c r="A39" i="38"/>
  <c r="H38" i="36"/>
  <c r="B38" i="36"/>
  <c r="G39" i="36"/>
  <c r="S41" i="36"/>
  <c r="AD41" i="36"/>
  <c r="A40" i="38"/>
  <c r="J40" i="38"/>
  <c r="I39" i="36"/>
  <c r="I41" i="38"/>
  <c r="G41" i="38"/>
  <c r="J40" i="32"/>
  <c r="A40" i="32"/>
  <c r="J39" i="34"/>
  <c r="A39" i="34"/>
  <c r="G40" i="32"/>
  <c r="H39" i="33"/>
  <c r="B39" i="33"/>
  <c r="A40" i="35"/>
  <c r="J40" i="35"/>
  <c r="B38" i="34"/>
  <c r="H38" i="34"/>
  <c r="J39" i="32"/>
  <c r="A39" i="32"/>
  <c r="S42" i="35"/>
  <c r="AD42" i="35"/>
  <c r="S41" i="34"/>
  <c r="AD41" i="34"/>
  <c r="S42" i="32"/>
  <c r="AD42" i="32"/>
  <c r="H39" i="35"/>
  <c r="B39" i="35"/>
  <c r="G40" i="33"/>
  <c r="A38" i="34"/>
  <c r="J38" i="34"/>
  <c r="I40" i="33"/>
  <c r="S42" i="33"/>
  <c r="AD42" i="33"/>
  <c r="I41" i="33"/>
  <c r="G39" i="34"/>
  <c r="B39" i="32"/>
  <c r="H39" i="32"/>
  <c r="H40" i="31"/>
  <c r="B40" i="31"/>
  <c r="J39" i="31"/>
  <c r="A39" i="31"/>
  <c r="S42" i="31"/>
  <c r="AD42" i="31"/>
  <c r="S41" i="30"/>
  <c r="AD41" i="30"/>
  <c r="H38" i="30"/>
  <c r="B38" i="30"/>
  <c r="G39" i="30"/>
  <c r="I40" i="31"/>
  <c r="I39" i="30"/>
  <c r="H40" i="29"/>
  <c r="B40" i="29"/>
  <c r="S42" i="29"/>
  <c r="AD42" i="29"/>
  <c r="A39" i="29"/>
  <c r="J39" i="29"/>
  <c r="I40" i="29"/>
  <c r="B30" i="1"/>
  <c r="H30" i="1"/>
  <c r="I32" i="1"/>
  <c r="S33" i="1"/>
  <c r="AD33" i="1"/>
  <c r="H40" i="38"/>
  <c r="B41" i="37"/>
  <c r="H41" i="37"/>
  <c r="I41" i="37"/>
  <c r="G42" i="37"/>
  <c r="S43" i="37"/>
  <c r="AD43" i="37"/>
  <c r="B40" i="37"/>
  <c r="H40" i="37"/>
  <c r="H40" i="35"/>
  <c r="A32" i="1"/>
  <c r="J32" i="1"/>
  <c r="B32" i="1"/>
  <c r="H39" i="36"/>
  <c r="B39" i="36"/>
  <c r="J41" i="38"/>
  <c r="A41" i="38"/>
  <c r="S43" i="38"/>
  <c r="AD43" i="38"/>
  <c r="I42" i="38"/>
  <c r="I40" i="36"/>
  <c r="G40" i="36"/>
  <c r="H41" i="38"/>
  <c r="B41" i="38"/>
  <c r="I41" i="36"/>
  <c r="S42" i="36"/>
  <c r="AD42" i="36"/>
  <c r="J39" i="36"/>
  <c r="A39" i="36"/>
  <c r="A41" i="33"/>
  <c r="J41" i="33"/>
  <c r="I42" i="35"/>
  <c r="S43" i="35"/>
  <c r="AD43" i="35"/>
  <c r="I42" i="33"/>
  <c r="S43" i="33"/>
  <c r="AD43" i="33"/>
  <c r="S42" i="34"/>
  <c r="AD42" i="34"/>
  <c r="H39" i="34"/>
  <c r="B39" i="34"/>
  <c r="I41" i="32"/>
  <c r="H40" i="32"/>
  <c r="B40" i="32"/>
  <c r="I41" i="35"/>
  <c r="H40" i="33"/>
  <c r="B40" i="33"/>
  <c r="J40" i="33"/>
  <c r="A40" i="33"/>
  <c r="G41" i="32"/>
  <c r="I40" i="34"/>
  <c r="S43" i="32"/>
  <c r="AD43" i="32"/>
  <c r="G41" i="35"/>
  <c r="G41" i="33"/>
  <c r="G40" i="34"/>
  <c r="A40" i="31"/>
  <c r="J40" i="31"/>
  <c r="I40" i="30"/>
  <c r="A39" i="30"/>
  <c r="J39" i="30"/>
  <c r="S42" i="30"/>
  <c r="AD42" i="30"/>
  <c r="G41" i="31"/>
  <c r="G40" i="30"/>
  <c r="I41" i="31"/>
  <c r="H39" i="30"/>
  <c r="B39" i="30"/>
  <c r="S43" i="31"/>
  <c r="AD43" i="31"/>
  <c r="I42" i="31"/>
  <c r="I41" i="29"/>
  <c r="G42" i="29"/>
  <c r="S43" i="29"/>
  <c r="AD43" i="29"/>
  <c r="G41" i="29"/>
  <c r="J40" i="29"/>
  <c r="A40" i="29"/>
  <c r="B31" i="1"/>
  <c r="H31" i="1"/>
  <c r="S34" i="1"/>
  <c r="AD34" i="1"/>
  <c r="H32" i="1"/>
  <c r="H42" i="37"/>
  <c r="B42" i="37"/>
  <c r="I42" i="37"/>
  <c r="G43" i="37"/>
  <c r="B43" i="37"/>
  <c r="S44" i="37"/>
  <c r="AD44" i="37"/>
  <c r="A41" i="37"/>
  <c r="J41" i="37"/>
  <c r="G42" i="38"/>
  <c r="B42" i="38"/>
  <c r="I33" i="1"/>
  <c r="G42" i="33"/>
  <c r="B42" i="33"/>
  <c r="J41" i="36"/>
  <c r="A41" i="36"/>
  <c r="B40" i="36"/>
  <c r="H40" i="36"/>
  <c r="A42" i="38"/>
  <c r="J42" i="38"/>
  <c r="G41" i="36"/>
  <c r="A40" i="36"/>
  <c r="J40" i="36"/>
  <c r="S43" i="36"/>
  <c r="AD43" i="36"/>
  <c r="I43" i="38"/>
  <c r="S44" i="38"/>
  <c r="AD44" i="38"/>
  <c r="A42" i="35"/>
  <c r="J42" i="35"/>
  <c r="I43" i="32"/>
  <c r="S44" i="32"/>
  <c r="AD44" i="32"/>
  <c r="G42" i="35"/>
  <c r="A42" i="33"/>
  <c r="J42" i="33"/>
  <c r="H41" i="33"/>
  <c r="B41" i="33"/>
  <c r="A40" i="34"/>
  <c r="J40" i="34"/>
  <c r="G43" i="32"/>
  <c r="B43" i="32"/>
  <c r="S44" i="35"/>
  <c r="AD44" i="35"/>
  <c r="J41" i="35"/>
  <c r="A41" i="35"/>
  <c r="S43" i="34"/>
  <c r="AD43" i="34"/>
  <c r="S44" i="33"/>
  <c r="AD44" i="33"/>
  <c r="G42" i="32"/>
  <c r="J41" i="32"/>
  <c r="A41" i="32"/>
  <c r="H41" i="32"/>
  <c r="B41" i="32"/>
  <c r="I41" i="34"/>
  <c r="I42" i="32"/>
  <c r="H41" i="35"/>
  <c r="B41" i="35"/>
  <c r="G41" i="34"/>
  <c r="B40" i="34"/>
  <c r="H40" i="34"/>
  <c r="A42" i="31"/>
  <c r="J42" i="31"/>
  <c r="I43" i="31"/>
  <c r="S44" i="31"/>
  <c r="AD44" i="31"/>
  <c r="S43" i="30"/>
  <c r="AD43" i="30"/>
  <c r="J41" i="31"/>
  <c r="A41" i="31"/>
  <c r="G42" i="31"/>
  <c r="H41" i="31"/>
  <c r="B41" i="31"/>
  <c r="G41" i="30"/>
  <c r="B40" i="30"/>
  <c r="H40" i="30"/>
  <c r="I41" i="30"/>
  <c r="J40" i="30"/>
  <c r="A40" i="30"/>
  <c r="H42" i="29"/>
  <c r="B42" i="29"/>
  <c r="B41" i="29"/>
  <c r="H41" i="29"/>
  <c r="A41" i="29"/>
  <c r="J41" i="29"/>
  <c r="S44" i="29"/>
  <c r="AD44" i="29"/>
  <c r="I43" i="29"/>
  <c r="I42" i="29"/>
  <c r="S35" i="1"/>
  <c r="AD35" i="1"/>
  <c r="I43" i="37"/>
  <c r="G44" i="37"/>
  <c r="S45" i="37"/>
  <c r="AD45" i="37"/>
  <c r="A42" i="37"/>
  <c r="J42" i="37"/>
  <c r="H42" i="33"/>
  <c r="J33" i="1"/>
  <c r="A33" i="1"/>
  <c r="H42" i="38"/>
  <c r="I34" i="1"/>
  <c r="J43" i="38"/>
  <c r="A43" i="38"/>
  <c r="G43" i="38"/>
  <c r="B43" i="38"/>
  <c r="H41" i="36"/>
  <c r="B41" i="36"/>
  <c r="I43" i="36"/>
  <c r="S44" i="36"/>
  <c r="AD44" i="36"/>
  <c r="S45" i="38"/>
  <c r="AD45" i="38"/>
  <c r="I44" i="38"/>
  <c r="G42" i="36"/>
  <c r="I42" i="36"/>
  <c r="S45" i="35"/>
  <c r="AD45" i="35"/>
  <c r="A43" i="32"/>
  <c r="J43" i="32"/>
  <c r="H42" i="35"/>
  <c r="B42" i="35"/>
  <c r="I43" i="35"/>
  <c r="G44" i="33"/>
  <c r="S45" i="33"/>
  <c r="AD45" i="33"/>
  <c r="B41" i="34"/>
  <c r="H41" i="34"/>
  <c r="S45" i="32"/>
  <c r="AD45" i="32"/>
  <c r="G43" i="35"/>
  <c r="B43" i="35"/>
  <c r="G42" i="34"/>
  <c r="A42" i="32"/>
  <c r="J42" i="32"/>
  <c r="B42" i="32"/>
  <c r="H42" i="32"/>
  <c r="I43" i="34"/>
  <c r="S44" i="34"/>
  <c r="AD44" i="34"/>
  <c r="I42" i="34"/>
  <c r="I43" i="33"/>
  <c r="J41" i="34"/>
  <c r="A41" i="34"/>
  <c r="G43" i="33"/>
  <c r="B43" i="33"/>
  <c r="J43" i="31"/>
  <c r="A43" i="31"/>
  <c r="H41" i="30"/>
  <c r="B41" i="30"/>
  <c r="G43" i="30"/>
  <c r="B43" i="30"/>
  <c r="S44" i="30"/>
  <c r="AD44" i="30"/>
  <c r="G44" i="31"/>
  <c r="S45" i="31"/>
  <c r="AD45" i="31"/>
  <c r="I42" i="30"/>
  <c r="J41" i="30"/>
  <c r="A41" i="30"/>
  <c r="G43" i="31"/>
  <c r="B43" i="31"/>
  <c r="G42" i="30"/>
  <c r="B42" i="31"/>
  <c r="H42" i="31"/>
  <c r="J43" i="29"/>
  <c r="A43" i="29"/>
  <c r="J42" i="29"/>
  <c r="A42" i="29"/>
  <c r="I44" i="29"/>
  <c r="S45" i="29"/>
  <c r="AD45" i="29"/>
  <c r="G43" i="29"/>
  <c r="B43" i="29"/>
  <c r="B33" i="1"/>
  <c r="H33" i="1"/>
  <c r="S36" i="1"/>
  <c r="AD36" i="1"/>
  <c r="B44" i="37"/>
  <c r="H44" i="37"/>
  <c r="I44" i="37"/>
  <c r="I45" i="37"/>
  <c r="S46" i="37"/>
  <c r="AD46" i="37"/>
  <c r="J43" i="37"/>
  <c r="A43" i="37"/>
  <c r="J34" i="1"/>
  <c r="A34" i="1"/>
  <c r="I35" i="1"/>
  <c r="J44" i="38"/>
  <c r="A44" i="38"/>
  <c r="J43" i="36"/>
  <c r="A43" i="36"/>
  <c r="G43" i="36"/>
  <c r="B43" i="36"/>
  <c r="H42" i="36"/>
  <c r="B42" i="36"/>
  <c r="S45" i="36"/>
  <c r="AD45" i="36"/>
  <c r="I44" i="36"/>
  <c r="G44" i="38"/>
  <c r="I45" i="38"/>
  <c r="S46" i="38"/>
  <c r="AD46" i="38"/>
  <c r="A42" i="36"/>
  <c r="J42" i="36"/>
  <c r="J43" i="35"/>
  <c r="A43" i="35"/>
  <c r="A43" i="33"/>
  <c r="J43" i="33"/>
  <c r="J43" i="34"/>
  <c r="A43" i="34"/>
  <c r="S46" i="33"/>
  <c r="AD46" i="33"/>
  <c r="I45" i="33"/>
  <c r="G44" i="32"/>
  <c r="I44" i="32"/>
  <c r="S45" i="34"/>
  <c r="AD45" i="34"/>
  <c r="S46" i="35"/>
  <c r="AD46" i="35"/>
  <c r="I45" i="32"/>
  <c r="S46" i="32"/>
  <c r="AD46" i="32"/>
  <c r="I44" i="33"/>
  <c r="A42" i="34"/>
  <c r="J42" i="34"/>
  <c r="H42" i="34"/>
  <c r="B42" i="34"/>
  <c r="I44" i="35"/>
  <c r="B44" i="33"/>
  <c r="H44" i="33"/>
  <c r="G43" i="34"/>
  <c r="B43" i="34"/>
  <c r="G44" i="35"/>
  <c r="H44" i="31"/>
  <c r="B44" i="31"/>
  <c r="H42" i="30"/>
  <c r="B42" i="30"/>
  <c r="S45" i="30"/>
  <c r="AD45" i="30"/>
  <c r="I43" i="30"/>
  <c r="I44" i="31"/>
  <c r="S46" i="31"/>
  <c r="AD46" i="31"/>
  <c r="G45" i="31"/>
  <c r="J42" i="30"/>
  <c r="A42" i="30"/>
  <c r="J44" i="29"/>
  <c r="A44" i="29"/>
  <c r="S46" i="29"/>
  <c r="AD46" i="29"/>
  <c r="G44" i="29"/>
  <c r="S37" i="1"/>
  <c r="AD37" i="1"/>
  <c r="B34" i="1"/>
  <c r="H34" i="1"/>
  <c r="J45" i="37"/>
  <c r="A45" i="37"/>
  <c r="G45" i="37"/>
  <c r="G46" i="37"/>
  <c r="S47" i="37"/>
  <c r="AD47" i="37"/>
  <c r="A44" i="37"/>
  <c r="J44" i="37"/>
  <c r="G45" i="33"/>
  <c r="H45" i="33"/>
  <c r="J35" i="1"/>
  <c r="A35" i="1"/>
  <c r="I36" i="1"/>
  <c r="A45" i="38"/>
  <c r="J45" i="38"/>
  <c r="J44" i="36"/>
  <c r="A44" i="36"/>
  <c r="H44" i="38"/>
  <c r="B44" i="38"/>
  <c r="G44" i="36"/>
  <c r="S46" i="36"/>
  <c r="AD46" i="36"/>
  <c r="I45" i="36"/>
  <c r="I46" i="38"/>
  <c r="S47" i="38"/>
  <c r="AD47" i="38"/>
  <c r="G45" i="38"/>
  <c r="A45" i="32"/>
  <c r="J45" i="32"/>
  <c r="J45" i="33"/>
  <c r="A45" i="33"/>
  <c r="H44" i="35"/>
  <c r="B44" i="35"/>
  <c r="J44" i="32"/>
  <c r="A44" i="32"/>
  <c r="I44" i="34"/>
  <c r="J44" i="35"/>
  <c r="A44" i="35"/>
  <c r="G45" i="35"/>
  <c r="S46" i="34"/>
  <c r="AD46" i="34"/>
  <c r="I45" i="34"/>
  <c r="A44" i="33"/>
  <c r="J44" i="33"/>
  <c r="G44" i="34"/>
  <c r="S47" i="33"/>
  <c r="AD47" i="33"/>
  <c r="I46" i="33"/>
  <c r="S47" i="32"/>
  <c r="AD47" i="32"/>
  <c r="G45" i="32"/>
  <c r="S47" i="35"/>
  <c r="AD47" i="35"/>
  <c r="I46" i="35"/>
  <c r="H44" i="32"/>
  <c r="B44" i="32"/>
  <c r="I45" i="35"/>
  <c r="B45" i="31"/>
  <c r="H45" i="31"/>
  <c r="S47" i="31"/>
  <c r="AD47" i="31"/>
  <c r="I46" i="31"/>
  <c r="S46" i="30"/>
  <c r="AD46" i="30"/>
  <c r="I45" i="30"/>
  <c r="G44" i="30"/>
  <c r="I44" i="30"/>
  <c r="I45" i="31"/>
  <c r="J44" i="31"/>
  <c r="A44" i="31"/>
  <c r="A43" i="30"/>
  <c r="J43" i="30"/>
  <c r="H44" i="29"/>
  <c r="B44" i="29"/>
  <c r="S47" i="29"/>
  <c r="AD47" i="29"/>
  <c r="I46" i="29"/>
  <c r="G45" i="29"/>
  <c r="I45" i="29"/>
  <c r="B35" i="1"/>
  <c r="H35" i="1"/>
  <c r="S38" i="1"/>
  <c r="AD38" i="1"/>
  <c r="B45" i="33"/>
  <c r="H46" i="37"/>
  <c r="B46" i="37"/>
  <c r="I46" i="37"/>
  <c r="I47" i="37"/>
  <c r="S48" i="37"/>
  <c r="AD48" i="37"/>
  <c r="B45" i="37"/>
  <c r="H45" i="37"/>
  <c r="A36" i="1"/>
  <c r="J36" i="1"/>
  <c r="I37" i="1"/>
  <c r="G46" i="38"/>
  <c r="H46" i="38"/>
  <c r="A45" i="36"/>
  <c r="J45" i="36"/>
  <c r="H44" i="36"/>
  <c r="B44" i="36"/>
  <c r="J46" i="38"/>
  <c r="A46" i="38"/>
  <c r="B45" i="38"/>
  <c r="H45" i="38"/>
  <c r="G45" i="36"/>
  <c r="S48" i="38"/>
  <c r="AD48" i="38"/>
  <c r="I47" i="38"/>
  <c r="S47" i="36"/>
  <c r="AD47" i="36"/>
  <c r="J46" i="33"/>
  <c r="A46" i="33"/>
  <c r="A46" i="35"/>
  <c r="J46" i="35"/>
  <c r="A45" i="34"/>
  <c r="J45" i="34"/>
  <c r="H44" i="34"/>
  <c r="B44" i="34"/>
  <c r="G46" i="35"/>
  <c r="J44" i="34"/>
  <c r="A44" i="34"/>
  <c r="I47" i="35"/>
  <c r="S48" i="35"/>
  <c r="AD48" i="35"/>
  <c r="G45" i="34"/>
  <c r="H45" i="32"/>
  <c r="B45" i="32"/>
  <c r="G46" i="33"/>
  <c r="S48" i="32"/>
  <c r="AD48" i="32"/>
  <c r="I47" i="32"/>
  <c r="G46" i="34"/>
  <c r="S47" i="34"/>
  <c r="AD47" i="34"/>
  <c r="A45" i="35"/>
  <c r="J45" i="35"/>
  <c r="B45" i="35"/>
  <c r="H45" i="35"/>
  <c r="G46" i="32"/>
  <c r="I46" i="32"/>
  <c r="I47" i="33"/>
  <c r="S48" i="33"/>
  <c r="AD48" i="33"/>
  <c r="A45" i="30"/>
  <c r="J45" i="30"/>
  <c r="J46" i="31"/>
  <c r="A46" i="31"/>
  <c r="A45" i="31"/>
  <c r="J45" i="31"/>
  <c r="J44" i="30"/>
  <c r="A44" i="30"/>
  <c r="S47" i="30"/>
  <c r="AD47" i="30"/>
  <c r="G45" i="30"/>
  <c r="H44" i="30"/>
  <c r="B44" i="30"/>
  <c r="S48" i="31"/>
  <c r="AD48" i="31"/>
  <c r="I47" i="31"/>
  <c r="G46" i="31"/>
  <c r="A46" i="29"/>
  <c r="J46" i="29"/>
  <c r="H45" i="29"/>
  <c r="B45" i="29"/>
  <c r="G46" i="29"/>
  <c r="G47" i="29"/>
  <c r="S48" i="29"/>
  <c r="AD48" i="29"/>
  <c r="J45" i="29"/>
  <c r="A45" i="29"/>
  <c r="H36" i="1"/>
  <c r="B36" i="1"/>
  <c r="I38" i="1"/>
  <c r="S39" i="1"/>
  <c r="AD39" i="1"/>
  <c r="A47" i="37"/>
  <c r="G47" i="37"/>
  <c r="G48" i="37"/>
  <c r="S49" i="37"/>
  <c r="AD49" i="37"/>
  <c r="J46" i="37"/>
  <c r="J47" i="37"/>
  <c r="A46" i="37"/>
  <c r="G47" i="38"/>
  <c r="B47" i="38"/>
  <c r="G47" i="35"/>
  <c r="H47" i="35"/>
  <c r="A38" i="1"/>
  <c r="J38" i="1"/>
  <c r="G47" i="32"/>
  <c r="B47" i="32"/>
  <c r="I46" i="34"/>
  <c r="J46" i="34"/>
  <c r="B38" i="1"/>
  <c r="B46" i="38"/>
  <c r="A37" i="1"/>
  <c r="J37" i="1"/>
  <c r="B45" i="36"/>
  <c r="H45" i="36"/>
  <c r="A47" i="38"/>
  <c r="J47" i="38"/>
  <c r="S48" i="36"/>
  <c r="AD48" i="36"/>
  <c r="I47" i="36"/>
  <c r="I46" i="36"/>
  <c r="G46" i="36"/>
  <c r="I48" i="38"/>
  <c r="S49" i="38"/>
  <c r="AD49" i="38"/>
  <c r="J47" i="33"/>
  <c r="A47" i="33"/>
  <c r="H46" i="34"/>
  <c r="B46" i="34"/>
  <c r="J46" i="32"/>
  <c r="A46" i="32"/>
  <c r="A47" i="32"/>
  <c r="J47" i="32"/>
  <c r="H46" i="35"/>
  <c r="B46" i="35"/>
  <c r="S49" i="33"/>
  <c r="AD49" i="33"/>
  <c r="S49" i="35"/>
  <c r="AD49" i="35"/>
  <c r="H46" i="33"/>
  <c r="B46" i="33"/>
  <c r="I48" i="33"/>
  <c r="G48" i="33"/>
  <c r="S48" i="34"/>
  <c r="AD48" i="34"/>
  <c r="G47" i="34"/>
  <c r="B45" i="34"/>
  <c r="H45" i="34"/>
  <c r="J47" i="35"/>
  <c r="A47" i="35"/>
  <c r="H46" i="32"/>
  <c r="B46" i="32"/>
  <c r="G47" i="33"/>
  <c r="S49" i="32"/>
  <c r="AD49" i="32"/>
  <c r="A47" i="31"/>
  <c r="J47" i="31"/>
  <c r="H45" i="30"/>
  <c r="B45" i="30"/>
  <c r="B46" i="31"/>
  <c r="H46" i="31"/>
  <c r="I46" i="30"/>
  <c r="S49" i="31"/>
  <c r="AD49" i="31"/>
  <c r="G46" i="30"/>
  <c r="G47" i="30"/>
  <c r="S48" i="30"/>
  <c r="AD48" i="30"/>
  <c r="G47" i="31"/>
  <c r="H47" i="29"/>
  <c r="B47" i="29"/>
  <c r="S49" i="29"/>
  <c r="AD49" i="29"/>
  <c r="G48" i="29"/>
  <c r="I47" i="29"/>
  <c r="H46" i="29"/>
  <c r="B46" i="29"/>
  <c r="B37" i="1"/>
  <c r="H37" i="1"/>
  <c r="I39" i="1"/>
  <c r="S40" i="1"/>
  <c r="AD40" i="1"/>
  <c r="B47" i="35"/>
  <c r="H47" i="38"/>
  <c r="B48" i="37"/>
  <c r="H48" i="37"/>
  <c r="I48" i="37"/>
  <c r="G49" i="37"/>
  <c r="S50" i="37"/>
  <c r="AD50" i="37"/>
  <c r="H47" i="37"/>
  <c r="B47" i="37"/>
  <c r="H47" i="32"/>
  <c r="A46" i="34"/>
  <c r="H38" i="1"/>
  <c r="A39" i="1"/>
  <c r="J39" i="1"/>
  <c r="G48" i="38"/>
  <c r="B48" i="38"/>
  <c r="B39" i="1"/>
  <c r="A47" i="36"/>
  <c r="J47" i="36"/>
  <c r="H46" i="36"/>
  <c r="B46" i="36"/>
  <c r="S49" i="36"/>
  <c r="AD49" i="36"/>
  <c r="J48" i="38"/>
  <c r="A48" i="38"/>
  <c r="G47" i="36"/>
  <c r="J46" i="36"/>
  <c r="A46" i="36"/>
  <c r="S50" i="38"/>
  <c r="AD50" i="38"/>
  <c r="I49" i="38"/>
  <c r="H47" i="34"/>
  <c r="B47" i="34"/>
  <c r="G48" i="35"/>
  <c r="S50" i="35"/>
  <c r="AD50" i="35"/>
  <c r="H47" i="33"/>
  <c r="B47" i="33"/>
  <c r="G48" i="32"/>
  <c r="I47" i="34"/>
  <c r="B48" i="33"/>
  <c r="H48" i="33"/>
  <c r="I48" i="35"/>
  <c r="A48" i="33"/>
  <c r="J48" i="33"/>
  <c r="S50" i="32"/>
  <c r="AD50" i="32"/>
  <c r="I49" i="33"/>
  <c r="S50" i="33"/>
  <c r="AD50" i="33"/>
  <c r="S49" i="34"/>
  <c r="AD49" i="34"/>
  <c r="I48" i="32"/>
  <c r="B47" i="30"/>
  <c r="H47" i="30"/>
  <c r="S49" i="30"/>
  <c r="AD49" i="30"/>
  <c r="G48" i="30"/>
  <c r="H46" i="30"/>
  <c r="B46" i="30"/>
  <c r="I48" i="31"/>
  <c r="I47" i="30"/>
  <c r="J46" i="30"/>
  <c r="A46" i="30"/>
  <c r="B47" i="31"/>
  <c r="H47" i="31"/>
  <c r="S50" i="31"/>
  <c r="AD50" i="31"/>
  <c r="I49" i="31"/>
  <c r="G48" i="31"/>
  <c r="B48" i="29"/>
  <c r="H48" i="29"/>
  <c r="J47" i="29"/>
  <c r="A47" i="29"/>
  <c r="I48" i="29"/>
  <c r="G49" i="29"/>
  <c r="S50" i="29"/>
  <c r="AD50" i="29"/>
  <c r="S41" i="1"/>
  <c r="AD41" i="1"/>
  <c r="H49" i="37"/>
  <c r="B49" i="37"/>
  <c r="I49" i="37"/>
  <c r="I50" i="37"/>
  <c r="S51" i="37"/>
  <c r="AD51" i="37"/>
  <c r="J48" i="37"/>
  <c r="A48" i="37"/>
  <c r="H48" i="38"/>
  <c r="H39" i="1"/>
  <c r="G49" i="38"/>
  <c r="H49" i="38"/>
  <c r="I40" i="1"/>
  <c r="G49" i="33"/>
  <c r="B49" i="33"/>
  <c r="A49" i="38"/>
  <c r="J49" i="38"/>
  <c r="S50" i="36"/>
  <c r="AD50" i="36"/>
  <c r="G48" i="36"/>
  <c r="I48" i="36"/>
  <c r="G50" i="38"/>
  <c r="S51" i="38"/>
  <c r="AD51" i="38"/>
  <c r="H47" i="36"/>
  <c r="B47" i="36"/>
  <c r="A47" i="34"/>
  <c r="J47" i="34"/>
  <c r="J49" i="33"/>
  <c r="A49" i="33"/>
  <c r="S51" i="35"/>
  <c r="AD51" i="35"/>
  <c r="H48" i="32"/>
  <c r="B48" i="32"/>
  <c r="B48" i="35"/>
  <c r="H48" i="35"/>
  <c r="A48" i="35"/>
  <c r="J48" i="35"/>
  <c r="G49" i="32"/>
  <c r="S51" i="33"/>
  <c r="AD51" i="33"/>
  <c r="I50" i="33"/>
  <c r="G49" i="35"/>
  <c r="I49" i="35"/>
  <c r="I50" i="32"/>
  <c r="S51" i="32"/>
  <c r="AD51" i="32"/>
  <c r="I49" i="32"/>
  <c r="S50" i="34"/>
  <c r="AD50" i="34"/>
  <c r="I49" i="34"/>
  <c r="I48" i="34"/>
  <c r="J48" i="32"/>
  <c r="A48" i="32"/>
  <c r="G48" i="34"/>
  <c r="A49" i="31"/>
  <c r="H48" i="30"/>
  <c r="B48" i="30"/>
  <c r="I50" i="31"/>
  <c r="S51" i="31"/>
  <c r="AD51" i="31"/>
  <c r="J47" i="30"/>
  <c r="A47" i="30"/>
  <c r="H48" i="31"/>
  <c r="B48" i="31"/>
  <c r="G49" i="31"/>
  <c r="A48" i="31"/>
  <c r="J48" i="31"/>
  <c r="J49" i="31"/>
  <c r="I49" i="30"/>
  <c r="S50" i="30"/>
  <c r="AD50" i="30"/>
  <c r="I48" i="30"/>
  <c r="H49" i="29"/>
  <c r="B49" i="29"/>
  <c r="I49" i="29"/>
  <c r="S51" i="29"/>
  <c r="AD51" i="29"/>
  <c r="A48" i="29"/>
  <c r="J48" i="29"/>
  <c r="S42" i="1"/>
  <c r="AD42" i="1"/>
  <c r="B49" i="38"/>
  <c r="A50" i="37"/>
  <c r="J50" i="37"/>
  <c r="G50" i="37"/>
  <c r="G51" i="37"/>
  <c r="S52" i="37"/>
  <c r="AD52" i="37"/>
  <c r="A49" i="37"/>
  <c r="J49" i="37"/>
  <c r="H49" i="33"/>
  <c r="G50" i="32"/>
  <c r="H50" i="32"/>
  <c r="B41" i="1"/>
  <c r="I41" i="1"/>
  <c r="J40" i="1"/>
  <c r="A40" i="1"/>
  <c r="H50" i="38"/>
  <c r="B50" i="38"/>
  <c r="S51" i="36"/>
  <c r="AD51" i="36"/>
  <c r="S52" i="38"/>
  <c r="AD52" i="38"/>
  <c r="I51" i="38"/>
  <c r="J48" i="36"/>
  <c r="A48" i="36"/>
  <c r="H48" i="36"/>
  <c r="B48" i="36"/>
  <c r="G49" i="36"/>
  <c r="I50" i="38"/>
  <c r="I49" i="36"/>
  <c r="J50" i="33"/>
  <c r="A50" i="33"/>
  <c r="J49" i="34"/>
  <c r="A49" i="34"/>
  <c r="S51" i="34"/>
  <c r="AD51" i="34"/>
  <c r="G50" i="34"/>
  <c r="G49" i="34"/>
  <c r="A49" i="32"/>
  <c r="J49" i="32"/>
  <c r="I51" i="33"/>
  <c r="S52" i="33"/>
  <c r="AD52" i="33"/>
  <c r="S52" i="32"/>
  <c r="AD52" i="32"/>
  <c r="H48" i="34"/>
  <c r="B48" i="34"/>
  <c r="G50" i="35"/>
  <c r="J50" i="32"/>
  <c r="A50" i="32"/>
  <c r="J49" i="35"/>
  <c r="A49" i="35"/>
  <c r="I50" i="35"/>
  <c r="I51" i="35"/>
  <c r="S52" i="35"/>
  <c r="AD52" i="35"/>
  <c r="G50" i="33"/>
  <c r="H49" i="35"/>
  <c r="B49" i="35"/>
  <c r="H49" i="32"/>
  <c r="B49" i="32"/>
  <c r="J48" i="34"/>
  <c r="A48" i="34"/>
  <c r="J49" i="30"/>
  <c r="A49" i="30"/>
  <c r="J50" i="31"/>
  <c r="A50" i="31"/>
  <c r="H49" i="31"/>
  <c r="B49" i="31"/>
  <c r="G49" i="30"/>
  <c r="S52" i="31"/>
  <c r="AD52" i="31"/>
  <c r="I51" i="31"/>
  <c r="G50" i="31"/>
  <c r="A48" i="30"/>
  <c r="J48" i="30"/>
  <c r="S51" i="30"/>
  <c r="AD51" i="30"/>
  <c r="J49" i="29"/>
  <c r="A49" i="29"/>
  <c r="G50" i="29"/>
  <c r="I50" i="29"/>
  <c r="S52" i="29"/>
  <c r="AD52" i="29"/>
  <c r="H40" i="1"/>
  <c r="B40" i="1"/>
  <c r="S43" i="1"/>
  <c r="AD43" i="1"/>
  <c r="B50" i="32"/>
  <c r="H41" i="1"/>
  <c r="H51" i="37"/>
  <c r="B51" i="37"/>
  <c r="I51" i="37"/>
  <c r="I52" i="37"/>
  <c r="S53" i="37"/>
  <c r="AD53" i="37"/>
  <c r="B50" i="37"/>
  <c r="H50" i="37"/>
  <c r="A41" i="1"/>
  <c r="J41" i="1"/>
  <c r="G51" i="33"/>
  <c r="H51" i="33"/>
  <c r="I50" i="34"/>
  <c r="A50" i="34"/>
  <c r="B42" i="1"/>
  <c r="I42" i="1"/>
  <c r="J51" i="38"/>
  <c r="A51" i="38"/>
  <c r="S52" i="36"/>
  <c r="AD52" i="36"/>
  <c r="G50" i="36"/>
  <c r="J49" i="36"/>
  <c r="A49" i="36"/>
  <c r="H49" i="36"/>
  <c r="B49" i="36"/>
  <c r="I50" i="36"/>
  <c r="J50" i="38"/>
  <c r="A50" i="38"/>
  <c r="G51" i="38"/>
  <c r="S53" i="38"/>
  <c r="AD53" i="38"/>
  <c r="I52" i="38"/>
  <c r="A51" i="35"/>
  <c r="J51" i="35"/>
  <c r="H49" i="34"/>
  <c r="B49" i="34"/>
  <c r="S53" i="32"/>
  <c r="AD53" i="32"/>
  <c r="J50" i="35"/>
  <c r="A50" i="35"/>
  <c r="A51" i="33"/>
  <c r="J51" i="33"/>
  <c r="I51" i="34"/>
  <c r="S52" i="34"/>
  <c r="AD52" i="34"/>
  <c r="G51" i="35"/>
  <c r="H50" i="34"/>
  <c r="B50" i="34"/>
  <c r="I52" i="33"/>
  <c r="S53" i="33"/>
  <c r="AD53" i="33"/>
  <c r="H50" i="35"/>
  <c r="B50" i="35"/>
  <c r="H50" i="33"/>
  <c r="B50" i="33"/>
  <c r="S53" i="35"/>
  <c r="AD53" i="35"/>
  <c r="G52" i="35"/>
  <c r="G51" i="32"/>
  <c r="I51" i="32"/>
  <c r="J51" i="31"/>
  <c r="A51" i="31"/>
  <c r="S52" i="30"/>
  <c r="AD52" i="30"/>
  <c r="G51" i="31"/>
  <c r="I50" i="30"/>
  <c r="B50" i="31"/>
  <c r="H50" i="31"/>
  <c r="G50" i="30"/>
  <c r="S53" i="31"/>
  <c r="AD53" i="31"/>
  <c r="H49" i="30"/>
  <c r="B49" i="30"/>
  <c r="J50" i="29"/>
  <c r="A50" i="29"/>
  <c r="H50" i="29"/>
  <c r="B50" i="29"/>
  <c r="G51" i="29"/>
  <c r="S53" i="29"/>
  <c r="AD53" i="29"/>
  <c r="I51" i="29"/>
  <c r="S44" i="1"/>
  <c r="AD44" i="1"/>
  <c r="A52" i="37"/>
  <c r="J52" i="37"/>
  <c r="G52" i="37"/>
  <c r="I53" i="37"/>
  <c r="S54" i="37"/>
  <c r="AD54" i="37"/>
  <c r="A51" i="37"/>
  <c r="J51" i="37"/>
  <c r="B51" i="33"/>
  <c r="H42" i="1"/>
  <c r="J50" i="34"/>
  <c r="A42" i="1"/>
  <c r="J42" i="1"/>
  <c r="G52" i="33"/>
  <c r="B52" i="33"/>
  <c r="I43" i="1"/>
  <c r="B43" i="1"/>
  <c r="A52" i="38"/>
  <c r="J52" i="38"/>
  <c r="H50" i="36"/>
  <c r="B50" i="36"/>
  <c r="S53" i="36"/>
  <c r="AD53" i="36"/>
  <c r="G52" i="36"/>
  <c r="G51" i="36"/>
  <c r="I51" i="36"/>
  <c r="I53" i="38"/>
  <c r="S54" i="38"/>
  <c r="AD54" i="38"/>
  <c r="H51" i="38"/>
  <c r="B51" i="38"/>
  <c r="G52" i="38"/>
  <c r="J50" i="36"/>
  <c r="A50" i="36"/>
  <c r="J51" i="34"/>
  <c r="A51" i="34"/>
  <c r="S53" i="34"/>
  <c r="AD53" i="34"/>
  <c r="G52" i="34"/>
  <c r="G51" i="34"/>
  <c r="B51" i="35"/>
  <c r="H51" i="35"/>
  <c r="H52" i="35"/>
  <c r="B52" i="35"/>
  <c r="B51" i="32"/>
  <c r="H51" i="32"/>
  <c r="J51" i="32"/>
  <c r="A51" i="32"/>
  <c r="G53" i="35"/>
  <c r="S54" i="35"/>
  <c r="AD54" i="35"/>
  <c r="G52" i="32"/>
  <c r="S54" i="33"/>
  <c r="AD54" i="33"/>
  <c r="G53" i="33"/>
  <c r="I53" i="32"/>
  <c r="S54" i="32"/>
  <c r="AD54" i="32"/>
  <c r="J52" i="33"/>
  <c r="A52" i="33"/>
  <c r="I52" i="35"/>
  <c r="I52" i="32"/>
  <c r="H51" i="31"/>
  <c r="B51" i="31"/>
  <c r="A50" i="30"/>
  <c r="J50" i="30"/>
  <c r="I51" i="30"/>
  <c r="S53" i="30"/>
  <c r="AD53" i="30"/>
  <c r="G52" i="31"/>
  <c r="G53" i="31"/>
  <c r="S54" i="31"/>
  <c r="AD54" i="31"/>
  <c r="H50" i="30"/>
  <c r="B50" i="30"/>
  <c r="I52" i="31"/>
  <c r="G51" i="30"/>
  <c r="G52" i="29"/>
  <c r="A51" i="29"/>
  <c r="J51" i="29"/>
  <c r="I52" i="29"/>
  <c r="S54" i="29"/>
  <c r="AD54" i="29"/>
  <c r="H51" i="29"/>
  <c r="B51" i="29"/>
  <c r="I44" i="1"/>
  <c r="S45" i="1"/>
  <c r="AD45" i="1"/>
  <c r="A53" i="37"/>
  <c r="J53" i="37"/>
  <c r="G53" i="37"/>
  <c r="I54" i="37"/>
  <c r="S55" i="37"/>
  <c r="AD55" i="37"/>
  <c r="B52" i="37"/>
  <c r="H52" i="37"/>
  <c r="H52" i="33"/>
  <c r="A44" i="1"/>
  <c r="J44" i="1"/>
  <c r="A43" i="1"/>
  <c r="J43" i="1"/>
  <c r="G53" i="32"/>
  <c r="H53" i="32"/>
  <c r="I53" i="33"/>
  <c r="A53" i="33"/>
  <c r="B52" i="36"/>
  <c r="H52" i="36"/>
  <c r="J53" i="38"/>
  <c r="A53" i="38"/>
  <c r="S54" i="36"/>
  <c r="AD54" i="36"/>
  <c r="J51" i="36"/>
  <c r="A51" i="36"/>
  <c r="H52" i="38"/>
  <c r="B52" i="38"/>
  <c r="H51" i="36"/>
  <c r="B51" i="36"/>
  <c r="G53" i="38"/>
  <c r="I52" i="36"/>
  <c r="S55" i="38"/>
  <c r="AD55" i="38"/>
  <c r="B53" i="35"/>
  <c r="H53" i="35"/>
  <c r="B52" i="34"/>
  <c r="H52" i="34"/>
  <c r="B53" i="33"/>
  <c r="H53" i="33"/>
  <c r="I53" i="35"/>
  <c r="H51" i="34"/>
  <c r="B51" i="34"/>
  <c r="H52" i="32"/>
  <c r="B52" i="32"/>
  <c r="J53" i="32"/>
  <c r="A53" i="32"/>
  <c r="J52" i="32"/>
  <c r="A52" i="32"/>
  <c r="S55" i="35"/>
  <c r="AD55" i="35"/>
  <c r="I54" i="35"/>
  <c r="I53" i="34"/>
  <c r="S54" i="34"/>
  <c r="AD54" i="34"/>
  <c r="A52" i="35"/>
  <c r="J52" i="35"/>
  <c r="S55" i="32"/>
  <c r="AD55" i="32"/>
  <c r="G54" i="32"/>
  <c r="I54" i="33"/>
  <c r="S55" i="33"/>
  <c r="AD55" i="33"/>
  <c r="I52" i="34"/>
  <c r="H53" i="31"/>
  <c r="B53" i="31"/>
  <c r="A52" i="31"/>
  <c r="J52" i="31"/>
  <c r="B52" i="31"/>
  <c r="H52" i="31"/>
  <c r="G52" i="30"/>
  <c r="J51" i="30"/>
  <c r="A51" i="30"/>
  <c r="H51" i="30"/>
  <c r="B51" i="30"/>
  <c r="S55" i="31"/>
  <c r="AD55" i="31"/>
  <c r="G54" i="31"/>
  <c r="I52" i="30"/>
  <c r="I53" i="30"/>
  <c r="S54" i="30"/>
  <c r="AD54" i="30"/>
  <c r="I53" i="31"/>
  <c r="S55" i="29"/>
  <c r="AD55" i="29"/>
  <c r="J52" i="29"/>
  <c r="A52" i="29"/>
  <c r="H52" i="29"/>
  <c r="B52" i="29"/>
  <c r="I53" i="29"/>
  <c r="G53" i="29"/>
  <c r="I45" i="1"/>
  <c r="S46" i="1"/>
  <c r="AD46" i="1"/>
  <c r="A54" i="37"/>
  <c r="J54" i="37"/>
  <c r="G54" i="37"/>
  <c r="I55" i="37"/>
  <c r="S56" i="37"/>
  <c r="AD56" i="37"/>
  <c r="B53" i="37"/>
  <c r="H53" i="37"/>
  <c r="J53" i="33"/>
  <c r="I54" i="32"/>
  <c r="A54" i="32"/>
  <c r="J45" i="1"/>
  <c r="A45" i="1"/>
  <c r="G53" i="34"/>
  <c r="H53" i="34"/>
  <c r="B53" i="32"/>
  <c r="S55" i="36"/>
  <c r="AD55" i="36"/>
  <c r="H53" i="38"/>
  <c r="B53" i="38"/>
  <c r="G53" i="36"/>
  <c r="A52" i="36"/>
  <c r="J52" i="36"/>
  <c r="I53" i="36"/>
  <c r="S56" i="38"/>
  <c r="AD56" i="38"/>
  <c r="G54" i="38"/>
  <c r="I54" i="38"/>
  <c r="J54" i="33"/>
  <c r="A54" i="33"/>
  <c r="A54" i="35"/>
  <c r="J54" i="35"/>
  <c r="A53" i="34"/>
  <c r="J53" i="34"/>
  <c r="S56" i="32"/>
  <c r="AD56" i="32"/>
  <c r="J53" i="35"/>
  <c r="A53" i="35"/>
  <c r="S56" i="35"/>
  <c r="AD56" i="35"/>
  <c r="I55" i="35"/>
  <c r="G54" i="35"/>
  <c r="S56" i="33"/>
  <c r="AD56" i="33"/>
  <c r="G55" i="33"/>
  <c r="A52" i="34"/>
  <c r="J52" i="34"/>
  <c r="G54" i="33"/>
  <c r="S55" i="34"/>
  <c r="AD55" i="34"/>
  <c r="I54" i="34"/>
  <c r="B54" i="32"/>
  <c r="H54" i="32"/>
  <c r="B54" i="31"/>
  <c r="H54" i="31"/>
  <c r="J53" i="30"/>
  <c r="A53" i="30"/>
  <c r="I55" i="31"/>
  <c r="S56" i="31"/>
  <c r="AD56" i="31"/>
  <c r="I54" i="31"/>
  <c r="G53" i="30"/>
  <c r="I54" i="30"/>
  <c r="S55" i="30"/>
  <c r="AD55" i="30"/>
  <c r="J52" i="30"/>
  <c r="A52" i="30"/>
  <c r="J53" i="31"/>
  <c r="A53" i="31"/>
  <c r="B52" i="30"/>
  <c r="H52" i="30"/>
  <c r="A53" i="29"/>
  <c r="J53" i="29"/>
  <c r="B53" i="29"/>
  <c r="H53" i="29"/>
  <c r="S56" i="29"/>
  <c r="AD56" i="29"/>
  <c r="I55" i="29"/>
  <c r="G54" i="29"/>
  <c r="I54" i="29"/>
  <c r="B44" i="1"/>
  <c r="H44" i="1"/>
  <c r="I46" i="1"/>
  <c r="S47" i="1"/>
  <c r="AD47" i="1"/>
  <c r="J54" i="32"/>
  <c r="A55" i="37"/>
  <c r="J55" i="37"/>
  <c r="G55" i="37"/>
  <c r="I56" i="37"/>
  <c r="S57" i="37"/>
  <c r="AD57" i="37"/>
  <c r="B54" i="37"/>
  <c r="H54" i="37"/>
  <c r="B53" i="34"/>
  <c r="A46" i="1"/>
  <c r="J46" i="1"/>
  <c r="G55" i="31"/>
  <c r="B55" i="31"/>
  <c r="I55" i="33"/>
  <c r="A55" i="33"/>
  <c r="B54" i="38"/>
  <c r="H54" i="38"/>
  <c r="S57" i="38"/>
  <c r="AD57" i="38"/>
  <c r="I56" i="38"/>
  <c r="G55" i="38"/>
  <c r="A54" i="38"/>
  <c r="J54" i="38"/>
  <c r="H53" i="36"/>
  <c r="B53" i="36"/>
  <c r="S56" i="36"/>
  <c r="AD56" i="36"/>
  <c r="I55" i="38"/>
  <c r="G54" i="36"/>
  <c r="J53" i="36"/>
  <c r="A53" i="36"/>
  <c r="I54" i="36"/>
  <c r="J55" i="35"/>
  <c r="A55" i="35"/>
  <c r="J54" i="34"/>
  <c r="A54" i="34"/>
  <c r="G55" i="32"/>
  <c r="I55" i="34"/>
  <c r="S56" i="34"/>
  <c r="AD56" i="34"/>
  <c r="I56" i="32"/>
  <c r="S57" i="32"/>
  <c r="AD57" i="32"/>
  <c r="G54" i="34"/>
  <c r="S57" i="35"/>
  <c r="AD57" i="35"/>
  <c r="G56" i="35"/>
  <c r="G56" i="33"/>
  <c r="S57" i="33"/>
  <c r="AD57" i="33"/>
  <c r="I55" i="32"/>
  <c r="H54" i="33"/>
  <c r="B54" i="33"/>
  <c r="H55" i="33"/>
  <c r="B55" i="33"/>
  <c r="G55" i="35"/>
  <c r="B54" i="35"/>
  <c r="H54" i="35"/>
  <c r="J54" i="30"/>
  <c r="A54" i="30"/>
  <c r="G54" i="30"/>
  <c r="A54" i="31"/>
  <c r="J54" i="31"/>
  <c r="G56" i="31"/>
  <c r="S57" i="31"/>
  <c r="AD57" i="31"/>
  <c r="I55" i="30"/>
  <c r="S56" i="30"/>
  <c r="AD56" i="30"/>
  <c r="J55" i="31"/>
  <c r="A55" i="31"/>
  <c r="H53" i="30"/>
  <c r="B53" i="30"/>
  <c r="A55" i="29"/>
  <c r="J55" i="29"/>
  <c r="H54" i="29"/>
  <c r="B54" i="29"/>
  <c r="J54" i="29"/>
  <c r="A54" i="29"/>
  <c r="I56" i="29"/>
  <c r="S57" i="29"/>
  <c r="AD57" i="29"/>
  <c r="G55" i="29"/>
  <c r="B45" i="1"/>
  <c r="H45" i="1"/>
  <c r="I47" i="1"/>
  <c r="S48" i="1"/>
  <c r="AD48" i="1"/>
  <c r="J56" i="37"/>
  <c r="A56" i="37"/>
  <c r="G56" i="37"/>
  <c r="I57" i="37"/>
  <c r="S58" i="37"/>
  <c r="AD58" i="37"/>
  <c r="H55" i="37"/>
  <c r="B55" i="37"/>
  <c r="H55" i="31"/>
  <c r="J55" i="33"/>
  <c r="J47" i="1"/>
  <c r="A47" i="1"/>
  <c r="G56" i="38"/>
  <c r="H56" i="38"/>
  <c r="G55" i="34"/>
  <c r="H55" i="34"/>
  <c r="J56" i="38"/>
  <c r="A56" i="38"/>
  <c r="S57" i="36"/>
  <c r="AD57" i="36"/>
  <c r="I56" i="36"/>
  <c r="H55" i="38"/>
  <c r="B55" i="38"/>
  <c r="I57" i="38"/>
  <c r="S58" i="38"/>
  <c r="AD58" i="38"/>
  <c r="G55" i="36"/>
  <c r="I55" i="36"/>
  <c r="J55" i="38"/>
  <c r="A55" i="38"/>
  <c r="J54" i="36"/>
  <c r="A54" i="36"/>
  <c r="H54" i="36"/>
  <c r="B54" i="36"/>
  <c r="H56" i="35"/>
  <c r="B56" i="35"/>
  <c r="B56" i="33"/>
  <c r="H56" i="33"/>
  <c r="J56" i="32"/>
  <c r="A56" i="32"/>
  <c r="S58" i="35"/>
  <c r="AD58" i="35"/>
  <c r="H55" i="35"/>
  <c r="B55" i="35"/>
  <c r="G56" i="34"/>
  <c r="S57" i="34"/>
  <c r="AD57" i="34"/>
  <c r="H55" i="32"/>
  <c r="B55" i="32"/>
  <c r="H54" i="34"/>
  <c r="B54" i="34"/>
  <c r="G56" i="32"/>
  <c r="I56" i="35"/>
  <c r="A55" i="32"/>
  <c r="J55" i="32"/>
  <c r="I56" i="33"/>
  <c r="S58" i="32"/>
  <c r="AD58" i="32"/>
  <c r="J55" i="34"/>
  <c r="A55" i="34"/>
  <c r="S58" i="33"/>
  <c r="AD58" i="33"/>
  <c r="I57" i="33"/>
  <c r="A55" i="30"/>
  <c r="J55" i="30"/>
  <c r="H56" i="31"/>
  <c r="B56" i="31"/>
  <c r="S57" i="30"/>
  <c r="AD57" i="30"/>
  <c r="H54" i="30"/>
  <c r="B54" i="30"/>
  <c r="G55" i="30"/>
  <c r="S58" i="31"/>
  <c r="AD58" i="31"/>
  <c r="I57" i="31"/>
  <c r="I56" i="31"/>
  <c r="J56" i="29"/>
  <c r="A56" i="29"/>
  <c r="S58" i="29"/>
  <c r="AD58" i="29"/>
  <c r="I57" i="29"/>
  <c r="H55" i="29"/>
  <c r="B55" i="29"/>
  <c r="G56" i="29"/>
  <c r="I48" i="1"/>
  <c r="S49" i="1"/>
  <c r="AD49" i="1"/>
  <c r="B46" i="1"/>
  <c r="H46" i="1"/>
  <c r="A57" i="37"/>
  <c r="J57" i="37"/>
  <c r="G57" i="37"/>
  <c r="I58" i="37"/>
  <c r="S59" i="37"/>
  <c r="AD59" i="37"/>
  <c r="H56" i="37"/>
  <c r="B56" i="37"/>
  <c r="B56" i="38"/>
  <c r="J48" i="1"/>
  <c r="A48" i="1"/>
  <c r="B55" i="34"/>
  <c r="J56" i="36"/>
  <c r="A56" i="36"/>
  <c r="J57" i="38"/>
  <c r="A57" i="38"/>
  <c r="G57" i="38"/>
  <c r="G56" i="36"/>
  <c r="S59" i="38"/>
  <c r="AD59" i="38"/>
  <c r="I58" i="38"/>
  <c r="J55" i="36"/>
  <c r="A55" i="36"/>
  <c r="S58" i="36"/>
  <c r="AD58" i="36"/>
  <c r="I57" i="36"/>
  <c r="H55" i="36"/>
  <c r="B55" i="36"/>
  <c r="H56" i="34"/>
  <c r="B56" i="34"/>
  <c r="J57" i="33"/>
  <c r="A57" i="33"/>
  <c r="I57" i="35"/>
  <c r="S59" i="35"/>
  <c r="AD59" i="35"/>
  <c r="I57" i="32"/>
  <c r="S59" i="32"/>
  <c r="AD59" i="32"/>
  <c r="G57" i="35"/>
  <c r="G57" i="32"/>
  <c r="A56" i="33"/>
  <c r="J56" i="33"/>
  <c r="S58" i="34"/>
  <c r="AD58" i="34"/>
  <c r="I57" i="34"/>
  <c r="J56" i="35"/>
  <c r="A56" i="35"/>
  <c r="H56" i="32"/>
  <c r="B56" i="32"/>
  <c r="S59" i="33"/>
  <c r="AD59" i="33"/>
  <c r="G58" i="33"/>
  <c r="I56" i="34"/>
  <c r="G57" i="33"/>
  <c r="A57" i="31"/>
  <c r="J57" i="31"/>
  <c r="J56" i="31"/>
  <c r="A56" i="31"/>
  <c r="B55" i="30"/>
  <c r="H55" i="30"/>
  <c r="G56" i="30"/>
  <c r="S59" i="31"/>
  <c r="AD59" i="31"/>
  <c r="G58" i="31"/>
  <c r="I56" i="30"/>
  <c r="G57" i="31"/>
  <c r="S58" i="30"/>
  <c r="AD58" i="30"/>
  <c r="I57" i="30"/>
  <c r="J57" i="29"/>
  <c r="A57" i="29"/>
  <c r="H56" i="29"/>
  <c r="B56" i="29"/>
  <c r="S59" i="29"/>
  <c r="AD59" i="29"/>
  <c r="I58" i="29"/>
  <c r="G57" i="29"/>
  <c r="H47" i="1"/>
  <c r="B47" i="1"/>
  <c r="S50" i="1"/>
  <c r="AD50" i="1"/>
  <c r="A58" i="37"/>
  <c r="J58" i="37"/>
  <c r="G58" i="37"/>
  <c r="G59" i="37"/>
  <c r="S60" i="37"/>
  <c r="AD60" i="37"/>
  <c r="H57" i="37"/>
  <c r="B57" i="37"/>
  <c r="G58" i="38"/>
  <c r="B58" i="38"/>
  <c r="G57" i="34"/>
  <c r="B57" i="34"/>
  <c r="I49" i="1"/>
  <c r="A57" i="36"/>
  <c r="J57" i="36"/>
  <c r="H56" i="36"/>
  <c r="B56" i="36"/>
  <c r="H57" i="38"/>
  <c r="B57" i="38"/>
  <c r="I59" i="38"/>
  <c r="J58" i="38"/>
  <c r="A58" i="38"/>
  <c r="S60" i="38"/>
  <c r="AD60" i="38"/>
  <c r="G59" i="38"/>
  <c r="G58" i="36"/>
  <c r="S59" i="36"/>
  <c r="AD59" i="36"/>
  <c r="G57" i="36"/>
  <c r="H58" i="33"/>
  <c r="B58" i="33"/>
  <c r="A57" i="32"/>
  <c r="J57" i="32"/>
  <c r="S60" i="35"/>
  <c r="AD60" i="35"/>
  <c r="A57" i="34"/>
  <c r="J57" i="34"/>
  <c r="H57" i="33"/>
  <c r="B57" i="33"/>
  <c r="I59" i="33"/>
  <c r="S60" i="33"/>
  <c r="AD60" i="33"/>
  <c r="A57" i="35"/>
  <c r="J57" i="35"/>
  <c r="B57" i="32"/>
  <c r="H57" i="32"/>
  <c r="I58" i="35"/>
  <c r="I58" i="33"/>
  <c r="G58" i="32"/>
  <c r="G58" i="35"/>
  <c r="S60" i="32"/>
  <c r="AD60" i="32"/>
  <c r="I59" i="32"/>
  <c r="I58" i="32"/>
  <c r="H57" i="35"/>
  <c r="B57" i="35"/>
  <c r="J56" i="34"/>
  <c r="A56" i="34"/>
  <c r="G58" i="34"/>
  <c r="S59" i="34"/>
  <c r="AD59" i="34"/>
  <c r="J57" i="30"/>
  <c r="A57" i="30"/>
  <c r="H58" i="31"/>
  <c r="B58" i="31"/>
  <c r="H56" i="30"/>
  <c r="B56" i="30"/>
  <c r="G57" i="30"/>
  <c r="J56" i="30"/>
  <c r="A56" i="30"/>
  <c r="G58" i="30"/>
  <c r="S59" i="30"/>
  <c r="AD59" i="30"/>
  <c r="S60" i="31"/>
  <c r="AD60" i="31"/>
  <c r="I58" i="31"/>
  <c r="H57" i="31"/>
  <c r="B57" i="31"/>
  <c r="A58" i="29"/>
  <c r="J58" i="29"/>
  <c r="H57" i="29"/>
  <c r="B57" i="29"/>
  <c r="G58" i="29"/>
  <c r="I59" i="29"/>
  <c r="S60" i="29"/>
  <c r="AD60" i="29"/>
  <c r="B48" i="1"/>
  <c r="H48" i="1"/>
  <c r="S51" i="1"/>
  <c r="AD51" i="1"/>
  <c r="H57" i="34"/>
  <c r="H58" i="38"/>
  <c r="B59" i="37"/>
  <c r="H59" i="37"/>
  <c r="I59" i="37"/>
  <c r="G60" i="37"/>
  <c r="S61" i="37"/>
  <c r="AD61" i="37"/>
  <c r="B58" i="37"/>
  <c r="H58" i="37"/>
  <c r="G59" i="33"/>
  <c r="H59" i="33"/>
  <c r="G59" i="32"/>
  <c r="B59" i="32"/>
  <c r="J49" i="1"/>
  <c r="A49" i="1"/>
  <c r="I50" i="1"/>
  <c r="H58" i="36"/>
  <c r="B58" i="36"/>
  <c r="B57" i="36"/>
  <c r="H57" i="36"/>
  <c r="A59" i="38"/>
  <c r="J59" i="38"/>
  <c r="B59" i="38"/>
  <c r="H59" i="38"/>
  <c r="S61" i="38"/>
  <c r="AD61" i="38"/>
  <c r="I58" i="36"/>
  <c r="S60" i="36"/>
  <c r="AD60" i="36"/>
  <c r="I59" i="36"/>
  <c r="H58" i="34"/>
  <c r="B58" i="34"/>
  <c r="J59" i="33"/>
  <c r="A59" i="33"/>
  <c r="S61" i="35"/>
  <c r="AD61" i="35"/>
  <c r="J59" i="32"/>
  <c r="A59" i="32"/>
  <c r="S61" i="33"/>
  <c r="AD61" i="33"/>
  <c r="I60" i="33"/>
  <c r="S60" i="34"/>
  <c r="AD60" i="34"/>
  <c r="J58" i="33"/>
  <c r="A58" i="33"/>
  <c r="J58" i="32"/>
  <c r="A58" i="32"/>
  <c r="G60" i="32"/>
  <c r="S61" i="32"/>
  <c r="AD61" i="32"/>
  <c r="I59" i="35"/>
  <c r="I58" i="34"/>
  <c r="G59" i="35"/>
  <c r="H58" i="35"/>
  <c r="B58" i="35"/>
  <c r="J58" i="35"/>
  <c r="A58" i="35"/>
  <c r="B58" i="32"/>
  <c r="H58" i="32"/>
  <c r="H58" i="30"/>
  <c r="B58" i="30"/>
  <c r="J58" i="31"/>
  <c r="A58" i="31"/>
  <c r="S60" i="30"/>
  <c r="AD60" i="30"/>
  <c r="G59" i="30"/>
  <c r="G59" i="31"/>
  <c r="I59" i="31"/>
  <c r="H57" i="30"/>
  <c r="B57" i="30"/>
  <c r="S61" i="31"/>
  <c r="AD61" i="31"/>
  <c r="I58" i="30"/>
  <c r="J59" i="29"/>
  <c r="A59" i="29"/>
  <c r="S61" i="29"/>
  <c r="AD61" i="29"/>
  <c r="G59" i="29"/>
  <c r="H58" i="29"/>
  <c r="B58" i="29"/>
  <c r="H49" i="1"/>
  <c r="B49" i="1"/>
  <c r="S52" i="1"/>
  <c r="AD52" i="1"/>
  <c r="B59" i="33"/>
  <c r="H59" i="32"/>
  <c r="H60" i="37"/>
  <c r="B60" i="37"/>
  <c r="G61" i="37"/>
  <c r="S62" i="37"/>
  <c r="AD62" i="37"/>
  <c r="J59" i="37"/>
  <c r="A59" i="37"/>
  <c r="I60" i="37"/>
  <c r="A50" i="1"/>
  <c r="J50" i="1"/>
  <c r="I60" i="32"/>
  <c r="J60" i="32"/>
  <c r="I51" i="1"/>
  <c r="A59" i="36"/>
  <c r="J59" i="36"/>
  <c r="J58" i="36"/>
  <c r="A58" i="36"/>
  <c r="G59" i="36"/>
  <c r="G60" i="38"/>
  <c r="I60" i="38"/>
  <c r="S61" i="36"/>
  <c r="AD61" i="36"/>
  <c r="S62" i="38"/>
  <c r="AD62" i="38"/>
  <c r="I61" i="38"/>
  <c r="A60" i="33"/>
  <c r="J60" i="33"/>
  <c r="B59" i="35"/>
  <c r="H59" i="35"/>
  <c r="G59" i="34"/>
  <c r="I60" i="35"/>
  <c r="G60" i="35"/>
  <c r="B60" i="32"/>
  <c r="H60" i="32"/>
  <c r="G60" i="33"/>
  <c r="I61" i="33"/>
  <c r="S62" i="33"/>
  <c r="AD62" i="33"/>
  <c r="A59" i="35"/>
  <c r="J59" i="35"/>
  <c r="S62" i="32"/>
  <c r="AD62" i="32"/>
  <c r="I61" i="32"/>
  <c r="I59" i="34"/>
  <c r="I60" i="34"/>
  <c r="S61" i="34"/>
  <c r="AD61" i="34"/>
  <c r="J58" i="34"/>
  <c r="A58" i="34"/>
  <c r="S62" i="35"/>
  <c r="AD62" i="35"/>
  <c r="B59" i="30"/>
  <c r="H59" i="30"/>
  <c r="S62" i="31"/>
  <c r="AD62" i="31"/>
  <c r="I61" i="31"/>
  <c r="S61" i="30"/>
  <c r="AD61" i="30"/>
  <c r="I59" i="30"/>
  <c r="G60" i="31"/>
  <c r="I60" i="31"/>
  <c r="J58" i="30"/>
  <c r="A58" i="30"/>
  <c r="B59" i="31"/>
  <c r="H59" i="31"/>
  <c r="A59" i="31"/>
  <c r="J59" i="31"/>
  <c r="I60" i="29"/>
  <c r="G60" i="29"/>
  <c r="H59" i="29"/>
  <c r="B59" i="29"/>
  <c r="S62" i="29"/>
  <c r="AD62" i="29"/>
  <c r="H50" i="1"/>
  <c r="B50" i="1"/>
  <c r="S53" i="1"/>
  <c r="AD53" i="1"/>
  <c r="H61" i="37"/>
  <c r="B61" i="37"/>
  <c r="I61" i="37"/>
  <c r="J60" i="37"/>
  <c r="A60" i="37"/>
  <c r="G62" i="37"/>
  <c r="S63" i="37"/>
  <c r="AD63" i="37"/>
  <c r="A60" i="32"/>
  <c r="A51" i="1"/>
  <c r="J51" i="1"/>
  <c r="G61" i="32"/>
  <c r="B61" i="32"/>
  <c r="I52" i="1"/>
  <c r="A61" i="38"/>
  <c r="J61" i="38"/>
  <c r="H60" i="38"/>
  <c r="B60" i="38"/>
  <c r="S62" i="36"/>
  <c r="AD62" i="36"/>
  <c r="I61" i="36"/>
  <c r="S63" i="38"/>
  <c r="AD63" i="38"/>
  <c r="H59" i="36"/>
  <c r="B59" i="36"/>
  <c r="J60" i="38"/>
  <c r="A60" i="38"/>
  <c r="G60" i="36"/>
  <c r="I60" i="36"/>
  <c r="G61" i="38"/>
  <c r="J60" i="34"/>
  <c r="A60" i="34"/>
  <c r="J61" i="33"/>
  <c r="A61" i="33"/>
  <c r="A60" i="35"/>
  <c r="J60" i="35"/>
  <c r="H59" i="34"/>
  <c r="B59" i="34"/>
  <c r="S63" i="33"/>
  <c r="AD63" i="33"/>
  <c r="I62" i="33"/>
  <c r="S63" i="35"/>
  <c r="AD63" i="35"/>
  <c r="G62" i="35"/>
  <c r="B60" i="33"/>
  <c r="H60" i="33"/>
  <c r="S62" i="34"/>
  <c r="AD62" i="34"/>
  <c r="G60" i="34"/>
  <c r="A61" i="32"/>
  <c r="J61" i="32"/>
  <c r="B60" i="35"/>
  <c r="H60" i="35"/>
  <c r="I61" i="35"/>
  <c r="A59" i="34"/>
  <c r="J59" i="34"/>
  <c r="G61" i="35"/>
  <c r="G61" i="33"/>
  <c r="S63" i="32"/>
  <c r="AD63" i="32"/>
  <c r="G62" i="32"/>
  <c r="A61" i="31"/>
  <c r="J61" i="31"/>
  <c r="S62" i="30"/>
  <c r="AD62" i="30"/>
  <c r="I61" i="30"/>
  <c r="J60" i="31"/>
  <c r="A60" i="31"/>
  <c r="G60" i="30"/>
  <c r="G62" i="31"/>
  <c r="S63" i="31"/>
  <c r="AD63" i="31"/>
  <c r="I60" i="30"/>
  <c r="G61" i="31"/>
  <c r="J59" i="30"/>
  <c r="A59" i="30"/>
  <c r="H60" i="31"/>
  <c r="B60" i="31"/>
  <c r="I62" i="29"/>
  <c r="S63" i="29"/>
  <c r="AD63" i="29"/>
  <c r="A60" i="29"/>
  <c r="J60" i="29"/>
  <c r="G61" i="29"/>
  <c r="B60" i="29"/>
  <c r="H60" i="29"/>
  <c r="I61" i="29"/>
  <c r="B51" i="1"/>
  <c r="H51" i="1"/>
  <c r="I53" i="1"/>
  <c r="S54" i="1"/>
  <c r="AD54" i="1"/>
  <c r="H62" i="37"/>
  <c r="B62" i="37"/>
  <c r="I62" i="37"/>
  <c r="G63" i="37"/>
  <c r="S64" i="37"/>
  <c r="AD64" i="37"/>
  <c r="J61" i="37"/>
  <c r="A61" i="37"/>
  <c r="H61" i="32"/>
  <c r="J53" i="1"/>
  <c r="A53" i="1"/>
  <c r="J52" i="1"/>
  <c r="A52" i="1"/>
  <c r="B53" i="1"/>
  <c r="J61" i="36"/>
  <c r="A61" i="36"/>
  <c r="G61" i="36"/>
  <c r="J60" i="36"/>
  <c r="A60" i="36"/>
  <c r="G62" i="38"/>
  <c r="H61" i="38"/>
  <c r="B61" i="38"/>
  <c r="I62" i="38"/>
  <c r="H60" i="36"/>
  <c r="B60" i="36"/>
  <c r="I62" i="36"/>
  <c r="S63" i="36"/>
  <c r="AD63" i="36"/>
  <c r="S64" i="38"/>
  <c r="AD64" i="38"/>
  <c r="I63" i="38"/>
  <c r="H62" i="35"/>
  <c r="B62" i="35"/>
  <c r="B62" i="32"/>
  <c r="H62" i="32"/>
  <c r="J62" i="33"/>
  <c r="A62" i="33"/>
  <c r="I63" i="33"/>
  <c r="S64" i="33"/>
  <c r="AD64" i="33"/>
  <c r="I62" i="32"/>
  <c r="G62" i="33"/>
  <c r="S63" i="34"/>
  <c r="AD63" i="34"/>
  <c r="G62" i="34"/>
  <c r="B61" i="33"/>
  <c r="H61" i="33"/>
  <c r="B60" i="34"/>
  <c r="H60" i="34"/>
  <c r="J61" i="35"/>
  <c r="A61" i="35"/>
  <c r="G61" i="34"/>
  <c r="I61" i="34"/>
  <c r="H61" i="35"/>
  <c r="B61" i="35"/>
  <c r="I62" i="35"/>
  <c r="S64" i="32"/>
  <c r="AD64" i="32"/>
  <c r="S64" i="35"/>
  <c r="AD64" i="35"/>
  <c r="H62" i="31"/>
  <c r="B62" i="31"/>
  <c r="J61" i="30"/>
  <c r="A61" i="30"/>
  <c r="I62" i="31"/>
  <c r="H61" i="31"/>
  <c r="B61" i="31"/>
  <c r="S63" i="30"/>
  <c r="AD63" i="30"/>
  <c r="H60" i="30"/>
  <c r="B60" i="30"/>
  <c r="G61" i="30"/>
  <c r="J60" i="30"/>
  <c r="A60" i="30"/>
  <c r="G63" i="31"/>
  <c r="S64" i="31"/>
  <c r="AD64" i="31"/>
  <c r="J62" i="29"/>
  <c r="A62" i="29"/>
  <c r="J61" i="29"/>
  <c r="A61" i="29"/>
  <c r="G62" i="29"/>
  <c r="H61" i="29"/>
  <c r="B61" i="29"/>
  <c r="S64" i="29"/>
  <c r="AD64" i="29"/>
  <c r="I63" i="29"/>
  <c r="S55" i="1"/>
  <c r="AD55" i="1"/>
  <c r="H52" i="1"/>
  <c r="B52" i="1"/>
  <c r="H63" i="37"/>
  <c r="B63" i="37"/>
  <c r="I63" i="37"/>
  <c r="I64" i="37"/>
  <c r="S65" i="37"/>
  <c r="AD65" i="37"/>
  <c r="A62" i="37"/>
  <c r="J62" i="37"/>
  <c r="G63" i="33"/>
  <c r="B63" i="33"/>
  <c r="I54" i="1"/>
  <c r="G62" i="36"/>
  <c r="H62" i="36"/>
  <c r="J63" i="38"/>
  <c r="A63" i="38"/>
  <c r="G63" i="38"/>
  <c r="H62" i="38"/>
  <c r="B62" i="38"/>
  <c r="S65" i="38"/>
  <c r="AD65" i="38"/>
  <c r="I64" i="38"/>
  <c r="J62" i="36"/>
  <c r="A62" i="36"/>
  <c r="H61" i="36"/>
  <c r="B61" i="36"/>
  <c r="I63" i="36"/>
  <c r="S64" i="36"/>
  <c r="AD64" i="36"/>
  <c r="J62" i="38"/>
  <c r="A62" i="38"/>
  <c r="B62" i="34"/>
  <c r="H62" i="34"/>
  <c r="J63" i="33"/>
  <c r="A63" i="33"/>
  <c r="S65" i="32"/>
  <c r="AD65" i="32"/>
  <c r="G64" i="32"/>
  <c r="I62" i="34"/>
  <c r="J62" i="35"/>
  <c r="A62" i="35"/>
  <c r="S65" i="33"/>
  <c r="AD65" i="33"/>
  <c r="I64" i="33"/>
  <c r="H62" i="33"/>
  <c r="B62" i="33"/>
  <c r="G63" i="32"/>
  <c r="I63" i="32"/>
  <c r="S64" i="34"/>
  <c r="AD64" i="34"/>
  <c r="J61" i="34"/>
  <c r="A61" i="34"/>
  <c r="G63" i="35"/>
  <c r="A62" i="32"/>
  <c r="J62" i="32"/>
  <c r="I63" i="35"/>
  <c r="S65" i="35"/>
  <c r="AD65" i="35"/>
  <c r="H61" i="34"/>
  <c r="B61" i="34"/>
  <c r="H63" i="31"/>
  <c r="B63" i="31"/>
  <c r="H61" i="30"/>
  <c r="B61" i="30"/>
  <c r="I63" i="31"/>
  <c r="S65" i="31"/>
  <c r="AD65" i="31"/>
  <c r="G64" i="31"/>
  <c r="J62" i="31"/>
  <c r="A62" i="31"/>
  <c r="S64" i="30"/>
  <c r="AD64" i="30"/>
  <c r="G62" i="30"/>
  <c r="I62" i="30"/>
  <c r="A63" i="29"/>
  <c r="J63" i="29"/>
  <c r="S65" i="29"/>
  <c r="AD65" i="29"/>
  <c r="I64" i="29"/>
  <c r="H62" i="29"/>
  <c r="B62" i="29"/>
  <c r="G63" i="29"/>
  <c r="I55" i="1"/>
  <c r="S56" i="1"/>
  <c r="AD56" i="1"/>
  <c r="H53" i="1"/>
  <c r="H63" i="33"/>
  <c r="J64" i="37"/>
  <c r="A64" i="37"/>
  <c r="G64" i="37"/>
  <c r="G65" i="37"/>
  <c r="S66" i="37"/>
  <c r="AD66" i="37"/>
  <c r="J63" i="37"/>
  <c r="A63" i="37"/>
  <c r="B62" i="36"/>
  <c r="A55" i="1"/>
  <c r="J55" i="1"/>
  <c r="I64" i="32"/>
  <c r="A64" i="32"/>
  <c r="A54" i="1"/>
  <c r="J54" i="1"/>
  <c r="J63" i="36"/>
  <c r="A63" i="36"/>
  <c r="A64" i="38"/>
  <c r="J64" i="38"/>
  <c r="H63" i="38"/>
  <c r="B63" i="38"/>
  <c r="S66" i="38"/>
  <c r="AD66" i="38"/>
  <c r="G63" i="36"/>
  <c r="S65" i="36"/>
  <c r="AD65" i="36"/>
  <c r="G64" i="36"/>
  <c r="G64" i="38"/>
  <c r="J64" i="33"/>
  <c r="A64" i="33"/>
  <c r="A62" i="34"/>
  <c r="J62" i="34"/>
  <c r="I65" i="35"/>
  <c r="S66" i="35"/>
  <c r="AD66" i="35"/>
  <c r="I65" i="32"/>
  <c r="S66" i="32"/>
  <c r="AD66" i="32"/>
  <c r="H63" i="35"/>
  <c r="B63" i="35"/>
  <c r="G64" i="35"/>
  <c r="H64" i="32"/>
  <c r="B64" i="32"/>
  <c r="J63" i="35"/>
  <c r="A63" i="35"/>
  <c r="I64" i="35"/>
  <c r="S65" i="34"/>
  <c r="AD65" i="34"/>
  <c r="I64" i="34"/>
  <c r="H63" i="32"/>
  <c r="B63" i="32"/>
  <c r="G64" i="33"/>
  <c r="S66" i="33"/>
  <c r="AD66" i="33"/>
  <c r="I65" i="33"/>
  <c r="G63" i="34"/>
  <c r="I63" i="34"/>
  <c r="J63" i="32"/>
  <c r="A63" i="32"/>
  <c r="H64" i="31"/>
  <c r="B64" i="31"/>
  <c r="G63" i="30"/>
  <c r="A62" i="30"/>
  <c r="J62" i="30"/>
  <c r="I63" i="30"/>
  <c r="I65" i="31"/>
  <c r="S66" i="31"/>
  <c r="AD66" i="31"/>
  <c r="J63" i="31"/>
  <c r="A63" i="31"/>
  <c r="S65" i="30"/>
  <c r="AD65" i="30"/>
  <c r="H62" i="30"/>
  <c r="B62" i="30"/>
  <c r="I64" i="31"/>
  <c r="A64" i="29"/>
  <c r="J64" i="29"/>
  <c r="H63" i="29"/>
  <c r="B63" i="29"/>
  <c r="I65" i="29"/>
  <c r="S66" i="29"/>
  <c r="AD66" i="29"/>
  <c r="G64" i="29"/>
  <c r="H54" i="1"/>
  <c r="B54" i="1"/>
  <c r="I56" i="1"/>
  <c r="S57" i="1"/>
  <c r="AD57" i="1"/>
  <c r="B65" i="37"/>
  <c r="H65" i="37"/>
  <c r="I65" i="37"/>
  <c r="G66" i="37"/>
  <c r="S67" i="37"/>
  <c r="AD67" i="37"/>
  <c r="B64" i="37"/>
  <c r="H64" i="37"/>
  <c r="J64" i="32"/>
  <c r="A56" i="1"/>
  <c r="J56" i="1"/>
  <c r="I64" i="36"/>
  <c r="A64" i="36"/>
  <c r="G65" i="33"/>
  <c r="H65" i="33"/>
  <c r="S66" i="36"/>
  <c r="AD66" i="36"/>
  <c r="H64" i="38"/>
  <c r="B64" i="38"/>
  <c r="S67" i="38"/>
  <c r="AD67" i="38"/>
  <c r="G66" i="38"/>
  <c r="H63" i="36"/>
  <c r="B63" i="36"/>
  <c r="B64" i="36"/>
  <c r="H64" i="36"/>
  <c r="G65" i="38"/>
  <c r="I65" i="38"/>
  <c r="J65" i="32"/>
  <c r="A65" i="32"/>
  <c r="J65" i="35"/>
  <c r="A65" i="35"/>
  <c r="A64" i="34"/>
  <c r="J64" i="34"/>
  <c r="H64" i="35"/>
  <c r="B64" i="35"/>
  <c r="H63" i="34"/>
  <c r="B63" i="34"/>
  <c r="G64" i="34"/>
  <c r="I66" i="33"/>
  <c r="S67" i="33"/>
  <c r="AD67" i="33"/>
  <c r="G65" i="35"/>
  <c r="J63" i="34"/>
  <c r="A63" i="34"/>
  <c r="H64" i="33"/>
  <c r="B64" i="33"/>
  <c r="G65" i="32"/>
  <c r="S67" i="35"/>
  <c r="AD67" i="35"/>
  <c r="I66" i="35"/>
  <c r="A65" i="33"/>
  <c r="J65" i="33"/>
  <c r="G66" i="32"/>
  <c r="S67" i="32"/>
  <c r="AD67" i="32"/>
  <c r="I65" i="34"/>
  <c r="S66" i="34"/>
  <c r="AD66" i="34"/>
  <c r="J64" i="35"/>
  <c r="A64" i="35"/>
  <c r="A65" i="31"/>
  <c r="G65" i="30"/>
  <c r="S66" i="30"/>
  <c r="AD66" i="30"/>
  <c r="J63" i="30"/>
  <c r="A63" i="30"/>
  <c r="G65" i="31"/>
  <c r="H63" i="30"/>
  <c r="B63" i="30"/>
  <c r="I64" i="30"/>
  <c r="J64" i="31"/>
  <c r="J65" i="31"/>
  <c r="A64" i="31"/>
  <c r="S67" i="31"/>
  <c r="AD67" i="31"/>
  <c r="G64" i="30"/>
  <c r="J65" i="29"/>
  <c r="A65" i="29"/>
  <c r="B64" i="29"/>
  <c r="H64" i="29"/>
  <c r="G65" i="29"/>
  <c r="S67" i="29"/>
  <c r="AD67" i="29"/>
  <c r="I57" i="1"/>
  <c r="S58" i="1"/>
  <c r="AD58" i="1"/>
  <c r="H55" i="1"/>
  <c r="B55" i="1"/>
  <c r="H66" i="37"/>
  <c r="B66" i="37"/>
  <c r="I66" i="37"/>
  <c r="G67" i="37"/>
  <c r="S68" i="37"/>
  <c r="AD68" i="37"/>
  <c r="J65" i="37"/>
  <c r="A65" i="37"/>
  <c r="B65" i="33"/>
  <c r="I66" i="32"/>
  <c r="A66" i="32"/>
  <c r="J57" i="1"/>
  <c r="A57" i="1"/>
  <c r="B57" i="1"/>
  <c r="J64" i="36"/>
  <c r="B66" i="38"/>
  <c r="H66" i="38"/>
  <c r="S67" i="36"/>
  <c r="AD67" i="36"/>
  <c r="I66" i="36"/>
  <c r="I66" i="38"/>
  <c r="J65" i="38"/>
  <c r="A65" i="38"/>
  <c r="G67" i="38"/>
  <c r="S68" i="38"/>
  <c r="AD68" i="38"/>
  <c r="G65" i="36"/>
  <c r="H65" i="38"/>
  <c r="B65" i="38"/>
  <c r="I65" i="36"/>
  <c r="A66" i="35"/>
  <c r="J66" i="35"/>
  <c r="A65" i="34"/>
  <c r="J65" i="34"/>
  <c r="J66" i="33"/>
  <c r="A66" i="33"/>
  <c r="H66" i="32"/>
  <c r="B66" i="32"/>
  <c r="B64" i="34"/>
  <c r="H64" i="34"/>
  <c r="S68" i="33"/>
  <c r="AD68" i="33"/>
  <c r="S68" i="35"/>
  <c r="AD68" i="35"/>
  <c r="G65" i="34"/>
  <c r="G66" i="35"/>
  <c r="S68" i="32"/>
  <c r="AD68" i="32"/>
  <c r="I67" i="32"/>
  <c r="B65" i="32"/>
  <c r="H65" i="32"/>
  <c r="S67" i="34"/>
  <c r="AD67" i="34"/>
  <c r="I66" i="34"/>
  <c r="B65" i="35"/>
  <c r="H65" i="35"/>
  <c r="G66" i="33"/>
  <c r="H65" i="30"/>
  <c r="B65" i="30"/>
  <c r="H65" i="31"/>
  <c r="B65" i="31"/>
  <c r="G66" i="31"/>
  <c r="S67" i="30"/>
  <c r="AD67" i="30"/>
  <c r="B64" i="30"/>
  <c r="H64" i="30"/>
  <c r="I66" i="31"/>
  <c r="S68" i="31"/>
  <c r="AD68" i="31"/>
  <c r="J64" i="30"/>
  <c r="A64" i="30"/>
  <c r="I65" i="30"/>
  <c r="B65" i="29"/>
  <c r="H65" i="29"/>
  <c r="I66" i="29"/>
  <c r="G66" i="29"/>
  <c r="S68" i="29"/>
  <c r="AD68" i="29"/>
  <c r="S59" i="1"/>
  <c r="AD59" i="1"/>
  <c r="B56" i="1"/>
  <c r="H56" i="1"/>
  <c r="J66" i="32"/>
  <c r="H67" i="37"/>
  <c r="B67" i="37"/>
  <c r="I67" i="37"/>
  <c r="I68" i="37"/>
  <c r="S69" i="37"/>
  <c r="AD69" i="37"/>
  <c r="J66" i="37"/>
  <c r="A66" i="37"/>
  <c r="H57" i="1"/>
  <c r="I67" i="38"/>
  <c r="J67" i="38"/>
  <c r="G67" i="32"/>
  <c r="B67" i="32"/>
  <c r="H58" i="1"/>
  <c r="I58" i="1"/>
  <c r="J66" i="36"/>
  <c r="A66" i="36"/>
  <c r="H67" i="38"/>
  <c r="B67" i="38"/>
  <c r="A66" i="38"/>
  <c r="J66" i="38"/>
  <c r="G66" i="36"/>
  <c r="S68" i="36"/>
  <c r="AD68" i="36"/>
  <c r="J65" i="36"/>
  <c r="A65" i="36"/>
  <c r="S69" i="38"/>
  <c r="AD69" i="38"/>
  <c r="I68" i="38"/>
  <c r="H65" i="36"/>
  <c r="B65" i="36"/>
  <c r="J66" i="34"/>
  <c r="A66" i="34"/>
  <c r="S69" i="35"/>
  <c r="AD69" i="35"/>
  <c r="I68" i="35"/>
  <c r="H66" i="33"/>
  <c r="B66" i="33"/>
  <c r="H66" i="35"/>
  <c r="B66" i="35"/>
  <c r="G66" i="34"/>
  <c r="H65" i="34"/>
  <c r="B65" i="34"/>
  <c r="I68" i="33"/>
  <c r="S69" i="33"/>
  <c r="AD69" i="33"/>
  <c r="I67" i="34"/>
  <c r="S68" i="34"/>
  <c r="AD68" i="34"/>
  <c r="I67" i="35"/>
  <c r="I68" i="32"/>
  <c r="S69" i="32"/>
  <c r="AD69" i="32"/>
  <c r="A67" i="32"/>
  <c r="J67" i="32"/>
  <c r="G67" i="35"/>
  <c r="I67" i="33"/>
  <c r="G67" i="33"/>
  <c r="B66" i="31"/>
  <c r="H66" i="31"/>
  <c r="G67" i="31"/>
  <c r="I67" i="31"/>
  <c r="S69" i="31"/>
  <c r="AD69" i="31"/>
  <c r="G66" i="30"/>
  <c r="J65" i="30"/>
  <c r="A65" i="30"/>
  <c r="I66" i="30"/>
  <c r="A66" i="31"/>
  <c r="J66" i="31"/>
  <c r="S68" i="30"/>
  <c r="AD68" i="30"/>
  <c r="S69" i="29"/>
  <c r="AD69" i="29"/>
  <c r="I68" i="29"/>
  <c r="A66" i="29"/>
  <c r="J66" i="29"/>
  <c r="G67" i="29"/>
  <c r="B66" i="29"/>
  <c r="H66" i="29"/>
  <c r="I67" i="29"/>
  <c r="S60" i="1"/>
  <c r="AD60" i="1"/>
  <c r="A67" i="38"/>
  <c r="H67" i="32"/>
  <c r="A68" i="37"/>
  <c r="J68" i="37"/>
  <c r="G68" i="37"/>
  <c r="I69" i="37"/>
  <c r="S70" i="37"/>
  <c r="AD70" i="37"/>
  <c r="J67" i="37"/>
  <c r="A67" i="37"/>
  <c r="B58" i="1"/>
  <c r="G68" i="38"/>
  <c r="B68" i="38"/>
  <c r="A58" i="1"/>
  <c r="J58" i="1"/>
  <c r="G68" i="32"/>
  <c r="H68" i="32"/>
  <c r="G68" i="35"/>
  <c r="B68" i="35"/>
  <c r="I59" i="1"/>
  <c r="A59" i="1"/>
  <c r="H66" i="36"/>
  <c r="B66" i="36"/>
  <c r="J68" i="38"/>
  <c r="A68" i="38"/>
  <c r="G67" i="36"/>
  <c r="I67" i="36"/>
  <c r="S69" i="36"/>
  <c r="AD69" i="36"/>
  <c r="G68" i="36"/>
  <c r="G69" i="38"/>
  <c r="S70" i="38"/>
  <c r="AD70" i="38"/>
  <c r="A68" i="33"/>
  <c r="J68" i="33"/>
  <c r="A68" i="35"/>
  <c r="J67" i="34"/>
  <c r="A67" i="34"/>
  <c r="A67" i="33"/>
  <c r="J67" i="33"/>
  <c r="G67" i="34"/>
  <c r="J68" i="32"/>
  <c r="A68" i="32"/>
  <c r="S70" i="33"/>
  <c r="AD70" i="33"/>
  <c r="I69" i="33"/>
  <c r="H67" i="35"/>
  <c r="B67" i="35"/>
  <c r="S69" i="34"/>
  <c r="AD69" i="34"/>
  <c r="H67" i="33"/>
  <c r="B67" i="33"/>
  <c r="H66" i="34"/>
  <c r="B66" i="34"/>
  <c r="S70" i="32"/>
  <c r="AD70" i="32"/>
  <c r="S70" i="35"/>
  <c r="AD70" i="35"/>
  <c r="G68" i="33"/>
  <c r="J67" i="35"/>
  <c r="J68" i="35"/>
  <c r="A67" i="35"/>
  <c r="A66" i="30"/>
  <c r="J66" i="30"/>
  <c r="H66" i="30"/>
  <c r="B66" i="30"/>
  <c r="J67" i="31"/>
  <c r="A67" i="31"/>
  <c r="S69" i="30"/>
  <c r="AD69" i="30"/>
  <c r="G68" i="30"/>
  <c r="G67" i="30"/>
  <c r="G69" i="31"/>
  <c r="S70" i="31"/>
  <c r="AD70" i="31"/>
  <c r="I67" i="30"/>
  <c r="G68" i="31"/>
  <c r="H67" i="31"/>
  <c r="B67" i="31"/>
  <c r="I68" i="31"/>
  <c r="J68" i="29"/>
  <c r="A68" i="29"/>
  <c r="H67" i="29"/>
  <c r="B67" i="29"/>
  <c r="G69" i="29"/>
  <c r="S70" i="29"/>
  <c r="AD70" i="29"/>
  <c r="J67" i="29"/>
  <c r="A67" i="29"/>
  <c r="G68" i="29"/>
  <c r="I60" i="1"/>
  <c r="S61" i="1"/>
  <c r="AD61" i="1"/>
  <c r="H68" i="38"/>
  <c r="J69" i="37"/>
  <c r="A69" i="37"/>
  <c r="G69" i="37"/>
  <c r="I70" i="37"/>
  <c r="S71" i="37"/>
  <c r="AD71" i="37"/>
  <c r="B68" i="37"/>
  <c r="H68" i="37"/>
  <c r="B68" i="32"/>
  <c r="H68" i="35"/>
  <c r="A60" i="1"/>
  <c r="J60" i="1"/>
  <c r="J59" i="1"/>
  <c r="H69" i="38"/>
  <c r="B69" i="38"/>
  <c r="H68" i="36"/>
  <c r="B68" i="36"/>
  <c r="J67" i="36"/>
  <c r="A67" i="36"/>
  <c r="H67" i="36"/>
  <c r="B67" i="36"/>
  <c r="I69" i="38"/>
  <c r="I68" i="36"/>
  <c r="S71" i="38"/>
  <c r="AD71" i="38"/>
  <c r="I70" i="38"/>
  <c r="S70" i="36"/>
  <c r="AD70" i="36"/>
  <c r="I69" i="36"/>
  <c r="J69" i="33"/>
  <c r="A69" i="33"/>
  <c r="I68" i="34"/>
  <c r="S70" i="34"/>
  <c r="AD70" i="34"/>
  <c r="G68" i="34"/>
  <c r="B68" i="33"/>
  <c r="H68" i="33"/>
  <c r="S71" i="32"/>
  <c r="AD71" i="32"/>
  <c r="S71" i="33"/>
  <c r="AD71" i="33"/>
  <c r="G69" i="35"/>
  <c r="I69" i="32"/>
  <c r="G69" i="32"/>
  <c r="I70" i="35"/>
  <c r="S71" i="35"/>
  <c r="AD71" i="35"/>
  <c r="I69" i="35"/>
  <c r="H67" i="34"/>
  <c r="B67" i="34"/>
  <c r="G69" i="33"/>
  <c r="H68" i="30"/>
  <c r="B68" i="30"/>
  <c r="H69" i="31"/>
  <c r="B69" i="31"/>
  <c r="B67" i="30"/>
  <c r="H67" i="30"/>
  <c r="I69" i="31"/>
  <c r="J67" i="30"/>
  <c r="A67" i="30"/>
  <c r="J68" i="31"/>
  <c r="A68" i="31"/>
  <c r="H68" i="31"/>
  <c r="B68" i="31"/>
  <c r="I68" i="30"/>
  <c r="S71" i="31"/>
  <c r="AD71" i="31"/>
  <c r="S70" i="30"/>
  <c r="AD70" i="30"/>
  <c r="H69" i="29"/>
  <c r="B69" i="29"/>
  <c r="H68" i="29"/>
  <c r="B68" i="29"/>
  <c r="I69" i="29"/>
  <c r="S71" i="29"/>
  <c r="AD71" i="29"/>
  <c r="S62" i="1"/>
  <c r="AD62" i="1"/>
  <c r="B59" i="1"/>
  <c r="H59" i="1"/>
  <c r="J70" i="37"/>
  <c r="A70" i="37"/>
  <c r="G70" i="37"/>
  <c r="I71" i="37"/>
  <c r="S72" i="37"/>
  <c r="AD72" i="37"/>
  <c r="H69" i="37"/>
  <c r="B69" i="37"/>
  <c r="G70" i="38"/>
  <c r="B70" i="38"/>
  <c r="I61" i="1"/>
  <c r="G70" i="35"/>
  <c r="H70" i="35"/>
  <c r="A70" i="38"/>
  <c r="A69" i="36"/>
  <c r="J69" i="36"/>
  <c r="I70" i="36"/>
  <c r="S71" i="36"/>
  <c r="AD71" i="36"/>
  <c r="S72" i="38"/>
  <c r="AD72" i="38"/>
  <c r="J68" i="36"/>
  <c r="A68" i="36"/>
  <c r="J69" i="38"/>
  <c r="J70" i="38"/>
  <c r="A69" i="38"/>
  <c r="G69" i="36"/>
  <c r="H68" i="34"/>
  <c r="B68" i="34"/>
  <c r="S71" i="34"/>
  <c r="AD71" i="34"/>
  <c r="A69" i="35"/>
  <c r="J69" i="35"/>
  <c r="J70" i="35"/>
  <c r="A70" i="35"/>
  <c r="I70" i="32"/>
  <c r="J68" i="34"/>
  <c r="A68" i="34"/>
  <c r="H69" i="35"/>
  <c r="B69" i="35"/>
  <c r="S72" i="32"/>
  <c r="AD72" i="32"/>
  <c r="I71" i="32"/>
  <c r="S72" i="35"/>
  <c r="AD72" i="35"/>
  <c r="G69" i="34"/>
  <c r="I70" i="33"/>
  <c r="G70" i="32"/>
  <c r="I69" i="34"/>
  <c r="S72" i="33"/>
  <c r="AD72" i="33"/>
  <c r="H69" i="33"/>
  <c r="B69" i="33"/>
  <c r="H69" i="32"/>
  <c r="B69" i="32"/>
  <c r="G70" i="33"/>
  <c r="J69" i="32"/>
  <c r="A69" i="32"/>
  <c r="G69" i="30"/>
  <c r="A69" i="31"/>
  <c r="J69" i="31"/>
  <c r="J68" i="30"/>
  <c r="A68" i="30"/>
  <c r="G70" i="30"/>
  <c r="S71" i="30"/>
  <c r="AD71" i="30"/>
  <c r="G70" i="31"/>
  <c r="I70" i="31"/>
  <c r="I69" i="30"/>
  <c r="S72" i="31"/>
  <c r="AD72" i="31"/>
  <c r="I70" i="29"/>
  <c r="J69" i="29"/>
  <c r="A69" i="29"/>
  <c r="G70" i="29"/>
  <c r="S72" i="29"/>
  <c r="AD72" i="29"/>
  <c r="S63" i="1"/>
  <c r="AD63" i="1"/>
  <c r="B60" i="1"/>
  <c r="H60" i="1"/>
  <c r="H70" i="38"/>
  <c r="A71" i="37"/>
  <c r="J71" i="37"/>
  <c r="G71" i="37"/>
  <c r="I72" i="37"/>
  <c r="S73" i="37"/>
  <c r="AD73" i="37"/>
  <c r="H70" i="37"/>
  <c r="B70" i="37"/>
  <c r="B70" i="35"/>
  <c r="A61" i="1"/>
  <c r="J61" i="1"/>
  <c r="G71" i="32"/>
  <c r="B71" i="32"/>
  <c r="I62" i="1"/>
  <c r="J70" i="36"/>
  <c r="A70" i="36"/>
  <c r="G70" i="36"/>
  <c r="S72" i="36"/>
  <c r="AD72" i="36"/>
  <c r="G71" i="36"/>
  <c r="B69" i="36"/>
  <c r="H69" i="36"/>
  <c r="G71" i="38"/>
  <c r="I71" i="38"/>
  <c r="S73" i="38"/>
  <c r="AD73" i="38"/>
  <c r="S72" i="34"/>
  <c r="AD72" i="34"/>
  <c r="G71" i="34"/>
  <c r="H70" i="33"/>
  <c r="B70" i="33"/>
  <c r="S73" i="33"/>
  <c r="AD73" i="33"/>
  <c r="I72" i="33"/>
  <c r="J70" i="33"/>
  <c r="A70" i="33"/>
  <c r="G70" i="34"/>
  <c r="B69" i="34"/>
  <c r="H69" i="34"/>
  <c r="I70" i="34"/>
  <c r="A70" i="32"/>
  <c r="J70" i="32"/>
  <c r="A69" i="34"/>
  <c r="J69" i="34"/>
  <c r="I71" i="35"/>
  <c r="G71" i="35"/>
  <c r="S73" i="35"/>
  <c r="AD73" i="35"/>
  <c r="I72" i="35"/>
  <c r="H70" i="32"/>
  <c r="B70" i="32"/>
  <c r="G71" i="33"/>
  <c r="S73" i="32"/>
  <c r="AD73" i="32"/>
  <c r="G72" i="32"/>
  <c r="J71" i="32"/>
  <c r="A71" i="32"/>
  <c r="I71" i="33"/>
  <c r="H70" i="30"/>
  <c r="B70" i="30"/>
  <c r="J70" i="31"/>
  <c r="A70" i="31"/>
  <c r="S72" i="30"/>
  <c r="AD72" i="30"/>
  <c r="I71" i="30"/>
  <c r="I71" i="31"/>
  <c r="H70" i="31"/>
  <c r="B70" i="31"/>
  <c r="S73" i="31"/>
  <c r="AD73" i="31"/>
  <c r="H69" i="30"/>
  <c r="B69" i="30"/>
  <c r="A69" i="30"/>
  <c r="J69" i="30"/>
  <c r="G71" i="31"/>
  <c r="I70" i="30"/>
  <c r="H70" i="29"/>
  <c r="B70" i="29"/>
  <c r="J70" i="29"/>
  <c r="A70" i="29"/>
  <c r="S73" i="29"/>
  <c r="AD73" i="29"/>
  <c r="G71" i="29"/>
  <c r="I71" i="29"/>
  <c r="B62" i="1"/>
  <c r="H62" i="1"/>
  <c r="B61" i="1"/>
  <c r="H61" i="1"/>
  <c r="S64" i="1"/>
  <c r="AD64" i="1"/>
  <c r="H71" i="32"/>
  <c r="A72" i="37"/>
  <c r="J72" i="37"/>
  <c r="G72" i="37"/>
  <c r="I73" i="37"/>
  <c r="S74" i="37"/>
  <c r="AD74" i="37"/>
  <c r="B71" i="37"/>
  <c r="H71" i="37"/>
  <c r="J62" i="1"/>
  <c r="A62" i="1"/>
  <c r="B63" i="1"/>
  <c r="I63" i="1"/>
  <c r="G72" i="35"/>
  <c r="B72" i="35"/>
  <c r="H70" i="36"/>
  <c r="B70" i="36"/>
  <c r="A71" i="38"/>
  <c r="J71" i="38"/>
  <c r="B71" i="38"/>
  <c r="H71" i="38"/>
  <c r="G72" i="38"/>
  <c r="H71" i="36"/>
  <c r="B71" i="36"/>
  <c r="S74" i="38"/>
  <c r="AD74" i="38"/>
  <c r="I72" i="38"/>
  <c r="I71" i="36"/>
  <c r="I72" i="36"/>
  <c r="S73" i="36"/>
  <c r="AD73" i="36"/>
  <c r="H72" i="32"/>
  <c r="B72" i="32"/>
  <c r="H71" i="34"/>
  <c r="B71" i="34"/>
  <c r="A72" i="33"/>
  <c r="J72" i="33"/>
  <c r="S74" i="32"/>
  <c r="AD74" i="32"/>
  <c r="I73" i="32"/>
  <c r="J70" i="34"/>
  <c r="A70" i="34"/>
  <c r="G72" i="33"/>
  <c r="S74" i="35"/>
  <c r="AD74" i="35"/>
  <c r="I73" i="35"/>
  <c r="I71" i="34"/>
  <c r="J71" i="33"/>
  <c r="A71" i="33"/>
  <c r="I73" i="33"/>
  <c r="S74" i="33"/>
  <c r="AD74" i="33"/>
  <c r="B71" i="35"/>
  <c r="H71" i="35"/>
  <c r="H70" i="34"/>
  <c r="B70" i="34"/>
  <c r="A71" i="35"/>
  <c r="J71" i="35"/>
  <c r="J72" i="35"/>
  <c r="A72" i="35"/>
  <c r="I72" i="32"/>
  <c r="H71" i="33"/>
  <c r="B71" i="33"/>
  <c r="I72" i="34"/>
  <c r="S73" i="34"/>
  <c r="AD73" i="34"/>
  <c r="J71" i="30"/>
  <c r="A71" i="30"/>
  <c r="J70" i="30"/>
  <c r="A70" i="30"/>
  <c r="S74" i="31"/>
  <c r="AD74" i="31"/>
  <c r="B71" i="31"/>
  <c r="H71" i="31"/>
  <c r="I72" i="30"/>
  <c r="S73" i="30"/>
  <c r="AD73" i="30"/>
  <c r="G71" i="30"/>
  <c r="G72" i="31"/>
  <c r="I72" i="31"/>
  <c r="A71" i="31"/>
  <c r="J71" i="31"/>
  <c r="S74" i="29"/>
  <c r="AD74" i="29"/>
  <c r="G73" i="29"/>
  <c r="A71" i="29"/>
  <c r="J71" i="29"/>
  <c r="I72" i="29"/>
  <c r="B71" i="29"/>
  <c r="H71" i="29"/>
  <c r="G72" i="29"/>
  <c r="S65" i="1"/>
  <c r="AD65" i="1"/>
  <c r="H63" i="1"/>
  <c r="A73" i="37"/>
  <c r="J73" i="37"/>
  <c r="G73" i="37"/>
  <c r="I74" i="37"/>
  <c r="S75" i="37"/>
  <c r="AD75" i="37"/>
  <c r="H72" i="37"/>
  <c r="B72" i="37"/>
  <c r="H72" i="35"/>
  <c r="G72" i="36"/>
  <c r="B72" i="36"/>
  <c r="J63" i="1"/>
  <c r="A63" i="1"/>
  <c r="G73" i="32"/>
  <c r="H73" i="32"/>
  <c r="I64" i="1"/>
  <c r="A71" i="36"/>
  <c r="J71" i="36"/>
  <c r="J72" i="38"/>
  <c r="A72" i="38"/>
  <c r="I74" i="38"/>
  <c r="S75" i="38"/>
  <c r="AD75" i="38"/>
  <c r="S74" i="36"/>
  <c r="AD74" i="36"/>
  <c r="I73" i="36"/>
  <c r="G73" i="38"/>
  <c r="J72" i="36"/>
  <c r="A72" i="36"/>
  <c r="H72" i="38"/>
  <c r="B72" i="38"/>
  <c r="I73" i="38"/>
  <c r="J73" i="35"/>
  <c r="A73" i="35"/>
  <c r="J73" i="33"/>
  <c r="A73" i="33"/>
  <c r="J72" i="34"/>
  <c r="A72" i="34"/>
  <c r="B72" i="33"/>
  <c r="H72" i="33"/>
  <c r="S74" i="34"/>
  <c r="AD74" i="34"/>
  <c r="I73" i="34"/>
  <c r="S75" i="32"/>
  <c r="AD75" i="32"/>
  <c r="A73" i="32"/>
  <c r="J73" i="32"/>
  <c r="G72" i="34"/>
  <c r="J72" i="32"/>
  <c r="A72" i="32"/>
  <c r="A71" i="34"/>
  <c r="J71" i="34"/>
  <c r="I74" i="35"/>
  <c r="S75" i="35"/>
  <c r="AD75" i="35"/>
  <c r="G73" i="33"/>
  <c r="G73" i="35"/>
  <c r="S75" i="33"/>
  <c r="AD75" i="33"/>
  <c r="J72" i="30"/>
  <c r="A72" i="30"/>
  <c r="B71" i="30"/>
  <c r="H71" i="30"/>
  <c r="G74" i="31"/>
  <c r="S75" i="31"/>
  <c r="AD75" i="31"/>
  <c r="S74" i="30"/>
  <c r="AD74" i="30"/>
  <c r="G72" i="30"/>
  <c r="B72" i="31"/>
  <c r="H72" i="31"/>
  <c r="G73" i="31"/>
  <c r="A72" i="31"/>
  <c r="J72" i="31"/>
  <c r="I73" i="31"/>
  <c r="H73" i="29"/>
  <c r="B73" i="29"/>
  <c r="H72" i="29"/>
  <c r="B72" i="29"/>
  <c r="I73" i="29"/>
  <c r="A72" i="29"/>
  <c r="J72" i="29"/>
  <c r="G74" i="29"/>
  <c r="S75" i="29"/>
  <c r="AD75" i="29"/>
  <c r="S66" i="1"/>
  <c r="AD66" i="1"/>
  <c r="H72" i="36"/>
  <c r="J74" i="37"/>
  <c r="A74" i="37"/>
  <c r="G74" i="37"/>
  <c r="G75" i="37"/>
  <c r="S76" i="37"/>
  <c r="AD76" i="37"/>
  <c r="H73" i="37"/>
  <c r="B73" i="37"/>
  <c r="G73" i="36"/>
  <c r="H73" i="36"/>
  <c r="A64" i="1"/>
  <c r="J64" i="1"/>
  <c r="I65" i="1"/>
  <c r="G74" i="35"/>
  <c r="B74" i="35"/>
  <c r="B73" i="32"/>
  <c r="G74" i="38"/>
  <c r="H74" i="38"/>
  <c r="J74" i="38"/>
  <c r="A74" i="38"/>
  <c r="J73" i="36"/>
  <c r="A73" i="36"/>
  <c r="S75" i="36"/>
  <c r="AD75" i="36"/>
  <c r="H73" i="38"/>
  <c r="B73" i="38"/>
  <c r="S76" i="38"/>
  <c r="AD76" i="38"/>
  <c r="A73" i="38"/>
  <c r="J73" i="38"/>
  <c r="I75" i="38"/>
  <c r="G75" i="38"/>
  <c r="J73" i="34"/>
  <c r="A73" i="34"/>
  <c r="I75" i="33"/>
  <c r="S76" i="33"/>
  <c r="AD76" i="33"/>
  <c r="G73" i="34"/>
  <c r="S75" i="34"/>
  <c r="AD75" i="34"/>
  <c r="I74" i="34"/>
  <c r="H72" i="34"/>
  <c r="B72" i="34"/>
  <c r="S76" i="32"/>
  <c r="AD76" i="32"/>
  <c r="I74" i="33"/>
  <c r="G74" i="32"/>
  <c r="I75" i="35"/>
  <c r="S76" i="35"/>
  <c r="AD76" i="35"/>
  <c r="J74" i="35"/>
  <c r="A74" i="35"/>
  <c r="H73" i="35"/>
  <c r="B73" i="35"/>
  <c r="H73" i="33"/>
  <c r="B73" i="33"/>
  <c r="I74" i="32"/>
  <c r="G74" i="33"/>
  <c r="H74" i="31"/>
  <c r="B74" i="31"/>
  <c r="A73" i="31"/>
  <c r="J73" i="31"/>
  <c r="S75" i="30"/>
  <c r="AD75" i="30"/>
  <c r="I74" i="31"/>
  <c r="H73" i="31"/>
  <c r="B73" i="31"/>
  <c r="H72" i="30"/>
  <c r="B72" i="30"/>
  <c r="S76" i="31"/>
  <c r="AD76" i="31"/>
  <c r="I75" i="31"/>
  <c r="I73" i="30"/>
  <c r="G73" i="30"/>
  <c r="H74" i="29"/>
  <c r="B74" i="29"/>
  <c r="S76" i="29"/>
  <c r="AD76" i="29"/>
  <c r="J73" i="29"/>
  <c r="A73" i="29"/>
  <c r="I74" i="29"/>
  <c r="S67" i="1"/>
  <c r="AD67" i="1"/>
  <c r="B64" i="1"/>
  <c r="H64" i="1"/>
  <c r="B75" i="37"/>
  <c r="H75" i="37"/>
  <c r="I75" i="37"/>
  <c r="I76" i="37"/>
  <c r="S77" i="37"/>
  <c r="AD77" i="37"/>
  <c r="B74" i="37"/>
  <c r="H74" i="37"/>
  <c r="B73" i="36"/>
  <c r="B74" i="38"/>
  <c r="H74" i="35"/>
  <c r="G75" i="35"/>
  <c r="H75" i="35"/>
  <c r="J65" i="1"/>
  <c r="A65" i="1"/>
  <c r="I66" i="1"/>
  <c r="J75" i="38"/>
  <c r="A75" i="38"/>
  <c r="H75" i="38"/>
  <c r="B75" i="38"/>
  <c r="G74" i="36"/>
  <c r="S76" i="36"/>
  <c r="AD76" i="36"/>
  <c r="I74" i="36"/>
  <c r="S77" i="38"/>
  <c r="AD77" i="38"/>
  <c r="A74" i="34"/>
  <c r="J74" i="34"/>
  <c r="J75" i="33"/>
  <c r="A75" i="33"/>
  <c r="B74" i="32"/>
  <c r="H74" i="32"/>
  <c r="H73" i="34"/>
  <c r="B73" i="34"/>
  <c r="G75" i="33"/>
  <c r="S77" i="33"/>
  <c r="AD77" i="33"/>
  <c r="I76" i="33"/>
  <c r="G76" i="32"/>
  <c r="I76" i="32"/>
  <c r="H74" i="33"/>
  <c r="B74" i="33"/>
  <c r="A75" i="35"/>
  <c r="J75" i="35"/>
  <c r="S77" i="32"/>
  <c r="AD77" i="32"/>
  <c r="I75" i="32"/>
  <c r="J74" i="33"/>
  <c r="A74" i="33"/>
  <c r="G75" i="34"/>
  <c r="S76" i="34"/>
  <c r="AD76" i="34"/>
  <c r="S77" i="35"/>
  <c r="AD77" i="35"/>
  <c r="I76" i="35"/>
  <c r="G75" i="32"/>
  <c r="A74" i="32"/>
  <c r="J74" i="32"/>
  <c r="G74" i="34"/>
  <c r="J75" i="31"/>
  <c r="A75" i="31"/>
  <c r="J74" i="31"/>
  <c r="A74" i="31"/>
  <c r="S76" i="30"/>
  <c r="AD76" i="30"/>
  <c r="I75" i="30"/>
  <c r="H73" i="30"/>
  <c r="B73" i="30"/>
  <c r="J73" i="30"/>
  <c r="A73" i="30"/>
  <c r="I76" i="31"/>
  <c r="S77" i="31"/>
  <c r="AD77" i="31"/>
  <c r="I74" i="30"/>
  <c r="G74" i="30"/>
  <c r="G75" i="31"/>
  <c r="S77" i="29"/>
  <c r="AD77" i="29"/>
  <c r="G75" i="29"/>
  <c r="J74" i="29"/>
  <c r="A74" i="29"/>
  <c r="I75" i="29"/>
  <c r="B65" i="1"/>
  <c r="H65" i="1"/>
  <c r="S68" i="1"/>
  <c r="AD68" i="1"/>
  <c r="B75" i="35"/>
  <c r="A76" i="37"/>
  <c r="J76" i="37"/>
  <c r="G76" i="37"/>
  <c r="I77" i="37"/>
  <c r="S78" i="37"/>
  <c r="AD78" i="37"/>
  <c r="A75" i="37"/>
  <c r="J75" i="37"/>
  <c r="J66" i="1"/>
  <c r="A66" i="1"/>
  <c r="I67" i="1"/>
  <c r="S78" i="38"/>
  <c r="AD78" i="38"/>
  <c r="G76" i="38"/>
  <c r="I76" i="38"/>
  <c r="H74" i="36"/>
  <c r="B74" i="36"/>
  <c r="J74" i="36"/>
  <c r="A74" i="36"/>
  <c r="G75" i="36"/>
  <c r="I75" i="36"/>
  <c r="S77" i="36"/>
  <c r="AD77" i="36"/>
  <c r="G76" i="36"/>
  <c r="A76" i="35"/>
  <c r="J76" i="35"/>
  <c r="J76" i="33"/>
  <c r="A76" i="33"/>
  <c r="H75" i="34"/>
  <c r="B75" i="34"/>
  <c r="I75" i="34"/>
  <c r="B75" i="33"/>
  <c r="H75" i="33"/>
  <c r="H74" i="34"/>
  <c r="B74" i="34"/>
  <c r="G77" i="35"/>
  <c r="S78" i="35"/>
  <c r="AD78" i="35"/>
  <c r="S77" i="34"/>
  <c r="AD77" i="34"/>
  <c r="G76" i="35"/>
  <c r="A76" i="32"/>
  <c r="J76" i="32"/>
  <c r="H76" i="32"/>
  <c r="B76" i="32"/>
  <c r="A75" i="32"/>
  <c r="J75" i="32"/>
  <c r="S78" i="33"/>
  <c r="AD78" i="33"/>
  <c r="G77" i="33"/>
  <c r="G76" i="33"/>
  <c r="H75" i="32"/>
  <c r="B75" i="32"/>
  <c r="S78" i="32"/>
  <c r="AD78" i="32"/>
  <c r="J76" i="31"/>
  <c r="A76" i="31"/>
  <c r="J75" i="30"/>
  <c r="A75" i="30"/>
  <c r="G76" i="31"/>
  <c r="G75" i="30"/>
  <c r="H74" i="30"/>
  <c r="B74" i="30"/>
  <c r="A74" i="30"/>
  <c r="J74" i="30"/>
  <c r="S78" i="31"/>
  <c r="AD78" i="31"/>
  <c r="B75" i="31"/>
  <c r="H75" i="31"/>
  <c r="S77" i="30"/>
  <c r="AD77" i="30"/>
  <c r="J75" i="29"/>
  <c r="A75" i="29"/>
  <c r="S78" i="29"/>
  <c r="AD78" i="29"/>
  <c r="H75" i="29"/>
  <c r="B75" i="29"/>
  <c r="G76" i="29"/>
  <c r="I76" i="29"/>
  <c r="B67" i="1"/>
  <c r="H67" i="1"/>
  <c r="B66" i="1"/>
  <c r="H66" i="1"/>
  <c r="I68" i="1"/>
  <c r="S69" i="1"/>
  <c r="AD69" i="1"/>
  <c r="J77" i="37"/>
  <c r="A77" i="37"/>
  <c r="G77" i="37"/>
  <c r="G78" i="37"/>
  <c r="S79" i="37"/>
  <c r="AD79" i="37"/>
  <c r="H76" i="37"/>
  <c r="B76" i="37"/>
  <c r="J68" i="1"/>
  <c r="A68" i="1"/>
  <c r="B68" i="1"/>
  <c r="A67" i="1"/>
  <c r="J67" i="1"/>
  <c r="B76" i="36"/>
  <c r="H76" i="36"/>
  <c r="G77" i="38"/>
  <c r="I77" i="38"/>
  <c r="I76" i="36"/>
  <c r="S79" i="38"/>
  <c r="AD79" i="38"/>
  <c r="H76" i="38"/>
  <c r="B76" i="38"/>
  <c r="J75" i="36"/>
  <c r="A75" i="36"/>
  <c r="H75" i="36"/>
  <c r="B75" i="36"/>
  <c r="A76" i="38"/>
  <c r="J76" i="38"/>
  <c r="G77" i="36"/>
  <c r="S78" i="36"/>
  <c r="AD78" i="36"/>
  <c r="H77" i="35"/>
  <c r="B77" i="35"/>
  <c r="B77" i="33"/>
  <c r="H77" i="33"/>
  <c r="S79" i="32"/>
  <c r="AD79" i="32"/>
  <c r="G78" i="32"/>
  <c r="I77" i="35"/>
  <c r="J75" i="34"/>
  <c r="A75" i="34"/>
  <c r="S79" i="33"/>
  <c r="AD79" i="33"/>
  <c r="S79" i="35"/>
  <c r="AD79" i="35"/>
  <c r="I78" i="35"/>
  <c r="I76" i="34"/>
  <c r="G76" i="34"/>
  <c r="G77" i="32"/>
  <c r="G77" i="34"/>
  <c r="S78" i="34"/>
  <c r="AD78" i="34"/>
  <c r="H76" i="33"/>
  <c r="B76" i="33"/>
  <c r="I77" i="32"/>
  <c r="H76" i="35"/>
  <c r="B76" i="35"/>
  <c r="I77" i="33"/>
  <c r="H75" i="30"/>
  <c r="B75" i="30"/>
  <c r="H76" i="31"/>
  <c r="B76" i="31"/>
  <c r="I77" i="31"/>
  <c r="G77" i="30"/>
  <c r="S78" i="30"/>
  <c r="AD78" i="30"/>
  <c r="G77" i="31"/>
  <c r="G76" i="30"/>
  <c r="I76" i="30"/>
  <c r="S79" i="31"/>
  <c r="AD79" i="31"/>
  <c r="I78" i="31"/>
  <c r="J76" i="29"/>
  <c r="A76" i="29"/>
  <c r="H76" i="29"/>
  <c r="B76" i="29"/>
  <c r="S79" i="29"/>
  <c r="AD79" i="29"/>
  <c r="G78" i="29"/>
  <c r="G77" i="29"/>
  <c r="I77" i="29"/>
  <c r="I69" i="1"/>
  <c r="S70" i="1"/>
  <c r="AD70" i="1"/>
  <c r="H78" i="37"/>
  <c r="B78" i="37"/>
  <c r="I78" i="37"/>
  <c r="I79" i="37"/>
  <c r="S80" i="37"/>
  <c r="AD80" i="37"/>
  <c r="B77" i="37"/>
  <c r="H77" i="37"/>
  <c r="H68" i="1"/>
  <c r="J69" i="1"/>
  <c r="A69" i="1"/>
  <c r="I77" i="34"/>
  <c r="J77" i="34"/>
  <c r="H77" i="36"/>
  <c r="B77" i="36"/>
  <c r="J77" i="38"/>
  <c r="A77" i="38"/>
  <c r="H77" i="38"/>
  <c r="B77" i="38"/>
  <c r="I78" i="38"/>
  <c r="I79" i="38"/>
  <c r="S80" i="38"/>
  <c r="AD80" i="38"/>
  <c r="G78" i="38"/>
  <c r="A76" i="36"/>
  <c r="J76" i="36"/>
  <c r="S79" i="36"/>
  <c r="AD79" i="36"/>
  <c r="I77" i="36"/>
  <c r="A78" i="35"/>
  <c r="J78" i="35"/>
  <c r="H78" i="32"/>
  <c r="B78" i="32"/>
  <c r="J77" i="35"/>
  <c r="A77" i="35"/>
  <c r="B76" i="34"/>
  <c r="H76" i="34"/>
  <c r="I78" i="32"/>
  <c r="S80" i="32"/>
  <c r="AD80" i="32"/>
  <c r="H77" i="34"/>
  <c r="B77" i="34"/>
  <c r="S80" i="33"/>
  <c r="AD80" i="33"/>
  <c r="G79" i="33"/>
  <c r="G78" i="33"/>
  <c r="A77" i="33"/>
  <c r="J77" i="33"/>
  <c r="I78" i="33"/>
  <c r="S80" i="35"/>
  <c r="AD80" i="35"/>
  <c r="A77" i="32"/>
  <c r="J77" i="32"/>
  <c r="S79" i="34"/>
  <c r="AD79" i="34"/>
  <c r="G78" i="35"/>
  <c r="A76" i="34"/>
  <c r="J76" i="34"/>
  <c r="H77" i="32"/>
  <c r="B77" i="32"/>
  <c r="A78" i="31"/>
  <c r="J78" i="31"/>
  <c r="H77" i="30"/>
  <c r="B77" i="30"/>
  <c r="A76" i="30"/>
  <c r="J76" i="30"/>
  <c r="B76" i="30"/>
  <c r="H76" i="30"/>
  <c r="S80" i="31"/>
  <c r="AD80" i="31"/>
  <c r="G79" i="31"/>
  <c r="J77" i="31"/>
  <c r="A77" i="31"/>
  <c r="I77" i="30"/>
  <c r="S79" i="30"/>
  <c r="AD79" i="30"/>
  <c r="G78" i="30"/>
  <c r="B77" i="31"/>
  <c r="H77" i="31"/>
  <c r="G78" i="31"/>
  <c r="B78" i="29"/>
  <c r="H78" i="29"/>
  <c r="I78" i="29"/>
  <c r="I79" i="29"/>
  <c r="S80" i="29"/>
  <c r="AD80" i="29"/>
  <c r="B77" i="29"/>
  <c r="H77" i="29"/>
  <c r="J77" i="29"/>
  <c r="A77" i="29"/>
  <c r="I70" i="1"/>
  <c r="S71" i="1"/>
  <c r="AD71" i="1"/>
  <c r="A79" i="37"/>
  <c r="J79" i="37"/>
  <c r="G79" i="37"/>
  <c r="I80" i="37"/>
  <c r="S81" i="37"/>
  <c r="AD81" i="37"/>
  <c r="J78" i="37"/>
  <c r="A78" i="37"/>
  <c r="A77" i="34"/>
  <c r="J70" i="1"/>
  <c r="A70" i="1"/>
  <c r="J79" i="38"/>
  <c r="A79" i="38"/>
  <c r="B78" i="38"/>
  <c r="H78" i="38"/>
  <c r="G79" i="38"/>
  <c r="I79" i="36"/>
  <c r="S80" i="36"/>
  <c r="AD80" i="36"/>
  <c r="S81" i="38"/>
  <c r="AD81" i="38"/>
  <c r="J77" i="36"/>
  <c r="A77" i="36"/>
  <c r="A78" i="38"/>
  <c r="J78" i="38"/>
  <c r="G78" i="36"/>
  <c r="I78" i="36"/>
  <c r="H79" i="33"/>
  <c r="B79" i="33"/>
  <c r="J78" i="32"/>
  <c r="A78" i="32"/>
  <c r="G79" i="32"/>
  <c r="I78" i="34"/>
  <c r="I79" i="32"/>
  <c r="J78" i="33"/>
  <c r="A78" i="33"/>
  <c r="G80" i="33"/>
  <c r="S81" i="33"/>
  <c r="AD81" i="33"/>
  <c r="S81" i="32"/>
  <c r="AD81" i="32"/>
  <c r="I79" i="34"/>
  <c r="S80" i="34"/>
  <c r="AD80" i="34"/>
  <c r="H78" i="33"/>
  <c r="B78" i="33"/>
  <c r="H78" i="35"/>
  <c r="B78" i="35"/>
  <c r="I80" i="35"/>
  <c r="S81" i="35"/>
  <c r="AD81" i="35"/>
  <c r="G79" i="35"/>
  <c r="G78" i="34"/>
  <c r="I79" i="33"/>
  <c r="I79" i="35"/>
  <c r="H78" i="30"/>
  <c r="B78" i="30"/>
  <c r="H79" i="31"/>
  <c r="B79" i="31"/>
  <c r="S80" i="30"/>
  <c r="AD80" i="30"/>
  <c r="J77" i="30"/>
  <c r="A77" i="30"/>
  <c r="B78" i="31"/>
  <c r="H78" i="31"/>
  <c r="I79" i="31"/>
  <c r="I78" i="30"/>
  <c r="S81" i="31"/>
  <c r="AD81" i="31"/>
  <c r="J79" i="29"/>
  <c r="A79" i="29"/>
  <c r="A78" i="29"/>
  <c r="J78" i="29"/>
  <c r="G79" i="29"/>
  <c r="S81" i="29"/>
  <c r="AD81" i="29"/>
  <c r="I71" i="1"/>
  <c r="S72" i="1"/>
  <c r="AD72" i="1"/>
  <c r="B69" i="1"/>
  <c r="H69" i="1"/>
  <c r="A80" i="37"/>
  <c r="J80" i="37"/>
  <c r="G80" i="37"/>
  <c r="G81" i="37"/>
  <c r="S82" i="37"/>
  <c r="AD82" i="37"/>
  <c r="H79" i="37"/>
  <c r="B79" i="37"/>
  <c r="J71" i="1"/>
  <c r="A71" i="1"/>
  <c r="G79" i="36"/>
  <c r="H79" i="36"/>
  <c r="J79" i="36"/>
  <c r="A79" i="36"/>
  <c r="I80" i="38"/>
  <c r="I81" i="38"/>
  <c r="S82" i="38"/>
  <c r="AD82" i="38"/>
  <c r="S81" i="36"/>
  <c r="AD81" i="36"/>
  <c r="I80" i="36"/>
  <c r="G80" i="38"/>
  <c r="H79" i="38"/>
  <c r="B79" i="38"/>
  <c r="J78" i="36"/>
  <c r="A78" i="36"/>
  <c r="H78" i="36"/>
  <c r="B78" i="36"/>
  <c r="A79" i="34"/>
  <c r="J79" i="34"/>
  <c r="J80" i="35"/>
  <c r="A80" i="35"/>
  <c r="B80" i="33"/>
  <c r="H80" i="33"/>
  <c r="H78" i="34"/>
  <c r="B78" i="34"/>
  <c r="G79" i="34"/>
  <c r="S82" i="33"/>
  <c r="AD82" i="33"/>
  <c r="H79" i="32"/>
  <c r="B79" i="32"/>
  <c r="A79" i="32"/>
  <c r="J79" i="32"/>
  <c r="A79" i="33"/>
  <c r="J79" i="33"/>
  <c r="G80" i="32"/>
  <c r="J79" i="35"/>
  <c r="A79" i="35"/>
  <c r="G80" i="35"/>
  <c r="I80" i="32"/>
  <c r="H79" i="35"/>
  <c r="B79" i="35"/>
  <c r="G81" i="32"/>
  <c r="S82" i="32"/>
  <c r="AD82" i="32"/>
  <c r="J78" i="34"/>
  <c r="A78" i="34"/>
  <c r="I80" i="33"/>
  <c r="S82" i="35"/>
  <c r="AD82" i="35"/>
  <c r="G81" i="35"/>
  <c r="I80" i="34"/>
  <c r="S81" i="34"/>
  <c r="AD81" i="34"/>
  <c r="J79" i="31"/>
  <c r="A79" i="31"/>
  <c r="S82" i="31"/>
  <c r="AD82" i="31"/>
  <c r="I81" i="31"/>
  <c r="I79" i="30"/>
  <c r="S81" i="30"/>
  <c r="AD81" i="30"/>
  <c r="G80" i="30"/>
  <c r="J78" i="30"/>
  <c r="A78" i="30"/>
  <c r="I80" i="31"/>
  <c r="G80" i="31"/>
  <c r="G79" i="30"/>
  <c r="G80" i="29"/>
  <c r="I80" i="29"/>
  <c r="H79" i="29"/>
  <c r="B79" i="29"/>
  <c r="S82" i="29"/>
  <c r="AD82" i="29"/>
  <c r="B70" i="1"/>
  <c r="H70" i="1"/>
  <c r="I72" i="1"/>
  <c r="S73" i="1"/>
  <c r="AD73" i="1"/>
  <c r="H81" i="37"/>
  <c r="B81" i="37"/>
  <c r="I81" i="37"/>
  <c r="G82" i="37"/>
  <c r="S83" i="37"/>
  <c r="AD83" i="37"/>
  <c r="B80" i="37"/>
  <c r="H80" i="37"/>
  <c r="J72" i="1"/>
  <c r="A72" i="1"/>
  <c r="G81" i="38"/>
  <c r="H81" i="38"/>
  <c r="I81" i="32"/>
  <c r="J81" i="32"/>
  <c r="H72" i="1"/>
  <c r="G80" i="36"/>
  <c r="B80" i="36"/>
  <c r="B79" i="36"/>
  <c r="S83" i="38"/>
  <c r="AD83" i="38"/>
  <c r="G82" i="38"/>
  <c r="J81" i="38"/>
  <c r="A81" i="38"/>
  <c r="H80" i="38"/>
  <c r="B80" i="38"/>
  <c r="S82" i="36"/>
  <c r="AD82" i="36"/>
  <c r="J80" i="36"/>
  <c r="A80" i="36"/>
  <c r="J80" i="38"/>
  <c r="A80" i="38"/>
  <c r="J80" i="34"/>
  <c r="A80" i="34"/>
  <c r="B81" i="35"/>
  <c r="H81" i="35"/>
  <c r="S82" i="34"/>
  <c r="AD82" i="34"/>
  <c r="S83" i="32"/>
  <c r="AD83" i="32"/>
  <c r="H79" i="34"/>
  <c r="B79" i="34"/>
  <c r="A80" i="33"/>
  <c r="J80" i="33"/>
  <c r="J80" i="32"/>
  <c r="A80" i="32"/>
  <c r="S83" i="35"/>
  <c r="AD83" i="35"/>
  <c r="I82" i="35"/>
  <c r="B80" i="35"/>
  <c r="H80" i="35"/>
  <c r="H81" i="32"/>
  <c r="B81" i="32"/>
  <c r="B80" i="32"/>
  <c r="H80" i="32"/>
  <c r="S83" i="33"/>
  <c r="AD83" i="33"/>
  <c r="I82" i="33"/>
  <c r="G81" i="33"/>
  <c r="I81" i="35"/>
  <c r="I81" i="33"/>
  <c r="G80" i="34"/>
  <c r="J81" i="31"/>
  <c r="A81" i="31"/>
  <c r="H80" i="30"/>
  <c r="B80" i="30"/>
  <c r="H80" i="31"/>
  <c r="B80" i="31"/>
  <c r="B79" i="30"/>
  <c r="H79" i="30"/>
  <c r="G81" i="31"/>
  <c r="I80" i="30"/>
  <c r="J79" i="30"/>
  <c r="A79" i="30"/>
  <c r="S83" i="31"/>
  <c r="AD83" i="31"/>
  <c r="J80" i="31"/>
  <c r="A80" i="31"/>
  <c r="S82" i="30"/>
  <c r="AD82" i="30"/>
  <c r="I81" i="30"/>
  <c r="S83" i="29"/>
  <c r="AD83" i="29"/>
  <c r="H80" i="29"/>
  <c r="B80" i="29"/>
  <c r="G81" i="29"/>
  <c r="J80" i="29"/>
  <c r="A80" i="29"/>
  <c r="I81" i="29"/>
  <c r="S74" i="1"/>
  <c r="AD74" i="1"/>
  <c r="H71" i="1"/>
  <c r="B71" i="1"/>
  <c r="A81" i="32"/>
  <c r="B81" i="38"/>
  <c r="B82" i="37"/>
  <c r="H82" i="37"/>
  <c r="I82" i="37"/>
  <c r="G83" i="37"/>
  <c r="S84" i="37"/>
  <c r="AD84" i="37"/>
  <c r="A81" i="37"/>
  <c r="J81" i="37"/>
  <c r="H80" i="36"/>
  <c r="B72" i="1"/>
  <c r="I82" i="38"/>
  <c r="A82" i="38"/>
  <c r="I73" i="1"/>
  <c r="B73" i="1"/>
  <c r="G82" i="33"/>
  <c r="B82" i="33"/>
  <c r="G82" i="35"/>
  <c r="H82" i="35"/>
  <c r="S84" i="38"/>
  <c r="AD84" i="38"/>
  <c r="I83" i="38"/>
  <c r="I82" i="36"/>
  <c r="S83" i="36"/>
  <c r="AD83" i="36"/>
  <c r="G81" i="36"/>
  <c r="I81" i="36"/>
  <c r="H82" i="38"/>
  <c r="B82" i="38"/>
  <c r="S84" i="35"/>
  <c r="AD84" i="35"/>
  <c r="I83" i="33"/>
  <c r="S84" i="33"/>
  <c r="AD84" i="33"/>
  <c r="S84" i="32"/>
  <c r="AD84" i="32"/>
  <c r="I83" i="32"/>
  <c r="H80" i="34"/>
  <c r="B80" i="34"/>
  <c r="J82" i="35"/>
  <c r="A82" i="35"/>
  <c r="I82" i="32"/>
  <c r="I82" i="34"/>
  <c r="S83" i="34"/>
  <c r="AD83" i="34"/>
  <c r="H81" i="33"/>
  <c r="B81" i="33"/>
  <c r="J81" i="33"/>
  <c r="A81" i="33"/>
  <c r="G81" i="34"/>
  <c r="J82" i="33"/>
  <c r="A82" i="33"/>
  <c r="I81" i="34"/>
  <c r="G82" i="32"/>
  <c r="A81" i="35"/>
  <c r="J81" i="35"/>
  <c r="G83" i="35"/>
  <c r="I83" i="35"/>
  <c r="A81" i="30"/>
  <c r="J81" i="30"/>
  <c r="G82" i="31"/>
  <c r="S84" i="31"/>
  <c r="AD84" i="31"/>
  <c r="I83" i="31"/>
  <c r="G81" i="30"/>
  <c r="H81" i="31"/>
  <c r="B81" i="31"/>
  <c r="I82" i="30"/>
  <c r="S83" i="30"/>
  <c r="AD83" i="30"/>
  <c r="I82" i="31"/>
  <c r="J80" i="30"/>
  <c r="A80" i="30"/>
  <c r="J81" i="29"/>
  <c r="A81" i="29"/>
  <c r="I82" i="29"/>
  <c r="H81" i="29"/>
  <c r="B81" i="29"/>
  <c r="S84" i="29"/>
  <c r="AD84" i="29"/>
  <c r="G82" i="29"/>
  <c r="S75" i="1"/>
  <c r="AD75" i="1"/>
  <c r="H82" i="33"/>
  <c r="J82" i="38"/>
  <c r="H83" i="37"/>
  <c r="B83" i="37"/>
  <c r="I83" i="37"/>
  <c r="I84" i="37"/>
  <c r="S85" i="37"/>
  <c r="AD85" i="37"/>
  <c r="J82" i="37"/>
  <c r="A82" i="37"/>
  <c r="H73" i="1"/>
  <c r="B82" i="35"/>
  <c r="G83" i="38"/>
  <c r="H83" i="38"/>
  <c r="A73" i="1"/>
  <c r="J73" i="1"/>
  <c r="G83" i="32"/>
  <c r="B83" i="32"/>
  <c r="I74" i="1"/>
  <c r="A82" i="36"/>
  <c r="A83" i="38"/>
  <c r="J83" i="38"/>
  <c r="A81" i="36"/>
  <c r="J81" i="36"/>
  <c r="J82" i="36"/>
  <c r="G82" i="36"/>
  <c r="S84" i="36"/>
  <c r="AD84" i="36"/>
  <c r="B81" i="36"/>
  <c r="H81" i="36"/>
  <c r="I84" i="38"/>
  <c r="S85" i="38"/>
  <c r="AD85" i="38"/>
  <c r="J83" i="33"/>
  <c r="A83" i="33"/>
  <c r="J82" i="34"/>
  <c r="A82" i="34"/>
  <c r="I84" i="32"/>
  <c r="S85" i="32"/>
  <c r="AD85" i="32"/>
  <c r="G83" i="33"/>
  <c r="S85" i="33"/>
  <c r="AD85" i="33"/>
  <c r="I84" i="33"/>
  <c r="A82" i="32"/>
  <c r="J82" i="32"/>
  <c r="H82" i="32"/>
  <c r="B82" i="32"/>
  <c r="A83" i="35"/>
  <c r="J83" i="35"/>
  <c r="A81" i="34"/>
  <c r="J81" i="34"/>
  <c r="S84" i="34"/>
  <c r="AD84" i="34"/>
  <c r="G83" i="34"/>
  <c r="B83" i="35"/>
  <c r="H83" i="35"/>
  <c r="G82" i="34"/>
  <c r="G84" i="35"/>
  <c r="S85" i="35"/>
  <c r="AD85" i="35"/>
  <c r="J83" i="32"/>
  <c r="A83" i="32"/>
  <c r="B81" i="34"/>
  <c r="H81" i="34"/>
  <c r="A83" i="31"/>
  <c r="J83" i="31"/>
  <c r="J82" i="30"/>
  <c r="A82" i="30"/>
  <c r="A82" i="31"/>
  <c r="J82" i="31"/>
  <c r="H82" i="31"/>
  <c r="B82" i="31"/>
  <c r="S84" i="30"/>
  <c r="AD84" i="30"/>
  <c r="G83" i="30"/>
  <c r="G83" i="31"/>
  <c r="G84" i="31"/>
  <c r="S85" i="31"/>
  <c r="AD85" i="31"/>
  <c r="B81" i="30"/>
  <c r="H81" i="30"/>
  <c r="G82" i="30"/>
  <c r="H82" i="29"/>
  <c r="B82" i="29"/>
  <c r="J82" i="29"/>
  <c r="A82" i="29"/>
  <c r="G83" i="29"/>
  <c r="I83" i="29"/>
  <c r="S85" i="29"/>
  <c r="AD85" i="29"/>
  <c r="S76" i="1"/>
  <c r="AD76" i="1"/>
  <c r="B83" i="38"/>
  <c r="A84" i="37"/>
  <c r="J84" i="37"/>
  <c r="G84" i="37"/>
  <c r="I85" i="37"/>
  <c r="S86" i="37"/>
  <c r="AD86" i="37"/>
  <c r="A83" i="37"/>
  <c r="J83" i="37"/>
  <c r="H83" i="32"/>
  <c r="A74" i="1"/>
  <c r="J74" i="1"/>
  <c r="I75" i="1"/>
  <c r="J84" i="38"/>
  <c r="A84" i="38"/>
  <c r="H82" i="36"/>
  <c r="B82" i="36"/>
  <c r="I84" i="36"/>
  <c r="S85" i="36"/>
  <c r="AD85" i="36"/>
  <c r="I83" i="36"/>
  <c r="S86" i="38"/>
  <c r="AD86" i="38"/>
  <c r="G85" i="38"/>
  <c r="G84" i="38"/>
  <c r="G83" i="36"/>
  <c r="H83" i="34"/>
  <c r="B83" i="34"/>
  <c r="A84" i="32"/>
  <c r="J84" i="32"/>
  <c r="H84" i="35"/>
  <c r="B84" i="35"/>
  <c r="A84" i="33"/>
  <c r="J84" i="33"/>
  <c r="H83" i="33"/>
  <c r="B83" i="33"/>
  <c r="H82" i="34"/>
  <c r="B82" i="34"/>
  <c r="I83" i="34"/>
  <c r="S86" i="35"/>
  <c r="AD86" i="35"/>
  <c r="I84" i="35"/>
  <c r="I85" i="33"/>
  <c r="S86" i="33"/>
  <c r="AD86" i="33"/>
  <c r="S86" i="32"/>
  <c r="AD86" i="32"/>
  <c r="I85" i="32"/>
  <c r="G84" i="32"/>
  <c r="S85" i="34"/>
  <c r="AD85" i="34"/>
  <c r="G84" i="33"/>
  <c r="H84" i="31"/>
  <c r="B84" i="31"/>
  <c r="H83" i="30"/>
  <c r="B83" i="30"/>
  <c r="H82" i="30"/>
  <c r="B82" i="30"/>
  <c r="I84" i="31"/>
  <c r="I83" i="30"/>
  <c r="B83" i="31"/>
  <c r="H83" i="31"/>
  <c r="S86" i="31"/>
  <c r="AD86" i="31"/>
  <c r="G85" i="31"/>
  <c r="S85" i="30"/>
  <c r="AD85" i="30"/>
  <c r="I84" i="29"/>
  <c r="I85" i="29"/>
  <c r="S86" i="29"/>
  <c r="AD86" i="29"/>
  <c r="B83" i="29"/>
  <c r="H83" i="29"/>
  <c r="G84" i="29"/>
  <c r="A83" i="29"/>
  <c r="J83" i="29"/>
  <c r="S77" i="1"/>
  <c r="AD77" i="1"/>
  <c r="H74" i="1"/>
  <c r="B74" i="1"/>
  <c r="A85" i="37"/>
  <c r="J85" i="37"/>
  <c r="G85" i="37"/>
  <c r="I86" i="37"/>
  <c r="S87" i="37"/>
  <c r="AD87" i="37"/>
  <c r="H84" i="37"/>
  <c r="B84" i="37"/>
  <c r="J75" i="1"/>
  <c r="A75" i="1"/>
  <c r="I76" i="1"/>
  <c r="G85" i="32"/>
  <c r="B85" i="32"/>
  <c r="H85" i="38"/>
  <c r="B85" i="38"/>
  <c r="J84" i="36"/>
  <c r="A84" i="36"/>
  <c r="S86" i="36"/>
  <c r="AD86" i="36"/>
  <c r="G84" i="36"/>
  <c r="A83" i="36"/>
  <c r="J83" i="36"/>
  <c r="I86" i="38"/>
  <c r="S87" i="38"/>
  <c r="AD87" i="38"/>
  <c r="H83" i="36"/>
  <c r="B83" i="36"/>
  <c r="H84" i="38"/>
  <c r="B84" i="38"/>
  <c r="I85" i="38"/>
  <c r="J85" i="33"/>
  <c r="A85" i="33"/>
  <c r="J84" i="35"/>
  <c r="A84" i="35"/>
  <c r="A83" i="34"/>
  <c r="J83" i="34"/>
  <c r="S87" i="33"/>
  <c r="AD87" i="33"/>
  <c r="G85" i="35"/>
  <c r="J85" i="32"/>
  <c r="A85" i="32"/>
  <c r="S86" i="34"/>
  <c r="AD86" i="34"/>
  <c r="G85" i="34"/>
  <c r="I84" i="34"/>
  <c r="S87" i="35"/>
  <c r="AD87" i="35"/>
  <c r="I86" i="35"/>
  <c r="G85" i="33"/>
  <c r="B84" i="32"/>
  <c r="H84" i="32"/>
  <c r="G84" i="34"/>
  <c r="S87" i="32"/>
  <c r="AD87" i="32"/>
  <c r="B84" i="33"/>
  <c r="H84" i="33"/>
  <c r="I85" i="35"/>
  <c r="H85" i="31"/>
  <c r="B85" i="31"/>
  <c r="S86" i="30"/>
  <c r="AD86" i="30"/>
  <c r="G85" i="30"/>
  <c r="I84" i="30"/>
  <c r="A84" i="31"/>
  <c r="J84" i="31"/>
  <c r="G86" i="31"/>
  <c r="S87" i="31"/>
  <c r="AD87" i="31"/>
  <c r="G84" i="30"/>
  <c r="I85" i="31"/>
  <c r="A83" i="30"/>
  <c r="J83" i="30"/>
  <c r="J85" i="29"/>
  <c r="A85" i="29"/>
  <c r="H84" i="29"/>
  <c r="B84" i="29"/>
  <c r="J84" i="29"/>
  <c r="A84" i="29"/>
  <c r="I86" i="29"/>
  <c r="S87" i="29"/>
  <c r="AD87" i="29"/>
  <c r="G85" i="29"/>
  <c r="S78" i="1"/>
  <c r="AD78" i="1"/>
  <c r="B75" i="1"/>
  <c r="H75" i="1"/>
  <c r="J86" i="37"/>
  <c r="A86" i="37"/>
  <c r="G86" i="37"/>
  <c r="G87" i="37"/>
  <c r="S88" i="37"/>
  <c r="AD88" i="37"/>
  <c r="H85" i="37"/>
  <c r="B85" i="37"/>
  <c r="H85" i="32"/>
  <c r="J76" i="1"/>
  <c r="A76" i="1"/>
  <c r="I77" i="1"/>
  <c r="J86" i="38"/>
  <c r="A86" i="38"/>
  <c r="S87" i="36"/>
  <c r="AD87" i="36"/>
  <c r="H84" i="36"/>
  <c r="B84" i="36"/>
  <c r="A85" i="38"/>
  <c r="J85" i="38"/>
  <c r="G85" i="36"/>
  <c r="I85" i="36"/>
  <c r="G86" i="38"/>
  <c r="S88" i="38"/>
  <c r="AD88" i="38"/>
  <c r="I87" i="38"/>
  <c r="A86" i="35"/>
  <c r="J86" i="35"/>
  <c r="H85" i="34"/>
  <c r="B85" i="34"/>
  <c r="S87" i="34"/>
  <c r="AD87" i="34"/>
  <c r="G86" i="34"/>
  <c r="G86" i="35"/>
  <c r="S88" i="35"/>
  <c r="AD88" i="35"/>
  <c r="J84" i="34"/>
  <c r="A84" i="34"/>
  <c r="H85" i="33"/>
  <c r="B85" i="33"/>
  <c r="S88" i="32"/>
  <c r="AD88" i="32"/>
  <c r="G86" i="33"/>
  <c r="H84" i="34"/>
  <c r="B84" i="34"/>
  <c r="I86" i="33"/>
  <c r="H85" i="35"/>
  <c r="B85" i="35"/>
  <c r="J85" i="35"/>
  <c r="A85" i="35"/>
  <c r="S88" i="33"/>
  <c r="AD88" i="33"/>
  <c r="G86" i="32"/>
  <c r="I86" i="32"/>
  <c r="I85" i="34"/>
  <c r="H86" i="31"/>
  <c r="B86" i="31"/>
  <c r="B85" i="30"/>
  <c r="H85" i="30"/>
  <c r="S88" i="31"/>
  <c r="AD88" i="31"/>
  <c r="G87" i="31"/>
  <c r="I85" i="30"/>
  <c r="G86" i="30"/>
  <c r="S87" i="30"/>
  <c r="AD87" i="30"/>
  <c r="A85" i="31"/>
  <c r="J85" i="31"/>
  <c r="H84" i="30"/>
  <c r="B84" i="30"/>
  <c r="I86" i="31"/>
  <c r="J84" i="30"/>
  <c r="A84" i="30"/>
  <c r="J86" i="29"/>
  <c r="A86" i="29"/>
  <c r="G86" i="29"/>
  <c r="I87" i="29"/>
  <c r="S88" i="29"/>
  <c r="AD88" i="29"/>
  <c r="H85" i="29"/>
  <c r="B85" i="29"/>
  <c r="H76" i="1"/>
  <c r="B76" i="1"/>
  <c r="S79" i="1"/>
  <c r="AD79" i="1"/>
  <c r="B87" i="37"/>
  <c r="H87" i="37"/>
  <c r="I87" i="37"/>
  <c r="I88" i="37"/>
  <c r="S89" i="37"/>
  <c r="AD89" i="37"/>
  <c r="B86" i="37"/>
  <c r="H86" i="37"/>
  <c r="G87" i="38"/>
  <c r="B87" i="38"/>
  <c r="I78" i="1"/>
  <c r="J77" i="1"/>
  <c r="A77" i="1"/>
  <c r="I87" i="36"/>
  <c r="S88" i="36"/>
  <c r="AD88" i="36"/>
  <c r="H86" i="38"/>
  <c r="B86" i="38"/>
  <c r="G86" i="36"/>
  <c r="I86" i="36"/>
  <c r="H85" i="36"/>
  <c r="B85" i="36"/>
  <c r="J85" i="36"/>
  <c r="A85" i="36"/>
  <c r="S89" i="38"/>
  <c r="AD89" i="38"/>
  <c r="J87" i="38"/>
  <c r="A87" i="38"/>
  <c r="H86" i="33"/>
  <c r="B86" i="33"/>
  <c r="B86" i="35"/>
  <c r="H86" i="35"/>
  <c r="G87" i="33"/>
  <c r="I87" i="33"/>
  <c r="J85" i="34"/>
  <c r="A85" i="34"/>
  <c r="I87" i="32"/>
  <c r="B86" i="32"/>
  <c r="H86" i="32"/>
  <c r="G87" i="34"/>
  <c r="S88" i="34"/>
  <c r="AD88" i="34"/>
  <c r="I87" i="35"/>
  <c r="J86" i="33"/>
  <c r="A86" i="33"/>
  <c r="G87" i="35"/>
  <c r="S89" i="35"/>
  <c r="AD89" i="35"/>
  <c r="I88" i="35"/>
  <c r="S89" i="32"/>
  <c r="AD89" i="32"/>
  <c r="I88" i="32"/>
  <c r="A86" i="32"/>
  <c r="J86" i="32"/>
  <c r="S89" i="33"/>
  <c r="AD89" i="33"/>
  <c r="I88" i="33"/>
  <c r="H86" i="34"/>
  <c r="B86" i="34"/>
  <c r="G87" i="32"/>
  <c r="I86" i="34"/>
  <c r="H86" i="30"/>
  <c r="B86" i="30"/>
  <c r="H87" i="31"/>
  <c r="B87" i="31"/>
  <c r="S89" i="31"/>
  <c r="AD89" i="31"/>
  <c r="I86" i="30"/>
  <c r="A85" i="30"/>
  <c r="J85" i="30"/>
  <c r="J86" i="31"/>
  <c r="A86" i="31"/>
  <c r="S88" i="30"/>
  <c r="AD88" i="30"/>
  <c r="I87" i="31"/>
  <c r="J87" i="29"/>
  <c r="A87" i="29"/>
  <c r="S89" i="29"/>
  <c r="AD89" i="29"/>
  <c r="I88" i="29"/>
  <c r="H86" i="29"/>
  <c r="B86" i="29"/>
  <c r="G87" i="29"/>
  <c r="H78" i="1"/>
  <c r="B78" i="1"/>
  <c r="B77" i="1"/>
  <c r="H77" i="1"/>
  <c r="S80" i="1"/>
  <c r="AD80" i="1"/>
  <c r="H87" i="38"/>
  <c r="A88" i="37"/>
  <c r="J88" i="37"/>
  <c r="G88" i="37"/>
  <c r="I89" i="37"/>
  <c r="S90" i="37"/>
  <c r="AD90" i="37"/>
  <c r="A87" i="37"/>
  <c r="J87" i="37"/>
  <c r="G87" i="36"/>
  <c r="H87" i="36"/>
  <c r="I79" i="1"/>
  <c r="J78" i="1"/>
  <c r="A78" i="1"/>
  <c r="J87" i="36"/>
  <c r="A87" i="36"/>
  <c r="I89" i="38"/>
  <c r="S90" i="38"/>
  <c r="AD90" i="38"/>
  <c r="G88" i="38"/>
  <c r="S89" i="36"/>
  <c r="AD89" i="36"/>
  <c r="I88" i="36"/>
  <c r="J86" i="36"/>
  <c r="A86" i="36"/>
  <c r="I88" i="38"/>
  <c r="H86" i="36"/>
  <c r="B86" i="36"/>
  <c r="J88" i="35"/>
  <c r="A88" i="35"/>
  <c r="A88" i="32"/>
  <c r="J88" i="32"/>
  <c r="J88" i="33"/>
  <c r="A88" i="33"/>
  <c r="H87" i="34"/>
  <c r="B87" i="34"/>
  <c r="I87" i="34"/>
  <c r="H87" i="32"/>
  <c r="B87" i="32"/>
  <c r="J86" i="34"/>
  <c r="A86" i="34"/>
  <c r="G88" i="32"/>
  <c r="B87" i="33"/>
  <c r="H87" i="33"/>
  <c r="S89" i="34"/>
  <c r="AD89" i="34"/>
  <c r="J87" i="32"/>
  <c r="A87" i="32"/>
  <c r="G88" i="33"/>
  <c r="J87" i="35"/>
  <c r="A87" i="35"/>
  <c r="S90" i="33"/>
  <c r="AD90" i="33"/>
  <c r="I89" i="33"/>
  <c r="I89" i="32"/>
  <c r="S90" i="32"/>
  <c r="AD90" i="32"/>
  <c r="S90" i="35"/>
  <c r="AD90" i="35"/>
  <c r="J87" i="33"/>
  <c r="A87" i="33"/>
  <c r="H87" i="35"/>
  <c r="B87" i="35"/>
  <c r="G88" i="35"/>
  <c r="S89" i="30"/>
  <c r="AD89" i="30"/>
  <c r="I88" i="31"/>
  <c r="S90" i="31"/>
  <c r="AD90" i="31"/>
  <c r="G87" i="30"/>
  <c r="J86" i="30"/>
  <c r="A86" i="30"/>
  <c r="J87" i="31"/>
  <c r="A87" i="31"/>
  <c r="G88" i="31"/>
  <c r="I87" i="30"/>
  <c r="J88" i="29"/>
  <c r="A88" i="29"/>
  <c r="G89" i="29"/>
  <c r="S90" i="29"/>
  <c r="AD90" i="29"/>
  <c r="G88" i="29"/>
  <c r="H87" i="29"/>
  <c r="B87" i="29"/>
  <c r="S81" i="1"/>
  <c r="AD81" i="1"/>
  <c r="B87" i="36"/>
  <c r="A89" i="37"/>
  <c r="J89" i="37"/>
  <c r="G89" i="37"/>
  <c r="G90" i="37"/>
  <c r="S91" i="37"/>
  <c r="AD91" i="37"/>
  <c r="H88" i="37"/>
  <c r="B88" i="37"/>
  <c r="G88" i="36"/>
  <c r="H88" i="36"/>
  <c r="G89" i="33"/>
  <c r="B89" i="33"/>
  <c r="A79" i="1"/>
  <c r="J79" i="1"/>
  <c r="G89" i="32"/>
  <c r="B89" i="32"/>
  <c r="I80" i="1"/>
  <c r="J89" i="38"/>
  <c r="A89" i="38"/>
  <c r="H88" i="38"/>
  <c r="B88" i="38"/>
  <c r="G89" i="38"/>
  <c r="A88" i="38"/>
  <c r="J88" i="38"/>
  <c r="B88" i="36"/>
  <c r="S91" i="38"/>
  <c r="AD91" i="38"/>
  <c r="G90" i="38"/>
  <c r="I89" i="36"/>
  <c r="S90" i="36"/>
  <c r="AD90" i="36"/>
  <c r="A88" i="36"/>
  <c r="J88" i="36"/>
  <c r="A89" i="33"/>
  <c r="J89" i="33"/>
  <c r="I88" i="34"/>
  <c r="J87" i="34"/>
  <c r="A87" i="34"/>
  <c r="G88" i="34"/>
  <c r="H88" i="35"/>
  <c r="B88" i="35"/>
  <c r="S90" i="34"/>
  <c r="AD90" i="34"/>
  <c r="I90" i="33"/>
  <c r="S91" i="33"/>
  <c r="AD91" i="33"/>
  <c r="S91" i="32"/>
  <c r="AD91" i="32"/>
  <c r="H88" i="33"/>
  <c r="B88" i="33"/>
  <c r="H88" i="32"/>
  <c r="B88" i="32"/>
  <c r="G89" i="35"/>
  <c r="J89" i="32"/>
  <c r="A89" i="32"/>
  <c r="S91" i="35"/>
  <c r="AD91" i="35"/>
  <c r="I90" i="35"/>
  <c r="I89" i="35"/>
  <c r="H88" i="31"/>
  <c r="B88" i="31"/>
  <c r="H87" i="30"/>
  <c r="B87" i="30"/>
  <c r="J88" i="31"/>
  <c r="A88" i="31"/>
  <c r="I89" i="30"/>
  <c r="S90" i="30"/>
  <c r="AD90" i="30"/>
  <c r="G89" i="31"/>
  <c r="G88" i="30"/>
  <c r="J87" i="30"/>
  <c r="A87" i="30"/>
  <c r="S91" i="31"/>
  <c r="AD91" i="31"/>
  <c r="I89" i="31"/>
  <c r="I88" i="30"/>
  <c r="B89" i="29"/>
  <c r="I89" i="29"/>
  <c r="S91" i="29"/>
  <c r="AD91" i="29"/>
  <c r="H88" i="29"/>
  <c r="H89" i="29"/>
  <c r="B88" i="29"/>
  <c r="S82" i="1"/>
  <c r="AD82" i="1"/>
  <c r="B79" i="1"/>
  <c r="H79" i="1"/>
  <c r="H89" i="33"/>
  <c r="H89" i="32"/>
  <c r="H90" i="37"/>
  <c r="B90" i="37"/>
  <c r="I90" i="37"/>
  <c r="G91" i="37"/>
  <c r="S92" i="37"/>
  <c r="AD92" i="37"/>
  <c r="H89" i="37"/>
  <c r="B89" i="37"/>
  <c r="J80" i="1"/>
  <c r="A80" i="1"/>
  <c r="G90" i="35"/>
  <c r="H90" i="35"/>
  <c r="I81" i="1"/>
  <c r="B90" i="38"/>
  <c r="H90" i="38"/>
  <c r="J89" i="36"/>
  <c r="A89" i="36"/>
  <c r="S91" i="36"/>
  <c r="AD91" i="36"/>
  <c r="I90" i="36"/>
  <c r="G89" i="36"/>
  <c r="H89" i="38"/>
  <c r="B89" i="38"/>
  <c r="S92" i="38"/>
  <c r="AD92" i="38"/>
  <c r="I90" i="38"/>
  <c r="A90" i="35"/>
  <c r="J90" i="35"/>
  <c r="J90" i="33"/>
  <c r="A90" i="33"/>
  <c r="A88" i="34"/>
  <c r="J88" i="34"/>
  <c r="S92" i="32"/>
  <c r="AD92" i="32"/>
  <c r="I91" i="32"/>
  <c r="S92" i="33"/>
  <c r="AD92" i="33"/>
  <c r="I91" i="33"/>
  <c r="I91" i="35"/>
  <c r="S92" i="35"/>
  <c r="AD92" i="35"/>
  <c r="G90" i="32"/>
  <c r="I90" i="32"/>
  <c r="J89" i="35"/>
  <c r="A89" i="35"/>
  <c r="B88" i="34"/>
  <c r="H88" i="34"/>
  <c r="S91" i="34"/>
  <c r="AD91" i="34"/>
  <c r="H89" i="35"/>
  <c r="B89" i="35"/>
  <c r="I89" i="34"/>
  <c r="G90" i="33"/>
  <c r="G89" i="34"/>
  <c r="J89" i="30"/>
  <c r="A89" i="30"/>
  <c r="H88" i="30"/>
  <c r="B88" i="30"/>
  <c r="J89" i="31"/>
  <c r="A89" i="31"/>
  <c r="B89" i="31"/>
  <c r="H89" i="31"/>
  <c r="G89" i="30"/>
  <c r="S91" i="30"/>
  <c r="AD91" i="30"/>
  <c r="G90" i="30"/>
  <c r="G90" i="31"/>
  <c r="J88" i="30"/>
  <c r="A88" i="30"/>
  <c r="S92" i="31"/>
  <c r="AD92" i="31"/>
  <c r="I90" i="31"/>
  <c r="I91" i="29"/>
  <c r="S92" i="29"/>
  <c r="AD92" i="29"/>
  <c r="I90" i="29"/>
  <c r="G90" i="29"/>
  <c r="J89" i="29"/>
  <c r="A89" i="29"/>
  <c r="I82" i="1"/>
  <c r="S83" i="1"/>
  <c r="AD83" i="1"/>
  <c r="B80" i="1"/>
  <c r="H80" i="1"/>
  <c r="H91" i="37"/>
  <c r="B91" i="37"/>
  <c r="I91" i="37"/>
  <c r="G92" i="37"/>
  <c r="S93" i="37"/>
  <c r="AD93" i="37"/>
  <c r="A90" i="37"/>
  <c r="J90" i="37"/>
  <c r="B90" i="35"/>
  <c r="A82" i="1"/>
  <c r="J81" i="1"/>
  <c r="J82" i="1"/>
  <c r="A81" i="1"/>
  <c r="J90" i="36"/>
  <c r="A90" i="36"/>
  <c r="H89" i="36"/>
  <c r="B89" i="36"/>
  <c r="G90" i="36"/>
  <c r="G91" i="38"/>
  <c r="I91" i="38"/>
  <c r="A90" i="38"/>
  <c r="J90" i="38"/>
  <c r="S93" i="38"/>
  <c r="AD93" i="38"/>
  <c r="I92" i="38"/>
  <c r="S92" i="36"/>
  <c r="AD92" i="36"/>
  <c r="A91" i="33"/>
  <c r="J91" i="33"/>
  <c r="A91" i="35"/>
  <c r="J91" i="35"/>
  <c r="A91" i="32"/>
  <c r="J91" i="32"/>
  <c r="H89" i="34"/>
  <c r="B89" i="34"/>
  <c r="H90" i="32"/>
  <c r="B90" i="32"/>
  <c r="G91" i="32"/>
  <c r="G91" i="33"/>
  <c r="S93" i="35"/>
  <c r="AD93" i="35"/>
  <c r="G92" i="32"/>
  <c r="S93" i="32"/>
  <c r="AD93" i="32"/>
  <c r="G91" i="34"/>
  <c r="S92" i="34"/>
  <c r="AD92" i="34"/>
  <c r="J89" i="34"/>
  <c r="A89" i="34"/>
  <c r="B90" i="33"/>
  <c r="H90" i="33"/>
  <c r="G90" i="34"/>
  <c r="G92" i="33"/>
  <c r="S93" i="33"/>
  <c r="AD93" i="33"/>
  <c r="G91" i="35"/>
  <c r="I90" i="34"/>
  <c r="A90" i="32"/>
  <c r="J90" i="32"/>
  <c r="B90" i="30"/>
  <c r="H90" i="30"/>
  <c r="B90" i="31"/>
  <c r="H90" i="31"/>
  <c r="I90" i="30"/>
  <c r="S93" i="31"/>
  <c r="AD93" i="31"/>
  <c r="I92" i="31"/>
  <c r="G91" i="31"/>
  <c r="I91" i="31"/>
  <c r="S92" i="30"/>
  <c r="AD92" i="30"/>
  <c r="A90" i="31"/>
  <c r="J90" i="31"/>
  <c r="B89" i="30"/>
  <c r="H89" i="30"/>
  <c r="A91" i="29"/>
  <c r="J91" i="29"/>
  <c r="A90" i="29"/>
  <c r="J90" i="29"/>
  <c r="B90" i="29"/>
  <c r="H90" i="29"/>
  <c r="S93" i="29"/>
  <c r="AD93" i="29"/>
  <c r="I92" i="29"/>
  <c r="G91" i="29"/>
  <c r="H81" i="1"/>
  <c r="B81" i="1"/>
  <c r="S84" i="1"/>
  <c r="AD84" i="1"/>
  <c r="H92" i="37"/>
  <c r="B92" i="37"/>
  <c r="I92" i="37"/>
  <c r="I93" i="37"/>
  <c r="S94" i="37"/>
  <c r="AD94" i="37"/>
  <c r="J91" i="37"/>
  <c r="A91" i="37"/>
  <c r="I83" i="1"/>
  <c r="A92" i="38"/>
  <c r="J92" i="38"/>
  <c r="G92" i="38"/>
  <c r="J91" i="38"/>
  <c r="A91" i="38"/>
  <c r="H91" i="38"/>
  <c r="B91" i="38"/>
  <c r="H90" i="36"/>
  <c r="B90" i="36"/>
  <c r="S94" i="38"/>
  <c r="AD94" i="38"/>
  <c r="G91" i="36"/>
  <c r="I91" i="36"/>
  <c r="S93" i="36"/>
  <c r="AD93" i="36"/>
  <c r="H92" i="32"/>
  <c r="B92" i="32"/>
  <c r="H92" i="33"/>
  <c r="B92" i="33"/>
  <c r="H91" i="34"/>
  <c r="B91" i="34"/>
  <c r="S94" i="35"/>
  <c r="AD94" i="35"/>
  <c r="I93" i="35"/>
  <c r="B91" i="35"/>
  <c r="H91" i="35"/>
  <c r="I92" i="33"/>
  <c r="I92" i="32"/>
  <c r="H90" i="34"/>
  <c r="B90" i="34"/>
  <c r="I91" i="34"/>
  <c r="S94" i="33"/>
  <c r="AD94" i="33"/>
  <c r="H91" i="32"/>
  <c r="B91" i="32"/>
  <c r="G92" i="35"/>
  <c r="S93" i="34"/>
  <c r="AD93" i="34"/>
  <c r="G92" i="34"/>
  <c r="H91" i="33"/>
  <c r="B91" i="33"/>
  <c r="S94" i="32"/>
  <c r="AD94" i="32"/>
  <c r="G93" i="32"/>
  <c r="J90" i="34"/>
  <c r="A90" i="34"/>
  <c r="I92" i="35"/>
  <c r="J92" i="31"/>
  <c r="A92" i="31"/>
  <c r="I92" i="30"/>
  <c r="S93" i="30"/>
  <c r="AD93" i="30"/>
  <c r="G92" i="31"/>
  <c r="G91" i="30"/>
  <c r="A90" i="30"/>
  <c r="J90" i="30"/>
  <c r="H91" i="31"/>
  <c r="B91" i="31"/>
  <c r="J91" i="31"/>
  <c r="A91" i="31"/>
  <c r="I91" i="30"/>
  <c r="G93" i="31"/>
  <c r="S94" i="31"/>
  <c r="AD94" i="31"/>
  <c r="J92" i="29"/>
  <c r="A92" i="29"/>
  <c r="G92" i="29"/>
  <c r="G93" i="29"/>
  <c r="S94" i="29"/>
  <c r="AD94" i="29"/>
  <c r="B91" i="29"/>
  <c r="H91" i="29"/>
  <c r="H82" i="1"/>
  <c r="B82" i="1"/>
  <c r="S85" i="1"/>
  <c r="AD85" i="1"/>
  <c r="A93" i="37"/>
  <c r="J93" i="37"/>
  <c r="G93" i="37"/>
  <c r="G94" i="37"/>
  <c r="S95" i="37"/>
  <c r="AD95" i="37"/>
  <c r="J92" i="37"/>
  <c r="A92" i="37"/>
  <c r="A83" i="1"/>
  <c r="J83" i="1"/>
  <c r="I84" i="1"/>
  <c r="B92" i="38"/>
  <c r="H92" i="38"/>
  <c r="S95" i="38"/>
  <c r="AD95" i="38"/>
  <c r="I94" i="38"/>
  <c r="G92" i="36"/>
  <c r="J91" i="36"/>
  <c r="A91" i="36"/>
  <c r="I92" i="36"/>
  <c r="S94" i="36"/>
  <c r="AD94" i="36"/>
  <c r="I93" i="36"/>
  <c r="G93" i="38"/>
  <c r="H91" i="36"/>
  <c r="B91" i="36"/>
  <c r="I93" i="38"/>
  <c r="A93" i="35"/>
  <c r="J93" i="35"/>
  <c r="H93" i="32"/>
  <c r="B93" i="32"/>
  <c r="H92" i="34"/>
  <c r="B92" i="34"/>
  <c r="J92" i="35"/>
  <c r="A92" i="35"/>
  <c r="I94" i="35"/>
  <c r="S95" i="35"/>
  <c r="AD95" i="35"/>
  <c r="J91" i="34"/>
  <c r="A91" i="34"/>
  <c r="I93" i="33"/>
  <c r="S95" i="33"/>
  <c r="AD95" i="33"/>
  <c r="G94" i="33"/>
  <c r="A92" i="33"/>
  <c r="J92" i="33"/>
  <c r="G93" i="33"/>
  <c r="S94" i="34"/>
  <c r="AD94" i="34"/>
  <c r="I93" i="34"/>
  <c r="J92" i="32"/>
  <c r="A92" i="32"/>
  <c r="I92" i="34"/>
  <c r="H92" i="35"/>
  <c r="B92" i="35"/>
  <c r="G93" i="35"/>
  <c r="I93" i="32"/>
  <c r="I94" i="32"/>
  <c r="S95" i="32"/>
  <c r="AD95" i="32"/>
  <c r="H93" i="31"/>
  <c r="B93" i="31"/>
  <c r="J92" i="30"/>
  <c r="A92" i="30"/>
  <c r="G92" i="30"/>
  <c r="H92" i="31"/>
  <c r="B92" i="31"/>
  <c r="J91" i="30"/>
  <c r="A91" i="30"/>
  <c r="S95" i="31"/>
  <c r="AD95" i="31"/>
  <c r="I94" i="31"/>
  <c r="H91" i="30"/>
  <c r="B91" i="30"/>
  <c r="S94" i="30"/>
  <c r="AD94" i="30"/>
  <c r="I93" i="31"/>
  <c r="H93" i="29"/>
  <c r="B93" i="29"/>
  <c r="I93" i="29"/>
  <c r="G94" i="29"/>
  <c r="S95" i="29"/>
  <c r="AD95" i="29"/>
  <c r="H92" i="29"/>
  <c r="B92" i="29"/>
  <c r="I85" i="1"/>
  <c r="S86" i="1"/>
  <c r="AD86" i="1"/>
  <c r="B83" i="1"/>
  <c r="H83" i="1"/>
  <c r="B94" i="37"/>
  <c r="H94" i="37"/>
  <c r="I94" i="37"/>
  <c r="G95" i="37"/>
  <c r="S96" i="37"/>
  <c r="AD96" i="37"/>
  <c r="B93" i="37"/>
  <c r="H93" i="37"/>
  <c r="J85" i="1"/>
  <c r="A85" i="1"/>
  <c r="G93" i="34"/>
  <c r="H93" i="34"/>
  <c r="A84" i="1"/>
  <c r="J84" i="1"/>
  <c r="H85" i="1"/>
  <c r="G94" i="38"/>
  <c r="B94" i="38"/>
  <c r="A93" i="36"/>
  <c r="J93" i="36"/>
  <c r="S96" i="38"/>
  <c r="AD96" i="38"/>
  <c r="G93" i="36"/>
  <c r="J92" i="36"/>
  <c r="A92" i="36"/>
  <c r="J94" i="38"/>
  <c r="A94" i="38"/>
  <c r="H93" i="38"/>
  <c r="B93" i="38"/>
  <c r="H92" i="36"/>
  <c r="B92" i="36"/>
  <c r="I94" i="36"/>
  <c r="S95" i="36"/>
  <c r="AD95" i="36"/>
  <c r="J93" i="38"/>
  <c r="A93" i="38"/>
  <c r="J94" i="35"/>
  <c r="A94" i="35"/>
  <c r="H94" i="33"/>
  <c r="B94" i="33"/>
  <c r="G94" i="35"/>
  <c r="H93" i="35"/>
  <c r="B93" i="35"/>
  <c r="J94" i="32"/>
  <c r="A94" i="32"/>
  <c r="A93" i="32"/>
  <c r="J93" i="32"/>
  <c r="A93" i="34"/>
  <c r="J93" i="34"/>
  <c r="B93" i="34"/>
  <c r="S96" i="33"/>
  <c r="AD96" i="33"/>
  <c r="S96" i="32"/>
  <c r="AD96" i="32"/>
  <c r="G95" i="32"/>
  <c r="G94" i="34"/>
  <c r="S95" i="34"/>
  <c r="AD95" i="34"/>
  <c r="J93" i="33"/>
  <c r="A93" i="33"/>
  <c r="J92" i="34"/>
  <c r="A92" i="34"/>
  <c r="B93" i="33"/>
  <c r="H93" i="33"/>
  <c r="S96" i="35"/>
  <c r="AD96" i="35"/>
  <c r="G95" i="35"/>
  <c r="I94" i="33"/>
  <c r="G94" i="32"/>
  <c r="A94" i="31"/>
  <c r="J94" i="31"/>
  <c r="J93" i="31"/>
  <c r="A93" i="31"/>
  <c r="H92" i="30"/>
  <c r="B92" i="30"/>
  <c r="G94" i="31"/>
  <c r="S95" i="30"/>
  <c r="AD95" i="30"/>
  <c r="G94" i="30"/>
  <c r="I93" i="30"/>
  <c r="G93" i="30"/>
  <c r="S96" i="31"/>
  <c r="AD96" i="31"/>
  <c r="H94" i="29"/>
  <c r="B94" i="29"/>
  <c r="S96" i="29"/>
  <c r="AD96" i="29"/>
  <c r="A93" i="29"/>
  <c r="J93" i="29"/>
  <c r="I94" i="29"/>
  <c r="S87" i="1"/>
  <c r="AD87" i="1"/>
  <c r="H84" i="1"/>
  <c r="B84" i="1"/>
  <c r="H95" i="37"/>
  <c r="B95" i="37"/>
  <c r="I95" i="37"/>
  <c r="I96" i="37"/>
  <c r="S97" i="37"/>
  <c r="AD97" i="37"/>
  <c r="J94" i="37"/>
  <c r="A94" i="37"/>
  <c r="H94" i="38"/>
  <c r="B85" i="1"/>
  <c r="I86" i="1"/>
  <c r="G94" i="36"/>
  <c r="H94" i="36"/>
  <c r="B93" i="36"/>
  <c r="H93" i="36"/>
  <c r="S97" i="38"/>
  <c r="AD97" i="38"/>
  <c r="I96" i="38"/>
  <c r="G95" i="38"/>
  <c r="J94" i="36"/>
  <c r="A94" i="36"/>
  <c r="I95" i="38"/>
  <c r="S96" i="36"/>
  <c r="AD96" i="36"/>
  <c r="H94" i="34"/>
  <c r="B94" i="34"/>
  <c r="H95" i="32"/>
  <c r="B95" i="32"/>
  <c r="B95" i="35"/>
  <c r="H95" i="35"/>
  <c r="H94" i="32"/>
  <c r="B94" i="32"/>
  <c r="I94" i="34"/>
  <c r="S96" i="34"/>
  <c r="AD96" i="34"/>
  <c r="S97" i="35"/>
  <c r="AD97" i="35"/>
  <c r="I96" i="35"/>
  <c r="I95" i="32"/>
  <c r="G95" i="33"/>
  <c r="I95" i="35"/>
  <c r="H94" i="35"/>
  <c r="B94" i="35"/>
  <c r="J94" i="33"/>
  <c r="A94" i="33"/>
  <c r="S97" i="32"/>
  <c r="AD97" i="32"/>
  <c r="I96" i="32"/>
  <c r="S97" i="33"/>
  <c r="AD97" i="33"/>
  <c r="I95" i="33"/>
  <c r="H94" i="30"/>
  <c r="B94" i="30"/>
  <c r="S96" i="30"/>
  <c r="AD96" i="30"/>
  <c r="H93" i="30"/>
  <c r="B93" i="30"/>
  <c r="I94" i="30"/>
  <c r="S97" i="31"/>
  <c r="AD97" i="31"/>
  <c r="I95" i="31"/>
  <c r="H94" i="31"/>
  <c r="B94" i="31"/>
  <c r="G95" i="31"/>
  <c r="A93" i="30"/>
  <c r="J93" i="30"/>
  <c r="S97" i="29"/>
  <c r="AD97" i="29"/>
  <c r="G95" i="29"/>
  <c r="J94" i="29"/>
  <c r="A94" i="29"/>
  <c r="I95" i="29"/>
  <c r="S88" i="1"/>
  <c r="AD88" i="1"/>
  <c r="B94" i="36"/>
  <c r="A96" i="37"/>
  <c r="J96" i="37"/>
  <c r="G96" i="37"/>
  <c r="I97" i="37"/>
  <c r="S98" i="37"/>
  <c r="AD98" i="37"/>
  <c r="A95" i="37"/>
  <c r="J95" i="37"/>
  <c r="I87" i="1"/>
  <c r="A86" i="1"/>
  <c r="J86" i="1"/>
  <c r="J96" i="38"/>
  <c r="A96" i="38"/>
  <c r="G96" i="38"/>
  <c r="S98" i="38"/>
  <c r="AD98" i="38"/>
  <c r="J95" i="38"/>
  <c r="A95" i="38"/>
  <c r="S97" i="36"/>
  <c r="AD97" i="36"/>
  <c r="H95" i="38"/>
  <c r="B95" i="38"/>
  <c r="I95" i="36"/>
  <c r="G95" i="36"/>
  <c r="A96" i="35"/>
  <c r="J96" i="35"/>
  <c r="J96" i="32"/>
  <c r="A96" i="32"/>
  <c r="J95" i="32"/>
  <c r="A95" i="32"/>
  <c r="J94" i="34"/>
  <c r="A94" i="34"/>
  <c r="A95" i="35"/>
  <c r="J95" i="35"/>
  <c r="G96" i="34"/>
  <c r="S97" i="34"/>
  <c r="AD97" i="34"/>
  <c r="G96" i="33"/>
  <c r="I97" i="35"/>
  <c r="S98" i="35"/>
  <c r="AD98" i="35"/>
  <c r="I95" i="34"/>
  <c r="J95" i="33"/>
  <c r="A95" i="33"/>
  <c r="S98" i="32"/>
  <c r="AD98" i="32"/>
  <c r="I97" i="32"/>
  <c r="H95" i="33"/>
  <c r="B95" i="33"/>
  <c r="I96" i="33"/>
  <c r="G95" i="34"/>
  <c r="G96" i="32"/>
  <c r="G97" i="33"/>
  <c r="S98" i="33"/>
  <c r="AD98" i="33"/>
  <c r="G96" i="35"/>
  <c r="A95" i="31"/>
  <c r="J95" i="31"/>
  <c r="G95" i="30"/>
  <c r="S98" i="31"/>
  <c r="AD98" i="31"/>
  <c r="A94" i="30"/>
  <c r="J94" i="30"/>
  <c r="G96" i="31"/>
  <c r="B95" i="31"/>
  <c r="H95" i="31"/>
  <c r="I96" i="31"/>
  <c r="I95" i="30"/>
  <c r="G96" i="30"/>
  <c r="S97" i="30"/>
  <c r="AD97" i="30"/>
  <c r="A95" i="29"/>
  <c r="J95" i="29"/>
  <c r="I96" i="29"/>
  <c r="B95" i="29"/>
  <c r="H95" i="29"/>
  <c r="S98" i="29"/>
  <c r="AD98" i="29"/>
  <c r="G96" i="29"/>
  <c r="S89" i="1"/>
  <c r="AD89" i="1"/>
  <c r="H86" i="1"/>
  <c r="B86" i="1"/>
  <c r="J97" i="37"/>
  <c r="A97" i="37"/>
  <c r="G97" i="37"/>
  <c r="I98" i="37"/>
  <c r="S99" i="37"/>
  <c r="AD99" i="37"/>
  <c r="B96" i="37"/>
  <c r="H96" i="37"/>
  <c r="A87" i="1"/>
  <c r="J87" i="1"/>
  <c r="G97" i="32"/>
  <c r="H97" i="32"/>
  <c r="I88" i="1"/>
  <c r="S99" i="38"/>
  <c r="AD99" i="38"/>
  <c r="S98" i="36"/>
  <c r="AD98" i="36"/>
  <c r="I97" i="36"/>
  <c r="G97" i="38"/>
  <c r="I97" i="38"/>
  <c r="H96" i="38"/>
  <c r="B96" i="38"/>
  <c r="I96" i="36"/>
  <c r="A95" i="36"/>
  <c r="J95" i="36"/>
  <c r="H95" i="36"/>
  <c r="B95" i="36"/>
  <c r="G96" i="36"/>
  <c r="J97" i="35"/>
  <c r="A97" i="35"/>
  <c r="H97" i="33"/>
  <c r="B97" i="33"/>
  <c r="H96" i="34"/>
  <c r="B96" i="34"/>
  <c r="J97" i="32"/>
  <c r="A97" i="32"/>
  <c r="H95" i="34"/>
  <c r="B95" i="34"/>
  <c r="H96" i="33"/>
  <c r="B96" i="33"/>
  <c r="J96" i="33"/>
  <c r="A96" i="33"/>
  <c r="B96" i="35"/>
  <c r="H96" i="35"/>
  <c r="S99" i="33"/>
  <c r="AD99" i="33"/>
  <c r="I98" i="33"/>
  <c r="G97" i="35"/>
  <c r="A95" i="34"/>
  <c r="J95" i="34"/>
  <c r="S98" i="34"/>
  <c r="AD98" i="34"/>
  <c r="I97" i="34"/>
  <c r="S99" i="35"/>
  <c r="AD99" i="35"/>
  <c r="S99" i="32"/>
  <c r="AD99" i="32"/>
  <c r="I96" i="34"/>
  <c r="I97" i="33"/>
  <c r="B96" i="32"/>
  <c r="H96" i="32"/>
  <c r="H96" i="30"/>
  <c r="B96" i="30"/>
  <c r="A95" i="30"/>
  <c r="J95" i="30"/>
  <c r="J96" i="31"/>
  <c r="A96" i="31"/>
  <c r="I96" i="30"/>
  <c r="B96" i="31"/>
  <c r="H96" i="31"/>
  <c r="S99" i="31"/>
  <c r="AD99" i="31"/>
  <c r="I98" i="31"/>
  <c r="S98" i="30"/>
  <c r="AD98" i="30"/>
  <c r="I97" i="30"/>
  <c r="B95" i="30"/>
  <c r="H95" i="30"/>
  <c r="G97" i="31"/>
  <c r="I97" i="31"/>
  <c r="I97" i="29"/>
  <c r="J96" i="29"/>
  <c r="A96" i="29"/>
  <c r="G97" i="29"/>
  <c r="S99" i="29"/>
  <c r="AD99" i="29"/>
  <c r="B96" i="29"/>
  <c r="H96" i="29"/>
  <c r="S90" i="1"/>
  <c r="AD90" i="1"/>
  <c r="B87" i="1"/>
  <c r="H87" i="1"/>
  <c r="B97" i="32"/>
  <c r="J98" i="37"/>
  <c r="A98" i="37"/>
  <c r="G98" i="37"/>
  <c r="I99" i="37"/>
  <c r="S100" i="37"/>
  <c r="AD100" i="37"/>
  <c r="B97" i="37"/>
  <c r="H97" i="37"/>
  <c r="A88" i="1"/>
  <c r="J88" i="1"/>
  <c r="B89" i="1"/>
  <c r="G97" i="36"/>
  <c r="B97" i="36"/>
  <c r="I89" i="1"/>
  <c r="J97" i="36"/>
  <c r="A97" i="36"/>
  <c r="I98" i="38"/>
  <c r="G98" i="38"/>
  <c r="H96" i="36"/>
  <c r="B96" i="36"/>
  <c r="A97" i="38"/>
  <c r="J97" i="38"/>
  <c r="B97" i="38"/>
  <c r="H97" i="38"/>
  <c r="J96" i="36"/>
  <c r="A96" i="36"/>
  <c r="G99" i="38"/>
  <c r="S100" i="38"/>
  <c r="AD100" i="38"/>
  <c r="G98" i="36"/>
  <c r="S99" i="36"/>
  <c r="AD99" i="36"/>
  <c r="A98" i="33"/>
  <c r="J98" i="33"/>
  <c r="J97" i="34"/>
  <c r="A97" i="34"/>
  <c r="J96" i="34"/>
  <c r="A96" i="34"/>
  <c r="A97" i="33"/>
  <c r="J97" i="33"/>
  <c r="G97" i="34"/>
  <c r="G98" i="35"/>
  <c r="G99" i="33"/>
  <c r="S100" i="33"/>
  <c r="AD100" i="33"/>
  <c r="G98" i="33"/>
  <c r="S100" i="35"/>
  <c r="AD100" i="35"/>
  <c r="S99" i="34"/>
  <c r="AD99" i="34"/>
  <c r="I99" i="32"/>
  <c r="S100" i="32"/>
  <c r="AD100" i="32"/>
  <c r="G98" i="32"/>
  <c r="H97" i="35"/>
  <c r="B97" i="35"/>
  <c r="I98" i="35"/>
  <c r="I98" i="32"/>
  <c r="G98" i="34"/>
  <c r="I98" i="34"/>
  <c r="A97" i="30"/>
  <c r="J98" i="31"/>
  <c r="A98" i="31"/>
  <c r="G97" i="30"/>
  <c r="J96" i="30"/>
  <c r="J97" i="30"/>
  <c r="A96" i="30"/>
  <c r="A97" i="31"/>
  <c r="J97" i="31"/>
  <c r="G98" i="31"/>
  <c r="S100" i="31"/>
  <c r="AD100" i="31"/>
  <c r="H97" i="31"/>
  <c r="B97" i="31"/>
  <c r="G98" i="30"/>
  <c r="S99" i="30"/>
  <c r="AD99" i="30"/>
  <c r="H97" i="29"/>
  <c r="B97" i="29"/>
  <c r="S100" i="29"/>
  <c r="AD100" i="29"/>
  <c r="G98" i="29"/>
  <c r="A97" i="29"/>
  <c r="J97" i="29"/>
  <c r="I98" i="29"/>
  <c r="B88" i="1"/>
  <c r="H88" i="1"/>
  <c r="I90" i="1"/>
  <c r="S91" i="1"/>
  <c r="AD91" i="1"/>
  <c r="A99" i="37"/>
  <c r="J99" i="37"/>
  <c r="G99" i="37"/>
  <c r="I100" i="37"/>
  <c r="S101" i="37"/>
  <c r="AD101" i="37"/>
  <c r="H98" i="37"/>
  <c r="B98" i="37"/>
  <c r="H97" i="36"/>
  <c r="J90" i="1"/>
  <c r="A90" i="1"/>
  <c r="I98" i="36"/>
  <c r="J98" i="36"/>
  <c r="A89" i="1"/>
  <c r="J89" i="1"/>
  <c r="H99" i="38"/>
  <c r="B99" i="38"/>
  <c r="H98" i="38"/>
  <c r="B98" i="38"/>
  <c r="J98" i="38"/>
  <c r="A98" i="38"/>
  <c r="I99" i="38"/>
  <c r="S101" i="38"/>
  <c r="AD101" i="38"/>
  <c r="I100" i="38"/>
  <c r="S100" i="36"/>
  <c r="AD100" i="36"/>
  <c r="H98" i="36"/>
  <c r="B98" i="36"/>
  <c r="J99" i="32"/>
  <c r="A99" i="32"/>
  <c r="H99" i="33"/>
  <c r="B99" i="33"/>
  <c r="J98" i="35"/>
  <c r="A98" i="35"/>
  <c r="H97" i="34"/>
  <c r="B97" i="34"/>
  <c r="G99" i="32"/>
  <c r="J98" i="34"/>
  <c r="A98" i="34"/>
  <c r="S101" i="35"/>
  <c r="AD101" i="35"/>
  <c r="G100" i="35"/>
  <c r="B98" i="32"/>
  <c r="H98" i="32"/>
  <c r="B98" i="35"/>
  <c r="H98" i="35"/>
  <c r="H98" i="34"/>
  <c r="B98" i="34"/>
  <c r="S101" i="32"/>
  <c r="AD101" i="32"/>
  <c r="G100" i="32"/>
  <c r="A98" i="32"/>
  <c r="J98" i="32"/>
  <c r="B98" i="33"/>
  <c r="H98" i="33"/>
  <c r="G99" i="35"/>
  <c r="I99" i="34"/>
  <c r="S100" i="34"/>
  <c r="AD100" i="34"/>
  <c r="S101" i="33"/>
  <c r="AD101" i="33"/>
  <c r="I99" i="33"/>
  <c r="I99" i="35"/>
  <c r="B98" i="30"/>
  <c r="H98" i="30"/>
  <c r="I100" i="31"/>
  <c r="S101" i="31"/>
  <c r="AD101" i="31"/>
  <c r="I98" i="30"/>
  <c r="G99" i="31"/>
  <c r="I99" i="31"/>
  <c r="I99" i="30"/>
  <c r="S100" i="30"/>
  <c r="AD100" i="30"/>
  <c r="H97" i="30"/>
  <c r="B97" i="30"/>
  <c r="H98" i="31"/>
  <c r="B98" i="31"/>
  <c r="A98" i="29"/>
  <c r="J98" i="29"/>
  <c r="S101" i="29"/>
  <c r="AD101" i="29"/>
  <c r="G99" i="29"/>
  <c r="H98" i="29"/>
  <c r="B98" i="29"/>
  <c r="I99" i="29"/>
  <c r="AD92" i="1"/>
  <c r="H89" i="1"/>
  <c r="A98" i="36"/>
  <c r="A100" i="37"/>
  <c r="J100" i="37"/>
  <c r="G100" i="37"/>
  <c r="I101" i="37"/>
  <c r="S102" i="37"/>
  <c r="AD102" i="37"/>
  <c r="H99" i="37"/>
  <c r="B99" i="37"/>
  <c r="I91" i="1"/>
  <c r="I100" i="32"/>
  <c r="A100" i="32"/>
  <c r="G99" i="34"/>
  <c r="B99" i="34"/>
  <c r="J100" i="38"/>
  <c r="A100" i="38"/>
  <c r="G101" i="38"/>
  <c r="S102" i="38"/>
  <c r="AD102" i="38"/>
  <c r="G100" i="38"/>
  <c r="S101" i="36"/>
  <c r="AD101" i="36"/>
  <c r="I100" i="36"/>
  <c r="J99" i="38"/>
  <c r="A99" i="38"/>
  <c r="G99" i="36"/>
  <c r="I99" i="36"/>
  <c r="H100" i="32"/>
  <c r="B100" i="32"/>
  <c r="B100" i="35"/>
  <c r="H100" i="35"/>
  <c r="S101" i="34"/>
  <c r="AD101" i="34"/>
  <c r="I100" i="34"/>
  <c r="H99" i="35"/>
  <c r="B99" i="35"/>
  <c r="J99" i="34"/>
  <c r="A99" i="34"/>
  <c r="I100" i="35"/>
  <c r="J99" i="35"/>
  <c r="A99" i="35"/>
  <c r="G101" i="33"/>
  <c r="S102" i="33"/>
  <c r="AD102" i="33"/>
  <c r="G101" i="32"/>
  <c r="S102" i="32"/>
  <c r="AD102" i="32"/>
  <c r="H99" i="32"/>
  <c r="B99" i="32"/>
  <c r="G100" i="33"/>
  <c r="G101" i="35"/>
  <c r="S102" i="35"/>
  <c r="AD102" i="35"/>
  <c r="I100" i="33"/>
  <c r="J99" i="33"/>
  <c r="A99" i="33"/>
  <c r="I101" i="32"/>
  <c r="J99" i="30"/>
  <c r="A99" i="30"/>
  <c r="J100" i="31"/>
  <c r="A100" i="31"/>
  <c r="G99" i="30"/>
  <c r="S101" i="30"/>
  <c r="AD101" i="30"/>
  <c r="S102" i="31"/>
  <c r="AD102" i="31"/>
  <c r="I101" i="31"/>
  <c r="H99" i="31"/>
  <c r="B99" i="31"/>
  <c r="J98" i="30"/>
  <c r="A98" i="30"/>
  <c r="J99" i="31"/>
  <c r="A99" i="31"/>
  <c r="G100" i="31"/>
  <c r="J99" i="29"/>
  <c r="A99" i="29"/>
  <c r="G100" i="29"/>
  <c r="H99" i="29"/>
  <c r="B99" i="29"/>
  <c r="I100" i="29"/>
  <c r="S102" i="29"/>
  <c r="AD102" i="29"/>
  <c r="B90" i="1"/>
  <c r="H90" i="1"/>
  <c r="S93" i="1"/>
  <c r="AD93" i="1"/>
  <c r="H99" i="34"/>
  <c r="J100" i="32"/>
  <c r="J101" i="37"/>
  <c r="A101" i="37"/>
  <c r="G101" i="37"/>
  <c r="I102" i="37"/>
  <c r="S103" i="37"/>
  <c r="AD103" i="37"/>
  <c r="H100" i="37"/>
  <c r="B100" i="37"/>
  <c r="G100" i="36"/>
  <c r="B100" i="36"/>
  <c r="G100" i="34"/>
  <c r="B100" i="34"/>
  <c r="I101" i="38"/>
  <c r="J101" i="38"/>
  <c r="A91" i="1"/>
  <c r="J91" i="1"/>
  <c r="B92" i="1"/>
  <c r="I92" i="1"/>
  <c r="H101" i="38"/>
  <c r="B101" i="38"/>
  <c r="G101" i="36"/>
  <c r="S102" i="36"/>
  <c r="AD102" i="36"/>
  <c r="H100" i="38"/>
  <c r="B100" i="38"/>
  <c r="H99" i="36"/>
  <c r="B99" i="36"/>
  <c r="S103" i="38"/>
  <c r="AD103" i="38"/>
  <c r="A100" i="36"/>
  <c r="J100" i="36"/>
  <c r="J99" i="36"/>
  <c r="A99" i="36"/>
  <c r="H101" i="33"/>
  <c r="B101" i="33"/>
  <c r="B101" i="35"/>
  <c r="H101" i="35"/>
  <c r="J100" i="35"/>
  <c r="A100" i="35"/>
  <c r="I101" i="33"/>
  <c r="A100" i="34"/>
  <c r="J100" i="34"/>
  <c r="H101" i="32"/>
  <c r="B101" i="32"/>
  <c r="I101" i="34"/>
  <c r="S102" i="34"/>
  <c r="AD102" i="34"/>
  <c r="S103" i="33"/>
  <c r="AD103" i="33"/>
  <c r="G102" i="33"/>
  <c r="S103" i="35"/>
  <c r="AD103" i="35"/>
  <c r="G102" i="35"/>
  <c r="I101" i="35"/>
  <c r="S103" i="32"/>
  <c r="AD103" i="32"/>
  <c r="A100" i="33"/>
  <c r="J100" i="33"/>
  <c r="A101" i="32"/>
  <c r="J101" i="32"/>
  <c r="H100" i="33"/>
  <c r="B100" i="33"/>
  <c r="A101" i="31"/>
  <c r="J101" i="31"/>
  <c r="H100" i="31"/>
  <c r="B100" i="31"/>
  <c r="S102" i="30"/>
  <c r="AD102" i="30"/>
  <c r="H99" i="30"/>
  <c r="B99" i="30"/>
  <c r="G102" i="31"/>
  <c r="S103" i="31"/>
  <c r="AD103" i="31"/>
  <c r="G101" i="31"/>
  <c r="G100" i="30"/>
  <c r="I100" i="30"/>
  <c r="A100" i="29"/>
  <c r="J100" i="29"/>
  <c r="G101" i="29"/>
  <c r="H100" i="29"/>
  <c r="B100" i="29"/>
  <c r="I101" i="29"/>
  <c r="S103" i="29"/>
  <c r="AD103" i="29"/>
  <c r="I93" i="1"/>
  <c r="S94" i="1"/>
  <c r="AD94" i="1"/>
  <c r="H91" i="1"/>
  <c r="B91" i="1"/>
  <c r="H100" i="36"/>
  <c r="J102" i="37"/>
  <c r="A102" i="37"/>
  <c r="G102" i="37"/>
  <c r="G103" i="37"/>
  <c r="S104" i="37"/>
  <c r="AD104" i="37"/>
  <c r="B101" i="37"/>
  <c r="H101" i="37"/>
  <c r="H100" i="34"/>
  <c r="H92" i="1"/>
  <c r="J93" i="1"/>
  <c r="A93" i="1"/>
  <c r="I101" i="36"/>
  <c r="J101" i="36"/>
  <c r="A92" i="1"/>
  <c r="J92" i="1"/>
  <c r="I102" i="35"/>
  <c r="J102" i="35"/>
  <c r="A101" i="38"/>
  <c r="H93" i="1"/>
  <c r="G102" i="38"/>
  <c r="I102" i="38"/>
  <c r="S104" i="38"/>
  <c r="AD104" i="38"/>
  <c r="S103" i="36"/>
  <c r="AD103" i="36"/>
  <c r="H101" i="36"/>
  <c r="B101" i="36"/>
  <c r="J101" i="34"/>
  <c r="A101" i="34"/>
  <c r="H102" i="33"/>
  <c r="B102" i="33"/>
  <c r="S103" i="34"/>
  <c r="AD103" i="34"/>
  <c r="A101" i="33"/>
  <c r="J101" i="33"/>
  <c r="G103" i="32"/>
  <c r="I103" i="32"/>
  <c r="A101" i="35"/>
  <c r="J101" i="35"/>
  <c r="S104" i="33"/>
  <c r="AD104" i="33"/>
  <c r="I102" i="33"/>
  <c r="I103" i="35"/>
  <c r="S104" i="35"/>
  <c r="AD104" i="35"/>
  <c r="G102" i="32"/>
  <c r="I102" i="32"/>
  <c r="S104" i="32"/>
  <c r="AD104" i="32"/>
  <c r="B102" i="35"/>
  <c r="H102" i="35"/>
  <c r="G101" i="34"/>
  <c r="B102" i="31"/>
  <c r="H102" i="31"/>
  <c r="B101" i="31"/>
  <c r="H101" i="31"/>
  <c r="I101" i="30"/>
  <c r="H100" i="30"/>
  <c r="B100" i="30"/>
  <c r="G101" i="30"/>
  <c r="J100" i="30"/>
  <c r="A100" i="30"/>
  <c r="S103" i="30"/>
  <c r="AD103" i="30"/>
  <c r="G103" i="31"/>
  <c r="S104" i="31"/>
  <c r="AD104" i="31"/>
  <c r="I102" i="31"/>
  <c r="J101" i="29"/>
  <c r="A101" i="29"/>
  <c r="H101" i="29"/>
  <c r="B101" i="29"/>
  <c r="I102" i="29"/>
  <c r="S104" i="29"/>
  <c r="AD104" i="29"/>
  <c r="G102" i="29"/>
  <c r="I94" i="1"/>
  <c r="S95" i="1"/>
  <c r="AD95" i="1"/>
  <c r="B103" i="37"/>
  <c r="H103" i="37"/>
  <c r="I103" i="37"/>
  <c r="I104" i="37"/>
  <c r="S105" i="37"/>
  <c r="AD105" i="37"/>
  <c r="B102" i="37"/>
  <c r="H102" i="37"/>
  <c r="A101" i="36"/>
  <c r="A102" i="35"/>
  <c r="J94" i="1"/>
  <c r="A94" i="1"/>
  <c r="H94" i="1"/>
  <c r="B93" i="1"/>
  <c r="G103" i="35"/>
  <c r="H103" i="35"/>
  <c r="J102" i="38"/>
  <c r="A102" i="38"/>
  <c r="S105" i="38"/>
  <c r="AD105" i="38"/>
  <c r="H102" i="38"/>
  <c r="B102" i="38"/>
  <c r="G103" i="38"/>
  <c r="I103" i="38"/>
  <c r="S104" i="36"/>
  <c r="AD104" i="36"/>
  <c r="G102" i="36"/>
  <c r="I102" i="36"/>
  <c r="A103" i="32"/>
  <c r="J103" i="32"/>
  <c r="A103" i="35"/>
  <c r="J103" i="35"/>
  <c r="H103" i="32"/>
  <c r="B103" i="32"/>
  <c r="S104" i="34"/>
  <c r="AD104" i="34"/>
  <c r="S105" i="32"/>
  <c r="AD105" i="32"/>
  <c r="I103" i="33"/>
  <c r="J102" i="32"/>
  <c r="A102" i="32"/>
  <c r="G102" i="34"/>
  <c r="H101" i="34"/>
  <c r="B101" i="34"/>
  <c r="H102" i="32"/>
  <c r="B102" i="32"/>
  <c r="I102" i="34"/>
  <c r="S105" i="35"/>
  <c r="AD105" i="35"/>
  <c r="G104" i="33"/>
  <c r="S105" i="33"/>
  <c r="AD105" i="33"/>
  <c r="G103" i="33"/>
  <c r="I104" i="35"/>
  <c r="G104" i="35"/>
  <c r="J102" i="33"/>
  <c r="A102" i="33"/>
  <c r="H103" i="31"/>
  <c r="B103" i="31"/>
  <c r="G102" i="30"/>
  <c r="I103" i="31"/>
  <c r="J101" i="30"/>
  <c r="A101" i="30"/>
  <c r="A102" i="31"/>
  <c r="J102" i="31"/>
  <c r="S104" i="30"/>
  <c r="AD104" i="30"/>
  <c r="I103" i="30"/>
  <c r="G104" i="31"/>
  <c r="S105" i="31"/>
  <c r="AD105" i="31"/>
  <c r="B101" i="30"/>
  <c r="H101" i="30"/>
  <c r="I102" i="30"/>
  <c r="I104" i="29"/>
  <c r="S105" i="29"/>
  <c r="AD105" i="29"/>
  <c r="B102" i="29"/>
  <c r="H102" i="29"/>
  <c r="G103" i="29"/>
  <c r="A102" i="29"/>
  <c r="J102" i="29"/>
  <c r="I103" i="29"/>
  <c r="S96" i="1"/>
  <c r="AD96" i="1"/>
  <c r="A104" i="37"/>
  <c r="J104" i="37"/>
  <c r="G104" i="37"/>
  <c r="I105" i="37"/>
  <c r="S106" i="37"/>
  <c r="AD106" i="37"/>
  <c r="J103" i="37"/>
  <c r="A103" i="37"/>
  <c r="B103" i="35"/>
  <c r="B94" i="1"/>
  <c r="B95" i="1"/>
  <c r="I95" i="1"/>
  <c r="H102" i="36"/>
  <c r="B102" i="36"/>
  <c r="J103" i="38"/>
  <c r="A103" i="38"/>
  <c r="S106" i="38"/>
  <c r="AD106" i="38"/>
  <c r="J102" i="36"/>
  <c r="A102" i="36"/>
  <c r="S105" i="36"/>
  <c r="AD105" i="36"/>
  <c r="I104" i="36"/>
  <c r="I104" i="38"/>
  <c r="G103" i="36"/>
  <c r="G104" i="38"/>
  <c r="I103" i="36"/>
  <c r="H103" i="38"/>
  <c r="B103" i="38"/>
  <c r="B104" i="33"/>
  <c r="H104" i="33"/>
  <c r="H102" i="34"/>
  <c r="B102" i="34"/>
  <c r="S105" i="34"/>
  <c r="AD105" i="34"/>
  <c r="I104" i="34"/>
  <c r="H104" i="35"/>
  <c r="B104" i="35"/>
  <c r="S106" i="32"/>
  <c r="AD106" i="32"/>
  <c r="G103" i="34"/>
  <c r="I103" i="34"/>
  <c r="J104" i="35"/>
  <c r="A104" i="35"/>
  <c r="S106" i="35"/>
  <c r="AD106" i="35"/>
  <c r="I105" i="35"/>
  <c r="A103" i="33"/>
  <c r="J103" i="33"/>
  <c r="G104" i="32"/>
  <c r="H103" i="33"/>
  <c r="B103" i="33"/>
  <c r="I104" i="32"/>
  <c r="I104" i="33"/>
  <c r="S106" i="33"/>
  <c r="AD106" i="33"/>
  <c r="J102" i="34"/>
  <c r="A102" i="34"/>
  <c r="H104" i="31"/>
  <c r="B104" i="31"/>
  <c r="J103" i="30"/>
  <c r="A103" i="30"/>
  <c r="S106" i="31"/>
  <c r="AD106" i="31"/>
  <c r="I104" i="30"/>
  <c r="S105" i="30"/>
  <c r="AD105" i="30"/>
  <c r="J103" i="31"/>
  <c r="A103" i="31"/>
  <c r="H102" i="30"/>
  <c r="B102" i="30"/>
  <c r="G103" i="30"/>
  <c r="J102" i="30"/>
  <c r="A102" i="30"/>
  <c r="I104" i="31"/>
  <c r="J104" i="29"/>
  <c r="A104" i="29"/>
  <c r="H103" i="29"/>
  <c r="B103" i="29"/>
  <c r="G104" i="29"/>
  <c r="J103" i="29"/>
  <c r="A103" i="29"/>
  <c r="G105" i="29"/>
  <c r="S106" i="29"/>
  <c r="AD106" i="29"/>
  <c r="S97" i="1"/>
  <c r="AD97" i="1"/>
  <c r="J105" i="37"/>
  <c r="A105" i="37"/>
  <c r="G105" i="37"/>
  <c r="G106" i="37"/>
  <c r="S107" i="37"/>
  <c r="AD107" i="37"/>
  <c r="H104" i="37"/>
  <c r="B104" i="37"/>
  <c r="H95" i="1"/>
  <c r="J95" i="1"/>
  <c r="A95" i="1"/>
  <c r="G105" i="35"/>
  <c r="H105" i="35"/>
  <c r="I96" i="1"/>
  <c r="J104" i="36"/>
  <c r="A104" i="36"/>
  <c r="H103" i="36"/>
  <c r="B103" i="36"/>
  <c r="S107" i="38"/>
  <c r="AD107" i="38"/>
  <c r="S106" i="36"/>
  <c r="AD106" i="36"/>
  <c r="I105" i="36"/>
  <c r="G104" i="36"/>
  <c r="J103" i="36"/>
  <c r="A103" i="36"/>
  <c r="B104" i="38"/>
  <c r="H104" i="38"/>
  <c r="G105" i="38"/>
  <c r="A104" i="38"/>
  <c r="J104" i="38"/>
  <c r="I105" i="38"/>
  <c r="J104" i="34"/>
  <c r="A104" i="34"/>
  <c r="G105" i="32"/>
  <c r="H103" i="34"/>
  <c r="B103" i="34"/>
  <c r="J104" i="32"/>
  <c r="A104" i="32"/>
  <c r="G104" i="34"/>
  <c r="I105" i="32"/>
  <c r="S107" i="32"/>
  <c r="AD107" i="32"/>
  <c r="J103" i="34"/>
  <c r="A103" i="34"/>
  <c r="B104" i="32"/>
  <c r="H104" i="32"/>
  <c r="S106" i="34"/>
  <c r="AD106" i="34"/>
  <c r="I105" i="34"/>
  <c r="A105" i="35"/>
  <c r="J105" i="35"/>
  <c r="J104" i="33"/>
  <c r="A104" i="33"/>
  <c r="I105" i="33"/>
  <c r="S107" i="33"/>
  <c r="AD107" i="33"/>
  <c r="I106" i="33"/>
  <c r="G105" i="33"/>
  <c r="S107" i="35"/>
  <c r="AD107" i="35"/>
  <c r="J104" i="30"/>
  <c r="A104" i="30"/>
  <c r="G104" i="30"/>
  <c r="G105" i="31"/>
  <c r="S107" i="31"/>
  <c r="AD107" i="31"/>
  <c r="I106" i="31"/>
  <c r="J104" i="31"/>
  <c r="A104" i="31"/>
  <c r="H103" i="30"/>
  <c r="B103" i="30"/>
  <c r="S106" i="30"/>
  <c r="AD106" i="30"/>
  <c r="G105" i="30"/>
  <c r="I105" i="31"/>
  <c r="H105" i="29"/>
  <c r="B105" i="29"/>
  <c r="I105" i="29"/>
  <c r="H104" i="29"/>
  <c r="B104" i="29"/>
  <c r="S107" i="29"/>
  <c r="AD107" i="29"/>
  <c r="G106" i="29"/>
  <c r="S98" i="1"/>
  <c r="AD98" i="1"/>
  <c r="B106" i="37"/>
  <c r="H106" i="37"/>
  <c r="I106" i="37"/>
  <c r="I107" i="37"/>
  <c r="S108" i="37"/>
  <c r="AD108" i="37"/>
  <c r="H105" i="37"/>
  <c r="B105" i="37"/>
  <c r="B105" i="35"/>
  <c r="G105" i="36"/>
  <c r="B105" i="36"/>
  <c r="J96" i="1"/>
  <c r="A96" i="1"/>
  <c r="G105" i="34"/>
  <c r="B105" i="34"/>
  <c r="I97" i="1"/>
  <c r="A105" i="36"/>
  <c r="J105" i="36"/>
  <c r="I107" i="38"/>
  <c r="S108" i="38"/>
  <c r="AD108" i="38"/>
  <c r="H104" i="36"/>
  <c r="H105" i="36"/>
  <c r="B104" i="36"/>
  <c r="I106" i="38"/>
  <c r="J105" i="38"/>
  <c r="A105" i="38"/>
  <c r="H105" i="38"/>
  <c r="B105" i="38"/>
  <c r="G106" i="36"/>
  <c r="S107" i="36"/>
  <c r="AD107" i="36"/>
  <c r="G106" i="38"/>
  <c r="J106" i="33"/>
  <c r="A106" i="33"/>
  <c r="H104" i="34"/>
  <c r="B104" i="34"/>
  <c r="S108" i="33"/>
  <c r="AD108" i="33"/>
  <c r="I106" i="35"/>
  <c r="B105" i="33"/>
  <c r="H105" i="33"/>
  <c r="A105" i="33"/>
  <c r="J105" i="33"/>
  <c r="S107" i="34"/>
  <c r="AD107" i="34"/>
  <c r="B105" i="32"/>
  <c r="H105" i="32"/>
  <c r="A105" i="32"/>
  <c r="J105" i="32"/>
  <c r="I106" i="32"/>
  <c r="S108" i="32"/>
  <c r="AD108" i="32"/>
  <c r="I107" i="32"/>
  <c r="G106" i="32"/>
  <c r="A105" i="34"/>
  <c r="J105" i="34"/>
  <c r="G106" i="35"/>
  <c r="S108" i="35"/>
  <c r="AD108" i="35"/>
  <c r="G106" i="33"/>
  <c r="B105" i="30"/>
  <c r="A106" i="31"/>
  <c r="J106" i="31"/>
  <c r="S107" i="30"/>
  <c r="AD107" i="30"/>
  <c r="H105" i="31"/>
  <c r="B105" i="31"/>
  <c r="G106" i="31"/>
  <c r="H104" i="30"/>
  <c r="H105" i="30"/>
  <c r="B104" i="30"/>
  <c r="J105" i="31"/>
  <c r="A105" i="31"/>
  <c r="I105" i="30"/>
  <c r="S108" i="31"/>
  <c r="AD108" i="31"/>
  <c r="B106" i="29"/>
  <c r="H106" i="29"/>
  <c r="I106" i="29"/>
  <c r="J105" i="29"/>
  <c r="A105" i="29"/>
  <c r="G107" i="29"/>
  <c r="S108" i="29"/>
  <c r="AD108" i="29"/>
  <c r="B97" i="1"/>
  <c r="H97" i="1"/>
  <c r="H96" i="1"/>
  <c r="B96" i="1"/>
  <c r="S99" i="1"/>
  <c r="AD99" i="1"/>
  <c r="H105" i="34"/>
  <c r="J107" i="37"/>
  <c r="A107" i="37"/>
  <c r="G107" i="37"/>
  <c r="I108" i="37"/>
  <c r="S109" i="37"/>
  <c r="AD109" i="37"/>
  <c r="J106" i="37"/>
  <c r="A106" i="37"/>
  <c r="I98" i="1"/>
  <c r="J97" i="1"/>
  <c r="A97" i="1"/>
  <c r="G107" i="32"/>
  <c r="B107" i="32"/>
  <c r="G107" i="38"/>
  <c r="B107" i="38"/>
  <c r="H106" i="36"/>
  <c r="B106" i="36"/>
  <c r="J107" i="38"/>
  <c r="A107" i="38"/>
  <c r="J106" i="38"/>
  <c r="A106" i="38"/>
  <c r="I106" i="36"/>
  <c r="S109" i="38"/>
  <c r="AD109" i="38"/>
  <c r="S108" i="36"/>
  <c r="AD108" i="36"/>
  <c r="I107" i="36"/>
  <c r="H106" i="38"/>
  <c r="B106" i="38"/>
  <c r="H106" i="33"/>
  <c r="B106" i="33"/>
  <c r="J107" i="32"/>
  <c r="A107" i="32"/>
  <c r="S109" i="35"/>
  <c r="AD109" i="35"/>
  <c r="S109" i="33"/>
  <c r="AD109" i="33"/>
  <c r="I108" i="33"/>
  <c r="G107" i="33"/>
  <c r="I107" i="33"/>
  <c r="I107" i="35"/>
  <c r="S108" i="34"/>
  <c r="AD108" i="34"/>
  <c r="G107" i="35"/>
  <c r="A106" i="32"/>
  <c r="J106" i="32"/>
  <c r="B106" i="32"/>
  <c r="H106" i="32"/>
  <c r="G106" i="34"/>
  <c r="H106" i="35"/>
  <c r="B106" i="35"/>
  <c r="I108" i="32"/>
  <c r="S109" i="32"/>
  <c r="AD109" i="32"/>
  <c r="I106" i="34"/>
  <c r="J106" i="35"/>
  <c r="A106" i="35"/>
  <c r="S108" i="30"/>
  <c r="AD108" i="30"/>
  <c r="G107" i="30"/>
  <c r="G107" i="31"/>
  <c r="B106" i="31"/>
  <c r="H106" i="31"/>
  <c r="A105" i="30"/>
  <c r="J105" i="30"/>
  <c r="G106" i="30"/>
  <c r="I107" i="31"/>
  <c r="S109" i="31"/>
  <c r="AD109" i="31"/>
  <c r="I106" i="30"/>
  <c r="H107" i="29"/>
  <c r="B107" i="29"/>
  <c r="I107" i="29"/>
  <c r="S109" i="29"/>
  <c r="AD109" i="29"/>
  <c r="I108" i="29"/>
  <c r="A106" i="29"/>
  <c r="J106" i="29"/>
  <c r="H98" i="1"/>
  <c r="B98" i="1"/>
  <c r="S100" i="1"/>
  <c r="AD100" i="1"/>
  <c r="J108" i="37"/>
  <c r="A108" i="37"/>
  <c r="G108" i="37"/>
  <c r="I109" i="37"/>
  <c r="S110" i="37"/>
  <c r="AD110" i="37"/>
  <c r="H107" i="37"/>
  <c r="B107" i="37"/>
  <c r="H107" i="38"/>
  <c r="H107" i="32"/>
  <c r="I99" i="1"/>
  <c r="A98" i="1"/>
  <c r="J98" i="1"/>
  <c r="A107" i="36"/>
  <c r="J107" i="36"/>
  <c r="G107" i="36"/>
  <c r="G109" i="38"/>
  <c r="G108" i="38"/>
  <c r="J106" i="36"/>
  <c r="A106" i="36"/>
  <c r="I108" i="38"/>
  <c r="G108" i="36"/>
  <c r="S109" i="36"/>
  <c r="AD109" i="36"/>
  <c r="S110" i="38"/>
  <c r="AD110" i="38"/>
  <c r="I109" i="38"/>
  <c r="J108" i="33"/>
  <c r="A108" i="33"/>
  <c r="J108" i="32"/>
  <c r="A108" i="32"/>
  <c r="I107" i="34"/>
  <c r="A107" i="35"/>
  <c r="J107" i="35"/>
  <c r="B107" i="35"/>
  <c r="H107" i="35"/>
  <c r="J106" i="34"/>
  <c r="A106" i="34"/>
  <c r="G108" i="33"/>
  <c r="H106" i="34"/>
  <c r="B106" i="34"/>
  <c r="G108" i="32"/>
  <c r="S110" i="35"/>
  <c r="AD110" i="35"/>
  <c r="J107" i="33"/>
  <c r="A107" i="33"/>
  <c r="S110" i="32"/>
  <c r="AD110" i="32"/>
  <c r="G108" i="35"/>
  <c r="I108" i="35"/>
  <c r="S109" i="34"/>
  <c r="AD109" i="34"/>
  <c r="G107" i="34"/>
  <c r="H107" i="33"/>
  <c r="B107" i="33"/>
  <c r="S110" i="33"/>
  <c r="AD110" i="33"/>
  <c r="I109" i="32"/>
  <c r="G109" i="32"/>
  <c r="B107" i="30"/>
  <c r="H107" i="30"/>
  <c r="S110" i="31"/>
  <c r="AD110" i="31"/>
  <c r="G109" i="31"/>
  <c r="J107" i="31"/>
  <c r="A107" i="31"/>
  <c r="H106" i="30"/>
  <c r="B106" i="30"/>
  <c r="J106" i="30"/>
  <c r="A106" i="30"/>
  <c r="I107" i="30"/>
  <c r="I108" i="30"/>
  <c r="S109" i="30"/>
  <c r="AD109" i="30"/>
  <c r="G108" i="31"/>
  <c r="H107" i="31"/>
  <c r="B107" i="31"/>
  <c r="I108" i="31"/>
  <c r="A108" i="29"/>
  <c r="J108" i="29"/>
  <c r="G108" i="29"/>
  <c r="S110" i="29"/>
  <c r="AD110" i="29"/>
  <c r="I109" i="29"/>
  <c r="J107" i="29"/>
  <c r="A107" i="29"/>
  <c r="S101" i="1"/>
  <c r="AD101" i="1"/>
  <c r="A109" i="37"/>
  <c r="J109" i="37"/>
  <c r="G109" i="37"/>
  <c r="I110" i="37"/>
  <c r="S111" i="37"/>
  <c r="AD111" i="37"/>
  <c r="H108" i="37"/>
  <c r="B108" i="37"/>
  <c r="J99" i="1"/>
  <c r="A99" i="1"/>
  <c r="I100" i="1"/>
  <c r="A109" i="38"/>
  <c r="J109" i="38"/>
  <c r="H108" i="36"/>
  <c r="B108" i="36"/>
  <c r="B109" i="38"/>
  <c r="H109" i="38"/>
  <c r="S110" i="36"/>
  <c r="AD110" i="36"/>
  <c r="I109" i="36"/>
  <c r="J108" i="38"/>
  <c r="A108" i="38"/>
  <c r="H107" i="36"/>
  <c r="B107" i="36"/>
  <c r="I108" i="36"/>
  <c r="G110" i="38"/>
  <c r="S111" i="38"/>
  <c r="AD111" i="38"/>
  <c r="B108" i="38"/>
  <c r="H108" i="38"/>
  <c r="B108" i="33"/>
  <c r="H108" i="33"/>
  <c r="A107" i="34"/>
  <c r="J107" i="34"/>
  <c r="S111" i="35"/>
  <c r="AD111" i="35"/>
  <c r="H107" i="34"/>
  <c r="B107" i="34"/>
  <c r="G108" i="34"/>
  <c r="J108" i="35"/>
  <c r="A108" i="35"/>
  <c r="I108" i="34"/>
  <c r="J109" i="32"/>
  <c r="A109" i="32"/>
  <c r="S111" i="33"/>
  <c r="AD111" i="33"/>
  <c r="G109" i="33"/>
  <c r="H108" i="35"/>
  <c r="B108" i="35"/>
  <c r="I109" i="33"/>
  <c r="S110" i="34"/>
  <c r="AD110" i="34"/>
  <c r="I109" i="34"/>
  <c r="B108" i="32"/>
  <c r="H108" i="32"/>
  <c r="G109" i="35"/>
  <c r="H109" i="32"/>
  <c r="B109" i="32"/>
  <c r="I109" i="35"/>
  <c r="S111" i="32"/>
  <c r="AD111" i="32"/>
  <c r="G110" i="32"/>
  <c r="A108" i="30"/>
  <c r="B109" i="31"/>
  <c r="H109" i="31"/>
  <c r="A107" i="30"/>
  <c r="J107" i="30"/>
  <c r="J108" i="30"/>
  <c r="B108" i="31"/>
  <c r="H108" i="31"/>
  <c r="I109" i="31"/>
  <c r="S111" i="31"/>
  <c r="AD111" i="31"/>
  <c r="I110" i="31"/>
  <c r="S110" i="30"/>
  <c r="AD110" i="30"/>
  <c r="J108" i="31"/>
  <c r="A108" i="31"/>
  <c r="G108" i="30"/>
  <c r="J109" i="29"/>
  <c r="A109" i="29"/>
  <c r="G110" i="29"/>
  <c r="S111" i="29"/>
  <c r="AD111" i="29"/>
  <c r="G109" i="29"/>
  <c r="B108" i="29"/>
  <c r="H108" i="29"/>
  <c r="S102" i="1"/>
  <c r="AD102" i="1"/>
  <c r="B99" i="1"/>
  <c r="H99" i="1"/>
  <c r="J110" i="37"/>
  <c r="A110" i="37"/>
  <c r="G110" i="37"/>
  <c r="G111" i="37"/>
  <c r="S112" i="37"/>
  <c r="AD112" i="37"/>
  <c r="H109" i="37"/>
  <c r="B109" i="37"/>
  <c r="I110" i="38"/>
  <c r="A110" i="38"/>
  <c r="J100" i="1"/>
  <c r="A100" i="1"/>
  <c r="G109" i="34"/>
  <c r="H109" i="34"/>
  <c r="I101" i="1"/>
  <c r="J109" i="36"/>
  <c r="A109" i="36"/>
  <c r="H110" i="38"/>
  <c r="B110" i="38"/>
  <c r="S112" i="38"/>
  <c r="AD112" i="38"/>
  <c r="J108" i="36"/>
  <c r="A108" i="36"/>
  <c r="G109" i="36"/>
  <c r="S111" i="36"/>
  <c r="AD111" i="36"/>
  <c r="B110" i="32"/>
  <c r="H110" i="32"/>
  <c r="I111" i="33"/>
  <c r="S112" i="33"/>
  <c r="AD112" i="33"/>
  <c r="G110" i="33"/>
  <c r="I111" i="35"/>
  <c r="S112" i="35"/>
  <c r="AD112" i="35"/>
  <c r="A109" i="35"/>
  <c r="J109" i="35"/>
  <c r="S111" i="34"/>
  <c r="AD111" i="34"/>
  <c r="I110" i="33"/>
  <c r="I110" i="32"/>
  <c r="J109" i="34"/>
  <c r="A109" i="34"/>
  <c r="J109" i="33"/>
  <c r="A109" i="33"/>
  <c r="H108" i="34"/>
  <c r="B108" i="34"/>
  <c r="G110" i="35"/>
  <c r="J108" i="34"/>
  <c r="A108" i="34"/>
  <c r="I111" i="32"/>
  <c r="S112" i="32"/>
  <c r="AD112" i="32"/>
  <c r="H109" i="35"/>
  <c r="B109" i="35"/>
  <c r="H109" i="33"/>
  <c r="B109" i="33"/>
  <c r="I110" i="35"/>
  <c r="J110" i="31"/>
  <c r="A110" i="31"/>
  <c r="G111" i="31"/>
  <c r="S112" i="31"/>
  <c r="AD112" i="31"/>
  <c r="G109" i="30"/>
  <c r="I109" i="30"/>
  <c r="S111" i="30"/>
  <c r="AD111" i="30"/>
  <c r="H108" i="30"/>
  <c r="B108" i="30"/>
  <c r="A109" i="31"/>
  <c r="J109" i="31"/>
  <c r="G110" i="31"/>
  <c r="H110" i="29"/>
  <c r="B110" i="29"/>
  <c r="I110" i="29"/>
  <c r="H109" i="29"/>
  <c r="B109" i="29"/>
  <c r="S112" i="29"/>
  <c r="AD112" i="29"/>
  <c r="S103" i="1"/>
  <c r="AD103" i="1"/>
  <c r="H100" i="1"/>
  <c r="B100" i="1"/>
  <c r="J110" i="38"/>
  <c r="B111" i="37"/>
  <c r="H111" i="37"/>
  <c r="I111" i="37"/>
  <c r="G112" i="37"/>
  <c r="S113" i="37"/>
  <c r="AD113" i="37"/>
  <c r="H110" i="37"/>
  <c r="B110" i="37"/>
  <c r="B109" i="34"/>
  <c r="J101" i="1"/>
  <c r="A101" i="1"/>
  <c r="I102" i="1"/>
  <c r="H109" i="36"/>
  <c r="B109" i="36"/>
  <c r="I111" i="36"/>
  <c r="G111" i="36"/>
  <c r="I111" i="38"/>
  <c r="G111" i="38"/>
  <c r="S113" i="38"/>
  <c r="AD113" i="38"/>
  <c r="I112" i="38"/>
  <c r="G110" i="36"/>
  <c r="I110" i="36"/>
  <c r="S112" i="36"/>
  <c r="AD112" i="36"/>
  <c r="J111" i="35"/>
  <c r="A111" i="35"/>
  <c r="A111" i="32"/>
  <c r="J111" i="32"/>
  <c r="J111" i="33"/>
  <c r="A111" i="33"/>
  <c r="A110" i="35"/>
  <c r="J110" i="35"/>
  <c r="G111" i="34"/>
  <c r="S112" i="34"/>
  <c r="AD112" i="34"/>
  <c r="G111" i="35"/>
  <c r="G111" i="33"/>
  <c r="B110" i="33"/>
  <c r="H110" i="33"/>
  <c r="G111" i="32"/>
  <c r="G110" i="34"/>
  <c r="A110" i="33"/>
  <c r="J110" i="33"/>
  <c r="S113" i="32"/>
  <c r="AD113" i="32"/>
  <c r="H110" i="35"/>
  <c r="B110" i="35"/>
  <c r="S113" i="33"/>
  <c r="AD113" i="33"/>
  <c r="I112" i="33"/>
  <c r="A110" i="32"/>
  <c r="J110" i="32"/>
  <c r="S113" i="35"/>
  <c r="AD113" i="35"/>
  <c r="G112" i="35"/>
  <c r="I110" i="34"/>
  <c r="H111" i="31"/>
  <c r="B111" i="31"/>
  <c r="S112" i="30"/>
  <c r="AD112" i="30"/>
  <c r="G110" i="30"/>
  <c r="J109" i="30"/>
  <c r="A109" i="30"/>
  <c r="I110" i="30"/>
  <c r="H110" i="31"/>
  <c r="B110" i="31"/>
  <c r="I111" i="31"/>
  <c r="S113" i="31"/>
  <c r="AD113" i="31"/>
  <c r="H109" i="30"/>
  <c r="B109" i="30"/>
  <c r="G111" i="29"/>
  <c r="S113" i="29"/>
  <c r="AD113" i="29"/>
  <c r="G112" i="29"/>
  <c r="I111" i="29"/>
  <c r="J110" i="29"/>
  <c r="A110" i="29"/>
  <c r="S104" i="1"/>
  <c r="AD104" i="1"/>
  <c r="B101" i="1"/>
  <c r="H101" i="1"/>
  <c r="H112" i="37"/>
  <c r="B112" i="37"/>
  <c r="I112" i="37"/>
  <c r="G113" i="37"/>
  <c r="S114" i="37"/>
  <c r="AD114" i="37"/>
  <c r="A111" i="37"/>
  <c r="J111" i="37"/>
  <c r="A102" i="1"/>
  <c r="J102" i="1"/>
  <c r="I103" i="1"/>
  <c r="J112" i="38"/>
  <c r="A112" i="38"/>
  <c r="G112" i="38"/>
  <c r="H111" i="36"/>
  <c r="B111" i="36"/>
  <c r="S114" i="38"/>
  <c r="AD114" i="38"/>
  <c r="G113" i="38"/>
  <c r="J111" i="36"/>
  <c r="A111" i="36"/>
  <c r="H111" i="38"/>
  <c r="B111" i="38"/>
  <c r="H110" i="36"/>
  <c r="B110" i="36"/>
  <c r="S113" i="36"/>
  <c r="AD113" i="36"/>
  <c r="G112" i="36"/>
  <c r="J110" i="36"/>
  <c r="A110" i="36"/>
  <c r="I112" i="36"/>
  <c r="J111" i="38"/>
  <c r="A111" i="38"/>
  <c r="H111" i="34"/>
  <c r="B111" i="34"/>
  <c r="B112" i="35"/>
  <c r="H112" i="35"/>
  <c r="A112" i="33"/>
  <c r="J112" i="33"/>
  <c r="S114" i="32"/>
  <c r="AD114" i="32"/>
  <c r="I112" i="32"/>
  <c r="I111" i="34"/>
  <c r="J110" i="34"/>
  <c r="A110" i="34"/>
  <c r="S113" i="34"/>
  <c r="AD113" i="34"/>
  <c r="H111" i="35"/>
  <c r="B111" i="35"/>
  <c r="G112" i="33"/>
  <c r="I112" i="35"/>
  <c r="H111" i="32"/>
  <c r="B111" i="32"/>
  <c r="I113" i="33"/>
  <c r="S114" i="33"/>
  <c r="AD114" i="33"/>
  <c r="H111" i="33"/>
  <c r="B111" i="33"/>
  <c r="G112" i="32"/>
  <c r="H110" i="34"/>
  <c r="B110" i="34"/>
  <c r="I113" i="35"/>
  <c r="S114" i="35"/>
  <c r="AD114" i="35"/>
  <c r="S114" i="31"/>
  <c r="AD114" i="31"/>
  <c r="I113" i="31"/>
  <c r="J111" i="31"/>
  <c r="A111" i="31"/>
  <c r="B110" i="30"/>
  <c r="H110" i="30"/>
  <c r="G112" i="31"/>
  <c r="J110" i="30"/>
  <c r="A110" i="30"/>
  <c r="S113" i="30"/>
  <c r="AD113" i="30"/>
  <c r="I112" i="31"/>
  <c r="G111" i="30"/>
  <c r="I111" i="30"/>
  <c r="H112" i="29"/>
  <c r="B112" i="29"/>
  <c r="J111" i="29"/>
  <c r="A111" i="29"/>
  <c r="H111" i="29"/>
  <c r="B111" i="29"/>
  <c r="S114" i="29"/>
  <c r="AD114" i="29"/>
  <c r="G113" i="29"/>
  <c r="I112" i="29"/>
  <c r="B102" i="1"/>
  <c r="H102" i="1"/>
  <c r="S105" i="1"/>
  <c r="AD105" i="1"/>
  <c r="H113" i="37"/>
  <c r="B113" i="37"/>
  <c r="I113" i="37"/>
  <c r="I114" i="37"/>
  <c r="S115" i="37"/>
  <c r="AD115" i="37"/>
  <c r="A112" i="37"/>
  <c r="J112" i="37"/>
  <c r="I113" i="38"/>
  <c r="J113" i="38"/>
  <c r="G113" i="33"/>
  <c r="H113" i="33"/>
  <c r="A103" i="1"/>
  <c r="J103" i="1"/>
  <c r="I104" i="1"/>
  <c r="H112" i="38"/>
  <c r="B112" i="38"/>
  <c r="B112" i="36"/>
  <c r="H112" i="36"/>
  <c r="S114" i="36"/>
  <c r="AD114" i="36"/>
  <c r="G113" i="36"/>
  <c r="A112" i="36"/>
  <c r="J112" i="36"/>
  <c r="I114" i="38"/>
  <c r="S115" i="38"/>
  <c r="AD115" i="38"/>
  <c r="H113" i="38"/>
  <c r="B113" i="38"/>
  <c r="J113" i="35"/>
  <c r="A113" i="35"/>
  <c r="I112" i="34"/>
  <c r="G113" i="32"/>
  <c r="G112" i="34"/>
  <c r="G113" i="35"/>
  <c r="I113" i="32"/>
  <c r="A112" i="35"/>
  <c r="J112" i="35"/>
  <c r="S115" i="35"/>
  <c r="AD115" i="35"/>
  <c r="S115" i="32"/>
  <c r="AD115" i="32"/>
  <c r="S115" i="33"/>
  <c r="AD115" i="33"/>
  <c r="J111" i="34"/>
  <c r="A111" i="34"/>
  <c r="H112" i="33"/>
  <c r="B112" i="33"/>
  <c r="A112" i="32"/>
  <c r="J112" i="32"/>
  <c r="A113" i="33"/>
  <c r="J113" i="33"/>
  <c r="I113" i="34"/>
  <c r="S114" i="34"/>
  <c r="AD114" i="34"/>
  <c r="H112" i="32"/>
  <c r="B112" i="32"/>
  <c r="A113" i="31"/>
  <c r="J113" i="31"/>
  <c r="S114" i="30"/>
  <c r="AD114" i="30"/>
  <c r="H111" i="30"/>
  <c r="B111" i="30"/>
  <c r="G113" i="31"/>
  <c r="J111" i="30"/>
  <c r="A111" i="30"/>
  <c r="G112" i="30"/>
  <c r="I112" i="30"/>
  <c r="A112" i="31"/>
  <c r="J112" i="31"/>
  <c r="I114" i="31"/>
  <c r="S115" i="31"/>
  <c r="AD115" i="31"/>
  <c r="H112" i="31"/>
  <c r="B112" i="31"/>
  <c r="B113" i="29"/>
  <c r="H113" i="29"/>
  <c r="A112" i="29"/>
  <c r="J112" i="29"/>
  <c r="I114" i="29"/>
  <c r="S115" i="29"/>
  <c r="AD115" i="29"/>
  <c r="I113" i="29"/>
  <c r="S106" i="1"/>
  <c r="AD106" i="1"/>
  <c r="H103" i="1"/>
  <c r="B103" i="1"/>
  <c r="A113" i="38"/>
  <c r="A114" i="37"/>
  <c r="J114" i="37"/>
  <c r="G114" i="37"/>
  <c r="G115" i="37"/>
  <c r="S116" i="37"/>
  <c r="AD116" i="37"/>
  <c r="A113" i="37"/>
  <c r="J113" i="37"/>
  <c r="B113" i="33"/>
  <c r="A104" i="1"/>
  <c r="J104" i="1"/>
  <c r="I113" i="36"/>
  <c r="J113" i="36"/>
  <c r="I105" i="1"/>
  <c r="J114" i="38"/>
  <c r="A114" i="38"/>
  <c r="G114" i="38"/>
  <c r="I114" i="36"/>
  <c r="H113" i="36"/>
  <c r="B113" i="36"/>
  <c r="I115" i="38"/>
  <c r="S116" i="38"/>
  <c r="AD116" i="38"/>
  <c r="S115" i="36"/>
  <c r="AD115" i="36"/>
  <c r="J113" i="34"/>
  <c r="A113" i="34"/>
  <c r="A112" i="34"/>
  <c r="J112" i="34"/>
  <c r="S116" i="33"/>
  <c r="AD116" i="33"/>
  <c r="H113" i="35"/>
  <c r="B113" i="35"/>
  <c r="G113" i="34"/>
  <c r="J113" i="32"/>
  <c r="A113" i="32"/>
  <c r="I115" i="32"/>
  <c r="G115" i="32"/>
  <c r="S115" i="34"/>
  <c r="AD115" i="34"/>
  <c r="I114" i="34"/>
  <c r="G114" i="33"/>
  <c r="G114" i="32"/>
  <c r="I114" i="33"/>
  <c r="I114" i="32"/>
  <c r="B112" i="34"/>
  <c r="H112" i="34"/>
  <c r="G114" i="35"/>
  <c r="S116" i="32"/>
  <c r="AD116" i="32"/>
  <c r="G115" i="35"/>
  <c r="S116" i="35"/>
  <c r="AD116" i="35"/>
  <c r="H113" i="32"/>
  <c r="B113" i="32"/>
  <c r="I114" i="35"/>
  <c r="J114" i="31"/>
  <c r="A114" i="31"/>
  <c r="I115" i="31"/>
  <c r="S116" i="31"/>
  <c r="AD116" i="31"/>
  <c r="A112" i="30"/>
  <c r="J112" i="30"/>
  <c r="G114" i="31"/>
  <c r="G113" i="30"/>
  <c r="B112" i="30"/>
  <c r="H112" i="30"/>
  <c r="S115" i="30"/>
  <c r="AD115" i="30"/>
  <c r="I114" i="30"/>
  <c r="I113" i="30"/>
  <c r="B113" i="31"/>
  <c r="H113" i="31"/>
  <c r="J114" i="29"/>
  <c r="A114" i="29"/>
  <c r="A113" i="29"/>
  <c r="J113" i="29"/>
  <c r="G114" i="29"/>
  <c r="S116" i="29"/>
  <c r="AD116" i="29"/>
  <c r="I115" i="29"/>
  <c r="H104" i="1"/>
  <c r="B104" i="1"/>
  <c r="S107" i="1"/>
  <c r="AD107" i="1"/>
  <c r="B115" i="37"/>
  <c r="H115" i="37"/>
  <c r="I115" i="37"/>
  <c r="I116" i="37"/>
  <c r="S117" i="37"/>
  <c r="AD117" i="37"/>
  <c r="H114" i="37"/>
  <c r="B114" i="37"/>
  <c r="A113" i="36"/>
  <c r="J105" i="1"/>
  <c r="A105" i="1"/>
  <c r="G115" i="38"/>
  <c r="H115" i="38"/>
  <c r="H106" i="1"/>
  <c r="I106" i="1"/>
  <c r="J115" i="38"/>
  <c r="A115" i="38"/>
  <c r="J114" i="36"/>
  <c r="A114" i="36"/>
  <c r="S116" i="36"/>
  <c r="AD116" i="36"/>
  <c r="H114" i="38"/>
  <c r="B114" i="38"/>
  <c r="S117" i="38"/>
  <c r="AD117" i="38"/>
  <c r="I116" i="38"/>
  <c r="G114" i="36"/>
  <c r="J114" i="34"/>
  <c r="A114" i="34"/>
  <c r="H115" i="35"/>
  <c r="B115" i="35"/>
  <c r="A114" i="35"/>
  <c r="J114" i="35"/>
  <c r="J114" i="32"/>
  <c r="A114" i="32"/>
  <c r="H114" i="32"/>
  <c r="B114" i="32"/>
  <c r="H113" i="34"/>
  <c r="B113" i="34"/>
  <c r="S117" i="35"/>
  <c r="AD117" i="35"/>
  <c r="I116" i="33"/>
  <c r="S117" i="33"/>
  <c r="AD117" i="33"/>
  <c r="I116" i="32"/>
  <c r="S117" i="32"/>
  <c r="AD117" i="32"/>
  <c r="H114" i="33"/>
  <c r="B114" i="33"/>
  <c r="A115" i="32"/>
  <c r="J115" i="32"/>
  <c r="G114" i="34"/>
  <c r="G115" i="34"/>
  <c r="S116" i="34"/>
  <c r="AD116" i="34"/>
  <c r="H114" i="35"/>
  <c r="B114" i="35"/>
  <c r="I115" i="33"/>
  <c r="J114" i="33"/>
  <c r="A114" i="33"/>
  <c r="G115" i="33"/>
  <c r="H115" i="32"/>
  <c r="B115" i="32"/>
  <c r="I115" i="34"/>
  <c r="I115" i="35"/>
  <c r="J114" i="30"/>
  <c r="A114" i="30"/>
  <c r="J115" i="31"/>
  <c r="A115" i="31"/>
  <c r="J113" i="30"/>
  <c r="A113" i="30"/>
  <c r="S116" i="30"/>
  <c r="AD116" i="30"/>
  <c r="G115" i="31"/>
  <c r="H113" i="30"/>
  <c r="B113" i="30"/>
  <c r="G116" i="31"/>
  <c r="S117" i="31"/>
  <c r="AD117" i="31"/>
  <c r="G115" i="30"/>
  <c r="G114" i="30"/>
  <c r="H114" i="31"/>
  <c r="B114" i="31"/>
  <c r="J115" i="29"/>
  <c r="A115" i="29"/>
  <c r="G115" i="29"/>
  <c r="H114" i="29"/>
  <c r="B114" i="29"/>
  <c r="S117" i="29"/>
  <c r="AD117" i="29"/>
  <c r="S108" i="1"/>
  <c r="AD108" i="1"/>
  <c r="H105" i="1"/>
  <c r="B105" i="1"/>
  <c r="B115" i="38"/>
  <c r="A116" i="37"/>
  <c r="J116" i="37"/>
  <c r="G116" i="37"/>
  <c r="I117" i="37"/>
  <c r="S118" i="37"/>
  <c r="AD118" i="37"/>
  <c r="J115" i="37"/>
  <c r="A115" i="37"/>
  <c r="B106" i="1"/>
  <c r="A106" i="1"/>
  <c r="J106" i="1"/>
  <c r="G116" i="38"/>
  <c r="H116" i="38"/>
  <c r="I107" i="1"/>
  <c r="S117" i="36"/>
  <c r="AD117" i="36"/>
  <c r="G115" i="36"/>
  <c r="I115" i="36"/>
  <c r="I117" i="38"/>
  <c r="S118" i="38"/>
  <c r="AD118" i="38"/>
  <c r="A116" i="38"/>
  <c r="J116" i="38"/>
  <c r="H114" i="36"/>
  <c r="B114" i="36"/>
  <c r="J116" i="33"/>
  <c r="A116" i="33"/>
  <c r="J116" i="32"/>
  <c r="A116" i="32"/>
  <c r="B115" i="34"/>
  <c r="H115" i="34"/>
  <c r="S118" i="32"/>
  <c r="AD118" i="32"/>
  <c r="G116" i="33"/>
  <c r="J115" i="35"/>
  <c r="A115" i="35"/>
  <c r="S117" i="34"/>
  <c r="AD117" i="34"/>
  <c r="G116" i="34"/>
  <c r="S118" i="33"/>
  <c r="AD118" i="33"/>
  <c r="A115" i="33"/>
  <c r="J115" i="33"/>
  <c r="H115" i="33"/>
  <c r="B115" i="33"/>
  <c r="H114" i="34"/>
  <c r="B114" i="34"/>
  <c r="G116" i="35"/>
  <c r="I116" i="35"/>
  <c r="G116" i="32"/>
  <c r="J115" i="34"/>
  <c r="A115" i="34"/>
  <c r="G117" i="35"/>
  <c r="S118" i="35"/>
  <c r="AD118" i="35"/>
  <c r="B116" i="31"/>
  <c r="H116" i="31"/>
  <c r="H114" i="30"/>
  <c r="B114" i="30"/>
  <c r="H115" i="30"/>
  <c r="B115" i="30"/>
  <c r="S118" i="31"/>
  <c r="AD118" i="31"/>
  <c r="I117" i="31"/>
  <c r="G116" i="30"/>
  <c r="S117" i="30"/>
  <c r="AD117" i="30"/>
  <c r="I116" i="31"/>
  <c r="I115" i="30"/>
  <c r="H115" i="31"/>
  <c r="B115" i="31"/>
  <c r="H115" i="29"/>
  <c r="B115" i="29"/>
  <c r="I116" i="29"/>
  <c r="S118" i="29"/>
  <c r="AD118" i="29"/>
  <c r="G116" i="29"/>
  <c r="S109" i="1"/>
  <c r="AD109" i="1"/>
  <c r="B116" i="38"/>
  <c r="J117" i="37"/>
  <c r="A117" i="37"/>
  <c r="G117" i="37"/>
  <c r="I118" i="37"/>
  <c r="S119" i="37"/>
  <c r="AD119" i="37"/>
  <c r="B116" i="37"/>
  <c r="H116" i="37"/>
  <c r="I117" i="35"/>
  <c r="J117" i="35"/>
  <c r="I108" i="1"/>
  <c r="J107" i="1"/>
  <c r="A107" i="1"/>
  <c r="J117" i="38"/>
  <c r="A117" i="38"/>
  <c r="S118" i="36"/>
  <c r="AD118" i="36"/>
  <c r="H115" i="36"/>
  <c r="B115" i="36"/>
  <c r="I116" i="36"/>
  <c r="S119" i="38"/>
  <c r="AD119" i="38"/>
  <c r="I118" i="38"/>
  <c r="G116" i="36"/>
  <c r="G117" i="38"/>
  <c r="J115" i="36"/>
  <c r="A115" i="36"/>
  <c r="B116" i="34"/>
  <c r="H116" i="34"/>
  <c r="I116" i="34"/>
  <c r="S119" i="35"/>
  <c r="AD119" i="35"/>
  <c r="J116" i="35"/>
  <c r="A116" i="35"/>
  <c r="S119" i="32"/>
  <c r="AD119" i="32"/>
  <c r="I118" i="33"/>
  <c r="G118" i="33"/>
  <c r="I117" i="32"/>
  <c r="H117" i="35"/>
  <c r="B117" i="35"/>
  <c r="H116" i="35"/>
  <c r="B116" i="35"/>
  <c r="I117" i="34"/>
  <c r="S118" i="34"/>
  <c r="AD118" i="34"/>
  <c r="H116" i="32"/>
  <c r="B116" i="32"/>
  <c r="I117" i="33"/>
  <c r="S119" i="33"/>
  <c r="AD119" i="33"/>
  <c r="B116" i="33"/>
  <c r="H116" i="33"/>
  <c r="G117" i="32"/>
  <c r="G117" i="33"/>
  <c r="H116" i="30"/>
  <c r="B116" i="30"/>
  <c r="J117" i="31"/>
  <c r="A117" i="31"/>
  <c r="I116" i="30"/>
  <c r="S118" i="30"/>
  <c r="AD118" i="30"/>
  <c r="G117" i="30"/>
  <c r="A116" i="31"/>
  <c r="J116" i="31"/>
  <c r="J115" i="30"/>
  <c r="A115" i="30"/>
  <c r="I118" i="31"/>
  <c r="S119" i="31"/>
  <c r="AD119" i="31"/>
  <c r="G117" i="31"/>
  <c r="B116" i="29"/>
  <c r="H116" i="29"/>
  <c r="S119" i="29"/>
  <c r="AD119" i="29"/>
  <c r="G118" i="29"/>
  <c r="J116" i="29"/>
  <c r="A116" i="29"/>
  <c r="G117" i="29"/>
  <c r="I117" i="29"/>
  <c r="S110" i="1"/>
  <c r="AD110" i="1"/>
  <c r="B107" i="1"/>
  <c r="H107" i="1"/>
  <c r="A117" i="35"/>
  <c r="J118" i="37"/>
  <c r="A118" i="37"/>
  <c r="G118" i="37"/>
  <c r="I119" i="37"/>
  <c r="S120" i="37"/>
  <c r="AD120" i="37"/>
  <c r="H117" i="37"/>
  <c r="B117" i="37"/>
  <c r="G118" i="38"/>
  <c r="B118" i="38"/>
  <c r="G117" i="34"/>
  <c r="H117" i="34"/>
  <c r="J108" i="1"/>
  <c r="A108" i="1"/>
  <c r="I109" i="1"/>
  <c r="J116" i="36"/>
  <c r="A116" i="36"/>
  <c r="I118" i="36"/>
  <c r="S119" i="36"/>
  <c r="AD119" i="36"/>
  <c r="G117" i="36"/>
  <c r="I117" i="36"/>
  <c r="H117" i="38"/>
  <c r="B117" i="38"/>
  <c r="H116" i="36"/>
  <c r="B116" i="36"/>
  <c r="S120" i="38"/>
  <c r="AD120" i="38"/>
  <c r="J118" i="38"/>
  <c r="A118" i="38"/>
  <c r="A117" i="32"/>
  <c r="J117" i="32"/>
  <c r="J117" i="34"/>
  <c r="A117" i="34"/>
  <c r="B117" i="33"/>
  <c r="H117" i="33"/>
  <c r="S120" i="35"/>
  <c r="AD120" i="35"/>
  <c r="G119" i="35"/>
  <c r="B117" i="32"/>
  <c r="H117" i="32"/>
  <c r="A116" i="34"/>
  <c r="J116" i="34"/>
  <c r="S120" i="33"/>
  <c r="AD120" i="33"/>
  <c r="S119" i="34"/>
  <c r="AD119" i="34"/>
  <c r="I118" i="34"/>
  <c r="G118" i="32"/>
  <c r="B118" i="33"/>
  <c r="H118" i="33"/>
  <c r="I118" i="32"/>
  <c r="S120" i="32"/>
  <c r="AD120" i="32"/>
  <c r="I119" i="32"/>
  <c r="I118" i="35"/>
  <c r="A118" i="33"/>
  <c r="A117" i="33"/>
  <c r="J117" i="33"/>
  <c r="J118" i="33"/>
  <c r="G118" i="35"/>
  <c r="J118" i="31"/>
  <c r="A118" i="31"/>
  <c r="H117" i="30"/>
  <c r="B117" i="30"/>
  <c r="I117" i="30"/>
  <c r="S120" i="31"/>
  <c r="AD120" i="31"/>
  <c r="G118" i="31"/>
  <c r="J116" i="30"/>
  <c r="A116" i="30"/>
  <c r="H117" i="31"/>
  <c r="B117" i="31"/>
  <c r="G118" i="30"/>
  <c r="S119" i="30"/>
  <c r="AD119" i="30"/>
  <c r="H118" i="29"/>
  <c r="B118" i="29"/>
  <c r="H117" i="29"/>
  <c r="B117" i="29"/>
  <c r="I118" i="29"/>
  <c r="G119" i="29"/>
  <c r="S120" i="29"/>
  <c r="AD120" i="29"/>
  <c r="J117" i="29"/>
  <c r="A117" i="29"/>
  <c r="S111" i="1"/>
  <c r="AD111" i="1"/>
  <c r="B108" i="1"/>
  <c r="H108" i="1"/>
  <c r="H118" i="38"/>
  <c r="B117" i="34"/>
  <c r="J119" i="37"/>
  <c r="A119" i="37"/>
  <c r="G119" i="37"/>
  <c r="G120" i="37"/>
  <c r="S121" i="37"/>
  <c r="AD121" i="37"/>
  <c r="H118" i="37"/>
  <c r="B118" i="37"/>
  <c r="G118" i="36"/>
  <c r="B118" i="36"/>
  <c r="J109" i="1"/>
  <c r="A109" i="1"/>
  <c r="I110" i="1"/>
  <c r="G118" i="34"/>
  <c r="H118" i="34"/>
  <c r="A117" i="36"/>
  <c r="J117" i="36"/>
  <c r="J118" i="36"/>
  <c r="A118" i="36"/>
  <c r="H117" i="36"/>
  <c r="B117" i="36"/>
  <c r="G119" i="38"/>
  <c r="S120" i="36"/>
  <c r="AD120" i="36"/>
  <c r="G119" i="36"/>
  <c r="I119" i="38"/>
  <c r="S121" i="38"/>
  <c r="AD121" i="38"/>
  <c r="I120" i="38"/>
  <c r="B119" i="35"/>
  <c r="H119" i="35"/>
  <c r="J119" i="32"/>
  <c r="A119" i="32"/>
  <c r="I119" i="34"/>
  <c r="S120" i="34"/>
  <c r="AD120" i="34"/>
  <c r="S121" i="33"/>
  <c r="AD121" i="33"/>
  <c r="H118" i="35"/>
  <c r="B118" i="35"/>
  <c r="J118" i="35"/>
  <c r="A118" i="35"/>
  <c r="A118" i="34"/>
  <c r="J118" i="34"/>
  <c r="I119" i="35"/>
  <c r="G119" i="33"/>
  <c r="S121" i="35"/>
  <c r="AD121" i="35"/>
  <c r="G120" i="35"/>
  <c r="J118" i="32"/>
  <c r="A118" i="32"/>
  <c r="I119" i="33"/>
  <c r="S121" i="32"/>
  <c r="AD121" i="32"/>
  <c r="H118" i="32"/>
  <c r="B118" i="32"/>
  <c r="G119" i="32"/>
  <c r="H118" i="30"/>
  <c r="B118" i="30"/>
  <c r="S120" i="30"/>
  <c r="AD120" i="30"/>
  <c r="G119" i="30"/>
  <c r="H118" i="31"/>
  <c r="B118" i="31"/>
  <c r="S121" i="31"/>
  <c r="AD121" i="31"/>
  <c r="I120" i="31"/>
  <c r="A117" i="30"/>
  <c r="J117" i="30"/>
  <c r="G119" i="31"/>
  <c r="I119" i="31"/>
  <c r="I118" i="30"/>
  <c r="H119" i="29"/>
  <c r="B119" i="29"/>
  <c r="A118" i="29"/>
  <c r="J118" i="29"/>
  <c r="I119" i="29"/>
  <c r="S121" i="29"/>
  <c r="AD121" i="29"/>
  <c r="S112" i="1"/>
  <c r="AD112" i="1"/>
  <c r="B109" i="1"/>
  <c r="H109" i="1"/>
  <c r="H118" i="36"/>
  <c r="B120" i="37"/>
  <c r="H120" i="37"/>
  <c r="I120" i="37"/>
  <c r="I121" i="37"/>
  <c r="S122" i="37"/>
  <c r="AD122" i="37"/>
  <c r="H119" i="37"/>
  <c r="B119" i="37"/>
  <c r="B118" i="34"/>
  <c r="I119" i="36"/>
  <c r="A119" i="36"/>
  <c r="J110" i="1"/>
  <c r="A110" i="1"/>
  <c r="I111" i="1"/>
  <c r="G119" i="34"/>
  <c r="B119" i="34"/>
  <c r="J120" i="38"/>
  <c r="A120" i="38"/>
  <c r="J119" i="38"/>
  <c r="A119" i="38"/>
  <c r="I120" i="36"/>
  <c r="S121" i="36"/>
  <c r="AD121" i="36"/>
  <c r="G120" i="38"/>
  <c r="B119" i="36"/>
  <c r="H119" i="36"/>
  <c r="S122" i="38"/>
  <c r="AD122" i="38"/>
  <c r="H119" i="38"/>
  <c r="B119" i="38"/>
  <c r="H120" i="35"/>
  <c r="B120" i="35"/>
  <c r="A119" i="35"/>
  <c r="J119" i="35"/>
  <c r="S122" i="33"/>
  <c r="AD122" i="33"/>
  <c r="I121" i="33"/>
  <c r="H119" i="33"/>
  <c r="B119" i="33"/>
  <c r="S121" i="34"/>
  <c r="AD121" i="34"/>
  <c r="S122" i="32"/>
  <c r="AD122" i="32"/>
  <c r="I121" i="32"/>
  <c r="G120" i="32"/>
  <c r="I120" i="33"/>
  <c r="J119" i="33"/>
  <c r="A119" i="33"/>
  <c r="G120" i="33"/>
  <c r="J119" i="34"/>
  <c r="A119" i="34"/>
  <c r="I120" i="35"/>
  <c r="H119" i="32"/>
  <c r="B119" i="32"/>
  <c r="I120" i="32"/>
  <c r="G121" i="35"/>
  <c r="S122" i="35"/>
  <c r="AD122" i="35"/>
  <c r="J120" i="31"/>
  <c r="A120" i="31"/>
  <c r="B119" i="30"/>
  <c r="H119" i="30"/>
  <c r="J118" i="30"/>
  <c r="A118" i="30"/>
  <c r="H119" i="31"/>
  <c r="B119" i="31"/>
  <c r="G120" i="31"/>
  <c r="S121" i="30"/>
  <c r="AD121" i="30"/>
  <c r="S122" i="31"/>
  <c r="AD122" i="31"/>
  <c r="I121" i="31"/>
  <c r="J119" i="31"/>
  <c r="A119" i="31"/>
  <c r="I119" i="30"/>
  <c r="J119" i="29"/>
  <c r="A119" i="29"/>
  <c r="I120" i="29"/>
  <c r="G120" i="29"/>
  <c r="S122" i="29"/>
  <c r="AD122" i="29"/>
  <c r="S113" i="1"/>
  <c r="AD113" i="1"/>
  <c r="B110" i="1"/>
  <c r="H110" i="1"/>
  <c r="J119" i="36"/>
  <c r="A121" i="37"/>
  <c r="J121" i="37"/>
  <c r="G121" i="37"/>
  <c r="I122" i="37"/>
  <c r="S123" i="37"/>
  <c r="AD123" i="37"/>
  <c r="J120" i="37"/>
  <c r="A120" i="37"/>
  <c r="H119" i="34"/>
  <c r="I112" i="1"/>
  <c r="J111" i="1"/>
  <c r="A111" i="1"/>
  <c r="G121" i="33"/>
  <c r="B121" i="33"/>
  <c r="J120" i="36"/>
  <c r="A120" i="36"/>
  <c r="S122" i="36"/>
  <c r="AD122" i="36"/>
  <c r="I121" i="36"/>
  <c r="B120" i="38"/>
  <c r="H120" i="38"/>
  <c r="G122" i="38"/>
  <c r="S123" i="38"/>
  <c r="AD123" i="38"/>
  <c r="G121" i="38"/>
  <c r="I121" i="38"/>
  <c r="G120" i="36"/>
  <c r="H121" i="35"/>
  <c r="B121" i="35"/>
  <c r="J121" i="32"/>
  <c r="A121" i="32"/>
  <c r="G121" i="32"/>
  <c r="S123" i="33"/>
  <c r="AD123" i="33"/>
  <c r="H120" i="33"/>
  <c r="B120" i="33"/>
  <c r="I121" i="35"/>
  <c r="J121" i="33"/>
  <c r="A121" i="33"/>
  <c r="J120" i="32"/>
  <c r="A120" i="32"/>
  <c r="I120" i="34"/>
  <c r="B120" i="32"/>
  <c r="H120" i="32"/>
  <c r="I121" i="34"/>
  <c r="S122" i="34"/>
  <c r="AD122" i="34"/>
  <c r="J120" i="35"/>
  <c r="A120" i="35"/>
  <c r="G120" i="34"/>
  <c r="S123" i="32"/>
  <c r="AD123" i="32"/>
  <c r="I122" i="32"/>
  <c r="S123" i="35"/>
  <c r="AD123" i="35"/>
  <c r="J120" i="33"/>
  <c r="A120" i="33"/>
  <c r="J121" i="31"/>
  <c r="A121" i="31"/>
  <c r="G121" i="31"/>
  <c r="G122" i="31"/>
  <c r="S123" i="31"/>
  <c r="AD123" i="31"/>
  <c r="A119" i="30"/>
  <c r="J119" i="30"/>
  <c r="S122" i="30"/>
  <c r="AD122" i="30"/>
  <c r="B120" i="31"/>
  <c r="H120" i="31"/>
  <c r="I120" i="30"/>
  <c r="G120" i="30"/>
  <c r="B120" i="29"/>
  <c r="H120" i="29"/>
  <c r="A120" i="29"/>
  <c r="J120" i="29"/>
  <c r="G121" i="29"/>
  <c r="S123" i="29"/>
  <c r="AD123" i="29"/>
  <c r="I121" i="29"/>
  <c r="S114" i="1"/>
  <c r="AD114" i="1"/>
  <c r="B111" i="1"/>
  <c r="H111" i="1"/>
  <c r="A122" i="37"/>
  <c r="J122" i="37"/>
  <c r="G122" i="37"/>
  <c r="G123" i="37"/>
  <c r="S124" i="37"/>
  <c r="AD124" i="37"/>
  <c r="B121" i="37"/>
  <c r="H121" i="37"/>
  <c r="H121" i="33"/>
  <c r="G121" i="36"/>
  <c r="H121" i="36"/>
  <c r="G122" i="32"/>
  <c r="H122" i="32"/>
  <c r="A112" i="1"/>
  <c r="J112" i="1"/>
  <c r="I113" i="1"/>
  <c r="H122" i="38"/>
  <c r="B122" i="38"/>
  <c r="I122" i="38"/>
  <c r="S123" i="36"/>
  <c r="AD123" i="36"/>
  <c r="J121" i="36"/>
  <c r="A121" i="36"/>
  <c r="A121" i="38"/>
  <c r="J121" i="38"/>
  <c r="B121" i="38"/>
  <c r="H121" i="38"/>
  <c r="S124" i="38"/>
  <c r="AD124" i="38"/>
  <c r="H120" i="36"/>
  <c r="B120" i="36"/>
  <c r="A121" i="34"/>
  <c r="J121" i="34"/>
  <c r="G123" i="33"/>
  <c r="S124" i="33"/>
  <c r="AD124" i="33"/>
  <c r="G121" i="34"/>
  <c r="H120" i="34"/>
  <c r="B120" i="34"/>
  <c r="H121" i="32"/>
  <c r="B121" i="32"/>
  <c r="I123" i="33"/>
  <c r="G122" i="33"/>
  <c r="I122" i="35"/>
  <c r="I122" i="33"/>
  <c r="J120" i="34"/>
  <c r="A120" i="34"/>
  <c r="S124" i="35"/>
  <c r="AD124" i="35"/>
  <c r="I123" i="35"/>
  <c r="J121" i="35"/>
  <c r="A121" i="35"/>
  <c r="G122" i="35"/>
  <c r="S124" i="32"/>
  <c r="AD124" i="32"/>
  <c r="S123" i="34"/>
  <c r="AD123" i="34"/>
  <c r="A122" i="32"/>
  <c r="J122" i="32"/>
  <c r="I123" i="32"/>
  <c r="G123" i="32"/>
  <c r="J120" i="30"/>
  <c r="A120" i="30"/>
  <c r="S123" i="30"/>
  <c r="AD123" i="30"/>
  <c r="H120" i="30"/>
  <c r="B120" i="30"/>
  <c r="S124" i="31"/>
  <c r="AD124" i="31"/>
  <c r="H122" i="31"/>
  <c r="B122" i="31"/>
  <c r="G121" i="30"/>
  <c r="H121" i="31"/>
  <c r="B121" i="31"/>
  <c r="I122" i="31"/>
  <c r="I121" i="30"/>
  <c r="I123" i="29"/>
  <c r="S124" i="29"/>
  <c r="AD124" i="29"/>
  <c r="H121" i="29"/>
  <c r="B121" i="29"/>
  <c r="G122" i="29"/>
  <c r="J121" i="29"/>
  <c r="A121" i="29"/>
  <c r="I122" i="29"/>
  <c r="S115" i="1"/>
  <c r="AD115" i="1"/>
  <c r="H112" i="1"/>
  <c r="B112" i="1"/>
  <c r="B122" i="32"/>
  <c r="B121" i="36"/>
  <c r="H123" i="37"/>
  <c r="B123" i="37"/>
  <c r="I123" i="37"/>
  <c r="I124" i="37"/>
  <c r="S125" i="37"/>
  <c r="AD125" i="37"/>
  <c r="B122" i="37"/>
  <c r="H122" i="37"/>
  <c r="J113" i="1"/>
  <c r="A113" i="1"/>
  <c r="I114" i="1"/>
  <c r="G122" i="36"/>
  <c r="I122" i="36"/>
  <c r="J122" i="38"/>
  <c r="A122" i="38"/>
  <c r="S125" i="38"/>
  <c r="AD125" i="38"/>
  <c r="S124" i="36"/>
  <c r="AD124" i="36"/>
  <c r="I123" i="36"/>
  <c r="I123" i="38"/>
  <c r="G123" i="38"/>
  <c r="A123" i="35"/>
  <c r="J123" i="35"/>
  <c r="G124" i="35"/>
  <c r="S125" i="35"/>
  <c r="AD125" i="35"/>
  <c r="A122" i="33"/>
  <c r="J122" i="33"/>
  <c r="H121" i="34"/>
  <c r="B121" i="34"/>
  <c r="J123" i="33"/>
  <c r="A123" i="33"/>
  <c r="G123" i="35"/>
  <c r="H123" i="32"/>
  <c r="B123" i="32"/>
  <c r="B122" i="33"/>
  <c r="H122" i="33"/>
  <c r="H122" i="35"/>
  <c r="B122" i="35"/>
  <c r="S125" i="33"/>
  <c r="AD125" i="33"/>
  <c r="J123" i="32"/>
  <c r="A123" i="32"/>
  <c r="J122" i="35"/>
  <c r="A122" i="35"/>
  <c r="S125" i="32"/>
  <c r="AD125" i="32"/>
  <c r="I124" i="32"/>
  <c r="S124" i="34"/>
  <c r="AD124" i="34"/>
  <c r="G122" i="34"/>
  <c r="H123" i="33"/>
  <c r="B123" i="33"/>
  <c r="I122" i="34"/>
  <c r="H121" i="30"/>
  <c r="B121" i="30"/>
  <c r="J121" i="30"/>
  <c r="A121" i="30"/>
  <c r="S124" i="30"/>
  <c r="AD124" i="30"/>
  <c r="I123" i="31"/>
  <c r="G122" i="30"/>
  <c r="S125" i="31"/>
  <c r="AD125" i="31"/>
  <c r="G123" i="31"/>
  <c r="I122" i="30"/>
  <c r="J122" i="31"/>
  <c r="A122" i="31"/>
  <c r="J123" i="29"/>
  <c r="A123" i="29"/>
  <c r="J122" i="29"/>
  <c r="A122" i="29"/>
  <c r="G123" i="29"/>
  <c r="H122" i="29"/>
  <c r="B122" i="29"/>
  <c r="S125" i="29"/>
  <c r="AD125" i="29"/>
  <c r="B113" i="1"/>
  <c r="H113" i="1"/>
  <c r="S116" i="1"/>
  <c r="AD116" i="1"/>
  <c r="G124" i="37"/>
  <c r="B124" i="37"/>
  <c r="J124" i="37"/>
  <c r="A124" i="37"/>
  <c r="I125" i="37"/>
  <c r="S126" i="37"/>
  <c r="AD126" i="37"/>
  <c r="J123" i="37"/>
  <c r="A123" i="37"/>
  <c r="H124" i="37"/>
  <c r="J114" i="1"/>
  <c r="A114" i="1"/>
  <c r="I115" i="1"/>
  <c r="J123" i="36"/>
  <c r="A123" i="36"/>
  <c r="G123" i="36"/>
  <c r="I125" i="38"/>
  <c r="S126" i="38"/>
  <c r="AD126" i="38"/>
  <c r="J122" i="36"/>
  <c r="A122" i="36"/>
  <c r="S125" i="36"/>
  <c r="AD125" i="36"/>
  <c r="G124" i="38"/>
  <c r="A123" i="38"/>
  <c r="J123" i="38"/>
  <c r="I124" i="38"/>
  <c r="H122" i="36"/>
  <c r="B122" i="36"/>
  <c r="H123" i="38"/>
  <c r="B123" i="38"/>
  <c r="A124" i="32"/>
  <c r="J124" i="32"/>
  <c r="B124" i="35"/>
  <c r="G124" i="33"/>
  <c r="J122" i="34"/>
  <c r="A122" i="34"/>
  <c r="G124" i="32"/>
  <c r="I124" i="33"/>
  <c r="I123" i="34"/>
  <c r="H122" i="34"/>
  <c r="B122" i="34"/>
  <c r="I124" i="34"/>
  <c r="S125" i="34"/>
  <c r="AD125" i="34"/>
  <c r="I125" i="35"/>
  <c r="S126" i="35"/>
  <c r="AD126" i="35"/>
  <c r="I125" i="33"/>
  <c r="S126" i="33"/>
  <c r="AD126" i="33"/>
  <c r="I125" i="32"/>
  <c r="S126" i="32"/>
  <c r="AD126" i="32"/>
  <c r="G123" i="34"/>
  <c r="H123" i="35"/>
  <c r="H124" i="35"/>
  <c r="B123" i="35"/>
  <c r="I124" i="35"/>
  <c r="H123" i="31"/>
  <c r="B123" i="31"/>
  <c r="B122" i="30"/>
  <c r="H122" i="30"/>
  <c r="S126" i="31"/>
  <c r="AD126" i="31"/>
  <c r="I125" i="31"/>
  <c r="G123" i="30"/>
  <c r="S125" i="30"/>
  <c r="AD125" i="30"/>
  <c r="G124" i="30"/>
  <c r="I123" i="30"/>
  <c r="J123" i="31"/>
  <c r="A123" i="31"/>
  <c r="I124" i="31"/>
  <c r="J122" i="30"/>
  <c r="A122" i="30"/>
  <c r="G124" i="31"/>
  <c r="H123" i="29"/>
  <c r="B123" i="29"/>
  <c r="S126" i="29"/>
  <c r="AD126" i="29"/>
  <c r="I124" i="29"/>
  <c r="G124" i="29"/>
  <c r="S117" i="1"/>
  <c r="AD117" i="1"/>
  <c r="H114" i="1"/>
  <c r="B114" i="1"/>
  <c r="A125" i="37"/>
  <c r="J125" i="37"/>
  <c r="G125" i="37"/>
  <c r="G126" i="37"/>
  <c r="S127" i="37"/>
  <c r="AD127" i="37"/>
  <c r="G125" i="32"/>
  <c r="H125" i="32"/>
  <c r="J115" i="1"/>
  <c r="A115" i="1"/>
  <c r="I116" i="1"/>
  <c r="J125" i="38"/>
  <c r="A125" i="38"/>
  <c r="B123" i="36"/>
  <c r="H123" i="36"/>
  <c r="I126" i="38"/>
  <c r="S126" i="36"/>
  <c r="AD126" i="36"/>
  <c r="G125" i="36"/>
  <c r="G124" i="36"/>
  <c r="J124" i="38"/>
  <c r="A124" i="38"/>
  <c r="G126" i="38"/>
  <c r="S127" i="38"/>
  <c r="AD127" i="38"/>
  <c r="I124" i="36"/>
  <c r="B124" i="38"/>
  <c r="H124" i="38"/>
  <c r="G125" i="38"/>
  <c r="A125" i="33"/>
  <c r="J125" i="33"/>
  <c r="J124" i="34"/>
  <c r="A124" i="34"/>
  <c r="A125" i="35"/>
  <c r="J125" i="35"/>
  <c r="J124" i="35"/>
  <c r="A124" i="35"/>
  <c r="G125" i="35"/>
  <c r="G124" i="34"/>
  <c r="S126" i="34"/>
  <c r="AD126" i="34"/>
  <c r="B123" i="34"/>
  <c r="H123" i="34"/>
  <c r="G125" i="33"/>
  <c r="A123" i="34"/>
  <c r="J123" i="34"/>
  <c r="H124" i="33"/>
  <c r="B124" i="33"/>
  <c r="S127" i="33"/>
  <c r="AD127" i="33"/>
  <c r="G126" i="33"/>
  <c r="J125" i="32"/>
  <c r="A125" i="32"/>
  <c r="A124" i="33"/>
  <c r="J124" i="33"/>
  <c r="I126" i="32"/>
  <c r="S127" i="32"/>
  <c r="AD127" i="32"/>
  <c r="S127" i="35"/>
  <c r="AD127" i="35"/>
  <c r="I126" i="35"/>
  <c r="H124" i="32"/>
  <c r="B124" i="32"/>
  <c r="B124" i="30"/>
  <c r="A125" i="31"/>
  <c r="J125" i="31"/>
  <c r="H124" i="31"/>
  <c r="B124" i="31"/>
  <c r="J123" i="30"/>
  <c r="A123" i="30"/>
  <c r="H123" i="30"/>
  <c r="H124" i="30"/>
  <c r="B123" i="30"/>
  <c r="G125" i="31"/>
  <c r="A124" i="31"/>
  <c r="J124" i="31"/>
  <c r="S126" i="30"/>
  <c r="AD126" i="30"/>
  <c r="G125" i="30"/>
  <c r="G126" i="31"/>
  <c r="S127" i="31"/>
  <c r="AD127" i="31"/>
  <c r="I124" i="30"/>
  <c r="J124" i="29"/>
  <c r="A124" i="29"/>
  <c r="I126" i="29"/>
  <c r="S127" i="29"/>
  <c r="AD127" i="29"/>
  <c r="G125" i="29"/>
  <c r="H124" i="29"/>
  <c r="B124" i="29"/>
  <c r="I125" i="29"/>
  <c r="B115" i="1"/>
  <c r="H115" i="1"/>
  <c r="I117" i="1"/>
  <c r="S118" i="1"/>
  <c r="AD118" i="1"/>
  <c r="B125" i="32"/>
  <c r="H126" i="37"/>
  <c r="B126" i="37"/>
  <c r="I126" i="37"/>
  <c r="G127" i="37"/>
  <c r="S128" i="37"/>
  <c r="AD128" i="37"/>
  <c r="H125" i="37"/>
  <c r="B125" i="37"/>
  <c r="G126" i="35"/>
  <c r="B126" i="35"/>
  <c r="J117" i="1"/>
  <c r="A117" i="1"/>
  <c r="J116" i="1"/>
  <c r="A116" i="1"/>
  <c r="G126" i="32"/>
  <c r="B126" i="32"/>
  <c r="I126" i="33"/>
  <c r="A126" i="33"/>
  <c r="B117" i="1"/>
  <c r="H126" i="38"/>
  <c r="B126" i="38"/>
  <c r="H125" i="36"/>
  <c r="B125" i="36"/>
  <c r="S127" i="36"/>
  <c r="AD127" i="36"/>
  <c r="A126" i="38"/>
  <c r="J126" i="38"/>
  <c r="I125" i="36"/>
  <c r="J124" i="36"/>
  <c r="A124" i="36"/>
  <c r="S128" i="38"/>
  <c r="AD128" i="38"/>
  <c r="H125" i="38"/>
  <c r="B125" i="38"/>
  <c r="B124" i="36"/>
  <c r="H124" i="36"/>
  <c r="H125" i="33"/>
  <c r="B125" i="33"/>
  <c r="H124" i="34"/>
  <c r="B124" i="34"/>
  <c r="H126" i="33"/>
  <c r="B126" i="33"/>
  <c r="H125" i="35"/>
  <c r="B125" i="35"/>
  <c r="I126" i="34"/>
  <c r="S127" i="34"/>
  <c r="AD127" i="34"/>
  <c r="A126" i="35"/>
  <c r="J126" i="35"/>
  <c r="S128" i="35"/>
  <c r="AD128" i="35"/>
  <c r="S128" i="32"/>
  <c r="AD128" i="32"/>
  <c r="I127" i="32"/>
  <c r="G125" i="34"/>
  <c r="S128" i="33"/>
  <c r="AD128" i="33"/>
  <c r="G127" i="33"/>
  <c r="J126" i="32"/>
  <c r="A126" i="32"/>
  <c r="I125" i="34"/>
  <c r="H125" i="30"/>
  <c r="B125" i="30"/>
  <c r="H126" i="31"/>
  <c r="B126" i="31"/>
  <c r="A124" i="30"/>
  <c r="J124" i="30"/>
  <c r="I126" i="31"/>
  <c r="I125" i="30"/>
  <c r="S127" i="30"/>
  <c r="AD127" i="30"/>
  <c r="G126" i="30"/>
  <c r="I127" i="31"/>
  <c r="S128" i="31"/>
  <c r="AD128" i="31"/>
  <c r="B125" i="31"/>
  <c r="H125" i="31"/>
  <c r="J126" i="29"/>
  <c r="A126" i="29"/>
  <c r="A125" i="29"/>
  <c r="J125" i="29"/>
  <c r="S128" i="29"/>
  <c r="AD128" i="29"/>
  <c r="B125" i="29"/>
  <c r="H125" i="29"/>
  <c r="G126" i="29"/>
  <c r="AL121" i="1"/>
  <c r="AM121" i="1"/>
  <c r="AK121" i="1"/>
  <c r="B116" i="1"/>
  <c r="H116" i="1"/>
  <c r="S119" i="1"/>
  <c r="AD119" i="1"/>
  <c r="I127" i="37"/>
  <c r="A127" i="37"/>
  <c r="H127" i="37"/>
  <c r="B127" i="37"/>
  <c r="I128" i="37"/>
  <c r="S129" i="37"/>
  <c r="AD129" i="37"/>
  <c r="A126" i="37"/>
  <c r="J126" i="37"/>
  <c r="H126" i="35"/>
  <c r="J126" i="33"/>
  <c r="H126" i="32"/>
  <c r="H117" i="1"/>
  <c r="I118" i="1"/>
  <c r="G126" i="34"/>
  <c r="B126" i="34"/>
  <c r="I127" i="33"/>
  <c r="A127" i="33"/>
  <c r="I127" i="38"/>
  <c r="S128" i="36"/>
  <c r="AD128" i="36"/>
  <c r="G126" i="36"/>
  <c r="I126" i="36"/>
  <c r="S129" i="38"/>
  <c r="AD129" i="38"/>
  <c r="G128" i="38"/>
  <c r="J125" i="36"/>
  <c r="A125" i="36"/>
  <c r="G127" i="38"/>
  <c r="A127" i="32"/>
  <c r="J127" i="32"/>
  <c r="I127" i="34"/>
  <c r="S128" i="34"/>
  <c r="AD128" i="34"/>
  <c r="A126" i="34"/>
  <c r="J126" i="34"/>
  <c r="G127" i="32"/>
  <c r="S129" i="35"/>
  <c r="AD129" i="35"/>
  <c r="I128" i="35"/>
  <c r="I128" i="32"/>
  <c r="A125" i="34"/>
  <c r="J125" i="34"/>
  <c r="I128" i="33"/>
  <c r="S129" i="33"/>
  <c r="AD129" i="33"/>
  <c r="B127" i="33"/>
  <c r="H127" i="33"/>
  <c r="G128" i="32"/>
  <c r="S129" i="32"/>
  <c r="AD129" i="32"/>
  <c r="I127" i="35"/>
  <c r="H125" i="34"/>
  <c r="B125" i="34"/>
  <c r="G127" i="35"/>
  <c r="B126" i="30"/>
  <c r="H126" i="30"/>
  <c r="J127" i="31"/>
  <c r="A127" i="31"/>
  <c r="J125" i="30"/>
  <c r="A125" i="30"/>
  <c r="J126" i="31"/>
  <c r="A126" i="31"/>
  <c r="G127" i="31"/>
  <c r="G127" i="30"/>
  <c r="S128" i="30"/>
  <c r="AD128" i="30"/>
  <c r="I128" i="31"/>
  <c r="S129" i="31"/>
  <c r="AD129" i="31"/>
  <c r="I126" i="30"/>
  <c r="H126" i="29"/>
  <c r="B126" i="29"/>
  <c r="S129" i="29"/>
  <c r="AD129" i="29"/>
  <c r="I127" i="29"/>
  <c r="G127" i="29"/>
  <c r="AM122" i="1"/>
  <c r="AK122" i="1"/>
  <c r="AL122" i="1"/>
  <c r="S120" i="1"/>
  <c r="AD120" i="1"/>
  <c r="J127" i="37"/>
  <c r="A128" i="37"/>
  <c r="J128" i="37"/>
  <c r="G128" i="37"/>
  <c r="G129" i="37"/>
  <c r="S130" i="37"/>
  <c r="AD130" i="37"/>
  <c r="H126" i="34"/>
  <c r="J127" i="33"/>
  <c r="A118" i="1"/>
  <c r="J118" i="1"/>
  <c r="I119" i="1"/>
  <c r="B128" i="38"/>
  <c r="H128" i="38"/>
  <c r="S130" i="38"/>
  <c r="AD130" i="38"/>
  <c r="I128" i="38"/>
  <c r="A126" i="36"/>
  <c r="J126" i="36"/>
  <c r="J127" i="38"/>
  <c r="A127" i="38"/>
  <c r="H126" i="36"/>
  <c r="B126" i="36"/>
  <c r="I128" i="36"/>
  <c r="S129" i="36"/>
  <c r="AD129" i="36"/>
  <c r="H127" i="38"/>
  <c r="B127" i="38"/>
  <c r="G127" i="36"/>
  <c r="I127" i="36"/>
  <c r="J128" i="33"/>
  <c r="A128" i="33"/>
  <c r="J128" i="35"/>
  <c r="A128" i="35"/>
  <c r="J127" i="34"/>
  <c r="A127" i="34"/>
  <c r="G128" i="33"/>
  <c r="I129" i="35"/>
  <c r="S130" i="35"/>
  <c r="AD130" i="35"/>
  <c r="S130" i="32"/>
  <c r="AD130" i="32"/>
  <c r="G129" i="32"/>
  <c r="G127" i="34"/>
  <c r="J127" i="35"/>
  <c r="A127" i="35"/>
  <c r="H127" i="35"/>
  <c r="B127" i="35"/>
  <c r="J128" i="32"/>
  <c r="A128" i="32"/>
  <c r="G128" i="35"/>
  <c r="S129" i="34"/>
  <c r="AD129" i="34"/>
  <c r="H128" i="32"/>
  <c r="B128" i="32"/>
  <c r="H127" i="32"/>
  <c r="B127" i="32"/>
  <c r="S130" i="33"/>
  <c r="AD130" i="33"/>
  <c r="J128" i="31"/>
  <c r="A128" i="31"/>
  <c r="B127" i="30"/>
  <c r="H127" i="30"/>
  <c r="J126" i="30"/>
  <c r="A126" i="30"/>
  <c r="S129" i="30"/>
  <c r="AD129" i="30"/>
  <c r="I128" i="30"/>
  <c r="H127" i="31"/>
  <c r="B127" i="31"/>
  <c r="G128" i="31"/>
  <c r="G129" i="31"/>
  <c r="S130" i="31"/>
  <c r="AD130" i="31"/>
  <c r="I127" i="30"/>
  <c r="S130" i="29"/>
  <c r="AD130" i="29"/>
  <c r="G128" i="29"/>
  <c r="I128" i="29"/>
  <c r="J127" i="29"/>
  <c r="A127" i="29"/>
  <c r="H127" i="29"/>
  <c r="B127" i="29"/>
  <c r="AL123" i="1"/>
  <c r="AM123" i="1"/>
  <c r="AK123" i="1"/>
  <c r="H118" i="1"/>
  <c r="B118" i="1"/>
  <c r="I120" i="1"/>
  <c r="S121" i="1"/>
  <c r="AD121" i="1"/>
  <c r="H129" i="37"/>
  <c r="B129" i="37"/>
  <c r="I129" i="37"/>
  <c r="I130" i="37"/>
  <c r="S131" i="37"/>
  <c r="AD131" i="37"/>
  <c r="B128" i="37"/>
  <c r="H128" i="37"/>
  <c r="I129" i="32"/>
  <c r="A129" i="32"/>
  <c r="A120" i="1"/>
  <c r="J120" i="1"/>
  <c r="A119" i="1"/>
  <c r="J119" i="1"/>
  <c r="G129" i="35"/>
  <c r="H129" i="35"/>
  <c r="B120" i="1"/>
  <c r="J128" i="36"/>
  <c r="A128" i="36"/>
  <c r="A128" i="38"/>
  <c r="J128" i="38"/>
  <c r="S131" i="38"/>
  <c r="AD131" i="38"/>
  <c r="H127" i="36"/>
  <c r="B127" i="36"/>
  <c r="G129" i="38"/>
  <c r="J127" i="36"/>
  <c r="A127" i="36"/>
  <c r="S130" i="36"/>
  <c r="AD130" i="36"/>
  <c r="I129" i="38"/>
  <c r="G128" i="36"/>
  <c r="B129" i="32"/>
  <c r="H129" i="32"/>
  <c r="G130" i="35"/>
  <c r="S131" i="35"/>
  <c r="AD131" i="35"/>
  <c r="A129" i="35"/>
  <c r="J129" i="35"/>
  <c r="H128" i="33"/>
  <c r="B128" i="33"/>
  <c r="I129" i="33"/>
  <c r="H127" i="34"/>
  <c r="B127" i="34"/>
  <c r="G129" i="34"/>
  <c r="S130" i="34"/>
  <c r="AD130" i="34"/>
  <c r="G129" i="33"/>
  <c r="I130" i="33"/>
  <c r="S131" i="33"/>
  <c r="AD131" i="33"/>
  <c r="H128" i="35"/>
  <c r="B128" i="35"/>
  <c r="I130" i="32"/>
  <c r="S131" i="32"/>
  <c r="AD131" i="32"/>
  <c r="G128" i="34"/>
  <c r="I128" i="34"/>
  <c r="J128" i="30"/>
  <c r="A128" i="30"/>
  <c r="H129" i="31"/>
  <c r="B129" i="31"/>
  <c r="G128" i="30"/>
  <c r="A127" i="30"/>
  <c r="J127" i="30"/>
  <c r="I129" i="30"/>
  <c r="S130" i="30"/>
  <c r="AD130" i="30"/>
  <c r="S131" i="31"/>
  <c r="AD131" i="31"/>
  <c r="G130" i="31"/>
  <c r="H128" i="31"/>
  <c r="B128" i="31"/>
  <c r="I129" i="31"/>
  <c r="H128" i="29"/>
  <c r="B128" i="29"/>
  <c r="J128" i="29"/>
  <c r="A128" i="29"/>
  <c r="S131" i="29"/>
  <c r="AD131" i="29"/>
  <c r="G130" i="29"/>
  <c r="G129" i="29"/>
  <c r="I129" i="29"/>
  <c r="AK124" i="1"/>
  <c r="AL124" i="1"/>
  <c r="AM124" i="1"/>
  <c r="B119" i="1"/>
  <c r="H119" i="1"/>
  <c r="S122" i="1"/>
  <c r="AD122" i="1"/>
  <c r="J129" i="32"/>
  <c r="A130" i="37"/>
  <c r="J130" i="37"/>
  <c r="G130" i="37"/>
  <c r="I131" i="37"/>
  <c r="S132" i="37"/>
  <c r="AD132" i="37"/>
  <c r="J129" i="37"/>
  <c r="A129" i="37"/>
  <c r="B129" i="35"/>
  <c r="H120" i="1"/>
  <c r="I130" i="35"/>
  <c r="J130" i="35"/>
  <c r="I121" i="1"/>
  <c r="G130" i="33"/>
  <c r="H130" i="33"/>
  <c r="G130" i="32"/>
  <c r="B130" i="32"/>
  <c r="H129" i="38"/>
  <c r="B129" i="38"/>
  <c r="S131" i="36"/>
  <c r="AD131" i="36"/>
  <c r="I131" i="38"/>
  <c r="S132" i="38"/>
  <c r="AD132" i="38"/>
  <c r="G129" i="36"/>
  <c r="J129" i="38"/>
  <c r="A129" i="38"/>
  <c r="H128" i="36"/>
  <c r="B128" i="36"/>
  <c r="I129" i="36"/>
  <c r="G130" i="38"/>
  <c r="I130" i="38"/>
  <c r="H129" i="34"/>
  <c r="B129" i="34"/>
  <c r="B129" i="33"/>
  <c r="H129" i="33"/>
  <c r="I129" i="34"/>
  <c r="A130" i="32"/>
  <c r="J130" i="32"/>
  <c r="A128" i="34"/>
  <c r="J128" i="34"/>
  <c r="S132" i="32"/>
  <c r="AD132" i="32"/>
  <c r="G131" i="32"/>
  <c r="G131" i="35"/>
  <c r="S132" i="35"/>
  <c r="AD132" i="35"/>
  <c r="J130" i="33"/>
  <c r="A130" i="33"/>
  <c r="S131" i="34"/>
  <c r="AD131" i="34"/>
  <c r="G130" i="34"/>
  <c r="B130" i="35"/>
  <c r="H130" i="35"/>
  <c r="A129" i="33"/>
  <c r="J129" i="33"/>
  <c r="H128" i="34"/>
  <c r="B128" i="34"/>
  <c r="S132" i="33"/>
  <c r="AD132" i="33"/>
  <c r="H130" i="31"/>
  <c r="B130" i="31"/>
  <c r="A129" i="30"/>
  <c r="J129" i="30"/>
  <c r="J129" i="31"/>
  <c r="A129" i="31"/>
  <c r="I130" i="30"/>
  <c r="S131" i="30"/>
  <c r="AD131" i="30"/>
  <c r="H128" i="30"/>
  <c r="B128" i="30"/>
  <c r="I130" i="31"/>
  <c r="G129" i="30"/>
  <c r="G131" i="31"/>
  <c r="S132" i="31"/>
  <c r="AD132" i="31"/>
  <c r="H130" i="29"/>
  <c r="B130" i="29"/>
  <c r="H129" i="29"/>
  <c r="B129" i="29"/>
  <c r="J129" i="29"/>
  <c r="A129" i="29"/>
  <c r="I130" i="29"/>
  <c r="G131" i="29"/>
  <c r="S132" i="29"/>
  <c r="AD132" i="29"/>
  <c r="AL125" i="1"/>
  <c r="AM125" i="1"/>
  <c r="AK125" i="1"/>
  <c r="S123" i="1"/>
  <c r="AD123" i="1"/>
  <c r="A130" i="35"/>
  <c r="G131" i="37"/>
  <c r="B131" i="37"/>
  <c r="J131" i="37"/>
  <c r="A131" i="37"/>
  <c r="G132" i="37"/>
  <c r="S133" i="37"/>
  <c r="AD133" i="37"/>
  <c r="H130" i="37"/>
  <c r="B130" i="37"/>
  <c r="H130" i="32"/>
  <c r="B130" i="33"/>
  <c r="I122" i="1"/>
  <c r="J121" i="1"/>
  <c r="A121" i="1"/>
  <c r="J130" i="38"/>
  <c r="J131" i="38"/>
  <c r="A131" i="38"/>
  <c r="S132" i="36"/>
  <c r="AD132" i="36"/>
  <c r="G131" i="36"/>
  <c r="H130" i="38"/>
  <c r="B130" i="38"/>
  <c r="H129" i="36"/>
  <c r="B129" i="36"/>
  <c r="G130" i="36"/>
  <c r="I130" i="36"/>
  <c r="A130" i="38"/>
  <c r="S133" i="38"/>
  <c r="AD133" i="38"/>
  <c r="G132" i="38"/>
  <c r="A129" i="36"/>
  <c r="J129" i="36"/>
  <c r="G131" i="38"/>
  <c r="B130" i="34"/>
  <c r="H130" i="34"/>
  <c r="B131" i="35"/>
  <c r="H131" i="35"/>
  <c r="H131" i="32"/>
  <c r="B131" i="32"/>
  <c r="S133" i="32"/>
  <c r="AD133" i="32"/>
  <c r="G132" i="32"/>
  <c r="I130" i="34"/>
  <c r="G131" i="33"/>
  <c r="S133" i="35"/>
  <c r="AD133" i="35"/>
  <c r="S133" i="33"/>
  <c r="AD133" i="33"/>
  <c r="G132" i="33"/>
  <c r="I131" i="35"/>
  <c r="I131" i="32"/>
  <c r="J129" i="34"/>
  <c r="A129" i="34"/>
  <c r="I131" i="33"/>
  <c r="S132" i="34"/>
  <c r="AD132" i="34"/>
  <c r="H131" i="31"/>
  <c r="B131" i="31"/>
  <c r="J130" i="30"/>
  <c r="A130" i="30"/>
  <c r="S133" i="31"/>
  <c r="AD133" i="31"/>
  <c r="H129" i="30"/>
  <c r="B129" i="30"/>
  <c r="S132" i="30"/>
  <c r="AD132" i="30"/>
  <c r="I131" i="30"/>
  <c r="A130" i="31"/>
  <c r="J130" i="31"/>
  <c r="I131" i="31"/>
  <c r="G130" i="30"/>
  <c r="H131" i="29"/>
  <c r="B131" i="29"/>
  <c r="S133" i="29"/>
  <c r="AD133" i="29"/>
  <c r="I131" i="29"/>
  <c r="A130" i="29"/>
  <c r="J130" i="29"/>
  <c r="AK126" i="1"/>
  <c r="AL126" i="1"/>
  <c r="AM126" i="1"/>
  <c r="S124" i="1"/>
  <c r="AD124" i="1"/>
  <c r="H121" i="1"/>
  <c r="B121" i="1"/>
  <c r="I132" i="37"/>
  <c r="A132" i="37"/>
  <c r="H131" i="37"/>
  <c r="B132" i="37"/>
  <c r="H132" i="37"/>
  <c r="I133" i="37"/>
  <c r="S134" i="37"/>
  <c r="AD134" i="37"/>
  <c r="I131" i="36"/>
  <c r="J131" i="36"/>
  <c r="I132" i="38"/>
  <c r="J132" i="38"/>
  <c r="J122" i="1"/>
  <c r="A122" i="1"/>
  <c r="I123" i="1"/>
  <c r="H131" i="36"/>
  <c r="B131" i="36"/>
  <c r="S133" i="36"/>
  <c r="AD133" i="36"/>
  <c r="B132" i="38"/>
  <c r="H132" i="38"/>
  <c r="A130" i="36"/>
  <c r="J130" i="36"/>
  <c r="S134" i="38"/>
  <c r="AD134" i="38"/>
  <c r="H131" i="38"/>
  <c r="B131" i="38"/>
  <c r="B130" i="36"/>
  <c r="H130" i="36"/>
  <c r="H132" i="33"/>
  <c r="B132" i="33"/>
  <c r="B132" i="32"/>
  <c r="H132" i="32"/>
  <c r="S134" i="32"/>
  <c r="AD134" i="32"/>
  <c r="I132" i="32"/>
  <c r="I132" i="33"/>
  <c r="G132" i="35"/>
  <c r="A130" i="34"/>
  <c r="J130" i="34"/>
  <c r="I132" i="35"/>
  <c r="J131" i="35"/>
  <c r="A131" i="35"/>
  <c r="S134" i="35"/>
  <c r="AD134" i="35"/>
  <c r="S133" i="34"/>
  <c r="AD133" i="34"/>
  <c r="I132" i="34"/>
  <c r="G131" i="34"/>
  <c r="I131" i="34"/>
  <c r="J131" i="32"/>
  <c r="A131" i="32"/>
  <c r="G133" i="33"/>
  <c r="S134" i="33"/>
  <c r="AD134" i="33"/>
  <c r="J131" i="33"/>
  <c r="A131" i="33"/>
  <c r="H131" i="33"/>
  <c r="B131" i="33"/>
  <c r="A131" i="30"/>
  <c r="J131" i="30"/>
  <c r="J131" i="31"/>
  <c r="A131" i="31"/>
  <c r="G132" i="31"/>
  <c r="S134" i="31"/>
  <c r="AD134" i="31"/>
  <c r="G131" i="30"/>
  <c r="I132" i="30"/>
  <c r="S133" i="30"/>
  <c r="AD133" i="30"/>
  <c r="I132" i="31"/>
  <c r="H130" i="30"/>
  <c r="B130" i="30"/>
  <c r="J131" i="29"/>
  <c r="A131" i="29"/>
  <c r="S134" i="29"/>
  <c r="AD134" i="29"/>
  <c r="I133" i="29"/>
  <c r="G132" i="29"/>
  <c r="I132" i="29"/>
  <c r="AL127" i="1"/>
  <c r="AM127" i="1"/>
  <c r="AK127" i="1"/>
  <c r="B122" i="1"/>
  <c r="H122" i="1"/>
  <c r="S125" i="1"/>
  <c r="AD125" i="1"/>
  <c r="A131" i="36"/>
  <c r="A132" i="38"/>
  <c r="G133" i="37"/>
  <c r="B133" i="37"/>
  <c r="J132" i="37"/>
  <c r="A133" i="37"/>
  <c r="J133" i="37"/>
  <c r="G134" i="37"/>
  <c r="S135" i="37"/>
  <c r="AD135" i="37"/>
  <c r="J123" i="1"/>
  <c r="A123" i="1"/>
  <c r="G132" i="34"/>
  <c r="H132" i="34"/>
  <c r="I124" i="1"/>
  <c r="G133" i="38"/>
  <c r="S134" i="36"/>
  <c r="AD134" i="36"/>
  <c r="G133" i="36"/>
  <c r="G134" i="38"/>
  <c r="S135" i="38"/>
  <c r="AD135" i="38"/>
  <c r="I133" i="38"/>
  <c r="G132" i="36"/>
  <c r="I132" i="36"/>
  <c r="H133" i="33"/>
  <c r="B133" i="33"/>
  <c r="I133" i="33"/>
  <c r="G133" i="35"/>
  <c r="I133" i="35"/>
  <c r="J132" i="35"/>
  <c r="A132" i="35"/>
  <c r="J131" i="34"/>
  <c r="A131" i="34"/>
  <c r="H132" i="35"/>
  <c r="B132" i="35"/>
  <c r="G134" i="35"/>
  <c r="S135" i="35"/>
  <c r="AD135" i="35"/>
  <c r="A132" i="32"/>
  <c r="J132" i="32"/>
  <c r="G133" i="32"/>
  <c r="I133" i="32"/>
  <c r="S135" i="32"/>
  <c r="AD135" i="32"/>
  <c r="I134" i="32"/>
  <c r="H131" i="34"/>
  <c r="B131" i="34"/>
  <c r="J132" i="34"/>
  <c r="A132" i="34"/>
  <c r="J132" i="33"/>
  <c r="A132" i="33"/>
  <c r="S135" i="33"/>
  <c r="AD135" i="33"/>
  <c r="I134" i="33"/>
  <c r="S134" i="34"/>
  <c r="AD134" i="34"/>
  <c r="J132" i="30"/>
  <c r="A132" i="30"/>
  <c r="G132" i="30"/>
  <c r="A132" i="31"/>
  <c r="J132" i="31"/>
  <c r="S134" i="30"/>
  <c r="AD134" i="30"/>
  <c r="G133" i="31"/>
  <c r="I133" i="31"/>
  <c r="B131" i="30"/>
  <c r="H131" i="30"/>
  <c r="S135" i="31"/>
  <c r="AD135" i="31"/>
  <c r="B132" i="31"/>
  <c r="H132" i="31"/>
  <c r="A133" i="29"/>
  <c r="J133" i="29"/>
  <c r="B132" i="29"/>
  <c r="H132" i="29"/>
  <c r="A132" i="29"/>
  <c r="J132" i="29"/>
  <c r="G133" i="29"/>
  <c r="S135" i="29"/>
  <c r="AD135" i="29"/>
  <c r="AL128" i="1"/>
  <c r="AM128" i="1"/>
  <c r="AK128" i="1"/>
  <c r="S126" i="1"/>
  <c r="AD126" i="1"/>
  <c r="B123" i="1"/>
  <c r="H123" i="1"/>
  <c r="H133" i="37"/>
  <c r="I134" i="37"/>
  <c r="J134" i="37"/>
  <c r="H134" i="37"/>
  <c r="B134" i="37"/>
  <c r="I135" i="37"/>
  <c r="S136" i="37"/>
  <c r="AD136" i="37"/>
  <c r="B132" i="34"/>
  <c r="I134" i="38"/>
  <c r="A134" i="38"/>
  <c r="A124" i="1"/>
  <c r="J124" i="1"/>
  <c r="I125" i="1"/>
  <c r="G134" i="33"/>
  <c r="B134" i="33"/>
  <c r="G134" i="32"/>
  <c r="H134" i="32"/>
  <c r="H133" i="36"/>
  <c r="B133" i="36"/>
  <c r="H134" i="38"/>
  <c r="B134" i="38"/>
  <c r="B132" i="36"/>
  <c r="H132" i="36"/>
  <c r="S135" i="36"/>
  <c r="AD135" i="36"/>
  <c r="S136" i="38"/>
  <c r="AD136" i="38"/>
  <c r="G135" i="38"/>
  <c r="A133" i="38"/>
  <c r="J133" i="38"/>
  <c r="I133" i="36"/>
  <c r="B133" i="38"/>
  <c r="H133" i="38"/>
  <c r="J132" i="36"/>
  <c r="A132" i="36"/>
  <c r="H134" i="35"/>
  <c r="B134" i="35"/>
  <c r="J133" i="35"/>
  <c r="A133" i="35"/>
  <c r="I133" i="34"/>
  <c r="H133" i="32"/>
  <c r="B133" i="32"/>
  <c r="A134" i="32"/>
  <c r="J134" i="32"/>
  <c r="I135" i="33"/>
  <c r="S136" i="33"/>
  <c r="AD136" i="33"/>
  <c r="G135" i="35"/>
  <c r="S136" i="35"/>
  <c r="AD136" i="35"/>
  <c r="B133" i="35"/>
  <c r="H133" i="35"/>
  <c r="A133" i="33"/>
  <c r="J133" i="33"/>
  <c r="A134" i="33"/>
  <c r="J134" i="33"/>
  <c r="I134" i="35"/>
  <c r="J133" i="32"/>
  <c r="A133" i="32"/>
  <c r="S135" i="34"/>
  <c r="AD135" i="34"/>
  <c r="G134" i="34"/>
  <c r="G133" i="34"/>
  <c r="S136" i="32"/>
  <c r="AD136" i="32"/>
  <c r="S136" i="31"/>
  <c r="AD136" i="31"/>
  <c r="J133" i="31"/>
  <c r="A133" i="31"/>
  <c r="I133" i="30"/>
  <c r="S135" i="30"/>
  <c r="AD135" i="30"/>
  <c r="H133" i="31"/>
  <c r="B133" i="31"/>
  <c r="B132" i="30"/>
  <c r="H132" i="30"/>
  <c r="I134" i="31"/>
  <c r="G133" i="30"/>
  <c r="G134" i="31"/>
  <c r="S136" i="29"/>
  <c r="AD136" i="29"/>
  <c r="I134" i="29"/>
  <c r="G134" i="29"/>
  <c r="H133" i="29"/>
  <c r="B133" i="29"/>
  <c r="AL129" i="1"/>
  <c r="AM129" i="1"/>
  <c r="AK129" i="1"/>
  <c r="S127" i="1"/>
  <c r="AD127" i="1"/>
  <c r="B124" i="1"/>
  <c r="H124" i="1"/>
  <c r="J134" i="38"/>
  <c r="G135" i="37"/>
  <c r="H135" i="37"/>
  <c r="A134" i="37"/>
  <c r="J135" i="37"/>
  <c r="A135" i="37"/>
  <c r="I136" i="37"/>
  <c r="S137" i="37"/>
  <c r="AD137" i="37"/>
  <c r="B134" i="32"/>
  <c r="H134" i="33"/>
  <c r="G135" i="33"/>
  <c r="B135" i="33"/>
  <c r="J125" i="1"/>
  <c r="A125" i="1"/>
  <c r="I126" i="1"/>
  <c r="H135" i="38"/>
  <c r="B135" i="38"/>
  <c r="S137" i="38"/>
  <c r="AD137" i="38"/>
  <c r="G136" i="38"/>
  <c r="S136" i="36"/>
  <c r="AD136" i="36"/>
  <c r="G134" i="36"/>
  <c r="J133" i="36"/>
  <c r="A133" i="36"/>
  <c r="I134" i="36"/>
  <c r="I135" i="38"/>
  <c r="H135" i="35"/>
  <c r="B135" i="35"/>
  <c r="H134" i="34"/>
  <c r="B134" i="34"/>
  <c r="S137" i="32"/>
  <c r="AD137" i="32"/>
  <c r="G136" i="32"/>
  <c r="A133" i="34"/>
  <c r="J133" i="34"/>
  <c r="S137" i="35"/>
  <c r="AD137" i="35"/>
  <c r="I134" i="34"/>
  <c r="G135" i="32"/>
  <c r="I135" i="32"/>
  <c r="J134" i="35"/>
  <c r="A134" i="35"/>
  <c r="H133" i="34"/>
  <c r="B133" i="34"/>
  <c r="I135" i="35"/>
  <c r="A135" i="33"/>
  <c r="J135" i="33"/>
  <c r="S137" i="33"/>
  <c r="AD137" i="33"/>
  <c r="S136" i="34"/>
  <c r="AD136" i="34"/>
  <c r="J134" i="31"/>
  <c r="A134" i="31"/>
  <c r="B133" i="30"/>
  <c r="H133" i="30"/>
  <c r="S136" i="30"/>
  <c r="AD136" i="30"/>
  <c r="H134" i="31"/>
  <c r="B134" i="31"/>
  <c r="S137" i="31"/>
  <c r="AD137" i="31"/>
  <c r="J133" i="30"/>
  <c r="A133" i="30"/>
  <c r="I134" i="30"/>
  <c r="G134" i="30"/>
  <c r="G135" i="31"/>
  <c r="I135" i="31"/>
  <c r="H134" i="29"/>
  <c r="B134" i="29"/>
  <c r="G135" i="29"/>
  <c r="S137" i="29"/>
  <c r="AD137" i="29"/>
  <c r="J134" i="29"/>
  <c r="A134" i="29"/>
  <c r="I135" i="29"/>
  <c r="AK130" i="1"/>
  <c r="AL130" i="1"/>
  <c r="AM130" i="1"/>
  <c r="B125" i="1"/>
  <c r="H125" i="1"/>
  <c r="S128" i="1"/>
  <c r="AD128" i="1"/>
  <c r="B135" i="37"/>
  <c r="G136" i="37"/>
  <c r="H136" i="37"/>
  <c r="J136" i="37"/>
  <c r="A136" i="37"/>
  <c r="I137" i="37"/>
  <c r="S138" i="37"/>
  <c r="AD138" i="37"/>
  <c r="H135" i="33"/>
  <c r="A126" i="1"/>
  <c r="J126" i="1"/>
  <c r="H127" i="1"/>
  <c r="I127" i="1"/>
  <c r="B134" i="36"/>
  <c r="H134" i="36"/>
  <c r="S137" i="36"/>
  <c r="AD137" i="36"/>
  <c r="G135" i="36"/>
  <c r="I135" i="36"/>
  <c r="A134" i="36"/>
  <c r="J134" i="36"/>
  <c r="S138" i="38"/>
  <c r="AD138" i="38"/>
  <c r="I137" i="38"/>
  <c r="J135" i="38"/>
  <c r="A135" i="38"/>
  <c r="H136" i="38"/>
  <c r="B136" i="38"/>
  <c r="I136" i="38"/>
  <c r="H136" i="32"/>
  <c r="B136" i="32"/>
  <c r="I135" i="34"/>
  <c r="G136" i="33"/>
  <c r="I136" i="32"/>
  <c r="A135" i="32"/>
  <c r="J135" i="32"/>
  <c r="I136" i="33"/>
  <c r="G136" i="35"/>
  <c r="G135" i="34"/>
  <c r="G136" i="34"/>
  <c r="S137" i="34"/>
  <c r="AD137" i="34"/>
  <c r="J135" i="35"/>
  <c r="A135" i="35"/>
  <c r="I136" i="35"/>
  <c r="J134" i="34"/>
  <c r="A134" i="34"/>
  <c r="I137" i="33"/>
  <c r="S138" i="33"/>
  <c r="AD138" i="33"/>
  <c r="B135" i="32"/>
  <c r="H135" i="32"/>
  <c r="S138" i="35"/>
  <c r="AD138" i="35"/>
  <c r="G137" i="35"/>
  <c r="I137" i="32"/>
  <c r="S138" i="32"/>
  <c r="AD138" i="32"/>
  <c r="H135" i="31"/>
  <c r="B135" i="31"/>
  <c r="S137" i="30"/>
  <c r="AD137" i="30"/>
  <c r="G136" i="30"/>
  <c r="S138" i="31"/>
  <c r="AD138" i="31"/>
  <c r="I136" i="31"/>
  <c r="A135" i="31"/>
  <c r="J135" i="31"/>
  <c r="I135" i="30"/>
  <c r="G135" i="30"/>
  <c r="J134" i="30"/>
  <c r="A134" i="30"/>
  <c r="G136" i="31"/>
  <c r="H134" i="30"/>
  <c r="B134" i="30"/>
  <c r="H135" i="29"/>
  <c r="B135" i="29"/>
  <c r="I136" i="29"/>
  <c r="A135" i="29"/>
  <c r="J135" i="29"/>
  <c r="S138" i="29"/>
  <c r="AD138" i="29"/>
  <c r="G136" i="29"/>
  <c r="AK131" i="1"/>
  <c r="AM131" i="1"/>
  <c r="AL131" i="1"/>
  <c r="H126" i="1"/>
  <c r="B126" i="1"/>
  <c r="S129" i="1"/>
  <c r="AD129" i="1"/>
  <c r="B127" i="1"/>
  <c r="G137" i="37"/>
  <c r="H137" i="37"/>
  <c r="B136" i="37"/>
  <c r="A137" i="37"/>
  <c r="J137" i="37"/>
  <c r="G138" i="37"/>
  <c r="S139" i="37"/>
  <c r="AD139" i="37"/>
  <c r="G137" i="32"/>
  <c r="H137" i="32"/>
  <c r="A127" i="1"/>
  <c r="J127" i="1"/>
  <c r="B128" i="1"/>
  <c r="I128" i="1"/>
  <c r="A137" i="38"/>
  <c r="J135" i="36"/>
  <c r="A135" i="36"/>
  <c r="B135" i="36"/>
  <c r="H135" i="36"/>
  <c r="S138" i="36"/>
  <c r="AD138" i="36"/>
  <c r="G136" i="36"/>
  <c r="I136" i="36"/>
  <c r="G137" i="38"/>
  <c r="J136" i="38"/>
  <c r="J137" i="38"/>
  <c r="A136" i="38"/>
  <c r="I138" i="38"/>
  <c r="S139" i="38"/>
  <c r="AD139" i="38"/>
  <c r="A137" i="33"/>
  <c r="H136" i="34"/>
  <c r="B136" i="34"/>
  <c r="B137" i="35"/>
  <c r="H136" i="35"/>
  <c r="H137" i="35"/>
  <c r="B136" i="35"/>
  <c r="G137" i="33"/>
  <c r="A135" i="34"/>
  <c r="J135" i="34"/>
  <c r="A136" i="35"/>
  <c r="J136" i="35"/>
  <c r="H136" i="33"/>
  <c r="B136" i="33"/>
  <c r="I137" i="35"/>
  <c r="S138" i="34"/>
  <c r="AD138" i="34"/>
  <c r="I137" i="34"/>
  <c r="A136" i="32"/>
  <c r="J136" i="32"/>
  <c r="J137" i="32"/>
  <c r="G138" i="33"/>
  <c r="S139" i="33"/>
  <c r="AD139" i="33"/>
  <c r="I136" i="34"/>
  <c r="A137" i="32"/>
  <c r="A136" i="33"/>
  <c r="J136" i="33"/>
  <c r="J137" i="33"/>
  <c r="I138" i="32"/>
  <c r="S139" i="32"/>
  <c r="AD139" i="32"/>
  <c r="S139" i="35"/>
  <c r="AD139" i="35"/>
  <c r="B135" i="34"/>
  <c r="H135" i="34"/>
  <c r="H136" i="30"/>
  <c r="B136" i="30"/>
  <c r="J136" i="31"/>
  <c r="A136" i="31"/>
  <c r="I136" i="30"/>
  <c r="H135" i="30"/>
  <c r="B135" i="30"/>
  <c r="J135" i="30"/>
  <c r="A135" i="30"/>
  <c r="G138" i="31"/>
  <c r="S139" i="31"/>
  <c r="AD139" i="31"/>
  <c r="G137" i="31"/>
  <c r="B136" i="31"/>
  <c r="H136" i="31"/>
  <c r="S138" i="30"/>
  <c r="AD138" i="30"/>
  <c r="I137" i="31"/>
  <c r="B136" i="29"/>
  <c r="H136" i="29"/>
  <c r="I138" i="29"/>
  <c r="S139" i="29"/>
  <c r="AD139" i="29"/>
  <c r="A136" i="29"/>
  <c r="J136" i="29"/>
  <c r="G137" i="29"/>
  <c r="I137" i="29"/>
  <c r="AL132" i="1"/>
  <c r="AM132" i="1"/>
  <c r="AK132" i="1"/>
  <c r="S130" i="1"/>
  <c r="AD130" i="1"/>
  <c r="B137" i="37"/>
  <c r="B137" i="32"/>
  <c r="I138" i="37"/>
  <c r="A138" i="37"/>
  <c r="B138" i="37"/>
  <c r="H138" i="37"/>
  <c r="G139" i="37"/>
  <c r="S140" i="37"/>
  <c r="AD140" i="37"/>
  <c r="H128" i="1"/>
  <c r="J128" i="1"/>
  <c r="A128" i="1"/>
  <c r="I129" i="1"/>
  <c r="H137" i="38"/>
  <c r="B137" i="38"/>
  <c r="J138" i="38"/>
  <c r="A138" i="38"/>
  <c r="S139" i="36"/>
  <c r="AD139" i="36"/>
  <c r="I137" i="36"/>
  <c r="G137" i="36"/>
  <c r="B136" i="36"/>
  <c r="H136" i="36"/>
  <c r="J136" i="36"/>
  <c r="A136" i="36"/>
  <c r="I139" i="38"/>
  <c r="S140" i="38"/>
  <c r="AD140" i="38"/>
  <c r="G138" i="38"/>
  <c r="A137" i="34"/>
  <c r="B138" i="33"/>
  <c r="H138" i="33"/>
  <c r="J138" i="32"/>
  <c r="A138" i="32"/>
  <c r="H137" i="33"/>
  <c r="B137" i="33"/>
  <c r="S140" i="35"/>
  <c r="AD140" i="35"/>
  <c r="I139" i="35"/>
  <c r="S140" i="32"/>
  <c r="AD140" i="32"/>
  <c r="I139" i="32"/>
  <c r="I138" i="33"/>
  <c r="A137" i="35"/>
  <c r="J137" i="35"/>
  <c r="G138" i="32"/>
  <c r="I138" i="34"/>
  <c r="S139" i="34"/>
  <c r="AD139" i="34"/>
  <c r="J136" i="34"/>
  <c r="J137" i="34"/>
  <c r="A136" i="34"/>
  <c r="G137" i="34"/>
  <c r="I138" i="35"/>
  <c r="G138" i="35"/>
  <c r="S140" i="33"/>
  <c r="AD140" i="33"/>
  <c r="B138" i="31"/>
  <c r="H138" i="31"/>
  <c r="S139" i="30"/>
  <c r="AD139" i="30"/>
  <c r="G138" i="30"/>
  <c r="I137" i="30"/>
  <c r="A136" i="30"/>
  <c r="J136" i="30"/>
  <c r="I138" i="31"/>
  <c r="A137" i="31"/>
  <c r="J137" i="31"/>
  <c r="H137" i="31"/>
  <c r="B137" i="31"/>
  <c r="S140" i="31"/>
  <c r="AD140" i="31"/>
  <c r="G137" i="30"/>
  <c r="A138" i="29"/>
  <c r="J138" i="29"/>
  <c r="B137" i="29"/>
  <c r="H137" i="29"/>
  <c r="S140" i="29"/>
  <c r="AD140" i="29"/>
  <c r="G138" i="29"/>
  <c r="J137" i="29"/>
  <c r="A137" i="29"/>
  <c r="AK133" i="1"/>
  <c r="AL133" i="1"/>
  <c r="AM133" i="1"/>
  <c r="S131" i="1"/>
  <c r="AD131" i="1"/>
  <c r="I139" i="37"/>
  <c r="J139" i="37"/>
  <c r="J138" i="37"/>
  <c r="H139" i="37"/>
  <c r="B139" i="37"/>
  <c r="G140" i="37"/>
  <c r="S141" i="37"/>
  <c r="AD141" i="37"/>
  <c r="J129" i="1"/>
  <c r="A129" i="1"/>
  <c r="I130" i="1"/>
  <c r="G139" i="38"/>
  <c r="H139" i="38"/>
  <c r="H137" i="36"/>
  <c r="B137" i="36"/>
  <c r="J137" i="36"/>
  <c r="A137" i="36"/>
  <c r="S140" i="36"/>
  <c r="AD140" i="36"/>
  <c r="G138" i="36"/>
  <c r="I138" i="36"/>
  <c r="J139" i="38"/>
  <c r="A139" i="38"/>
  <c r="H138" i="38"/>
  <c r="B138" i="38"/>
  <c r="S141" i="38"/>
  <c r="AD141" i="38"/>
  <c r="G140" i="38"/>
  <c r="A138" i="34"/>
  <c r="J138" i="34"/>
  <c r="A139" i="35"/>
  <c r="J139" i="35"/>
  <c r="A139" i="32"/>
  <c r="J139" i="32"/>
  <c r="H138" i="32"/>
  <c r="B138" i="32"/>
  <c r="G139" i="35"/>
  <c r="A138" i="35"/>
  <c r="J138" i="35"/>
  <c r="G138" i="34"/>
  <c r="H138" i="35"/>
  <c r="B138" i="35"/>
  <c r="G139" i="32"/>
  <c r="J138" i="33"/>
  <c r="A138" i="33"/>
  <c r="S141" i="33"/>
  <c r="AD141" i="33"/>
  <c r="S140" i="34"/>
  <c r="AD140" i="34"/>
  <c r="H137" i="34"/>
  <c r="B137" i="34"/>
  <c r="G139" i="33"/>
  <c r="S141" i="35"/>
  <c r="AD141" i="35"/>
  <c r="I140" i="35"/>
  <c r="I139" i="33"/>
  <c r="S141" i="32"/>
  <c r="AD141" i="32"/>
  <c r="B138" i="30"/>
  <c r="H138" i="30"/>
  <c r="G139" i="31"/>
  <c r="I139" i="31"/>
  <c r="H137" i="30"/>
  <c r="B137" i="30"/>
  <c r="J138" i="31"/>
  <c r="A138" i="31"/>
  <c r="S140" i="30"/>
  <c r="AD140" i="30"/>
  <c r="S141" i="31"/>
  <c r="AD141" i="31"/>
  <c r="I140" i="31"/>
  <c r="J137" i="30"/>
  <c r="A137" i="30"/>
  <c r="I138" i="30"/>
  <c r="S141" i="29"/>
  <c r="AD141" i="29"/>
  <c r="I140" i="29"/>
  <c r="B138" i="29"/>
  <c r="H138" i="29"/>
  <c r="G139" i="29"/>
  <c r="I139" i="29"/>
  <c r="AK134" i="1"/>
  <c r="AL134" i="1"/>
  <c r="AM134" i="1"/>
  <c r="S132" i="1"/>
  <c r="AD132" i="1"/>
  <c r="H129" i="1"/>
  <c r="B129" i="1"/>
  <c r="I140" i="37"/>
  <c r="J140" i="37"/>
  <c r="A139" i="37"/>
  <c r="B140" i="37"/>
  <c r="H140" i="37"/>
  <c r="G141" i="37"/>
  <c r="S142" i="37"/>
  <c r="AD142" i="37"/>
  <c r="I140" i="38"/>
  <c r="A140" i="38"/>
  <c r="B139" i="38"/>
  <c r="J130" i="1"/>
  <c r="A130" i="1"/>
  <c r="I131" i="1"/>
  <c r="S141" i="36"/>
  <c r="AD141" i="36"/>
  <c r="G139" i="36"/>
  <c r="I139" i="36"/>
  <c r="H138" i="36"/>
  <c r="B138" i="36"/>
  <c r="G141" i="38"/>
  <c r="S142" i="38"/>
  <c r="AD142" i="38"/>
  <c r="A138" i="36"/>
  <c r="J138" i="36"/>
  <c r="B140" i="38"/>
  <c r="H140" i="38"/>
  <c r="I141" i="38"/>
  <c r="J140" i="35"/>
  <c r="A140" i="35"/>
  <c r="S142" i="33"/>
  <c r="AD142" i="33"/>
  <c r="G141" i="33"/>
  <c r="H139" i="35"/>
  <c r="B139" i="35"/>
  <c r="H139" i="33"/>
  <c r="B139" i="33"/>
  <c r="S141" i="34"/>
  <c r="AD141" i="34"/>
  <c r="G140" i="35"/>
  <c r="H138" i="34"/>
  <c r="B138" i="34"/>
  <c r="I139" i="34"/>
  <c r="H139" i="32"/>
  <c r="B139" i="32"/>
  <c r="A139" i="33"/>
  <c r="J139" i="33"/>
  <c r="S142" i="35"/>
  <c r="AD142" i="35"/>
  <c r="G141" i="35"/>
  <c r="G140" i="33"/>
  <c r="S142" i="32"/>
  <c r="AD142" i="32"/>
  <c r="G141" i="32"/>
  <c r="G139" i="34"/>
  <c r="I140" i="33"/>
  <c r="G140" i="32"/>
  <c r="I140" i="32"/>
  <c r="A140" i="31"/>
  <c r="J140" i="31"/>
  <c r="G139" i="30"/>
  <c r="S141" i="30"/>
  <c r="AD141" i="30"/>
  <c r="I140" i="30"/>
  <c r="J139" i="31"/>
  <c r="A139" i="31"/>
  <c r="H139" i="31"/>
  <c r="B139" i="31"/>
  <c r="I139" i="30"/>
  <c r="G140" i="31"/>
  <c r="A138" i="30"/>
  <c r="J138" i="30"/>
  <c r="S142" i="31"/>
  <c r="AD142" i="31"/>
  <c r="A140" i="29"/>
  <c r="J140" i="29"/>
  <c r="G140" i="29"/>
  <c r="J139" i="29"/>
  <c r="A139" i="29"/>
  <c r="G141" i="29"/>
  <c r="S142" i="29"/>
  <c r="AD142" i="29"/>
  <c r="H139" i="29"/>
  <c r="B139" i="29"/>
  <c r="AM135" i="1"/>
  <c r="AK135" i="1"/>
  <c r="AL135" i="1"/>
  <c r="H130" i="1"/>
  <c r="B130" i="1"/>
  <c r="I132" i="1"/>
  <c r="S133" i="1"/>
  <c r="AD133" i="1"/>
  <c r="J140" i="38"/>
  <c r="A140" i="37"/>
  <c r="I141" i="37"/>
  <c r="A141" i="37"/>
  <c r="H141" i="37"/>
  <c r="B141" i="37"/>
  <c r="G142" i="37"/>
  <c r="S143" i="37"/>
  <c r="AD143" i="37"/>
  <c r="I141" i="35"/>
  <c r="A141" i="35"/>
  <c r="A132" i="1"/>
  <c r="J132" i="1"/>
  <c r="A131" i="1"/>
  <c r="J131" i="1"/>
  <c r="I141" i="33"/>
  <c r="A141" i="33"/>
  <c r="S142" i="36"/>
  <c r="AD142" i="36"/>
  <c r="H141" i="38"/>
  <c r="B141" i="38"/>
  <c r="G140" i="36"/>
  <c r="I140" i="36"/>
  <c r="J141" i="38"/>
  <c r="A141" i="38"/>
  <c r="J139" i="36"/>
  <c r="A139" i="36"/>
  <c r="H139" i="36"/>
  <c r="B139" i="36"/>
  <c r="S143" i="38"/>
  <c r="AD143" i="38"/>
  <c r="I142" i="38"/>
  <c r="B141" i="32"/>
  <c r="H141" i="32"/>
  <c r="J139" i="34"/>
  <c r="A139" i="34"/>
  <c r="H140" i="35"/>
  <c r="B140" i="35"/>
  <c r="J140" i="33"/>
  <c r="A140" i="33"/>
  <c r="I141" i="34"/>
  <c r="S142" i="34"/>
  <c r="AD142" i="34"/>
  <c r="H139" i="34"/>
  <c r="B139" i="34"/>
  <c r="J140" i="32"/>
  <c r="A140" i="32"/>
  <c r="G140" i="34"/>
  <c r="H140" i="33"/>
  <c r="B140" i="33"/>
  <c r="I140" i="34"/>
  <c r="I141" i="32"/>
  <c r="S143" i="33"/>
  <c r="AD143" i="33"/>
  <c r="I142" i="33"/>
  <c r="H140" i="32"/>
  <c r="B140" i="32"/>
  <c r="I142" i="32"/>
  <c r="S143" i="32"/>
  <c r="AD143" i="32"/>
  <c r="B141" i="33"/>
  <c r="H141" i="33"/>
  <c r="H141" i="35"/>
  <c r="B141" i="35"/>
  <c r="S143" i="35"/>
  <c r="AD143" i="35"/>
  <c r="J140" i="30"/>
  <c r="A140" i="30"/>
  <c r="H140" i="31"/>
  <c r="B140" i="31"/>
  <c r="A139" i="30"/>
  <c r="J139" i="30"/>
  <c r="G141" i="31"/>
  <c r="B139" i="30"/>
  <c r="H139" i="30"/>
  <c r="G140" i="30"/>
  <c r="G142" i="31"/>
  <c r="S143" i="31"/>
  <c r="AD143" i="31"/>
  <c r="G141" i="30"/>
  <c r="S142" i="30"/>
  <c r="AD142" i="30"/>
  <c r="I141" i="31"/>
  <c r="H141" i="29"/>
  <c r="B141" i="29"/>
  <c r="B140" i="29"/>
  <c r="H140" i="29"/>
  <c r="S143" i="29"/>
  <c r="AD143" i="29"/>
  <c r="G142" i="29"/>
  <c r="I141" i="29"/>
  <c r="AL136" i="1"/>
  <c r="AM136" i="1"/>
  <c r="AK136" i="1"/>
  <c r="I133" i="1"/>
  <c r="S134" i="1"/>
  <c r="AD134" i="1"/>
  <c r="H131" i="1"/>
  <c r="B131" i="1"/>
  <c r="J141" i="35"/>
  <c r="I142" i="37"/>
  <c r="A142" i="37"/>
  <c r="J141" i="37"/>
  <c r="B142" i="37"/>
  <c r="H142" i="37"/>
  <c r="G143" i="37"/>
  <c r="S144" i="37"/>
  <c r="AD144" i="37"/>
  <c r="A133" i="1"/>
  <c r="J133" i="1"/>
  <c r="J141" i="33"/>
  <c r="G142" i="32"/>
  <c r="H142" i="32"/>
  <c r="J142" i="38"/>
  <c r="A142" i="38"/>
  <c r="J140" i="36"/>
  <c r="A140" i="36"/>
  <c r="H140" i="36"/>
  <c r="B140" i="36"/>
  <c r="G142" i="36"/>
  <c r="S143" i="36"/>
  <c r="AD143" i="36"/>
  <c r="G141" i="36"/>
  <c r="I141" i="36"/>
  <c r="G142" i="38"/>
  <c r="I143" i="38"/>
  <c r="S144" i="38"/>
  <c r="AD144" i="38"/>
  <c r="J141" i="34"/>
  <c r="A141" i="34"/>
  <c r="S144" i="35"/>
  <c r="AD144" i="35"/>
  <c r="I143" i="35"/>
  <c r="J142" i="32"/>
  <c r="A142" i="32"/>
  <c r="H140" i="34"/>
  <c r="B140" i="34"/>
  <c r="G141" i="34"/>
  <c r="J142" i="33"/>
  <c r="A142" i="33"/>
  <c r="S143" i="34"/>
  <c r="AD143" i="34"/>
  <c r="G142" i="34"/>
  <c r="G142" i="35"/>
  <c r="S144" i="32"/>
  <c r="AD144" i="32"/>
  <c r="I143" i="32"/>
  <c r="A141" i="32"/>
  <c r="J141" i="32"/>
  <c r="A140" i="34"/>
  <c r="J140" i="34"/>
  <c r="I142" i="35"/>
  <c r="S144" i="33"/>
  <c r="AD144" i="33"/>
  <c r="G142" i="33"/>
  <c r="B142" i="31"/>
  <c r="H142" i="31"/>
  <c r="B141" i="30"/>
  <c r="H141" i="30"/>
  <c r="S143" i="30"/>
  <c r="AD143" i="30"/>
  <c r="I142" i="30"/>
  <c r="J141" i="31"/>
  <c r="A141" i="31"/>
  <c r="S144" i="31"/>
  <c r="AD144" i="31"/>
  <c r="G143" i="31"/>
  <c r="H140" i="30"/>
  <c r="B140" i="30"/>
  <c r="I141" i="30"/>
  <c r="I142" i="31"/>
  <c r="H141" i="31"/>
  <c r="B141" i="31"/>
  <c r="H142" i="29"/>
  <c r="B142" i="29"/>
  <c r="J141" i="29"/>
  <c r="A141" i="29"/>
  <c r="I142" i="29"/>
  <c r="S144" i="29"/>
  <c r="AD144" i="29"/>
  <c r="G143" i="29"/>
  <c r="AK137" i="1"/>
  <c r="AL137" i="1"/>
  <c r="AM137" i="1"/>
  <c r="S135" i="1"/>
  <c r="AD135" i="1"/>
  <c r="H132" i="1"/>
  <c r="B132" i="1"/>
  <c r="J142" i="37"/>
  <c r="I143" i="37"/>
  <c r="A143" i="37"/>
  <c r="H143" i="37"/>
  <c r="B143" i="37"/>
  <c r="G144" i="37"/>
  <c r="S145" i="37"/>
  <c r="AD145" i="37"/>
  <c r="G143" i="38"/>
  <c r="H143" i="38"/>
  <c r="G143" i="35"/>
  <c r="B143" i="35"/>
  <c r="I142" i="36"/>
  <c r="A142" i="36"/>
  <c r="B142" i="32"/>
  <c r="I134" i="1"/>
  <c r="H142" i="36"/>
  <c r="B142" i="36"/>
  <c r="S144" i="36"/>
  <c r="AD144" i="36"/>
  <c r="J143" i="38"/>
  <c r="A143" i="38"/>
  <c r="H142" i="38"/>
  <c r="B142" i="38"/>
  <c r="S145" i="38"/>
  <c r="AD145" i="38"/>
  <c r="G144" i="38"/>
  <c r="A141" i="36"/>
  <c r="J141" i="36"/>
  <c r="H141" i="36"/>
  <c r="B141" i="36"/>
  <c r="B142" i="34"/>
  <c r="H142" i="34"/>
  <c r="J143" i="32"/>
  <c r="A143" i="32"/>
  <c r="H142" i="35"/>
  <c r="B142" i="35"/>
  <c r="H141" i="34"/>
  <c r="B141" i="34"/>
  <c r="S144" i="34"/>
  <c r="AD144" i="34"/>
  <c r="I142" i="34"/>
  <c r="G143" i="32"/>
  <c r="G143" i="33"/>
  <c r="H142" i="33"/>
  <c r="B142" i="33"/>
  <c r="I143" i="33"/>
  <c r="S145" i="35"/>
  <c r="AD145" i="35"/>
  <c r="S145" i="33"/>
  <c r="AD145" i="33"/>
  <c r="A142" i="35"/>
  <c r="J142" i="35"/>
  <c r="S145" i="32"/>
  <c r="AD145" i="32"/>
  <c r="A143" i="35"/>
  <c r="J143" i="35"/>
  <c r="H143" i="31"/>
  <c r="B143" i="31"/>
  <c r="J142" i="30"/>
  <c r="A142" i="30"/>
  <c r="I143" i="31"/>
  <c r="S144" i="30"/>
  <c r="AD144" i="30"/>
  <c r="G143" i="30"/>
  <c r="S145" i="31"/>
  <c r="AD145" i="31"/>
  <c r="A142" i="31"/>
  <c r="J142" i="31"/>
  <c r="G142" i="30"/>
  <c r="A141" i="30"/>
  <c r="J141" i="30"/>
  <c r="H143" i="29"/>
  <c r="B143" i="29"/>
  <c r="I143" i="29"/>
  <c r="A142" i="29"/>
  <c r="J142" i="29"/>
  <c r="G144" i="29"/>
  <c r="S145" i="29"/>
  <c r="AD145" i="29"/>
  <c r="AM138" i="1"/>
  <c r="AK138" i="1"/>
  <c r="AL138" i="1"/>
  <c r="B133" i="1"/>
  <c r="H133" i="1"/>
  <c r="S136" i="1"/>
  <c r="AD136" i="1"/>
  <c r="J142" i="36"/>
  <c r="J143" i="37"/>
  <c r="I144" i="37"/>
  <c r="J144" i="37"/>
  <c r="H144" i="37"/>
  <c r="B144" i="37"/>
  <c r="I145" i="37"/>
  <c r="S146" i="37"/>
  <c r="AD146" i="37"/>
  <c r="H143" i="35"/>
  <c r="B143" i="38"/>
  <c r="I144" i="38"/>
  <c r="A144" i="38"/>
  <c r="A134" i="1"/>
  <c r="J134" i="1"/>
  <c r="I135" i="1"/>
  <c r="S146" i="38"/>
  <c r="AD146" i="38"/>
  <c r="G145" i="38"/>
  <c r="I144" i="36"/>
  <c r="S145" i="36"/>
  <c r="AD145" i="36"/>
  <c r="B144" i="38"/>
  <c r="H144" i="38"/>
  <c r="I143" i="36"/>
  <c r="G143" i="36"/>
  <c r="J143" i="33"/>
  <c r="A143" i="33"/>
  <c r="S146" i="35"/>
  <c r="AD146" i="35"/>
  <c r="I144" i="35"/>
  <c r="G144" i="35"/>
  <c r="H143" i="33"/>
  <c r="B143" i="33"/>
  <c r="I144" i="32"/>
  <c r="H143" i="32"/>
  <c r="B143" i="32"/>
  <c r="S146" i="32"/>
  <c r="AD146" i="32"/>
  <c r="I145" i="32"/>
  <c r="G143" i="34"/>
  <c r="A142" i="34"/>
  <c r="J142" i="34"/>
  <c r="I144" i="33"/>
  <c r="S145" i="34"/>
  <c r="AD145" i="34"/>
  <c r="I143" i="34"/>
  <c r="I145" i="33"/>
  <c r="S146" i="33"/>
  <c r="AD146" i="33"/>
  <c r="G144" i="33"/>
  <c r="G144" i="32"/>
  <c r="B143" i="30"/>
  <c r="H143" i="30"/>
  <c r="I143" i="30"/>
  <c r="G145" i="31"/>
  <c r="S146" i="31"/>
  <c r="AD146" i="31"/>
  <c r="G144" i="31"/>
  <c r="H142" i="30"/>
  <c r="B142" i="30"/>
  <c r="I144" i="31"/>
  <c r="J143" i="31"/>
  <c r="A143" i="31"/>
  <c r="I144" i="30"/>
  <c r="S145" i="30"/>
  <c r="AD145" i="30"/>
  <c r="H144" i="29"/>
  <c r="B144" i="29"/>
  <c r="J143" i="29"/>
  <c r="A143" i="29"/>
  <c r="I144" i="29"/>
  <c r="S146" i="29"/>
  <c r="AD146" i="29"/>
  <c r="AL139" i="1"/>
  <c r="AK139" i="1"/>
  <c r="AM139" i="1"/>
  <c r="S137" i="1"/>
  <c r="AD137" i="1"/>
  <c r="H134" i="1"/>
  <c r="B134" i="1"/>
  <c r="J144" i="38"/>
  <c r="A144" i="37"/>
  <c r="G145" i="37"/>
  <c r="H145" i="37"/>
  <c r="A145" i="37"/>
  <c r="J145" i="37"/>
  <c r="G146" i="37"/>
  <c r="S147" i="37"/>
  <c r="AD147" i="37"/>
  <c r="G144" i="36"/>
  <c r="B144" i="36"/>
  <c r="I145" i="38"/>
  <c r="J145" i="38"/>
  <c r="J135" i="1"/>
  <c r="A135" i="1"/>
  <c r="I136" i="1"/>
  <c r="G145" i="33"/>
  <c r="H145" i="33"/>
  <c r="A143" i="36"/>
  <c r="J143" i="36"/>
  <c r="B145" i="38"/>
  <c r="H145" i="38"/>
  <c r="G146" i="38"/>
  <c r="S147" i="38"/>
  <c r="AD147" i="38"/>
  <c r="H143" i="36"/>
  <c r="B143" i="36"/>
  <c r="S146" i="36"/>
  <c r="AD146" i="36"/>
  <c r="I145" i="36"/>
  <c r="J144" i="36"/>
  <c r="A144" i="36"/>
  <c r="J145" i="32"/>
  <c r="A145" i="32"/>
  <c r="H143" i="34"/>
  <c r="B143" i="34"/>
  <c r="H144" i="35"/>
  <c r="B144" i="35"/>
  <c r="G145" i="32"/>
  <c r="J145" i="33"/>
  <c r="A145" i="33"/>
  <c r="S147" i="33"/>
  <c r="AD147" i="33"/>
  <c r="J143" i="34"/>
  <c r="A143" i="34"/>
  <c r="S147" i="32"/>
  <c r="AD147" i="32"/>
  <c r="I146" i="32"/>
  <c r="S147" i="35"/>
  <c r="AD147" i="35"/>
  <c r="B144" i="32"/>
  <c r="H144" i="32"/>
  <c r="H144" i="33"/>
  <c r="B144" i="33"/>
  <c r="G145" i="34"/>
  <c r="S146" i="34"/>
  <c r="AD146" i="34"/>
  <c r="J144" i="32"/>
  <c r="A144" i="32"/>
  <c r="G144" i="34"/>
  <c r="I144" i="34"/>
  <c r="J144" i="33"/>
  <c r="A144" i="33"/>
  <c r="G145" i="35"/>
  <c r="J144" i="35"/>
  <c r="A144" i="35"/>
  <c r="I145" i="35"/>
  <c r="J144" i="30"/>
  <c r="A144" i="30"/>
  <c r="H145" i="31"/>
  <c r="B145" i="31"/>
  <c r="G145" i="30"/>
  <c r="S146" i="30"/>
  <c r="AD146" i="30"/>
  <c r="J144" i="31"/>
  <c r="A144" i="31"/>
  <c r="G144" i="30"/>
  <c r="A143" i="30"/>
  <c r="J143" i="30"/>
  <c r="I145" i="31"/>
  <c r="H144" i="31"/>
  <c r="B144" i="31"/>
  <c r="S147" i="31"/>
  <c r="AD147" i="31"/>
  <c r="S147" i="29"/>
  <c r="AD147" i="29"/>
  <c r="G145" i="29"/>
  <c r="I145" i="29"/>
  <c r="J144" i="29"/>
  <c r="A144" i="29"/>
  <c r="AK140" i="1"/>
  <c r="AL140" i="1"/>
  <c r="AM140" i="1"/>
  <c r="B135" i="1"/>
  <c r="H135" i="1"/>
  <c r="I137" i="1"/>
  <c r="S138" i="1"/>
  <c r="AD138" i="1"/>
  <c r="H144" i="36"/>
  <c r="A145" i="38"/>
  <c r="I146" i="37"/>
  <c r="J146" i="37"/>
  <c r="B145" i="37"/>
  <c r="H146" i="37"/>
  <c r="B146" i="37"/>
  <c r="G147" i="37"/>
  <c r="S148" i="37"/>
  <c r="AD148" i="37"/>
  <c r="B145" i="33"/>
  <c r="I145" i="34"/>
  <c r="A145" i="34"/>
  <c r="J137" i="1"/>
  <c r="A137" i="1"/>
  <c r="H137" i="1"/>
  <c r="J136" i="1"/>
  <c r="A136" i="1"/>
  <c r="J145" i="36"/>
  <c r="A145" i="36"/>
  <c r="H146" i="38"/>
  <c r="B146" i="38"/>
  <c r="I146" i="36"/>
  <c r="S147" i="36"/>
  <c r="AD147" i="36"/>
  <c r="G145" i="36"/>
  <c r="G146" i="36"/>
  <c r="I146" i="38"/>
  <c r="S148" i="38"/>
  <c r="AD148" i="38"/>
  <c r="I147" i="38"/>
  <c r="A146" i="32"/>
  <c r="J146" i="32"/>
  <c r="G146" i="32"/>
  <c r="S148" i="32"/>
  <c r="AD148" i="32"/>
  <c r="H145" i="35"/>
  <c r="B145" i="35"/>
  <c r="S148" i="33"/>
  <c r="AD148" i="33"/>
  <c r="J145" i="35"/>
  <c r="A145" i="35"/>
  <c r="H145" i="34"/>
  <c r="B145" i="34"/>
  <c r="H145" i="32"/>
  <c r="B145" i="32"/>
  <c r="G146" i="33"/>
  <c r="I146" i="33"/>
  <c r="G146" i="35"/>
  <c r="J144" i="34"/>
  <c r="A144" i="34"/>
  <c r="S147" i="34"/>
  <c r="AD147" i="34"/>
  <c r="I146" i="35"/>
  <c r="S148" i="35"/>
  <c r="AD148" i="35"/>
  <c r="G147" i="35"/>
  <c r="H144" i="34"/>
  <c r="B144" i="34"/>
  <c r="I147" i="32"/>
  <c r="G147" i="32"/>
  <c r="H145" i="30"/>
  <c r="B145" i="30"/>
  <c r="J145" i="31"/>
  <c r="A145" i="31"/>
  <c r="I146" i="31"/>
  <c r="G146" i="31"/>
  <c r="H144" i="30"/>
  <c r="B144" i="30"/>
  <c r="S147" i="30"/>
  <c r="AD147" i="30"/>
  <c r="S148" i="31"/>
  <c r="AD148" i="31"/>
  <c r="I145" i="30"/>
  <c r="J145" i="29"/>
  <c r="A145" i="29"/>
  <c r="H145" i="29"/>
  <c r="B145" i="29"/>
  <c r="S148" i="29"/>
  <c r="AD148" i="29"/>
  <c r="I147" i="29"/>
  <c r="G146" i="29"/>
  <c r="I146" i="29"/>
  <c r="AK141" i="1"/>
  <c r="AM141" i="1"/>
  <c r="AL141" i="1"/>
  <c r="B136" i="1"/>
  <c r="H136" i="1"/>
  <c r="S139" i="1"/>
  <c r="AD139" i="1"/>
  <c r="J145" i="34"/>
  <c r="A146" i="37"/>
  <c r="I147" i="37"/>
  <c r="A147" i="37"/>
  <c r="H147" i="37"/>
  <c r="B147" i="37"/>
  <c r="G148" i="37"/>
  <c r="S149" i="37"/>
  <c r="AD149" i="37"/>
  <c r="B137" i="1"/>
  <c r="I138" i="1"/>
  <c r="H146" i="36"/>
  <c r="B146" i="36"/>
  <c r="J147" i="38"/>
  <c r="A147" i="38"/>
  <c r="H145" i="36"/>
  <c r="B145" i="36"/>
  <c r="S148" i="36"/>
  <c r="AD148" i="36"/>
  <c r="I148" i="38"/>
  <c r="J146" i="36"/>
  <c r="A146" i="36"/>
  <c r="G147" i="38"/>
  <c r="S149" i="38"/>
  <c r="AD149" i="38"/>
  <c r="J146" i="38"/>
  <c r="A146" i="38"/>
  <c r="B147" i="35"/>
  <c r="B146" i="33"/>
  <c r="H146" i="33"/>
  <c r="H147" i="32"/>
  <c r="B147" i="32"/>
  <c r="G147" i="33"/>
  <c r="I147" i="33"/>
  <c r="I147" i="34"/>
  <c r="S149" i="32"/>
  <c r="AD149" i="32"/>
  <c r="G148" i="32"/>
  <c r="S149" i="33"/>
  <c r="AD149" i="33"/>
  <c r="S149" i="35"/>
  <c r="AD149" i="35"/>
  <c r="H146" i="35"/>
  <c r="H147" i="35"/>
  <c r="B146" i="35"/>
  <c r="B146" i="32"/>
  <c r="H146" i="32"/>
  <c r="I147" i="35"/>
  <c r="S148" i="34"/>
  <c r="AD148" i="34"/>
  <c r="G147" i="34"/>
  <c r="G146" i="34"/>
  <c r="I146" i="34"/>
  <c r="J147" i="32"/>
  <c r="A147" i="32"/>
  <c r="J146" i="35"/>
  <c r="A146" i="35"/>
  <c r="A146" i="33"/>
  <c r="J146" i="33"/>
  <c r="J146" i="31"/>
  <c r="A146" i="31"/>
  <c r="I147" i="31"/>
  <c r="S148" i="30"/>
  <c r="AD148" i="30"/>
  <c r="I146" i="30"/>
  <c r="G147" i="31"/>
  <c r="S149" i="31"/>
  <c r="AD149" i="31"/>
  <c r="G146" i="30"/>
  <c r="H146" i="31"/>
  <c r="B146" i="31"/>
  <c r="J145" i="30"/>
  <c r="A145" i="30"/>
  <c r="A147" i="29"/>
  <c r="J147" i="29"/>
  <c r="B146" i="29"/>
  <c r="H146" i="29"/>
  <c r="S149" i="29"/>
  <c r="AD149" i="29"/>
  <c r="I148" i="29"/>
  <c r="G147" i="29"/>
  <c r="A146" i="29"/>
  <c r="J146" i="29"/>
  <c r="AL142" i="1"/>
  <c r="AM142" i="1"/>
  <c r="AK142" i="1"/>
  <c r="I139" i="1"/>
  <c r="S140" i="1"/>
  <c r="AD140" i="1"/>
  <c r="J147" i="37"/>
  <c r="I148" i="37"/>
  <c r="J148" i="37"/>
  <c r="H148" i="37"/>
  <c r="B148" i="37"/>
  <c r="I149" i="37"/>
  <c r="S150" i="37"/>
  <c r="AD150" i="37"/>
  <c r="A139" i="1"/>
  <c r="J139" i="1"/>
  <c r="J138" i="1"/>
  <c r="A138" i="1"/>
  <c r="J148" i="38"/>
  <c r="A148" i="38"/>
  <c r="S149" i="36"/>
  <c r="AD149" i="36"/>
  <c r="S150" i="38"/>
  <c r="AD150" i="38"/>
  <c r="G149" i="38"/>
  <c r="H147" i="38"/>
  <c r="B147" i="38"/>
  <c r="G147" i="36"/>
  <c r="G148" i="38"/>
  <c r="I147" i="36"/>
  <c r="B147" i="34"/>
  <c r="S150" i="35"/>
  <c r="AD150" i="35"/>
  <c r="I149" i="35"/>
  <c r="I149" i="32"/>
  <c r="S150" i="32"/>
  <c r="AD150" i="32"/>
  <c r="G149" i="33"/>
  <c r="S150" i="33"/>
  <c r="AD150" i="33"/>
  <c r="J146" i="34"/>
  <c r="A146" i="34"/>
  <c r="J147" i="35"/>
  <c r="A147" i="35"/>
  <c r="G148" i="33"/>
  <c r="I148" i="34"/>
  <c r="S149" i="34"/>
  <c r="AD149" i="34"/>
  <c r="G148" i="35"/>
  <c r="I148" i="33"/>
  <c r="H148" i="32"/>
  <c r="B148" i="32"/>
  <c r="H146" i="34"/>
  <c r="H147" i="34"/>
  <c r="B146" i="34"/>
  <c r="I148" i="35"/>
  <c r="A147" i="34"/>
  <c r="J147" i="34"/>
  <c r="H147" i="33"/>
  <c r="B147" i="33"/>
  <c r="J147" i="33"/>
  <c r="A147" i="33"/>
  <c r="I148" i="32"/>
  <c r="H146" i="30"/>
  <c r="B146" i="30"/>
  <c r="G149" i="31"/>
  <c r="S150" i="31"/>
  <c r="AD150" i="31"/>
  <c r="G148" i="31"/>
  <c r="J146" i="30"/>
  <c r="A146" i="30"/>
  <c r="I148" i="31"/>
  <c r="B147" i="31"/>
  <c r="H147" i="31"/>
  <c r="S149" i="30"/>
  <c r="AD149" i="30"/>
  <c r="G147" i="30"/>
  <c r="A147" i="31"/>
  <c r="J147" i="31"/>
  <c r="I147" i="30"/>
  <c r="J148" i="29"/>
  <c r="A148" i="29"/>
  <c r="G148" i="29"/>
  <c r="B147" i="29"/>
  <c r="H147" i="29"/>
  <c r="G149" i="29"/>
  <c r="S150" i="29"/>
  <c r="AD150" i="29"/>
  <c r="AM143" i="1"/>
  <c r="AK143" i="1"/>
  <c r="AL143" i="1"/>
  <c r="S141" i="1"/>
  <c r="AD141" i="1"/>
  <c r="H138" i="1"/>
  <c r="B138" i="1"/>
  <c r="G149" i="37"/>
  <c r="B149" i="37"/>
  <c r="A148" i="37"/>
  <c r="J149" i="37"/>
  <c r="A149" i="37"/>
  <c r="G150" i="37"/>
  <c r="S151" i="37"/>
  <c r="AD151" i="37"/>
  <c r="G149" i="35"/>
  <c r="B149" i="35"/>
  <c r="G149" i="32"/>
  <c r="H149" i="32"/>
  <c r="I149" i="38"/>
  <c r="J149" i="38"/>
  <c r="I149" i="31"/>
  <c r="J149" i="31"/>
  <c r="I140" i="1"/>
  <c r="H149" i="38"/>
  <c r="B149" i="38"/>
  <c r="I150" i="38"/>
  <c r="S151" i="38"/>
  <c r="AD151" i="38"/>
  <c r="I149" i="36"/>
  <c r="S150" i="36"/>
  <c r="AD150" i="36"/>
  <c r="G148" i="36"/>
  <c r="H148" i="38"/>
  <c r="B148" i="38"/>
  <c r="I148" i="36"/>
  <c r="J147" i="36"/>
  <c r="A147" i="36"/>
  <c r="B147" i="36"/>
  <c r="H147" i="36"/>
  <c r="B149" i="33"/>
  <c r="J148" i="34"/>
  <c r="A148" i="34"/>
  <c r="S150" i="34"/>
  <c r="AD150" i="34"/>
  <c r="I149" i="34"/>
  <c r="J149" i="35"/>
  <c r="A149" i="35"/>
  <c r="G148" i="34"/>
  <c r="I149" i="33"/>
  <c r="I150" i="32"/>
  <c r="S151" i="32"/>
  <c r="AD151" i="32"/>
  <c r="I150" i="33"/>
  <c r="S151" i="33"/>
  <c r="AD151" i="33"/>
  <c r="A148" i="35"/>
  <c r="J148" i="35"/>
  <c r="H148" i="33"/>
  <c r="H149" i="33"/>
  <c r="B148" i="33"/>
  <c r="S151" i="35"/>
  <c r="AD151" i="35"/>
  <c r="A148" i="32"/>
  <c r="J148" i="32"/>
  <c r="J149" i="32"/>
  <c r="A149" i="32"/>
  <c r="B148" i="35"/>
  <c r="H148" i="35"/>
  <c r="A148" i="33"/>
  <c r="J148" i="33"/>
  <c r="J147" i="30"/>
  <c r="A147" i="30"/>
  <c r="S150" i="30"/>
  <c r="AD150" i="30"/>
  <c r="G148" i="30"/>
  <c r="J148" i="31"/>
  <c r="A148" i="31"/>
  <c r="I148" i="30"/>
  <c r="H148" i="31"/>
  <c r="B148" i="31"/>
  <c r="S151" i="31"/>
  <c r="AD151" i="31"/>
  <c r="I150" i="31"/>
  <c r="H147" i="30"/>
  <c r="B147" i="30"/>
  <c r="H149" i="31"/>
  <c r="B149" i="31"/>
  <c r="H149" i="29"/>
  <c r="B149" i="29"/>
  <c r="S151" i="29"/>
  <c r="AD151" i="29"/>
  <c r="I149" i="29"/>
  <c r="H148" i="29"/>
  <c r="B148" i="29"/>
  <c r="AM144" i="1"/>
  <c r="AL144" i="1"/>
  <c r="AK144" i="1"/>
  <c r="S142" i="1"/>
  <c r="AD142" i="1"/>
  <c r="H139" i="1"/>
  <c r="B139" i="1"/>
  <c r="H149" i="35"/>
  <c r="H149" i="37"/>
  <c r="I150" i="37"/>
  <c r="A150" i="37"/>
  <c r="B150" i="37"/>
  <c r="H150" i="37"/>
  <c r="G151" i="37"/>
  <c r="S152" i="37"/>
  <c r="AD152" i="37"/>
  <c r="A149" i="38"/>
  <c r="B149" i="32"/>
  <c r="A149" i="31"/>
  <c r="G149" i="36"/>
  <c r="H149" i="36"/>
  <c r="A140" i="1"/>
  <c r="J140" i="1"/>
  <c r="G149" i="34"/>
  <c r="B149" i="34"/>
  <c r="I141" i="1"/>
  <c r="A150" i="38"/>
  <c r="J150" i="38"/>
  <c r="A149" i="36"/>
  <c r="J149" i="36"/>
  <c r="G151" i="38"/>
  <c r="S152" i="38"/>
  <c r="AD152" i="38"/>
  <c r="G150" i="38"/>
  <c r="B148" i="36"/>
  <c r="H148" i="36"/>
  <c r="S151" i="36"/>
  <c r="AD151" i="36"/>
  <c r="I150" i="36"/>
  <c r="J148" i="36"/>
  <c r="A148" i="36"/>
  <c r="J150" i="33"/>
  <c r="A150" i="33"/>
  <c r="G150" i="33"/>
  <c r="A149" i="34"/>
  <c r="J149" i="34"/>
  <c r="S152" i="33"/>
  <c r="AD152" i="33"/>
  <c r="G151" i="33"/>
  <c r="J150" i="32"/>
  <c r="A150" i="32"/>
  <c r="I150" i="35"/>
  <c r="G150" i="35"/>
  <c r="G150" i="34"/>
  <c r="S151" i="34"/>
  <c r="AD151" i="34"/>
  <c r="H148" i="34"/>
  <c r="B148" i="34"/>
  <c r="A149" i="33"/>
  <c r="J149" i="33"/>
  <c r="I151" i="35"/>
  <c r="S152" i="35"/>
  <c r="AD152" i="35"/>
  <c r="S152" i="32"/>
  <c r="AD152" i="32"/>
  <c r="G150" i="32"/>
  <c r="J150" i="31"/>
  <c r="A150" i="31"/>
  <c r="A148" i="30"/>
  <c r="J148" i="30"/>
  <c r="S151" i="30"/>
  <c r="AD151" i="30"/>
  <c r="H148" i="30"/>
  <c r="B148" i="30"/>
  <c r="G149" i="30"/>
  <c r="G150" i="31"/>
  <c r="G151" i="31"/>
  <c r="S152" i="31"/>
  <c r="AD152" i="31"/>
  <c r="I149" i="30"/>
  <c r="I151" i="29"/>
  <c r="S152" i="29"/>
  <c r="AD152" i="29"/>
  <c r="J149" i="29"/>
  <c r="A149" i="29"/>
  <c r="I150" i="29"/>
  <c r="G150" i="29"/>
  <c r="AL145" i="1"/>
  <c r="AM145" i="1"/>
  <c r="AK145" i="1"/>
  <c r="I142" i="1"/>
  <c r="S143" i="1"/>
  <c r="AD143" i="1"/>
  <c r="H140" i="1"/>
  <c r="B140" i="1"/>
  <c r="B149" i="36"/>
  <c r="I151" i="37"/>
  <c r="J151" i="37"/>
  <c r="J150" i="37"/>
  <c r="B151" i="37"/>
  <c r="H151" i="37"/>
  <c r="I152" i="37"/>
  <c r="S153" i="37"/>
  <c r="AD153" i="37"/>
  <c r="H149" i="34"/>
  <c r="G150" i="36"/>
  <c r="H150" i="36"/>
  <c r="J142" i="1"/>
  <c r="A142" i="1"/>
  <c r="I151" i="38"/>
  <c r="J151" i="38"/>
  <c r="J141" i="1"/>
  <c r="A141" i="1"/>
  <c r="S152" i="36"/>
  <c r="AD152" i="36"/>
  <c r="B150" i="38"/>
  <c r="H150" i="38"/>
  <c r="H151" i="38"/>
  <c r="B151" i="38"/>
  <c r="S153" i="38"/>
  <c r="AD153" i="38"/>
  <c r="G152" i="38"/>
  <c r="I152" i="38"/>
  <c r="A150" i="36"/>
  <c r="J150" i="36"/>
  <c r="H150" i="34"/>
  <c r="B150" i="34"/>
  <c r="J151" i="35"/>
  <c r="A151" i="35"/>
  <c r="J150" i="35"/>
  <c r="A150" i="35"/>
  <c r="I150" i="34"/>
  <c r="S153" i="32"/>
  <c r="AD153" i="32"/>
  <c r="I152" i="33"/>
  <c r="S153" i="33"/>
  <c r="AD153" i="33"/>
  <c r="H150" i="35"/>
  <c r="B150" i="35"/>
  <c r="G151" i="32"/>
  <c r="I151" i="32"/>
  <c r="G151" i="35"/>
  <c r="I151" i="34"/>
  <c r="S152" i="34"/>
  <c r="AD152" i="34"/>
  <c r="S153" i="35"/>
  <c r="AD153" i="35"/>
  <c r="I152" i="35"/>
  <c r="H150" i="33"/>
  <c r="B150" i="33"/>
  <c r="H151" i="33"/>
  <c r="B151" i="33"/>
  <c r="H150" i="32"/>
  <c r="B150" i="32"/>
  <c r="I151" i="33"/>
  <c r="B151" i="31"/>
  <c r="H151" i="31"/>
  <c r="A149" i="30"/>
  <c r="J149" i="30"/>
  <c r="I151" i="30"/>
  <c r="S152" i="30"/>
  <c r="AD152" i="30"/>
  <c r="H150" i="31"/>
  <c r="B150" i="31"/>
  <c r="I151" i="31"/>
  <c r="H149" i="30"/>
  <c r="B149" i="30"/>
  <c r="I150" i="30"/>
  <c r="S153" i="31"/>
  <c r="AD153" i="31"/>
  <c r="G152" i="31"/>
  <c r="G150" i="30"/>
  <c r="A151" i="29"/>
  <c r="J151" i="29"/>
  <c r="J150" i="29"/>
  <c r="A150" i="29"/>
  <c r="H150" i="29"/>
  <c r="B150" i="29"/>
  <c r="G151" i="29"/>
  <c r="S153" i="29"/>
  <c r="AD153" i="29"/>
  <c r="I152" i="29"/>
  <c r="AK146" i="1"/>
  <c r="AL146" i="1"/>
  <c r="AM146" i="1"/>
  <c r="H141" i="1"/>
  <c r="B141" i="1"/>
  <c r="I143" i="1"/>
  <c r="S144" i="1"/>
  <c r="AD144" i="1"/>
  <c r="B150" i="36"/>
  <c r="A151" i="37"/>
  <c r="G152" i="37"/>
  <c r="B152" i="37"/>
  <c r="A152" i="37"/>
  <c r="J152" i="37"/>
  <c r="G153" i="37"/>
  <c r="S154" i="37"/>
  <c r="AD154" i="37"/>
  <c r="J143" i="1"/>
  <c r="A143" i="1"/>
  <c r="G152" i="35"/>
  <c r="H152" i="35"/>
  <c r="B143" i="1"/>
  <c r="A151" i="38"/>
  <c r="S153" i="36"/>
  <c r="AD153" i="36"/>
  <c r="B152" i="38"/>
  <c r="H152" i="38"/>
  <c r="A152" i="38"/>
  <c r="J152" i="38"/>
  <c r="I153" i="38"/>
  <c r="S154" i="38"/>
  <c r="AD154" i="38"/>
  <c r="G151" i="36"/>
  <c r="I151" i="36"/>
  <c r="J151" i="34"/>
  <c r="A151" i="34"/>
  <c r="J152" i="33"/>
  <c r="A152" i="33"/>
  <c r="J150" i="34"/>
  <c r="A150" i="34"/>
  <c r="A151" i="32"/>
  <c r="J151" i="32"/>
  <c r="S153" i="34"/>
  <c r="AD153" i="34"/>
  <c r="J152" i="35"/>
  <c r="A152" i="35"/>
  <c r="H151" i="32"/>
  <c r="B151" i="32"/>
  <c r="G152" i="33"/>
  <c r="G152" i="32"/>
  <c r="S154" i="32"/>
  <c r="AD154" i="32"/>
  <c r="I152" i="32"/>
  <c r="G151" i="34"/>
  <c r="A151" i="33"/>
  <c r="J151" i="33"/>
  <c r="S154" i="33"/>
  <c r="AD154" i="33"/>
  <c r="H151" i="35"/>
  <c r="B151" i="35"/>
  <c r="S154" i="35"/>
  <c r="AD154" i="35"/>
  <c r="H152" i="31"/>
  <c r="B152" i="31"/>
  <c r="A151" i="30"/>
  <c r="J151" i="30"/>
  <c r="A150" i="30"/>
  <c r="J150" i="30"/>
  <c r="S154" i="31"/>
  <c r="AD154" i="31"/>
  <c r="G151" i="30"/>
  <c r="I152" i="31"/>
  <c r="J151" i="31"/>
  <c r="A151" i="31"/>
  <c r="B150" i="30"/>
  <c r="H150" i="30"/>
  <c r="S153" i="30"/>
  <c r="AD153" i="30"/>
  <c r="A152" i="29"/>
  <c r="J152" i="29"/>
  <c r="B151" i="29"/>
  <c r="H151" i="29"/>
  <c r="I153" i="29"/>
  <c r="S154" i="29"/>
  <c r="AD154" i="29"/>
  <c r="G152" i="29"/>
  <c r="AM147" i="1"/>
  <c r="AK147" i="1"/>
  <c r="AL147" i="1"/>
  <c r="H142" i="1"/>
  <c r="B142" i="1"/>
  <c r="I144" i="1"/>
  <c r="S145" i="1"/>
  <c r="AD145" i="1"/>
  <c r="I153" i="37"/>
  <c r="J153" i="37"/>
  <c r="H152" i="37"/>
  <c r="B153" i="37"/>
  <c r="H153" i="37"/>
  <c r="I154" i="37"/>
  <c r="S155" i="37"/>
  <c r="AD155" i="37"/>
  <c r="H143" i="1"/>
  <c r="B152" i="35"/>
  <c r="J144" i="1"/>
  <c r="A144" i="1"/>
  <c r="J153" i="38"/>
  <c r="A153" i="38"/>
  <c r="S155" i="38"/>
  <c r="AD155" i="38"/>
  <c r="I154" i="38"/>
  <c r="I152" i="36"/>
  <c r="G152" i="36"/>
  <c r="G153" i="38"/>
  <c r="B151" i="36"/>
  <c r="H151" i="36"/>
  <c r="A151" i="36"/>
  <c r="J151" i="36"/>
  <c r="G153" i="36"/>
  <c r="S154" i="36"/>
  <c r="AD154" i="36"/>
  <c r="J152" i="32"/>
  <c r="A152" i="32"/>
  <c r="I154" i="35"/>
  <c r="S155" i="35"/>
  <c r="AD155" i="35"/>
  <c r="B152" i="33"/>
  <c r="H152" i="33"/>
  <c r="S155" i="33"/>
  <c r="AD155" i="33"/>
  <c r="G152" i="34"/>
  <c r="I153" i="32"/>
  <c r="S154" i="34"/>
  <c r="AD154" i="34"/>
  <c r="I152" i="34"/>
  <c r="G153" i="32"/>
  <c r="I153" i="33"/>
  <c r="I153" i="35"/>
  <c r="I154" i="32"/>
  <c r="S155" i="32"/>
  <c r="AD155" i="32"/>
  <c r="H151" i="34"/>
  <c r="B151" i="34"/>
  <c r="H152" i="32"/>
  <c r="B152" i="32"/>
  <c r="G153" i="33"/>
  <c r="G153" i="35"/>
  <c r="I153" i="30"/>
  <c r="S154" i="30"/>
  <c r="AD154" i="30"/>
  <c r="S155" i="31"/>
  <c r="AD155" i="31"/>
  <c r="B151" i="30"/>
  <c r="H151" i="30"/>
  <c r="I152" i="30"/>
  <c r="G152" i="30"/>
  <c r="I153" i="31"/>
  <c r="A152" i="31"/>
  <c r="J152" i="31"/>
  <c r="G153" i="31"/>
  <c r="J153" i="29"/>
  <c r="A153" i="29"/>
  <c r="G153" i="29"/>
  <c r="B152" i="29"/>
  <c r="H152" i="29"/>
  <c r="S155" i="29"/>
  <c r="AD155" i="29"/>
  <c r="AL148" i="1"/>
  <c r="AM148" i="1"/>
  <c r="AK148" i="1"/>
  <c r="S146" i="1"/>
  <c r="AD146" i="1"/>
  <c r="G154" i="37"/>
  <c r="H154" i="37"/>
  <c r="A153" i="37"/>
  <c r="A154" i="37"/>
  <c r="J154" i="37"/>
  <c r="G155" i="37"/>
  <c r="S156" i="37"/>
  <c r="AD156" i="37"/>
  <c r="G154" i="32"/>
  <c r="H154" i="32"/>
  <c r="I145" i="1"/>
  <c r="G154" i="38"/>
  <c r="H153" i="38"/>
  <c r="H154" i="38"/>
  <c r="G154" i="35"/>
  <c r="H154" i="35"/>
  <c r="G153" i="30"/>
  <c r="B153" i="30"/>
  <c r="H153" i="36"/>
  <c r="B153" i="36"/>
  <c r="H152" i="36"/>
  <c r="B152" i="36"/>
  <c r="S155" i="36"/>
  <c r="AD155" i="36"/>
  <c r="J152" i="36"/>
  <c r="A152" i="36"/>
  <c r="I153" i="36"/>
  <c r="B153" i="38"/>
  <c r="S156" i="38"/>
  <c r="AD156" i="38"/>
  <c r="J154" i="38"/>
  <c r="A154" i="38"/>
  <c r="I155" i="38"/>
  <c r="G155" i="38"/>
  <c r="B153" i="33"/>
  <c r="H153" i="33"/>
  <c r="J154" i="32"/>
  <c r="A154" i="32"/>
  <c r="G153" i="34"/>
  <c r="S155" i="34"/>
  <c r="AD155" i="34"/>
  <c r="A152" i="34"/>
  <c r="J152" i="34"/>
  <c r="A153" i="32"/>
  <c r="J153" i="32"/>
  <c r="S156" i="32"/>
  <c r="AD156" i="32"/>
  <c r="S156" i="35"/>
  <c r="AD156" i="35"/>
  <c r="I155" i="35"/>
  <c r="S156" i="33"/>
  <c r="AD156" i="33"/>
  <c r="G155" i="33"/>
  <c r="B153" i="35"/>
  <c r="H153" i="35"/>
  <c r="A153" i="35"/>
  <c r="J153" i="35"/>
  <c r="J154" i="35"/>
  <c r="A154" i="35"/>
  <c r="I153" i="34"/>
  <c r="A153" i="33"/>
  <c r="J153" i="33"/>
  <c r="G154" i="33"/>
  <c r="H152" i="34"/>
  <c r="B152" i="34"/>
  <c r="B153" i="32"/>
  <c r="H153" i="32"/>
  <c r="I154" i="33"/>
  <c r="A153" i="30"/>
  <c r="J153" i="30"/>
  <c r="A153" i="31"/>
  <c r="J153" i="31"/>
  <c r="J152" i="30"/>
  <c r="A152" i="30"/>
  <c r="S156" i="31"/>
  <c r="AD156" i="31"/>
  <c r="G155" i="31"/>
  <c r="H153" i="31"/>
  <c r="B153" i="31"/>
  <c r="G154" i="31"/>
  <c r="H152" i="30"/>
  <c r="B152" i="30"/>
  <c r="I154" i="31"/>
  <c r="S155" i="30"/>
  <c r="AD155" i="30"/>
  <c r="I154" i="30"/>
  <c r="H153" i="29"/>
  <c r="B153" i="29"/>
  <c r="I154" i="29"/>
  <c r="G154" i="29"/>
  <c r="S156" i="29"/>
  <c r="AD156" i="29"/>
  <c r="AM149" i="1"/>
  <c r="AL149" i="1"/>
  <c r="AK149" i="1"/>
  <c r="S147" i="1"/>
  <c r="AD147" i="1"/>
  <c r="B144" i="1"/>
  <c r="H144" i="1"/>
  <c r="B154" i="32"/>
  <c r="B154" i="38"/>
  <c r="I155" i="37"/>
  <c r="J155" i="37"/>
  <c r="B154" i="37"/>
  <c r="B155" i="37"/>
  <c r="H155" i="37"/>
  <c r="G156" i="37"/>
  <c r="S157" i="37"/>
  <c r="AD157" i="37"/>
  <c r="H153" i="30"/>
  <c r="B154" i="35"/>
  <c r="A145" i="1"/>
  <c r="J145" i="1"/>
  <c r="I146" i="1"/>
  <c r="B146" i="1"/>
  <c r="B155" i="38"/>
  <c r="H155" i="38"/>
  <c r="G154" i="36"/>
  <c r="I154" i="36"/>
  <c r="S157" i="38"/>
  <c r="AD157" i="38"/>
  <c r="G156" i="38"/>
  <c r="A153" i="36"/>
  <c r="J153" i="36"/>
  <c r="S156" i="36"/>
  <c r="AD156" i="36"/>
  <c r="G155" i="36"/>
  <c r="A155" i="38"/>
  <c r="J155" i="38"/>
  <c r="H155" i="33"/>
  <c r="B155" i="33"/>
  <c r="A155" i="35"/>
  <c r="J155" i="35"/>
  <c r="A154" i="33"/>
  <c r="J154" i="33"/>
  <c r="G155" i="34"/>
  <c r="B154" i="33"/>
  <c r="H154" i="33"/>
  <c r="H153" i="34"/>
  <c r="B153" i="34"/>
  <c r="A153" i="34"/>
  <c r="J153" i="34"/>
  <c r="I155" i="33"/>
  <c r="G154" i="34"/>
  <c r="S157" i="32"/>
  <c r="AD157" i="32"/>
  <c r="G156" i="32"/>
  <c r="G155" i="35"/>
  <c r="I154" i="34"/>
  <c r="S157" i="35"/>
  <c r="AD157" i="35"/>
  <c r="S156" i="34"/>
  <c r="AD156" i="34"/>
  <c r="I155" i="34"/>
  <c r="I155" i="32"/>
  <c r="S157" i="33"/>
  <c r="AD157" i="33"/>
  <c r="I156" i="33"/>
  <c r="G155" i="32"/>
  <c r="J154" i="30"/>
  <c r="A154" i="30"/>
  <c r="B155" i="31"/>
  <c r="H155" i="31"/>
  <c r="S156" i="30"/>
  <c r="AD156" i="30"/>
  <c r="I155" i="31"/>
  <c r="B154" i="31"/>
  <c r="H154" i="31"/>
  <c r="G154" i="30"/>
  <c r="S157" i="31"/>
  <c r="AD157" i="31"/>
  <c r="J154" i="31"/>
  <c r="A154" i="31"/>
  <c r="H154" i="29"/>
  <c r="B154" i="29"/>
  <c r="A154" i="29"/>
  <c r="J154" i="29"/>
  <c r="G155" i="29"/>
  <c r="S157" i="29"/>
  <c r="AD157" i="29"/>
  <c r="I155" i="29"/>
  <c r="AL150" i="1"/>
  <c r="AM150" i="1"/>
  <c r="AK150" i="1"/>
  <c r="H145" i="1"/>
  <c r="B145" i="1"/>
  <c r="S148" i="1"/>
  <c r="AD148" i="1"/>
  <c r="H146" i="1"/>
  <c r="A155" i="37"/>
  <c r="I156" i="37"/>
  <c r="J156" i="37"/>
  <c r="H156" i="37"/>
  <c r="B156" i="37"/>
  <c r="I157" i="37"/>
  <c r="S158" i="37"/>
  <c r="AD158" i="37"/>
  <c r="J146" i="1"/>
  <c r="A146" i="1"/>
  <c r="B147" i="1"/>
  <c r="I147" i="1"/>
  <c r="I156" i="38"/>
  <c r="A156" i="38"/>
  <c r="H155" i="36"/>
  <c r="B155" i="36"/>
  <c r="H154" i="36"/>
  <c r="B154" i="36"/>
  <c r="J154" i="36"/>
  <c r="A154" i="36"/>
  <c r="I155" i="36"/>
  <c r="S158" i="38"/>
  <c r="AD158" i="38"/>
  <c r="I157" i="38"/>
  <c r="B156" i="38"/>
  <c r="H156" i="38"/>
  <c r="I156" i="36"/>
  <c r="S157" i="36"/>
  <c r="AD157" i="36"/>
  <c r="B156" i="32"/>
  <c r="H156" i="32"/>
  <c r="A155" i="34"/>
  <c r="J155" i="34"/>
  <c r="J156" i="33"/>
  <c r="A156" i="33"/>
  <c r="J155" i="33"/>
  <c r="A155" i="33"/>
  <c r="B155" i="34"/>
  <c r="H155" i="34"/>
  <c r="S158" i="33"/>
  <c r="AD158" i="33"/>
  <c r="J155" i="32"/>
  <c r="A155" i="32"/>
  <c r="H155" i="35"/>
  <c r="B155" i="35"/>
  <c r="I156" i="35"/>
  <c r="G156" i="33"/>
  <c r="I156" i="32"/>
  <c r="S158" i="35"/>
  <c r="AD158" i="35"/>
  <c r="I157" i="35"/>
  <c r="H155" i="32"/>
  <c r="B155" i="32"/>
  <c r="G156" i="35"/>
  <c r="J154" i="34"/>
  <c r="A154" i="34"/>
  <c r="I157" i="32"/>
  <c r="S158" i="32"/>
  <c r="AD158" i="32"/>
  <c r="I156" i="34"/>
  <c r="S157" i="34"/>
  <c r="AD157" i="34"/>
  <c r="H154" i="34"/>
  <c r="B154" i="34"/>
  <c r="A155" i="31"/>
  <c r="J155" i="31"/>
  <c r="I156" i="31"/>
  <c r="G155" i="30"/>
  <c r="I156" i="30"/>
  <c r="S157" i="30"/>
  <c r="AD157" i="30"/>
  <c r="H154" i="30"/>
  <c r="B154" i="30"/>
  <c r="S158" i="31"/>
  <c r="AD158" i="31"/>
  <c r="I155" i="30"/>
  <c r="G156" i="31"/>
  <c r="H155" i="29"/>
  <c r="B155" i="29"/>
  <c r="J155" i="29"/>
  <c r="A155" i="29"/>
  <c r="G156" i="29"/>
  <c r="S158" i="29"/>
  <c r="AD158" i="29"/>
  <c r="I156" i="29"/>
  <c r="AL151" i="1"/>
  <c r="AK151" i="1"/>
  <c r="AM151" i="1"/>
  <c r="S149" i="1"/>
  <c r="AD149" i="1"/>
  <c r="J156" i="38"/>
  <c r="A156" i="37"/>
  <c r="G157" i="37"/>
  <c r="H157" i="37"/>
  <c r="A157" i="37"/>
  <c r="J157" i="37"/>
  <c r="G158" i="37"/>
  <c r="S159" i="37"/>
  <c r="AD159" i="37"/>
  <c r="H147" i="1"/>
  <c r="G157" i="32"/>
  <c r="B157" i="32"/>
  <c r="A147" i="1"/>
  <c r="J147" i="1"/>
  <c r="G157" i="35"/>
  <c r="B157" i="35"/>
  <c r="I148" i="1"/>
  <c r="J156" i="36"/>
  <c r="A156" i="36"/>
  <c r="A157" i="38"/>
  <c r="J157" i="38"/>
  <c r="S159" i="38"/>
  <c r="AD159" i="38"/>
  <c r="A155" i="36"/>
  <c r="J155" i="36"/>
  <c r="G157" i="38"/>
  <c r="S158" i="36"/>
  <c r="AD158" i="36"/>
  <c r="G157" i="36"/>
  <c r="G156" i="36"/>
  <c r="J156" i="34"/>
  <c r="A156" i="34"/>
  <c r="B156" i="33"/>
  <c r="H156" i="33"/>
  <c r="A156" i="35"/>
  <c r="J156" i="35"/>
  <c r="J157" i="35"/>
  <c r="I157" i="33"/>
  <c r="J157" i="32"/>
  <c r="A157" i="32"/>
  <c r="S159" i="33"/>
  <c r="AD159" i="33"/>
  <c r="I158" i="33"/>
  <c r="I158" i="32"/>
  <c r="S159" i="32"/>
  <c r="AD159" i="32"/>
  <c r="B156" i="35"/>
  <c r="H156" i="35"/>
  <c r="G157" i="33"/>
  <c r="A157" i="35"/>
  <c r="J156" i="32"/>
  <c r="A156" i="32"/>
  <c r="S158" i="34"/>
  <c r="AD158" i="34"/>
  <c r="G157" i="34"/>
  <c r="S159" i="35"/>
  <c r="AD159" i="35"/>
  <c r="G158" i="35"/>
  <c r="G156" i="34"/>
  <c r="J156" i="30"/>
  <c r="A156" i="30"/>
  <c r="A155" i="30"/>
  <c r="J155" i="30"/>
  <c r="S159" i="31"/>
  <c r="AD159" i="31"/>
  <c r="H156" i="31"/>
  <c r="B156" i="31"/>
  <c r="G156" i="30"/>
  <c r="S158" i="30"/>
  <c r="AD158" i="30"/>
  <c r="I157" i="30"/>
  <c r="J156" i="31"/>
  <c r="A156" i="31"/>
  <c r="G157" i="31"/>
  <c r="B155" i="30"/>
  <c r="H155" i="30"/>
  <c r="I157" i="31"/>
  <c r="I157" i="29"/>
  <c r="J156" i="29"/>
  <c r="A156" i="29"/>
  <c r="S159" i="29"/>
  <c r="AD159" i="29"/>
  <c r="G157" i="29"/>
  <c r="B156" i="29"/>
  <c r="H156" i="29"/>
  <c r="AK152" i="1"/>
  <c r="AM152" i="1"/>
  <c r="AL152" i="1"/>
  <c r="S150" i="1"/>
  <c r="AD150" i="1"/>
  <c r="H157" i="32"/>
  <c r="I158" i="37"/>
  <c r="A158" i="37"/>
  <c r="B157" i="37"/>
  <c r="H158" i="37"/>
  <c r="B158" i="37"/>
  <c r="I159" i="37"/>
  <c r="S160" i="37"/>
  <c r="AD160" i="37"/>
  <c r="H157" i="35"/>
  <c r="A148" i="1"/>
  <c r="J148" i="1"/>
  <c r="I157" i="34"/>
  <c r="A157" i="34"/>
  <c r="I149" i="1"/>
  <c r="H157" i="36"/>
  <c r="B157" i="36"/>
  <c r="H156" i="36"/>
  <c r="B156" i="36"/>
  <c r="I157" i="36"/>
  <c r="G159" i="38"/>
  <c r="S160" i="38"/>
  <c r="AD160" i="38"/>
  <c r="B157" i="38"/>
  <c r="H157" i="38"/>
  <c r="I158" i="38"/>
  <c r="S159" i="36"/>
  <c r="AD159" i="36"/>
  <c r="I158" i="36"/>
  <c r="G158" i="38"/>
  <c r="A158" i="32"/>
  <c r="J158" i="32"/>
  <c r="A158" i="33"/>
  <c r="J158" i="33"/>
  <c r="H158" i="35"/>
  <c r="B158" i="35"/>
  <c r="H156" i="34"/>
  <c r="B156" i="34"/>
  <c r="I159" i="33"/>
  <c r="S160" i="33"/>
  <c r="AD160" i="33"/>
  <c r="S160" i="32"/>
  <c r="AD160" i="32"/>
  <c r="G159" i="32"/>
  <c r="G158" i="33"/>
  <c r="S160" i="35"/>
  <c r="AD160" i="35"/>
  <c r="I158" i="34"/>
  <c r="S159" i="34"/>
  <c r="AD159" i="34"/>
  <c r="G158" i="32"/>
  <c r="H157" i="33"/>
  <c r="B157" i="33"/>
  <c r="I158" i="35"/>
  <c r="B157" i="34"/>
  <c r="H157" i="34"/>
  <c r="J157" i="33"/>
  <c r="A157" i="33"/>
  <c r="A157" i="30"/>
  <c r="J157" i="30"/>
  <c r="J157" i="31"/>
  <c r="A157" i="31"/>
  <c r="G157" i="30"/>
  <c r="S159" i="30"/>
  <c r="AD159" i="30"/>
  <c r="I158" i="30"/>
  <c r="H157" i="31"/>
  <c r="B157" i="31"/>
  <c r="G158" i="31"/>
  <c r="S160" i="31"/>
  <c r="AD160" i="31"/>
  <c r="G159" i="31"/>
  <c r="I158" i="31"/>
  <c r="H156" i="30"/>
  <c r="B156" i="30"/>
  <c r="A157" i="29"/>
  <c r="J157" i="29"/>
  <c r="B157" i="29"/>
  <c r="H157" i="29"/>
  <c r="S160" i="29"/>
  <c r="AD160" i="29"/>
  <c r="G158" i="29"/>
  <c r="I158" i="29"/>
  <c r="AK153" i="1"/>
  <c r="AL153" i="1"/>
  <c r="AM153" i="1"/>
  <c r="S151" i="1"/>
  <c r="AD151" i="1"/>
  <c r="H148" i="1"/>
  <c r="B148" i="1"/>
  <c r="G159" i="37"/>
  <c r="H159" i="37"/>
  <c r="J158" i="37"/>
  <c r="J159" i="37"/>
  <c r="A159" i="37"/>
  <c r="I160" i="37"/>
  <c r="S161" i="37"/>
  <c r="AD161" i="37"/>
  <c r="J157" i="34"/>
  <c r="G158" i="30"/>
  <c r="H158" i="30"/>
  <c r="G159" i="33"/>
  <c r="H159" i="33"/>
  <c r="I159" i="38"/>
  <c r="A159" i="38"/>
  <c r="A149" i="1"/>
  <c r="J149" i="1"/>
  <c r="G158" i="34"/>
  <c r="B158" i="34"/>
  <c r="I150" i="1"/>
  <c r="J158" i="36"/>
  <c r="A158" i="36"/>
  <c r="J157" i="36"/>
  <c r="A157" i="36"/>
  <c r="S160" i="36"/>
  <c r="AD160" i="36"/>
  <c r="H159" i="38"/>
  <c r="B159" i="38"/>
  <c r="G158" i="36"/>
  <c r="S161" i="38"/>
  <c r="AD161" i="38"/>
  <c r="J158" i="38"/>
  <c r="A158" i="38"/>
  <c r="H158" i="38"/>
  <c r="B158" i="38"/>
  <c r="B159" i="32"/>
  <c r="H159" i="32"/>
  <c r="I159" i="32"/>
  <c r="I159" i="35"/>
  <c r="G159" i="35"/>
  <c r="A158" i="35"/>
  <c r="J158" i="35"/>
  <c r="J158" i="34"/>
  <c r="A158" i="34"/>
  <c r="H158" i="32"/>
  <c r="B158" i="32"/>
  <c r="J159" i="33"/>
  <c r="A159" i="33"/>
  <c r="S160" i="34"/>
  <c r="AD160" i="34"/>
  <c r="S161" i="35"/>
  <c r="AD161" i="35"/>
  <c r="G160" i="35"/>
  <c r="I160" i="32"/>
  <c r="S161" i="32"/>
  <c r="AD161" i="32"/>
  <c r="B158" i="33"/>
  <c r="H158" i="33"/>
  <c r="S161" i="33"/>
  <c r="AD161" i="33"/>
  <c r="I160" i="33"/>
  <c r="I159" i="34"/>
  <c r="G159" i="34"/>
  <c r="B159" i="31"/>
  <c r="H159" i="31"/>
  <c r="J158" i="30"/>
  <c r="A158" i="30"/>
  <c r="S161" i="31"/>
  <c r="AD161" i="31"/>
  <c r="J158" i="31"/>
  <c r="A158" i="31"/>
  <c r="I159" i="31"/>
  <c r="H157" i="30"/>
  <c r="B157" i="30"/>
  <c r="H158" i="31"/>
  <c r="B158" i="31"/>
  <c r="I160" i="31"/>
  <c r="G160" i="31"/>
  <c r="S160" i="30"/>
  <c r="AD160" i="30"/>
  <c r="A158" i="29"/>
  <c r="J158" i="29"/>
  <c r="H158" i="29"/>
  <c r="B158" i="29"/>
  <c r="S161" i="29"/>
  <c r="AD161" i="29"/>
  <c r="G159" i="29"/>
  <c r="I159" i="29"/>
  <c r="AM154" i="1"/>
  <c r="AL154" i="1"/>
  <c r="AK154" i="1"/>
  <c r="I151" i="1"/>
  <c r="S152" i="1"/>
  <c r="AD152" i="1"/>
  <c r="B149" i="1"/>
  <c r="H149" i="1"/>
  <c r="B159" i="33"/>
  <c r="B159" i="37"/>
  <c r="G160" i="37"/>
  <c r="H160" i="37"/>
  <c r="A160" i="37"/>
  <c r="J160" i="37"/>
  <c r="G161" i="37"/>
  <c r="S162" i="37"/>
  <c r="AD162" i="37"/>
  <c r="B158" i="30"/>
  <c r="J159" i="38"/>
  <c r="H158" i="34"/>
  <c r="J151" i="1"/>
  <c r="A151" i="1"/>
  <c r="J150" i="1"/>
  <c r="A150" i="1"/>
  <c r="G160" i="32"/>
  <c r="B160" i="32"/>
  <c r="G160" i="38"/>
  <c r="I160" i="38"/>
  <c r="S161" i="36"/>
  <c r="AD161" i="36"/>
  <c r="I160" i="36"/>
  <c r="G159" i="36"/>
  <c r="H158" i="36"/>
  <c r="B158" i="36"/>
  <c r="I159" i="36"/>
  <c r="I161" i="38"/>
  <c r="S162" i="38"/>
  <c r="AD162" i="38"/>
  <c r="A160" i="33"/>
  <c r="J160" i="33"/>
  <c r="B160" i="35"/>
  <c r="H160" i="35"/>
  <c r="J159" i="35"/>
  <c r="A159" i="35"/>
  <c r="I161" i="33"/>
  <c r="S162" i="33"/>
  <c r="AD162" i="33"/>
  <c r="G160" i="33"/>
  <c r="S162" i="32"/>
  <c r="AD162" i="32"/>
  <c r="I161" i="32"/>
  <c r="I160" i="35"/>
  <c r="J160" i="32"/>
  <c r="A160" i="32"/>
  <c r="A159" i="32"/>
  <c r="J159" i="32"/>
  <c r="G161" i="35"/>
  <c r="S162" i="35"/>
  <c r="AD162" i="35"/>
  <c r="H159" i="34"/>
  <c r="B159" i="34"/>
  <c r="H159" i="35"/>
  <c r="B159" i="35"/>
  <c r="J159" i="34"/>
  <c r="A159" i="34"/>
  <c r="G160" i="34"/>
  <c r="S161" i="34"/>
  <c r="AD161" i="34"/>
  <c r="S162" i="31"/>
  <c r="AD162" i="31"/>
  <c r="I161" i="31"/>
  <c r="G159" i="30"/>
  <c r="B160" i="31"/>
  <c r="H160" i="31"/>
  <c r="A159" i="31"/>
  <c r="J159" i="31"/>
  <c r="A160" i="31"/>
  <c r="J160" i="31"/>
  <c r="S161" i="30"/>
  <c r="AD161" i="30"/>
  <c r="I159" i="30"/>
  <c r="B159" i="29"/>
  <c r="H159" i="29"/>
  <c r="S162" i="29"/>
  <c r="AD162" i="29"/>
  <c r="G160" i="29"/>
  <c r="A159" i="29"/>
  <c r="J159" i="29"/>
  <c r="I160" i="29"/>
  <c r="AL155" i="1"/>
  <c r="AM155" i="1"/>
  <c r="AK155" i="1"/>
  <c r="I152" i="1"/>
  <c r="S153" i="1"/>
  <c r="AD153" i="1"/>
  <c r="B150" i="1"/>
  <c r="H150" i="1"/>
  <c r="B160" i="37"/>
  <c r="I161" i="37"/>
  <c r="A161" i="37"/>
  <c r="H161" i="37"/>
  <c r="B161" i="37"/>
  <c r="I162" i="37"/>
  <c r="S163" i="37"/>
  <c r="AD163" i="37"/>
  <c r="H160" i="32"/>
  <c r="I161" i="35"/>
  <c r="A161" i="35"/>
  <c r="A152" i="1"/>
  <c r="J152" i="1"/>
  <c r="G160" i="36"/>
  <c r="B160" i="36"/>
  <c r="J161" i="38"/>
  <c r="A161" i="38"/>
  <c r="H160" i="38"/>
  <c r="B160" i="38"/>
  <c r="J160" i="36"/>
  <c r="A160" i="36"/>
  <c r="G161" i="38"/>
  <c r="G161" i="36"/>
  <c r="S162" i="36"/>
  <c r="AD162" i="36"/>
  <c r="J159" i="36"/>
  <c r="A159" i="36"/>
  <c r="B159" i="36"/>
  <c r="H159" i="36"/>
  <c r="I162" i="38"/>
  <c r="S163" i="38"/>
  <c r="AD163" i="38"/>
  <c r="J160" i="38"/>
  <c r="A160" i="38"/>
  <c r="A161" i="32"/>
  <c r="J161" i="32"/>
  <c r="B160" i="34"/>
  <c r="H160" i="34"/>
  <c r="A161" i="33"/>
  <c r="J161" i="33"/>
  <c r="I162" i="32"/>
  <c r="S163" i="32"/>
  <c r="AD163" i="32"/>
  <c r="A160" i="35"/>
  <c r="J160" i="35"/>
  <c r="G161" i="33"/>
  <c r="B161" i="35"/>
  <c r="H161" i="35"/>
  <c r="I161" i="34"/>
  <c r="S162" i="34"/>
  <c r="AD162" i="34"/>
  <c r="S163" i="33"/>
  <c r="AD163" i="33"/>
  <c r="I162" i="33"/>
  <c r="I160" i="34"/>
  <c r="S163" i="35"/>
  <c r="AD163" i="35"/>
  <c r="H160" i="33"/>
  <c r="B160" i="33"/>
  <c r="G161" i="32"/>
  <c r="G162" i="35"/>
  <c r="I162" i="35"/>
  <c r="A161" i="31"/>
  <c r="J161" i="31"/>
  <c r="I161" i="30"/>
  <c r="S162" i="30"/>
  <c r="AD162" i="30"/>
  <c r="G161" i="31"/>
  <c r="I162" i="31"/>
  <c r="S163" i="31"/>
  <c r="AD163" i="31"/>
  <c r="J159" i="30"/>
  <c r="A159" i="30"/>
  <c r="G160" i="30"/>
  <c r="H159" i="30"/>
  <c r="B159" i="30"/>
  <c r="I160" i="30"/>
  <c r="H160" i="29"/>
  <c r="B160" i="29"/>
  <c r="S163" i="29"/>
  <c r="AD163" i="29"/>
  <c r="G162" i="29"/>
  <c r="J160" i="29"/>
  <c r="A160" i="29"/>
  <c r="G161" i="29"/>
  <c r="I161" i="29"/>
  <c r="AL156" i="1"/>
  <c r="AM156" i="1"/>
  <c r="AK156" i="1"/>
  <c r="I153" i="1"/>
  <c r="S154" i="1"/>
  <c r="AD154" i="1"/>
  <c r="H151" i="1"/>
  <c r="B151" i="1"/>
  <c r="H160" i="36"/>
  <c r="G162" i="37"/>
  <c r="B162" i="37"/>
  <c r="J161" i="37"/>
  <c r="J162" i="37"/>
  <c r="A162" i="37"/>
  <c r="I163" i="37"/>
  <c r="S164" i="37"/>
  <c r="AD164" i="37"/>
  <c r="J161" i="35"/>
  <c r="G161" i="30"/>
  <c r="B161" i="30"/>
  <c r="A153" i="1"/>
  <c r="J153" i="1"/>
  <c r="G162" i="32"/>
  <c r="B162" i="32"/>
  <c r="G162" i="33"/>
  <c r="H162" i="33"/>
  <c r="J162" i="38"/>
  <c r="A162" i="38"/>
  <c r="H161" i="36"/>
  <c r="B161" i="36"/>
  <c r="I161" i="36"/>
  <c r="S164" i="38"/>
  <c r="AD164" i="38"/>
  <c r="G162" i="38"/>
  <c r="S163" i="36"/>
  <c r="AD163" i="36"/>
  <c r="I162" i="36"/>
  <c r="H161" i="38"/>
  <c r="B161" i="38"/>
  <c r="J161" i="34"/>
  <c r="A161" i="34"/>
  <c r="A162" i="32"/>
  <c r="J162" i="32"/>
  <c r="H162" i="35"/>
  <c r="B162" i="35"/>
  <c r="S164" i="32"/>
  <c r="AD164" i="32"/>
  <c r="H161" i="33"/>
  <c r="B161" i="33"/>
  <c r="G163" i="32"/>
  <c r="S163" i="34"/>
  <c r="AD163" i="34"/>
  <c r="G162" i="34"/>
  <c r="J162" i="35"/>
  <c r="A162" i="35"/>
  <c r="A160" i="34"/>
  <c r="J160" i="34"/>
  <c r="S164" i="33"/>
  <c r="AD164" i="33"/>
  <c r="B161" i="32"/>
  <c r="H161" i="32"/>
  <c r="J162" i="33"/>
  <c r="A162" i="33"/>
  <c r="S164" i="35"/>
  <c r="AD164" i="35"/>
  <c r="G163" i="35"/>
  <c r="G161" i="34"/>
  <c r="J162" i="31"/>
  <c r="A162" i="31"/>
  <c r="A160" i="30"/>
  <c r="J160" i="30"/>
  <c r="H160" i="30"/>
  <c r="B160" i="30"/>
  <c r="S164" i="31"/>
  <c r="AD164" i="31"/>
  <c r="I163" i="31"/>
  <c r="H161" i="31"/>
  <c r="B161" i="31"/>
  <c r="S163" i="30"/>
  <c r="AD163" i="30"/>
  <c r="G162" i="30"/>
  <c r="J161" i="30"/>
  <c r="A161" i="30"/>
  <c r="G162" i="31"/>
  <c r="B162" i="29"/>
  <c r="H162" i="29"/>
  <c r="H161" i="29"/>
  <c r="B161" i="29"/>
  <c r="I162" i="29"/>
  <c r="S164" i="29"/>
  <c r="AD164" i="29"/>
  <c r="I163" i="29"/>
  <c r="J161" i="29"/>
  <c r="A161" i="29"/>
  <c r="AL157" i="1"/>
  <c r="AM157" i="1"/>
  <c r="AK157" i="1"/>
  <c r="I154" i="1"/>
  <c r="S155" i="1"/>
  <c r="AD155" i="1"/>
  <c r="B152" i="1"/>
  <c r="H152" i="1"/>
  <c r="H161" i="30"/>
  <c r="G163" i="37"/>
  <c r="H163" i="37"/>
  <c r="H162" i="37"/>
  <c r="J163" i="37"/>
  <c r="A163" i="37"/>
  <c r="G164" i="37"/>
  <c r="S165" i="37"/>
  <c r="AD165" i="37"/>
  <c r="H162" i="32"/>
  <c r="A154" i="1"/>
  <c r="J154" i="1"/>
  <c r="G163" i="31"/>
  <c r="B163" i="31"/>
  <c r="B162" i="33"/>
  <c r="A162" i="36"/>
  <c r="J162" i="36"/>
  <c r="S165" i="38"/>
  <c r="AD165" i="38"/>
  <c r="I164" i="38"/>
  <c r="J161" i="36"/>
  <c r="A161" i="36"/>
  <c r="G163" i="38"/>
  <c r="I163" i="38"/>
  <c r="H162" i="38"/>
  <c r="B162" i="38"/>
  <c r="S164" i="36"/>
  <c r="AD164" i="36"/>
  <c r="G163" i="36"/>
  <c r="G162" i="36"/>
  <c r="H163" i="35"/>
  <c r="B163" i="35"/>
  <c r="B162" i="34"/>
  <c r="H162" i="34"/>
  <c r="S164" i="34"/>
  <c r="AD164" i="34"/>
  <c r="S165" i="32"/>
  <c r="AD165" i="32"/>
  <c r="I164" i="32"/>
  <c r="G163" i="34"/>
  <c r="S165" i="33"/>
  <c r="AD165" i="33"/>
  <c r="G164" i="32"/>
  <c r="I162" i="34"/>
  <c r="H163" i="32"/>
  <c r="B163" i="32"/>
  <c r="I163" i="32"/>
  <c r="H161" i="34"/>
  <c r="B161" i="34"/>
  <c r="I164" i="35"/>
  <c r="S165" i="35"/>
  <c r="AD165" i="35"/>
  <c r="I163" i="35"/>
  <c r="I163" i="33"/>
  <c r="G163" i="33"/>
  <c r="B162" i="30"/>
  <c r="H162" i="30"/>
  <c r="J163" i="31"/>
  <c r="A163" i="31"/>
  <c r="S164" i="30"/>
  <c r="AD164" i="30"/>
  <c r="I162" i="30"/>
  <c r="H162" i="31"/>
  <c r="B162" i="31"/>
  <c r="S165" i="31"/>
  <c r="AD165" i="31"/>
  <c r="J163" i="29"/>
  <c r="A163" i="29"/>
  <c r="S165" i="29"/>
  <c r="AD165" i="29"/>
  <c r="G163" i="29"/>
  <c r="A162" i="29"/>
  <c r="J162" i="29"/>
  <c r="AM158" i="1"/>
  <c r="AL158" i="1"/>
  <c r="AK158" i="1"/>
  <c r="S156" i="1"/>
  <c r="AD156" i="1"/>
  <c r="H153" i="1"/>
  <c r="B153" i="1"/>
  <c r="H163" i="31"/>
  <c r="B163" i="37"/>
  <c r="I164" i="37"/>
  <c r="A164" i="37"/>
  <c r="H164" i="37"/>
  <c r="B164" i="37"/>
  <c r="G165" i="37"/>
  <c r="S166" i="37"/>
  <c r="AD166" i="37"/>
  <c r="G164" i="38"/>
  <c r="B164" i="38"/>
  <c r="I155" i="1"/>
  <c r="H163" i="36"/>
  <c r="B163" i="36"/>
  <c r="A164" i="38"/>
  <c r="J164" i="38"/>
  <c r="J163" i="38"/>
  <c r="A163" i="38"/>
  <c r="H163" i="38"/>
  <c r="B163" i="38"/>
  <c r="S165" i="36"/>
  <c r="AD165" i="36"/>
  <c r="I164" i="36"/>
  <c r="I163" i="36"/>
  <c r="S166" i="38"/>
  <c r="AD166" i="38"/>
  <c r="H162" i="36"/>
  <c r="B162" i="36"/>
  <c r="J163" i="32"/>
  <c r="A163" i="32"/>
  <c r="H163" i="34"/>
  <c r="B163" i="34"/>
  <c r="I165" i="32"/>
  <c r="S166" i="32"/>
  <c r="AD166" i="32"/>
  <c r="J163" i="35"/>
  <c r="A163" i="35"/>
  <c r="A164" i="32"/>
  <c r="J164" i="32"/>
  <c r="A163" i="33"/>
  <c r="J163" i="33"/>
  <c r="S165" i="34"/>
  <c r="AD165" i="34"/>
  <c r="I164" i="33"/>
  <c r="I165" i="35"/>
  <c r="S166" i="35"/>
  <c r="AD166" i="35"/>
  <c r="J164" i="35"/>
  <c r="A164" i="35"/>
  <c r="G164" i="33"/>
  <c r="B164" i="32"/>
  <c r="H164" i="32"/>
  <c r="I163" i="34"/>
  <c r="A162" i="34"/>
  <c r="J162" i="34"/>
  <c r="S166" i="33"/>
  <c r="AD166" i="33"/>
  <c r="G165" i="33"/>
  <c r="H163" i="33"/>
  <c r="B163" i="33"/>
  <c r="G164" i="35"/>
  <c r="G164" i="31"/>
  <c r="S166" i="31"/>
  <c r="AD166" i="31"/>
  <c r="I164" i="31"/>
  <c r="S165" i="30"/>
  <c r="AD165" i="30"/>
  <c r="I163" i="30"/>
  <c r="G163" i="30"/>
  <c r="A162" i="30"/>
  <c r="J162" i="30"/>
  <c r="S166" i="29"/>
  <c r="AD166" i="29"/>
  <c r="H163" i="29"/>
  <c r="B163" i="29"/>
  <c r="I164" i="29"/>
  <c r="G164" i="29"/>
  <c r="AK159" i="1"/>
  <c r="AM159" i="1"/>
  <c r="AL159" i="1"/>
  <c r="S157" i="1"/>
  <c r="AD157" i="1"/>
  <c r="H154" i="1"/>
  <c r="B154" i="1"/>
  <c r="I165" i="37"/>
  <c r="J165" i="37"/>
  <c r="J164" i="37"/>
  <c r="B165" i="37"/>
  <c r="H165" i="37"/>
  <c r="G166" i="37"/>
  <c r="S167" i="37"/>
  <c r="AD167" i="37"/>
  <c r="G165" i="35"/>
  <c r="H165" i="35"/>
  <c r="H164" i="38"/>
  <c r="G165" i="32"/>
  <c r="H165" i="32"/>
  <c r="A155" i="1"/>
  <c r="J155" i="1"/>
  <c r="I156" i="1"/>
  <c r="J164" i="36"/>
  <c r="A164" i="36"/>
  <c r="J163" i="36"/>
  <c r="A163" i="36"/>
  <c r="S167" i="38"/>
  <c r="AD167" i="38"/>
  <c r="I166" i="38"/>
  <c r="G165" i="38"/>
  <c r="S166" i="36"/>
  <c r="AD166" i="36"/>
  <c r="I165" i="38"/>
  <c r="G164" i="36"/>
  <c r="J165" i="35"/>
  <c r="A165" i="35"/>
  <c r="B165" i="33"/>
  <c r="H165" i="33"/>
  <c r="S167" i="35"/>
  <c r="AD167" i="35"/>
  <c r="S166" i="34"/>
  <c r="AD166" i="34"/>
  <c r="G165" i="34"/>
  <c r="J165" i="32"/>
  <c r="A165" i="32"/>
  <c r="I166" i="33"/>
  <c r="G166" i="33"/>
  <c r="S167" i="32"/>
  <c r="AD167" i="32"/>
  <c r="I164" i="34"/>
  <c r="H164" i="33"/>
  <c r="B164" i="33"/>
  <c r="G164" i="34"/>
  <c r="S167" i="33"/>
  <c r="AD167" i="33"/>
  <c r="I165" i="33"/>
  <c r="J164" i="33"/>
  <c r="A164" i="33"/>
  <c r="H164" i="35"/>
  <c r="B164" i="35"/>
  <c r="J163" i="34"/>
  <c r="A163" i="34"/>
  <c r="G166" i="35"/>
  <c r="I166" i="35"/>
  <c r="J163" i="30"/>
  <c r="A163" i="30"/>
  <c r="H163" i="30"/>
  <c r="B163" i="30"/>
  <c r="S167" i="31"/>
  <c r="AD167" i="31"/>
  <c r="G164" i="30"/>
  <c r="A164" i="31"/>
  <c r="J164" i="31"/>
  <c r="I164" i="30"/>
  <c r="H164" i="31"/>
  <c r="B164" i="31"/>
  <c r="G165" i="31"/>
  <c r="I165" i="30"/>
  <c r="S166" i="30"/>
  <c r="AD166" i="30"/>
  <c r="I165" i="31"/>
  <c r="B164" i="29"/>
  <c r="H164" i="29"/>
  <c r="A164" i="29"/>
  <c r="J164" i="29"/>
  <c r="S167" i="29"/>
  <c r="AD167" i="29"/>
  <c r="G166" i="29"/>
  <c r="G165" i="29"/>
  <c r="I165" i="29"/>
  <c r="AK160" i="1"/>
  <c r="AM160" i="1"/>
  <c r="AL160" i="1"/>
  <c r="S158" i="1"/>
  <c r="AD158" i="1"/>
  <c r="B155" i="1"/>
  <c r="H155" i="1"/>
  <c r="B165" i="35"/>
  <c r="A165" i="37"/>
  <c r="I166" i="37"/>
  <c r="A166" i="37"/>
  <c r="H166" i="37"/>
  <c r="B166" i="37"/>
  <c r="G167" i="37"/>
  <c r="S168" i="37"/>
  <c r="AD168" i="37"/>
  <c r="B165" i="32"/>
  <c r="J156" i="1"/>
  <c r="A156" i="1"/>
  <c r="I157" i="1"/>
  <c r="J166" i="38"/>
  <c r="A166" i="38"/>
  <c r="H165" i="38"/>
  <c r="B165" i="38"/>
  <c r="G166" i="38"/>
  <c r="J165" i="38"/>
  <c r="A165" i="38"/>
  <c r="H164" i="36"/>
  <c r="B164" i="36"/>
  <c r="I166" i="36"/>
  <c r="S167" i="36"/>
  <c r="AD167" i="36"/>
  <c r="I167" i="38"/>
  <c r="S168" i="38"/>
  <c r="AD168" i="38"/>
  <c r="G165" i="36"/>
  <c r="I165" i="36"/>
  <c r="H166" i="33"/>
  <c r="B166" i="33"/>
  <c r="B165" i="34"/>
  <c r="H164" i="34"/>
  <c r="H165" i="34"/>
  <c r="S167" i="34"/>
  <c r="AD167" i="34"/>
  <c r="J166" i="33"/>
  <c r="A166" i="33"/>
  <c r="A165" i="33"/>
  <c r="J165" i="33"/>
  <c r="S168" i="35"/>
  <c r="AD168" i="35"/>
  <c r="G167" i="35"/>
  <c r="I165" i="34"/>
  <c r="A166" i="35"/>
  <c r="J166" i="35"/>
  <c r="I167" i="33"/>
  <c r="S168" i="33"/>
  <c r="AD168" i="33"/>
  <c r="A164" i="34"/>
  <c r="J164" i="34"/>
  <c r="B164" i="34"/>
  <c r="B166" i="35"/>
  <c r="H166" i="35"/>
  <c r="G166" i="32"/>
  <c r="I167" i="32"/>
  <c r="S168" i="32"/>
  <c r="AD168" i="32"/>
  <c r="I166" i="32"/>
  <c r="J165" i="30"/>
  <c r="A165" i="30"/>
  <c r="S167" i="30"/>
  <c r="AD167" i="30"/>
  <c r="I166" i="30"/>
  <c r="J165" i="31"/>
  <c r="A165" i="31"/>
  <c r="I167" i="31"/>
  <c r="S168" i="31"/>
  <c r="AD168" i="31"/>
  <c r="G165" i="30"/>
  <c r="H165" i="31"/>
  <c r="B165" i="31"/>
  <c r="G166" i="31"/>
  <c r="I166" i="31"/>
  <c r="B164" i="30"/>
  <c r="H164" i="30"/>
  <c r="A164" i="30"/>
  <c r="J164" i="30"/>
  <c r="H166" i="29"/>
  <c r="B166" i="29"/>
  <c r="H165" i="29"/>
  <c r="B165" i="29"/>
  <c r="I166" i="29"/>
  <c r="J165" i="29"/>
  <c r="A165" i="29"/>
  <c r="I167" i="29"/>
  <c r="S168" i="29"/>
  <c r="AD168" i="29"/>
  <c r="AL161" i="1"/>
  <c r="AM161" i="1"/>
  <c r="AK161" i="1"/>
  <c r="H156" i="1"/>
  <c r="B156" i="1"/>
  <c r="I158" i="1"/>
  <c r="S159" i="1"/>
  <c r="AD159" i="1"/>
  <c r="I167" i="37"/>
  <c r="A167" i="37"/>
  <c r="J166" i="37"/>
  <c r="B167" i="37"/>
  <c r="H167" i="37"/>
  <c r="G168" i="37"/>
  <c r="S169" i="37"/>
  <c r="AD169" i="37"/>
  <c r="G167" i="33"/>
  <c r="H167" i="33"/>
  <c r="A158" i="1"/>
  <c r="G167" i="32"/>
  <c r="H167" i="32"/>
  <c r="G166" i="30"/>
  <c r="H166" i="30"/>
  <c r="J157" i="1"/>
  <c r="J158" i="1"/>
  <c r="A157" i="1"/>
  <c r="H158" i="1"/>
  <c r="J167" i="38"/>
  <c r="A167" i="38"/>
  <c r="G167" i="38"/>
  <c r="J166" i="36"/>
  <c r="A166" i="36"/>
  <c r="S169" i="38"/>
  <c r="AD169" i="38"/>
  <c r="G168" i="38"/>
  <c r="H166" i="38"/>
  <c r="B166" i="38"/>
  <c r="S168" i="36"/>
  <c r="AD168" i="36"/>
  <c r="A165" i="36"/>
  <c r="J165" i="36"/>
  <c r="G167" i="36"/>
  <c r="I167" i="36"/>
  <c r="H165" i="36"/>
  <c r="B165" i="36"/>
  <c r="G166" i="36"/>
  <c r="A167" i="32"/>
  <c r="J167" i="32"/>
  <c r="B167" i="35"/>
  <c r="H167" i="35"/>
  <c r="B166" i="32"/>
  <c r="H166" i="32"/>
  <c r="J167" i="33"/>
  <c r="A167" i="33"/>
  <c r="A166" i="32"/>
  <c r="J166" i="32"/>
  <c r="S169" i="33"/>
  <c r="AD169" i="33"/>
  <c r="I168" i="33"/>
  <c r="S168" i="34"/>
  <c r="AD168" i="34"/>
  <c r="I167" i="34"/>
  <c r="A165" i="34"/>
  <c r="J165" i="34"/>
  <c r="S169" i="32"/>
  <c r="AD169" i="32"/>
  <c r="I168" i="32"/>
  <c r="G166" i="34"/>
  <c r="I167" i="35"/>
  <c r="I168" i="35"/>
  <c r="S169" i="35"/>
  <c r="AD169" i="35"/>
  <c r="I166" i="34"/>
  <c r="J167" i="31"/>
  <c r="A167" i="31"/>
  <c r="J166" i="30"/>
  <c r="A166" i="30"/>
  <c r="J166" i="31"/>
  <c r="A166" i="31"/>
  <c r="B166" i="31"/>
  <c r="H166" i="31"/>
  <c r="I168" i="31"/>
  <c r="S169" i="31"/>
  <c r="AD169" i="31"/>
  <c r="S168" i="30"/>
  <c r="AD168" i="30"/>
  <c r="H165" i="30"/>
  <c r="B165" i="30"/>
  <c r="G167" i="31"/>
  <c r="A167" i="29"/>
  <c r="J167" i="29"/>
  <c r="S169" i="29"/>
  <c r="AD169" i="29"/>
  <c r="G168" i="29"/>
  <c r="G167" i="29"/>
  <c r="A166" i="29"/>
  <c r="J166" i="29"/>
  <c r="AL162" i="1"/>
  <c r="AM162" i="1"/>
  <c r="AK162" i="1"/>
  <c r="S160" i="1"/>
  <c r="AD160" i="1"/>
  <c r="H157" i="1"/>
  <c r="B157" i="1"/>
  <c r="J167" i="37"/>
  <c r="I168" i="37"/>
  <c r="J168" i="37"/>
  <c r="H168" i="37"/>
  <c r="B168" i="37"/>
  <c r="I169" i="37"/>
  <c r="S170" i="37"/>
  <c r="AD170" i="37"/>
  <c r="B167" i="33"/>
  <c r="B167" i="32"/>
  <c r="B166" i="30"/>
  <c r="B158" i="1"/>
  <c r="G168" i="32"/>
  <c r="H168" i="32"/>
  <c r="I159" i="1"/>
  <c r="I168" i="38"/>
  <c r="J168" i="38"/>
  <c r="B168" i="38"/>
  <c r="H168" i="38"/>
  <c r="H167" i="38"/>
  <c r="B167" i="38"/>
  <c r="S170" i="38"/>
  <c r="AD170" i="38"/>
  <c r="B167" i="36"/>
  <c r="H167" i="36"/>
  <c r="H166" i="36"/>
  <c r="B166" i="36"/>
  <c r="A167" i="36"/>
  <c r="J167" i="36"/>
  <c r="S169" i="36"/>
  <c r="AD169" i="36"/>
  <c r="J168" i="33"/>
  <c r="A168" i="33"/>
  <c r="J168" i="35"/>
  <c r="A168" i="35"/>
  <c r="A167" i="34"/>
  <c r="J167" i="34"/>
  <c r="G167" i="34"/>
  <c r="J166" i="34"/>
  <c r="A166" i="34"/>
  <c r="H166" i="34"/>
  <c r="B166" i="34"/>
  <c r="S170" i="35"/>
  <c r="AD170" i="35"/>
  <c r="I169" i="32"/>
  <c r="S170" i="32"/>
  <c r="AD170" i="32"/>
  <c r="S170" i="33"/>
  <c r="AD170" i="33"/>
  <c r="G168" i="33"/>
  <c r="G168" i="35"/>
  <c r="G168" i="34"/>
  <c r="S169" i="34"/>
  <c r="AD169" i="34"/>
  <c r="A168" i="32"/>
  <c r="J168" i="32"/>
  <c r="A167" i="35"/>
  <c r="J167" i="35"/>
  <c r="J168" i="31"/>
  <c r="A168" i="31"/>
  <c r="B167" i="31"/>
  <c r="H167" i="31"/>
  <c r="G168" i="31"/>
  <c r="G167" i="30"/>
  <c r="S170" i="31"/>
  <c r="AD170" i="31"/>
  <c r="I169" i="31"/>
  <c r="S169" i="30"/>
  <c r="AD169" i="30"/>
  <c r="I167" i="30"/>
  <c r="H168" i="29"/>
  <c r="B168" i="29"/>
  <c r="I168" i="29"/>
  <c r="S170" i="29"/>
  <c r="AD170" i="29"/>
  <c r="H167" i="29"/>
  <c r="B167" i="29"/>
  <c r="AL163" i="1"/>
  <c r="AK163" i="1"/>
  <c r="AM163" i="1"/>
  <c r="H159" i="1"/>
  <c r="B159" i="1"/>
  <c r="S161" i="1"/>
  <c r="AD161" i="1"/>
  <c r="G169" i="37"/>
  <c r="B169" i="37"/>
  <c r="A168" i="37"/>
  <c r="J169" i="37"/>
  <c r="A169" i="37"/>
  <c r="G170" i="37"/>
  <c r="S171" i="37"/>
  <c r="AD171" i="37"/>
  <c r="A168" i="38"/>
  <c r="B168" i="32"/>
  <c r="I160" i="1"/>
  <c r="A159" i="1"/>
  <c r="J159" i="1"/>
  <c r="S170" i="36"/>
  <c r="AD170" i="36"/>
  <c r="G169" i="36"/>
  <c r="S171" i="38"/>
  <c r="AD171" i="38"/>
  <c r="G168" i="36"/>
  <c r="G169" i="38"/>
  <c r="I168" i="36"/>
  <c r="I169" i="38"/>
  <c r="A169" i="32"/>
  <c r="J169" i="32"/>
  <c r="H168" i="34"/>
  <c r="B168" i="34"/>
  <c r="S171" i="35"/>
  <c r="AD171" i="35"/>
  <c r="I169" i="33"/>
  <c r="S171" i="32"/>
  <c r="AD171" i="32"/>
  <c r="G169" i="33"/>
  <c r="B167" i="34"/>
  <c r="H167" i="34"/>
  <c r="S170" i="34"/>
  <c r="AD170" i="34"/>
  <c r="G169" i="34"/>
  <c r="I170" i="32"/>
  <c r="G170" i="32"/>
  <c r="I169" i="34"/>
  <c r="B168" i="35"/>
  <c r="H168" i="35"/>
  <c r="H168" i="33"/>
  <c r="B168" i="33"/>
  <c r="I169" i="35"/>
  <c r="I168" i="34"/>
  <c r="S171" i="33"/>
  <c r="AD171" i="33"/>
  <c r="I170" i="33"/>
  <c r="G169" i="32"/>
  <c r="G169" i="35"/>
  <c r="A169" i="31"/>
  <c r="J169" i="31"/>
  <c r="H168" i="31"/>
  <c r="B168" i="31"/>
  <c r="I168" i="30"/>
  <c r="S171" i="31"/>
  <c r="AD171" i="31"/>
  <c r="G168" i="30"/>
  <c r="A167" i="30"/>
  <c r="J167" i="30"/>
  <c r="H167" i="30"/>
  <c r="B167" i="30"/>
  <c r="S170" i="30"/>
  <c r="AD170" i="30"/>
  <c r="G169" i="31"/>
  <c r="S171" i="29"/>
  <c r="AD171" i="29"/>
  <c r="J168" i="29"/>
  <c r="A168" i="29"/>
  <c r="I169" i="29"/>
  <c r="G169" i="29"/>
  <c r="AL164" i="1"/>
  <c r="AK164" i="1"/>
  <c r="AM164" i="1"/>
  <c r="H160" i="1"/>
  <c r="B160" i="1"/>
  <c r="S162" i="1"/>
  <c r="AD162" i="1"/>
  <c r="H169" i="37"/>
  <c r="I170" i="37"/>
  <c r="J170" i="37"/>
  <c r="H170" i="37"/>
  <c r="B170" i="37"/>
  <c r="G171" i="37"/>
  <c r="S172" i="37"/>
  <c r="AD172" i="37"/>
  <c r="I161" i="1"/>
  <c r="A160" i="1"/>
  <c r="J160" i="1"/>
  <c r="H169" i="36"/>
  <c r="B169" i="36"/>
  <c r="G170" i="38"/>
  <c r="B169" i="38"/>
  <c r="H169" i="38"/>
  <c r="I170" i="38"/>
  <c r="A169" i="38"/>
  <c r="J169" i="38"/>
  <c r="S172" i="38"/>
  <c r="AD172" i="38"/>
  <c r="G171" i="38"/>
  <c r="S171" i="36"/>
  <c r="AD171" i="36"/>
  <c r="J168" i="36"/>
  <c r="A168" i="36"/>
  <c r="H168" i="36"/>
  <c r="B168" i="36"/>
  <c r="I169" i="36"/>
  <c r="A170" i="33"/>
  <c r="J170" i="33"/>
  <c r="A169" i="33"/>
  <c r="J169" i="33"/>
  <c r="H169" i="35"/>
  <c r="B169" i="35"/>
  <c r="S172" i="33"/>
  <c r="AD172" i="33"/>
  <c r="G170" i="33"/>
  <c r="H169" i="33"/>
  <c r="B169" i="33"/>
  <c r="I170" i="34"/>
  <c r="S171" i="34"/>
  <c r="AD171" i="34"/>
  <c r="J168" i="34"/>
  <c r="J169" i="34"/>
  <c r="A168" i="34"/>
  <c r="G171" i="35"/>
  <c r="S172" i="35"/>
  <c r="AD172" i="35"/>
  <c r="H170" i="32"/>
  <c r="B170" i="32"/>
  <c r="G170" i="35"/>
  <c r="A169" i="34"/>
  <c r="J169" i="35"/>
  <c r="A169" i="35"/>
  <c r="I170" i="35"/>
  <c r="B169" i="34"/>
  <c r="H169" i="34"/>
  <c r="H169" i="32"/>
  <c r="B169" i="32"/>
  <c r="J170" i="32"/>
  <c r="A170" i="32"/>
  <c r="S172" i="32"/>
  <c r="AD172" i="32"/>
  <c r="I170" i="30"/>
  <c r="S171" i="30"/>
  <c r="AD171" i="30"/>
  <c r="H169" i="31"/>
  <c r="B169" i="31"/>
  <c r="S172" i="31"/>
  <c r="AD172" i="31"/>
  <c r="G171" i="31"/>
  <c r="G170" i="31"/>
  <c r="G169" i="30"/>
  <c r="I169" i="30"/>
  <c r="H168" i="30"/>
  <c r="B168" i="30"/>
  <c r="J168" i="30"/>
  <c r="A168" i="30"/>
  <c r="I170" i="31"/>
  <c r="H169" i="29"/>
  <c r="B169" i="29"/>
  <c r="J169" i="29"/>
  <c r="A169" i="29"/>
  <c r="G170" i="29"/>
  <c r="S172" i="29"/>
  <c r="AD172" i="29"/>
  <c r="I170" i="29"/>
  <c r="AK165" i="1"/>
  <c r="AL165" i="1"/>
  <c r="AM165" i="1"/>
  <c r="H161" i="1"/>
  <c r="B161" i="1"/>
  <c r="S163" i="1"/>
  <c r="AD163" i="1"/>
  <c r="I171" i="37"/>
  <c r="J171" i="37"/>
  <c r="A170" i="37"/>
  <c r="H171" i="37"/>
  <c r="B171" i="37"/>
  <c r="I172" i="37"/>
  <c r="S173" i="37"/>
  <c r="AD173" i="37"/>
  <c r="G170" i="34"/>
  <c r="H170" i="34"/>
  <c r="G170" i="30"/>
  <c r="H169" i="30"/>
  <c r="H170" i="30"/>
  <c r="I162" i="1"/>
  <c r="A161" i="1"/>
  <c r="J161" i="1"/>
  <c r="H171" i="38"/>
  <c r="B171" i="38"/>
  <c r="J169" i="36"/>
  <c r="A169" i="36"/>
  <c r="I171" i="38"/>
  <c r="H170" i="38"/>
  <c r="B170" i="38"/>
  <c r="I171" i="36"/>
  <c r="G171" i="36"/>
  <c r="J170" i="38"/>
  <c r="A170" i="38"/>
  <c r="G170" i="36"/>
  <c r="S172" i="36"/>
  <c r="AD172" i="36"/>
  <c r="I170" i="36"/>
  <c r="S173" i="38"/>
  <c r="AD173" i="38"/>
  <c r="I172" i="38"/>
  <c r="H171" i="35"/>
  <c r="B171" i="35"/>
  <c r="S172" i="34"/>
  <c r="AD172" i="34"/>
  <c r="I171" i="34"/>
  <c r="S173" i="33"/>
  <c r="AD173" i="33"/>
  <c r="G172" i="33"/>
  <c r="S173" i="35"/>
  <c r="AD173" i="35"/>
  <c r="B170" i="33"/>
  <c r="H170" i="33"/>
  <c r="I171" i="33"/>
  <c r="A170" i="34"/>
  <c r="J170" i="34"/>
  <c r="S173" i="32"/>
  <c r="AD173" i="32"/>
  <c r="G171" i="32"/>
  <c r="H170" i="35"/>
  <c r="B170" i="35"/>
  <c r="I171" i="32"/>
  <c r="A170" i="35"/>
  <c r="J170" i="35"/>
  <c r="G171" i="33"/>
  <c r="I171" i="35"/>
  <c r="B171" i="31"/>
  <c r="H171" i="31"/>
  <c r="B169" i="30"/>
  <c r="A169" i="30"/>
  <c r="J169" i="30"/>
  <c r="I172" i="31"/>
  <c r="S173" i="31"/>
  <c r="AD173" i="31"/>
  <c r="J170" i="30"/>
  <c r="A170" i="30"/>
  <c r="H170" i="31"/>
  <c r="B170" i="31"/>
  <c r="J170" i="31"/>
  <c r="A170" i="31"/>
  <c r="I171" i="31"/>
  <c r="S172" i="30"/>
  <c r="AD172" i="30"/>
  <c r="S173" i="29"/>
  <c r="AD173" i="29"/>
  <c r="J170" i="29"/>
  <c r="A170" i="29"/>
  <c r="G171" i="29"/>
  <c r="I171" i="29"/>
  <c r="H170" i="29"/>
  <c r="B170" i="29"/>
  <c r="AM166" i="1"/>
  <c r="AK166" i="1"/>
  <c r="AL166" i="1"/>
  <c r="S164" i="1"/>
  <c r="AD164" i="1"/>
  <c r="A171" i="37"/>
  <c r="G172" i="37"/>
  <c r="H172" i="37"/>
  <c r="A172" i="37"/>
  <c r="J172" i="37"/>
  <c r="G173" i="37"/>
  <c r="S174" i="37"/>
  <c r="AD174" i="37"/>
  <c r="B170" i="34"/>
  <c r="B170" i="30"/>
  <c r="G172" i="38"/>
  <c r="H172" i="38"/>
  <c r="J162" i="1"/>
  <c r="A162" i="1"/>
  <c r="G171" i="34"/>
  <c r="B171" i="34"/>
  <c r="I163" i="1"/>
  <c r="J172" i="38"/>
  <c r="A172" i="38"/>
  <c r="H170" i="36"/>
  <c r="B170" i="36"/>
  <c r="J171" i="38"/>
  <c r="A171" i="38"/>
  <c r="B171" i="36"/>
  <c r="H171" i="36"/>
  <c r="J171" i="36"/>
  <c r="A171" i="36"/>
  <c r="J170" i="36"/>
  <c r="A170" i="36"/>
  <c r="S174" i="38"/>
  <c r="AD174" i="38"/>
  <c r="I173" i="38"/>
  <c r="S173" i="36"/>
  <c r="AD173" i="36"/>
  <c r="H172" i="33"/>
  <c r="B172" i="33"/>
  <c r="S174" i="35"/>
  <c r="AD174" i="35"/>
  <c r="H171" i="33"/>
  <c r="B171" i="33"/>
  <c r="I172" i="35"/>
  <c r="J171" i="33"/>
  <c r="A171" i="33"/>
  <c r="A171" i="32"/>
  <c r="J171" i="32"/>
  <c r="S174" i="33"/>
  <c r="AD174" i="33"/>
  <c r="I172" i="33"/>
  <c r="I172" i="32"/>
  <c r="J171" i="35"/>
  <c r="A171" i="35"/>
  <c r="G172" i="35"/>
  <c r="S173" i="34"/>
  <c r="AD173" i="34"/>
  <c r="J171" i="34"/>
  <c r="A171" i="34"/>
  <c r="B171" i="32"/>
  <c r="H171" i="32"/>
  <c r="G172" i="32"/>
  <c r="S174" i="32"/>
  <c r="AD174" i="32"/>
  <c r="J172" i="31"/>
  <c r="A172" i="31"/>
  <c r="G171" i="30"/>
  <c r="I172" i="30"/>
  <c r="S173" i="30"/>
  <c r="AD173" i="30"/>
  <c r="S174" i="31"/>
  <c r="AD174" i="31"/>
  <c r="A171" i="31"/>
  <c r="J171" i="31"/>
  <c r="G172" i="31"/>
  <c r="I171" i="30"/>
  <c r="A171" i="29"/>
  <c r="J171" i="29"/>
  <c r="B171" i="29"/>
  <c r="H171" i="29"/>
  <c r="I172" i="29"/>
  <c r="S174" i="29"/>
  <c r="AD174" i="29"/>
  <c r="G172" i="29"/>
  <c r="AK167" i="1"/>
  <c r="AL167" i="1"/>
  <c r="AM167" i="1"/>
  <c r="I164" i="1"/>
  <c r="S165" i="1"/>
  <c r="AD165" i="1"/>
  <c r="H162" i="1"/>
  <c r="B162" i="1"/>
  <c r="I173" i="37"/>
  <c r="A173" i="37"/>
  <c r="B172" i="37"/>
  <c r="H173" i="37"/>
  <c r="B173" i="37"/>
  <c r="I174" i="37"/>
  <c r="S175" i="37"/>
  <c r="AD175" i="37"/>
  <c r="B172" i="38"/>
  <c r="H171" i="34"/>
  <c r="J164" i="1"/>
  <c r="A164" i="1"/>
  <c r="J163" i="1"/>
  <c r="A163" i="1"/>
  <c r="J173" i="38"/>
  <c r="A173" i="38"/>
  <c r="I174" i="38"/>
  <c r="S175" i="38"/>
  <c r="AD175" i="38"/>
  <c r="G173" i="38"/>
  <c r="I173" i="36"/>
  <c r="S174" i="36"/>
  <c r="AD174" i="36"/>
  <c r="G172" i="36"/>
  <c r="I172" i="36"/>
  <c r="I174" i="32"/>
  <c r="S175" i="32"/>
  <c r="AD175" i="32"/>
  <c r="S175" i="35"/>
  <c r="AD175" i="35"/>
  <c r="G174" i="35"/>
  <c r="A172" i="33"/>
  <c r="J172" i="33"/>
  <c r="G173" i="33"/>
  <c r="S175" i="33"/>
  <c r="AD175" i="33"/>
  <c r="I174" i="33"/>
  <c r="B172" i="35"/>
  <c r="H172" i="35"/>
  <c r="G173" i="35"/>
  <c r="H172" i="32"/>
  <c r="B172" i="32"/>
  <c r="I173" i="33"/>
  <c r="I173" i="34"/>
  <c r="S174" i="34"/>
  <c r="AD174" i="34"/>
  <c r="G172" i="34"/>
  <c r="I173" i="35"/>
  <c r="A172" i="35"/>
  <c r="J172" i="35"/>
  <c r="I172" i="34"/>
  <c r="I173" i="32"/>
  <c r="J172" i="32"/>
  <c r="A172" i="32"/>
  <c r="G173" i="32"/>
  <c r="J172" i="30"/>
  <c r="A172" i="30"/>
  <c r="J171" i="30"/>
  <c r="A171" i="30"/>
  <c r="H171" i="30"/>
  <c r="B171" i="30"/>
  <c r="G173" i="31"/>
  <c r="I173" i="31"/>
  <c r="I174" i="31"/>
  <c r="S175" i="31"/>
  <c r="AD175" i="31"/>
  <c r="G172" i="30"/>
  <c r="I173" i="30"/>
  <c r="S174" i="30"/>
  <c r="AD174" i="30"/>
  <c r="H172" i="31"/>
  <c r="B172" i="31"/>
  <c r="B172" i="29"/>
  <c r="H172" i="29"/>
  <c r="S175" i="29"/>
  <c r="AD175" i="29"/>
  <c r="I174" i="29"/>
  <c r="A172" i="29"/>
  <c r="J172" i="29"/>
  <c r="G173" i="29"/>
  <c r="I173" i="29"/>
  <c r="AK168" i="1"/>
  <c r="AM168" i="1"/>
  <c r="AL168" i="1"/>
  <c r="B163" i="1"/>
  <c r="H163" i="1"/>
  <c r="I165" i="1"/>
  <c r="S166" i="1"/>
  <c r="AD166" i="1"/>
  <c r="J173" i="37"/>
  <c r="G174" i="37"/>
  <c r="H174" i="37"/>
  <c r="J174" i="37"/>
  <c r="A174" i="37"/>
  <c r="I175" i="37"/>
  <c r="S176" i="37"/>
  <c r="AD176" i="37"/>
  <c r="G174" i="32"/>
  <c r="B174" i="32"/>
  <c r="G173" i="34"/>
  <c r="B173" i="34"/>
  <c r="J165" i="1"/>
  <c r="A165" i="1"/>
  <c r="I174" i="35"/>
  <c r="A174" i="35"/>
  <c r="G173" i="36"/>
  <c r="B173" i="36"/>
  <c r="J174" i="38"/>
  <c r="A174" i="38"/>
  <c r="J173" i="36"/>
  <c r="A173" i="36"/>
  <c r="H173" i="38"/>
  <c r="B173" i="38"/>
  <c r="J172" i="36"/>
  <c r="A172" i="36"/>
  <c r="G174" i="38"/>
  <c r="B172" i="36"/>
  <c r="H172" i="36"/>
  <c r="S175" i="36"/>
  <c r="AD175" i="36"/>
  <c r="I175" i="38"/>
  <c r="S176" i="38"/>
  <c r="AD176" i="38"/>
  <c r="J174" i="33"/>
  <c r="A174" i="33"/>
  <c r="J173" i="34"/>
  <c r="A173" i="34"/>
  <c r="J174" i="32"/>
  <c r="A174" i="32"/>
  <c r="B173" i="32"/>
  <c r="H173" i="32"/>
  <c r="H173" i="33"/>
  <c r="B173" i="33"/>
  <c r="A173" i="35"/>
  <c r="J173" i="35"/>
  <c r="H172" i="34"/>
  <c r="B172" i="34"/>
  <c r="S176" i="35"/>
  <c r="AD176" i="35"/>
  <c r="S176" i="33"/>
  <c r="AD176" i="33"/>
  <c r="G175" i="33"/>
  <c r="A173" i="32"/>
  <c r="J173" i="32"/>
  <c r="S175" i="34"/>
  <c r="AD175" i="34"/>
  <c r="I174" i="34"/>
  <c r="H174" i="35"/>
  <c r="B174" i="35"/>
  <c r="J172" i="34"/>
  <c r="A172" i="34"/>
  <c r="S176" i="32"/>
  <c r="AD176" i="32"/>
  <c r="H173" i="35"/>
  <c r="B173" i="35"/>
  <c r="A173" i="33"/>
  <c r="J173" i="33"/>
  <c r="G174" i="33"/>
  <c r="J174" i="31"/>
  <c r="A174" i="31"/>
  <c r="J173" i="30"/>
  <c r="A173" i="30"/>
  <c r="S175" i="30"/>
  <c r="AD175" i="30"/>
  <c r="G173" i="30"/>
  <c r="H172" i="30"/>
  <c r="B172" i="30"/>
  <c r="H173" i="31"/>
  <c r="B173" i="31"/>
  <c r="S176" i="31"/>
  <c r="AD176" i="31"/>
  <c r="G174" i="31"/>
  <c r="A173" i="31"/>
  <c r="J173" i="31"/>
  <c r="A174" i="29"/>
  <c r="J174" i="29"/>
  <c r="H173" i="29"/>
  <c r="B173" i="29"/>
  <c r="G174" i="29"/>
  <c r="S176" i="29"/>
  <c r="AD176" i="29"/>
  <c r="J173" i="29"/>
  <c r="A173" i="29"/>
  <c r="AK169" i="1"/>
  <c r="AM169" i="1"/>
  <c r="AL169" i="1"/>
  <c r="B164" i="1"/>
  <c r="H164" i="1"/>
  <c r="I166" i="1"/>
  <c r="S167" i="1"/>
  <c r="AD167" i="1"/>
  <c r="J174" i="35"/>
  <c r="H173" i="34"/>
  <c r="H174" i="32"/>
  <c r="G175" i="37"/>
  <c r="H175" i="37"/>
  <c r="B174" i="37"/>
  <c r="A175" i="37"/>
  <c r="J175" i="37"/>
  <c r="I176" i="37"/>
  <c r="S177" i="37"/>
  <c r="AD177" i="37"/>
  <c r="H173" i="36"/>
  <c r="G174" i="34"/>
  <c r="B174" i="34"/>
  <c r="A166" i="1"/>
  <c r="J166" i="1"/>
  <c r="J175" i="38"/>
  <c r="A175" i="38"/>
  <c r="G175" i="38"/>
  <c r="S176" i="36"/>
  <c r="AD176" i="36"/>
  <c r="H174" i="38"/>
  <c r="B174" i="38"/>
  <c r="G175" i="36"/>
  <c r="I175" i="36"/>
  <c r="S177" i="38"/>
  <c r="AD177" i="38"/>
  <c r="G176" i="38"/>
  <c r="G174" i="36"/>
  <c r="I174" i="36"/>
  <c r="H175" i="33"/>
  <c r="B175" i="33"/>
  <c r="I176" i="33"/>
  <c r="S177" i="33"/>
  <c r="AD177" i="33"/>
  <c r="G175" i="35"/>
  <c r="I175" i="35"/>
  <c r="S177" i="35"/>
  <c r="AD177" i="35"/>
  <c r="S177" i="32"/>
  <c r="AD177" i="32"/>
  <c r="G176" i="32"/>
  <c r="I175" i="34"/>
  <c r="S176" i="34"/>
  <c r="AD176" i="34"/>
  <c r="I175" i="33"/>
  <c r="A174" i="34"/>
  <c r="J174" i="34"/>
  <c r="G175" i="32"/>
  <c r="I175" i="32"/>
  <c r="H174" i="33"/>
  <c r="B174" i="33"/>
  <c r="H173" i="30"/>
  <c r="B173" i="30"/>
  <c r="I174" i="30"/>
  <c r="H174" i="31"/>
  <c r="B174" i="31"/>
  <c r="I175" i="30"/>
  <c r="S176" i="30"/>
  <c r="AD176" i="30"/>
  <c r="S177" i="31"/>
  <c r="AD177" i="31"/>
  <c r="I175" i="31"/>
  <c r="G174" i="30"/>
  <c r="G175" i="31"/>
  <c r="I175" i="29"/>
  <c r="G175" i="29"/>
  <c r="S177" i="29"/>
  <c r="AD177" i="29"/>
  <c r="H174" i="29"/>
  <c r="B174" i="29"/>
  <c r="AK170" i="1"/>
  <c r="AL170" i="1"/>
  <c r="AM170" i="1"/>
  <c r="S168" i="1"/>
  <c r="AD168" i="1"/>
  <c r="H165" i="1"/>
  <c r="B165" i="1"/>
  <c r="H174" i="34"/>
  <c r="G176" i="37"/>
  <c r="H176" i="37"/>
  <c r="B175" i="37"/>
  <c r="A176" i="37"/>
  <c r="J176" i="37"/>
  <c r="I177" i="37"/>
  <c r="S178" i="37"/>
  <c r="AD178" i="37"/>
  <c r="I176" i="38"/>
  <c r="A176" i="38"/>
  <c r="H167" i="1"/>
  <c r="I167" i="1"/>
  <c r="G176" i="33"/>
  <c r="B176" i="33"/>
  <c r="H175" i="38"/>
  <c r="B175" i="38"/>
  <c r="H174" i="36"/>
  <c r="B174" i="36"/>
  <c r="B176" i="38"/>
  <c r="H176" i="38"/>
  <c r="A175" i="36"/>
  <c r="J175" i="36"/>
  <c r="I176" i="36"/>
  <c r="S177" i="36"/>
  <c r="AD177" i="36"/>
  <c r="B175" i="36"/>
  <c r="H175" i="36"/>
  <c r="J174" i="36"/>
  <c r="A174" i="36"/>
  <c r="S178" i="38"/>
  <c r="AD178" i="38"/>
  <c r="B176" i="32"/>
  <c r="H176" i="32"/>
  <c r="J175" i="34"/>
  <c r="A175" i="34"/>
  <c r="G176" i="35"/>
  <c r="I176" i="35"/>
  <c r="J175" i="32"/>
  <c r="A175" i="32"/>
  <c r="H175" i="32"/>
  <c r="B175" i="32"/>
  <c r="S178" i="35"/>
  <c r="AD178" i="35"/>
  <c r="S178" i="33"/>
  <c r="AD178" i="33"/>
  <c r="G177" i="33"/>
  <c r="A175" i="35"/>
  <c r="J175" i="35"/>
  <c r="G175" i="34"/>
  <c r="A175" i="33"/>
  <c r="J175" i="33"/>
  <c r="H175" i="35"/>
  <c r="B175" i="35"/>
  <c r="J176" i="33"/>
  <c r="A176" i="33"/>
  <c r="I177" i="32"/>
  <c r="S178" i="32"/>
  <c r="AD178" i="32"/>
  <c r="I176" i="32"/>
  <c r="S177" i="34"/>
  <c r="AD177" i="34"/>
  <c r="A175" i="30"/>
  <c r="J175" i="30"/>
  <c r="H174" i="30"/>
  <c r="B174" i="30"/>
  <c r="I177" i="31"/>
  <c r="S178" i="31"/>
  <c r="AD178" i="31"/>
  <c r="H175" i="31"/>
  <c r="B175" i="31"/>
  <c r="G175" i="30"/>
  <c r="J175" i="31"/>
  <c r="A175" i="31"/>
  <c r="S177" i="30"/>
  <c r="AD177" i="30"/>
  <c r="G176" i="31"/>
  <c r="A174" i="30"/>
  <c r="J174" i="30"/>
  <c r="I176" i="31"/>
  <c r="S178" i="29"/>
  <c r="AD178" i="29"/>
  <c r="I177" i="29"/>
  <c r="A175" i="29"/>
  <c r="J175" i="29"/>
  <c r="G176" i="29"/>
  <c r="B175" i="29"/>
  <c r="H175" i="29"/>
  <c r="I176" i="29"/>
  <c r="AM171" i="1"/>
  <c r="AK171" i="1"/>
  <c r="AL171" i="1"/>
  <c r="H166" i="1"/>
  <c r="B166" i="1"/>
  <c r="S169" i="1"/>
  <c r="AD169" i="1"/>
  <c r="B167" i="1"/>
  <c r="H176" i="33"/>
  <c r="G177" i="37"/>
  <c r="H177" i="37"/>
  <c r="B176" i="37"/>
  <c r="J177" i="37"/>
  <c r="A177" i="37"/>
  <c r="I178" i="37"/>
  <c r="S179" i="37"/>
  <c r="AD179" i="37"/>
  <c r="J176" i="38"/>
  <c r="G177" i="31"/>
  <c r="A167" i="1"/>
  <c r="J167" i="1"/>
  <c r="H168" i="1"/>
  <c r="I168" i="1"/>
  <c r="J176" i="36"/>
  <c r="A176" i="36"/>
  <c r="S178" i="36"/>
  <c r="AD178" i="36"/>
  <c r="I177" i="36"/>
  <c r="S179" i="38"/>
  <c r="AD179" i="38"/>
  <c r="G177" i="38"/>
  <c r="I177" i="38"/>
  <c r="G176" i="36"/>
  <c r="B177" i="33"/>
  <c r="H177" i="33"/>
  <c r="J177" i="32"/>
  <c r="A177" i="32"/>
  <c r="H176" i="35"/>
  <c r="B176" i="35"/>
  <c r="S179" i="32"/>
  <c r="AD179" i="32"/>
  <c r="G178" i="32"/>
  <c r="I177" i="33"/>
  <c r="I178" i="35"/>
  <c r="S179" i="35"/>
  <c r="AD179" i="35"/>
  <c r="G177" i="35"/>
  <c r="I178" i="33"/>
  <c r="G178" i="33"/>
  <c r="I177" i="35"/>
  <c r="J176" i="35"/>
  <c r="A176" i="35"/>
  <c r="H175" i="34"/>
  <c r="B175" i="34"/>
  <c r="J176" i="32"/>
  <c r="A176" i="32"/>
  <c r="G177" i="32"/>
  <c r="G176" i="34"/>
  <c r="S179" i="33"/>
  <c r="AD179" i="33"/>
  <c r="S178" i="34"/>
  <c r="AD178" i="34"/>
  <c r="I176" i="34"/>
  <c r="J177" i="31"/>
  <c r="A177" i="31"/>
  <c r="G176" i="30"/>
  <c r="S178" i="30"/>
  <c r="AD178" i="30"/>
  <c r="I176" i="30"/>
  <c r="I178" i="31"/>
  <c r="S179" i="31"/>
  <c r="AD179" i="31"/>
  <c r="H176" i="31"/>
  <c r="B176" i="31"/>
  <c r="A176" i="31"/>
  <c r="J176" i="31"/>
  <c r="B175" i="30"/>
  <c r="H175" i="30"/>
  <c r="B177" i="31"/>
  <c r="H177" i="31"/>
  <c r="J177" i="29"/>
  <c r="A177" i="29"/>
  <c r="A176" i="29"/>
  <c r="J176" i="29"/>
  <c r="H176" i="29"/>
  <c r="B176" i="29"/>
  <c r="G177" i="29"/>
  <c r="S179" i="29"/>
  <c r="AD179" i="29"/>
  <c r="AL172" i="1"/>
  <c r="AM172" i="1"/>
  <c r="AK172" i="1"/>
  <c r="S170" i="1"/>
  <c r="AD170" i="1"/>
  <c r="B168" i="1"/>
  <c r="B177" i="37"/>
  <c r="G178" i="37"/>
  <c r="B178" i="37"/>
  <c r="A178" i="37"/>
  <c r="J178" i="37"/>
  <c r="G179" i="37"/>
  <c r="S180" i="37"/>
  <c r="AD180" i="37"/>
  <c r="J168" i="1"/>
  <c r="A168" i="1"/>
  <c r="I169" i="1"/>
  <c r="H169" i="1"/>
  <c r="A177" i="36"/>
  <c r="J177" i="36"/>
  <c r="G177" i="36"/>
  <c r="S180" i="38"/>
  <c r="AD180" i="38"/>
  <c r="B176" i="36"/>
  <c r="H176" i="36"/>
  <c r="G178" i="36"/>
  <c r="S179" i="36"/>
  <c r="AD179" i="36"/>
  <c r="J177" i="38"/>
  <c r="A177" i="38"/>
  <c r="G178" i="38"/>
  <c r="I178" i="38"/>
  <c r="H177" i="38"/>
  <c r="B177" i="38"/>
  <c r="B178" i="32"/>
  <c r="H178" i="32"/>
  <c r="J178" i="35"/>
  <c r="A178" i="35"/>
  <c r="H178" i="33"/>
  <c r="B178" i="33"/>
  <c r="S180" i="33"/>
  <c r="AD180" i="33"/>
  <c r="G178" i="35"/>
  <c r="J178" i="33"/>
  <c r="A178" i="33"/>
  <c r="I179" i="32"/>
  <c r="G179" i="32"/>
  <c r="H176" i="34"/>
  <c r="B176" i="34"/>
  <c r="H177" i="32"/>
  <c r="B177" i="32"/>
  <c r="J177" i="35"/>
  <c r="A177" i="35"/>
  <c r="S180" i="32"/>
  <c r="AD180" i="32"/>
  <c r="I177" i="34"/>
  <c r="A176" i="34"/>
  <c r="J176" i="34"/>
  <c r="G177" i="34"/>
  <c r="A177" i="33"/>
  <c r="J177" i="33"/>
  <c r="S179" i="34"/>
  <c r="AD179" i="34"/>
  <c r="I178" i="32"/>
  <c r="H177" i="35"/>
  <c r="B177" i="35"/>
  <c r="S180" i="35"/>
  <c r="AD180" i="35"/>
  <c r="I179" i="35"/>
  <c r="A178" i="31"/>
  <c r="J178" i="31"/>
  <c r="G178" i="31"/>
  <c r="G179" i="31"/>
  <c r="S180" i="31"/>
  <c r="AD180" i="31"/>
  <c r="B176" i="30"/>
  <c r="H176" i="30"/>
  <c r="I177" i="30"/>
  <c r="G177" i="30"/>
  <c r="S179" i="30"/>
  <c r="AD179" i="30"/>
  <c r="A176" i="30"/>
  <c r="J176" i="30"/>
  <c r="G178" i="29"/>
  <c r="S180" i="29"/>
  <c r="AD180" i="29"/>
  <c r="I178" i="29"/>
  <c r="H177" i="29"/>
  <c r="B177" i="29"/>
  <c r="AL173" i="1"/>
  <c r="AM173" i="1"/>
  <c r="AK173" i="1"/>
  <c r="S171" i="1"/>
  <c r="AD171" i="1"/>
  <c r="I179" i="37"/>
  <c r="H178" i="37"/>
  <c r="B179" i="37"/>
  <c r="H179" i="37"/>
  <c r="G180" i="37"/>
  <c r="S181" i="37"/>
  <c r="AD181" i="37"/>
  <c r="J179" i="37"/>
  <c r="A179" i="37"/>
  <c r="B169" i="1"/>
  <c r="I179" i="31"/>
  <c r="J179" i="31"/>
  <c r="A169" i="1"/>
  <c r="J169" i="1"/>
  <c r="I170" i="1"/>
  <c r="B170" i="1"/>
  <c r="G179" i="35"/>
  <c r="B179" i="35"/>
  <c r="H178" i="36"/>
  <c r="B178" i="36"/>
  <c r="S181" i="38"/>
  <c r="AD181" i="38"/>
  <c r="I180" i="38"/>
  <c r="H177" i="36"/>
  <c r="B177" i="36"/>
  <c r="J178" i="38"/>
  <c r="A178" i="38"/>
  <c r="G179" i="38"/>
  <c r="S180" i="36"/>
  <c r="AD180" i="36"/>
  <c r="I179" i="38"/>
  <c r="I178" i="36"/>
  <c r="H178" i="38"/>
  <c r="B178" i="38"/>
  <c r="G179" i="33"/>
  <c r="B178" i="35"/>
  <c r="H178" i="35"/>
  <c r="S181" i="35"/>
  <c r="AD181" i="35"/>
  <c r="G178" i="34"/>
  <c r="S181" i="33"/>
  <c r="AD181" i="33"/>
  <c r="I178" i="34"/>
  <c r="A178" i="32"/>
  <c r="J178" i="32"/>
  <c r="S180" i="34"/>
  <c r="AD180" i="34"/>
  <c r="A177" i="34"/>
  <c r="J177" i="34"/>
  <c r="H179" i="32"/>
  <c r="B179" i="32"/>
  <c r="H177" i="34"/>
  <c r="B177" i="34"/>
  <c r="A179" i="35"/>
  <c r="J179" i="35"/>
  <c r="J179" i="32"/>
  <c r="A179" i="32"/>
  <c r="S181" i="32"/>
  <c r="AD181" i="32"/>
  <c r="I179" i="33"/>
  <c r="G180" i="35"/>
  <c r="I180" i="35"/>
  <c r="I180" i="32"/>
  <c r="G180" i="32"/>
  <c r="I179" i="30"/>
  <c r="S180" i="30"/>
  <c r="AD180" i="30"/>
  <c r="H177" i="30"/>
  <c r="B177" i="30"/>
  <c r="B179" i="31"/>
  <c r="H179" i="31"/>
  <c r="A177" i="30"/>
  <c r="J177" i="30"/>
  <c r="S181" i="31"/>
  <c r="AD181" i="31"/>
  <c r="G180" i="31"/>
  <c r="B178" i="31"/>
  <c r="H178" i="31"/>
  <c r="G178" i="30"/>
  <c r="I178" i="30"/>
  <c r="J178" i="29"/>
  <c r="A178" i="29"/>
  <c r="S181" i="29"/>
  <c r="AD181" i="29"/>
  <c r="G179" i="29"/>
  <c r="H178" i="29"/>
  <c r="B178" i="29"/>
  <c r="I179" i="29"/>
  <c r="AM174" i="1"/>
  <c r="AK174" i="1"/>
  <c r="AL174" i="1"/>
  <c r="I171" i="1"/>
  <c r="S172" i="1"/>
  <c r="AD172" i="1"/>
  <c r="A179" i="31"/>
  <c r="I180" i="37"/>
  <c r="A180" i="37"/>
  <c r="H180" i="37"/>
  <c r="B180" i="37"/>
  <c r="I181" i="37"/>
  <c r="S182" i="37"/>
  <c r="AD182" i="37"/>
  <c r="H179" i="35"/>
  <c r="H170" i="1"/>
  <c r="G179" i="30"/>
  <c r="B179" i="30"/>
  <c r="J171" i="1"/>
  <c r="A171" i="1"/>
  <c r="G180" i="38"/>
  <c r="H180" i="38"/>
  <c r="A170" i="1"/>
  <c r="J170" i="1"/>
  <c r="J180" i="38"/>
  <c r="A180" i="38"/>
  <c r="S182" i="38"/>
  <c r="AD182" i="38"/>
  <c r="J179" i="38"/>
  <c r="A179" i="38"/>
  <c r="I180" i="36"/>
  <c r="S181" i="36"/>
  <c r="AD181" i="36"/>
  <c r="J178" i="36"/>
  <c r="A178" i="36"/>
  <c r="I179" i="36"/>
  <c r="G179" i="36"/>
  <c r="H179" i="38"/>
  <c r="B179" i="38"/>
  <c r="B180" i="35"/>
  <c r="H180" i="35"/>
  <c r="G179" i="34"/>
  <c r="A180" i="35"/>
  <c r="J180" i="35"/>
  <c r="S182" i="32"/>
  <c r="AD182" i="32"/>
  <c r="S182" i="35"/>
  <c r="AD182" i="35"/>
  <c r="I181" i="35"/>
  <c r="S181" i="34"/>
  <c r="AD181" i="34"/>
  <c r="J178" i="34"/>
  <c r="A178" i="34"/>
  <c r="I181" i="33"/>
  <c r="S182" i="33"/>
  <c r="AD182" i="33"/>
  <c r="A180" i="32"/>
  <c r="J180" i="32"/>
  <c r="H178" i="34"/>
  <c r="B178" i="34"/>
  <c r="H179" i="33"/>
  <c r="B179" i="33"/>
  <c r="J179" i="33"/>
  <c r="A179" i="33"/>
  <c r="G180" i="33"/>
  <c r="H180" i="32"/>
  <c r="B180" i="32"/>
  <c r="I179" i="34"/>
  <c r="I180" i="33"/>
  <c r="H180" i="31"/>
  <c r="B180" i="31"/>
  <c r="H178" i="30"/>
  <c r="B178" i="30"/>
  <c r="I180" i="31"/>
  <c r="S182" i="31"/>
  <c r="AD182" i="31"/>
  <c r="J178" i="30"/>
  <c r="A178" i="30"/>
  <c r="J179" i="30"/>
  <c r="A179" i="30"/>
  <c r="S181" i="30"/>
  <c r="AD181" i="30"/>
  <c r="I181" i="31"/>
  <c r="G181" i="31"/>
  <c r="J179" i="29"/>
  <c r="A179" i="29"/>
  <c r="H179" i="29"/>
  <c r="B179" i="29"/>
  <c r="I181" i="29"/>
  <c r="S182" i="29"/>
  <c r="AD182" i="29"/>
  <c r="I180" i="29"/>
  <c r="G180" i="29"/>
  <c r="AL175" i="1"/>
  <c r="AM175" i="1"/>
  <c r="AK175" i="1"/>
  <c r="S173" i="1"/>
  <c r="AD173" i="1"/>
  <c r="H179" i="30"/>
  <c r="G181" i="37"/>
  <c r="H181" i="37"/>
  <c r="J180" i="37"/>
  <c r="J181" i="37"/>
  <c r="A181" i="37"/>
  <c r="I182" i="37"/>
  <c r="S183" i="37"/>
  <c r="AD183" i="37"/>
  <c r="B180" i="38"/>
  <c r="I172" i="1"/>
  <c r="G181" i="35"/>
  <c r="H181" i="35"/>
  <c r="G181" i="33"/>
  <c r="H181" i="33"/>
  <c r="J180" i="36"/>
  <c r="A180" i="36"/>
  <c r="S183" i="38"/>
  <c r="AD183" i="38"/>
  <c r="G180" i="36"/>
  <c r="G181" i="38"/>
  <c r="B179" i="36"/>
  <c r="H179" i="36"/>
  <c r="I181" i="38"/>
  <c r="S182" i="36"/>
  <c r="AD182" i="36"/>
  <c r="I181" i="36"/>
  <c r="A179" i="36"/>
  <c r="J179" i="36"/>
  <c r="H180" i="33"/>
  <c r="B180" i="33"/>
  <c r="A179" i="34"/>
  <c r="J179" i="34"/>
  <c r="B179" i="34"/>
  <c r="H179" i="34"/>
  <c r="I181" i="32"/>
  <c r="J181" i="35"/>
  <c r="A181" i="35"/>
  <c r="G181" i="32"/>
  <c r="J181" i="33"/>
  <c r="A181" i="33"/>
  <c r="S182" i="34"/>
  <c r="AD182" i="34"/>
  <c r="I181" i="34"/>
  <c r="J180" i="33"/>
  <c r="A180" i="33"/>
  <c r="G180" i="34"/>
  <c r="S183" i="35"/>
  <c r="AD183" i="35"/>
  <c r="I182" i="35"/>
  <c r="S183" i="32"/>
  <c r="AD183" i="32"/>
  <c r="S183" i="33"/>
  <c r="AD183" i="33"/>
  <c r="I182" i="33"/>
  <c r="I180" i="34"/>
  <c r="S183" i="31"/>
  <c r="AD183" i="31"/>
  <c r="I182" i="31"/>
  <c r="J180" i="31"/>
  <c r="A180" i="31"/>
  <c r="G180" i="30"/>
  <c r="S182" i="30"/>
  <c r="AD182" i="30"/>
  <c r="A181" i="31"/>
  <c r="J181" i="31"/>
  <c r="I180" i="30"/>
  <c r="B181" i="31"/>
  <c r="H181" i="31"/>
  <c r="J181" i="29"/>
  <c r="A181" i="29"/>
  <c r="A180" i="29"/>
  <c r="J180" i="29"/>
  <c r="G181" i="29"/>
  <c r="H180" i="29"/>
  <c r="B180" i="29"/>
  <c r="S183" i="29"/>
  <c r="AD183" i="29"/>
  <c r="I182" i="29"/>
  <c r="AK176" i="1"/>
  <c r="AM176" i="1"/>
  <c r="AL176" i="1"/>
  <c r="H171" i="1"/>
  <c r="B171" i="1"/>
  <c r="I173" i="1"/>
  <c r="S174" i="1"/>
  <c r="AD174" i="1"/>
  <c r="B172" i="1"/>
  <c r="H172" i="1"/>
  <c r="G182" i="37"/>
  <c r="B182" i="37"/>
  <c r="B181" i="37"/>
  <c r="A182" i="37"/>
  <c r="J182" i="37"/>
  <c r="I183" i="37"/>
  <c r="S184" i="37"/>
  <c r="AD184" i="37"/>
  <c r="B181" i="35"/>
  <c r="B181" i="33"/>
  <c r="J173" i="1"/>
  <c r="A173" i="1"/>
  <c r="G181" i="36"/>
  <c r="H181" i="36"/>
  <c r="B173" i="1"/>
  <c r="A172" i="1"/>
  <c r="J172" i="1"/>
  <c r="G182" i="38"/>
  <c r="I182" i="38"/>
  <c r="A181" i="36"/>
  <c r="J181" i="36"/>
  <c r="A181" i="38"/>
  <c r="J181" i="38"/>
  <c r="S183" i="36"/>
  <c r="AD183" i="36"/>
  <c r="I182" i="36"/>
  <c r="S184" i="38"/>
  <c r="AD184" i="38"/>
  <c r="G183" i="38"/>
  <c r="B180" i="36"/>
  <c r="H180" i="36"/>
  <c r="B181" i="38"/>
  <c r="H181" i="38"/>
  <c r="A182" i="35"/>
  <c r="J182" i="35"/>
  <c r="A181" i="34"/>
  <c r="J181" i="34"/>
  <c r="A182" i="33"/>
  <c r="J182" i="33"/>
  <c r="G181" i="34"/>
  <c r="I182" i="34"/>
  <c r="S183" i="34"/>
  <c r="AD183" i="34"/>
  <c r="H180" i="34"/>
  <c r="B180" i="34"/>
  <c r="G182" i="35"/>
  <c r="H181" i="32"/>
  <c r="B181" i="32"/>
  <c r="G182" i="33"/>
  <c r="A181" i="32"/>
  <c r="J181" i="32"/>
  <c r="J180" i="34"/>
  <c r="A180" i="34"/>
  <c r="S184" i="33"/>
  <c r="AD184" i="33"/>
  <c r="I183" i="35"/>
  <c r="S184" i="35"/>
  <c r="AD184" i="35"/>
  <c r="G182" i="32"/>
  <c r="I183" i="33"/>
  <c r="G183" i="33"/>
  <c r="S184" i="32"/>
  <c r="AD184" i="32"/>
  <c r="G183" i="32"/>
  <c r="I182" i="32"/>
  <c r="J182" i="31"/>
  <c r="A182" i="31"/>
  <c r="G182" i="31"/>
  <c r="S183" i="30"/>
  <c r="AD183" i="30"/>
  <c r="S184" i="31"/>
  <c r="AD184" i="31"/>
  <c r="G183" i="31"/>
  <c r="J180" i="30"/>
  <c r="A180" i="30"/>
  <c r="G181" i="30"/>
  <c r="H180" i="30"/>
  <c r="B180" i="30"/>
  <c r="I181" i="30"/>
  <c r="J182" i="29"/>
  <c r="A182" i="29"/>
  <c r="G182" i="29"/>
  <c r="H181" i="29"/>
  <c r="B181" i="29"/>
  <c r="S184" i="29"/>
  <c r="AD184" i="29"/>
  <c r="AL177" i="1"/>
  <c r="AM177" i="1"/>
  <c r="AK177" i="1"/>
  <c r="S175" i="1"/>
  <c r="AD175" i="1"/>
  <c r="B181" i="36"/>
  <c r="G183" i="37"/>
  <c r="B183" i="37"/>
  <c r="H182" i="37"/>
  <c r="J183" i="37"/>
  <c r="A183" i="37"/>
  <c r="I184" i="37"/>
  <c r="S185" i="37"/>
  <c r="AD185" i="37"/>
  <c r="H173" i="1"/>
  <c r="G182" i="36"/>
  <c r="B182" i="36"/>
  <c r="G183" i="35"/>
  <c r="H183" i="35"/>
  <c r="I174" i="1"/>
  <c r="H183" i="38"/>
  <c r="B183" i="38"/>
  <c r="J182" i="38"/>
  <c r="A182" i="38"/>
  <c r="H182" i="38"/>
  <c r="B182" i="38"/>
  <c r="I183" i="38"/>
  <c r="S184" i="36"/>
  <c r="AD184" i="36"/>
  <c r="S185" i="38"/>
  <c r="AD185" i="38"/>
  <c r="I184" i="38"/>
  <c r="A182" i="36"/>
  <c r="J182" i="36"/>
  <c r="A182" i="34"/>
  <c r="J182" i="34"/>
  <c r="J183" i="35"/>
  <c r="A183" i="35"/>
  <c r="S185" i="32"/>
  <c r="AD185" i="32"/>
  <c r="S184" i="34"/>
  <c r="AD184" i="34"/>
  <c r="G183" i="34"/>
  <c r="J182" i="32"/>
  <c r="A182" i="32"/>
  <c r="B181" i="34"/>
  <c r="H181" i="34"/>
  <c r="B183" i="32"/>
  <c r="H182" i="32"/>
  <c r="H183" i="32"/>
  <c r="J183" i="33"/>
  <c r="A183" i="33"/>
  <c r="H182" i="35"/>
  <c r="B182" i="35"/>
  <c r="B182" i="33"/>
  <c r="H182" i="33"/>
  <c r="H183" i="33"/>
  <c r="B183" i="33"/>
  <c r="S185" i="35"/>
  <c r="AD185" i="35"/>
  <c r="I184" i="35"/>
  <c r="I183" i="32"/>
  <c r="B182" i="32"/>
  <c r="S185" i="33"/>
  <c r="AD185" i="33"/>
  <c r="I184" i="33"/>
  <c r="G182" i="34"/>
  <c r="B183" i="31"/>
  <c r="H183" i="31"/>
  <c r="A181" i="30"/>
  <c r="J181" i="30"/>
  <c r="B181" i="30"/>
  <c r="H181" i="30"/>
  <c r="G184" i="31"/>
  <c r="S185" i="31"/>
  <c r="AD185" i="31"/>
  <c r="I183" i="31"/>
  <c r="I182" i="30"/>
  <c r="G182" i="30"/>
  <c r="S184" i="30"/>
  <c r="AD184" i="30"/>
  <c r="G183" i="30"/>
  <c r="H182" i="31"/>
  <c r="B182" i="31"/>
  <c r="B182" i="29"/>
  <c r="H182" i="29"/>
  <c r="S185" i="29"/>
  <c r="AD185" i="29"/>
  <c r="I183" i="29"/>
  <c r="G183" i="29"/>
  <c r="AM178" i="1"/>
  <c r="AK178" i="1"/>
  <c r="AL178" i="1"/>
  <c r="S176" i="1"/>
  <c r="AD176" i="1"/>
  <c r="H182" i="36"/>
  <c r="H183" i="37"/>
  <c r="G184" i="37"/>
  <c r="B184" i="37"/>
  <c r="J184" i="37"/>
  <c r="A184" i="37"/>
  <c r="G185" i="37"/>
  <c r="S186" i="37"/>
  <c r="AD186" i="37"/>
  <c r="B183" i="35"/>
  <c r="A174" i="1"/>
  <c r="J174" i="1"/>
  <c r="G184" i="33"/>
  <c r="B184" i="33"/>
  <c r="I175" i="1"/>
  <c r="I185" i="38"/>
  <c r="S186" i="38"/>
  <c r="AD186" i="38"/>
  <c r="S185" i="36"/>
  <c r="AD185" i="36"/>
  <c r="G184" i="36"/>
  <c r="J183" i="38"/>
  <c r="A183" i="38"/>
  <c r="I183" i="36"/>
  <c r="J184" i="38"/>
  <c r="A184" i="38"/>
  <c r="G183" i="36"/>
  <c r="G184" i="38"/>
  <c r="H183" i="34"/>
  <c r="B183" i="34"/>
  <c r="A184" i="35"/>
  <c r="J184" i="35"/>
  <c r="H182" i="34"/>
  <c r="B182" i="34"/>
  <c r="S186" i="35"/>
  <c r="AD186" i="35"/>
  <c r="A184" i="33"/>
  <c r="J184" i="33"/>
  <c r="I183" i="34"/>
  <c r="S186" i="32"/>
  <c r="AD186" i="32"/>
  <c r="S186" i="33"/>
  <c r="AD186" i="33"/>
  <c r="G184" i="32"/>
  <c r="A183" i="32"/>
  <c r="J183" i="32"/>
  <c r="I184" i="32"/>
  <c r="G184" i="35"/>
  <c r="I184" i="34"/>
  <c r="S185" i="34"/>
  <c r="AD185" i="34"/>
  <c r="H183" i="30"/>
  <c r="B183" i="30"/>
  <c r="H184" i="31"/>
  <c r="B184" i="31"/>
  <c r="S185" i="30"/>
  <c r="AD185" i="30"/>
  <c r="I184" i="31"/>
  <c r="A182" i="30"/>
  <c r="J182" i="30"/>
  <c r="I183" i="30"/>
  <c r="B182" i="30"/>
  <c r="H182" i="30"/>
  <c r="A183" i="31"/>
  <c r="J183" i="31"/>
  <c r="S186" i="31"/>
  <c r="AD186" i="31"/>
  <c r="I185" i="31"/>
  <c r="H183" i="29"/>
  <c r="B183" i="29"/>
  <c r="J183" i="29"/>
  <c r="A183" i="29"/>
  <c r="S186" i="29"/>
  <c r="AD186" i="29"/>
  <c r="G184" i="29"/>
  <c r="I184" i="29"/>
  <c r="AM179" i="1"/>
  <c r="AK179" i="1"/>
  <c r="AL179" i="1"/>
  <c r="I176" i="1"/>
  <c r="S177" i="1"/>
  <c r="AD177" i="1"/>
  <c r="H174" i="1"/>
  <c r="B174" i="1"/>
  <c r="H184" i="33"/>
  <c r="I185" i="37"/>
  <c r="J185" i="37"/>
  <c r="H184" i="37"/>
  <c r="B185" i="37"/>
  <c r="H185" i="37"/>
  <c r="G186" i="37"/>
  <c r="S187" i="37"/>
  <c r="AD187" i="37"/>
  <c r="J176" i="1"/>
  <c r="A176" i="1"/>
  <c r="J175" i="1"/>
  <c r="A175" i="1"/>
  <c r="G185" i="38"/>
  <c r="H185" i="38"/>
  <c r="G184" i="34"/>
  <c r="H184" i="34"/>
  <c r="H184" i="36"/>
  <c r="B184" i="36"/>
  <c r="H184" i="38"/>
  <c r="B184" i="38"/>
  <c r="S187" i="38"/>
  <c r="AD187" i="38"/>
  <c r="H183" i="36"/>
  <c r="B183" i="36"/>
  <c r="J185" i="38"/>
  <c r="A185" i="38"/>
  <c r="S186" i="36"/>
  <c r="AD186" i="36"/>
  <c r="I184" i="36"/>
  <c r="J183" i="36"/>
  <c r="A183" i="36"/>
  <c r="G185" i="34"/>
  <c r="S186" i="34"/>
  <c r="AD186" i="34"/>
  <c r="G185" i="33"/>
  <c r="S187" i="32"/>
  <c r="AD187" i="32"/>
  <c r="I185" i="33"/>
  <c r="G186" i="35"/>
  <c r="S187" i="35"/>
  <c r="AD187" i="35"/>
  <c r="J184" i="34"/>
  <c r="A184" i="34"/>
  <c r="B184" i="35"/>
  <c r="H184" i="35"/>
  <c r="J183" i="34"/>
  <c r="A183" i="34"/>
  <c r="G185" i="35"/>
  <c r="S187" i="33"/>
  <c r="AD187" i="33"/>
  <c r="I185" i="35"/>
  <c r="G185" i="32"/>
  <c r="J184" i="32"/>
  <c r="A184" i="32"/>
  <c r="H184" i="32"/>
  <c r="B184" i="32"/>
  <c r="I185" i="32"/>
  <c r="A185" i="31"/>
  <c r="J185" i="31"/>
  <c r="G186" i="31"/>
  <c r="S187" i="31"/>
  <c r="AD187" i="31"/>
  <c r="G185" i="31"/>
  <c r="I184" i="30"/>
  <c r="S186" i="30"/>
  <c r="AD186" i="30"/>
  <c r="J183" i="30"/>
  <c r="A183" i="30"/>
  <c r="G184" i="30"/>
  <c r="J184" i="31"/>
  <c r="A184" i="31"/>
  <c r="G186" i="29"/>
  <c r="S187" i="29"/>
  <c r="AD187" i="29"/>
  <c r="J184" i="29"/>
  <c r="A184" i="29"/>
  <c r="G185" i="29"/>
  <c r="H184" i="29"/>
  <c r="B184" i="29"/>
  <c r="I185" i="29"/>
  <c r="AL180" i="1"/>
  <c r="AK180" i="1"/>
  <c r="AM180" i="1"/>
  <c r="H175" i="1"/>
  <c r="B175" i="1"/>
  <c r="S178" i="1"/>
  <c r="AD178" i="1"/>
  <c r="A185" i="37"/>
  <c r="I186" i="37"/>
  <c r="A186" i="37"/>
  <c r="H186" i="37"/>
  <c r="B186" i="37"/>
  <c r="G187" i="37"/>
  <c r="S188" i="37"/>
  <c r="AD188" i="37"/>
  <c r="I185" i="34"/>
  <c r="J185" i="34"/>
  <c r="B184" i="34"/>
  <c r="I186" i="31"/>
  <c r="J186" i="31"/>
  <c r="I177" i="1"/>
  <c r="B185" i="38"/>
  <c r="I186" i="35"/>
  <c r="A186" i="35"/>
  <c r="A184" i="36"/>
  <c r="J184" i="36"/>
  <c r="G186" i="38"/>
  <c r="I186" i="38"/>
  <c r="I186" i="36"/>
  <c r="S187" i="36"/>
  <c r="AD187" i="36"/>
  <c r="I187" i="38"/>
  <c r="S188" i="38"/>
  <c r="AD188" i="38"/>
  <c r="I185" i="36"/>
  <c r="G185" i="36"/>
  <c r="H185" i="33"/>
  <c r="B185" i="33"/>
  <c r="H185" i="35"/>
  <c r="B185" i="35"/>
  <c r="B185" i="32"/>
  <c r="H185" i="32"/>
  <c r="S187" i="34"/>
  <c r="AD187" i="34"/>
  <c r="I186" i="34"/>
  <c r="A185" i="33"/>
  <c r="J185" i="33"/>
  <c r="H185" i="34"/>
  <c r="B185" i="34"/>
  <c r="S188" i="32"/>
  <c r="AD188" i="32"/>
  <c r="A185" i="32"/>
  <c r="J185" i="32"/>
  <c r="A185" i="35"/>
  <c r="J185" i="35"/>
  <c r="G186" i="32"/>
  <c r="I186" i="32"/>
  <c r="H186" i="35"/>
  <c r="B186" i="35"/>
  <c r="G186" i="33"/>
  <c r="G187" i="35"/>
  <c r="S188" i="35"/>
  <c r="AD188" i="35"/>
  <c r="S188" i="33"/>
  <c r="AD188" i="33"/>
  <c r="I186" i="33"/>
  <c r="H186" i="31"/>
  <c r="B186" i="31"/>
  <c r="H185" i="31"/>
  <c r="B185" i="31"/>
  <c r="G187" i="31"/>
  <c r="S188" i="31"/>
  <c r="AD188" i="31"/>
  <c r="J184" i="30"/>
  <c r="A184" i="30"/>
  <c r="H184" i="30"/>
  <c r="B184" i="30"/>
  <c r="G186" i="30"/>
  <c r="S187" i="30"/>
  <c r="AD187" i="30"/>
  <c r="G185" i="30"/>
  <c r="I185" i="30"/>
  <c r="H186" i="29"/>
  <c r="B186" i="29"/>
  <c r="I186" i="29"/>
  <c r="S188" i="29"/>
  <c r="AD188" i="29"/>
  <c r="G187" i="29"/>
  <c r="H185" i="29"/>
  <c r="B185" i="29"/>
  <c r="J185" i="29"/>
  <c r="A185" i="29"/>
  <c r="AM181" i="1"/>
  <c r="AK181" i="1"/>
  <c r="AL181" i="1"/>
  <c r="B176" i="1"/>
  <c r="H176" i="1"/>
  <c r="S179" i="1"/>
  <c r="AD179" i="1"/>
  <c r="A186" i="31"/>
  <c r="I187" i="37"/>
  <c r="J187" i="37"/>
  <c r="J186" i="37"/>
  <c r="H187" i="37"/>
  <c r="B187" i="37"/>
  <c r="I188" i="37"/>
  <c r="S189" i="37"/>
  <c r="AD189" i="37"/>
  <c r="A185" i="34"/>
  <c r="J186" i="35"/>
  <c r="G186" i="36"/>
  <c r="B186" i="36"/>
  <c r="G186" i="34"/>
  <c r="B186" i="34"/>
  <c r="A177" i="1"/>
  <c r="J177" i="1"/>
  <c r="I187" i="29"/>
  <c r="A187" i="29"/>
  <c r="H178" i="1"/>
  <c r="I178" i="1"/>
  <c r="J187" i="38"/>
  <c r="A187" i="38"/>
  <c r="A186" i="38"/>
  <c r="J186" i="38"/>
  <c r="S188" i="36"/>
  <c r="AD188" i="36"/>
  <c r="J186" i="36"/>
  <c r="A186" i="36"/>
  <c r="G187" i="38"/>
  <c r="H185" i="36"/>
  <c r="B185" i="36"/>
  <c r="H186" i="38"/>
  <c r="B186" i="38"/>
  <c r="S189" i="38"/>
  <c r="AD189" i="38"/>
  <c r="I188" i="38"/>
  <c r="J185" i="36"/>
  <c r="A185" i="36"/>
  <c r="H187" i="35"/>
  <c r="B187" i="35"/>
  <c r="A186" i="34"/>
  <c r="J186" i="34"/>
  <c r="H186" i="33"/>
  <c r="B186" i="33"/>
  <c r="S188" i="34"/>
  <c r="AD188" i="34"/>
  <c r="I187" i="35"/>
  <c r="G188" i="33"/>
  <c r="S189" i="33"/>
  <c r="AD189" i="33"/>
  <c r="H186" i="32"/>
  <c r="B186" i="32"/>
  <c r="G187" i="32"/>
  <c r="J186" i="33"/>
  <c r="A186" i="33"/>
  <c r="S189" i="35"/>
  <c r="AD189" i="35"/>
  <c r="I188" i="35"/>
  <c r="I187" i="33"/>
  <c r="I187" i="32"/>
  <c r="S189" i="32"/>
  <c r="AD189" i="32"/>
  <c r="G187" i="33"/>
  <c r="J186" i="32"/>
  <c r="A186" i="32"/>
  <c r="H186" i="30"/>
  <c r="B186" i="30"/>
  <c r="H187" i="31"/>
  <c r="B187" i="31"/>
  <c r="H185" i="30"/>
  <c r="B185" i="30"/>
  <c r="S188" i="30"/>
  <c r="AD188" i="30"/>
  <c r="I187" i="31"/>
  <c r="S189" i="31"/>
  <c r="AD189" i="31"/>
  <c r="I188" i="31"/>
  <c r="I186" i="30"/>
  <c r="J185" i="30"/>
  <c r="A185" i="30"/>
  <c r="B187" i="29"/>
  <c r="H187" i="29"/>
  <c r="G188" i="29"/>
  <c r="S189" i="29"/>
  <c r="AD189" i="29"/>
  <c r="J186" i="29"/>
  <c r="A186" i="29"/>
  <c r="AK182" i="1"/>
  <c r="AL182" i="1"/>
  <c r="AM182" i="1"/>
  <c r="S180" i="1"/>
  <c r="AD180" i="1"/>
  <c r="B177" i="1"/>
  <c r="H177" i="1"/>
  <c r="H186" i="34"/>
  <c r="G188" i="37"/>
  <c r="H188" i="37"/>
  <c r="A187" i="37"/>
  <c r="A188" i="37"/>
  <c r="J188" i="37"/>
  <c r="I189" i="37"/>
  <c r="S190" i="37"/>
  <c r="AD190" i="37"/>
  <c r="H186" i="36"/>
  <c r="J187" i="29"/>
  <c r="B178" i="1"/>
  <c r="G188" i="38"/>
  <c r="B188" i="38"/>
  <c r="A178" i="1"/>
  <c r="J178" i="1"/>
  <c r="G188" i="35"/>
  <c r="B188" i="35"/>
  <c r="I179" i="1"/>
  <c r="I188" i="36"/>
  <c r="S189" i="36"/>
  <c r="AD189" i="36"/>
  <c r="S190" i="38"/>
  <c r="AD190" i="38"/>
  <c r="G189" i="38"/>
  <c r="G187" i="36"/>
  <c r="J188" i="38"/>
  <c r="A188" i="38"/>
  <c r="I187" i="36"/>
  <c r="H187" i="38"/>
  <c r="B187" i="38"/>
  <c r="H188" i="33"/>
  <c r="B188" i="33"/>
  <c r="H187" i="33"/>
  <c r="B187" i="33"/>
  <c r="S190" i="33"/>
  <c r="AD190" i="33"/>
  <c r="G189" i="33"/>
  <c r="J188" i="35"/>
  <c r="A188" i="35"/>
  <c r="A187" i="35"/>
  <c r="J187" i="35"/>
  <c r="A187" i="33"/>
  <c r="J187" i="33"/>
  <c r="S190" i="35"/>
  <c r="AD190" i="35"/>
  <c r="G187" i="34"/>
  <c r="I187" i="34"/>
  <c r="G188" i="32"/>
  <c r="S189" i="34"/>
  <c r="AD189" i="34"/>
  <c r="S190" i="32"/>
  <c r="AD190" i="32"/>
  <c r="I188" i="32"/>
  <c r="H187" i="32"/>
  <c r="B187" i="32"/>
  <c r="I188" i="33"/>
  <c r="J187" i="32"/>
  <c r="A187" i="32"/>
  <c r="A188" i="31"/>
  <c r="J188" i="31"/>
  <c r="J186" i="30"/>
  <c r="A186" i="30"/>
  <c r="G188" i="31"/>
  <c r="I187" i="30"/>
  <c r="J187" i="31"/>
  <c r="A187" i="31"/>
  <c r="G187" i="30"/>
  <c r="I189" i="31"/>
  <c r="S190" i="31"/>
  <c r="AD190" i="31"/>
  <c r="S189" i="30"/>
  <c r="AD189" i="30"/>
  <c r="B188" i="29"/>
  <c r="H188" i="29"/>
  <c r="I188" i="29"/>
  <c r="S190" i="29"/>
  <c r="AD190" i="29"/>
  <c r="G189" i="29"/>
  <c r="AM183" i="1"/>
  <c r="AK183" i="1"/>
  <c r="AL183" i="1"/>
  <c r="S181" i="1"/>
  <c r="AD181" i="1"/>
  <c r="H188" i="38"/>
  <c r="B188" i="37"/>
  <c r="G189" i="37"/>
  <c r="H189" i="37"/>
  <c r="J189" i="37"/>
  <c r="A189" i="37"/>
  <c r="I190" i="37"/>
  <c r="S191" i="37"/>
  <c r="AD191" i="37"/>
  <c r="H188" i="35"/>
  <c r="G188" i="36"/>
  <c r="B188" i="36"/>
  <c r="J179" i="1"/>
  <c r="A179" i="1"/>
  <c r="I189" i="33"/>
  <c r="A189" i="33"/>
  <c r="I180" i="1"/>
  <c r="B189" i="38"/>
  <c r="H189" i="38"/>
  <c r="J188" i="36"/>
  <c r="A188" i="36"/>
  <c r="I189" i="38"/>
  <c r="H187" i="36"/>
  <c r="B187" i="36"/>
  <c r="J187" i="36"/>
  <c r="A187" i="36"/>
  <c r="S190" i="36"/>
  <c r="AD190" i="36"/>
  <c r="S191" i="38"/>
  <c r="AD191" i="38"/>
  <c r="I190" i="38"/>
  <c r="S191" i="33"/>
  <c r="AD191" i="33"/>
  <c r="J188" i="33"/>
  <c r="A188" i="33"/>
  <c r="J187" i="34"/>
  <c r="A187" i="34"/>
  <c r="J188" i="32"/>
  <c r="A188" i="32"/>
  <c r="B189" i="33"/>
  <c r="H189" i="33"/>
  <c r="S191" i="35"/>
  <c r="AD191" i="35"/>
  <c r="I189" i="35"/>
  <c r="B187" i="34"/>
  <c r="H187" i="34"/>
  <c r="G188" i="34"/>
  <c r="G189" i="35"/>
  <c r="B188" i="32"/>
  <c r="H188" i="32"/>
  <c r="I188" i="34"/>
  <c r="G189" i="32"/>
  <c r="S191" i="32"/>
  <c r="AD191" i="32"/>
  <c r="I190" i="32"/>
  <c r="I189" i="34"/>
  <c r="S190" i="34"/>
  <c r="AD190" i="34"/>
  <c r="I189" i="32"/>
  <c r="J189" i="31"/>
  <c r="A189" i="31"/>
  <c r="S190" i="30"/>
  <c r="AD190" i="30"/>
  <c r="I190" i="31"/>
  <c r="S191" i="31"/>
  <c r="AD191" i="31"/>
  <c r="H188" i="31"/>
  <c r="B188" i="31"/>
  <c r="G189" i="31"/>
  <c r="G188" i="30"/>
  <c r="I188" i="30"/>
  <c r="B187" i="30"/>
  <c r="H187" i="30"/>
  <c r="A187" i="30"/>
  <c r="J187" i="30"/>
  <c r="H189" i="29"/>
  <c r="B189" i="29"/>
  <c r="G190" i="29"/>
  <c r="S191" i="29"/>
  <c r="AD191" i="29"/>
  <c r="I189" i="29"/>
  <c r="J188" i="29"/>
  <c r="A188" i="29"/>
  <c r="AM184" i="1"/>
  <c r="AK184" i="1"/>
  <c r="AL184" i="1"/>
  <c r="H179" i="1"/>
  <c r="B179" i="1"/>
  <c r="I181" i="1"/>
  <c r="S182" i="1"/>
  <c r="AD182" i="1"/>
  <c r="H188" i="36"/>
  <c r="G190" i="37"/>
  <c r="H190" i="37"/>
  <c r="B189" i="37"/>
  <c r="J190" i="37"/>
  <c r="A190" i="37"/>
  <c r="G191" i="37"/>
  <c r="S192" i="37"/>
  <c r="AD192" i="37"/>
  <c r="J189" i="33"/>
  <c r="A181" i="1"/>
  <c r="J181" i="1"/>
  <c r="G190" i="38"/>
  <c r="H190" i="38"/>
  <c r="A180" i="1"/>
  <c r="J180" i="1"/>
  <c r="H181" i="1"/>
  <c r="S192" i="38"/>
  <c r="AD192" i="38"/>
  <c r="S191" i="36"/>
  <c r="AD191" i="36"/>
  <c r="I190" i="36"/>
  <c r="G189" i="36"/>
  <c r="J190" i="38"/>
  <c r="A190" i="38"/>
  <c r="I189" i="36"/>
  <c r="A189" i="38"/>
  <c r="J189" i="38"/>
  <c r="A190" i="32"/>
  <c r="J190" i="32"/>
  <c r="A189" i="34"/>
  <c r="J189" i="34"/>
  <c r="J189" i="32"/>
  <c r="A189" i="32"/>
  <c r="G189" i="34"/>
  <c r="I191" i="32"/>
  <c r="S192" i="32"/>
  <c r="AD192" i="32"/>
  <c r="G190" i="32"/>
  <c r="A188" i="34"/>
  <c r="J188" i="34"/>
  <c r="I191" i="33"/>
  <c r="S192" i="33"/>
  <c r="AD192" i="33"/>
  <c r="J189" i="35"/>
  <c r="A189" i="35"/>
  <c r="G190" i="34"/>
  <c r="S191" i="34"/>
  <c r="AD191" i="34"/>
  <c r="G190" i="33"/>
  <c r="H189" i="35"/>
  <c r="B189" i="35"/>
  <c r="I190" i="33"/>
  <c r="S192" i="35"/>
  <c r="AD192" i="35"/>
  <c r="G191" i="35"/>
  <c r="H188" i="34"/>
  <c r="B188" i="34"/>
  <c r="G190" i="35"/>
  <c r="H189" i="32"/>
  <c r="B189" i="32"/>
  <c r="I190" i="35"/>
  <c r="J190" i="31"/>
  <c r="A190" i="31"/>
  <c r="G190" i="31"/>
  <c r="A188" i="30"/>
  <c r="J188" i="30"/>
  <c r="B188" i="30"/>
  <c r="H188" i="30"/>
  <c r="G189" i="30"/>
  <c r="I189" i="30"/>
  <c r="S191" i="30"/>
  <c r="AD191" i="30"/>
  <c r="B189" i="31"/>
  <c r="H189" i="31"/>
  <c r="G191" i="31"/>
  <c r="S192" i="31"/>
  <c r="AD192" i="31"/>
  <c r="H190" i="29"/>
  <c r="B190" i="29"/>
  <c r="I190" i="29"/>
  <c r="S192" i="29"/>
  <c r="AD192" i="29"/>
  <c r="I191" i="29"/>
  <c r="A189" i="29"/>
  <c r="J189" i="29"/>
  <c r="AL185" i="1"/>
  <c r="AM185" i="1"/>
  <c r="AK185" i="1"/>
  <c r="I182" i="1"/>
  <c r="S183" i="1"/>
  <c r="AD183" i="1"/>
  <c r="B180" i="1"/>
  <c r="H180" i="1"/>
  <c r="B181" i="1"/>
  <c r="B190" i="38"/>
  <c r="B190" i="37"/>
  <c r="I191" i="37"/>
  <c r="J191" i="37"/>
  <c r="B191" i="37"/>
  <c r="H191" i="37"/>
  <c r="G192" i="37"/>
  <c r="S193" i="37"/>
  <c r="AD193" i="37"/>
  <c r="I190" i="34"/>
  <c r="A190" i="34"/>
  <c r="A182" i="1"/>
  <c r="J182" i="1"/>
  <c r="G190" i="36"/>
  <c r="H190" i="36"/>
  <c r="G191" i="32"/>
  <c r="B191" i="32"/>
  <c r="S192" i="36"/>
  <c r="AD192" i="36"/>
  <c r="G191" i="36"/>
  <c r="J190" i="36"/>
  <c r="A190" i="36"/>
  <c r="B189" i="36"/>
  <c r="H189" i="36"/>
  <c r="S193" i="38"/>
  <c r="AD193" i="38"/>
  <c r="A189" i="36"/>
  <c r="J189" i="36"/>
  <c r="G191" i="38"/>
  <c r="I191" i="38"/>
  <c r="J191" i="33"/>
  <c r="A191" i="33"/>
  <c r="B191" i="35"/>
  <c r="H191" i="35"/>
  <c r="H189" i="34"/>
  <c r="B189" i="34"/>
  <c r="G192" i="33"/>
  <c r="H190" i="35"/>
  <c r="B190" i="35"/>
  <c r="J190" i="33"/>
  <c r="A190" i="33"/>
  <c r="J191" i="32"/>
  <c r="A191" i="32"/>
  <c r="I191" i="35"/>
  <c r="H190" i="33"/>
  <c r="B190" i="33"/>
  <c r="I192" i="35"/>
  <c r="S193" i="35"/>
  <c r="AD193" i="35"/>
  <c r="G191" i="33"/>
  <c r="I192" i="33"/>
  <c r="S193" i="33"/>
  <c r="AD193" i="33"/>
  <c r="B190" i="34"/>
  <c r="H190" i="34"/>
  <c r="A190" i="35"/>
  <c r="J190" i="35"/>
  <c r="B190" i="32"/>
  <c r="H190" i="32"/>
  <c r="S193" i="32"/>
  <c r="AD193" i="32"/>
  <c r="G192" i="32"/>
  <c r="S192" i="34"/>
  <c r="AD192" i="34"/>
  <c r="H191" i="31"/>
  <c r="B191" i="31"/>
  <c r="S193" i="31"/>
  <c r="AD193" i="31"/>
  <c r="H189" i="30"/>
  <c r="B189" i="30"/>
  <c r="I191" i="31"/>
  <c r="S192" i="30"/>
  <c r="AD192" i="30"/>
  <c r="B190" i="31"/>
  <c r="H190" i="31"/>
  <c r="J189" i="30"/>
  <c r="A189" i="30"/>
  <c r="G190" i="30"/>
  <c r="I190" i="30"/>
  <c r="J191" i="29"/>
  <c r="A191" i="29"/>
  <c r="S193" i="29"/>
  <c r="AD193" i="29"/>
  <c r="J190" i="29"/>
  <c r="A190" i="29"/>
  <c r="G191" i="29"/>
  <c r="AM186" i="1"/>
  <c r="AL186" i="1"/>
  <c r="AK186" i="1"/>
  <c r="S184" i="1"/>
  <c r="AD184" i="1"/>
  <c r="J190" i="34"/>
  <c r="I192" i="37"/>
  <c r="J192" i="37"/>
  <c r="A191" i="37"/>
  <c r="B192" i="37"/>
  <c r="H192" i="37"/>
  <c r="G193" i="37"/>
  <c r="S194" i="37"/>
  <c r="AD194" i="37"/>
  <c r="B190" i="36"/>
  <c r="H191" i="32"/>
  <c r="I191" i="36"/>
  <c r="A191" i="36"/>
  <c r="I183" i="1"/>
  <c r="G192" i="35"/>
  <c r="H192" i="35"/>
  <c r="G193" i="38"/>
  <c r="S194" i="38"/>
  <c r="AD194" i="38"/>
  <c r="G192" i="38"/>
  <c r="I192" i="38"/>
  <c r="S193" i="36"/>
  <c r="AD193" i="36"/>
  <c r="B191" i="38"/>
  <c r="H191" i="38"/>
  <c r="G192" i="36"/>
  <c r="B191" i="36"/>
  <c r="H191" i="36"/>
  <c r="A191" i="38"/>
  <c r="J191" i="38"/>
  <c r="H192" i="32"/>
  <c r="B192" i="32"/>
  <c r="S194" i="32"/>
  <c r="AD194" i="32"/>
  <c r="I192" i="32"/>
  <c r="J192" i="35"/>
  <c r="A192" i="35"/>
  <c r="I193" i="33"/>
  <c r="S194" i="33"/>
  <c r="AD194" i="33"/>
  <c r="H191" i="33"/>
  <c r="B191" i="33"/>
  <c r="S193" i="34"/>
  <c r="AD193" i="34"/>
  <c r="G192" i="34"/>
  <c r="H192" i="33"/>
  <c r="B192" i="33"/>
  <c r="G193" i="35"/>
  <c r="S194" i="35"/>
  <c r="AD194" i="35"/>
  <c r="J192" i="33"/>
  <c r="A192" i="33"/>
  <c r="A191" i="35"/>
  <c r="J191" i="35"/>
  <c r="G191" i="34"/>
  <c r="I191" i="34"/>
  <c r="J190" i="30"/>
  <c r="A190" i="30"/>
  <c r="G191" i="30"/>
  <c r="J191" i="31"/>
  <c r="A191" i="31"/>
  <c r="I191" i="30"/>
  <c r="H190" i="30"/>
  <c r="B190" i="30"/>
  <c r="S193" i="30"/>
  <c r="AD193" i="30"/>
  <c r="I192" i="31"/>
  <c r="S194" i="31"/>
  <c r="AD194" i="31"/>
  <c r="G192" i="31"/>
  <c r="H191" i="29"/>
  <c r="B191" i="29"/>
  <c r="I192" i="29"/>
  <c r="S194" i="29"/>
  <c r="AD194" i="29"/>
  <c r="G192" i="29"/>
  <c r="AK187" i="1"/>
  <c r="AL187" i="1"/>
  <c r="AM187" i="1"/>
  <c r="S185" i="1"/>
  <c r="AD185" i="1"/>
  <c r="H182" i="1"/>
  <c r="B182" i="1"/>
  <c r="A192" i="37"/>
  <c r="I193" i="37"/>
  <c r="J193" i="37"/>
  <c r="H193" i="37"/>
  <c r="B193" i="37"/>
  <c r="I194" i="37"/>
  <c r="S195" i="37"/>
  <c r="AD195" i="37"/>
  <c r="J191" i="36"/>
  <c r="B192" i="35"/>
  <c r="I193" i="35"/>
  <c r="A193" i="35"/>
  <c r="I184" i="1"/>
  <c r="J183" i="1"/>
  <c r="A183" i="1"/>
  <c r="H193" i="38"/>
  <c r="B193" i="38"/>
  <c r="H192" i="36"/>
  <c r="B192" i="36"/>
  <c r="J192" i="38"/>
  <c r="A192" i="38"/>
  <c r="I193" i="38"/>
  <c r="H192" i="38"/>
  <c r="B192" i="38"/>
  <c r="S195" i="38"/>
  <c r="AD195" i="38"/>
  <c r="S194" i="36"/>
  <c r="AD194" i="36"/>
  <c r="I193" i="36"/>
  <c r="I192" i="36"/>
  <c r="J193" i="33"/>
  <c r="A193" i="33"/>
  <c r="H192" i="34"/>
  <c r="B192" i="34"/>
  <c r="G193" i="33"/>
  <c r="S195" i="32"/>
  <c r="AD195" i="32"/>
  <c r="S195" i="33"/>
  <c r="AD195" i="33"/>
  <c r="I194" i="32"/>
  <c r="G194" i="32"/>
  <c r="I193" i="32"/>
  <c r="J191" i="34"/>
  <c r="A191" i="34"/>
  <c r="G193" i="32"/>
  <c r="A192" i="32"/>
  <c r="J192" i="32"/>
  <c r="I192" i="34"/>
  <c r="S195" i="35"/>
  <c r="AD195" i="35"/>
  <c r="H193" i="35"/>
  <c r="B193" i="35"/>
  <c r="H191" i="34"/>
  <c r="B191" i="34"/>
  <c r="I194" i="35"/>
  <c r="G194" i="35"/>
  <c r="I193" i="34"/>
  <c r="S194" i="34"/>
  <c r="AD194" i="34"/>
  <c r="S195" i="31"/>
  <c r="AD195" i="31"/>
  <c r="I194" i="31"/>
  <c r="G193" i="31"/>
  <c r="I193" i="31"/>
  <c r="H191" i="30"/>
  <c r="B191" i="30"/>
  <c r="A191" i="30"/>
  <c r="J191" i="30"/>
  <c r="G192" i="30"/>
  <c r="S194" i="30"/>
  <c r="AD194" i="30"/>
  <c r="I192" i="30"/>
  <c r="H192" i="31"/>
  <c r="B192" i="31"/>
  <c r="J192" i="31"/>
  <c r="A192" i="31"/>
  <c r="H192" i="29"/>
  <c r="B192" i="29"/>
  <c r="A192" i="29"/>
  <c r="J192" i="29"/>
  <c r="I193" i="29"/>
  <c r="S195" i="29"/>
  <c r="AD195" i="29"/>
  <c r="G193" i="29"/>
  <c r="AM188" i="1"/>
  <c r="AK188" i="1"/>
  <c r="AL188" i="1"/>
  <c r="B183" i="1"/>
  <c r="H183" i="1"/>
  <c r="S186" i="1"/>
  <c r="AD186" i="1"/>
  <c r="J193" i="35"/>
  <c r="G194" i="37"/>
  <c r="B194" i="37"/>
  <c r="A193" i="37"/>
  <c r="A194" i="37"/>
  <c r="J194" i="37"/>
  <c r="I195" i="37"/>
  <c r="S196" i="37"/>
  <c r="AD196" i="37"/>
  <c r="J184" i="1"/>
  <c r="A184" i="1"/>
  <c r="I185" i="1"/>
  <c r="A193" i="36"/>
  <c r="J193" i="36"/>
  <c r="J193" i="38"/>
  <c r="A193" i="38"/>
  <c r="G194" i="38"/>
  <c r="S196" i="38"/>
  <c r="AD196" i="38"/>
  <c r="I195" i="38"/>
  <c r="G193" i="36"/>
  <c r="S195" i="36"/>
  <c r="AD195" i="36"/>
  <c r="G194" i="36"/>
  <c r="I194" i="38"/>
  <c r="J192" i="36"/>
  <c r="A192" i="36"/>
  <c r="A193" i="34"/>
  <c r="J193" i="34"/>
  <c r="G194" i="34"/>
  <c r="S195" i="34"/>
  <c r="AD195" i="34"/>
  <c r="S196" i="33"/>
  <c r="AD196" i="33"/>
  <c r="H194" i="35"/>
  <c r="B194" i="35"/>
  <c r="A194" i="35"/>
  <c r="J194" i="35"/>
  <c r="J194" i="32"/>
  <c r="A194" i="32"/>
  <c r="S196" i="32"/>
  <c r="AD196" i="32"/>
  <c r="G195" i="32"/>
  <c r="A193" i="32"/>
  <c r="J193" i="32"/>
  <c r="G194" i="33"/>
  <c r="G193" i="34"/>
  <c r="H193" i="33"/>
  <c r="B193" i="33"/>
  <c r="J192" i="34"/>
  <c r="A192" i="34"/>
  <c r="I194" i="33"/>
  <c r="H194" i="32"/>
  <c r="B194" i="32"/>
  <c r="B193" i="32"/>
  <c r="H193" i="32"/>
  <c r="S196" i="35"/>
  <c r="AD196" i="35"/>
  <c r="G195" i="35"/>
  <c r="J194" i="31"/>
  <c r="A194" i="31"/>
  <c r="H192" i="30"/>
  <c r="B192" i="30"/>
  <c r="H193" i="31"/>
  <c r="B193" i="31"/>
  <c r="J193" i="31"/>
  <c r="A193" i="31"/>
  <c r="G194" i="31"/>
  <c r="G194" i="30"/>
  <c r="S195" i="30"/>
  <c r="AD195" i="30"/>
  <c r="S196" i="31"/>
  <c r="AD196" i="31"/>
  <c r="I195" i="31"/>
  <c r="G193" i="30"/>
  <c r="J192" i="30"/>
  <c r="A192" i="30"/>
  <c r="I193" i="30"/>
  <c r="J193" i="29"/>
  <c r="A193" i="29"/>
  <c r="B193" i="29"/>
  <c r="H193" i="29"/>
  <c r="S196" i="29"/>
  <c r="AD196" i="29"/>
  <c r="G194" i="29"/>
  <c r="I194" i="29"/>
  <c r="AK189" i="1"/>
  <c r="AM189" i="1"/>
  <c r="AL189" i="1"/>
  <c r="S187" i="1"/>
  <c r="AD187" i="1"/>
  <c r="B184" i="1"/>
  <c r="H184" i="1"/>
  <c r="H194" i="37"/>
  <c r="G195" i="37"/>
  <c r="H195" i="37"/>
  <c r="J195" i="37"/>
  <c r="A195" i="37"/>
  <c r="I196" i="37"/>
  <c r="S197" i="37"/>
  <c r="AD197" i="37"/>
  <c r="I194" i="34"/>
  <c r="J194" i="34"/>
  <c r="J185" i="1"/>
  <c r="A185" i="1"/>
  <c r="B186" i="1"/>
  <c r="I186" i="1"/>
  <c r="A195" i="38"/>
  <c r="J195" i="38"/>
  <c r="H194" i="36"/>
  <c r="B194" i="36"/>
  <c r="H194" i="38"/>
  <c r="B194" i="38"/>
  <c r="J194" i="38"/>
  <c r="A194" i="38"/>
  <c r="I195" i="36"/>
  <c r="S196" i="36"/>
  <c r="AD196" i="36"/>
  <c r="H193" i="36"/>
  <c r="B193" i="36"/>
  <c r="G195" i="38"/>
  <c r="S197" i="38"/>
  <c r="AD197" i="38"/>
  <c r="I196" i="38"/>
  <c r="I194" i="36"/>
  <c r="B195" i="32"/>
  <c r="H195" i="32"/>
  <c r="I196" i="32"/>
  <c r="S197" i="32"/>
  <c r="AD197" i="32"/>
  <c r="S197" i="35"/>
  <c r="AD197" i="35"/>
  <c r="I196" i="35"/>
  <c r="S197" i="33"/>
  <c r="AD197" i="33"/>
  <c r="I196" i="33"/>
  <c r="B194" i="33"/>
  <c r="H194" i="33"/>
  <c r="H195" i="35"/>
  <c r="B195" i="35"/>
  <c r="I195" i="35"/>
  <c r="A194" i="33"/>
  <c r="J194" i="33"/>
  <c r="I195" i="32"/>
  <c r="H194" i="34"/>
  <c r="B194" i="34"/>
  <c r="G195" i="34"/>
  <c r="S196" i="34"/>
  <c r="AD196" i="34"/>
  <c r="G195" i="33"/>
  <c r="I195" i="33"/>
  <c r="B193" i="34"/>
  <c r="H193" i="34"/>
  <c r="A195" i="31"/>
  <c r="J195" i="31"/>
  <c r="H194" i="30"/>
  <c r="B194" i="30"/>
  <c r="A193" i="30"/>
  <c r="J193" i="30"/>
  <c r="S196" i="30"/>
  <c r="AD196" i="30"/>
  <c r="I195" i="30"/>
  <c r="H194" i="31"/>
  <c r="B194" i="31"/>
  <c r="I194" i="30"/>
  <c r="G195" i="31"/>
  <c r="B193" i="30"/>
  <c r="H193" i="30"/>
  <c r="S197" i="31"/>
  <c r="AD197" i="31"/>
  <c r="B194" i="29"/>
  <c r="H194" i="29"/>
  <c r="I195" i="29"/>
  <c r="A194" i="29"/>
  <c r="J194" i="29"/>
  <c r="S197" i="29"/>
  <c r="AD197" i="29"/>
  <c r="G195" i="29"/>
  <c r="AM190" i="1"/>
  <c r="AK190" i="1"/>
  <c r="AL190" i="1"/>
  <c r="B185" i="1"/>
  <c r="H185" i="1"/>
  <c r="S188" i="1"/>
  <c r="AD188" i="1"/>
  <c r="H186" i="1"/>
  <c r="A194" i="34"/>
  <c r="G196" i="37"/>
  <c r="H196" i="37"/>
  <c r="B195" i="37"/>
  <c r="A196" i="37"/>
  <c r="J196" i="37"/>
  <c r="G197" i="37"/>
  <c r="S198" i="37"/>
  <c r="AD198" i="37"/>
  <c r="G196" i="33"/>
  <c r="H196" i="33"/>
  <c r="J186" i="1"/>
  <c r="A186" i="1"/>
  <c r="G196" i="32"/>
  <c r="H196" i="32"/>
  <c r="I187" i="1"/>
  <c r="A196" i="38"/>
  <c r="J196" i="38"/>
  <c r="G197" i="38"/>
  <c r="S198" i="38"/>
  <c r="AD198" i="38"/>
  <c r="H195" i="38"/>
  <c r="B195" i="38"/>
  <c r="S197" i="36"/>
  <c r="AD197" i="36"/>
  <c r="G196" i="36"/>
  <c r="I197" i="38"/>
  <c r="G196" i="38"/>
  <c r="A195" i="36"/>
  <c r="J195" i="36"/>
  <c r="G195" i="36"/>
  <c r="A194" i="36"/>
  <c r="J194" i="36"/>
  <c r="A196" i="35"/>
  <c r="J196" i="35"/>
  <c r="B195" i="34"/>
  <c r="H195" i="34"/>
  <c r="A195" i="33"/>
  <c r="J195" i="33"/>
  <c r="G196" i="35"/>
  <c r="J196" i="32"/>
  <c r="A196" i="32"/>
  <c r="B195" i="33"/>
  <c r="H195" i="33"/>
  <c r="G196" i="34"/>
  <c r="S197" i="34"/>
  <c r="AD197" i="34"/>
  <c r="S198" i="35"/>
  <c r="AD198" i="35"/>
  <c r="S198" i="32"/>
  <c r="AD198" i="32"/>
  <c r="A196" i="33"/>
  <c r="J196" i="33"/>
  <c r="A195" i="32"/>
  <c r="J195" i="32"/>
  <c r="J195" i="35"/>
  <c r="A195" i="35"/>
  <c r="I195" i="34"/>
  <c r="G197" i="33"/>
  <c r="S198" i="33"/>
  <c r="AD198" i="33"/>
  <c r="A195" i="30"/>
  <c r="J195" i="30"/>
  <c r="G195" i="30"/>
  <c r="J194" i="30"/>
  <c r="A194" i="30"/>
  <c r="B195" i="31"/>
  <c r="H195" i="31"/>
  <c r="S198" i="31"/>
  <c r="AD198" i="31"/>
  <c r="I197" i="31"/>
  <c r="G196" i="31"/>
  <c r="I196" i="31"/>
  <c r="S197" i="30"/>
  <c r="AD197" i="30"/>
  <c r="I196" i="30"/>
  <c r="S198" i="29"/>
  <c r="AD198" i="29"/>
  <c r="I197" i="29"/>
  <c r="H195" i="29"/>
  <c r="B195" i="29"/>
  <c r="J195" i="29"/>
  <c r="A195" i="29"/>
  <c r="G196" i="29"/>
  <c r="I196" i="29"/>
  <c r="AL191" i="1"/>
  <c r="AM191" i="1"/>
  <c r="AK191" i="1"/>
  <c r="S189" i="1"/>
  <c r="AD189" i="1"/>
  <c r="I197" i="37"/>
  <c r="A197" i="37"/>
  <c r="B196" i="37"/>
  <c r="B197" i="37"/>
  <c r="H197" i="37"/>
  <c r="I198" i="37"/>
  <c r="S199" i="37"/>
  <c r="AD199" i="37"/>
  <c r="B196" i="32"/>
  <c r="B196" i="33"/>
  <c r="A187" i="1"/>
  <c r="J187" i="1"/>
  <c r="I196" i="36"/>
  <c r="A196" i="36"/>
  <c r="I188" i="1"/>
  <c r="S199" i="38"/>
  <c r="AD199" i="38"/>
  <c r="S198" i="36"/>
  <c r="AD198" i="36"/>
  <c r="H197" i="38"/>
  <c r="B197" i="38"/>
  <c r="B196" i="36"/>
  <c r="H196" i="36"/>
  <c r="H195" i="36"/>
  <c r="B195" i="36"/>
  <c r="J197" i="38"/>
  <c r="A197" i="38"/>
  <c r="B196" i="38"/>
  <c r="H196" i="38"/>
  <c r="H196" i="34"/>
  <c r="B196" i="34"/>
  <c r="S198" i="34"/>
  <c r="AD198" i="34"/>
  <c r="G197" i="34"/>
  <c r="B196" i="35"/>
  <c r="H196" i="35"/>
  <c r="I198" i="33"/>
  <c r="S199" i="33"/>
  <c r="AD199" i="33"/>
  <c r="I196" i="34"/>
  <c r="S199" i="35"/>
  <c r="AD199" i="35"/>
  <c r="I197" i="33"/>
  <c r="B197" i="33"/>
  <c r="H197" i="33"/>
  <c r="I198" i="32"/>
  <c r="S199" i="32"/>
  <c r="AD199" i="32"/>
  <c r="I197" i="35"/>
  <c r="I197" i="32"/>
  <c r="G197" i="35"/>
  <c r="J195" i="34"/>
  <c r="A195" i="34"/>
  <c r="G197" i="32"/>
  <c r="J196" i="30"/>
  <c r="A196" i="30"/>
  <c r="A197" i="31"/>
  <c r="J197" i="31"/>
  <c r="J196" i="31"/>
  <c r="A196" i="31"/>
  <c r="G198" i="31"/>
  <c r="S199" i="31"/>
  <c r="AD199" i="31"/>
  <c r="H195" i="30"/>
  <c r="B195" i="30"/>
  <c r="G197" i="31"/>
  <c r="H196" i="31"/>
  <c r="B196" i="31"/>
  <c r="S198" i="30"/>
  <c r="AD198" i="30"/>
  <c r="G197" i="30"/>
  <c r="G196" i="30"/>
  <c r="J197" i="29"/>
  <c r="A197" i="29"/>
  <c r="J196" i="29"/>
  <c r="A196" i="29"/>
  <c r="G197" i="29"/>
  <c r="H196" i="29"/>
  <c r="B196" i="29"/>
  <c r="S199" i="29"/>
  <c r="AD199" i="29"/>
  <c r="AL192" i="1"/>
  <c r="AM192" i="1"/>
  <c r="AK192" i="1"/>
  <c r="I189" i="1"/>
  <c r="S190" i="1"/>
  <c r="AD190" i="1"/>
  <c r="H187" i="1"/>
  <c r="B187" i="1"/>
  <c r="G198" i="37"/>
  <c r="J197" i="37"/>
  <c r="I199" i="37"/>
  <c r="S200" i="37"/>
  <c r="AD200" i="37"/>
  <c r="J198" i="37"/>
  <c r="A198" i="37"/>
  <c r="H198" i="37"/>
  <c r="B198" i="37"/>
  <c r="J189" i="1"/>
  <c r="A189" i="1"/>
  <c r="J188" i="1"/>
  <c r="A188" i="1"/>
  <c r="I198" i="31"/>
  <c r="J198" i="31"/>
  <c r="J196" i="36"/>
  <c r="G197" i="36"/>
  <c r="S200" i="38"/>
  <c r="AD200" i="38"/>
  <c r="G198" i="38"/>
  <c r="I198" i="38"/>
  <c r="I197" i="36"/>
  <c r="S199" i="36"/>
  <c r="AD199" i="36"/>
  <c r="J198" i="33"/>
  <c r="A198" i="33"/>
  <c r="A198" i="32"/>
  <c r="S200" i="33"/>
  <c r="AD200" i="33"/>
  <c r="G199" i="33"/>
  <c r="G198" i="32"/>
  <c r="A197" i="33"/>
  <c r="J197" i="33"/>
  <c r="G198" i="33"/>
  <c r="H197" i="35"/>
  <c r="B197" i="35"/>
  <c r="I198" i="35"/>
  <c r="J196" i="34"/>
  <c r="A196" i="34"/>
  <c r="A197" i="32"/>
  <c r="J197" i="32"/>
  <c r="J198" i="32"/>
  <c r="G198" i="35"/>
  <c r="H197" i="34"/>
  <c r="B197" i="34"/>
  <c r="I197" i="34"/>
  <c r="S199" i="34"/>
  <c r="AD199" i="34"/>
  <c r="G198" i="34"/>
  <c r="J197" i="35"/>
  <c r="A197" i="35"/>
  <c r="S200" i="35"/>
  <c r="AD200" i="35"/>
  <c r="G199" i="35"/>
  <c r="S200" i="32"/>
  <c r="AD200" i="32"/>
  <c r="B197" i="32"/>
  <c r="H197" i="32"/>
  <c r="H197" i="30"/>
  <c r="B197" i="30"/>
  <c r="H197" i="31"/>
  <c r="B197" i="31"/>
  <c r="S199" i="30"/>
  <c r="AD199" i="30"/>
  <c r="I198" i="30"/>
  <c r="I199" i="31"/>
  <c r="S200" i="31"/>
  <c r="AD200" i="31"/>
  <c r="H198" i="31"/>
  <c r="B198" i="31"/>
  <c r="H196" i="30"/>
  <c r="B196" i="30"/>
  <c r="I197" i="30"/>
  <c r="B197" i="29"/>
  <c r="H197" i="29"/>
  <c r="G198" i="29"/>
  <c r="I198" i="29"/>
  <c r="S200" i="29"/>
  <c r="AD200" i="29"/>
  <c r="AK193" i="1"/>
  <c r="AL193" i="1"/>
  <c r="AM193" i="1"/>
  <c r="H188" i="1"/>
  <c r="B188" i="1"/>
  <c r="I190" i="1"/>
  <c r="S191" i="1"/>
  <c r="AD191" i="1"/>
  <c r="A198" i="31"/>
  <c r="G199" i="37"/>
  <c r="H199" i="37"/>
  <c r="A199" i="37"/>
  <c r="J199" i="37"/>
  <c r="I200" i="37"/>
  <c r="S201" i="37"/>
  <c r="AD201" i="37"/>
  <c r="J190" i="1"/>
  <c r="A190" i="1"/>
  <c r="I199" i="33"/>
  <c r="A199" i="33"/>
  <c r="G199" i="38"/>
  <c r="I199" i="38"/>
  <c r="S200" i="36"/>
  <c r="AD200" i="36"/>
  <c r="I199" i="36"/>
  <c r="H197" i="36"/>
  <c r="B197" i="36"/>
  <c r="J197" i="36"/>
  <c r="A197" i="36"/>
  <c r="H198" i="38"/>
  <c r="B198" i="38"/>
  <c r="G198" i="36"/>
  <c r="A198" i="38"/>
  <c r="J198" i="38"/>
  <c r="I198" i="36"/>
  <c r="S201" i="38"/>
  <c r="AD201" i="38"/>
  <c r="I200" i="38"/>
  <c r="H199" i="35"/>
  <c r="B199" i="35"/>
  <c r="I199" i="35"/>
  <c r="H198" i="34"/>
  <c r="B198" i="34"/>
  <c r="H198" i="32"/>
  <c r="B198" i="32"/>
  <c r="H198" i="35"/>
  <c r="B198" i="35"/>
  <c r="H198" i="33"/>
  <c r="B198" i="33"/>
  <c r="G199" i="34"/>
  <c r="S200" i="34"/>
  <c r="AD200" i="34"/>
  <c r="I200" i="33"/>
  <c r="S201" i="33"/>
  <c r="AD201" i="33"/>
  <c r="S201" i="32"/>
  <c r="AD201" i="32"/>
  <c r="I200" i="32"/>
  <c r="A197" i="34"/>
  <c r="J197" i="34"/>
  <c r="H199" i="33"/>
  <c r="B199" i="33"/>
  <c r="G199" i="32"/>
  <c r="A198" i="35"/>
  <c r="J198" i="35"/>
  <c r="I200" i="35"/>
  <c r="S201" i="35"/>
  <c r="AD201" i="35"/>
  <c r="I199" i="32"/>
  <c r="I198" i="34"/>
  <c r="A199" i="31"/>
  <c r="J199" i="31"/>
  <c r="A198" i="30"/>
  <c r="J198" i="30"/>
  <c r="G199" i="31"/>
  <c r="G198" i="30"/>
  <c r="I199" i="30"/>
  <c r="S200" i="30"/>
  <c r="AD200" i="30"/>
  <c r="J197" i="30"/>
  <c r="A197" i="30"/>
  <c r="I200" i="31"/>
  <c r="S201" i="31"/>
  <c r="AD201" i="31"/>
  <c r="G199" i="30"/>
  <c r="J198" i="29"/>
  <c r="A198" i="29"/>
  <c r="G199" i="29"/>
  <c r="S201" i="29"/>
  <c r="AD201" i="29"/>
  <c r="H198" i="29"/>
  <c r="B198" i="29"/>
  <c r="I199" i="29"/>
  <c r="AL194" i="1"/>
  <c r="AM194" i="1"/>
  <c r="AK194" i="1"/>
  <c r="I191" i="1"/>
  <c r="S192" i="1"/>
  <c r="AD192" i="1"/>
  <c r="H189" i="1"/>
  <c r="B189" i="1"/>
  <c r="J199" i="33"/>
  <c r="G200" i="37"/>
  <c r="H200" i="37"/>
  <c r="B199" i="37"/>
  <c r="J200" i="37"/>
  <c r="A200" i="37"/>
  <c r="G201" i="37"/>
  <c r="S202" i="37"/>
  <c r="AD202" i="37"/>
  <c r="G200" i="32"/>
  <c r="B200" i="32"/>
  <c r="A191" i="1"/>
  <c r="J191" i="1"/>
  <c r="I199" i="34"/>
  <c r="A199" i="34"/>
  <c r="G200" i="35"/>
  <c r="B200" i="35"/>
  <c r="J200" i="38"/>
  <c r="A200" i="38"/>
  <c r="J199" i="36"/>
  <c r="A199" i="36"/>
  <c r="G200" i="38"/>
  <c r="I201" i="38"/>
  <c r="S202" i="38"/>
  <c r="AD202" i="38"/>
  <c r="I200" i="36"/>
  <c r="S201" i="36"/>
  <c r="AD201" i="36"/>
  <c r="G199" i="36"/>
  <c r="J199" i="38"/>
  <c r="A199" i="38"/>
  <c r="H198" i="36"/>
  <c r="B198" i="36"/>
  <c r="J198" i="36"/>
  <c r="A198" i="36"/>
  <c r="H199" i="38"/>
  <c r="B199" i="38"/>
  <c r="J200" i="33"/>
  <c r="A200" i="33"/>
  <c r="J198" i="34"/>
  <c r="A198" i="34"/>
  <c r="H199" i="32"/>
  <c r="B199" i="32"/>
  <c r="H199" i="34"/>
  <c r="B199" i="34"/>
  <c r="I200" i="34"/>
  <c r="S201" i="34"/>
  <c r="AD201" i="34"/>
  <c r="J200" i="35"/>
  <c r="A200" i="35"/>
  <c r="S202" i="32"/>
  <c r="AD202" i="32"/>
  <c r="J199" i="35"/>
  <c r="A199" i="35"/>
  <c r="S202" i="33"/>
  <c r="AD202" i="33"/>
  <c r="G201" i="33"/>
  <c r="J199" i="32"/>
  <c r="A199" i="32"/>
  <c r="S202" i="35"/>
  <c r="AD202" i="35"/>
  <c r="G201" i="35"/>
  <c r="G200" i="33"/>
  <c r="J200" i="32"/>
  <c r="A200" i="32"/>
  <c r="J200" i="31"/>
  <c r="A200" i="31"/>
  <c r="S202" i="31"/>
  <c r="AD202" i="31"/>
  <c r="I201" i="31"/>
  <c r="H199" i="30"/>
  <c r="B199" i="30"/>
  <c r="H198" i="30"/>
  <c r="B198" i="30"/>
  <c r="H199" i="31"/>
  <c r="B199" i="31"/>
  <c r="S201" i="30"/>
  <c r="AD201" i="30"/>
  <c r="I200" i="30"/>
  <c r="A199" i="30"/>
  <c r="J199" i="30"/>
  <c r="G200" i="31"/>
  <c r="S202" i="29"/>
  <c r="AD202" i="29"/>
  <c r="I201" i="29"/>
  <c r="B199" i="29"/>
  <c r="H199" i="29"/>
  <c r="G200" i="29"/>
  <c r="A199" i="29"/>
  <c r="J199" i="29"/>
  <c r="I200" i="29"/>
  <c r="AM195" i="1"/>
  <c r="AK195" i="1"/>
  <c r="AL195" i="1"/>
  <c r="S193" i="1"/>
  <c r="AD193" i="1"/>
  <c r="B190" i="1"/>
  <c r="H190" i="1"/>
  <c r="B200" i="37"/>
  <c r="I201" i="37"/>
  <c r="J201" i="37"/>
  <c r="H201" i="37"/>
  <c r="B201" i="37"/>
  <c r="G202" i="37"/>
  <c r="S203" i="37"/>
  <c r="AD203" i="37"/>
  <c r="J199" i="34"/>
  <c r="H200" i="35"/>
  <c r="H200" i="32"/>
  <c r="G201" i="31"/>
  <c r="B201" i="31"/>
  <c r="I201" i="33"/>
  <c r="A201" i="33"/>
  <c r="I192" i="1"/>
  <c r="G200" i="34"/>
  <c r="B200" i="34"/>
  <c r="G200" i="36"/>
  <c r="H200" i="36"/>
  <c r="J201" i="38"/>
  <c r="A201" i="38"/>
  <c r="J200" i="36"/>
  <c r="A200" i="36"/>
  <c r="G201" i="38"/>
  <c r="H199" i="36"/>
  <c r="B199" i="36"/>
  <c r="S202" i="36"/>
  <c r="AD202" i="36"/>
  <c r="H200" i="38"/>
  <c r="B200" i="38"/>
  <c r="S203" i="38"/>
  <c r="AD203" i="38"/>
  <c r="H201" i="35"/>
  <c r="B201" i="35"/>
  <c r="S203" i="32"/>
  <c r="AD203" i="32"/>
  <c r="B200" i="33"/>
  <c r="H200" i="33"/>
  <c r="I202" i="35"/>
  <c r="S203" i="35"/>
  <c r="AD203" i="35"/>
  <c r="I202" i="32"/>
  <c r="G202" i="32"/>
  <c r="S202" i="34"/>
  <c r="AD202" i="34"/>
  <c r="G201" i="32"/>
  <c r="I201" i="35"/>
  <c r="B201" i="33"/>
  <c r="H201" i="33"/>
  <c r="I201" i="32"/>
  <c r="A200" i="34"/>
  <c r="J200" i="34"/>
  <c r="S203" i="33"/>
  <c r="AD203" i="33"/>
  <c r="A200" i="30"/>
  <c r="J200" i="30"/>
  <c r="H200" i="31"/>
  <c r="B200" i="31"/>
  <c r="A201" i="31"/>
  <c r="J201" i="31"/>
  <c r="I201" i="30"/>
  <c r="S202" i="30"/>
  <c r="AD202" i="30"/>
  <c r="G200" i="30"/>
  <c r="S203" i="31"/>
  <c r="AD203" i="31"/>
  <c r="A201" i="29"/>
  <c r="J201" i="29"/>
  <c r="H200" i="29"/>
  <c r="B200" i="29"/>
  <c r="J200" i="29"/>
  <c r="A200" i="29"/>
  <c r="S203" i="29"/>
  <c r="AD203" i="29"/>
  <c r="G201" i="29"/>
  <c r="AL196" i="1"/>
  <c r="AM196" i="1"/>
  <c r="AK196" i="1"/>
  <c r="S194" i="1"/>
  <c r="AD194" i="1"/>
  <c r="B191" i="1"/>
  <c r="H191" i="1"/>
  <c r="J201" i="33"/>
  <c r="I202" i="37"/>
  <c r="A202" i="37"/>
  <c r="A201" i="37"/>
  <c r="H202" i="37"/>
  <c r="B202" i="37"/>
  <c r="G203" i="37"/>
  <c r="S204" i="37"/>
  <c r="AD204" i="37"/>
  <c r="H201" i="31"/>
  <c r="B200" i="36"/>
  <c r="H200" i="34"/>
  <c r="G201" i="30"/>
  <c r="H201" i="30"/>
  <c r="A192" i="1"/>
  <c r="J192" i="1"/>
  <c r="G202" i="35"/>
  <c r="H202" i="35"/>
  <c r="I193" i="1"/>
  <c r="S204" i="38"/>
  <c r="AD204" i="38"/>
  <c r="G203" i="38"/>
  <c r="I202" i="38"/>
  <c r="G202" i="38"/>
  <c r="B201" i="38"/>
  <c r="H201" i="38"/>
  <c r="S203" i="36"/>
  <c r="AD203" i="36"/>
  <c r="I202" i="36"/>
  <c r="G201" i="36"/>
  <c r="I201" i="36"/>
  <c r="J201" i="32"/>
  <c r="A201" i="32"/>
  <c r="J201" i="35"/>
  <c r="A201" i="35"/>
  <c r="J202" i="35"/>
  <c r="A202" i="35"/>
  <c r="G201" i="34"/>
  <c r="A202" i="32"/>
  <c r="J202" i="32"/>
  <c r="I201" i="34"/>
  <c r="G203" i="32"/>
  <c r="S204" i="32"/>
  <c r="AD204" i="32"/>
  <c r="S203" i="34"/>
  <c r="AD203" i="34"/>
  <c r="S204" i="35"/>
  <c r="AD204" i="35"/>
  <c r="G203" i="35"/>
  <c r="H201" i="32"/>
  <c r="B201" i="32"/>
  <c r="I202" i="33"/>
  <c r="B202" i="32"/>
  <c r="H202" i="32"/>
  <c r="G203" i="33"/>
  <c r="S204" i="33"/>
  <c r="AD204" i="33"/>
  <c r="G202" i="33"/>
  <c r="G202" i="31"/>
  <c r="S204" i="31"/>
  <c r="AD204" i="31"/>
  <c r="I202" i="31"/>
  <c r="B200" i="30"/>
  <c r="H200" i="30"/>
  <c r="S203" i="30"/>
  <c r="AD203" i="30"/>
  <c r="I202" i="30"/>
  <c r="A201" i="30"/>
  <c r="J201" i="30"/>
  <c r="I202" i="29"/>
  <c r="G202" i="29"/>
  <c r="S204" i="29"/>
  <c r="AD204" i="29"/>
  <c r="H201" i="29"/>
  <c r="B201" i="29"/>
  <c r="AK197" i="1"/>
  <c r="AL197" i="1"/>
  <c r="AM197" i="1"/>
  <c r="S195" i="1"/>
  <c r="AD195" i="1"/>
  <c r="B192" i="1"/>
  <c r="H192" i="1"/>
  <c r="J202" i="37"/>
  <c r="B201" i="30"/>
  <c r="I203" i="37"/>
  <c r="A203" i="37"/>
  <c r="B203" i="37"/>
  <c r="H203" i="37"/>
  <c r="I204" i="37"/>
  <c r="S205" i="37"/>
  <c r="AD205" i="37"/>
  <c r="B202" i="35"/>
  <c r="I203" i="38"/>
  <c r="A203" i="38"/>
  <c r="J193" i="1"/>
  <c r="A193" i="1"/>
  <c r="I194" i="1"/>
  <c r="B203" i="38"/>
  <c r="H203" i="38"/>
  <c r="A202" i="36"/>
  <c r="J202" i="36"/>
  <c r="B202" i="38"/>
  <c r="H202" i="38"/>
  <c r="J202" i="38"/>
  <c r="A202" i="38"/>
  <c r="S204" i="36"/>
  <c r="AD204" i="36"/>
  <c r="I203" i="36"/>
  <c r="A201" i="36"/>
  <c r="J201" i="36"/>
  <c r="H201" i="36"/>
  <c r="B201" i="36"/>
  <c r="G202" i="36"/>
  <c r="S205" i="38"/>
  <c r="AD205" i="38"/>
  <c r="I204" i="38"/>
  <c r="H203" i="35"/>
  <c r="B203" i="35"/>
  <c r="H203" i="32"/>
  <c r="B203" i="32"/>
  <c r="H203" i="33"/>
  <c r="B203" i="33"/>
  <c r="A201" i="34"/>
  <c r="J201" i="34"/>
  <c r="H201" i="34"/>
  <c r="B201" i="34"/>
  <c r="I203" i="33"/>
  <c r="B202" i="33"/>
  <c r="H202" i="33"/>
  <c r="I203" i="35"/>
  <c r="I203" i="32"/>
  <c r="S205" i="33"/>
  <c r="AD205" i="33"/>
  <c r="A202" i="33"/>
  <c r="J202" i="33"/>
  <c r="G204" i="35"/>
  <c r="S205" i="35"/>
  <c r="AD205" i="35"/>
  <c r="I203" i="34"/>
  <c r="S204" i="34"/>
  <c r="AD204" i="34"/>
  <c r="G202" i="34"/>
  <c r="S205" i="32"/>
  <c r="AD205" i="32"/>
  <c r="I204" i="32"/>
  <c r="I202" i="34"/>
  <c r="J202" i="30"/>
  <c r="A202" i="30"/>
  <c r="S204" i="30"/>
  <c r="AD204" i="30"/>
  <c r="G203" i="30"/>
  <c r="S205" i="31"/>
  <c r="AD205" i="31"/>
  <c r="J202" i="31"/>
  <c r="A202" i="31"/>
  <c r="H202" i="31"/>
  <c r="B202" i="31"/>
  <c r="G203" i="31"/>
  <c r="G202" i="30"/>
  <c r="I203" i="31"/>
  <c r="I204" i="29"/>
  <c r="S205" i="29"/>
  <c r="AD205" i="29"/>
  <c r="J202" i="29"/>
  <c r="A202" i="29"/>
  <c r="G203" i="29"/>
  <c r="H202" i="29"/>
  <c r="B202" i="29"/>
  <c r="I203" i="29"/>
  <c r="AK198" i="1"/>
  <c r="AL198" i="1"/>
  <c r="AM198" i="1"/>
  <c r="S196" i="1"/>
  <c r="AD196" i="1"/>
  <c r="H193" i="1"/>
  <c r="B193" i="1"/>
  <c r="J203" i="38"/>
  <c r="G204" i="37"/>
  <c r="B204" i="37"/>
  <c r="J203" i="37"/>
  <c r="J204" i="37"/>
  <c r="A204" i="37"/>
  <c r="G205" i="37"/>
  <c r="S206" i="37"/>
  <c r="AD206" i="37"/>
  <c r="G203" i="34"/>
  <c r="H203" i="34"/>
  <c r="G203" i="36"/>
  <c r="B203" i="36"/>
  <c r="A194" i="1"/>
  <c r="J194" i="1"/>
  <c r="I195" i="1"/>
  <c r="A204" i="38"/>
  <c r="J204" i="38"/>
  <c r="B202" i="36"/>
  <c r="H202" i="36"/>
  <c r="G205" i="38"/>
  <c r="I205" i="38"/>
  <c r="S205" i="36"/>
  <c r="AD205" i="36"/>
  <c r="G204" i="36"/>
  <c r="A203" i="36"/>
  <c r="J203" i="36"/>
  <c r="S206" i="38"/>
  <c r="AD206" i="38"/>
  <c r="G204" i="38"/>
  <c r="A204" i="32"/>
  <c r="J204" i="32"/>
  <c r="H204" i="35"/>
  <c r="B204" i="35"/>
  <c r="S206" i="32"/>
  <c r="AD206" i="32"/>
  <c r="J203" i="32"/>
  <c r="A203" i="32"/>
  <c r="J203" i="34"/>
  <c r="A203" i="34"/>
  <c r="J203" i="35"/>
  <c r="A203" i="35"/>
  <c r="I204" i="33"/>
  <c r="G204" i="32"/>
  <c r="J203" i="33"/>
  <c r="A203" i="33"/>
  <c r="A202" i="34"/>
  <c r="J202" i="34"/>
  <c r="G204" i="33"/>
  <c r="B202" i="34"/>
  <c r="H202" i="34"/>
  <c r="S205" i="34"/>
  <c r="AD205" i="34"/>
  <c r="G205" i="33"/>
  <c r="S206" i="33"/>
  <c r="AD206" i="33"/>
  <c r="I204" i="35"/>
  <c r="G204" i="34"/>
  <c r="I204" i="34"/>
  <c r="S206" i="35"/>
  <c r="AD206" i="35"/>
  <c r="B203" i="30"/>
  <c r="H203" i="30"/>
  <c r="H202" i="30"/>
  <c r="B202" i="30"/>
  <c r="I204" i="31"/>
  <c r="B203" i="31"/>
  <c r="H203" i="31"/>
  <c r="I203" i="30"/>
  <c r="S206" i="31"/>
  <c r="AD206" i="31"/>
  <c r="S205" i="30"/>
  <c r="AD205" i="30"/>
  <c r="G204" i="31"/>
  <c r="A203" i="31"/>
  <c r="J203" i="31"/>
  <c r="J204" i="29"/>
  <c r="A204" i="29"/>
  <c r="J203" i="29"/>
  <c r="A203" i="29"/>
  <c r="G204" i="29"/>
  <c r="H203" i="29"/>
  <c r="B203" i="29"/>
  <c r="G205" i="29"/>
  <c r="S206" i="29"/>
  <c r="AD206" i="29"/>
  <c r="AM199" i="1"/>
  <c r="AK199" i="1"/>
  <c r="AL199" i="1"/>
  <c r="H194" i="1"/>
  <c r="B194" i="1"/>
  <c r="S197" i="1"/>
  <c r="AD197" i="1"/>
  <c r="I205" i="37"/>
  <c r="J205" i="37"/>
  <c r="H204" i="37"/>
  <c r="B205" i="37"/>
  <c r="H205" i="37"/>
  <c r="G206" i="37"/>
  <c r="S207" i="37"/>
  <c r="AD207" i="37"/>
  <c r="B203" i="34"/>
  <c r="I204" i="36"/>
  <c r="A195" i="1"/>
  <c r="J195" i="1"/>
  <c r="I196" i="1"/>
  <c r="H203" i="36"/>
  <c r="J205" i="38"/>
  <c r="A205" i="38"/>
  <c r="H205" i="38"/>
  <c r="B205" i="38"/>
  <c r="G205" i="36"/>
  <c r="I206" i="38"/>
  <c r="G206" i="38"/>
  <c r="J204" i="36"/>
  <c r="A204" i="36"/>
  <c r="H204" i="38"/>
  <c r="B204" i="38"/>
  <c r="H204" i="36"/>
  <c r="B204" i="36"/>
  <c r="S207" i="38"/>
  <c r="AD207" i="38"/>
  <c r="S206" i="36"/>
  <c r="AD206" i="36"/>
  <c r="I205" i="36"/>
  <c r="H205" i="33"/>
  <c r="B205" i="33"/>
  <c r="H204" i="33"/>
  <c r="B204" i="33"/>
  <c r="S207" i="35"/>
  <c r="AD207" i="35"/>
  <c r="I205" i="33"/>
  <c r="H204" i="32"/>
  <c r="B204" i="32"/>
  <c r="B204" i="34"/>
  <c r="H204" i="34"/>
  <c r="S207" i="33"/>
  <c r="AD207" i="33"/>
  <c r="G205" i="35"/>
  <c r="G205" i="34"/>
  <c r="S206" i="34"/>
  <c r="AD206" i="34"/>
  <c r="I206" i="32"/>
  <c r="S207" i="32"/>
  <c r="AD207" i="32"/>
  <c r="J204" i="35"/>
  <c r="A204" i="35"/>
  <c r="A204" i="33"/>
  <c r="J204" i="33"/>
  <c r="I205" i="32"/>
  <c r="A204" i="34"/>
  <c r="J204" i="34"/>
  <c r="I205" i="35"/>
  <c r="G205" i="32"/>
  <c r="H204" i="31"/>
  <c r="B204" i="31"/>
  <c r="S207" i="31"/>
  <c r="AD207" i="31"/>
  <c r="G206" i="31"/>
  <c r="G204" i="30"/>
  <c r="G205" i="31"/>
  <c r="A204" i="31"/>
  <c r="J204" i="31"/>
  <c r="I205" i="31"/>
  <c r="S206" i="30"/>
  <c r="AD206" i="30"/>
  <c r="A203" i="30"/>
  <c r="J203" i="30"/>
  <c r="I204" i="30"/>
  <c r="B205" i="29"/>
  <c r="H205" i="29"/>
  <c r="I205" i="29"/>
  <c r="S207" i="29"/>
  <c r="AD207" i="29"/>
  <c r="I206" i="29"/>
  <c r="H204" i="29"/>
  <c r="B204" i="29"/>
  <c r="AL200" i="1"/>
  <c r="AM200" i="1"/>
  <c r="AK200" i="1"/>
  <c r="B195" i="1"/>
  <c r="H195" i="1"/>
  <c r="S198" i="1"/>
  <c r="AD198" i="1"/>
  <c r="A205" i="37"/>
  <c r="I206" i="37"/>
  <c r="A206" i="37"/>
  <c r="H206" i="37"/>
  <c r="B206" i="37"/>
  <c r="G207" i="37"/>
  <c r="S208" i="37"/>
  <c r="AD208" i="37"/>
  <c r="J196" i="1"/>
  <c r="A196" i="1"/>
  <c r="I197" i="1"/>
  <c r="A205" i="36"/>
  <c r="J205" i="36"/>
  <c r="H206" i="38"/>
  <c r="B206" i="38"/>
  <c r="J206" i="38"/>
  <c r="A206" i="38"/>
  <c r="S207" i="36"/>
  <c r="AD207" i="36"/>
  <c r="H205" i="36"/>
  <c r="B205" i="36"/>
  <c r="I206" i="36"/>
  <c r="S208" i="38"/>
  <c r="AD208" i="38"/>
  <c r="I207" i="38"/>
  <c r="J206" i="32"/>
  <c r="A206" i="32"/>
  <c r="H205" i="34"/>
  <c r="B205" i="34"/>
  <c r="I207" i="35"/>
  <c r="S208" i="35"/>
  <c r="AD208" i="35"/>
  <c r="J205" i="35"/>
  <c r="A205" i="35"/>
  <c r="G206" i="32"/>
  <c r="G206" i="35"/>
  <c r="G207" i="33"/>
  <c r="S208" i="33"/>
  <c r="AD208" i="33"/>
  <c r="I205" i="34"/>
  <c r="I206" i="35"/>
  <c r="I206" i="33"/>
  <c r="B205" i="35"/>
  <c r="H205" i="35"/>
  <c r="S208" i="32"/>
  <c r="AD208" i="32"/>
  <c r="I207" i="32"/>
  <c r="I206" i="34"/>
  <c r="S207" i="34"/>
  <c r="AD207" i="34"/>
  <c r="B205" i="32"/>
  <c r="H205" i="32"/>
  <c r="A205" i="32"/>
  <c r="J205" i="32"/>
  <c r="J205" i="33"/>
  <c r="A205" i="33"/>
  <c r="G206" i="33"/>
  <c r="H206" i="31"/>
  <c r="B206" i="31"/>
  <c r="J204" i="30"/>
  <c r="A204" i="30"/>
  <c r="I206" i="30"/>
  <c r="S207" i="30"/>
  <c r="AD207" i="30"/>
  <c r="J205" i="31"/>
  <c r="A205" i="31"/>
  <c r="I206" i="31"/>
  <c r="H205" i="31"/>
  <c r="B205" i="31"/>
  <c r="S208" i="31"/>
  <c r="AD208" i="31"/>
  <c r="G205" i="30"/>
  <c r="H204" i="30"/>
  <c r="B204" i="30"/>
  <c r="I205" i="30"/>
  <c r="A206" i="29"/>
  <c r="J206" i="29"/>
  <c r="G206" i="29"/>
  <c r="I207" i="29"/>
  <c r="S208" i="29"/>
  <c r="AD208" i="29"/>
  <c r="J205" i="29"/>
  <c r="A205" i="29"/>
  <c r="AK201" i="1"/>
  <c r="AL201" i="1"/>
  <c r="AM201" i="1"/>
  <c r="B196" i="1"/>
  <c r="H196" i="1"/>
  <c r="S199" i="1"/>
  <c r="AD199" i="1"/>
  <c r="I207" i="37"/>
  <c r="A207" i="37"/>
  <c r="J206" i="37"/>
  <c r="H207" i="37"/>
  <c r="B207" i="37"/>
  <c r="G208" i="37"/>
  <c r="S209" i="37"/>
  <c r="AD209" i="37"/>
  <c r="G207" i="35"/>
  <c r="H207" i="35"/>
  <c r="G206" i="34"/>
  <c r="B206" i="34"/>
  <c r="G207" i="32"/>
  <c r="B207" i="32"/>
  <c r="G207" i="38"/>
  <c r="B207" i="38"/>
  <c r="G206" i="30"/>
  <c r="H206" i="30"/>
  <c r="A197" i="1"/>
  <c r="J197" i="1"/>
  <c r="I198" i="1"/>
  <c r="J207" i="38"/>
  <c r="A207" i="38"/>
  <c r="S209" i="38"/>
  <c r="AD209" i="38"/>
  <c r="I208" i="38"/>
  <c r="A206" i="36"/>
  <c r="J206" i="36"/>
  <c r="G206" i="36"/>
  <c r="S208" i="36"/>
  <c r="AD208" i="36"/>
  <c r="H207" i="33"/>
  <c r="B207" i="33"/>
  <c r="J207" i="35"/>
  <c r="A207" i="35"/>
  <c r="H206" i="32"/>
  <c r="B206" i="32"/>
  <c r="B206" i="33"/>
  <c r="H206" i="33"/>
  <c r="I207" i="33"/>
  <c r="S209" i="35"/>
  <c r="AD209" i="35"/>
  <c r="I208" i="35"/>
  <c r="J206" i="34"/>
  <c r="A206" i="34"/>
  <c r="I207" i="34"/>
  <c r="S208" i="34"/>
  <c r="AD208" i="34"/>
  <c r="J206" i="35"/>
  <c r="A206" i="35"/>
  <c r="H206" i="35"/>
  <c r="B206" i="35"/>
  <c r="J205" i="34"/>
  <c r="A205" i="34"/>
  <c r="S209" i="33"/>
  <c r="AD209" i="33"/>
  <c r="A206" i="33"/>
  <c r="J206" i="33"/>
  <c r="A207" i="32"/>
  <c r="J207" i="32"/>
  <c r="S209" i="32"/>
  <c r="AD209" i="32"/>
  <c r="A206" i="30"/>
  <c r="J206" i="30"/>
  <c r="S209" i="31"/>
  <c r="AD209" i="31"/>
  <c r="S208" i="30"/>
  <c r="AD208" i="30"/>
  <c r="G207" i="31"/>
  <c r="B205" i="30"/>
  <c r="H205" i="30"/>
  <c r="I207" i="31"/>
  <c r="A205" i="30"/>
  <c r="J205" i="30"/>
  <c r="J206" i="31"/>
  <c r="A206" i="31"/>
  <c r="J207" i="29"/>
  <c r="A207" i="29"/>
  <c r="G207" i="29"/>
  <c r="B206" i="29"/>
  <c r="H206" i="29"/>
  <c r="S209" i="29"/>
  <c r="AD209" i="29"/>
  <c r="I208" i="29"/>
  <c r="AK202" i="1"/>
  <c r="AL202" i="1"/>
  <c r="AM202" i="1"/>
  <c r="H197" i="1"/>
  <c r="B197" i="1"/>
  <c r="S200" i="1"/>
  <c r="AD200" i="1"/>
  <c r="B207" i="35"/>
  <c r="H207" i="38"/>
  <c r="H207" i="32"/>
  <c r="I208" i="37"/>
  <c r="A208" i="37"/>
  <c r="J207" i="37"/>
  <c r="H208" i="37"/>
  <c r="B208" i="37"/>
  <c r="I209" i="37"/>
  <c r="S210" i="37"/>
  <c r="AD210" i="37"/>
  <c r="H206" i="34"/>
  <c r="B206" i="30"/>
  <c r="A198" i="1"/>
  <c r="J198" i="1"/>
  <c r="G208" i="35"/>
  <c r="H208" i="35"/>
  <c r="I199" i="1"/>
  <c r="J208" i="38"/>
  <c r="A208" i="38"/>
  <c r="I207" i="36"/>
  <c r="H206" i="36"/>
  <c r="B206" i="36"/>
  <c r="G207" i="36"/>
  <c r="I209" i="38"/>
  <c r="S210" i="38"/>
  <c r="AD210" i="38"/>
  <c r="G208" i="38"/>
  <c r="G208" i="36"/>
  <c r="S209" i="36"/>
  <c r="AD209" i="36"/>
  <c r="A207" i="34"/>
  <c r="J207" i="34"/>
  <c r="I208" i="33"/>
  <c r="S210" i="32"/>
  <c r="AD210" i="32"/>
  <c r="J207" i="33"/>
  <c r="A207" i="33"/>
  <c r="G207" i="34"/>
  <c r="G208" i="33"/>
  <c r="G208" i="32"/>
  <c r="I208" i="32"/>
  <c r="I208" i="34"/>
  <c r="S209" i="34"/>
  <c r="AD209" i="34"/>
  <c r="A208" i="35"/>
  <c r="J208" i="35"/>
  <c r="S210" i="33"/>
  <c r="AD210" i="33"/>
  <c r="S210" i="35"/>
  <c r="AD210" i="35"/>
  <c r="I209" i="35"/>
  <c r="J207" i="31"/>
  <c r="A207" i="31"/>
  <c r="H207" i="31"/>
  <c r="B207" i="31"/>
  <c r="G208" i="30"/>
  <c r="S209" i="30"/>
  <c r="AD209" i="30"/>
  <c r="I208" i="31"/>
  <c r="G208" i="31"/>
  <c r="I207" i="30"/>
  <c r="G207" i="30"/>
  <c r="S210" i="31"/>
  <c r="AD210" i="31"/>
  <c r="J208" i="29"/>
  <c r="A208" i="29"/>
  <c r="S210" i="29"/>
  <c r="AD210" i="29"/>
  <c r="I209" i="29"/>
  <c r="H207" i="29"/>
  <c r="B207" i="29"/>
  <c r="G208" i="29"/>
  <c r="AL203" i="1"/>
  <c r="AK203" i="1"/>
  <c r="AM203" i="1"/>
  <c r="B198" i="1"/>
  <c r="H198" i="1"/>
  <c r="S201" i="1"/>
  <c r="AD201" i="1"/>
  <c r="J208" i="37"/>
  <c r="G209" i="37"/>
  <c r="H209" i="37"/>
  <c r="J209" i="37"/>
  <c r="A209" i="37"/>
  <c r="I210" i="37"/>
  <c r="S211" i="37"/>
  <c r="AD211" i="37"/>
  <c r="B208" i="35"/>
  <c r="G209" i="38"/>
  <c r="H209" i="38"/>
  <c r="A199" i="1"/>
  <c r="J199" i="1"/>
  <c r="G209" i="35"/>
  <c r="H209" i="35"/>
  <c r="B200" i="1"/>
  <c r="I200" i="1"/>
  <c r="H208" i="36"/>
  <c r="B208" i="36"/>
  <c r="H207" i="36"/>
  <c r="B207" i="36"/>
  <c r="I208" i="36"/>
  <c r="J209" i="38"/>
  <c r="A209" i="38"/>
  <c r="J207" i="36"/>
  <c r="A207" i="36"/>
  <c r="H208" i="38"/>
  <c r="B208" i="38"/>
  <c r="I210" i="38"/>
  <c r="S211" i="38"/>
  <c r="AD211" i="38"/>
  <c r="G209" i="36"/>
  <c r="S210" i="36"/>
  <c r="AD210" i="36"/>
  <c r="J208" i="34"/>
  <c r="A208" i="34"/>
  <c r="H208" i="32"/>
  <c r="B208" i="32"/>
  <c r="B207" i="34"/>
  <c r="H207" i="34"/>
  <c r="I209" i="32"/>
  <c r="J208" i="32"/>
  <c r="A208" i="32"/>
  <c r="I210" i="35"/>
  <c r="G210" i="35"/>
  <c r="G208" i="34"/>
  <c r="G209" i="32"/>
  <c r="S210" i="34"/>
  <c r="AD210" i="34"/>
  <c r="A208" i="33"/>
  <c r="J208" i="33"/>
  <c r="G209" i="33"/>
  <c r="J209" i="35"/>
  <c r="A209" i="35"/>
  <c r="H208" i="33"/>
  <c r="B208" i="33"/>
  <c r="S211" i="35"/>
  <c r="AD211" i="35"/>
  <c r="I209" i="33"/>
  <c r="S211" i="32"/>
  <c r="AD211" i="32"/>
  <c r="I210" i="33"/>
  <c r="S211" i="33"/>
  <c r="AD211" i="33"/>
  <c r="H208" i="30"/>
  <c r="B208" i="30"/>
  <c r="H207" i="30"/>
  <c r="B207" i="30"/>
  <c r="G209" i="31"/>
  <c r="S211" i="31"/>
  <c r="AD211" i="31"/>
  <c r="I210" i="31"/>
  <c r="S210" i="30"/>
  <c r="AD210" i="30"/>
  <c r="I209" i="31"/>
  <c r="A207" i="30"/>
  <c r="J207" i="30"/>
  <c r="A208" i="31"/>
  <c r="J208" i="31"/>
  <c r="B208" i="31"/>
  <c r="H208" i="31"/>
  <c r="I208" i="30"/>
  <c r="J209" i="29"/>
  <c r="A209" i="29"/>
  <c r="H208" i="29"/>
  <c r="B208" i="29"/>
  <c r="S211" i="29"/>
  <c r="AD211" i="29"/>
  <c r="G209" i="29"/>
  <c r="AM204" i="1"/>
  <c r="AL204" i="1"/>
  <c r="AK204" i="1"/>
  <c r="B199" i="1"/>
  <c r="H199" i="1"/>
  <c r="S202" i="1"/>
  <c r="AD202" i="1"/>
  <c r="B209" i="38"/>
  <c r="B209" i="37"/>
  <c r="G210" i="37"/>
  <c r="B210" i="37"/>
  <c r="J210" i="37"/>
  <c r="A210" i="37"/>
  <c r="I211" i="37"/>
  <c r="S212" i="37"/>
  <c r="AD212" i="37"/>
  <c r="B209" i="35"/>
  <c r="H200" i="1"/>
  <c r="G210" i="38"/>
  <c r="B210" i="38"/>
  <c r="G210" i="33"/>
  <c r="B210" i="33"/>
  <c r="A200" i="1"/>
  <c r="J200" i="1"/>
  <c r="H201" i="1"/>
  <c r="I201" i="1"/>
  <c r="H209" i="36"/>
  <c r="B209" i="36"/>
  <c r="S211" i="36"/>
  <c r="AD211" i="36"/>
  <c r="J210" i="38"/>
  <c r="A210" i="38"/>
  <c r="A208" i="36"/>
  <c r="J208" i="36"/>
  <c r="G211" i="38"/>
  <c r="S212" i="38"/>
  <c r="AD212" i="38"/>
  <c r="I209" i="36"/>
  <c r="J210" i="35"/>
  <c r="A210" i="35"/>
  <c r="A209" i="33"/>
  <c r="J209" i="33"/>
  <c r="B210" i="35"/>
  <c r="H210" i="35"/>
  <c r="S211" i="34"/>
  <c r="AD211" i="34"/>
  <c r="G211" i="32"/>
  <c r="G209" i="34"/>
  <c r="S212" i="35"/>
  <c r="AD212" i="35"/>
  <c r="G210" i="32"/>
  <c r="A209" i="32"/>
  <c r="J209" i="32"/>
  <c r="I210" i="32"/>
  <c r="J210" i="33"/>
  <c r="A210" i="33"/>
  <c r="I209" i="34"/>
  <c r="B209" i="32"/>
  <c r="H209" i="32"/>
  <c r="S212" i="33"/>
  <c r="AD212" i="33"/>
  <c r="S212" i="32"/>
  <c r="AD212" i="32"/>
  <c r="I211" i="32"/>
  <c r="H208" i="34"/>
  <c r="B208" i="34"/>
  <c r="H209" i="33"/>
  <c r="B209" i="33"/>
  <c r="A210" i="31"/>
  <c r="J210" i="31"/>
  <c r="A209" i="31"/>
  <c r="J209" i="31"/>
  <c r="B209" i="31"/>
  <c r="H209" i="31"/>
  <c r="G210" i="31"/>
  <c r="I209" i="30"/>
  <c r="J208" i="30"/>
  <c r="A208" i="30"/>
  <c r="S212" i="31"/>
  <c r="AD212" i="31"/>
  <c r="G209" i="30"/>
  <c r="G210" i="30"/>
  <c r="S211" i="30"/>
  <c r="AD211" i="30"/>
  <c r="G210" i="29"/>
  <c r="S212" i="29"/>
  <c r="AD212" i="29"/>
  <c r="B209" i="29"/>
  <c r="H209" i="29"/>
  <c r="I210" i="29"/>
  <c r="AK205" i="1"/>
  <c r="AM205" i="1"/>
  <c r="AL205" i="1"/>
  <c r="S203" i="1"/>
  <c r="AD203" i="1"/>
  <c r="H210" i="38"/>
  <c r="H210" i="33"/>
  <c r="H210" i="37"/>
  <c r="G211" i="37"/>
  <c r="B211" i="37"/>
  <c r="A211" i="37"/>
  <c r="J211" i="37"/>
  <c r="G212" i="37"/>
  <c r="S213" i="37"/>
  <c r="AD213" i="37"/>
  <c r="B201" i="1"/>
  <c r="J201" i="1"/>
  <c r="A201" i="1"/>
  <c r="I211" i="38"/>
  <c r="J211" i="38"/>
  <c r="H202" i="1"/>
  <c r="I202" i="1"/>
  <c r="I211" i="36"/>
  <c r="S212" i="36"/>
  <c r="AD212" i="36"/>
  <c r="A209" i="36"/>
  <c r="J209" i="36"/>
  <c r="I210" i="36"/>
  <c r="G210" i="36"/>
  <c r="H211" i="38"/>
  <c r="B211" i="38"/>
  <c r="S213" i="38"/>
  <c r="AD213" i="38"/>
  <c r="I212" i="38"/>
  <c r="G212" i="38"/>
  <c r="J211" i="32"/>
  <c r="A211" i="32"/>
  <c r="S212" i="34"/>
  <c r="AD212" i="34"/>
  <c r="H211" i="32"/>
  <c r="B211" i="32"/>
  <c r="S213" i="33"/>
  <c r="AD213" i="33"/>
  <c r="G211" i="33"/>
  <c r="S213" i="32"/>
  <c r="AD213" i="32"/>
  <c r="I212" i="32"/>
  <c r="I211" i="33"/>
  <c r="B210" i="32"/>
  <c r="H210" i="32"/>
  <c r="B209" i="34"/>
  <c r="H209" i="34"/>
  <c r="A209" i="34"/>
  <c r="J209" i="34"/>
  <c r="G210" i="34"/>
  <c r="I211" i="35"/>
  <c r="I210" i="34"/>
  <c r="S213" i="35"/>
  <c r="AD213" i="35"/>
  <c r="G212" i="35"/>
  <c r="G211" i="35"/>
  <c r="A210" i="32"/>
  <c r="J210" i="32"/>
  <c r="H210" i="30"/>
  <c r="B210" i="30"/>
  <c r="G212" i="31"/>
  <c r="S213" i="31"/>
  <c r="AD213" i="31"/>
  <c r="I211" i="31"/>
  <c r="H209" i="30"/>
  <c r="B209" i="30"/>
  <c r="I211" i="30"/>
  <c r="S212" i="30"/>
  <c r="AD212" i="30"/>
  <c r="G211" i="31"/>
  <c r="I210" i="30"/>
  <c r="B210" i="31"/>
  <c r="H210" i="31"/>
  <c r="J209" i="30"/>
  <c r="A209" i="30"/>
  <c r="J210" i="29"/>
  <c r="A210" i="29"/>
  <c r="H210" i="29"/>
  <c r="B210" i="29"/>
  <c r="G211" i="29"/>
  <c r="I212" i="29"/>
  <c r="S213" i="29"/>
  <c r="AD213" i="29"/>
  <c r="I211" i="29"/>
  <c r="AM206" i="1"/>
  <c r="AK206" i="1"/>
  <c r="AL206" i="1"/>
  <c r="S204" i="1"/>
  <c r="AD204" i="1"/>
  <c r="A211" i="38"/>
  <c r="I212" i="37"/>
  <c r="A212" i="37"/>
  <c r="H211" i="37"/>
  <c r="B212" i="37"/>
  <c r="H212" i="37"/>
  <c r="I213" i="37"/>
  <c r="S214" i="37"/>
  <c r="AD214" i="37"/>
  <c r="B202" i="1"/>
  <c r="G211" i="36"/>
  <c r="H211" i="36"/>
  <c r="J202" i="1"/>
  <c r="A202" i="1"/>
  <c r="G211" i="30"/>
  <c r="H211" i="30"/>
  <c r="I212" i="31"/>
  <c r="A212" i="31"/>
  <c r="I203" i="1"/>
  <c r="A211" i="36"/>
  <c r="J211" i="36"/>
  <c r="H210" i="36"/>
  <c r="B210" i="36"/>
  <c r="A212" i="38"/>
  <c r="J212" i="38"/>
  <c r="S214" i="38"/>
  <c r="AD214" i="38"/>
  <c r="B212" i="38"/>
  <c r="H212" i="38"/>
  <c r="A210" i="36"/>
  <c r="J210" i="36"/>
  <c r="G212" i="36"/>
  <c r="S213" i="36"/>
  <c r="AD213" i="36"/>
  <c r="B212" i="35"/>
  <c r="H212" i="35"/>
  <c r="I213" i="32"/>
  <c r="S214" i="32"/>
  <c r="AD214" i="32"/>
  <c r="J212" i="32"/>
  <c r="A212" i="32"/>
  <c r="I213" i="33"/>
  <c r="G213" i="33"/>
  <c r="G212" i="33"/>
  <c r="H211" i="33"/>
  <c r="B211" i="33"/>
  <c r="I212" i="33"/>
  <c r="J211" i="35"/>
  <c r="A211" i="35"/>
  <c r="S213" i="34"/>
  <c r="AD213" i="34"/>
  <c r="H211" i="35"/>
  <c r="B211" i="35"/>
  <c r="S214" i="33"/>
  <c r="AD214" i="33"/>
  <c r="S214" i="35"/>
  <c r="AD214" i="35"/>
  <c r="I212" i="35"/>
  <c r="H210" i="34"/>
  <c r="B210" i="34"/>
  <c r="G211" i="34"/>
  <c r="I211" i="34"/>
  <c r="G213" i="35"/>
  <c r="I213" i="35"/>
  <c r="A211" i="33"/>
  <c r="J211" i="33"/>
  <c r="A210" i="34"/>
  <c r="J210" i="34"/>
  <c r="G212" i="32"/>
  <c r="B212" i="31"/>
  <c r="H212" i="31"/>
  <c r="A210" i="30"/>
  <c r="J210" i="30"/>
  <c r="S214" i="31"/>
  <c r="AD214" i="31"/>
  <c r="S213" i="30"/>
  <c r="AD213" i="30"/>
  <c r="G212" i="30"/>
  <c r="H211" i="31"/>
  <c r="B211" i="31"/>
  <c r="I213" i="31"/>
  <c r="G213" i="31"/>
  <c r="A211" i="30"/>
  <c r="J211" i="30"/>
  <c r="J211" i="31"/>
  <c r="A211" i="31"/>
  <c r="J212" i="29"/>
  <c r="A212" i="29"/>
  <c r="S214" i="29"/>
  <c r="AD214" i="29"/>
  <c r="G213" i="29"/>
  <c r="J211" i="29"/>
  <c r="A211" i="29"/>
  <c r="G212" i="29"/>
  <c r="B211" i="29"/>
  <c r="H211" i="29"/>
  <c r="AM207" i="1"/>
  <c r="AL207" i="1"/>
  <c r="AK207" i="1"/>
  <c r="I204" i="1"/>
  <c r="S205" i="1"/>
  <c r="AD205" i="1"/>
  <c r="B211" i="36"/>
  <c r="J212" i="37"/>
  <c r="G213" i="37"/>
  <c r="B213" i="37"/>
  <c r="J213" i="37"/>
  <c r="A213" i="37"/>
  <c r="I214" i="37"/>
  <c r="S215" i="37"/>
  <c r="AD215" i="37"/>
  <c r="J212" i="31"/>
  <c r="B211" i="30"/>
  <c r="A204" i="1"/>
  <c r="J204" i="1"/>
  <c r="G213" i="32"/>
  <c r="B213" i="32"/>
  <c r="A203" i="1"/>
  <c r="J203" i="1"/>
  <c r="I212" i="36"/>
  <c r="A212" i="36"/>
  <c r="I213" i="29"/>
  <c r="A213" i="29"/>
  <c r="B212" i="36"/>
  <c r="H212" i="36"/>
  <c r="G213" i="38"/>
  <c r="I213" i="38"/>
  <c r="I213" i="36"/>
  <c r="S214" i="36"/>
  <c r="AD214" i="36"/>
  <c r="S215" i="38"/>
  <c r="AD215" i="38"/>
  <c r="G214" i="38"/>
  <c r="H212" i="32"/>
  <c r="B212" i="32"/>
  <c r="H212" i="33"/>
  <c r="B212" i="33"/>
  <c r="H213" i="33"/>
  <c r="B213" i="33"/>
  <c r="A213" i="33"/>
  <c r="J212" i="35"/>
  <c r="A212" i="35"/>
  <c r="J211" i="34"/>
  <c r="A211" i="34"/>
  <c r="S215" i="35"/>
  <c r="AD215" i="35"/>
  <c r="J213" i="32"/>
  <c r="A213" i="32"/>
  <c r="H211" i="34"/>
  <c r="B211" i="34"/>
  <c r="G212" i="34"/>
  <c r="J213" i="35"/>
  <c r="A213" i="35"/>
  <c r="S215" i="33"/>
  <c r="AD215" i="33"/>
  <c r="S215" i="32"/>
  <c r="AD215" i="32"/>
  <c r="G213" i="34"/>
  <c r="S214" i="34"/>
  <c r="AD214" i="34"/>
  <c r="B213" i="35"/>
  <c r="H213" i="35"/>
  <c r="I214" i="33"/>
  <c r="G214" i="33"/>
  <c r="I212" i="34"/>
  <c r="J212" i="33"/>
  <c r="J213" i="33"/>
  <c r="A212" i="33"/>
  <c r="H212" i="30"/>
  <c r="B212" i="30"/>
  <c r="B213" i="31"/>
  <c r="H213" i="31"/>
  <c r="A213" i="31"/>
  <c r="J213" i="31"/>
  <c r="I212" i="30"/>
  <c r="S214" i="30"/>
  <c r="AD214" i="30"/>
  <c r="G213" i="30"/>
  <c r="S215" i="31"/>
  <c r="AD215" i="31"/>
  <c r="S215" i="29"/>
  <c r="AD215" i="29"/>
  <c r="G214" i="29"/>
  <c r="H212" i="29"/>
  <c r="B212" i="29"/>
  <c r="H213" i="29"/>
  <c r="B213" i="29"/>
  <c r="AK208" i="1"/>
  <c r="AG6" i="1"/>
  <c r="AG8" i="1"/>
  <c r="AL208" i="1"/>
  <c r="AH6" i="1"/>
  <c r="AH8" i="1"/>
  <c r="AM208" i="1"/>
  <c r="AI6" i="1"/>
  <c r="B203" i="1"/>
  <c r="H203" i="1"/>
  <c r="S206" i="1"/>
  <c r="AD206" i="1"/>
  <c r="G214" i="37"/>
  <c r="B214" i="37"/>
  <c r="H213" i="37"/>
  <c r="J214" i="37"/>
  <c r="A214" i="37"/>
  <c r="G215" i="37"/>
  <c r="S216" i="37"/>
  <c r="AD216" i="37"/>
  <c r="H213" i="32"/>
  <c r="J213" i="29"/>
  <c r="I213" i="34"/>
  <c r="A213" i="34"/>
  <c r="G213" i="36"/>
  <c r="B213" i="36"/>
  <c r="I205" i="1"/>
  <c r="J212" i="36"/>
  <c r="I214" i="29"/>
  <c r="A214" i="29"/>
  <c r="H214" i="38"/>
  <c r="B214" i="38"/>
  <c r="B213" i="38"/>
  <c r="H213" i="38"/>
  <c r="I214" i="38"/>
  <c r="S216" i="38"/>
  <c r="AD216" i="38"/>
  <c r="J213" i="38"/>
  <c r="A213" i="38"/>
  <c r="I215" i="38"/>
  <c r="A213" i="36"/>
  <c r="J213" i="36"/>
  <c r="G214" i="36"/>
  <c r="S215" i="36"/>
  <c r="AD215" i="36"/>
  <c r="S216" i="35"/>
  <c r="AD216" i="35"/>
  <c r="I215" i="35"/>
  <c r="B213" i="34"/>
  <c r="H214" i="33"/>
  <c r="B214" i="33"/>
  <c r="G214" i="34"/>
  <c r="I214" i="34"/>
  <c r="J214" i="33"/>
  <c r="A214" i="33"/>
  <c r="G215" i="32"/>
  <c r="S216" i="32"/>
  <c r="AD216" i="32"/>
  <c r="I214" i="35"/>
  <c r="H212" i="34"/>
  <c r="H213" i="34"/>
  <c r="B212" i="34"/>
  <c r="J212" i="34"/>
  <c r="A212" i="34"/>
  <c r="S215" i="34"/>
  <c r="AD215" i="34"/>
  <c r="S216" i="33"/>
  <c r="AD216" i="33"/>
  <c r="I215" i="33"/>
  <c r="G214" i="32"/>
  <c r="I214" i="32"/>
  <c r="G214" i="35"/>
  <c r="H213" i="30"/>
  <c r="B213" i="30"/>
  <c r="I213" i="30"/>
  <c r="A212" i="30"/>
  <c r="J212" i="30"/>
  <c r="G214" i="31"/>
  <c r="S216" i="31"/>
  <c r="AD216" i="31"/>
  <c r="G215" i="31"/>
  <c r="S215" i="30"/>
  <c r="AD215" i="30"/>
  <c r="I214" i="31"/>
  <c r="B214" i="29"/>
  <c r="H214" i="29"/>
  <c r="S216" i="29"/>
  <c r="AD216" i="29"/>
  <c r="G215" i="29"/>
  <c r="AH9" i="1"/>
  <c r="AG9" i="1"/>
  <c r="AG10" i="1"/>
  <c r="S207" i="1"/>
  <c r="AD207" i="1"/>
  <c r="H204" i="1"/>
  <c r="B204" i="1"/>
  <c r="J213" i="34"/>
  <c r="H213" i="36"/>
  <c r="I215" i="37"/>
  <c r="J215" i="37"/>
  <c r="H214" i="37"/>
  <c r="H215" i="37"/>
  <c r="B215" i="37"/>
  <c r="G216" i="37"/>
  <c r="S217" i="37"/>
  <c r="AD217" i="37"/>
  <c r="J214" i="29"/>
  <c r="I215" i="29"/>
  <c r="A215" i="29"/>
  <c r="G215" i="33"/>
  <c r="H215" i="33"/>
  <c r="G215" i="35"/>
  <c r="H215" i="35"/>
  <c r="A205" i="1"/>
  <c r="J205" i="1"/>
  <c r="I206" i="1"/>
  <c r="H214" i="36"/>
  <c r="B214" i="36"/>
  <c r="I216" i="38"/>
  <c r="S217" i="38"/>
  <c r="AD217" i="38"/>
  <c r="G215" i="36"/>
  <c r="S216" i="36"/>
  <c r="AD216" i="36"/>
  <c r="J214" i="38"/>
  <c r="A214" i="38"/>
  <c r="J215" i="38"/>
  <c r="A215" i="38"/>
  <c r="I214" i="36"/>
  <c r="G215" i="38"/>
  <c r="B215" i="32"/>
  <c r="H215" i="32"/>
  <c r="H214" i="34"/>
  <c r="B214" i="34"/>
  <c r="I215" i="32"/>
  <c r="J215" i="35"/>
  <c r="A215" i="35"/>
  <c r="H214" i="35"/>
  <c r="B214" i="35"/>
  <c r="J214" i="34"/>
  <c r="A214" i="34"/>
  <c r="J214" i="35"/>
  <c r="A214" i="35"/>
  <c r="S217" i="32"/>
  <c r="AD217" i="32"/>
  <c r="I216" i="32"/>
  <c r="J214" i="32"/>
  <c r="A214" i="32"/>
  <c r="I216" i="33"/>
  <c r="S217" i="33"/>
  <c r="AD217" i="33"/>
  <c r="G215" i="34"/>
  <c r="S216" i="34"/>
  <c r="AD216" i="34"/>
  <c r="I216" i="35"/>
  <c r="S217" i="35"/>
  <c r="AD217" i="35"/>
  <c r="J215" i="33"/>
  <c r="A215" i="33"/>
  <c r="H214" i="32"/>
  <c r="B214" i="32"/>
  <c r="H215" i="31"/>
  <c r="B215" i="31"/>
  <c r="I214" i="30"/>
  <c r="I215" i="31"/>
  <c r="H214" i="31"/>
  <c r="B214" i="31"/>
  <c r="A214" i="31"/>
  <c r="J214" i="31"/>
  <c r="G214" i="30"/>
  <c r="S216" i="30"/>
  <c r="AD216" i="30"/>
  <c r="A213" i="30"/>
  <c r="J213" i="30"/>
  <c r="S217" i="31"/>
  <c r="AD217" i="31"/>
  <c r="H215" i="29"/>
  <c r="B215" i="29"/>
  <c r="S217" i="29"/>
  <c r="AD217" i="29"/>
  <c r="I216" i="29"/>
  <c r="AH10" i="1"/>
  <c r="AG11" i="1"/>
  <c r="AG12" i="1"/>
  <c r="AH11" i="1"/>
  <c r="H206" i="1"/>
  <c r="B206" i="1"/>
  <c r="H205" i="1"/>
  <c r="B205" i="1"/>
  <c r="I207" i="1"/>
  <c r="S208" i="1"/>
  <c r="AD208" i="1"/>
  <c r="B215" i="35"/>
  <c r="I216" i="37"/>
  <c r="A216" i="37"/>
  <c r="A215" i="37"/>
  <c r="B216" i="37"/>
  <c r="H216" i="37"/>
  <c r="I217" i="37"/>
  <c r="S218" i="37"/>
  <c r="AD218" i="37"/>
  <c r="B215" i="33"/>
  <c r="J215" i="29"/>
  <c r="G216" i="32"/>
  <c r="B216" i="32"/>
  <c r="A207" i="1"/>
  <c r="J207" i="1"/>
  <c r="G216" i="38"/>
  <c r="H216" i="38"/>
  <c r="J206" i="1"/>
  <c r="A206" i="1"/>
  <c r="H207" i="1"/>
  <c r="I215" i="36"/>
  <c r="A215" i="36"/>
  <c r="G216" i="35"/>
  <c r="B216" i="35"/>
  <c r="I215" i="34"/>
  <c r="A215" i="34"/>
  <c r="J216" i="38"/>
  <c r="A216" i="38"/>
  <c r="S218" i="38"/>
  <c r="AD218" i="38"/>
  <c r="G217" i="38"/>
  <c r="H215" i="36"/>
  <c r="B215" i="36"/>
  <c r="H215" i="38"/>
  <c r="B215" i="38"/>
  <c r="S217" i="36"/>
  <c r="AD217" i="36"/>
  <c r="G216" i="36"/>
  <c r="J214" i="36"/>
  <c r="A214" i="36"/>
  <c r="J216" i="33"/>
  <c r="A216" i="33"/>
  <c r="B215" i="34"/>
  <c r="H215" i="34"/>
  <c r="S218" i="35"/>
  <c r="AD218" i="35"/>
  <c r="I216" i="34"/>
  <c r="S217" i="34"/>
  <c r="AD217" i="34"/>
  <c r="G216" i="33"/>
  <c r="A215" i="32"/>
  <c r="J215" i="32"/>
  <c r="A216" i="32"/>
  <c r="J216" i="32"/>
  <c r="J216" i="35"/>
  <c r="A216" i="35"/>
  <c r="S218" i="32"/>
  <c r="AD218" i="32"/>
  <c r="G217" i="33"/>
  <c r="S218" i="33"/>
  <c r="AD218" i="33"/>
  <c r="I217" i="32"/>
  <c r="G217" i="32"/>
  <c r="G216" i="31"/>
  <c r="S217" i="30"/>
  <c r="AD217" i="30"/>
  <c r="I216" i="30"/>
  <c r="I216" i="31"/>
  <c r="J215" i="31"/>
  <c r="A215" i="31"/>
  <c r="S218" i="31"/>
  <c r="AD218" i="31"/>
  <c r="J214" i="30"/>
  <c r="A214" i="30"/>
  <c r="H214" i="30"/>
  <c r="B214" i="30"/>
  <c r="G215" i="30"/>
  <c r="I215" i="30"/>
  <c r="J216" i="29"/>
  <c r="A216" i="29"/>
  <c r="I217" i="29"/>
  <c r="S218" i="29"/>
  <c r="AD218" i="29"/>
  <c r="G216" i="29"/>
  <c r="AH12" i="1"/>
  <c r="AG13" i="1"/>
  <c r="S209" i="1"/>
  <c r="AD209" i="1"/>
  <c r="B216" i="38"/>
  <c r="J216" i="37"/>
  <c r="G217" i="37"/>
  <c r="B217" i="37"/>
  <c r="J217" i="37"/>
  <c r="A217" i="37"/>
  <c r="G218" i="37"/>
  <c r="S219" i="37"/>
  <c r="AD219" i="37"/>
  <c r="J215" i="36"/>
  <c r="H216" i="32"/>
  <c r="H216" i="35"/>
  <c r="J215" i="34"/>
  <c r="B207" i="1"/>
  <c r="I208" i="1"/>
  <c r="I217" i="33"/>
  <c r="A217" i="33"/>
  <c r="G217" i="29"/>
  <c r="B217" i="29"/>
  <c r="G216" i="34"/>
  <c r="B216" i="34"/>
  <c r="H216" i="36"/>
  <c r="B216" i="36"/>
  <c r="H217" i="38"/>
  <c r="B217" i="38"/>
  <c r="I217" i="38"/>
  <c r="S218" i="36"/>
  <c r="AD218" i="36"/>
  <c r="I217" i="36"/>
  <c r="S219" i="38"/>
  <c r="AD219" i="38"/>
  <c r="I218" i="38"/>
  <c r="A218" i="38"/>
  <c r="I216" i="36"/>
  <c r="S219" i="35"/>
  <c r="AD219" i="35"/>
  <c r="S219" i="32"/>
  <c r="AD219" i="32"/>
  <c r="I218" i="32"/>
  <c r="A218" i="32"/>
  <c r="I218" i="35"/>
  <c r="A218" i="35"/>
  <c r="G218" i="35"/>
  <c r="A216" i="34"/>
  <c r="J216" i="34"/>
  <c r="S219" i="33"/>
  <c r="AD219" i="33"/>
  <c r="B217" i="33"/>
  <c r="H217" i="33"/>
  <c r="H217" i="32"/>
  <c r="B217" i="32"/>
  <c r="S218" i="34"/>
  <c r="AD218" i="34"/>
  <c r="J217" i="32"/>
  <c r="A217" i="32"/>
  <c r="G217" i="35"/>
  <c r="I217" i="35"/>
  <c r="B216" i="33"/>
  <c r="H216" i="33"/>
  <c r="A216" i="30"/>
  <c r="J216" i="30"/>
  <c r="J215" i="30"/>
  <c r="A215" i="30"/>
  <c r="S219" i="31"/>
  <c r="AD219" i="31"/>
  <c r="J216" i="31"/>
  <c r="A216" i="31"/>
  <c r="I218" i="31"/>
  <c r="A218" i="31"/>
  <c r="G218" i="31"/>
  <c r="S218" i="30"/>
  <c r="AD218" i="30"/>
  <c r="G217" i="30"/>
  <c r="G216" i="30"/>
  <c r="B216" i="31"/>
  <c r="H216" i="31"/>
  <c r="G217" i="31"/>
  <c r="H215" i="30"/>
  <c r="B215" i="30"/>
  <c r="I217" i="31"/>
  <c r="S219" i="29"/>
  <c r="AD219" i="29"/>
  <c r="H216" i="29"/>
  <c r="B216" i="29"/>
  <c r="I218" i="29"/>
  <c r="A218" i="29"/>
  <c r="G218" i="29"/>
  <c r="J217" i="29"/>
  <c r="A217" i="29"/>
  <c r="AH13" i="1"/>
  <c r="AG14" i="1"/>
  <c r="I209" i="1"/>
  <c r="S210" i="1"/>
  <c r="AD210" i="1"/>
  <c r="I218" i="37"/>
  <c r="A218" i="37"/>
  <c r="H217" i="37"/>
  <c r="H218" i="37"/>
  <c r="B218" i="37"/>
  <c r="I219" i="37"/>
  <c r="A219" i="37"/>
  <c r="S220" i="37"/>
  <c r="AD220" i="37"/>
  <c r="H216" i="34"/>
  <c r="J217" i="33"/>
  <c r="H217" i="29"/>
  <c r="G218" i="38"/>
  <c r="B218" i="38"/>
  <c r="J209" i="1"/>
  <c r="A209" i="1"/>
  <c r="G217" i="36"/>
  <c r="H217" i="36"/>
  <c r="I217" i="30"/>
  <c r="A217" i="30"/>
  <c r="J208" i="1"/>
  <c r="A208" i="1"/>
  <c r="J217" i="38"/>
  <c r="A217" i="38"/>
  <c r="A217" i="36"/>
  <c r="J217" i="36"/>
  <c r="J216" i="36"/>
  <c r="A216" i="36"/>
  <c r="S220" i="38"/>
  <c r="AD220" i="38"/>
  <c r="G218" i="36"/>
  <c r="S219" i="36"/>
  <c r="AD219" i="36"/>
  <c r="B218" i="35"/>
  <c r="H218" i="35"/>
  <c r="S220" i="33"/>
  <c r="AD220" i="33"/>
  <c r="G219" i="33"/>
  <c r="S220" i="35"/>
  <c r="AD220" i="35"/>
  <c r="I219" i="32"/>
  <c r="A219" i="32"/>
  <c r="G219" i="32"/>
  <c r="J217" i="35"/>
  <c r="A217" i="35"/>
  <c r="I219" i="35"/>
  <c r="A219" i="35"/>
  <c r="G219" i="35"/>
  <c r="H217" i="35"/>
  <c r="B217" i="35"/>
  <c r="I218" i="33"/>
  <c r="A218" i="33"/>
  <c r="G217" i="34"/>
  <c r="G218" i="33"/>
  <c r="S219" i="34"/>
  <c r="AD219" i="34"/>
  <c r="I218" i="34"/>
  <c r="A218" i="34"/>
  <c r="I217" i="34"/>
  <c r="S220" i="32"/>
  <c r="AD220" i="32"/>
  <c r="G218" i="32"/>
  <c r="S219" i="30"/>
  <c r="AD219" i="30"/>
  <c r="G218" i="30"/>
  <c r="B217" i="30"/>
  <c r="H217" i="30"/>
  <c r="S220" i="31"/>
  <c r="AD220" i="31"/>
  <c r="I219" i="31"/>
  <c r="A219" i="31"/>
  <c r="B218" i="31"/>
  <c r="H218" i="31"/>
  <c r="H217" i="31"/>
  <c r="B217" i="31"/>
  <c r="J217" i="31"/>
  <c r="A217" i="31"/>
  <c r="H216" i="30"/>
  <c r="B216" i="30"/>
  <c r="H218" i="29"/>
  <c r="B218" i="29"/>
  <c r="S220" i="29"/>
  <c r="AD220" i="29"/>
  <c r="G219" i="29"/>
  <c r="AH14" i="1"/>
  <c r="AH15" i="1"/>
  <c r="AG15" i="1"/>
  <c r="AG16" i="1"/>
  <c r="B208" i="1"/>
  <c r="H208" i="1"/>
  <c r="I210" i="1"/>
  <c r="S211" i="1"/>
  <c r="AD211" i="1"/>
  <c r="H218" i="38"/>
  <c r="G219" i="37"/>
  <c r="B219" i="37"/>
  <c r="G220" i="37"/>
  <c r="S221" i="37"/>
  <c r="AD221" i="37"/>
  <c r="B217" i="36"/>
  <c r="I219" i="29"/>
  <c r="A219" i="29"/>
  <c r="J217" i="30"/>
  <c r="I218" i="36"/>
  <c r="A218" i="36"/>
  <c r="I218" i="30"/>
  <c r="A218" i="30"/>
  <c r="J210" i="1"/>
  <c r="A210" i="1"/>
  <c r="G218" i="34"/>
  <c r="B218" i="34"/>
  <c r="G219" i="31"/>
  <c r="B219" i="31"/>
  <c r="I219" i="33"/>
  <c r="A219" i="33"/>
  <c r="S221" i="38"/>
  <c r="AD221" i="38"/>
  <c r="B218" i="36"/>
  <c r="H218" i="36"/>
  <c r="I220" i="38"/>
  <c r="A220" i="38"/>
  <c r="G220" i="38"/>
  <c r="I219" i="38"/>
  <c r="A219" i="38"/>
  <c r="I219" i="36"/>
  <c r="A219" i="36"/>
  <c r="G219" i="36"/>
  <c r="G219" i="38"/>
  <c r="S220" i="36"/>
  <c r="AD220" i="36"/>
  <c r="H217" i="34"/>
  <c r="B217" i="34"/>
  <c r="H219" i="32"/>
  <c r="B219" i="32"/>
  <c r="S221" i="35"/>
  <c r="AD221" i="35"/>
  <c r="H218" i="33"/>
  <c r="B218" i="33"/>
  <c r="H219" i="33"/>
  <c r="B219" i="33"/>
  <c r="G220" i="32"/>
  <c r="S221" i="32"/>
  <c r="AD221" i="32"/>
  <c r="H218" i="32"/>
  <c r="B218" i="32"/>
  <c r="I220" i="33"/>
  <c r="A220" i="33"/>
  <c r="S221" i="33"/>
  <c r="AD221" i="33"/>
  <c r="A217" i="34"/>
  <c r="J217" i="34"/>
  <c r="I219" i="34"/>
  <c r="A219" i="34"/>
  <c r="S220" i="34"/>
  <c r="AD220" i="34"/>
  <c r="H219" i="35"/>
  <c r="B219" i="35"/>
  <c r="H218" i="30"/>
  <c r="B218" i="30"/>
  <c r="S221" i="31"/>
  <c r="AD221" i="31"/>
  <c r="S220" i="30"/>
  <c r="AD220" i="30"/>
  <c r="I219" i="30"/>
  <c r="A219" i="30"/>
  <c r="I220" i="31"/>
  <c r="A220" i="31"/>
  <c r="G220" i="31"/>
  <c r="S221" i="29"/>
  <c r="AD221" i="29"/>
  <c r="G220" i="29"/>
  <c r="H219" i="29"/>
  <c r="B219" i="29"/>
  <c r="AG17" i="1"/>
  <c r="AG18" i="1"/>
  <c r="AH16" i="1"/>
  <c r="I211" i="1"/>
  <c r="S212" i="1"/>
  <c r="AD212" i="1"/>
  <c r="H209" i="1"/>
  <c r="B209" i="1"/>
  <c r="I220" i="37"/>
  <c r="A220" i="37"/>
  <c r="H219" i="37"/>
  <c r="H220" i="37"/>
  <c r="B220" i="37"/>
  <c r="G221" i="37"/>
  <c r="S222" i="37"/>
  <c r="AD222" i="37"/>
  <c r="H218" i="34"/>
  <c r="H219" i="31"/>
  <c r="G219" i="34"/>
  <c r="B219" i="34"/>
  <c r="J211" i="1"/>
  <c r="A211" i="1"/>
  <c r="I220" i="29"/>
  <c r="A220" i="29"/>
  <c r="S222" i="38"/>
  <c r="AD222" i="38"/>
  <c r="I221" i="38"/>
  <c r="A221" i="38"/>
  <c r="G221" i="38"/>
  <c r="B220" i="38"/>
  <c r="H220" i="38"/>
  <c r="H219" i="38"/>
  <c r="B219" i="38"/>
  <c r="B219" i="36"/>
  <c r="H219" i="36"/>
  <c r="S221" i="36"/>
  <c r="AD221" i="36"/>
  <c r="I220" i="36"/>
  <c r="A220" i="36"/>
  <c r="H220" i="32"/>
  <c r="B220" i="32"/>
  <c r="S222" i="35"/>
  <c r="AD222" i="35"/>
  <c r="G221" i="35"/>
  <c r="G220" i="35"/>
  <c r="I220" i="35"/>
  <c r="A220" i="35"/>
  <c r="I220" i="34"/>
  <c r="A220" i="34"/>
  <c r="S221" i="34"/>
  <c r="AD221" i="34"/>
  <c r="G220" i="33"/>
  <c r="S222" i="32"/>
  <c r="AD222" i="32"/>
  <c r="I220" i="32"/>
  <c r="A220" i="32"/>
  <c r="S222" i="33"/>
  <c r="AD222" i="33"/>
  <c r="G221" i="33"/>
  <c r="H220" i="31"/>
  <c r="B220" i="31"/>
  <c r="S222" i="31"/>
  <c r="AD222" i="31"/>
  <c r="I221" i="31"/>
  <c r="A221" i="31"/>
  <c r="G219" i="30"/>
  <c r="G221" i="31"/>
  <c r="S221" i="30"/>
  <c r="AD221" i="30"/>
  <c r="H220" i="29"/>
  <c r="B220" i="29"/>
  <c r="S222" i="29"/>
  <c r="AD222" i="29"/>
  <c r="I221" i="29"/>
  <c r="A221" i="29"/>
  <c r="AG19" i="1"/>
  <c r="AH17" i="1"/>
  <c r="I212" i="1"/>
  <c r="S213" i="1"/>
  <c r="AD213" i="1"/>
  <c r="H210" i="1"/>
  <c r="B210" i="1"/>
  <c r="I221" i="37"/>
  <c r="A221" i="37"/>
  <c r="H221" i="37"/>
  <c r="B221" i="37"/>
  <c r="G222" i="37"/>
  <c r="S223" i="37"/>
  <c r="AD223" i="37"/>
  <c r="H219" i="34"/>
  <c r="J212" i="1"/>
  <c r="A212" i="1"/>
  <c r="I221" i="33"/>
  <c r="A221" i="33"/>
  <c r="H221" i="38"/>
  <c r="B221" i="38"/>
  <c r="S222" i="36"/>
  <c r="AD222" i="36"/>
  <c r="S223" i="38"/>
  <c r="AD223" i="38"/>
  <c r="G222" i="38"/>
  <c r="G220" i="36"/>
  <c r="H221" i="35"/>
  <c r="B221" i="35"/>
  <c r="S223" i="32"/>
  <c r="AD223" i="32"/>
  <c r="H220" i="35"/>
  <c r="B220" i="35"/>
  <c r="H221" i="33"/>
  <c r="B221" i="33"/>
  <c r="I221" i="32"/>
  <c r="A221" i="32"/>
  <c r="S222" i="34"/>
  <c r="AD222" i="34"/>
  <c r="G221" i="34"/>
  <c r="G221" i="32"/>
  <c r="I222" i="33"/>
  <c r="A222" i="33"/>
  <c r="S223" i="33"/>
  <c r="AD223" i="33"/>
  <c r="I221" i="35"/>
  <c r="A221" i="35"/>
  <c r="G220" i="34"/>
  <c r="S223" i="35"/>
  <c r="AD223" i="35"/>
  <c r="I222" i="35"/>
  <c r="A222" i="35"/>
  <c r="H220" i="33"/>
  <c r="B220" i="33"/>
  <c r="G220" i="30"/>
  <c r="S222" i="30"/>
  <c r="AD222" i="30"/>
  <c r="S223" i="31"/>
  <c r="AD223" i="31"/>
  <c r="I222" i="31"/>
  <c r="A222" i="31"/>
  <c r="G222" i="31"/>
  <c r="I220" i="30"/>
  <c r="A220" i="30"/>
  <c r="H219" i="30"/>
  <c r="B219" i="30"/>
  <c r="B221" i="31"/>
  <c r="H221" i="31"/>
  <c r="G221" i="29"/>
  <c r="S223" i="29"/>
  <c r="AD223" i="29"/>
  <c r="G222" i="29"/>
  <c r="AG20" i="1"/>
  <c r="AH18" i="1"/>
  <c r="S214" i="1"/>
  <c r="AD214" i="1"/>
  <c r="H211" i="1"/>
  <c r="B211" i="1"/>
  <c r="I222" i="37"/>
  <c r="A222" i="37"/>
  <c r="H222" i="37"/>
  <c r="B222" i="37"/>
  <c r="I223" i="37"/>
  <c r="A223" i="37"/>
  <c r="S224" i="37"/>
  <c r="AD224" i="37"/>
  <c r="G222" i="35"/>
  <c r="H222" i="35"/>
  <c r="I213" i="1"/>
  <c r="H222" i="38"/>
  <c r="B222" i="38"/>
  <c r="I222" i="38"/>
  <c r="A222" i="38"/>
  <c r="H220" i="36"/>
  <c r="B220" i="36"/>
  <c r="S223" i="36"/>
  <c r="AD223" i="36"/>
  <c r="G222" i="36"/>
  <c r="G221" i="36"/>
  <c r="I221" i="36"/>
  <c r="A221" i="36"/>
  <c r="I223" i="38"/>
  <c r="A223" i="38"/>
  <c r="S224" i="38"/>
  <c r="AD224" i="38"/>
  <c r="B221" i="34"/>
  <c r="H221" i="34"/>
  <c r="G222" i="33"/>
  <c r="I221" i="34"/>
  <c r="A221" i="34"/>
  <c r="S224" i="32"/>
  <c r="AD224" i="32"/>
  <c r="G223" i="32"/>
  <c r="S223" i="34"/>
  <c r="AD223" i="34"/>
  <c r="G222" i="34"/>
  <c r="S224" i="35"/>
  <c r="AD224" i="35"/>
  <c r="I222" i="32"/>
  <c r="A222" i="32"/>
  <c r="H221" i="32"/>
  <c r="B221" i="32"/>
  <c r="I222" i="34"/>
  <c r="A222" i="34"/>
  <c r="H220" i="34"/>
  <c r="B220" i="34"/>
  <c r="G222" i="32"/>
  <c r="S224" i="33"/>
  <c r="AD224" i="33"/>
  <c r="S224" i="31"/>
  <c r="AD224" i="31"/>
  <c r="H222" i="31"/>
  <c r="B222" i="31"/>
  <c r="G222" i="30"/>
  <c r="S223" i="30"/>
  <c r="AD223" i="30"/>
  <c r="H220" i="30"/>
  <c r="B220" i="30"/>
  <c r="G221" i="30"/>
  <c r="I223" i="31"/>
  <c r="A223" i="31"/>
  <c r="G223" i="31"/>
  <c r="I221" i="30"/>
  <c r="A221" i="30"/>
  <c r="H222" i="29"/>
  <c r="B222" i="29"/>
  <c r="I223" i="29"/>
  <c r="A223" i="29"/>
  <c r="S224" i="29"/>
  <c r="AD224" i="29"/>
  <c r="I222" i="29"/>
  <c r="A222" i="29"/>
  <c r="B221" i="29"/>
  <c r="H221" i="29"/>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2"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H113" i="1"/>
  <c r="AH114" i="1"/>
  <c r="AH115" i="1"/>
  <c r="AH116" i="1"/>
  <c r="AH117" i="1"/>
  <c r="AH118" i="1"/>
  <c r="AH119" i="1"/>
  <c r="AH120" i="1"/>
  <c r="AH121"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113" i="1"/>
  <c r="AG114" i="1"/>
  <c r="AG115" i="1"/>
  <c r="AG116" i="1"/>
  <c r="AG117" i="1"/>
  <c r="AG118" i="1"/>
  <c r="AG119"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6" i="1"/>
  <c r="AG237" i="1"/>
  <c r="AG238" i="1"/>
  <c r="AG239" i="1"/>
  <c r="AG240" i="1"/>
  <c r="AG241" i="1"/>
  <c r="AG242" i="1"/>
  <c r="AG243" i="1"/>
  <c r="AG244" i="1"/>
  <c r="AG245" i="1"/>
  <c r="AG246" i="1"/>
  <c r="AG247" i="1"/>
  <c r="AG248" i="1"/>
  <c r="AG249" i="1"/>
  <c r="AG250" i="1"/>
  <c r="AG251" i="1"/>
  <c r="AG252" i="1"/>
  <c r="AG253" i="1"/>
  <c r="AG254" i="1"/>
  <c r="AG255" i="1"/>
  <c r="AG256" i="1"/>
  <c r="AG257" i="1"/>
  <c r="AG258" i="1"/>
  <c r="AG259" i="1"/>
  <c r="AG260" i="1"/>
  <c r="AG261" i="1"/>
  <c r="AG262" i="1"/>
  <c r="AG263" i="1"/>
  <c r="AG264" i="1"/>
  <c r="AG265" i="1"/>
  <c r="AG266" i="1"/>
  <c r="AG267" i="1"/>
  <c r="AG268" i="1"/>
  <c r="AG269" i="1"/>
  <c r="AG270" i="1"/>
  <c r="AG271" i="1"/>
  <c r="AG272" i="1"/>
  <c r="AG273" i="1"/>
  <c r="AG274" i="1"/>
  <c r="AG275" i="1"/>
  <c r="AG276" i="1"/>
  <c r="AG277" i="1"/>
  <c r="AG278" i="1"/>
  <c r="AG279" i="1"/>
  <c r="AG280" i="1"/>
  <c r="AG281" i="1"/>
  <c r="AG282" i="1"/>
  <c r="AG283" i="1"/>
  <c r="AG284" i="1"/>
  <c r="AG285" i="1"/>
  <c r="AG286" i="1"/>
  <c r="AG287" i="1"/>
  <c r="AG288" i="1"/>
  <c r="AG289" i="1"/>
  <c r="AG290" i="1"/>
  <c r="AG291" i="1"/>
  <c r="AG292" i="1"/>
  <c r="AG293" i="1"/>
  <c r="AG294" i="1"/>
  <c r="AG295" i="1"/>
  <c r="AG296" i="1"/>
  <c r="AG297" i="1"/>
  <c r="AG298" i="1"/>
  <c r="AG299" i="1"/>
  <c r="AG300" i="1"/>
  <c r="AG301" i="1"/>
  <c r="AG302" i="1"/>
  <c r="AG303" i="1"/>
  <c r="AG304" i="1"/>
  <c r="AG305" i="1"/>
  <c r="AG306" i="1"/>
  <c r="AG307" i="1"/>
  <c r="AG308" i="1"/>
  <c r="AG309" i="1"/>
  <c r="AG310" i="1"/>
  <c r="AG311" i="1"/>
  <c r="AG312" i="1"/>
  <c r="AG313" i="1"/>
  <c r="AG314" i="1"/>
  <c r="AG315" i="1"/>
  <c r="AG316" i="1"/>
  <c r="AG317" i="1"/>
  <c r="AG318" i="1"/>
  <c r="AG319" i="1"/>
  <c r="AG320" i="1"/>
  <c r="AG321" i="1"/>
  <c r="AG322" i="1"/>
  <c r="AG323" i="1"/>
  <c r="AG324" i="1"/>
  <c r="AG325" i="1"/>
  <c r="AG326" i="1"/>
  <c r="AG327" i="1"/>
  <c r="AG328" i="1"/>
  <c r="AG329" i="1"/>
  <c r="AG330" i="1"/>
  <c r="AG331" i="1"/>
  <c r="AG332" i="1"/>
  <c r="AG333" i="1"/>
  <c r="AG334" i="1"/>
  <c r="AG335" i="1"/>
  <c r="AG336" i="1"/>
  <c r="AG337" i="1"/>
  <c r="AG338" i="1"/>
  <c r="AG339" i="1"/>
  <c r="AG340" i="1"/>
  <c r="AG341" i="1"/>
  <c r="AG342" i="1"/>
  <c r="AG343" i="1"/>
  <c r="AG344" i="1"/>
  <c r="AG345" i="1"/>
  <c r="AG346" i="1"/>
  <c r="AG347" i="1"/>
  <c r="AG348" i="1"/>
  <c r="AG349" i="1"/>
  <c r="AG350" i="1"/>
  <c r="AG351" i="1"/>
  <c r="AG352" i="1"/>
  <c r="AG353" i="1"/>
  <c r="AG354" i="1"/>
  <c r="AG355" i="1"/>
  <c r="AG356" i="1"/>
  <c r="AG357" i="1"/>
  <c r="AG358" i="1"/>
  <c r="AG359" i="1"/>
  <c r="AG360" i="1"/>
  <c r="AG361" i="1"/>
  <c r="AG362" i="1"/>
  <c r="AG363" i="1"/>
  <c r="AG364" i="1"/>
  <c r="AG365" i="1"/>
  <c r="AG366" i="1"/>
  <c r="AG367" i="1"/>
  <c r="AG368" i="1"/>
  <c r="AG369" i="1"/>
  <c r="AG370" i="1"/>
  <c r="AG371" i="1"/>
  <c r="AG372" i="1"/>
  <c r="AG373" i="1"/>
  <c r="AG374" i="1"/>
  <c r="AG375" i="1"/>
  <c r="AG376" i="1"/>
  <c r="AG377" i="1"/>
  <c r="AG378" i="1"/>
  <c r="AG379" i="1"/>
  <c r="AG380" i="1"/>
  <c r="AG381" i="1"/>
  <c r="AG382" i="1"/>
  <c r="AG383" i="1"/>
  <c r="AG384" i="1"/>
  <c r="AG385" i="1"/>
  <c r="AG386" i="1"/>
  <c r="AG387" i="1"/>
  <c r="AG388" i="1"/>
  <c r="AG389" i="1"/>
  <c r="AG390" i="1"/>
  <c r="AG391" i="1"/>
  <c r="AG392" i="1"/>
  <c r="AG393" i="1"/>
  <c r="AG394" i="1"/>
  <c r="AG395" i="1"/>
  <c r="AG396" i="1"/>
  <c r="AG397" i="1"/>
  <c r="AG398" i="1"/>
  <c r="AG399" i="1"/>
  <c r="AG400" i="1"/>
  <c r="AG401" i="1"/>
  <c r="AG402" i="1"/>
  <c r="AG403" i="1"/>
  <c r="AG404" i="1"/>
  <c r="AG405" i="1"/>
  <c r="AG406" i="1"/>
  <c r="AG407" i="1"/>
  <c r="AG408" i="1"/>
  <c r="AG409" i="1"/>
  <c r="AG410" i="1"/>
  <c r="AG411" i="1"/>
  <c r="AG412" i="1"/>
  <c r="AG413" i="1"/>
  <c r="AG414" i="1"/>
  <c r="AG415" i="1"/>
  <c r="AG416" i="1"/>
  <c r="AG417" i="1"/>
  <c r="AG418" i="1"/>
  <c r="AG419" i="1"/>
  <c r="AG420" i="1"/>
  <c r="AG421" i="1"/>
  <c r="AG422" i="1"/>
  <c r="AG423" i="1"/>
  <c r="AG424" i="1"/>
  <c r="AG425" i="1"/>
  <c r="AG426" i="1"/>
  <c r="AG427" i="1"/>
  <c r="AG428" i="1"/>
  <c r="AG429" i="1"/>
  <c r="AG430" i="1"/>
  <c r="AG431" i="1"/>
  <c r="AG432" i="1"/>
  <c r="AG433" i="1"/>
  <c r="AG434" i="1"/>
  <c r="AG435" i="1"/>
  <c r="AG436" i="1"/>
  <c r="AG437" i="1"/>
  <c r="AG438" i="1"/>
  <c r="AG439" i="1"/>
  <c r="AG440" i="1"/>
  <c r="AG441" i="1"/>
  <c r="AG442" i="1"/>
  <c r="AG443" i="1"/>
  <c r="AG444" i="1"/>
  <c r="AG445" i="1"/>
  <c r="AG446" i="1"/>
  <c r="AG447" i="1"/>
  <c r="AG448" i="1"/>
  <c r="AG449" i="1"/>
  <c r="AG450" i="1"/>
  <c r="AG451" i="1"/>
  <c r="AG452" i="1"/>
  <c r="AG453" i="1"/>
  <c r="AG454" i="1"/>
  <c r="AG455" i="1"/>
  <c r="AG456" i="1"/>
  <c r="AG457" i="1"/>
  <c r="AG458" i="1"/>
  <c r="AG459" i="1"/>
  <c r="AG460" i="1"/>
  <c r="AG461" i="1"/>
  <c r="AG462" i="1"/>
  <c r="AG463" i="1"/>
  <c r="AG464" i="1"/>
  <c r="AG465" i="1"/>
  <c r="AG466" i="1"/>
  <c r="AG467" i="1"/>
  <c r="AG468" i="1"/>
  <c r="AG469" i="1"/>
  <c r="AG470" i="1"/>
  <c r="AG471" i="1"/>
  <c r="AG472" i="1"/>
  <c r="AG473" i="1"/>
  <c r="AG474" i="1"/>
  <c r="AG475" i="1"/>
  <c r="AG476" i="1"/>
  <c r="AG477" i="1"/>
  <c r="AG478" i="1"/>
  <c r="AG479" i="1"/>
  <c r="AG480" i="1"/>
  <c r="AG481" i="1"/>
  <c r="AG482" i="1"/>
  <c r="AG483" i="1"/>
  <c r="AG484" i="1"/>
  <c r="AG485" i="1"/>
  <c r="AG486" i="1"/>
  <c r="AG487" i="1"/>
  <c r="AG488" i="1"/>
  <c r="AG489" i="1"/>
  <c r="AG490" i="1"/>
  <c r="AG491" i="1"/>
  <c r="AG492" i="1"/>
  <c r="AG493" i="1"/>
  <c r="AG494" i="1"/>
  <c r="AG495" i="1"/>
  <c r="AG496" i="1"/>
  <c r="AG497" i="1"/>
  <c r="AG498" i="1"/>
  <c r="AG499" i="1"/>
  <c r="AG500" i="1"/>
  <c r="B212" i="1"/>
  <c r="H212" i="1"/>
  <c r="H213" i="1"/>
  <c r="B213" i="1"/>
  <c r="S215" i="1"/>
  <c r="AD215" i="1"/>
  <c r="G223" i="37"/>
  <c r="B223" i="37"/>
  <c r="I224" i="37"/>
  <c r="A224" i="37"/>
  <c r="S225" i="37"/>
  <c r="AD225" i="37"/>
  <c r="B222" i="35"/>
  <c r="G223" i="38"/>
  <c r="B223" i="38"/>
  <c r="I223" i="32"/>
  <c r="A223" i="32"/>
  <c r="J213" i="1"/>
  <c r="A213" i="1"/>
  <c r="G223" i="29"/>
  <c r="B223" i="29"/>
  <c r="B214" i="1"/>
  <c r="I214" i="1"/>
  <c r="H222" i="36"/>
  <c r="B222" i="36"/>
  <c r="I224" i="38"/>
  <c r="A224" i="38"/>
  <c r="S225" i="38"/>
  <c r="AD225" i="38"/>
  <c r="I223" i="36"/>
  <c r="A223" i="36"/>
  <c r="I222" i="36"/>
  <c r="A222" i="36"/>
  <c r="H221" i="36"/>
  <c r="B221" i="36"/>
  <c r="S224" i="36"/>
  <c r="AD224" i="36"/>
  <c r="G223" i="36"/>
  <c r="G223" i="35"/>
  <c r="G223" i="33"/>
  <c r="H222" i="33"/>
  <c r="B222" i="33"/>
  <c r="S225" i="32"/>
  <c r="AD225" i="32"/>
  <c r="I223" i="33"/>
  <c r="A223" i="33"/>
  <c r="S225" i="35"/>
  <c r="AD225" i="35"/>
  <c r="B222" i="32"/>
  <c r="H222" i="32"/>
  <c r="B222" i="34"/>
  <c r="H222" i="34"/>
  <c r="B223" i="32"/>
  <c r="H223" i="32"/>
  <c r="S225" i="33"/>
  <c r="AD225" i="33"/>
  <c r="I224" i="33"/>
  <c r="A224" i="33"/>
  <c r="S224" i="34"/>
  <c r="AD224" i="34"/>
  <c r="I223" i="34"/>
  <c r="A223" i="34"/>
  <c r="I223" i="35"/>
  <c r="A223" i="35"/>
  <c r="H222" i="30"/>
  <c r="B222" i="30"/>
  <c r="H223" i="31"/>
  <c r="B223" i="31"/>
  <c r="I222" i="30"/>
  <c r="A222" i="30"/>
  <c r="H221" i="30"/>
  <c r="B221" i="30"/>
  <c r="S225" i="31"/>
  <c r="AD225" i="31"/>
  <c r="S224" i="30"/>
  <c r="AD224" i="30"/>
  <c r="I224" i="31"/>
  <c r="A224" i="31"/>
  <c r="G224" i="31"/>
  <c r="I224" i="29"/>
  <c r="A224" i="29"/>
  <c r="S225" i="29"/>
  <c r="AD225" i="29"/>
  <c r="AH122" i="1"/>
  <c r="AJ121" i="1"/>
  <c r="S216" i="1"/>
  <c r="AD216" i="1"/>
  <c r="H223" i="38"/>
  <c r="G224" i="37"/>
  <c r="H224" i="37"/>
  <c r="H223" i="37"/>
  <c r="G225" i="37"/>
  <c r="S226" i="37"/>
  <c r="AD226" i="37"/>
  <c r="H223" i="29"/>
  <c r="H214" i="1"/>
  <c r="A214" i="1"/>
  <c r="J214" i="1"/>
  <c r="B215" i="1"/>
  <c r="G224" i="29"/>
  <c r="H224" i="29"/>
  <c r="I215" i="1"/>
  <c r="H223" i="36"/>
  <c r="B223" i="36"/>
  <c r="S226" i="38"/>
  <c r="AD226" i="38"/>
  <c r="G224" i="38"/>
  <c r="G224" i="36"/>
  <c r="S225" i="36"/>
  <c r="AD225" i="36"/>
  <c r="I224" i="36"/>
  <c r="A224" i="36"/>
  <c r="H223" i="35"/>
  <c r="B223" i="35"/>
  <c r="G223" i="34"/>
  <c r="S226" i="35"/>
  <c r="AD226" i="35"/>
  <c r="S225" i="34"/>
  <c r="AD225" i="34"/>
  <c r="I224" i="34"/>
  <c r="A224" i="34"/>
  <c r="G224" i="35"/>
  <c r="H223" i="33"/>
  <c r="B223" i="33"/>
  <c r="I224" i="35"/>
  <c r="A224" i="35"/>
  <c r="S226" i="33"/>
  <c r="AD226" i="33"/>
  <c r="S226" i="32"/>
  <c r="AD226" i="32"/>
  <c r="I225" i="32"/>
  <c r="A225" i="32"/>
  <c r="I225" i="33"/>
  <c r="A225" i="33"/>
  <c r="G224" i="33"/>
  <c r="G224" i="32"/>
  <c r="I224" i="32"/>
  <c r="A224" i="32"/>
  <c r="H224" i="31"/>
  <c r="B224" i="31"/>
  <c r="S225" i="30"/>
  <c r="AD225" i="30"/>
  <c r="G224" i="30"/>
  <c r="G223" i="30"/>
  <c r="S226" i="31"/>
  <c r="AD226" i="31"/>
  <c r="I223" i="30"/>
  <c r="A223" i="30"/>
  <c r="I225" i="31"/>
  <c r="A225" i="31"/>
  <c r="G225" i="31"/>
  <c r="S226" i="29"/>
  <c r="AD226" i="29"/>
  <c r="I225" i="29"/>
  <c r="A225" i="29"/>
  <c r="G225" i="29"/>
  <c r="AH123" i="1"/>
  <c r="AJ122" i="1"/>
  <c r="S217" i="1"/>
  <c r="AD217" i="1"/>
  <c r="H215" i="1"/>
  <c r="I225" i="37"/>
  <c r="A225" i="37"/>
  <c r="B224" i="37"/>
  <c r="H225" i="37"/>
  <c r="B225" i="37"/>
  <c r="I226" i="37"/>
  <c r="A226" i="37"/>
  <c r="S227" i="37"/>
  <c r="AD227" i="37"/>
  <c r="B224" i="29"/>
  <c r="I224" i="30"/>
  <c r="A224" i="30"/>
  <c r="A215" i="1"/>
  <c r="J215" i="1"/>
  <c r="I216" i="1"/>
  <c r="H224" i="38"/>
  <c r="B224" i="38"/>
  <c r="I225" i="38"/>
  <c r="A225" i="38"/>
  <c r="S227" i="38"/>
  <c r="AD227" i="38"/>
  <c r="G226" i="38"/>
  <c r="G225" i="38"/>
  <c r="B224" i="36"/>
  <c r="H224" i="36"/>
  <c r="S226" i="36"/>
  <c r="AD226" i="36"/>
  <c r="I225" i="36"/>
  <c r="A225" i="36"/>
  <c r="G225" i="32"/>
  <c r="H224" i="35"/>
  <c r="B224" i="35"/>
  <c r="S227" i="35"/>
  <c r="AD227" i="35"/>
  <c r="I226" i="35"/>
  <c r="A226" i="35"/>
  <c r="S227" i="32"/>
  <c r="AD227" i="32"/>
  <c r="S226" i="34"/>
  <c r="AD226" i="34"/>
  <c r="G225" i="34"/>
  <c r="G224" i="34"/>
  <c r="G225" i="35"/>
  <c r="I225" i="35"/>
  <c r="A225" i="35"/>
  <c r="I226" i="32"/>
  <c r="A226" i="32"/>
  <c r="G226" i="32"/>
  <c r="B224" i="32"/>
  <c r="H224" i="32"/>
  <c r="H223" i="34"/>
  <c r="B223" i="34"/>
  <c r="S227" i="33"/>
  <c r="AD227" i="33"/>
  <c r="I226" i="33"/>
  <c r="A226" i="33"/>
  <c r="H224" i="33"/>
  <c r="B224" i="33"/>
  <c r="G225" i="33"/>
  <c r="B224" i="30"/>
  <c r="H224" i="30"/>
  <c r="H225" i="31"/>
  <c r="B225" i="31"/>
  <c r="S227" i="31"/>
  <c r="AD227" i="31"/>
  <c r="S226" i="30"/>
  <c r="AD226" i="30"/>
  <c r="I226" i="31"/>
  <c r="A226" i="31"/>
  <c r="G226" i="31"/>
  <c r="H223" i="30"/>
  <c r="B223" i="30"/>
  <c r="B225" i="29"/>
  <c r="H225" i="29"/>
  <c r="I226" i="29"/>
  <c r="A226" i="29"/>
  <c r="S227" i="29"/>
  <c r="AD227" i="29"/>
  <c r="AH124" i="1"/>
  <c r="AJ123" i="1"/>
  <c r="S218" i="1"/>
  <c r="AD218" i="1"/>
  <c r="H216" i="1"/>
  <c r="B216" i="1"/>
  <c r="G226" i="37"/>
  <c r="B226" i="37"/>
  <c r="I227" i="37"/>
  <c r="A227" i="37"/>
  <c r="S228" i="37"/>
  <c r="AD228" i="37"/>
  <c r="G226" i="33"/>
  <c r="H226" i="33"/>
  <c r="G226" i="35"/>
  <c r="B226" i="35"/>
  <c r="A216" i="1"/>
  <c r="J216" i="1"/>
  <c r="G225" i="36"/>
  <c r="H225" i="36"/>
  <c r="G226" i="29"/>
  <c r="H226" i="29"/>
  <c r="I217" i="1"/>
  <c r="B217" i="1"/>
  <c r="B226" i="38"/>
  <c r="H226" i="38"/>
  <c r="S228" i="38"/>
  <c r="AD228" i="38"/>
  <c r="I226" i="36"/>
  <c r="A226" i="36"/>
  <c r="S227" i="36"/>
  <c r="AD227" i="36"/>
  <c r="I226" i="38"/>
  <c r="A226" i="38"/>
  <c r="B225" i="38"/>
  <c r="H225" i="38"/>
  <c r="H225" i="34"/>
  <c r="B225" i="34"/>
  <c r="S227" i="34"/>
  <c r="AD227" i="34"/>
  <c r="I226" i="34"/>
  <c r="A226" i="34"/>
  <c r="S228" i="32"/>
  <c r="AD228" i="32"/>
  <c r="I227" i="32"/>
  <c r="A227" i="32"/>
  <c r="B225" i="33"/>
  <c r="H225" i="33"/>
  <c r="H226" i="32"/>
  <c r="B226" i="32"/>
  <c r="H225" i="35"/>
  <c r="B225" i="35"/>
  <c r="S228" i="35"/>
  <c r="AD228" i="35"/>
  <c r="S228" i="33"/>
  <c r="AD228" i="33"/>
  <c r="I227" i="33"/>
  <c r="A227" i="33"/>
  <c r="H224" i="34"/>
  <c r="B224" i="34"/>
  <c r="I225" i="34"/>
  <c r="A225" i="34"/>
  <c r="H225" i="32"/>
  <c r="B225" i="32"/>
  <c r="S228" i="31"/>
  <c r="AD228" i="31"/>
  <c r="B226" i="31"/>
  <c r="H226" i="31"/>
  <c r="I227" i="31"/>
  <c r="A227" i="31"/>
  <c r="G227" i="31"/>
  <c r="G225" i="30"/>
  <c r="S227" i="30"/>
  <c r="AD227" i="30"/>
  <c r="I225" i="30"/>
  <c r="A225" i="30"/>
  <c r="S228" i="29"/>
  <c r="AD228" i="29"/>
  <c r="I227" i="29"/>
  <c r="A227" i="29"/>
  <c r="G227" i="29"/>
  <c r="AH125" i="1"/>
  <c r="AJ124" i="1"/>
  <c r="S219" i="1"/>
  <c r="AD219" i="1"/>
  <c r="B225" i="36"/>
  <c r="H226" i="35"/>
  <c r="G227" i="37"/>
  <c r="H227" i="37"/>
  <c r="H226" i="37"/>
  <c r="G228" i="37"/>
  <c r="S229" i="37"/>
  <c r="AD229" i="37"/>
  <c r="B226" i="29"/>
  <c r="B226" i="33"/>
  <c r="H217" i="1"/>
  <c r="G227" i="33"/>
  <c r="H227" i="33"/>
  <c r="J217" i="1"/>
  <c r="A217" i="1"/>
  <c r="I218" i="1"/>
  <c r="A218" i="1"/>
  <c r="B218" i="1"/>
  <c r="S229" i="38"/>
  <c r="AD229" i="38"/>
  <c r="I228" i="38"/>
  <c r="A228" i="38"/>
  <c r="G228" i="38"/>
  <c r="G227" i="38"/>
  <c r="I227" i="38"/>
  <c r="A227" i="38"/>
  <c r="G226" i="36"/>
  <c r="S228" i="36"/>
  <c r="AD228" i="36"/>
  <c r="G227" i="36"/>
  <c r="S229" i="32"/>
  <c r="AD229" i="32"/>
  <c r="I227" i="35"/>
  <c r="A227" i="35"/>
  <c r="S228" i="34"/>
  <c r="AD228" i="34"/>
  <c r="G227" i="32"/>
  <c r="I227" i="34"/>
  <c r="A227" i="34"/>
  <c r="G227" i="34"/>
  <c r="I228" i="32"/>
  <c r="A228" i="32"/>
  <c r="G228" i="32"/>
  <c r="S229" i="33"/>
  <c r="AD229" i="33"/>
  <c r="I228" i="33"/>
  <c r="A228" i="33"/>
  <c r="S229" i="35"/>
  <c r="AD229" i="35"/>
  <c r="G227" i="35"/>
  <c r="G226" i="34"/>
  <c r="G226" i="30"/>
  <c r="S228" i="30"/>
  <c r="AD228" i="30"/>
  <c r="G227" i="30"/>
  <c r="I226" i="30"/>
  <c r="A226" i="30"/>
  <c r="H225" i="30"/>
  <c r="B225" i="30"/>
  <c r="H227" i="31"/>
  <c r="B227" i="31"/>
  <c r="S229" i="31"/>
  <c r="AD229" i="31"/>
  <c r="H227" i="29"/>
  <c r="B227" i="29"/>
  <c r="S229" i="29"/>
  <c r="AD229" i="29"/>
  <c r="I228" i="29"/>
  <c r="A228" i="29"/>
  <c r="G228" i="29"/>
  <c r="AH126" i="1"/>
  <c r="AJ125" i="1"/>
  <c r="S220" i="1"/>
  <c r="AD220" i="1"/>
  <c r="I228" i="37"/>
  <c r="A228" i="37"/>
  <c r="B227" i="37"/>
  <c r="H228" i="37"/>
  <c r="B228" i="37"/>
  <c r="I229" i="37"/>
  <c r="A229" i="37"/>
  <c r="S230" i="37"/>
  <c r="AD230" i="37"/>
  <c r="B227" i="33"/>
  <c r="I227" i="36"/>
  <c r="A227" i="36"/>
  <c r="H218" i="1"/>
  <c r="I219" i="1"/>
  <c r="A219" i="1"/>
  <c r="H228" i="38"/>
  <c r="B228" i="38"/>
  <c r="B227" i="36"/>
  <c r="H227" i="36"/>
  <c r="S230" i="38"/>
  <c r="AD230" i="38"/>
  <c r="I229" i="38"/>
  <c r="A229" i="38"/>
  <c r="B226" i="36"/>
  <c r="H226" i="36"/>
  <c r="H227" i="38"/>
  <c r="B227" i="38"/>
  <c r="S229" i="36"/>
  <c r="AD229" i="36"/>
  <c r="I228" i="36"/>
  <c r="A228" i="36"/>
  <c r="S230" i="33"/>
  <c r="AD230" i="33"/>
  <c r="S229" i="34"/>
  <c r="AD229" i="34"/>
  <c r="H228" i="32"/>
  <c r="B228" i="32"/>
  <c r="S230" i="35"/>
  <c r="AD230" i="35"/>
  <c r="I229" i="35"/>
  <c r="A229" i="35"/>
  <c r="I229" i="33"/>
  <c r="A229" i="33"/>
  <c r="G229" i="33"/>
  <c r="G228" i="33"/>
  <c r="I228" i="34"/>
  <c r="A228" i="34"/>
  <c r="G228" i="34"/>
  <c r="G229" i="32"/>
  <c r="S230" i="32"/>
  <c r="AD230" i="32"/>
  <c r="H227" i="34"/>
  <c r="B227" i="34"/>
  <c r="H226" i="34"/>
  <c r="B226" i="34"/>
  <c r="G228" i="35"/>
  <c r="H227" i="32"/>
  <c r="B227" i="32"/>
  <c r="H227" i="35"/>
  <c r="B227" i="35"/>
  <c r="I228" i="35"/>
  <c r="A228" i="35"/>
  <c r="H227" i="30"/>
  <c r="B227" i="30"/>
  <c r="G228" i="31"/>
  <c r="S230" i="31"/>
  <c r="AD230" i="31"/>
  <c r="I229" i="31"/>
  <c r="A229" i="31"/>
  <c r="I228" i="31"/>
  <c r="A228" i="31"/>
  <c r="H226" i="30"/>
  <c r="B226" i="30"/>
  <c r="S229" i="30"/>
  <c r="AD229" i="30"/>
  <c r="I228" i="30"/>
  <c r="A228" i="30"/>
  <c r="G228" i="30"/>
  <c r="I227" i="30"/>
  <c r="A227" i="30"/>
  <c r="S230" i="29"/>
  <c r="AD230" i="29"/>
  <c r="I229" i="29"/>
  <c r="A229" i="29"/>
  <c r="H228" i="29"/>
  <c r="B228" i="29"/>
  <c r="AH127" i="1"/>
  <c r="AJ126" i="1"/>
  <c r="S221" i="1"/>
  <c r="AD221" i="1"/>
  <c r="G229" i="37"/>
  <c r="B229" i="37"/>
  <c r="G230" i="37"/>
  <c r="S231" i="37"/>
  <c r="AD231" i="37"/>
  <c r="G228" i="36"/>
  <c r="B228" i="36"/>
  <c r="I220" i="1"/>
  <c r="A220" i="1"/>
  <c r="G229" i="29"/>
  <c r="B229" i="29"/>
  <c r="G229" i="38"/>
  <c r="S230" i="36"/>
  <c r="AD230" i="36"/>
  <c r="I229" i="36"/>
  <c r="A229" i="36"/>
  <c r="G229" i="36"/>
  <c r="S231" i="38"/>
  <c r="AD231" i="38"/>
  <c r="I230" i="38"/>
  <c r="A230" i="38"/>
  <c r="H229" i="32"/>
  <c r="B229" i="32"/>
  <c r="G229" i="35"/>
  <c r="B229" i="33"/>
  <c r="H229" i="33"/>
  <c r="S231" i="35"/>
  <c r="AD231" i="35"/>
  <c r="G230" i="32"/>
  <c r="S231" i="32"/>
  <c r="AD231" i="32"/>
  <c r="I229" i="32"/>
  <c r="A229" i="32"/>
  <c r="I230" i="35"/>
  <c r="A230" i="35"/>
  <c r="G230" i="35"/>
  <c r="S230" i="34"/>
  <c r="AD230" i="34"/>
  <c r="H228" i="35"/>
  <c r="B228" i="35"/>
  <c r="G229" i="34"/>
  <c r="I229" i="34"/>
  <c r="A229" i="34"/>
  <c r="H228" i="34"/>
  <c r="B228" i="34"/>
  <c r="I230" i="33"/>
  <c r="A230" i="33"/>
  <c r="S231" i="33"/>
  <c r="AD231" i="33"/>
  <c r="B228" i="33"/>
  <c r="H228" i="33"/>
  <c r="S230" i="30"/>
  <c r="AD230" i="30"/>
  <c r="G229" i="30"/>
  <c r="H228" i="31"/>
  <c r="B228" i="31"/>
  <c r="G229" i="31"/>
  <c r="H228" i="30"/>
  <c r="B228" i="30"/>
  <c r="S231" i="31"/>
  <c r="AD231" i="31"/>
  <c r="I230" i="31"/>
  <c r="A230" i="31"/>
  <c r="S231" i="29"/>
  <c r="AD231" i="29"/>
  <c r="I230" i="29"/>
  <c r="A230" i="29"/>
  <c r="AH128" i="1"/>
  <c r="AJ127" i="1"/>
  <c r="H219" i="1"/>
  <c r="B219" i="1"/>
  <c r="S222" i="1"/>
  <c r="AD222" i="1"/>
  <c r="H228" i="36"/>
  <c r="I230" i="37"/>
  <c r="A230" i="37"/>
  <c r="H229" i="37"/>
  <c r="H230" i="37"/>
  <c r="B230" i="37"/>
  <c r="G231" i="37"/>
  <c r="S232" i="37"/>
  <c r="AD232" i="37"/>
  <c r="H229" i="29"/>
  <c r="I229" i="30"/>
  <c r="A229" i="30"/>
  <c r="G230" i="38"/>
  <c r="H230" i="38"/>
  <c r="G230" i="29"/>
  <c r="H230" i="29"/>
  <c r="I221" i="1"/>
  <c r="A221" i="1"/>
  <c r="H229" i="38"/>
  <c r="B229" i="38"/>
  <c r="S232" i="38"/>
  <c r="AD232" i="38"/>
  <c r="S231" i="36"/>
  <c r="AD231" i="36"/>
  <c r="G230" i="36"/>
  <c r="H229" i="36"/>
  <c r="B229" i="36"/>
  <c r="B230" i="32"/>
  <c r="H230" i="32"/>
  <c r="S231" i="34"/>
  <c r="AD231" i="34"/>
  <c r="S232" i="35"/>
  <c r="AD232" i="35"/>
  <c r="H230" i="35"/>
  <c r="B230" i="35"/>
  <c r="I231" i="35"/>
  <c r="A231" i="35"/>
  <c r="G231" i="35"/>
  <c r="I230" i="32"/>
  <c r="A230" i="32"/>
  <c r="B229" i="34"/>
  <c r="H229" i="34"/>
  <c r="I230" i="34"/>
  <c r="A230" i="34"/>
  <c r="G230" i="34"/>
  <c r="S232" i="32"/>
  <c r="AD232" i="32"/>
  <c r="S232" i="33"/>
  <c r="AD232" i="33"/>
  <c r="H229" i="35"/>
  <c r="B229" i="35"/>
  <c r="G230" i="33"/>
  <c r="H229" i="31"/>
  <c r="B229" i="31"/>
  <c r="G230" i="31"/>
  <c r="I230" i="30"/>
  <c r="A230" i="30"/>
  <c r="S231" i="30"/>
  <c r="AD231" i="30"/>
  <c r="S232" i="31"/>
  <c r="AD232" i="31"/>
  <c r="H229" i="30"/>
  <c r="B229" i="30"/>
  <c r="S232" i="29"/>
  <c r="AD232" i="29"/>
  <c r="AH129" i="1"/>
  <c r="AJ128" i="1"/>
  <c r="S223" i="1"/>
  <c r="AD223" i="1"/>
  <c r="B220" i="1"/>
  <c r="H220" i="1"/>
  <c r="B230" i="38"/>
  <c r="I231" i="37"/>
  <c r="A231" i="37"/>
  <c r="B231" i="37"/>
  <c r="H231" i="37"/>
  <c r="I232" i="37"/>
  <c r="A232" i="37"/>
  <c r="S233" i="37"/>
  <c r="AD233" i="37"/>
  <c r="B230" i="29"/>
  <c r="I222" i="1"/>
  <c r="A222" i="1"/>
  <c r="B230" i="36"/>
  <c r="H230" i="36"/>
  <c r="S232" i="36"/>
  <c r="AD232" i="36"/>
  <c r="G231" i="38"/>
  <c r="G231" i="36"/>
  <c r="I231" i="36"/>
  <c r="A231" i="36"/>
  <c r="I230" i="36"/>
  <c r="A230" i="36"/>
  <c r="I231" i="38"/>
  <c r="A231" i="38"/>
  <c r="I232" i="38"/>
  <c r="A232" i="38"/>
  <c r="S233" i="38"/>
  <c r="AD233" i="38"/>
  <c r="H231" i="35"/>
  <c r="B231" i="35"/>
  <c r="S233" i="35"/>
  <c r="AD233" i="35"/>
  <c r="G232" i="35"/>
  <c r="S233" i="33"/>
  <c r="AD233" i="33"/>
  <c r="H230" i="33"/>
  <c r="B230" i="33"/>
  <c r="G231" i="33"/>
  <c r="S232" i="34"/>
  <c r="AD232" i="34"/>
  <c r="I231" i="33"/>
  <c r="A231" i="33"/>
  <c r="I231" i="34"/>
  <c r="A231" i="34"/>
  <c r="G231" i="34"/>
  <c r="I231" i="32"/>
  <c r="A231" i="32"/>
  <c r="B230" i="34"/>
  <c r="H230" i="34"/>
  <c r="G231" i="32"/>
  <c r="I232" i="32"/>
  <c r="A232" i="32"/>
  <c r="S233" i="32"/>
  <c r="AD233" i="32"/>
  <c r="I232" i="31"/>
  <c r="A232" i="31"/>
  <c r="S233" i="31"/>
  <c r="AD233" i="31"/>
  <c r="G230" i="30"/>
  <c r="G231" i="30"/>
  <c r="S232" i="30"/>
  <c r="AD232" i="30"/>
  <c r="G231" i="31"/>
  <c r="H230" i="31"/>
  <c r="B230" i="31"/>
  <c r="I231" i="31"/>
  <c r="A231" i="31"/>
  <c r="G231" i="29"/>
  <c r="G232" i="29"/>
  <c r="S233" i="29"/>
  <c r="AD233" i="29"/>
  <c r="I231" i="29"/>
  <c r="A231" i="29"/>
  <c r="AH130" i="1"/>
  <c r="AJ129" i="1"/>
  <c r="H221" i="1"/>
  <c r="B221" i="1"/>
  <c r="H222" i="1"/>
  <c r="B222" i="1"/>
  <c r="S224" i="1"/>
  <c r="AD224" i="1"/>
  <c r="G232" i="37"/>
  <c r="H232" i="37"/>
  <c r="I233" i="37"/>
  <c r="A233" i="37"/>
  <c r="S234" i="37"/>
  <c r="AD234" i="37"/>
  <c r="I231" i="30"/>
  <c r="A231" i="30"/>
  <c r="I232" i="35"/>
  <c r="A232" i="35"/>
  <c r="G232" i="31"/>
  <c r="H232" i="31"/>
  <c r="G232" i="38"/>
  <c r="H232" i="38"/>
  <c r="G232" i="32"/>
  <c r="H232" i="32"/>
  <c r="I223" i="1"/>
  <c r="A223" i="1"/>
  <c r="S234" i="38"/>
  <c r="AD234" i="38"/>
  <c r="H231" i="36"/>
  <c r="B231" i="36"/>
  <c r="G233" i="38"/>
  <c r="I233" i="38"/>
  <c r="A233" i="38"/>
  <c r="B231" i="38"/>
  <c r="H231" i="38"/>
  <c r="I232" i="36"/>
  <c r="A232" i="36"/>
  <c r="S233" i="36"/>
  <c r="AD233" i="36"/>
  <c r="H232" i="35"/>
  <c r="B232" i="35"/>
  <c r="S234" i="35"/>
  <c r="AD234" i="35"/>
  <c r="I233" i="35"/>
  <c r="A233" i="35"/>
  <c r="B231" i="34"/>
  <c r="H231" i="34"/>
  <c r="S233" i="34"/>
  <c r="AD233" i="34"/>
  <c r="G232" i="34"/>
  <c r="S234" i="32"/>
  <c r="AD234" i="32"/>
  <c r="I233" i="32"/>
  <c r="A233" i="32"/>
  <c r="G233" i="32"/>
  <c r="B231" i="32"/>
  <c r="H231" i="32"/>
  <c r="H231" i="33"/>
  <c r="B231" i="33"/>
  <c r="I232" i="33"/>
  <c r="A232" i="33"/>
  <c r="I233" i="33"/>
  <c r="A233" i="33"/>
  <c r="S234" i="33"/>
  <c r="AD234" i="33"/>
  <c r="G232" i="33"/>
  <c r="H231" i="30"/>
  <c r="B231" i="30"/>
  <c r="H230" i="30"/>
  <c r="B230" i="30"/>
  <c r="H231" i="31"/>
  <c r="B231" i="31"/>
  <c r="I232" i="30"/>
  <c r="A232" i="30"/>
  <c r="S233" i="30"/>
  <c r="AD233" i="30"/>
  <c r="S234" i="31"/>
  <c r="AD234" i="31"/>
  <c r="H232" i="29"/>
  <c r="B232" i="29"/>
  <c r="H231" i="29"/>
  <c r="B231" i="29"/>
  <c r="S234" i="29"/>
  <c r="AD234" i="29"/>
  <c r="I232" i="29"/>
  <c r="A232" i="29"/>
  <c r="AH131" i="1"/>
  <c r="AJ130" i="1"/>
  <c r="B223" i="1"/>
  <c r="H223" i="1"/>
  <c r="S225" i="1"/>
  <c r="AD225" i="1"/>
  <c r="G233" i="37"/>
  <c r="H233" i="37"/>
  <c r="B232" i="37"/>
  <c r="I234" i="37"/>
  <c r="A234" i="37"/>
  <c r="S235" i="37"/>
  <c r="AD235" i="37"/>
  <c r="B232" i="31"/>
  <c r="B232" i="38"/>
  <c r="B232" i="32"/>
  <c r="G233" i="35"/>
  <c r="H233" i="35"/>
  <c r="G232" i="36"/>
  <c r="B232" i="36"/>
  <c r="H224" i="1"/>
  <c r="I224" i="1"/>
  <c r="A224" i="1"/>
  <c r="S234" i="36"/>
  <c r="AD234" i="36"/>
  <c r="G233" i="36"/>
  <c r="I233" i="36"/>
  <c r="A233" i="36"/>
  <c r="I234" i="38"/>
  <c r="A234" i="38"/>
  <c r="S235" i="38"/>
  <c r="AD235" i="38"/>
  <c r="B233" i="38"/>
  <c r="H233" i="38"/>
  <c r="B232" i="34"/>
  <c r="H232" i="34"/>
  <c r="H232" i="33"/>
  <c r="B232" i="33"/>
  <c r="H233" i="32"/>
  <c r="B233" i="32"/>
  <c r="S235" i="33"/>
  <c r="AD235" i="33"/>
  <c r="G234" i="33"/>
  <c r="I234" i="35"/>
  <c r="A234" i="35"/>
  <c r="S235" i="35"/>
  <c r="AD235" i="35"/>
  <c r="S235" i="32"/>
  <c r="AD235" i="32"/>
  <c r="I232" i="34"/>
  <c r="A232" i="34"/>
  <c r="S234" i="34"/>
  <c r="AD234" i="34"/>
  <c r="G233" i="34"/>
  <c r="G233" i="33"/>
  <c r="G232" i="30"/>
  <c r="S234" i="30"/>
  <c r="AD234" i="30"/>
  <c r="G233" i="30"/>
  <c r="I233" i="31"/>
  <c r="A233" i="31"/>
  <c r="S235" i="31"/>
  <c r="AD235" i="31"/>
  <c r="G233" i="31"/>
  <c r="S235" i="29"/>
  <c r="AD235" i="29"/>
  <c r="G233" i="29"/>
  <c r="I233" i="29"/>
  <c r="A233" i="29"/>
  <c r="AH132" i="1"/>
  <c r="AJ131" i="1"/>
  <c r="I225" i="1"/>
  <c r="A225" i="1"/>
  <c r="S226" i="1"/>
  <c r="AD226" i="1"/>
  <c r="G234" i="37"/>
  <c r="B234" i="37"/>
  <c r="B233" i="37"/>
  <c r="I235" i="37"/>
  <c r="A235" i="37"/>
  <c r="S236" i="37"/>
  <c r="AD236" i="37"/>
  <c r="H232" i="36"/>
  <c r="B233" i="35"/>
  <c r="B224" i="1"/>
  <c r="I234" i="33"/>
  <c r="A234" i="33"/>
  <c r="G234" i="38"/>
  <c r="B234" i="38"/>
  <c r="S236" i="38"/>
  <c r="AD236" i="38"/>
  <c r="S235" i="36"/>
  <c r="AD235" i="36"/>
  <c r="H233" i="36"/>
  <c r="B233" i="36"/>
  <c r="G234" i="35"/>
  <c r="G235" i="33"/>
  <c r="S236" i="33"/>
  <c r="AD236" i="33"/>
  <c r="B233" i="34"/>
  <c r="H233" i="34"/>
  <c r="S236" i="35"/>
  <c r="AD236" i="35"/>
  <c r="G235" i="35"/>
  <c r="B233" i="33"/>
  <c r="H233" i="33"/>
  <c r="I234" i="32"/>
  <c r="A234" i="32"/>
  <c r="S236" i="32"/>
  <c r="AD236" i="32"/>
  <c r="S235" i="34"/>
  <c r="AD235" i="34"/>
  <c r="I234" i="34"/>
  <c r="A234" i="34"/>
  <c r="G234" i="32"/>
  <c r="H234" i="33"/>
  <c r="B234" i="33"/>
  <c r="I233" i="34"/>
  <c r="A233" i="34"/>
  <c r="H233" i="30"/>
  <c r="B233" i="30"/>
  <c r="I235" i="31"/>
  <c r="A235" i="31"/>
  <c r="S236" i="31"/>
  <c r="AD236" i="31"/>
  <c r="I233" i="30"/>
  <c r="A233" i="30"/>
  <c r="B232" i="30"/>
  <c r="H232" i="30"/>
  <c r="I234" i="31"/>
  <c r="A234" i="31"/>
  <c r="H233" i="31"/>
  <c r="B233" i="31"/>
  <c r="S235" i="30"/>
  <c r="AD235" i="30"/>
  <c r="I234" i="30"/>
  <c r="A234" i="30"/>
  <c r="G234" i="31"/>
  <c r="H233" i="29"/>
  <c r="B233" i="29"/>
  <c r="S236" i="29"/>
  <c r="AD236" i="29"/>
  <c r="I235" i="29"/>
  <c r="A235" i="29"/>
  <c r="G234" i="29"/>
  <c r="I234" i="29"/>
  <c r="A234" i="29"/>
  <c r="AH133" i="1"/>
  <c r="AJ132" i="1"/>
  <c r="S227" i="1"/>
  <c r="AD227" i="1"/>
  <c r="G235" i="37"/>
  <c r="H235" i="37"/>
  <c r="H234" i="37"/>
  <c r="I236" i="37"/>
  <c r="A236" i="37"/>
  <c r="S237" i="37"/>
  <c r="AD237" i="37"/>
  <c r="I235" i="35"/>
  <c r="A235" i="35"/>
  <c r="I235" i="33"/>
  <c r="A235" i="33"/>
  <c r="G235" i="31"/>
  <c r="H235" i="31"/>
  <c r="H234" i="38"/>
  <c r="I226" i="1"/>
  <c r="A226" i="1"/>
  <c r="S237" i="38"/>
  <c r="AD237" i="38"/>
  <c r="G234" i="36"/>
  <c r="G235" i="38"/>
  <c r="I235" i="38"/>
  <c r="A235" i="38"/>
  <c r="I234" i="36"/>
  <c r="A234" i="36"/>
  <c r="I235" i="36"/>
  <c r="A235" i="36"/>
  <c r="S236" i="36"/>
  <c r="AD236" i="36"/>
  <c r="B235" i="33"/>
  <c r="H235" i="33"/>
  <c r="I236" i="35"/>
  <c r="A236" i="35"/>
  <c r="S237" i="35"/>
  <c r="AD237" i="35"/>
  <c r="G236" i="35"/>
  <c r="I236" i="32"/>
  <c r="A236" i="32"/>
  <c r="S237" i="32"/>
  <c r="AD237" i="32"/>
  <c r="G234" i="34"/>
  <c r="I235" i="32"/>
  <c r="A235" i="32"/>
  <c r="S236" i="34"/>
  <c r="AD236" i="34"/>
  <c r="S237" i="33"/>
  <c r="AD237" i="33"/>
  <c r="I235" i="34"/>
  <c r="A235" i="34"/>
  <c r="G235" i="34"/>
  <c r="G235" i="32"/>
  <c r="G236" i="33"/>
  <c r="H235" i="35"/>
  <c r="B235" i="35"/>
  <c r="H234" i="32"/>
  <c r="B234" i="32"/>
  <c r="H234" i="35"/>
  <c r="B234" i="35"/>
  <c r="B234" i="31"/>
  <c r="H234" i="31"/>
  <c r="S236" i="30"/>
  <c r="AD236" i="30"/>
  <c r="G234" i="30"/>
  <c r="S237" i="31"/>
  <c r="AD237" i="31"/>
  <c r="I236" i="31"/>
  <c r="A236" i="31"/>
  <c r="G236" i="31"/>
  <c r="I235" i="30"/>
  <c r="A235" i="30"/>
  <c r="G235" i="30"/>
  <c r="G235" i="29"/>
  <c r="I236" i="29"/>
  <c r="A236" i="29"/>
  <c r="S237" i="29"/>
  <c r="AD237" i="29"/>
  <c r="H234" i="29"/>
  <c r="B234" i="29"/>
  <c r="AH134" i="1"/>
  <c r="AJ133" i="1"/>
  <c r="H225" i="1"/>
  <c r="B225" i="1"/>
  <c r="I227" i="1"/>
  <c r="A227" i="1"/>
  <c r="S228" i="1"/>
  <c r="AD228" i="1"/>
  <c r="G236" i="37"/>
  <c r="H236" i="37"/>
  <c r="B235" i="37"/>
  <c r="G237" i="37"/>
  <c r="S238" i="37"/>
  <c r="AD238" i="37"/>
  <c r="B235" i="31"/>
  <c r="G235" i="36"/>
  <c r="H235" i="36"/>
  <c r="G236" i="29"/>
  <c r="H236" i="29"/>
  <c r="H235" i="38"/>
  <c r="B235" i="38"/>
  <c r="B234" i="36"/>
  <c r="H234" i="36"/>
  <c r="S238" i="38"/>
  <c r="AD238" i="38"/>
  <c r="I237" i="38"/>
  <c r="A237" i="38"/>
  <c r="G237" i="38"/>
  <c r="G236" i="38"/>
  <c r="I236" i="38"/>
  <c r="A236" i="38"/>
  <c r="S237" i="36"/>
  <c r="AD237" i="36"/>
  <c r="I236" i="36"/>
  <c r="A236" i="36"/>
  <c r="S238" i="32"/>
  <c r="AD238" i="32"/>
  <c r="B235" i="34"/>
  <c r="H235" i="34"/>
  <c r="B236" i="35"/>
  <c r="H236" i="35"/>
  <c r="G236" i="32"/>
  <c r="H235" i="32"/>
  <c r="B235" i="32"/>
  <c r="I237" i="35"/>
  <c r="A237" i="35"/>
  <c r="S238" i="35"/>
  <c r="AD238" i="35"/>
  <c r="H234" i="34"/>
  <c r="B234" i="34"/>
  <c r="G237" i="35"/>
  <c r="B236" i="33"/>
  <c r="H236" i="33"/>
  <c r="G236" i="34"/>
  <c r="S237" i="34"/>
  <c r="AD237" i="34"/>
  <c r="S238" i="33"/>
  <c r="AD238" i="33"/>
  <c r="I237" i="32"/>
  <c r="A237" i="32"/>
  <c r="G237" i="32"/>
  <c r="I236" i="33"/>
  <c r="A236" i="33"/>
  <c r="H235" i="30"/>
  <c r="B235" i="30"/>
  <c r="S237" i="30"/>
  <c r="AD237" i="30"/>
  <c r="S238" i="31"/>
  <c r="AD238" i="31"/>
  <c r="G237" i="31"/>
  <c r="H236" i="31"/>
  <c r="B236" i="31"/>
  <c r="H234" i="30"/>
  <c r="B234" i="30"/>
  <c r="S238" i="29"/>
  <c r="AD238" i="29"/>
  <c r="G237" i="29"/>
  <c r="B235" i="29"/>
  <c r="H235" i="29"/>
  <c r="AH135" i="1"/>
  <c r="AJ134" i="1"/>
  <c r="H226" i="1"/>
  <c r="B226" i="1"/>
  <c r="S229" i="1"/>
  <c r="AD229" i="1"/>
  <c r="B235" i="36"/>
  <c r="B236" i="29"/>
  <c r="I237" i="37"/>
  <c r="A237" i="37"/>
  <c r="B236" i="37"/>
  <c r="H237" i="37"/>
  <c r="B237" i="37"/>
  <c r="G238" i="37"/>
  <c r="S239" i="37"/>
  <c r="AD239" i="37"/>
  <c r="I237" i="31"/>
  <c r="A237" i="31"/>
  <c r="G236" i="36"/>
  <c r="B236" i="36"/>
  <c r="I228" i="1"/>
  <c r="A228" i="1"/>
  <c r="I237" i="29"/>
  <c r="A237" i="29"/>
  <c r="B237" i="38"/>
  <c r="H237" i="38"/>
  <c r="H236" i="38"/>
  <c r="B236" i="38"/>
  <c r="S238" i="36"/>
  <c r="AD238" i="36"/>
  <c r="G237" i="36"/>
  <c r="S239" i="38"/>
  <c r="AD239" i="38"/>
  <c r="I238" i="38"/>
  <c r="A238" i="38"/>
  <c r="H236" i="34"/>
  <c r="B236" i="34"/>
  <c r="H237" i="35"/>
  <c r="B237" i="35"/>
  <c r="I236" i="34"/>
  <c r="A236" i="34"/>
  <c r="S239" i="35"/>
  <c r="AD239" i="35"/>
  <c r="I238" i="35"/>
  <c r="A238" i="35"/>
  <c r="G238" i="35"/>
  <c r="H236" i="32"/>
  <c r="B236" i="32"/>
  <c r="G238" i="33"/>
  <c r="S239" i="33"/>
  <c r="AD239" i="33"/>
  <c r="S239" i="32"/>
  <c r="AD239" i="32"/>
  <c r="H237" i="32"/>
  <c r="B237" i="32"/>
  <c r="S238" i="34"/>
  <c r="AD238" i="34"/>
  <c r="G237" i="34"/>
  <c r="G237" i="33"/>
  <c r="I237" i="33"/>
  <c r="A237" i="33"/>
  <c r="S238" i="30"/>
  <c r="AD238" i="30"/>
  <c r="H237" i="31"/>
  <c r="B237" i="31"/>
  <c r="G236" i="30"/>
  <c r="S239" i="31"/>
  <c r="AD239" i="31"/>
  <c r="I236" i="30"/>
  <c r="A236" i="30"/>
  <c r="I238" i="31"/>
  <c r="A238" i="31"/>
  <c r="G238" i="31"/>
  <c r="S239" i="29"/>
  <c r="AD239" i="29"/>
  <c r="I238" i="29"/>
  <c r="A238" i="29"/>
  <c r="H237" i="29"/>
  <c r="B237" i="29"/>
  <c r="AH136" i="1"/>
  <c r="AJ135" i="1"/>
  <c r="H227" i="1"/>
  <c r="B227" i="1"/>
  <c r="S230" i="1"/>
  <c r="AD230" i="1"/>
  <c r="H236" i="36"/>
  <c r="I238" i="37"/>
  <c r="A238" i="37"/>
  <c r="B238" i="37"/>
  <c r="H238" i="37"/>
  <c r="G239" i="37"/>
  <c r="S240" i="37"/>
  <c r="AD240" i="37"/>
  <c r="I237" i="34"/>
  <c r="A237" i="34"/>
  <c r="H229" i="1"/>
  <c r="I229" i="1"/>
  <c r="A229" i="1"/>
  <c r="G238" i="29"/>
  <c r="B238" i="29"/>
  <c r="B237" i="36"/>
  <c r="H237" i="36"/>
  <c r="S240" i="38"/>
  <c r="AD240" i="38"/>
  <c r="G238" i="38"/>
  <c r="S239" i="36"/>
  <c r="AD239" i="36"/>
  <c r="G238" i="36"/>
  <c r="I237" i="36"/>
  <c r="A237" i="36"/>
  <c r="H238" i="33"/>
  <c r="B238" i="33"/>
  <c r="B237" i="34"/>
  <c r="H237" i="34"/>
  <c r="S240" i="35"/>
  <c r="AD240" i="35"/>
  <c r="I238" i="33"/>
  <c r="A238" i="33"/>
  <c r="I239" i="33"/>
  <c r="A239" i="33"/>
  <c r="S240" i="33"/>
  <c r="AD240" i="33"/>
  <c r="H237" i="33"/>
  <c r="B237" i="33"/>
  <c r="I239" i="35"/>
  <c r="A239" i="35"/>
  <c r="G239" i="35"/>
  <c r="S240" i="32"/>
  <c r="AD240" i="32"/>
  <c r="H238" i="35"/>
  <c r="B238" i="35"/>
  <c r="S239" i="34"/>
  <c r="AD239" i="34"/>
  <c r="G238" i="34"/>
  <c r="I238" i="32"/>
  <c r="A238" i="32"/>
  <c r="G238" i="32"/>
  <c r="S240" i="31"/>
  <c r="AD240" i="31"/>
  <c r="H236" i="30"/>
  <c r="B236" i="30"/>
  <c r="S239" i="30"/>
  <c r="AD239" i="30"/>
  <c r="B238" i="31"/>
  <c r="H238" i="31"/>
  <c r="I239" i="31"/>
  <c r="A239" i="31"/>
  <c r="G239" i="31"/>
  <c r="G237" i="30"/>
  <c r="I237" i="30"/>
  <c r="A237" i="30"/>
  <c r="S240" i="29"/>
  <c r="AD240" i="29"/>
  <c r="AH137" i="1"/>
  <c r="AJ136" i="1"/>
  <c r="H228" i="1"/>
  <c r="B228" i="1"/>
  <c r="S231" i="1"/>
  <c r="AD231" i="1"/>
  <c r="I239" i="37"/>
  <c r="A239" i="37"/>
  <c r="H239" i="37"/>
  <c r="B239" i="37"/>
  <c r="I240" i="37"/>
  <c r="A240" i="37"/>
  <c r="S241" i="37"/>
  <c r="AD241" i="37"/>
  <c r="H238" i="29"/>
  <c r="B229" i="1"/>
  <c r="I238" i="34"/>
  <c r="A238" i="34"/>
  <c r="I238" i="36"/>
  <c r="A238" i="36"/>
  <c r="I230" i="1"/>
  <c r="A230" i="1"/>
  <c r="S241" i="38"/>
  <c r="AD241" i="38"/>
  <c r="H238" i="38"/>
  <c r="B238" i="38"/>
  <c r="H238" i="36"/>
  <c r="B238" i="36"/>
  <c r="I239" i="38"/>
  <c r="A239" i="38"/>
  <c r="G239" i="38"/>
  <c r="S240" i="36"/>
  <c r="AD240" i="36"/>
  <c r="I240" i="35"/>
  <c r="A240" i="35"/>
  <c r="S241" i="35"/>
  <c r="AD241" i="35"/>
  <c r="B238" i="34"/>
  <c r="H238" i="34"/>
  <c r="B239" i="35"/>
  <c r="H239" i="35"/>
  <c r="S241" i="32"/>
  <c r="AD241" i="32"/>
  <c r="I239" i="32"/>
  <c r="A239" i="32"/>
  <c r="B238" i="32"/>
  <c r="H238" i="32"/>
  <c r="G239" i="32"/>
  <c r="G239" i="33"/>
  <c r="S240" i="34"/>
  <c r="AD240" i="34"/>
  <c r="G239" i="34"/>
  <c r="G240" i="33"/>
  <c r="S241" i="33"/>
  <c r="AD241" i="33"/>
  <c r="S240" i="30"/>
  <c r="AD240" i="30"/>
  <c r="G239" i="30"/>
  <c r="H237" i="30"/>
  <c r="B237" i="30"/>
  <c r="H239" i="31"/>
  <c r="B239" i="31"/>
  <c r="S241" i="31"/>
  <c r="AD241" i="31"/>
  <c r="I238" i="30"/>
  <c r="A238" i="30"/>
  <c r="I240" i="31"/>
  <c r="A240" i="31"/>
  <c r="G240" i="31"/>
  <c r="G238" i="30"/>
  <c r="I240" i="29"/>
  <c r="A240" i="29"/>
  <c r="S241" i="29"/>
  <c r="AD241" i="29"/>
  <c r="G239" i="29"/>
  <c r="I239" i="29"/>
  <c r="A239" i="29"/>
  <c r="AH138" i="1"/>
  <c r="AJ137" i="1"/>
  <c r="H230" i="1"/>
  <c r="B230" i="1"/>
  <c r="S232" i="1"/>
  <c r="AD232" i="1"/>
  <c r="G240" i="37"/>
  <c r="B240" i="37"/>
  <c r="G241" i="37"/>
  <c r="S242" i="37"/>
  <c r="AD242" i="37"/>
  <c r="I239" i="30"/>
  <c r="A239" i="30"/>
  <c r="G240" i="35"/>
  <c r="H240" i="35"/>
  <c r="I239" i="34"/>
  <c r="A239" i="34"/>
  <c r="I240" i="33"/>
  <c r="A240" i="33"/>
  <c r="G240" i="29"/>
  <c r="H240" i="29"/>
  <c r="I231" i="1"/>
  <c r="A231" i="1"/>
  <c r="B239" i="38"/>
  <c r="H239" i="38"/>
  <c r="I239" i="36"/>
  <c r="A239" i="36"/>
  <c r="G240" i="36"/>
  <c r="S241" i="36"/>
  <c r="AD241" i="36"/>
  <c r="G240" i="38"/>
  <c r="I240" i="38"/>
  <c r="A240" i="38"/>
  <c r="G239" i="36"/>
  <c r="S242" i="38"/>
  <c r="AD242" i="38"/>
  <c r="H239" i="34"/>
  <c r="B239" i="34"/>
  <c r="H239" i="33"/>
  <c r="B239" i="33"/>
  <c r="G240" i="32"/>
  <c r="B239" i="32"/>
  <c r="H239" i="32"/>
  <c r="I240" i="32"/>
  <c r="A240" i="32"/>
  <c r="S242" i="32"/>
  <c r="AD242" i="32"/>
  <c r="S242" i="33"/>
  <c r="AD242" i="33"/>
  <c r="H240" i="33"/>
  <c r="B240" i="33"/>
  <c r="S241" i="34"/>
  <c r="AD241" i="34"/>
  <c r="G240" i="34"/>
  <c r="S242" i="35"/>
  <c r="AD242" i="35"/>
  <c r="H240" i="31"/>
  <c r="B240" i="31"/>
  <c r="S242" i="31"/>
  <c r="AD242" i="31"/>
  <c r="B239" i="30"/>
  <c r="H239" i="30"/>
  <c r="S241" i="30"/>
  <c r="AD241" i="30"/>
  <c r="H238" i="30"/>
  <c r="B238" i="30"/>
  <c r="I240" i="30"/>
  <c r="A240" i="30"/>
  <c r="G240" i="30"/>
  <c r="B239" i="29"/>
  <c r="H239" i="29"/>
  <c r="S242" i="29"/>
  <c r="AD242" i="29"/>
  <c r="AH139" i="1"/>
  <c r="AJ138" i="1"/>
  <c r="I232" i="1"/>
  <c r="A232" i="1"/>
  <c r="S233" i="1"/>
  <c r="AD233" i="1"/>
  <c r="I241" i="37"/>
  <c r="A241" i="37"/>
  <c r="H240" i="37"/>
  <c r="B241" i="37"/>
  <c r="H241" i="37"/>
  <c r="I242" i="37"/>
  <c r="A242" i="37"/>
  <c r="S243" i="37"/>
  <c r="AD243" i="37"/>
  <c r="B240" i="29"/>
  <c r="B240" i="35"/>
  <c r="I240" i="34"/>
  <c r="A240" i="34"/>
  <c r="H240" i="36"/>
  <c r="B240" i="36"/>
  <c r="H240" i="38"/>
  <c r="B240" i="38"/>
  <c r="S242" i="36"/>
  <c r="AD242" i="36"/>
  <c r="I241" i="38"/>
  <c r="A241" i="38"/>
  <c r="G241" i="38"/>
  <c r="S243" i="38"/>
  <c r="AD243" i="38"/>
  <c r="G242" i="38"/>
  <c r="H239" i="36"/>
  <c r="B239" i="36"/>
  <c r="I240" i="36"/>
  <c r="A240" i="36"/>
  <c r="S243" i="33"/>
  <c r="AD243" i="33"/>
  <c r="I242" i="33"/>
  <c r="A242" i="33"/>
  <c r="H240" i="34"/>
  <c r="B240" i="34"/>
  <c r="B240" i="32"/>
  <c r="H240" i="32"/>
  <c r="S243" i="32"/>
  <c r="AD243" i="32"/>
  <c r="G241" i="33"/>
  <c r="I242" i="32"/>
  <c r="A242" i="32"/>
  <c r="G242" i="32"/>
  <c r="I241" i="33"/>
  <c r="A241" i="33"/>
  <c r="S243" i="35"/>
  <c r="AD243" i="35"/>
  <c r="G242" i="35"/>
  <c r="I241" i="35"/>
  <c r="A241" i="35"/>
  <c r="G241" i="32"/>
  <c r="S242" i="34"/>
  <c r="AD242" i="34"/>
  <c r="G241" i="34"/>
  <c r="G241" i="35"/>
  <c r="I241" i="32"/>
  <c r="A241" i="32"/>
  <c r="S243" i="31"/>
  <c r="AD243" i="31"/>
  <c r="I242" i="31"/>
  <c r="A242" i="31"/>
  <c r="G242" i="31"/>
  <c r="G241" i="31"/>
  <c r="S242" i="30"/>
  <c r="AD242" i="30"/>
  <c r="I241" i="31"/>
  <c r="A241" i="31"/>
  <c r="B240" i="30"/>
  <c r="H240" i="30"/>
  <c r="S243" i="29"/>
  <c r="AD243" i="29"/>
  <c r="G241" i="29"/>
  <c r="I241" i="29"/>
  <c r="A241" i="29"/>
  <c r="AH140" i="1"/>
  <c r="AJ139" i="1"/>
  <c r="S234" i="1"/>
  <c r="AD234" i="1"/>
  <c r="B231" i="1"/>
  <c r="H231" i="1"/>
  <c r="G242" i="37"/>
  <c r="B242" i="37"/>
  <c r="G243" i="37"/>
  <c r="S244" i="37"/>
  <c r="AD244" i="37"/>
  <c r="G242" i="33"/>
  <c r="B242" i="33"/>
  <c r="I241" i="34"/>
  <c r="A241" i="34"/>
  <c r="I242" i="38"/>
  <c r="A242" i="38"/>
  <c r="H233" i="1"/>
  <c r="I233" i="1"/>
  <c r="A233" i="1"/>
  <c r="I242" i="35"/>
  <c r="A242" i="35"/>
  <c r="B242" i="38"/>
  <c r="H242" i="38"/>
  <c r="I242" i="36"/>
  <c r="A242" i="36"/>
  <c r="S243" i="36"/>
  <c r="AD243" i="36"/>
  <c r="I241" i="36"/>
  <c r="A241" i="36"/>
  <c r="G241" i="36"/>
  <c r="B241" i="38"/>
  <c r="H241" i="38"/>
  <c r="S244" i="38"/>
  <c r="AD244" i="38"/>
  <c r="B242" i="35"/>
  <c r="H242" i="35"/>
  <c r="B241" i="33"/>
  <c r="H241" i="33"/>
  <c r="S244" i="32"/>
  <c r="AD244" i="32"/>
  <c r="B242" i="32"/>
  <c r="H242" i="32"/>
  <c r="H241" i="34"/>
  <c r="B241" i="34"/>
  <c r="S244" i="35"/>
  <c r="AD244" i="35"/>
  <c r="H241" i="35"/>
  <c r="B241" i="35"/>
  <c r="S243" i="34"/>
  <c r="AD243" i="34"/>
  <c r="G242" i="34"/>
  <c r="H241" i="32"/>
  <c r="B241" i="32"/>
  <c r="I243" i="33"/>
  <c r="A243" i="33"/>
  <c r="S244" i="33"/>
  <c r="AD244" i="33"/>
  <c r="H242" i="31"/>
  <c r="B242" i="31"/>
  <c r="S243" i="30"/>
  <c r="AD243" i="30"/>
  <c r="G241" i="30"/>
  <c r="S244" i="31"/>
  <c r="AD244" i="31"/>
  <c r="H241" i="31"/>
  <c r="B241" i="31"/>
  <c r="I243" i="31"/>
  <c r="A243" i="31"/>
  <c r="G243" i="31"/>
  <c r="I241" i="30"/>
  <c r="A241" i="30"/>
  <c r="H241" i="29"/>
  <c r="B241" i="29"/>
  <c r="G243" i="29"/>
  <c r="S244" i="29"/>
  <c r="AD244" i="29"/>
  <c r="G242" i="29"/>
  <c r="I242" i="29"/>
  <c r="A242" i="29"/>
  <c r="AH141" i="1"/>
  <c r="AJ140" i="1"/>
  <c r="H232" i="1"/>
  <c r="B232" i="1"/>
  <c r="S235" i="1"/>
  <c r="AD235" i="1"/>
  <c r="H242" i="33"/>
  <c r="I243" i="37"/>
  <c r="A243" i="37"/>
  <c r="H242" i="37"/>
  <c r="H243" i="37"/>
  <c r="B243" i="37"/>
  <c r="I244" i="37"/>
  <c r="A244" i="37"/>
  <c r="S245" i="37"/>
  <c r="AD245" i="37"/>
  <c r="B233" i="1"/>
  <c r="G242" i="36"/>
  <c r="B242" i="36"/>
  <c r="I234" i="1"/>
  <c r="A234" i="1"/>
  <c r="H241" i="36"/>
  <c r="B241" i="36"/>
  <c r="G243" i="38"/>
  <c r="I243" i="38"/>
  <c r="A243" i="38"/>
  <c r="S245" i="38"/>
  <c r="AD245" i="38"/>
  <c r="I244" i="38"/>
  <c r="A244" i="38"/>
  <c r="I243" i="36"/>
  <c r="A243" i="36"/>
  <c r="S244" i="36"/>
  <c r="AD244" i="36"/>
  <c r="H242" i="34"/>
  <c r="B242" i="34"/>
  <c r="S244" i="34"/>
  <c r="AD244" i="34"/>
  <c r="I244" i="35"/>
  <c r="A244" i="35"/>
  <c r="S245" i="35"/>
  <c r="AD245" i="35"/>
  <c r="I244" i="32"/>
  <c r="A244" i="32"/>
  <c r="S245" i="32"/>
  <c r="AD245" i="32"/>
  <c r="S245" i="33"/>
  <c r="AD245" i="33"/>
  <c r="G243" i="32"/>
  <c r="I243" i="34"/>
  <c r="A243" i="34"/>
  <c r="G243" i="34"/>
  <c r="I243" i="32"/>
  <c r="A243" i="32"/>
  <c r="G244" i="35"/>
  <c r="G243" i="35"/>
  <c r="I243" i="35"/>
  <c r="A243" i="35"/>
  <c r="I242" i="34"/>
  <c r="A242" i="34"/>
  <c r="G243" i="33"/>
  <c r="S244" i="30"/>
  <c r="AD244" i="30"/>
  <c r="I243" i="30"/>
  <c r="A243" i="30"/>
  <c r="S245" i="31"/>
  <c r="AD245" i="31"/>
  <c r="I244" i="31"/>
  <c r="A244" i="31"/>
  <c r="G244" i="31"/>
  <c r="H243" i="31"/>
  <c r="B243" i="31"/>
  <c r="G242" i="30"/>
  <c r="H241" i="30"/>
  <c r="B241" i="30"/>
  <c r="I242" i="30"/>
  <c r="A242" i="30"/>
  <c r="B243" i="29"/>
  <c r="H243" i="29"/>
  <c r="H242" i="29"/>
  <c r="B242" i="29"/>
  <c r="I243" i="29"/>
  <c r="A243" i="29"/>
  <c r="S245" i="29"/>
  <c r="AD245" i="29"/>
  <c r="AH142" i="1"/>
  <c r="AJ141" i="1"/>
  <c r="S236" i="1"/>
  <c r="AD236" i="1"/>
  <c r="G244" i="37"/>
  <c r="H244" i="37"/>
  <c r="I245" i="37"/>
  <c r="A245" i="37"/>
  <c r="S246" i="37"/>
  <c r="AD246" i="37"/>
  <c r="H242" i="36"/>
  <c r="S238" i="1"/>
  <c r="AD238" i="1"/>
  <c r="G243" i="30"/>
  <c r="H243" i="30"/>
  <c r="G243" i="36"/>
  <c r="H243" i="36"/>
  <c r="I235" i="1"/>
  <c r="A235" i="1"/>
  <c r="S246" i="38"/>
  <c r="AD246" i="38"/>
  <c r="G244" i="38"/>
  <c r="H243" i="38"/>
  <c r="B243" i="38"/>
  <c r="S245" i="36"/>
  <c r="AD245" i="36"/>
  <c r="I244" i="36"/>
  <c r="A244" i="36"/>
  <c r="B243" i="35"/>
  <c r="H243" i="35"/>
  <c r="S246" i="35"/>
  <c r="AD246" i="35"/>
  <c r="I245" i="35"/>
  <c r="A245" i="35"/>
  <c r="G245" i="33"/>
  <c r="S246" i="33"/>
  <c r="AD246" i="33"/>
  <c r="G244" i="32"/>
  <c r="H243" i="34"/>
  <c r="B243" i="34"/>
  <c r="H243" i="33"/>
  <c r="B243" i="33"/>
  <c r="B244" i="35"/>
  <c r="H244" i="35"/>
  <c r="I245" i="32"/>
  <c r="A245" i="32"/>
  <c r="S246" i="32"/>
  <c r="AD246" i="32"/>
  <c r="I244" i="33"/>
  <c r="A244" i="33"/>
  <c r="G244" i="34"/>
  <c r="S245" i="34"/>
  <c r="AD245" i="34"/>
  <c r="G244" i="33"/>
  <c r="H243" i="32"/>
  <c r="B243" i="32"/>
  <c r="H242" i="30"/>
  <c r="B242" i="30"/>
  <c r="H244" i="31"/>
  <c r="B244" i="31"/>
  <c r="S245" i="30"/>
  <c r="AD245" i="30"/>
  <c r="S246" i="31"/>
  <c r="AD246" i="31"/>
  <c r="G245" i="31"/>
  <c r="S246" i="29"/>
  <c r="AD246" i="29"/>
  <c r="I245" i="29"/>
  <c r="A245" i="29"/>
  <c r="I244" i="29"/>
  <c r="A244" i="29"/>
  <c r="G244" i="29"/>
  <c r="AH143" i="1"/>
  <c r="AJ142" i="1"/>
  <c r="H234" i="1"/>
  <c r="B234" i="1"/>
  <c r="S237" i="1"/>
  <c r="AD237" i="1"/>
  <c r="B243" i="30"/>
  <c r="G245" i="37"/>
  <c r="H245" i="37"/>
  <c r="B244" i="37"/>
  <c r="G246" i="37"/>
  <c r="S247" i="37"/>
  <c r="AD247" i="37"/>
  <c r="B243" i="36"/>
  <c r="S239" i="1"/>
  <c r="AD239" i="1"/>
  <c r="I238" i="1"/>
  <c r="A238" i="1"/>
  <c r="I244" i="34"/>
  <c r="A244" i="34"/>
  <c r="G245" i="35"/>
  <c r="B245" i="35"/>
  <c r="I237" i="1"/>
  <c r="A237" i="1"/>
  <c r="B237" i="1"/>
  <c r="I236" i="1"/>
  <c r="A236" i="1"/>
  <c r="S247" i="38"/>
  <c r="AD247" i="38"/>
  <c r="I245" i="38"/>
  <c r="A245" i="38"/>
  <c r="S246" i="36"/>
  <c r="AD246" i="36"/>
  <c r="G245" i="38"/>
  <c r="H244" i="38"/>
  <c r="B244" i="38"/>
  <c r="G244" i="36"/>
  <c r="B245" i="33"/>
  <c r="H245" i="33"/>
  <c r="S247" i="33"/>
  <c r="AD247" i="33"/>
  <c r="S247" i="35"/>
  <c r="AD247" i="35"/>
  <c r="G245" i="32"/>
  <c r="I246" i="35"/>
  <c r="A246" i="35"/>
  <c r="G246" i="35"/>
  <c r="H244" i="33"/>
  <c r="B244" i="33"/>
  <c r="G246" i="32"/>
  <c r="I246" i="32"/>
  <c r="A246" i="32"/>
  <c r="H244" i="34"/>
  <c r="B244" i="34"/>
  <c r="I246" i="33"/>
  <c r="A246" i="33"/>
  <c r="G246" i="33"/>
  <c r="S246" i="34"/>
  <c r="AD246" i="34"/>
  <c r="I245" i="33"/>
  <c r="A245" i="33"/>
  <c r="S247" i="32"/>
  <c r="AD247" i="32"/>
  <c r="H244" i="32"/>
  <c r="B244" i="32"/>
  <c r="H245" i="31"/>
  <c r="B245" i="31"/>
  <c r="I245" i="31"/>
  <c r="A245" i="31"/>
  <c r="S246" i="30"/>
  <c r="AD246" i="30"/>
  <c r="I244" i="30"/>
  <c r="A244" i="30"/>
  <c r="G244" i="30"/>
  <c r="S247" i="31"/>
  <c r="AD247" i="31"/>
  <c r="H244" i="29"/>
  <c r="B244" i="29"/>
  <c r="S247" i="29"/>
  <c r="AD247" i="29"/>
  <c r="I246" i="29"/>
  <c r="A246" i="29"/>
  <c r="G245" i="29"/>
  <c r="AH144" i="1"/>
  <c r="AJ143" i="1"/>
  <c r="B235" i="1"/>
  <c r="H235" i="1"/>
  <c r="I246" i="37"/>
  <c r="A246" i="37"/>
  <c r="B245" i="37"/>
  <c r="H246" i="37"/>
  <c r="B246" i="37"/>
  <c r="I247" i="37"/>
  <c r="A247" i="37"/>
  <c r="S248" i="37"/>
  <c r="AD248" i="37"/>
  <c r="H245" i="35"/>
  <c r="H237" i="1"/>
  <c r="B238" i="1"/>
  <c r="H238" i="1"/>
  <c r="S240" i="1"/>
  <c r="AD240" i="1"/>
  <c r="I239" i="1"/>
  <c r="A239" i="1"/>
  <c r="S247" i="36"/>
  <c r="AD247" i="36"/>
  <c r="H245" i="38"/>
  <c r="B245" i="38"/>
  <c r="I246" i="36"/>
  <c r="A246" i="36"/>
  <c r="G246" i="36"/>
  <c r="I247" i="38"/>
  <c r="A247" i="38"/>
  <c r="S248" i="38"/>
  <c r="AD248" i="38"/>
  <c r="G245" i="36"/>
  <c r="I245" i="36"/>
  <c r="A245" i="36"/>
  <c r="G246" i="38"/>
  <c r="I246" i="38"/>
  <c r="A246" i="38"/>
  <c r="H244" i="36"/>
  <c r="B244" i="36"/>
  <c r="H246" i="35"/>
  <c r="B246" i="35"/>
  <c r="B246" i="32"/>
  <c r="H246" i="32"/>
  <c r="S247" i="34"/>
  <c r="AD247" i="34"/>
  <c r="S248" i="32"/>
  <c r="AD248" i="32"/>
  <c r="H245" i="32"/>
  <c r="B245" i="32"/>
  <c r="G247" i="32"/>
  <c r="I247" i="32"/>
  <c r="A247" i="32"/>
  <c r="I247" i="35"/>
  <c r="A247" i="35"/>
  <c r="S248" i="35"/>
  <c r="AD248" i="35"/>
  <c r="I245" i="34"/>
  <c r="A245" i="34"/>
  <c r="I247" i="33"/>
  <c r="A247" i="33"/>
  <c r="S248" i="33"/>
  <c r="AD248" i="33"/>
  <c r="G245" i="34"/>
  <c r="H246" i="33"/>
  <c r="B246" i="33"/>
  <c r="S247" i="30"/>
  <c r="AD247" i="30"/>
  <c r="I246" i="31"/>
  <c r="A246" i="31"/>
  <c r="G245" i="30"/>
  <c r="I245" i="30"/>
  <c r="A245" i="30"/>
  <c r="S248" i="31"/>
  <c r="AD248" i="31"/>
  <c r="H244" i="30"/>
  <c r="B244" i="30"/>
  <c r="G246" i="31"/>
  <c r="H245" i="29"/>
  <c r="B245" i="29"/>
  <c r="G246" i="29"/>
  <c r="S248" i="29"/>
  <c r="AD248" i="29"/>
  <c r="AH145" i="1"/>
  <c r="AJ144" i="1"/>
  <c r="H236" i="1"/>
  <c r="B236" i="1"/>
  <c r="G247" i="37"/>
  <c r="H247" i="37"/>
  <c r="I248" i="37"/>
  <c r="A248" i="37"/>
  <c r="S249" i="37"/>
  <c r="AD249" i="37"/>
  <c r="S241" i="1"/>
  <c r="AD241" i="1"/>
  <c r="G247" i="33"/>
  <c r="H247" i="33"/>
  <c r="H246" i="38"/>
  <c r="B246" i="38"/>
  <c r="H246" i="36"/>
  <c r="B246" i="36"/>
  <c r="G247" i="38"/>
  <c r="I248" i="38"/>
  <c r="A248" i="38"/>
  <c r="S249" i="38"/>
  <c r="AD249" i="38"/>
  <c r="S248" i="36"/>
  <c r="AD248" i="36"/>
  <c r="G247" i="36"/>
  <c r="H245" i="36"/>
  <c r="B245" i="36"/>
  <c r="G247" i="35"/>
  <c r="S249" i="32"/>
  <c r="AD249" i="32"/>
  <c r="G246" i="34"/>
  <c r="I246" i="34"/>
  <c r="A246" i="34"/>
  <c r="B247" i="32"/>
  <c r="H247" i="32"/>
  <c r="B245" i="34"/>
  <c r="H245" i="34"/>
  <c r="S249" i="35"/>
  <c r="AD249" i="35"/>
  <c r="S248" i="34"/>
  <c r="AD248" i="34"/>
  <c r="S249" i="33"/>
  <c r="AD249" i="33"/>
  <c r="G248" i="33"/>
  <c r="H245" i="30"/>
  <c r="B245" i="30"/>
  <c r="S249" i="31"/>
  <c r="AD249" i="31"/>
  <c r="B246" i="31"/>
  <c r="H246" i="31"/>
  <c r="I248" i="31"/>
  <c r="A248" i="31"/>
  <c r="G248" i="31"/>
  <c r="G247" i="31"/>
  <c r="G246" i="30"/>
  <c r="I247" i="31"/>
  <c r="A247" i="31"/>
  <c r="S248" i="30"/>
  <c r="AD248" i="30"/>
  <c r="I246" i="30"/>
  <c r="A246" i="30"/>
  <c r="I248" i="29"/>
  <c r="A248" i="29"/>
  <c r="S249" i="29"/>
  <c r="AD249" i="29"/>
  <c r="G248" i="29"/>
  <c r="B246" i="29"/>
  <c r="H246" i="29"/>
  <c r="I247" i="29"/>
  <c r="A247" i="29"/>
  <c r="G247" i="29"/>
  <c r="AH146" i="1"/>
  <c r="AJ145" i="1"/>
  <c r="G248" i="37"/>
  <c r="H248" i="37"/>
  <c r="B247" i="37"/>
  <c r="G249" i="37"/>
  <c r="S250" i="37"/>
  <c r="AD250" i="37"/>
  <c r="B247" i="33"/>
  <c r="S242" i="1"/>
  <c r="AD242" i="1"/>
  <c r="I241" i="1"/>
  <c r="A241" i="1"/>
  <c r="I240" i="1"/>
  <c r="A240" i="1"/>
  <c r="B239" i="1"/>
  <c r="H239" i="1"/>
  <c r="I247" i="36"/>
  <c r="A247" i="36"/>
  <c r="I248" i="33"/>
  <c r="A248" i="33"/>
  <c r="H247" i="36"/>
  <c r="B247" i="36"/>
  <c r="I248" i="36"/>
  <c r="A248" i="36"/>
  <c r="S249" i="36"/>
  <c r="AD249" i="36"/>
  <c r="G249" i="38"/>
  <c r="S250" i="38"/>
  <c r="AD250" i="38"/>
  <c r="B247" i="38"/>
  <c r="H247" i="38"/>
  <c r="G248" i="38"/>
  <c r="G248" i="34"/>
  <c r="S249" i="34"/>
  <c r="AD249" i="34"/>
  <c r="S250" i="35"/>
  <c r="AD250" i="35"/>
  <c r="I249" i="35"/>
  <c r="A249" i="35"/>
  <c r="B248" i="33"/>
  <c r="H248" i="33"/>
  <c r="S250" i="32"/>
  <c r="AD250" i="32"/>
  <c r="I248" i="35"/>
  <c r="A248" i="35"/>
  <c r="S250" i="33"/>
  <c r="AD250" i="33"/>
  <c r="I249" i="32"/>
  <c r="A249" i="32"/>
  <c r="G249" i="32"/>
  <c r="I249" i="33"/>
  <c r="A249" i="33"/>
  <c r="G249" i="33"/>
  <c r="B247" i="35"/>
  <c r="H247" i="35"/>
  <c r="B246" i="34"/>
  <c r="H246" i="34"/>
  <c r="G248" i="32"/>
  <c r="G247" i="34"/>
  <c r="G248" i="35"/>
  <c r="I248" i="32"/>
  <c r="A248" i="32"/>
  <c r="I247" i="34"/>
  <c r="A247" i="34"/>
  <c r="G247" i="30"/>
  <c r="B247" i="31"/>
  <c r="H247" i="31"/>
  <c r="I247" i="30"/>
  <c r="A247" i="30"/>
  <c r="H246" i="30"/>
  <c r="B246" i="30"/>
  <c r="H248" i="31"/>
  <c r="B248" i="31"/>
  <c r="S250" i="31"/>
  <c r="AD250" i="31"/>
  <c r="S249" i="30"/>
  <c r="AD249" i="30"/>
  <c r="H247" i="29"/>
  <c r="B247" i="29"/>
  <c r="H248" i="29"/>
  <c r="B248" i="29"/>
  <c r="I249" i="29"/>
  <c r="A249" i="29"/>
  <c r="S250" i="29"/>
  <c r="AD250" i="29"/>
  <c r="AH147" i="1"/>
  <c r="AJ146" i="1"/>
  <c r="I249" i="37"/>
  <c r="A249" i="37"/>
  <c r="B248" i="37"/>
  <c r="B249" i="37"/>
  <c r="H249" i="37"/>
  <c r="G250" i="37"/>
  <c r="S251" i="37"/>
  <c r="AD251" i="37"/>
  <c r="B240" i="1"/>
  <c r="H240" i="1"/>
  <c r="B241" i="1"/>
  <c r="H241" i="1"/>
  <c r="S243" i="1"/>
  <c r="AD243" i="1"/>
  <c r="I242" i="1"/>
  <c r="A242" i="1"/>
  <c r="G249" i="35"/>
  <c r="B249" i="35"/>
  <c r="I248" i="34"/>
  <c r="A248" i="34"/>
  <c r="G248" i="36"/>
  <c r="H248" i="36"/>
  <c r="B249" i="38"/>
  <c r="H249" i="38"/>
  <c r="I249" i="36"/>
  <c r="A249" i="36"/>
  <c r="S250" i="36"/>
  <c r="AD250" i="36"/>
  <c r="H248" i="38"/>
  <c r="B248" i="38"/>
  <c r="S251" i="38"/>
  <c r="AD251" i="38"/>
  <c r="G250" i="38"/>
  <c r="I250" i="38"/>
  <c r="A250" i="38"/>
  <c r="I249" i="38"/>
  <c r="A249" i="38"/>
  <c r="S251" i="32"/>
  <c r="AD251" i="32"/>
  <c r="G250" i="32"/>
  <c r="B248" i="34"/>
  <c r="H248" i="34"/>
  <c r="H248" i="35"/>
  <c r="B248" i="35"/>
  <c r="S251" i="35"/>
  <c r="AD251" i="35"/>
  <c r="B247" i="34"/>
  <c r="H247" i="34"/>
  <c r="I250" i="35"/>
  <c r="A250" i="35"/>
  <c r="G250" i="35"/>
  <c r="B248" i="32"/>
  <c r="H248" i="32"/>
  <c r="S251" i="33"/>
  <c r="AD251" i="33"/>
  <c r="B249" i="33"/>
  <c r="H249" i="33"/>
  <c r="S250" i="34"/>
  <c r="AD250" i="34"/>
  <c r="H249" i="32"/>
  <c r="B249" i="32"/>
  <c r="G249" i="34"/>
  <c r="I249" i="34"/>
  <c r="A249" i="34"/>
  <c r="I249" i="31"/>
  <c r="A249" i="31"/>
  <c r="S251" i="31"/>
  <c r="AD251" i="31"/>
  <c r="H247" i="30"/>
  <c r="B247" i="30"/>
  <c r="G248" i="30"/>
  <c r="G249" i="30"/>
  <c r="S250" i="30"/>
  <c r="AD250" i="30"/>
  <c r="G249" i="31"/>
  <c r="I248" i="30"/>
  <c r="A248" i="30"/>
  <c r="G249" i="29"/>
  <c r="I250" i="29"/>
  <c r="A250" i="29"/>
  <c r="S251" i="29"/>
  <c r="AD251" i="29"/>
  <c r="AH148" i="1"/>
  <c r="AJ147" i="1"/>
  <c r="I250" i="37"/>
  <c r="A250" i="37"/>
  <c r="H250" i="37"/>
  <c r="B250" i="37"/>
  <c r="I251" i="37"/>
  <c r="A251" i="37"/>
  <c r="S252" i="37"/>
  <c r="AD252" i="37"/>
  <c r="B248" i="36"/>
  <c r="H249" i="35"/>
  <c r="B242" i="1"/>
  <c r="H242" i="1"/>
  <c r="S244" i="1"/>
  <c r="AD244" i="1"/>
  <c r="I250" i="32"/>
  <c r="A250" i="32"/>
  <c r="G250" i="29"/>
  <c r="B250" i="29"/>
  <c r="S252" i="38"/>
  <c r="AD252" i="38"/>
  <c r="G251" i="38"/>
  <c r="I251" i="38"/>
  <c r="A251" i="38"/>
  <c r="B250" i="38"/>
  <c r="H250" i="38"/>
  <c r="G249" i="36"/>
  <c r="I250" i="36"/>
  <c r="A250" i="36"/>
  <c r="S251" i="36"/>
  <c r="AD251" i="36"/>
  <c r="S252" i="35"/>
  <c r="AD252" i="35"/>
  <c r="G251" i="35"/>
  <c r="B249" i="34"/>
  <c r="H249" i="34"/>
  <c r="B250" i="35"/>
  <c r="H250" i="35"/>
  <c r="S252" i="33"/>
  <c r="AD252" i="33"/>
  <c r="S251" i="34"/>
  <c r="AD251" i="34"/>
  <c r="H250" i="32"/>
  <c r="B250" i="32"/>
  <c r="S252" i="32"/>
  <c r="AD252" i="32"/>
  <c r="G251" i="33"/>
  <c r="I251" i="33"/>
  <c r="A251" i="33"/>
  <c r="G250" i="33"/>
  <c r="I250" i="33"/>
  <c r="A250" i="33"/>
  <c r="B249" i="30"/>
  <c r="H249" i="30"/>
  <c r="I250" i="30"/>
  <c r="A250" i="30"/>
  <c r="S251" i="30"/>
  <c r="AD251" i="30"/>
  <c r="B248" i="30"/>
  <c r="H248" i="30"/>
  <c r="H249" i="31"/>
  <c r="B249" i="31"/>
  <c r="I249" i="30"/>
  <c r="A249" i="30"/>
  <c r="I250" i="31"/>
  <c r="A250" i="31"/>
  <c r="S252" i="31"/>
  <c r="AD252" i="31"/>
  <c r="G250" i="31"/>
  <c r="G251" i="29"/>
  <c r="S252" i="29"/>
  <c r="AD252" i="29"/>
  <c r="H249" i="29"/>
  <c r="B249" i="29"/>
  <c r="AH149" i="1"/>
  <c r="AJ148" i="1"/>
  <c r="G251" i="37"/>
  <c r="H251" i="37"/>
  <c r="G252" i="37"/>
  <c r="S253" i="37"/>
  <c r="AD253" i="37"/>
  <c r="H250" i="29"/>
  <c r="S245" i="1"/>
  <c r="AD245" i="1"/>
  <c r="I243" i="1"/>
  <c r="A243" i="1"/>
  <c r="G250" i="30"/>
  <c r="H250" i="30"/>
  <c r="I251" i="35"/>
  <c r="A251" i="35"/>
  <c r="G250" i="36"/>
  <c r="H250" i="36"/>
  <c r="I251" i="29"/>
  <c r="A251" i="29"/>
  <c r="H249" i="36"/>
  <c r="B249" i="36"/>
  <c r="B251" i="38"/>
  <c r="H251" i="38"/>
  <c r="S252" i="36"/>
  <c r="AD252" i="36"/>
  <c r="I251" i="36"/>
  <c r="A251" i="36"/>
  <c r="S253" i="38"/>
  <c r="AD253" i="38"/>
  <c r="I252" i="38"/>
  <c r="A252" i="38"/>
  <c r="G252" i="38"/>
  <c r="G251" i="32"/>
  <c r="I251" i="32"/>
  <c r="A251" i="32"/>
  <c r="S253" i="33"/>
  <c r="AD253" i="33"/>
  <c r="B251" i="35"/>
  <c r="H251" i="35"/>
  <c r="S253" i="32"/>
  <c r="AD253" i="32"/>
  <c r="G251" i="34"/>
  <c r="S252" i="34"/>
  <c r="AD252" i="34"/>
  <c r="G250" i="34"/>
  <c r="S253" i="35"/>
  <c r="AD253" i="35"/>
  <c r="I252" i="35"/>
  <c r="A252" i="35"/>
  <c r="H251" i="33"/>
  <c r="B251" i="33"/>
  <c r="I250" i="34"/>
  <c r="A250" i="34"/>
  <c r="H250" i="33"/>
  <c r="B250" i="33"/>
  <c r="B250" i="31"/>
  <c r="H250" i="31"/>
  <c r="G251" i="31"/>
  <c r="I251" i="31"/>
  <c r="A251" i="31"/>
  <c r="S252" i="30"/>
  <c r="AD252" i="30"/>
  <c r="G251" i="30"/>
  <c r="S253" i="31"/>
  <c r="AD253" i="31"/>
  <c r="G252" i="31"/>
  <c r="I251" i="30"/>
  <c r="A251" i="30"/>
  <c r="I252" i="29"/>
  <c r="A252" i="29"/>
  <c r="S253" i="29"/>
  <c r="AD253" i="29"/>
  <c r="B251" i="29"/>
  <c r="H251" i="29"/>
  <c r="AH150" i="1"/>
  <c r="AJ149" i="1"/>
  <c r="I252" i="37"/>
  <c r="A252" i="37"/>
  <c r="B251" i="37"/>
  <c r="B252" i="37"/>
  <c r="H252" i="37"/>
  <c r="I253" i="37"/>
  <c r="A253" i="37"/>
  <c r="S254" i="37"/>
  <c r="AD254" i="37"/>
  <c r="B250" i="36"/>
  <c r="B250" i="30"/>
  <c r="H243" i="1"/>
  <c r="B243" i="1"/>
  <c r="H244" i="1"/>
  <c r="B244" i="1"/>
  <c r="I244" i="1"/>
  <c r="A244" i="1"/>
  <c r="S246" i="1"/>
  <c r="AD246" i="1"/>
  <c r="G252" i="29"/>
  <c r="B252" i="29"/>
  <c r="S253" i="36"/>
  <c r="AD253" i="36"/>
  <c r="H252" i="38"/>
  <c r="B252" i="38"/>
  <c r="G251" i="36"/>
  <c r="S254" i="38"/>
  <c r="AD254" i="38"/>
  <c r="I253" i="38"/>
  <c r="A253" i="38"/>
  <c r="I252" i="36"/>
  <c r="A252" i="36"/>
  <c r="G252" i="36"/>
  <c r="H251" i="34"/>
  <c r="B251" i="34"/>
  <c r="S254" i="35"/>
  <c r="AD254" i="35"/>
  <c r="I253" i="35"/>
  <c r="A253" i="35"/>
  <c r="S254" i="33"/>
  <c r="AD254" i="33"/>
  <c r="I253" i="33"/>
  <c r="A253" i="33"/>
  <c r="I252" i="33"/>
  <c r="A252" i="33"/>
  <c r="H250" i="34"/>
  <c r="B250" i="34"/>
  <c r="G252" i="33"/>
  <c r="S253" i="34"/>
  <c r="AD253" i="34"/>
  <c r="G252" i="35"/>
  <c r="I252" i="34"/>
  <c r="A252" i="34"/>
  <c r="G252" i="34"/>
  <c r="S254" i="32"/>
  <c r="AD254" i="32"/>
  <c r="H251" i="32"/>
  <c r="B251" i="32"/>
  <c r="G252" i="32"/>
  <c r="I251" i="34"/>
  <c r="A251" i="34"/>
  <c r="I252" i="32"/>
  <c r="A252" i="32"/>
  <c r="B252" i="31"/>
  <c r="H252" i="31"/>
  <c r="B251" i="31"/>
  <c r="H251" i="31"/>
  <c r="I252" i="31"/>
  <c r="A252" i="31"/>
  <c r="S253" i="30"/>
  <c r="AD253" i="30"/>
  <c r="I252" i="30"/>
  <c r="A252" i="30"/>
  <c r="B251" i="30"/>
  <c r="H251" i="30"/>
  <c r="S254" i="31"/>
  <c r="AD254" i="31"/>
  <c r="S254" i="29"/>
  <c r="AD254" i="29"/>
  <c r="I253" i="29"/>
  <c r="A253" i="29"/>
  <c r="AH151" i="1"/>
  <c r="AJ150" i="1"/>
  <c r="G253" i="37"/>
  <c r="H253" i="37"/>
  <c r="G254" i="37"/>
  <c r="S255" i="37"/>
  <c r="AD255" i="37"/>
  <c r="H252" i="29"/>
  <c r="S247" i="1"/>
  <c r="AD247" i="1"/>
  <c r="I245" i="1"/>
  <c r="A245" i="1"/>
  <c r="G253" i="33"/>
  <c r="H253" i="33"/>
  <c r="G253" i="38"/>
  <c r="B253" i="38"/>
  <c r="G253" i="35"/>
  <c r="B253" i="35"/>
  <c r="B251" i="36"/>
  <c r="H251" i="36"/>
  <c r="S255" i="38"/>
  <c r="AD255" i="38"/>
  <c r="S254" i="36"/>
  <c r="AD254" i="36"/>
  <c r="H252" i="36"/>
  <c r="B252" i="36"/>
  <c r="G254" i="32"/>
  <c r="S255" i="32"/>
  <c r="AD255" i="32"/>
  <c r="I254" i="33"/>
  <c r="A254" i="33"/>
  <c r="S255" i="33"/>
  <c r="AD255" i="33"/>
  <c r="H252" i="32"/>
  <c r="B252" i="32"/>
  <c r="H252" i="35"/>
  <c r="B252" i="35"/>
  <c r="G253" i="32"/>
  <c r="G254" i="35"/>
  <c r="S255" i="35"/>
  <c r="AD255" i="35"/>
  <c r="H252" i="34"/>
  <c r="B252" i="34"/>
  <c r="S254" i="34"/>
  <c r="AD254" i="34"/>
  <c r="G253" i="34"/>
  <c r="H252" i="33"/>
  <c r="B252" i="33"/>
  <c r="I253" i="32"/>
  <c r="A253" i="32"/>
  <c r="G252" i="30"/>
  <c r="S254" i="30"/>
  <c r="AD254" i="30"/>
  <c r="G254" i="31"/>
  <c r="S255" i="31"/>
  <c r="AD255" i="31"/>
  <c r="I253" i="30"/>
  <c r="A253" i="30"/>
  <c r="G253" i="30"/>
  <c r="I253" i="31"/>
  <c r="A253" i="31"/>
  <c r="G253" i="31"/>
  <c r="G253" i="29"/>
  <c r="S255" i="29"/>
  <c r="AD255" i="29"/>
  <c r="AH152" i="1"/>
  <c r="AJ151" i="1"/>
  <c r="H253" i="38"/>
  <c r="I254" i="37"/>
  <c r="A254" i="37"/>
  <c r="B253" i="37"/>
  <c r="H254" i="37"/>
  <c r="B254" i="37"/>
  <c r="G255" i="37"/>
  <c r="S256" i="37"/>
  <c r="AD256" i="37"/>
  <c r="H253" i="35"/>
  <c r="B253" i="33"/>
  <c r="S248" i="1"/>
  <c r="AD248" i="1"/>
  <c r="I246" i="1"/>
  <c r="A246" i="1"/>
  <c r="B245" i="1"/>
  <c r="H245" i="1"/>
  <c r="I253" i="34"/>
  <c r="A253" i="34"/>
  <c r="I254" i="35"/>
  <c r="A254" i="35"/>
  <c r="I254" i="32"/>
  <c r="A254" i="32"/>
  <c r="G254" i="38"/>
  <c r="I253" i="36"/>
  <c r="A253" i="36"/>
  <c r="G253" i="36"/>
  <c r="I254" i="38"/>
  <c r="A254" i="38"/>
  <c r="S255" i="36"/>
  <c r="AD255" i="36"/>
  <c r="I255" i="38"/>
  <c r="A255" i="38"/>
  <c r="S256" i="38"/>
  <c r="AD256" i="38"/>
  <c r="B253" i="34"/>
  <c r="H253" i="34"/>
  <c r="G254" i="33"/>
  <c r="S256" i="33"/>
  <c r="AD256" i="33"/>
  <c r="H253" i="32"/>
  <c r="B253" i="32"/>
  <c r="B254" i="32"/>
  <c r="H254" i="32"/>
  <c r="G254" i="34"/>
  <c r="S255" i="34"/>
  <c r="AD255" i="34"/>
  <c r="S256" i="32"/>
  <c r="AD256" i="32"/>
  <c r="H254" i="35"/>
  <c r="B254" i="35"/>
  <c r="G255" i="32"/>
  <c r="I255" i="32"/>
  <c r="A255" i="32"/>
  <c r="S256" i="35"/>
  <c r="AD256" i="35"/>
  <c r="I255" i="33"/>
  <c r="A255" i="33"/>
  <c r="G255" i="33"/>
  <c r="H254" i="31"/>
  <c r="B254" i="31"/>
  <c r="H253" i="30"/>
  <c r="B253" i="30"/>
  <c r="I254" i="31"/>
  <c r="A254" i="31"/>
  <c r="B253" i="31"/>
  <c r="H253" i="31"/>
  <c r="S255" i="30"/>
  <c r="AD255" i="30"/>
  <c r="G254" i="30"/>
  <c r="I255" i="31"/>
  <c r="A255" i="31"/>
  <c r="S256" i="31"/>
  <c r="AD256" i="31"/>
  <c r="G255" i="31"/>
  <c r="B252" i="30"/>
  <c r="H252" i="30"/>
  <c r="S256" i="29"/>
  <c r="AD256" i="29"/>
  <c r="I255" i="29"/>
  <c r="A255" i="29"/>
  <c r="I254" i="29"/>
  <c r="A254" i="29"/>
  <c r="H253" i="29"/>
  <c r="B253" i="29"/>
  <c r="G254" i="29"/>
  <c r="AH153" i="1"/>
  <c r="AJ152" i="1"/>
  <c r="I255" i="37"/>
  <c r="A255" i="37"/>
  <c r="B255" i="37"/>
  <c r="H255" i="37"/>
  <c r="G256" i="37"/>
  <c r="S257" i="37"/>
  <c r="AD257" i="37"/>
  <c r="H246" i="1"/>
  <c r="B246" i="1"/>
  <c r="S249" i="1"/>
  <c r="AD249" i="1"/>
  <c r="I247" i="1"/>
  <c r="A247" i="1"/>
  <c r="G255" i="29"/>
  <c r="B255" i="29"/>
  <c r="S257" i="38"/>
  <c r="AD257" i="38"/>
  <c r="S256" i="36"/>
  <c r="AD256" i="36"/>
  <c r="G254" i="36"/>
  <c r="H253" i="36"/>
  <c r="B253" i="36"/>
  <c r="H254" i="38"/>
  <c r="B254" i="38"/>
  <c r="I254" i="36"/>
  <c r="A254" i="36"/>
  <c r="G255" i="38"/>
  <c r="B254" i="34"/>
  <c r="H254" i="34"/>
  <c r="G256" i="32"/>
  <c r="S257" i="32"/>
  <c r="AD257" i="32"/>
  <c r="B255" i="32"/>
  <c r="H255" i="32"/>
  <c r="S256" i="34"/>
  <c r="AD256" i="34"/>
  <c r="G255" i="35"/>
  <c r="S257" i="33"/>
  <c r="AD257" i="33"/>
  <c r="I255" i="35"/>
  <c r="A255" i="35"/>
  <c r="I256" i="33"/>
  <c r="A256" i="33"/>
  <c r="G256" i="33"/>
  <c r="H255" i="33"/>
  <c r="B255" i="33"/>
  <c r="H254" i="33"/>
  <c r="B254" i="33"/>
  <c r="I256" i="35"/>
  <c r="A256" i="35"/>
  <c r="S257" i="35"/>
  <c r="AD257" i="35"/>
  <c r="I254" i="34"/>
  <c r="A254" i="34"/>
  <c r="H254" i="30"/>
  <c r="B254" i="30"/>
  <c r="S257" i="31"/>
  <c r="AD257" i="31"/>
  <c r="I254" i="30"/>
  <c r="A254" i="30"/>
  <c r="B255" i="31"/>
  <c r="H255" i="31"/>
  <c r="S256" i="30"/>
  <c r="AD256" i="30"/>
  <c r="I255" i="30"/>
  <c r="A255" i="30"/>
  <c r="G256" i="31"/>
  <c r="I256" i="31"/>
  <c r="A256" i="31"/>
  <c r="B254" i="29"/>
  <c r="H254" i="29"/>
  <c r="I256" i="29"/>
  <c r="A256" i="29"/>
  <c r="S257" i="29"/>
  <c r="AD257" i="29"/>
  <c r="AH154" i="1"/>
  <c r="AJ153" i="1"/>
  <c r="I256" i="37"/>
  <c r="A256" i="37"/>
  <c r="B256" i="37"/>
  <c r="H256" i="37"/>
  <c r="I257" i="37"/>
  <c r="A257" i="37"/>
  <c r="S258" i="37"/>
  <c r="AD258" i="37"/>
  <c r="H255" i="29"/>
  <c r="H247" i="1"/>
  <c r="B247" i="1"/>
  <c r="S250" i="1"/>
  <c r="AD250" i="1"/>
  <c r="I248" i="1"/>
  <c r="A248" i="1"/>
  <c r="I256" i="32"/>
  <c r="A256" i="32"/>
  <c r="G256" i="35"/>
  <c r="H256" i="35"/>
  <c r="S258" i="38"/>
  <c r="AD258" i="38"/>
  <c r="H254" i="36"/>
  <c r="B254" i="36"/>
  <c r="S257" i="36"/>
  <c r="AD257" i="36"/>
  <c r="B255" i="38"/>
  <c r="H255" i="38"/>
  <c r="G256" i="38"/>
  <c r="I255" i="36"/>
  <c r="A255" i="36"/>
  <c r="I256" i="38"/>
  <c r="A256" i="38"/>
  <c r="G255" i="36"/>
  <c r="H255" i="35"/>
  <c r="B255" i="35"/>
  <c r="H256" i="33"/>
  <c r="B256" i="33"/>
  <c r="B256" i="32"/>
  <c r="H256" i="32"/>
  <c r="G255" i="34"/>
  <c r="S258" i="33"/>
  <c r="AD258" i="33"/>
  <c r="S257" i="34"/>
  <c r="AD257" i="34"/>
  <c r="G256" i="34"/>
  <c r="I255" i="34"/>
  <c r="A255" i="34"/>
  <c r="I257" i="33"/>
  <c r="A257" i="33"/>
  <c r="G257" i="33"/>
  <c r="S258" i="32"/>
  <c r="AD258" i="32"/>
  <c r="I257" i="35"/>
  <c r="A257" i="35"/>
  <c r="S258" i="35"/>
  <c r="AD258" i="35"/>
  <c r="S257" i="30"/>
  <c r="AD257" i="30"/>
  <c r="I256" i="30"/>
  <c r="A256" i="30"/>
  <c r="H256" i="31"/>
  <c r="B256" i="31"/>
  <c r="S258" i="31"/>
  <c r="AD258" i="31"/>
  <c r="G255" i="30"/>
  <c r="G256" i="29"/>
  <c r="I257" i="29"/>
  <c r="A257" i="29"/>
  <c r="S258" i="29"/>
  <c r="AD258" i="29"/>
  <c r="AH155" i="1"/>
  <c r="AJ154" i="1"/>
  <c r="G257" i="37"/>
  <c r="H257" i="37"/>
  <c r="G258" i="37"/>
  <c r="S259" i="37"/>
  <c r="AD259" i="37"/>
  <c r="B256" i="35"/>
  <c r="B248" i="1"/>
  <c r="H248" i="1"/>
  <c r="I249" i="1"/>
  <c r="A249" i="1"/>
  <c r="S251" i="1"/>
  <c r="AD251" i="1"/>
  <c r="G257" i="29"/>
  <c r="H257" i="29"/>
  <c r="G256" i="30"/>
  <c r="H256" i="30"/>
  <c r="S258" i="36"/>
  <c r="AD258" i="36"/>
  <c r="I256" i="36"/>
  <c r="A256" i="36"/>
  <c r="H256" i="38"/>
  <c r="B256" i="38"/>
  <c r="G256" i="36"/>
  <c r="I257" i="38"/>
  <c r="A257" i="38"/>
  <c r="S259" i="38"/>
  <c r="AD259" i="38"/>
  <c r="G257" i="38"/>
  <c r="H255" i="36"/>
  <c r="B255" i="36"/>
  <c r="H256" i="34"/>
  <c r="B256" i="34"/>
  <c r="B255" i="34"/>
  <c r="H255" i="34"/>
  <c r="S259" i="35"/>
  <c r="AD259" i="35"/>
  <c r="I256" i="34"/>
  <c r="A256" i="34"/>
  <c r="S259" i="33"/>
  <c r="AD259" i="33"/>
  <c r="G257" i="35"/>
  <c r="S259" i="32"/>
  <c r="AD259" i="32"/>
  <c r="S258" i="34"/>
  <c r="AD258" i="34"/>
  <c r="H257" i="33"/>
  <c r="B257" i="33"/>
  <c r="G257" i="32"/>
  <c r="I257" i="32"/>
  <c r="A257" i="32"/>
  <c r="I257" i="31"/>
  <c r="A257" i="31"/>
  <c r="S259" i="31"/>
  <c r="AD259" i="31"/>
  <c r="G257" i="31"/>
  <c r="H255" i="30"/>
  <c r="B255" i="30"/>
  <c r="I257" i="30"/>
  <c r="A257" i="30"/>
  <c r="S258" i="30"/>
  <c r="AD258" i="30"/>
  <c r="S259" i="29"/>
  <c r="AD259" i="29"/>
  <c r="H256" i="29"/>
  <c r="B256" i="29"/>
  <c r="AH156" i="1"/>
  <c r="AJ155" i="1"/>
  <c r="I258" i="37"/>
  <c r="A258" i="37"/>
  <c r="B257" i="37"/>
  <c r="B258" i="37"/>
  <c r="H258" i="37"/>
  <c r="I259" i="37"/>
  <c r="A259" i="37"/>
  <c r="S260" i="37"/>
  <c r="AD260" i="37"/>
  <c r="B256" i="30"/>
  <c r="B257" i="29"/>
  <c r="B249" i="1"/>
  <c r="H249" i="1"/>
  <c r="I250" i="1"/>
  <c r="A250" i="1"/>
  <c r="S252" i="1"/>
  <c r="AD252" i="1"/>
  <c r="S259" i="36"/>
  <c r="AD259" i="36"/>
  <c r="B257" i="38"/>
  <c r="H257" i="38"/>
  <c r="G258" i="36"/>
  <c r="I258" i="36"/>
  <c r="A258" i="36"/>
  <c r="I257" i="36"/>
  <c r="A257" i="36"/>
  <c r="G257" i="36"/>
  <c r="S260" i="38"/>
  <c r="AD260" i="38"/>
  <c r="I259" i="38"/>
  <c r="A259" i="38"/>
  <c r="G259" i="38"/>
  <c r="H256" i="36"/>
  <c r="B256" i="36"/>
  <c r="G258" i="38"/>
  <c r="I258" i="38"/>
  <c r="A258" i="38"/>
  <c r="S259" i="34"/>
  <c r="AD259" i="34"/>
  <c r="I258" i="34"/>
  <c r="A258" i="34"/>
  <c r="S260" i="33"/>
  <c r="AD260" i="33"/>
  <c r="S260" i="35"/>
  <c r="AD260" i="35"/>
  <c r="G259" i="35"/>
  <c r="I259" i="35"/>
  <c r="A259" i="35"/>
  <c r="G258" i="32"/>
  <c r="G258" i="33"/>
  <c r="G257" i="34"/>
  <c r="I258" i="32"/>
  <c r="A258" i="32"/>
  <c r="S260" i="32"/>
  <c r="AD260" i="32"/>
  <c r="I258" i="33"/>
  <c r="A258" i="33"/>
  <c r="I257" i="34"/>
  <c r="A257" i="34"/>
  <c r="G258" i="35"/>
  <c r="I258" i="35"/>
  <c r="A258" i="35"/>
  <c r="H257" i="35"/>
  <c r="B257" i="35"/>
  <c r="H257" i="32"/>
  <c r="B257" i="32"/>
  <c r="S259" i="30"/>
  <c r="AD259" i="30"/>
  <c r="B257" i="31"/>
  <c r="H257" i="31"/>
  <c r="G258" i="31"/>
  <c r="I258" i="30"/>
  <c r="A258" i="30"/>
  <c r="G258" i="30"/>
  <c r="G257" i="30"/>
  <c r="S260" i="31"/>
  <c r="AD260" i="31"/>
  <c r="I259" i="31"/>
  <c r="A259" i="31"/>
  <c r="I258" i="31"/>
  <c r="A258" i="31"/>
  <c r="G258" i="29"/>
  <c r="S260" i="29"/>
  <c r="AD260" i="29"/>
  <c r="G259" i="29"/>
  <c r="I258" i="29"/>
  <c r="A258" i="29"/>
  <c r="AH157" i="1"/>
  <c r="AJ156" i="1"/>
  <c r="G259" i="37"/>
  <c r="B259" i="37"/>
  <c r="G260" i="37"/>
  <c r="S261" i="37"/>
  <c r="AD261" i="37"/>
  <c r="H250" i="1"/>
  <c r="B250" i="1"/>
  <c r="S253" i="1"/>
  <c r="AD253" i="1"/>
  <c r="I251" i="1"/>
  <c r="A251" i="1"/>
  <c r="G258" i="34"/>
  <c r="H258" i="34"/>
  <c r="B258" i="38"/>
  <c r="H258" i="38"/>
  <c r="B258" i="36"/>
  <c r="H258" i="36"/>
  <c r="S260" i="36"/>
  <c r="AD260" i="36"/>
  <c r="I259" i="36"/>
  <c r="A259" i="36"/>
  <c r="G259" i="36"/>
  <c r="H259" i="38"/>
  <c r="B259" i="38"/>
  <c r="S261" i="38"/>
  <c r="AD261" i="38"/>
  <c r="H257" i="36"/>
  <c r="B257" i="36"/>
  <c r="H257" i="34"/>
  <c r="B257" i="34"/>
  <c r="G260" i="35"/>
  <c r="S261" i="35"/>
  <c r="AD261" i="35"/>
  <c r="H258" i="33"/>
  <c r="B258" i="33"/>
  <c r="G259" i="32"/>
  <c r="G260" i="33"/>
  <c r="S261" i="33"/>
  <c r="AD261" i="33"/>
  <c r="I260" i="32"/>
  <c r="A260" i="32"/>
  <c r="S261" i="32"/>
  <c r="AD261" i="32"/>
  <c r="B259" i="35"/>
  <c r="H259" i="35"/>
  <c r="I259" i="33"/>
  <c r="A259" i="33"/>
  <c r="G259" i="33"/>
  <c r="I259" i="32"/>
  <c r="A259" i="32"/>
  <c r="H258" i="35"/>
  <c r="B258" i="35"/>
  <c r="S260" i="34"/>
  <c r="AD260" i="34"/>
  <c r="H258" i="32"/>
  <c r="B258" i="32"/>
  <c r="S261" i="31"/>
  <c r="AD261" i="31"/>
  <c r="H257" i="30"/>
  <c r="B257" i="30"/>
  <c r="B258" i="31"/>
  <c r="H258" i="31"/>
  <c r="H258" i="30"/>
  <c r="B258" i="30"/>
  <c r="G259" i="31"/>
  <c r="S260" i="30"/>
  <c r="AD260" i="30"/>
  <c r="I260" i="31"/>
  <c r="A260" i="31"/>
  <c r="G260" i="31"/>
  <c r="B259" i="29"/>
  <c r="H259" i="29"/>
  <c r="H258" i="29"/>
  <c r="B258" i="29"/>
  <c r="S261" i="29"/>
  <c r="AD261" i="29"/>
  <c r="I260" i="29"/>
  <c r="A260" i="29"/>
  <c r="I259" i="29"/>
  <c r="A259" i="29"/>
  <c r="AH158" i="1"/>
  <c r="AJ157" i="1"/>
  <c r="I260" i="37"/>
  <c r="A260" i="37"/>
  <c r="H259" i="37"/>
  <c r="B260" i="37"/>
  <c r="H260" i="37"/>
  <c r="G261" i="37"/>
  <c r="S262" i="37"/>
  <c r="AD262" i="37"/>
  <c r="B258" i="34"/>
  <c r="H252" i="1"/>
  <c r="B252" i="1"/>
  <c r="B251" i="1"/>
  <c r="H251" i="1"/>
  <c r="S254" i="1"/>
  <c r="AD254" i="1"/>
  <c r="I252" i="1"/>
  <c r="A252" i="1"/>
  <c r="I260" i="35"/>
  <c r="A260" i="35"/>
  <c r="G260" i="29"/>
  <c r="H260" i="29"/>
  <c r="S261" i="36"/>
  <c r="AD261" i="36"/>
  <c r="I260" i="36"/>
  <c r="A260" i="36"/>
  <c r="G260" i="36"/>
  <c r="G260" i="38"/>
  <c r="I260" i="38"/>
  <c r="A260" i="38"/>
  <c r="B259" i="36"/>
  <c r="H259" i="36"/>
  <c r="S262" i="38"/>
  <c r="AD262" i="38"/>
  <c r="I261" i="38"/>
  <c r="A261" i="38"/>
  <c r="H260" i="33"/>
  <c r="B260" i="33"/>
  <c r="H259" i="32"/>
  <c r="B259" i="32"/>
  <c r="I260" i="33"/>
  <c r="A260" i="33"/>
  <c r="S261" i="34"/>
  <c r="AD261" i="34"/>
  <c r="G259" i="34"/>
  <c r="I261" i="33"/>
  <c r="A261" i="33"/>
  <c r="S262" i="33"/>
  <c r="AD262" i="33"/>
  <c r="G260" i="32"/>
  <c r="I259" i="34"/>
  <c r="A259" i="34"/>
  <c r="G261" i="35"/>
  <c r="S262" i="35"/>
  <c r="AD262" i="35"/>
  <c r="H259" i="33"/>
  <c r="B259" i="33"/>
  <c r="B260" i="35"/>
  <c r="H260" i="35"/>
  <c r="I261" i="32"/>
  <c r="A261" i="32"/>
  <c r="S262" i="32"/>
  <c r="AD262" i="32"/>
  <c r="I259" i="30"/>
  <c r="A259" i="30"/>
  <c r="B259" i="31"/>
  <c r="H259" i="31"/>
  <c r="G259" i="30"/>
  <c r="B260" i="31"/>
  <c r="H260" i="31"/>
  <c r="S261" i="30"/>
  <c r="AD261" i="30"/>
  <c r="G260" i="30"/>
  <c r="S262" i="31"/>
  <c r="AD262" i="31"/>
  <c r="S262" i="29"/>
  <c r="AD262" i="29"/>
  <c r="G261" i="29"/>
  <c r="I261" i="29"/>
  <c r="A261" i="29"/>
  <c r="AH159" i="1"/>
  <c r="AJ158" i="1"/>
  <c r="I261" i="37"/>
  <c r="A261" i="37"/>
  <c r="B261" i="37"/>
  <c r="H261" i="37"/>
  <c r="G262" i="37"/>
  <c r="S263" i="37"/>
  <c r="AD263" i="37"/>
  <c r="B260" i="29"/>
  <c r="B253" i="1"/>
  <c r="H253" i="1"/>
  <c r="I253" i="1"/>
  <c r="A253" i="1"/>
  <c r="S255" i="1"/>
  <c r="AD255" i="1"/>
  <c r="S263" i="38"/>
  <c r="AD263" i="38"/>
  <c r="H260" i="38"/>
  <c r="B260" i="38"/>
  <c r="S262" i="36"/>
  <c r="AD262" i="36"/>
  <c r="I261" i="36"/>
  <c r="A261" i="36"/>
  <c r="G261" i="38"/>
  <c r="H260" i="36"/>
  <c r="B260" i="36"/>
  <c r="I262" i="38"/>
  <c r="A262" i="38"/>
  <c r="G262" i="38"/>
  <c r="H261" i="35"/>
  <c r="B261" i="35"/>
  <c r="H260" i="32"/>
  <c r="B260" i="32"/>
  <c r="G261" i="33"/>
  <c r="G260" i="34"/>
  <c r="I260" i="34"/>
  <c r="A260" i="34"/>
  <c r="G261" i="32"/>
  <c r="H259" i="34"/>
  <c r="B259" i="34"/>
  <c r="S263" i="32"/>
  <c r="AD263" i="32"/>
  <c r="S263" i="35"/>
  <c r="AD263" i="35"/>
  <c r="G262" i="32"/>
  <c r="I262" i="32"/>
  <c r="A262" i="32"/>
  <c r="G262" i="33"/>
  <c r="S263" i="33"/>
  <c r="AD263" i="33"/>
  <c r="I261" i="35"/>
  <c r="A261" i="35"/>
  <c r="S262" i="34"/>
  <c r="AD262" i="34"/>
  <c r="G261" i="34"/>
  <c r="B260" i="30"/>
  <c r="H260" i="30"/>
  <c r="S263" i="31"/>
  <c r="AD263" i="31"/>
  <c r="B259" i="30"/>
  <c r="H259" i="30"/>
  <c r="S262" i="30"/>
  <c r="AD262" i="30"/>
  <c r="G261" i="30"/>
  <c r="I261" i="31"/>
  <c r="A261" i="31"/>
  <c r="G261" i="31"/>
  <c r="I260" i="30"/>
  <c r="A260" i="30"/>
  <c r="H261" i="29"/>
  <c r="B261" i="29"/>
  <c r="S263" i="29"/>
  <c r="AD263" i="29"/>
  <c r="AH160" i="1"/>
  <c r="AJ159" i="1"/>
  <c r="I262" i="37"/>
  <c r="A262" i="37"/>
  <c r="H262" i="37"/>
  <c r="B262" i="37"/>
  <c r="G263" i="37"/>
  <c r="S264" i="37"/>
  <c r="AD264" i="37"/>
  <c r="I254" i="1"/>
  <c r="A254" i="1"/>
  <c r="S256" i="1"/>
  <c r="AD256" i="1"/>
  <c r="G261" i="36"/>
  <c r="H261" i="36"/>
  <c r="H261" i="38"/>
  <c r="B261" i="38"/>
  <c r="H262" i="38"/>
  <c r="B262" i="38"/>
  <c r="S264" i="38"/>
  <c r="AD264" i="38"/>
  <c r="S263" i="36"/>
  <c r="AD263" i="36"/>
  <c r="I263" i="38"/>
  <c r="A263" i="38"/>
  <c r="G263" i="38"/>
  <c r="H262" i="33"/>
  <c r="B262" i="33"/>
  <c r="B261" i="34"/>
  <c r="H261" i="34"/>
  <c r="S264" i="33"/>
  <c r="AD264" i="33"/>
  <c r="H260" i="34"/>
  <c r="B260" i="34"/>
  <c r="B261" i="33"/>
  <c r="H261" i="33"/>
  <c r="H261" i="32"/>
  <c r="B261" i="32"/>
  <c r="I262" i="33"/>
  <c r="A262" i="33"/>
  <c r="I261" i="34"/>
  <c r="A261" i="34"/>
  <c r="G262" i="35"/>
  <c r="B262" i="32"/>
  <c r="H262" i="32"/>
  <c r="S264" i="35"/>
  <c r="AD264" i="35"/>
  <c r="I262" i="35"/>
  <c r="A262" i="35"/>
  <c r="S264" i="32"/>
  <c r="AD264" i="32"/>
  <c r="I263" i="32"/>
  <c r="A263" i="32"/>
  <c r="S263" i="34"/>
  <c r="AD263" i="34"/>
  <c r="I262" i="34"/>
  <c r="A262" i="34"/>
  <c r="B261" i="31"/>
  <c r="H261" i="31"/>
  <c r="G262" i="31"/>
  <c r="I262" i="31"/>
  <c r="A262" i="31"/>
  <c r="S263" i="30"/>
  <c r="AD263" i="30"/>
  <c r="H261" i="30"/>
  <c r="B261" i="30"/>
  <c r="I261" i="30"/>
  <c r="A261" i="30"/>
  <c r="S264" i="31"/>
  <c r="AD264" i="31"/>
  <c r="G262" i="29"/>
  <c r="S264" i="29"/>
  <c r="AD264" i="29"/>
  <c r="I262" i="29"/>
  <c r="A262" i="29"/>
  <c r="AH161" i="1"/>
  <c r="AJ160" i="1"/>
  <c r="I263" i="37"/>
  <c r="A263" i="37"/>
  <c r="H263" i="37"/>
  <c r="B263" i="37"/>
  <c r="I264" i="37"/>
  <c r="A264" i="37"/>
  <c r="S265" i="37"/>
  <c r="AD265" i="37"/>
  <c r="B261" i="36"/>
  <c r="H254" i="1"/>
  <c r="B254" i="1"/>
  <c r="S257" i="1"/>
  <c r="AD257" i="1"/>
  <c r="I256" i="1"/>
  <c r="A256" i="1"/>
  <c r="I255" i="1"/>
  <c r="A255" i="1"/>
  <c r="G263" i="32"/>
  <c r="H263" i="32"/>
  <c r="S264" i="36"/>
  <c r="AD264" i="36"/>
  <c r="G264" i="38"/>
  <c r="S265" i="38"/>
  <c r="AD265" i="38"/>
  <c r="B263" i="38"/>
  <c r="H263" i="38"/>
  <c r="G262" i="36"/>
  <c r="I262" i="36"/>
  <c r="A262" i="36"/>
  <c r="S265" i="33"/>
  <c r="AD265" i="33"/>
  <c r="I264" i="33"/>
  <c r="A264" i="33"/>
  <c r="G262" i="34"/>
  <c r="G263" i="35"/>
  <c r="S265" i="32"/>
  <c r="AD265" i="32"/>
  <c r="I263" i="35"/>
  <c r="A263" i="35"/>
  <c r="I263" i="33"/>
  <c r="A263" i="33"/>
  <c r="I264" i="32"/>
  <c r="A264" i="32"/>
  <c r="G264" i="32"/>
  <c r="S264" i="34"/>
  <c r="AD264" i="34"/>
  <c r="G263" i="33"/>
  <c r="H262" i="35"/>
  <c r="B262" i="35"/>
  <c r="S265" i="35"/>
  <c r="AD265" i="35"/>
  <c r="H262" i="31"/>
  <c r="B262" i="31"/>
  <c r="I263" i="31"/>
  <c r="A263" i="31"/>
  <c r="I262" i="30"/>
  <c r="A262" i="30"/>
  <c r="G263" i="31"/>
  <c r="S265" i="31"/>
  <c r="AD265" i="31"/>
  <c r="S264" i="30"/>
  <c r="AD264" i="30"/>
  <c r="G262" i="30"/>
  <c r="G264" i="29"/>
  <c r="S265" i="29"/>
  <c r="AD265" i="29"/>
  <c r="G263" i="29"/>
  <c r="B262" i="29"/>
  <c r="H262" i="29"/>
  <c r="I263" i="29"/>
  <c r="A263" i="29"/>
  <c r="AH162" i="1"/>
  <c r="AJ161" i="1"/>
  <c r="G264" i="37"/>
  <c r="H264" i="37"/>
  <c r="I265" i="37"/>
  <c r="A265" i="37"/>
  <c r="S266" i="37"/>
  <c r="AD266" i="37"/>
  <c r="B263" i="32"/>
  <c r="H255" i="1"/>
  <c r="B255" i="1"/>
  <c r="H256" i="1"/>
  <c r="B256" i="1"/>
  <c r="S258" i="1"/>
  <c r="AD258" i="1"/>
  <c r="G264" i="33"/>
  <c r="H264" i="33"/>
  <c r="H264" i="38"/>
  <c r="B264" i="38"/>
  <c r="S266" i="38"/>
  <c r="AD266" i="38"/>
  <c r="G263" i="36"/>
  <c r="G265" i="38"/>
  <c r="I265" i="38"/>
  <c r="A265" i="38"/>
  <c r="I263" i="36"/>
  <c r="A263" i="36"/>
  <c r="H262" i="36"/>
  <c r="B262" i="36"/>
  <c r="I264" i="38"/>
  <c r="A264" i="38"/>
  <c r="I264" i="36"/>
  <c r="A264" i="36"/>
  <c r="S265" i="36"/>
  <c r="AD265" i="36"/>
  <c r="I264" i="34"/>
  <c r="A264" i="34"/>
  <c r="S265" i="34"/>
  <c r="AD265" i="34"/>
  <c r="H263" i="33"/>
  <c r="B263" i="33"/>
  <c r="S266" i="32"/>
  <c r="AD266" i="32"/>
  <c r="H263" i="35"/>
  <c r="B263" i="35"/>
  <c r="S266" i="33"/>
  <c r="AD266" i="33"/>
  <c r="G265" i="33"/>
  <c r="I265" i="33"/>
  <c r="A265" i="33"/>
  <c r="B262" i="34"/>
  <c r="H262" i="34"/>
  <c r="S266" i="35"/>
  <c r="AD266" i="35"/>
  <c r="I265" i="35"/>
  <c r="A265" i="35"/>
  <c r="I263" i="34"/>
  <c r="A263" i="34"/>
  <c r="G264" i="35"/>
  <c r="B264" i="32"/>
  <c r="H264" i="32"/>
  <c r="G263" i="34"/>
  <c r="I264" i="35"/>
  <c r="A264" i="35"/>
  <c r="S265" i="30"/>
  <c r="AD265" i="30"/>
  <c r="G264" i="30"/>
  <c r="H262" i="30"/>
  <c r="B262" i="30"/>
  <c r="S266" i="31"/>
  <c r="AD266" i="31"/>
  <c r="B263" i="31"/>
  <c r="H263" i="31"/>
  <c r="G263" i="30"/>
  <c r="I263" i="30"/>
  <c r="A263" i="30"/>
  <c r="I264" i="31"/>
  <c r="A264" i="31"/>
  <c r="G264" i="31"/>
  <c r="H264" i="29"/>
  <c r="B264" i="29"/>
  <c r="I265" i="29"/>
  <c r="A265" i="29"/>
  <c r="S266" i="29"/>
  <c r="AD266" i="29"/>
  <c r="H263" i="29"/>
  <c r="B263" i="29"/>
  <c r="I264" i="29"/>
  <c r="A264" i="29"/>
  <c r="AH163" i="1"/>
  <c r="AJ162" i="1"/>
  <c r="B264" i="37"/>
  <c r="G265" i="37"/>
  <c r="H265" i="37"/>
  <c r="I266" i="37"/>
  <c r="A266" i="37"/>
  <c r="S267" i="37"/>
  <c r="AD267" i="37"/>
  <c r="B264" i="33"/>
  <c r="S259" i="1"/>
  <c r="AD259" i="1"/>
  <c r="I257" i="1"/>
  <c r="A257" i="1"/>
  <c r="G265" i="35"/>
  <c r="H265" i="35"/>
  <c r="G264" i="34"/>
  <c r="B264" i="34"/>
  <c r="G264" i="36"/>
  <c r="B264" i="36"/>
  <c r="G265" i="29"/>
  <c r="B265" i="29"/>
  <c r="B265" i="38"/>
  <c r="H265" i="38"/>
  <c r="H263" i="36"/>
  <c r="B263" i="36"/>
  <c r="S266" i="36"/>
  <c r="AD266" i="36"/>
  <c r="G265" i="36"/>
  <c r="S267" i="38"/>
  <c r="AD267" i="38"/>
  <c r="I266" i="38"/>
  <c r="A266" i="38"/>
  <c r="S267" i="32"/>
  <c r="AD267" i="32"/>
  <c r="I266" i="32"/>
  <c r="A266" i="32"/>
  <c r="G266" i="32"/>
  <c r="G265" i="32"/>
  <c r="H264" i="35"/>
  <c r="B264" i="35"/>
  <c r="I265" i="32"/>
  <c r="A265" i="32"/>
  <c r="B265" i="33"/>
  <c r="H265" i="33"/>
  <c r="I266" i="33"/>
  <c r="A266" i="33"/>
  <c r="S267" i="33"/>
  <c r="AD267" i="33"/>
  <c r="S267" i="35"/>
  <c r="AD267" i="35"/>
  <c r="B263" i="34"/>
  <c r="H263" i="34"/>
  <c r="G265" i="34"/>
  <c r="S266" i="34"/>
  <c r="AD266" i="34"/>
  <c r="H264" i="30"/>
  <c r="B264" i="30"/>
  <c r="B264" i="31"/>
  <c r="H264" i="31"/>
  <c r="G265" i="31"/>
  <c r="S266" i="30"/>
  <c r="AD266" i="30"/>
  <c r="I265" i="31"/>
  <c r="A265" i="31"/>
  <c r="H263" i="30"/>
  <c r="B263" i="30"/>
  <c r="S267" i="31"/>
  <c r="AD267" i="31"/>
  <c r="I266" i="31"/>
  <c r="A266" i="31"/>
  <c r="I265" i="30"/>
  <c r="A265" i="30"/>
  <c r="G265" i="30"/>
  <c r="I264" i="30"/>
  <c r="A264" i="30"/>
  <c r="S267" i="29"/>
  <c r="AD267" i="29"/>
  <c r="AH164" i="1"/>
  <c r="AJ163" i="1"/>
  <c r="G266" i="37"/>
  <c r="B266" i="37"/>
  <c r="B265" i="37"/>
  <c r="I267" i="37"/>
  <c r="A267" i="37"/>
  <c r="S268" i="37"/>
  <c r="AD268" i="37"/>
  <c r="H264" i="34"/>
  <c r="H264" i="36"/>
  <c r="B265" i="35"/>
  <c r="H265" i="29"/>
  <c r="B257" i="1"/>
  <c r="H257" i="1"/>
  <c r="S260" i="1"/>
  <c r="AD260" i="1"/>
  <c r="I258" i="1"/>
  <c r="A258" i="1"/>
  <c r="I265" i="34"/>
  <c r="A265" i="34"/>
  <c r="G266" i="38"/>
  <c r="H266" i="38"/>
  <c r="H265" i="36"/>
  <c r="B265" i="36"/>
  <c r="I265" i="36"/>
  <c r="A265" i="36"/>
  <c r="G266" i="36"/>
  <c r="S267" i="36"/>
  <c r="AD267" i="36"/>
  <c r="S268" i="38"/>
  <c r="AD268" i="38"/>
  <c r="G267" i="38"/>
  <c r="S268" i="33"/>
  <c r="AD268" i="33"/>
  <c r="G267" i="33"/>
  <c r="H265" i="32"/>
  <c r="B265" i="32"/>
  <c r="B266" i="32"/>
  <c r="H266" i="32"/>
  <c r="S267" i="34"/>
  <c r="AD267" i="34"/>
  <c r="G266" i="34"/>
  <c r="I266" i="34"/>
  <c r="A266" i="34"/>
  <c r="I266" i="35"/>
  <c r="A266" i="35"/>
  <c r="G266" i="33"/>
  <c r="G266" i="35"/>
  <c r="B265" i="34"/>
  <c r="H265" i="34"/>
  <c r="S268" i="32"/>
  <c r="AD268" i="32"/>
  <c r="I267" i="32"/>
  <c r="A267" i="32"/>
  <c r="S268" i="35"/>
  <c r="AD268" i="35"/>
  <c r="H265" i="30"/>
  <c r="B265" i="30"/>
  <c r="B265" i="31"/>
  <c r="H265" i="31"/>
  <c r="G266" i="31"/>
  <c r="G266" i="30"/>
  <c r="S267" i="30"/>
  <c r="AD267" i="30"/>
  <c r="S268" i="31"/>
  <c r="AD268" i="31"/>
  <c r="S268" i="29"/>
  <c r="AD268" i="29"/>
  <c r="G266" i="29"/>
  <c r="I266" i="29"/>
  <c r="A266" i="29"/>
  <c r="AH165" i="1"/>
  <c r="AJ164" i="1"/>
  <c r="G267" i="37"/>
  <c r="H267" i="37"/>
  <c r="H266" i="37"/>
  <c r="I268" i="37"/>
  <c r="A268" i="37"/>
  <c r="S269" i="37"/>
  <c r="AD269" i="37"/>
  <c r="B266" i="38"/>
  <c r="B258" i="1"/>
  <c r="H258" i="1"/>
  <c r="S261" i="1"/>
  <c r="AD261" i="1"/>
  <c r="I259" i="1"/>
  <c r="A259" i="1"/>
  <c r="I266" i="30"/>
  <c r="A266" i="30"/>
  <c r="I267" i="33"/>
  <c r="A267" i="33"/>
  <c r="I267" i="38"/>
  <c r="A267" i="38"/>
  <c r="G267" i="32"/>
  <c r="H267" i="32"/>
  <c r="B266" i="36"/>
  <c r="H266" i="36"/>
  <c r="B267" i="38"/>
  <c r="H267" i="38"/>
  <c r="S269" i="38"/>
  <c r="AD269" i="38"/>
  <c r="I266" i="36"/>
  <c r="A266" i="36"/>
  <c r="S268" i="36"/>
  <c r="AD268" i="36"/>
  <c r="S268" i="34"/>
  <c r="AD268" i="34"/>
  <c r="G267" i="34"/>
  <c r="H267" i="33"/>
  <c r="B267" i="33"/>
  <c r="H266" i="35"/>
  <c r="B266" i="35"/>
  <c r="S269" i="35"/>
  <c r="AD269" i="35"/>
  <c r="G268" i="35"/>
  <c r="I268" i="35"/>
  <c r="A268" i="35"/>
  <c r="H266" i="33"/>
  <c r="B266" i="33"/>
  <c r="S269" i="33"/>
  <c r="AD269" i="33"/>
  <c r="G268" i="33"/>
  <c r="H266" i="34"/>
  <c r="B266" i="34"/>
  <c r="I267" i="35"/>
  <c r="A267" i="35"/>
  <c r="S269" i="32"/>
  <c r="AD269" i="32"/>
  <c r="G267" i="35"/>
  <c r="G267" i="31"/>
  <c r="B266" i="31"/>
  <c r="H266" i="31"/>
  <c r="H266" i="30"/>
  <c r="B266" i="30"/>
  <c r="G267" i="30"/>
  <c r="S268" i="30"/>
  <c r="AD268" i="30"/>
  <c r="S269" i="31"/>
  <c r="AD269" i="31"/>
  <c r="I267" i="31"/>
  <c r="A267" i="31"/>
  <c r="H266" i="29"/>
  <c r="B266" i="29"/>
  <c r="S269" i="29"/>
  <c r="AD269" i="29"/>
  <c r="I267" i="29"/>
  <c r="A267" i="29"/>
  <c r="G267" i="29"/>
  <c r="AH166" i="1"/>
  <c r="AJ165" i="1"/>
  <c r="G268" i="37"/>
  <c r="B268" i="37"/>
  <c r="B267" i="37"/>
  <c r="I269" i="37"/>
  <c r="A269" i="37"/>
  <c r="S270" i="37"/>
  <c r="AD270" i="37"/>
  <c r="B267" i="32"/>
  <c r="I260" i="1"/>
  <c r="A260" i="1"/>
  <c r="S262" i="1"/>
  <c r="AD262" i="1"/>
  <c r="H259" i="1"/>
  <c r="B259" i="1"/>
  <c r="I267" i="34"/>
  <c r="A267" i="34"/>
  <c r="S270" i="38"/>
  <c r="AD270" i="38"/>
  <c r="I267" i="36"/>
  <c r="A267" i="36"/>
  <c r="G267" i="36"/>
  <c r="I268" i="38"/>
  <c r="A268" i="38"/>
  <c r="G268" i="38"/>
  <c r="S269" i="36"/>
  <c r="AD269" i="36"/>
  <c r="G268" i="36"/>
  <c r="H268" i="33"/>
  <c r="B268" i="33"/>
  <c r="I268" i="33"/>
  <c r="A268" i="33"/>
  <c r="S270" i="33"/>
  <c r="AD270" i="33"/>
  <c r="S270" i="35"/>
  <c r="AD270" i="35"/>
  <c r="S270" i="32"/>
  <c r="AD270" i="32"/>
  <c r="I269" i="35"/>
  <c r="A269" i="35"/>
  <c r="G269" i="35"/>
  <c r="I269" i="32"/>
  <c r="A269" i="32"/>
  <c r="G269" i="32"/>
  <c r="G268" i="32"/>
  <c r="S269" i="34"/>
  <c r="AD269" i="34"/>
  <c r="H267" i="35"/>
  <c r="B267" i="35"/>
  <c r="I268" i="32"/>
  <c r="A268" i="32"/>
  <c r="H268" i="35"/>
  <c r="B268" i="35"/>
  <c r="H267" i="34"/>
  <c r="B267" i="34"/>
  <c r="B267" i="30"/>
  <c r="H267" i="30"/>
  <c r="S270" i="31"/>
  <c r="AD270" i="31"/>
  <c r="I267" i="30"/>
  <c r="A267" i="30"/>
  <c r="S269" i="30"/>
  <c r="AD269" i="30"/>
  <c r="I269" i="31"/>
  <c r="A269" i="31"/>
  <c r="G269" i="31"/>
  <c r="B267" i="31"/>
  <c r="H267" i="31"/>
  <c r="G268" i="31"/>
  <c r="I268" i="30"/>
  <c r="A268" i="30"/>
  <c r="G268" i="30"/>
  <c r="I268" i="31"/>
  <c r="A268" i="31"/>
  <c r="S270" i="29"/>
  <c r="AD270" i="29"/>
  <c r="I269" i="29"/>
  <c r="A269" i="29"/>
  <c r="G269" i="29"/>
  <c r="G268" i="29"/>
  <c r="I268" i="29"/>
  <c r="A268" i="29"/>
  <c r="B267" i="29"/>
  <c r="H267" i="29"/>
  <c r="AH167" i="1"/>
  <c r="AJ166" i="1"/>
  <c r="G269" i="37"/>
  <c r="B269" i="37"/>
  <c r="H268" i="37"/>
  <c r="G270" i="37"/>
  <c r="S271" i="37"/>
  <c r="AD271" i="37"/>
  <c r="B260" i="1"/>
  <c r="H260" i="1"/>
  <c r="I261" i="1"/>
  <c r="A261" i="1"/>
  <c r="S263" i="1"/>
  <c r="AD263" i="1"/>
  <c r="I268" i="36"/>
  <c r="A268" i="36"/>
  <c r="S271" i="38"/>
  <c r="AD271" i="38"/>
  <c r="I270" i="38"/>
  <c r="A270" i="38"/>
  <c r="H268" i="36"/>
  <c r="B268" i="36"/>
  <c r="B267" i="36"/>
  <c r="H267" i="36"/>
  <c r="B268" i="38"/>
  <c r="H268" i="38"/>
  <c r="S270" i="36"/>
  <c r="AD270" i="36"/>
  <c r="G269" i="36"/>
  <c r="G269" i="38"/>
  <c r="I269" i="38"/>
  <c r="A269" i="38"/>
  <c r="S270" i="34"/>
  <c r="AD270" i="34"/>
  <c r="S271" i="32"/>
  <c r="AD271" i="32"/>
  <c r="I270" i="32"/>
  <c r="A270" i="32"/>
  <c r="I270" i="35"/>
  <c r="A270" i="35"/>
  <c r="S271" i="35"/>
  <c r="AD271" i="35"/>
  <c r="I269" i="34"/>
  <c r="A269" i="34"/>
  <c r="G269" i="34"/>
  <c r="H269" i="35"/>
  <c r="B269" i="35"/>
  <c r="S271" i="33"/>
  <c r="AD271" i="33"/>
  <c r="H269" i="32"/>
  <c r="B269" i="32"/>
  <c r="G269" i="33"/>
  <c r="H268" i="32"/>
  <c r="B268" i="32"/>
  <c r="G268" i="34"/>
  <c r="I269" i="33"/>
  <c r="A269" i="33"/>
  <c r="I268" i="34"/>
  <c r="A268" i="34"/>
  <c r="B268" i="30"/>
  <c r="H268" i="30"/>
  <c r="B269" i="31"/>
  <c r="H269" i="31"/>
  <c r="S270" i="30"/>
  <c r="AD270" i="30"/>
  <c r="G270" i="31"/>
  <c r="S271" i="31"/>
  <c r="AD271" i="31"/>
  <c r="H268" i="31"/>
  <c r="B268" i="31"/>
  <c r="G269" i="30"/>
  <c r="I269" i="30"/>
  <c r="A269" i="30"/>
  <c r="B268" i="29"/>
  <c r="H268" i="29"/>
  <c r="G270" i="29"/>
  <c r="S271" i="29"/>
  <c r="AD271" i="29"/>
  <c r="B269" i="29"/>
  <c r="H269" i="29"/>
  <c r="AH168" i="1"/>
  <c r="AJ167" i="1"/>
  <c r="I270" i="37"/>
  <c r="A270" i="37"/>
  <c r="H269" i="37"/>
  <c r="H270" i="37"/>
  <c r="B270" i="37"/>
  <c r="G271" i="37"/>
  <c r="S272" i="37"/>
  <c r="AD272" i="37"/>
  <c r="H261" i="1"/>
  <c r="B261" i="1"/>
  <c r="S264" i="1"/>
  <c r="AD264" i="1"/>
  <c r="I263" i="1"/>
  <c r="A263" i="1"/>
  <c r="I262" i="1"/>
  <c r="A262" i="1"/>
  <c r="I270" i="29"/>
  <c r="A270" i="29"/>
  <c r="S272" i="38"/>
  <c r="AD272" i="38"/>
  <c r="G270" i="38"/>
  <c r="I271" i="38"/>
  <c r="A271" i="38"/>
  <c r="G271" i="38"/>
  <c r="H269" i="38"/>
  <c r="B269" i="38"/>
  <c r="H269" i="36"/>
  <c r="B269" i="36"/>
  <c r="S271" i="36"/>
  <c r="AD271" i="36"/>
  <c r="I270" i="36"/>
  <c r="A270" i="36"/>
  <c r="I269" i="36"/>
  <c r="A269" i="36"/>
  <c r="B269" i="33"/>
  <c r="H269" i="33"/>
  <c r="S272" i="35"/>
  <c r="AD272" i="35"/>
  <c r="I270" i="33"/>
  <c r="A270" i="33"/>
  <c r="S272" i="32"/>
  <c r="AD272" i="32"/>
  <c r="I271" i="32"/>
  <c r="A271" i="32"/>
  <c r="H269" i="34"/>
  <c r="B269" i="34"/>
  <c r="G270" i="32"/>
  <c r="S272" i="33"/>
  <c r="AD272" i="33"/>
  <c r="G270" i="33"/>
  <c r="B268" i="34"/>
  <c r="H268" i="34"/>
  <c r="G270" i="34"/>
  <c r="S271" i="34"/>
  <c r="AD271" i="34"/>
  <c r="G270" i="35"/>
  <c r="H270" i="31"/>
  <c r="B270" i="31"/>
  <c r="H269" i="30"/>
  <c r="B269" i="30"/>
  <c r="I270" i="31"/>
  <c r="A270" i="31"/>
  <c r="S272" i="31"/>
  <c r="AD272" i="31"/>
  <c r="I271" i="31"/>
  <c r="A271" i="31"/>
  <c r="S271" i="30"/>
  <c r="AD271" i="30"/>
  <c r="H270" i="29"/>
  <c r="B270" i="29"/>
  <c r="S272" i="29"/>
  <c r="AD272" i="29"/>
  <c r="AH169" i="1"/>
  <c r="AJ168" i="1"/>
  <c r="I271" i="37"/>
  <c r="A271" i="37"/>
  <c r="B271" i="37"/>
  <c r="H271" i="37"/>
  <c r="G272" i="37"/>
  <c r="S273" i="37"/>
  <c r="AD273" i="37"/>
  <c r="B263" i="1"/>
  <c r="H263" i="1"/>
  <c r="B262" i="1"/>
  <c r="H262" i="1"/>
  <c r="S265" i="1"/>
  <c r="AD265" i="1"/>
  <c r="G270" i="36"/>
  <c r="B270" i="36"/>
  <c r="I270" i="34"/>
  <c r="A270" i="34"/>
  <c r="B271" i="38"/>
  <c r="H271" i="38"/>
  <c r="S273" i="38"/>
  <c r="AD273" i="38"/>
  <c r="H270" i="38"/>
  <c r="B270" i="38"/>
  <c r="S272" i="36"/>
  <c r="AD272" i="36"/>
  <c r="I271" i="36"/>
  <c r="A271" i="36"/>
  <c r="H270" i="33"/>
  <c r="B270" i="33"/>
  <c r="I272" i="32"/>
  <c r="A272" i="32"/>
  <c r="S273" i="32"/>
  <c r="AD273" i="32"/>
  <c r="G271" i="32"/>
  <c r="S273" i="35"/>
  <c r="AD273" i="35"/>
  <c r="H270" i="34"/>
  <c r="B270" i="34"/>
  <c r="H270" i="35"/>
  <c r="B270" i="35"/>
  <c r="I272" i="35"/>
  <c r="A272" i="35"/>
  <c r="G272" i="35"/>
  <c r="S273" i="33"/>
  <c r="AD273" i="33"/>
  <c r="I272" i="33"/>
  <c r="A272" i="33"/>
  <c r="I271" i="33"/>
  <c r="A271" i="33"/>
  <c r="G271" i="35"/>
  <c r="G271" i="34"/>
  <c r="S272" i="34"/>
  <c r="AD272" i="34"/>
  <c r="I271" i="35"/>
  <c r="A271" i="35"/>
  <c r="B270" i="32"/>
  <c r="H270" i="32"/>
  <c r="G271" i="33"/>
  <c r="S273" i="31"/>
  <c r="AD273" i="31"/>
  <c r="I272" i="31"/>
  <c r="A272" i="31"/>
  <c r="G271" i="31"/>
  <c r="I270" i="30"/>
  <c r="A270" i="30"/>
  <c r="S272" i="30"/>
  <c r="AD272" i="30"/>
  <c r="G270" i="30"/>
  <c r="G271" i="29"/>
  <c r="S273" i="29"/>
  <c r="AD273" i="29"/>
  <c r="I271" i="29"/>
  <c r="A271" i="29"/>
  <c r="AH170" i="1"/>
  <c r="AJ169" i="1"/>
  <c r="I272" i="37"/>
  <c r="A272" i="37"/>
  <c r="H272" i="37"/>
  <c r="B272" i="37"/>
  <c r="I273" i="37"/>
  <c r="A273" i="37"/>
  <c r="S274" i="37"/>
  <c r="AD274" i="37"/>
  <c r="H270" i="36"/>
  <c r="S266" i="1"/>
  <c r="AD266" i="1"/>
  <c r="I265" i="1"/>
  <c r="A265" i="1"/>
  <c r="I264" i="1"/>
  <c r="A264" i="1"/>
  <c r="G272" i="31"/>
  <c r="H272" i="31"/>
  <c r="G272" i="32"/>
  <c r="B272" i="32"/>
  <c r="G271" i="36"/>
  <c r="B271" i="36"/>
  <c r="S274" i="38"/>
  <c r="AD274" i="38"/>
  <c r="G272" i="38"/>
  <c r="I272" i="38"/>
  <c r="A272" i="38"/>
  <c r="S273" i="36"/>
  <c r="AD273" i="36"/>
  <c r="H272" i="35"/>
  <c r="B272" i="35"/>
  <c r="B271" i="32"/>
  <c r="H271" i="32"/>
  <c r="S274" i="35"/>
  <c r="AD274" i="35"/>
  <c r="I273" i="35"/>
  <c r="A273" i="35"/>
  <c r="S274" i="32"/>
  <c r="AD274" i="32"/>
  <c r="I273" i="32"/>
  <c r="A273" i="32"/>
  <c r="G272" i="34"/>
  <c r="S273" i="34"/>
  <c r="AD273" i="34"/>
  <c r="G272" i="33"/>
  <c r="H271" i="34"/>
  <c r="B271" i="34"/>
  <c r="B271" i="33"/>
  <c r="H271" i="33"/>
  <c r="H271" i="35"/>
  <c r="B271" i="35"/>
  <c r="S274" i="33"/>
  <c r="AD274" i="33"/>
  <c r="I271" i="34"/>
  <c r="A271" i="34"/>
  <c r="H270" i="30"/>
  <c r="B270" i="30"/>
  <c r="S273" i="30"/>
  <c r="AD273" i="30"/>
  <c r="I272" i="30"/>
  <c r="A272" i="30"/>
  <c r="S274" i="31"/>
  <c r="AD274" i="31"/>
  <c r="I273" i="31"/>
  <c r="A273" i="31"/>
  <c r="G273" i="31"/>
  <c r="G271" i="30"/>
  <c r="B271" i="31"/>
  <c r="H271" i="31"/>
  <c r="I271" i="30"/>
  <c r="A271" i="30"/>
  <c r="S274" i="29"/>
  <c r="AD274" i="29"/>
  <c r="I272" i="29"/>
  <c r="A272" i="29"/>
  <c r="B271" i="29"/>
  <c r="H271" i="29"/>
  <c r="G272" i="29"/>
  <c r="AH171" i="1"/>
  <c r="AJ170" i="1"/>
  <c r="G273" i="37"/>
  <c r="B273" i="37"/>
  <c r="I274" i="37"/>
  <c r="A274" i="37"/>
  <c r="S275" i="37"/>
  <c r="AD275" i="37"/>
  <c r="H271" i="36"/>
  <c r="H272" i="32"/>
  <c r="B272" i="31"/>
  <c r="H264" i="1"/>
  <c r="B264" i="1"/>
  <c r="S267" i="1"/>
  <c r="AD267" i="1"/>
  <c r="G273" i="35"/>
  <c r="H273" i="35"/>
  <c r="G272" i="30"/>
  <c r="H272" i="30"/>
  <c r="S274" i="36"/>
  <c r="AD274" i="36"/>
  <c r="G274" i="38"/>
  <c r="S275" i="38"/>
  <c r="AD275" i="38"/>
  <c r="I273" i="38"/>
  <c r="A273" i="38"/>
  <c r="H272" i="38"/>
  <c r="B272" i="38"/>
  <c r="G273" i="36"/>
  <c r="I273" i="36"/>
  <c r="A273" i="36"/>
  <c r="G272" i="36"/>
  <c r="G273" i="38"/>
  <c r="I272" i="36"/>
  <c r="A272" i="36"/>
  <c r="B272" i="34"/>
  <c r="H272" i="34"/>
  <c r="S275" i="33"/>
  <c r="AD275" i="33"/>
  <c r="G273" i="32"/>
  <c r="I274" i="33"/>
  <c r="A274" i="33"/>
  <c r="G274" i="33"/>
  <c r="H272" i="33"/>
  <c r="B272" i="33"/>
  <c r="I274" i="32"/>
  <c r="A274" i="32"/>
  <c r="G274" i="32"/>
  <c r="G273" i="33"/>
  <c r="S274" i="34"/>
  <c r="AD274" i="34"/>
  <c r="I273" i="33"/>
  <c r="A273" i="33"/>
  <c r="S275" i="35"/>
  <c r="AD275" i="35"/>
  <c r="I274" i="35"/>
  <c r="A274" i="35"/>
  <c r="S275" i="32"/>
  <c r="AD275" i="32"/>
  <c r="I272" i="34"/>
  <c r="A272" i="34"/>
  <c r="S274" i="30"/>
  <c r="AD274" i="30"/>
  <c r="H273" i="31"/>
  <c r="B273" i="31"/>
  <c r="S275" i="31"/>
  <c r="AD275" i="31"/>
  <c r="I273" i="30"/>
  <c r="A273" i="30"/>
  <c r="G273" i="30"/>
  <c r="B271" i="30"/>
  <c r="H271" i="30"/>
  <c r="I274" i="31"/>
  <c r="A274" i="31"/>
  <c r="G274" i="31"/>
  <c r="B272" i="29"/>
  <c r="H272" i="29"/>
  <c r="S275" i="29"/>
  <c r="AD275" i="29"/>
  <c r="I274" i="29"/>
  <c r="A274" i="29"/>
  <c r="G273" i="29"/>
  <c r="I273" i="29"/>
  <c r="A273" i="29"/>
  <c r="AH172" i="1"/>
  <c r="AJ171" i="1"/>
  <c r="G274" i="37"/>
  <c r="B274" i="37"/>
  <c r="H273" i="37"/>
  <c r="I275" i="37"/>
  <c r="A275" i="37"/>
  <c r="S276" i="37"/>
  <c r="AD276" i="37"/>
  <c r="B273" i="35"/>
  <c r="B272" i="30"/>
  <c r="S268" i="1"/>
  <c r="AD268" i="1"/>
  <c r="I266" i="1"/>
  <c r="A266" i="1"/>
  <c r="H265" i="1"/>
  <c r="B265" i="1"/>
  <c r="G274" i="29"/>
  <c r="H274" i="29"/>
  <c r="B274" i="38"/>
  <c r="H274" i="38"/>
  <c r="B273" i="38"/>
  <c r="H273" i="38"/>
  <c r="H272" i="36"/>
  <c r="B272" i="36"/>
  <c r="I274" i="38"/>
  <c r="A274" i="38"/>
  <c r="G274" i="36"/>
  <c r="S275" i="36"/>
  <c r="AD275" i="36"/>
  <c r="S276" i="38"/>
  <c r="AD276" i="38"/>
  <c r="G275" i="38"/>
  <c r="H273" i="36"/>
  <c r="B273" i="36"/>
  <c r="S275" i="34"/>
  <c r="AD275" i="34"/>
  <c r="H274" i="33"/>
  <c r="B274" i="33"/>
  <c r="B273" i="33"/>
  <c r="H273" i="33"/>
  <c r="H273" i="32"/>
  <c r="B273" i="32"/>
  <c r="G274" i="35"/>
  <c r="H274" i="32"/>
  <c r="B274" i="32"/>
  <c r="S276" i="35"/>
  <c r="AD276" i="35"/>
  <c r="S276" i="32"/>
  <c r="AD276" i="32"/>
  <c r="G275" i="32"/>
  <c r="S276" i="33"/>
  <c r="AD276" i="33"/>
  <c r="I274" i="34"/>
  <c r="A274" i="34"/>
  <c r="G274" i="34"/>
  <c r="I273" i="34"/>
  <c r="A273" i="34"/>
  <c r="G273" i="34"/>
  <c r="H274" i="31"/>
  <c r="B274" i="31"/>
  <c r="S276" i="31"/>
  <c r="AD276" i="31"/>
  <c r="H273" i="30"/>
  <c r="B273" i="30"/>
  <c r="I275" i="31"/>
  <c r="A275" i="31"/>
  <c r="G275" i="31"/>
  <c r="G274" i="30"/>
  <c r="S275" i="30"/>
  <c r="AD275" i="30"/>
  <c r="B273" i="29"/>
  <c r="H273" i="29"/>
  <c r="S276" i="29"/>
  <c r="AD276" i="29"/>
  <c r="AH173" i="1"/>
  <c r="AJ172" i="1"/>
  <c r="H274" i="37"/>
  <c r="G275" i="37"/>
  <c r="H275" i="37"/>
  <c r="G276" i="37"/>
  <c r="S277" i="37"/>
  <c r="AD277" i="37"/>
  <c r="B274" i="29"/>
  <c r="I267" i="1"/>
  <c r="A267" i="1"/>
  <c r="S269" i="1"/>
  <c r="AD269" i="1"/>
  <c r="B266" i="1"/>
  <c r="H266" i="1"/>
  <c r="I275" i="38"/>
  <c r="A275" i="38"/>
  <c r="B274" i="36"/>
  <c r="H274" i="36"/>
  <c r="S276" i="36"/>
  <c r="AD276" i="36"/>
  <c r="H275" i="38"/>
  <c r="B275" i="38"/>
  <c r="S277" i="38"/>
  <c r="AD277" i="38"/>
  <c r="I275" i="36"/>
  <c r="A275" i="36"/>
  <c r="G275" i="36"/>
  <c r="I276" i="38"/>
  <c r="A276" i="38"/>
  <c r="G276" i="38"/>
  <c r="I274" i="36"/>
  <c r="A274" i="36"/>
  <c r="B275" i="32"/>
  <c r="H275" i="32"/>
  <c r="H274" i="35"/>
  <c r="B274" i="35"/>
  <c r="S277" i="32"/>
  <c r="AD277" i="32"/>
  <c r="I275" i="32"/>
  <c r="A275" i="32"/>
  <c r="I275" i="33"/>
  <c r="A275" i="33"/>
  <c r="S277" i="35"/>
  <c r="AD277" i="35"/>
  <c r="H274" i="34"/>
  <c r="B274" i="34"/>
  <c r="I276" i="35"/>
  <c r="A276" i="35"/>
  <c r="G276" i="35"/>
  <c r="B273" i="34"/>
  <c r="H273" i="34"/>
  <c r="G275" i="35"/>
  <c r="S276" i="34"/>
  <c r="AD276" i="34"/>
  <c r="I275" i="34"/>
  <c r="A275" i="34"/>
  <c r="I275" i="35"/>
  <c r="A275" i="35"/>
  <c r="S277" i="33"/>
  <c r="AD277" i="33"/>
  <c r="I276" i="33"/>
  <c r="A276" i="33"/>
  <c r="G275" i="33"/>
  <c r="H274" i="30"/>
  <c r="B274" i="30"/>
  <c r="I274" i="30"/>
  <c r="A274" i="30"/>
  <c r="S277" i="31"/>
  <c r="AD277" i="31"/>
  <c r="S276" i="30"/>
  <c r="AD276" i="30"/>
  <c r="I276" i="31"/>
  <c r="A276" i="31"/>
  <c r="G276" i="31"/>
  <c r="G275" i="30"/>
  <c r="I275" i="30"/>
  <c r="A275" i="30"/>
  <c r="H275" i="31"/>
  <c r="B275" i="31"/>
  <c r="G275" i="29"/>
  <c r="I275" i="29"/>
  <c r="A275" i="29"/>
  <c r="S277" i="29"/>
  <c r="AD277" i="29"/>
  <c r="AH174" i="1"/>
  <c r="AJ173" i="1"/>
  <c r="B275" i="37"/>
  <c r="I276" i="37"/>
  <c r="A276" i="37"/>
  <c r="H276" i="37"/>
  <c r="B276" i="37"/>
  <c r="I277" i="37"/>
  <c r="A277" i="37"/>
  <c r="S278" i="37"/>
  <c r="AD278" i="37"/>
  <c r="H267" i="1"/>
  <c r="B267" i="1"/>
  <c r="S270" i="1"/>
  <c r="AD270" i="1"/>
  <c r="I269" i="1"/>
  <c r="A269" i="1"/>
  <c r="I268" i="1"/>
  <c r="G276" i="33"/>
  <c r="H276" i="33"/>
  <c r="B275" i="36"/>
  <c r="H275" i="36"/>
  <c r="S278" i="38"/>
  <c r="AD278" i="38"/>
  <c r="I277" i="38"/>
  <c r="A277" i="38"/>
  <c r="G277" i="38"/>
  <c r="S277" i="36"/>
  <c r="AD277" i="36"/>
  <c r="G276" i="36"/>
  <c r="H276" i="38"/>
  <c r="B276" i="38"/>
  <c r="H275" i="35"/>
  <c r="B275" i="35"/>
  <c r="B275" i="33"/>
  <c r="H275" i="33"/>
  <c r="I277" i="35"/>
  <c r="A277" i="35"/>
  <c r="G277" i="35"/>
  <c r="G275" i="34"/>
  <c r="I277" i="32"/>
  <c r="A277" i="32"/>
  <c r="S278" i="32"/>
  <c r="AD278" i="32"/>
  <c r="I276" i="34"/>
  <c r="A276" i="34"/>
  <c r="S277" i="34"/>
  <c r="AD277" i="34"/>
  <c r="S278" i="33"/>
  <c r="AD278" i="33"/>
  <c r="H276" i="35"/>
  <c r="B276" i="35"/>
  <c r="S278" i="35"/>
  <c r="AD278" i="35"/>
  <c r="G276" i="32"/>
  <c r="I276" i="32"/>
  <c r="A276" i="32"/>
  <c r="B275" i="30"/>
  <c r="H275" i="30"/>
  <c r="S278" i="31"/>
  <c r="AD278" i="31"/>
  <c r="I277" i="31"/>
  <c r="A277" i="31"/>
  <c r="G277" i="31"/>
  <c r="S277" i="30"/>
  <c r="AD277" i="30"/>
  <c r="H276" i="31"/>
  <c r="B276" i="31"/>
  <c r="S278" i="29"/>
  <c r="AD278" i="29"/>
  <c r="I277" i="29"/>
  <c r="A277" i="29"/>
  <c r="G277" i="29"/>
  <c r="G276" i="29"/>
  <c r="H275" i="29"/>
  <c r="B275" i="29"/>
  <c r="I276" i="29"/>
  <c r="A276" i="29"/>
  <c r="AH175" i="1"/>
  <c r="AJ174" i="1"/>
  <c r="G277" i="37"/>
  <c r="B277" i="37"/>
  <c r="I278" i="37"/>
  <c r="A278" i="37"/>
  <c r="S279" i="37"/>
  <c r="AD279" i="37"/>
  <c r="A268" i="1"/>
  <c r="B269" i="1"/>
  <c r="H269" i="1"/>
  <c r="B268" i="1"/>
  <c r="H268" i="1"/>
  <c r="S271" i="1"/>
  <c r="AD271" i="1"/>
  <c r="I270" i="1"/>
  <c r="A270" i="1"/>
  <c r="I276" i="36"/>
  <c r="A276" i="36"/>
  <c r="B276" i="33"/>
  <c r="G276" i="34"/>
  <c r="B276" i="34"/>
  <c r="H277" i="38"/>
  <c r="B277" i="38"/>
  <c r="S278" i="36"/>
  <c r="AD278" i="36"/>
  <c r="S279" i="38"/>
  <c r="AD279" i="38"/>
  <c r="G278" i="38"/>
  <c r="H276" i="36"/>
  <c r="B276" i="36"/>
  <c r="I277" i="36"/>
  <c r="A277" i="36"/>
  <c r="G277" i="36"/>
  <c r="G277" i="32"/>
  <c r="I278" i="32"/>
  <c r="A278" i="32"/>
  <c r="S279" i="32"/>
  <c r="AD279" i="32"/>
  <c r="H277" i="35"/>
  <c r="B277" i="35"/>
  <c r="S279" i="33"/>
  <c r="AD279" i="33"/>
  <c r="H275" i="34"/>
  <c r="B275" i="34"/>
  <c r="G277" i="33"/>
  <c r="I277" i="33"/>
  <c r="A277" i="33"/>
  <c r="S278" i="34"/>
  <c r="AD278" i="34"/>
  <c r="H276" i="32"/>
  <c r="B276" i="32"/>
  <c r="G278" i="35"/>
  <c r="S279" i="35"/>
  <c r="AD279" i="35"/>
  <c r="S278" i="30"/>
  <c r="AD278" i="30"/>
  <c r="G277" i="30"/>
  <c r="G276" i="30"/>
  <c r="I278" i="31"/>
  <c r="A278" i="31"/>
  <c r="S279" i="31"/>
  <c r="AD279" i="31"/>
  <c r="H277" i="31"/>
  <c r="B277" i="31"/>
  <c r="I276" i="30"/>
  <c r="A276" i="30"/>
  <c r="H276" i="29"/>
  <c r="B276" i="29"/>
  <c r="I278" i="29"/>
  <c r="A278" i="29"/>
  <c r="S279" i="29"/>
  <c r="AD279" i="29"/>
  <c r="H277" i="29"/>
  <c r="B277" i="29"/>
  <c r="AH176" i="1"/>
  <c r="AJ175" i="1"/>
  <c r="G278" i="37"/>
  <c r="B278" i="37"/>
  <c r="H277" i="37"/>
  <c r="G279" i="37"/>
  <c r="S280" i="37"/>
  <c r="AD280" i="37"/>
  <c r="S272" i="1"/>
  <c r="AD272" i="1"/>
  <c r="G278" i="29"/>
  <c r="H278" i="29"/>
  <c r="H276" i="34"/>
  <c r="I278" i="35"/>
  <c r="A278" i="35"/>
  <c r="G278" i="32"/>
  <c r="H278" i="32"/>
  <c r="H278" i="38"/>
  <c r="B278" i="38"/>
  <c r="S279" i="36"/>
  <c r="AD279" i="36"/>
  <c r="I278" i="38"/>
  <c r="A278" i="38"/>
  <c r="I279" i="38"/>
  <c r="A279" i="38"/>
  <c r="S280" i="38"/>
  <c r="AD280" i="38"/>
  <c r="H277" i="36"/>
  <c r="B277" i="36"/>
  <c r="H278" i="35"/>
  <c r="B278" i="35"/>
  <c r="S279" i="34"/>
  <c r="AD279" i="34"/>
  <c r="S280" i="32"/>
  <c r="AD280" i="32"/>
  <c r="G278" i="34"/>
  <c r="I278" i="34"/>
  <c r="A278" i="34"/>
  <c r="G279" i="33"/>
  <c r="G279" i="32"/>
  <c r="I279" i="32"/>
  <c r="A279" i="32"/>
  <c r="S280" i="35"/>
  <c r="AD280" i="35"/>
  <c r="G278" i="33"/>
  <c r="B277" i="33"/>
  <c r="H277" i="33"/>
  <c r="I278" i="33"/>
  <c r="A278" i="33"/>
  <c r="H277" i="32"/>
  <c r="B277" i="32"/>
  <c r="I277" i="34"/>
  <c r="A277" i="34"/>
  <c r="I279" i="33"/>
  <c r="A279" i="33"/>
  <c r="S280" i="33"/>
  <c r="AD280" i="33"/>
  <c r="G277" i="34"/>
  <c r="H277" i="30"/>
  <c r="B277" i="30"/>
  <c r="S280" i="31"/>
  <c r="AD280" i="31"/>
  <c r="S279" i="30"/>
  <c r="AD279" i="30"/>
  <c r="G278" i="31"/>
  <c r="B276" i="30"/>
  <c r="H276" i="30"/>
  <c r="I279" i="31"/>
  <c r="A279" i="31"/>
  <c r="G279" i="31"/>
  <c r="I278" i="30"/>
  <c r="A278" i="30"/>
  <c r="G278" i="30"/>
  <c r="I277" i="30"/>
  <c r="A277" i="30"/>
  <c r="G279" i="29"/>
  <c r="S280" i="29"/>
  <c r="AD280" i="29"/>
  <c r="AH177" i="1"/>
  <c r="AJ176" i="1"/>
  <c r="I279" i="37"/>
  <c r="A279" i="37"/>
  <c r="H278" i="37"/>
  <c r="B279" i="37"/>
  <c r="H279" i="37"/>
  <c r="G280" i="37"/>
  <c r="S281" i="37"/>
  <c r="AD281" i="37"/>
  <c r="B278" i="32"/>
  <c r="B278" i="29"/>
  <c r="H271" i="1"/>
  <c r="B271" i="1"/>
  <c r="H270" i="1"/>
  <c r="B270" i="1"/>
  <c r="S273" i="1"/>
  <c r="AD273" i="1"/>
  <c r="I271" i="1"/>
  <c r="G279" i="38"/>
  <c r="B279" i="38"/>
  <c r="G278" i="36"/>
  <c r="S280" i="36"/>
  <c r="AD280" i="36"/>
  <c r="G279" i="36"/>
  <c r="S281" i="38"/>
  <c r="AD281" i="38"/>
  <c r="I278" i="36"/>
  <c r="A278" i="36"/>
  <c r="B278" i="33"/>
  <c r="H278" i="33"/>
  <c r="H278" i="34"/>
  <c r="B278" i="34"/>
  <c r="H277" i="34"/>
  <c r="B277" i="34"/>
  <c r="S281" i="32"/>
  <c r="AD281" i="32"/>
  <c r="G280" i="32"/>
  <c r="I279" i="35"/>
  <c r="A279" i="35"/>
  <c r="H279" i="33"/>
  <c r="B279" i="33"/>
  <c r="S281" i="33"/>
  <c r="AD281" i="33"/>
  <c r="I280" i="35"/>
  <c r="A280" i="35"/>
  <c r="S281" i="35"/>
  <c r="AD281" i="35"/>
  <c r="G279" i="35"/>
  <c r="I279" i="34"/>
  <c r="A279" i="34"/>
  <c r="S280" i="34"/>
  <c r="AD280" i="34"/>
  <c r="H279" i="32"/>
  <c r="B279" i="32"/>
  <c r="B279" i="31"/>
  <c r="H279" i="31"/>
  <c r="H278" i="31"/>
  <c r="B278" i="31"/>
  <c r="H278" i="30"/>
  <c r="B278" i="30"/>
  <c r="S281" i="31"/>
  <c r="AD281" i="31"/>
  <c r="S280" i="30"/>
  <c r="AD280" i="30"/>
  <c r="H279" i="29"/>
  <c r="B279" i="29"/>
  <c r="G280" i="29"/>
  <c r="S281" i="29"/>
  <c r="AD281" i="29"/>
  <c r="I280" i="29"/>
  <c r="A280" i="29"/>
  <c r="I279" i="29"/>
  <c r="A279" i="29"/>
  <c r="AH178" i="1"/>
  <c r="AJ177" i="1"/>
  <c r="I280" i="37"/>
  <c r="A280" i="37"/>
  <c r="H280" i="37"/>
  <c r="B280" i="37"/>
  <c r="G281" i="37"/>
  <c r="S282" i="37"/>
  <c r="AD282" i="37"/>
  <c r="H279" i="38"/>
  <c r="S274" i="1"/>
  <c r="AD274" i="1"/>
  <c r="I272" i="1"/>
  <c r="A272" i="1"/>
  <c r="I273" i="1"/>
  <c r="A273" i="1"/>
  <c r="A271" i="1"/>
  <c r="H272" i="1"/>
  <c r="B272" i="1"/>
  <c r="G279" i="34"/>
  <c r="B279" i="34"/>
  <c r="I279" i="36"/>
  <c r="A279" i="36"/>
  <c r="G280" i="35"/>
  <c r="B280" i="35"/>
  <c r="H278" i="36"/>
  <c r="B278" i="36"/>
  <c r="H279" i="36"/>
  <c r="B279" i="36"/>
  <c r="I281" i="38"/>
  <c r="A281" i="38"/>
  <c r="S282" i="38"/>
  <c r="AD282" i="38"/>
  <c r="I280" i="36"/>
  <c r="A280" i="36"/>
  <c r="S281" i="36"/>
  <c r="AD281" i="36"/>
  <c r="G280" i="38"/>
  <c r="I280" i="38"/>
  <c r="A280" i="38"/>
  <c r="H280" i="32"/>
  <c r="B280" i="32"/>
  <c r="S282" i="33"/>
  <c r="AD282" i="33"/>
  <c r="I280" i="32"/>
  <c r="A280" i="32"/>
  <c r="S282" i="35"/>
  <c r="AD282" i="35"/>
  <c r="G281" i="35"/>
  <c r="S282" i="32"/>
  <c r="AD282" i="32"/>
  <c r="I281" i="33"/>
  <c r="A281" i="33"/>
  <c r="G281" i="33"/>
  <c r="G280" i="33"/>
  <c r="I281" i="32"/>
  <c r="A281" i="32"/>
  <c r="G281" i="32"/>
  <c r="S281" i="34"/>
  <c r="AD281" i="34"/>
  <c r="H279" i="35"/>
  <c r="B279" i="35"/>
  <c r="I280" i="33"/>
  <c r="A280" i="33"/>
  <c r="G281" i="31"/>
  <c r="S282" i="31"/>
  <c r="AD282" i="31"/>
  <c r="I279" i="30"/>
  <c r="A279" i="30"/>
  <c r="I280" i="31"/>
  <c r="A280" i="31"/>
  <c r="S281" i="30"/>
  <c r="AD281" i="30"/>
  <c r="G279" i="30"/>
  <c r="G280" i="31"/>
  <c r="I281" i="29"/>
  <c r="A281" i="29"/>
  <c r="S282" i="29"/>
  <c r="AD282" i="29"/>
  <c r="B280" i="29"/>
  <c r="H280" i="29"/>
  <c r="AH179" i="1"/>
  <c r="AJ178" i="1"/>
  <c r="I281" i="37"/>
  <c r="A281" i="37"/>
  <c r="B281" i="37"/>
  <c r="H281" i="37"/>
  <c r="G282" i="37"/>
  <c r="S283" i="37"/>
  <c r="AD283" i="37"/>
  <c r="H280" i="35"/>
  <c r="H279" i="34"/>
  <c r="B273" i="1"/>
  <c r="H273" i="1"/>
  <c r="S275" i="1"/>
  <c r="AD275" i="1"/>
  <c r="I274" i="1"/>
  <c r="I281" i="31"/>
  <c r="A281" i="31"/>
  <c r="G281" i="38"/>
  <c r="B281" i="38"/>
  <c r="I281" i="35"/>
  <c r="A281" i="35"/>
  <c r="G280" i="36"/>
  <c r="B280" i="36"/>
  <c r="S282" i="36"/>
  <c r="AD282" i="36"/>
  <c r="S283" i="38"/>
  <c r="AD283" i="38"/>
  <c r="H280" i="38"/>
  <c r="B280" i="38"/>
  <c r="S282" i="34"/>
  <c r="AD282" i="34"/>
  <c r="S283" i="32"/>
  <c r="AD283" i="32"/>
  <c r="I281" i="34"/>
  <c r="A281" i="34"/>
  <c r="G281" i="34"/>
  <c r="H281" i="35"/>
  <c r="B281" i="35"/>
  <c r="S283" i="35"/>
  <c r="AD283" i="35"/>
  <c r="H281" i="33"/>
  <c r="B281" i="33"/>
  <c r="B281" i="32"/>
  <c r="H281" i="32"/>
  <c r="G280" i="34"/>
  <c r="S283" i="33"/>
  <c r="AD283" i="33"/>
  <c r="H280" i="33"/>
  <c r="B280" i="33"/>
  <c r="I280" i="34"/>
  <c r="A280" i="34"/>
  <c r="G282" i="32"/>
  <c r="H280" i="31"/>
  <c r="B280" i="31"/>
  <c r="H279" i="30"/>
  <c r="B279" i="30"/>
  <c r="S282" i="30"/>
  <c r="AD282" i="30"/>
  <c r="I281" i="30"/>
  <c r="A281" i="30"/>
  <c r="H281" i="31"/>
  <c r="B281" i="31"/>
  <c r="G280" i="30"/>
  <c r="S283" i="31"/>
  <c r="AD283" i="31"/>
  <c r="G282" i="31"/>
  <c r="I280" i="30"/>
  <c r="A280" i="30"/>
  <c r="S283" i="29"/>
  <c r="AD283" i="29"/>
  <c r="G282" i="29"/>
  <c r="I282" i="29"/>
  <c r="A282" i="29"/>
  <c r="G281" i="29"/>
  <c r="AH180" i="1"/>
  <c r="AJ179" i="1"/>
  <c r="I282" i="37"/>
  <c r="A282" i="37"/>
  <c r="B282" i="37"/>
  <c r="H282" i="37"/>
  <c r="G283" i="37"/>
  <c r="S284" i="37"/>
  <c r="AD284" i="37"/>
  <c r="H280" i="36"/>
  <c r="B274" i="1"/>
  <c r="H274" i="1"/>
  <c r="S276" i="1"/>
  <c r="AD276" i="1"/>
  <c r="I275" i="1"/>
  <c r="A275" i="1"/>
  <c r="A274" i="1"/>
  <c r="H281" i="38"/>
  <c r="S284" i="38"/>
  <c r="AD284" i="38"/>
  <c r="I283" i="38"/>
  <c r="A283" i="38"/>
  <c r="G283" i="38"/>
  <c r="S283" i="36"/>
  <c r="AD283" i="36"/>
  <c r="G282" i="36"/>
  <c r="I282" i="36"/>
  <c r="A282" i="36"/>
  <c r="G282" i="38"/>
  <c r="I281" i="36"/>
  <c r="A281" i="36"/>
  <c r="I282" i="38"/>
  <c r="A282" i="38"/>
  <c r="G281" i="36"/>
  <c r="S284" i="35"/>
  <c r="AD284" i="35"/>
  <c r="G283" i="35"/>
  <c r="S284" i="33"/>
  <c r="AD284" i="33"/>
  <c r="G283" i="33"/>
  <c r="B281" i="34"/>
  <c r="H281" i="34"/>
  <c r="I282" i="32"/>
  <c r="A282" i="32"/>
  <c r="S284" i="32"/>
  <c r="AD284" i="32"/>
  <c r="H280" i="34"/>
  <c r="B280" i="34"/>
  <c r="G282" i="35"/>
  <c r="G282" i="33"/>
  <c r="H282" i="32"/>
  <c r="B282" i="32"/>
  <c r="I282" i="33"/>
  <c r="A282" i="33"/>
  <c r="S283" i="34"/>
  <c r="AD283" i="34"/>
  <c r="I282" i="34"/>
  <c r="A282" i="34"/>
  <c r="I282" i="35"/>
  <c r="A282" i="35"/>
  <c r="B282" i="31"/>
  <c r="H282" i="31"/>
  <c r="I282" i="30"/>
  <c r="A282" i="30"/>
  <c r="S283" i="30"/>
  <c r="AD283" i="30"/>
  <c r="S284" i="31"/>
  <c r="AD284" i="31"/>
  <c r="G283" i="31"/>
  <c r="G281" i="30"/>
  <c r="I282" i="31"/>
  <c r="A282" i="31"/>
  <c r="H280" i="30"/>
  <c r="B280" i="30"/>
  <c r="B282" i="29"/>
  <c r="H282" i="29"/>
  <c r="B281" i="29"/>
  <c r="H281" i="29"/>
  <c r="S284" i="29"/>
  <c r="AD284" i="29"/>
  <c r="G283" i="29"/>
  <c r="AH181" i="1"/>
  <c r="AJ180" i="1"/>
  <c r="I283" i="37"/>
  <c r="A283" i="37"/>
  <c r="H283" i="37"/>
  <c r="B283" i="37"/>
  <c r="I284" i="37"/>
  <c r="A284" i="37"/>
  <c r="S285" i="37"/>
  <c r="AD285" i="37"/>
  <c r="S277" i="1"/>
  <c r="AD277" i="1"/>
  <c r="I283" i="35"/>
  <c r="A283" i="35"/>
  <c r="I283" i="31"/>
  <c r="A283" i="31"/>
  <c r="G282" i="34"/>
  <c r="B282" i="34"/>
  <c r="G282" i="30"/>
  <c r="H282" i="30"/>
  <c r="H283" i="38"/>
  <c r="B283" i="38"/>
  <c r="B282" i="36"/>
  <c r="H282" i="36"/>
  <c r="S285" i="38"/>
  <c r="AD285" i="38"/>
  <c r="B282" i="38"/>
  <c r="H282" i="38"/>
  <c r="I284" i="38"/>
  <c r="A284" i="38"/>
  <c r="G284" i="38"/>
  <c r="H281" i="36"/>
  <c r="B281" i="36"/>
  <c r="S284" i="36"/>
  <c r="AD284" i="36"/>
  <c r="I283" i="36"/>
  <c r="A283" i="36"/>
  <c r="G283" i="36"/>
  <c r="B283" i="33"/>
  <c r="H283" i="33"/>
  <c r="S285" i="33"/>
  <c r="AD285" i="33"/>
  <c r="G284" i="33"/>
  <c r="H283" i="35"/>
  <c r="B283" i="35"/>
  <c r="S284" i="34"/>
  <c r="AD284" i="34"/>
  <c r="G283" i="34"/>
  <c r="B282" i="33"/>
  <c r="H282" i="33"/>
  <c r="G283" i="32"/>
  <c r="I283" i="33"/>
  <c r="A283" i="33"/>
  <c r="H282" i="35"/>
  <c r="B282" i="35"/>
  <c r="S285" i="32"/>
  <c r="AD285" i="32"/>
  <c r="I284" i="32"/>
  <c r="A284" i="32"/>
  <c r="S285" i="35"/>
  <c r="AD285" i="35"/>
  <c r="I284" i="35"/>
  <c r="A284" i="35"/>
  <c r="I283" i="32"/>
  <c r="A283" i="32"/>
  <c r="H281" i="30"/>
  <c r="B281" i="30"/>
  <c r="B283" i="31"/>
  <c r="H283" i="31"/>
  <c r="I283" i="30"/>
  <c r="A283" i="30"/>
  <c r="S284" i="30"/>
  <c r="AD284" i="30"/>
  <c r="G284" i="31"/>
  <c r="S285" i="31"/>
  <c r="AD285" i="31"/>
  <c r="I284" i="31"/>
  <c r="A284" i="31"/>
  <c r="B283" i="29"/>
  <c r="H283" i="29"/>
  <c r="I283" i="29"/>
  <c r="A283" i="29"/>
  <c r="S285" i="29"/>
  <c r="AD285" i="29"/>
  <c r="AH182" i="1"/>
  <c r="AJ181" i="1"/>
  <c r="G284" i="37"/>
  <c r="B284" i="37"/>
  <c r="I285" i="37"/>
  <c r="A285" i="37"/>
  <c r="S286" i="37"/>
  <c r="AD286" i="37"/>
  <c r="H282" i="34"/>
  <c r="B282" i="30"/>
  <c r="B276" i="1"/>
  <c r="H276" i="1"/>
  <c r="B275" i="1"/>
  <c r="H275" i="1"/>
  <c r="S278" i="1"/>
  <c r="AD278" i="1"/>
  <c r="I276" i="1"/>
  <c r="I277" i="1"/>
  <c r="A277" i="1"/>
  <c r="G284" i="35"/>
  <c r="B284" i="35"/>
  <c r="I283" i="34"/>
  <c r="A283" i="34"/>
  <c r="G283" i="30"/>
  <c r="H283" i="30"/>
  <c r="I284" i="33"/>
  <c r="A284" i="33"/>
  <c r="G284" i="32"/>
  <c r="B284" i="32"/>
  <c r="H284" i="38"/>
  <c r="B284" i="38"/>
  <c r="S286" i="38"/>
  <c r="AD286" i="38"/>
  <c r="I285" i="38"/>
  <c r="A285" i="38"/>
  <c r="S285" i="36"/>
  <c r="AD285" i="36"/>
  <c r="B283" i="36"/>
  <c r="H283" i="36"/>
  <c r="H284" i="33"/>
  <c r="B284" i="33"/>
  <c r="B283" i="34"/>
  <c r="H283" i="34"/>
  <c r="S286" i="35"/>
  <c r="AD286" i="35"/>
  <c r="S286" i="33"/>
  <c r="AD286" i="33"/>
  <c r="G285" i="33"/>
  <c r="I285" i="33"/>
  <c r="A285" i="33"/>
  <c r="H283" i="32"/>
  <c r="B283" i="32"/>
  <c r="S285" i="34"/>
  <c r="AD285" i="34"/>
  <c r="I284" i="34"/>
  <c r="A284" i="34"/>
  <c r="G285" i="32"/>
  <c r="S286" i="32"/>
  <c r="AD286" i="32"/>
  <c r="I285" i="31"/>
  <c r="A285" i="31"/>
  <c r="S286" i="31"/>
  <c r="AD286" i="31"/>
  <c r="H284" i="31"/>
  <c r="B284" i="31"/>
  <c r="I284" i="30"/>
  <c r="A284" i="30"/>
  <c r="S285" i="30"/>
  <c r="AD285" i="30"/>
  <c r="G284" i="29"/>
  <c r="S286" i="29"/>
  <c r="AD286" i="29"/>
  <c r="G285" i="29"/>
  <c r="I284" i="29"/>
  <c r="A284" i="29"/>
  <c r="AH183" i="1"/>
  <c r="AJ182" i="1"/>
  <c r="G285" i="37"/>
  <c r="B285" i="37"/>
  <c r="H284" i="37"/>
  <c r="I286" i="37"/>
  <c r="A286" i="37"/>
  <c r="S287" i="37"/>
  <c r="AD287" i="37"/>
  <c r="H284" i="35"/>
  <c r="H284" i="32"/>
  <c r="B283" i="30"/>
  <c r="S279" i="1"/>
  <c r="AD279" i="1"/>
  <c r="H277" i="1"/>
  <c r="B277" i="1"/>
  <c r="I278" i="1"/>
  <c r="A278" i="1"/>
  <c r="A276" i="1"/>
  <c r="G284" i="30"/>
  <c r="H284" i="30"/>
  <c r="G285" i="31"/>
  <c r="B285" i="31"/>
  <c r="I285" i="32"/>
  <c r="A285" i="32"/>
  <c r="S286" i="36"/>
  <c r="AD286" i="36"/>
  <c r="G285" i="38"/>
  <c r="S287" i="38"/>
  <c r="AD287" i="38"/>
  <c r="I285" i="36"/>
  <c r="A285" i="36"/>
  <c r="G285" i="36"/>
  <c r="G284" i="36"/>
  <c r="I284" i="36"/>
  <c r="A284" i="36"/>
  <c r="H285" i="33"/>
  <c r="B285" i="33"/>
  <c r="I286" i="35"/>
  <c r="A286" i="35"/>
  <c r="S287" i="35"/>
  <c r="AD287" i="35"/>
  <c r="I286" i="32"/>
  <c r="A286" i="32"/>
  <c r="S287" i="32"/>
  <c r="AD287" i="32"/>
  <c r="S287" i="33"/>
  <c r="AD287" i="33"/>
  <c r="G285" i="35"/>
  <c r="S286" i="34"/>
  <c r="AD286" i="34"/>
  <c r="G285" i="34"/>
  <c r="I285" i="35"/>
  <c r="A285" i="35"/>
  <c r="H285" i="32"/>
  <c r="B285" i="32"/>
  <c r="G284" i="34"/>
  <c r="G285" i="30"/>
  <c r="S286" i="30"/>
  <c r="AD286" i="30"/>
  <c r="S287" i="31"/>
  <c r="AD287" i="31"/>
  <c r="H285" i="29"/>
  <c r="B285" i="29"/>
  <c r="B284" i="29"/>
  <c r="H284" i="29"/>
  <c r="G286" i="29"/>
  <c r="S287" i="29"/>
  <c r="AD287" i="29"/>
  <c r="I286" i="29"/>
  <c r="A286" i="29"/>
  <c r="I285" i="29"/>
  <c r="A285" i="29"/>
  <c r="AH184" i="1"/>
  <c r="AJ183" i="1"/>
  <c r="G286" i="37"/>
  <c r="B286" i="37"/>
  <c r="H285" i="37"/>
  <c r="G287" i="37"/>
  <c r="S288" i="37"/>
  <c r="AD288" i="37"/>
  <c r="H285" i="31"/>
  <c r="B284" i="30"/>
  <c r="B278" i="1"/>
  <c r="H278" i="1"/>
  <c r="S280" i="1"/>
  <c r="AD280" i="1"/>
  <c r="I279" i="1"/>
  <c r="H285" i="38"/>
  <c r="B285" i="38"/>
  <c r="I286" i="38"/>
  <c r="A286" i="38"/>
  <c r="G286" i="38"/>
  <c r="B285" i="36"/>
  <c r="H285" i="36"/>
  <c r="G287" i="38"/>
  <c r="S288" i="38"/>
  <c r="AD288" i="38"/>
  <c r="B284" i="36"/>
  <c r="H284" i="36"/>
  <c r="S287" i="36"/>
  <c r="AD287" i="36"/>
  <c r="I286" i="36"/>
  <c r="A286" i="36"/>
  <c r="H285" i="34"/>
  <c r="B285" i="34"/>
  <c r="G286" i="32"/>
  <c r="S288" i="32"/>
  <c r="AD288" i="32"/>
  <c r="H285" i="35"/>
  <c r="B285" i="35"/>
  <c r="I285" i="34"/>
  <c r="A285" i="34"/>
  <c r="S288" i="35"/>
  <c r="AD288" i="35"/>
  <c r="G286" i="35"/>
  <c r="S287" i="34"/>
  <c r="AD287" i="34"/>
  <c r="G287" i="32"/>
  <c r="I287" i="32"/>
  <c r="A287" i="32"/>
  <c r="H284" i="34"/>
  <c r="B284" i="34"/>
  <c r="I287" i="33"/>
  <c r="A287" i="33"/>
  <c r="S288" i="33"/>
  <c r="AD288" i="33"/>
  <c r="G286" i="33"/>
  <c r="I286" i="33"/>
  <c r="A286" i="33"/>
  <c r="B285" i="30"/>
  <c r="H285" i="30"/>
  <c r="G286" i="31"/>
  <c r="G287" i="31"/>
  <c r="S288" i="31"/>
  <c r="AD288" i="31"/>
  <c r="I286" i="31"/>
  <c r="A286" i="31"/>
  <c r="S287" i="30"/>
  <c r="AD287" i="30"/>
  <c r="G286" i="30"/>
  <c r="I285" i="30"/>
  <c r="A285" i="30"/>
  <c r="I287" i="29"/>
  <c r="A287" i="29"/>
  <c r="S288" i="29"/>
  <c r="AD288" i="29"/>
  <c r="H286" i="29"/>
  <c r="B286" i="29"/>
  <c r="AH185" i="1"/>
  <c r="AJ184" i="1"/>
  <c r="I287" i="37"/>
  <c r="A287" i="37"/>
  <c r="H286" i="37"/>
  <c r="H287" i="37"/>
  <c r="B287" i="37"/>
  <c r="G288" i="37"/>
  <c r="S289" i="37"/>
  <c r="AD289" i="37"/>
  <c r="B279" i="1"/>
  <c r="H279" i="1"/>
  <c r="S281" i="1"/>
  <c r="AD281" i="1"/>
  <c r="I280" i="1"/>
  <c r="A280" i="1"/>
  <c r="A279" i="1"/>
  <c r="G287" i="29"/>
  <c r="H287" i="29"/>
  <c r="G287" i="33"/>
  <c r="H287" i="33"/>
  <c r="H287" i="38"/>
  <c r="B287" i="38"/>
  <c r="H286" i="38"/>
  <c r="B286" i="38"/>
  <c r="S288" i="36"/>
  <c r="AD288" i="36"/>
  <c r="I287" i="38"/>
  <c r="A287" i="38"/>
  <c r="I288" i="38"/>
  <c r="A288" i="38"/>
  <c r="S289" i="38"/>
  <c r="AD289" i="38"/>
  <c r="G286" i="36"/>
  <c r="H286" i="35"/>
  <c r="B286" i="35"/>
  <c r="H286" i="32"/>
  <c r="B286" i="32"/>
  <c r="H287" i="32"/>
  <c r="B287" i="32"/>
  <c r="S289" i="35"/>
  <c r="AD289" i="35"/>
  <c r="G288" i="35"/>
  <c r="S289" i="32"/>
  <c r="AD289" i="32"/>
  <c r="G287" i="35"/>
  <c r="I287" i="35"/>
  <c r="A287" i="35"/>
  <c r="I286" i="34"/>
  <c r="A286" i="34"/>
  <c r="G286" i="34"/>
  <c r="S288" i="34"/>
  <c r="AD288" i="34"/>
  <c r="H286" i="33"/>
  <c r="B286" i="33"/>
  <c r="S289" i="33"/>
  <c r="AD289" i="33"/>
  <c r="B286" i="30"/>
  <c r="H286" i="30"/>
  <c r="B287" i="31"/>
  <c r="H287" i="31"/>
  <c r="I286" i="30"/>
  <c r="A286" i="30"/>
  <c r="S289" i="31"/>
  <c r="AD289" i="31"/>
  <c r="G288" i="31"/>
  <c r="I287" i="31"/>
  <c r="A287" i="31"/>
  <c r="S288" i="30"/>
  <c r="AD288" i="30"/>
  <c r="H286" i="31"/>
  <c r="B286" i="31"/>
  <c r="G288" i="29"/>
  <c r="S289" i="29"/>
  <c r="AD289" i="29"/>
  <c r="I288" i="29"/>
  <c r="A288" i="29"/>
  <c r="AH186" i="1"/>
  <c r="AJ185" i="1"/>
  <c r="I288" i="37"/>
  <c r="A288" i="37"/>
  <c r="H288" i="37"/>
  <c r="B288" i="37"/>
  <c r="G289" i="37"/>
  <c r="S290" i="37"/>
  <c r="AD290" i="37"/>
  <c r="B287" i="33"/>
  <c r="B287" i="29"/>
  <c r="S282" i="1"/>
  <c r="AD282" i="1"/>
  <c r="G288" i="38"/>
  <c r="H288" i="38"/>
  <c r="H286" i="36"/>
  <c r="B286" i="36"/>
  <c r="S290" i="38"/>
  <c r="AD290" i="38"/>
  <c r="I288" i="36"/>
  <c r="A288" i="36"/>
  <c r="S289" i="36"/>
  <c r="AD289" i="36"/>
  <c r="G289" i="38"/>
  <c r="I289" i="38"/>
  <c r="A289" i="38"/>
  <c r="I287" i="36"/>
  <c r="A287" i="36"/>
  <c r="G287" i="36"/>
  <c r="B288" i="35"/>
  <c r="H288" i="35"/>
  <c r="B286" i="34"/>
  <c r="H286" i="34"/>
  <c r="I288" i="34"/>
  <c r="A288" i="34"/>
  <c r="S289" i="34"/>
  <c r="AD289" i="34"/>
  <c r="I287" i="34"/>
  <c r="A287" i="34"/>
  <c r="S290" i="35"/>
  <c r="AD290" i="35"/>
  <c r="I289" i="35"/>
  <c r="A289" i="35"/>
  <c r="G287" i="34"/>
  <c r="H287" i="35"/>
  <c r="B287" i="35"/>
  <c r="I288" i="35"/>
  <c r="A288" i="35"/>
  <c r="G288" i="33"/>
  <c r="G288" i="32"/>
  <c r="S290" i="32"/>
  <c r="AD290" i="32"/>
  <c r="G289" i="32"/>
  <c r="I289" i="33"/>
  <c r="A289" i="33"/>
  <c r="S290" i="33"/>
  <c r="AD290" i="33"/>
  <c r="I288" i="33"/>
  <c r="A288" i="33"/>
  <c r="I288" i="32"/>
  <c r="A288" i="32"/>
  <c r="G287" i="30"/>
  <c r="S290" i="31"/>
  <c r="AD290" i="31"/>
  <c r="B288" i="31"/>
  <c r="H288" i="31"/>
  <c r="I287" i="30"/>
  <c r="A287" i="30"/>
  <c r="S289" i="30"/>
  <c r="AD289" i="30"/>
  <c r="I288" i="31"/>
  <c r="A288" i="31"/>
  <c r="I289" i="29"/>
  <c r="A289" i="29"/>
  <c r="S290" i="29"/>
  <c r="AD290" i="29"/>
  <c r="G289" i="29"/>
  <c r="B288" i="29"/>
  <c r="H288" i="29"/>
  <c r="AH187" i="1"/>
  <c r="AJ186" i="1"/>
  <c r="I289" i="37"/>
  <c r="A289" i="37"/>
  <c r="B289" i="37"/>
  <c r="H289" i="37"/>
  <c r="I290" i="37"/>
  <c r="A290" i="37"/>
  <c r="S291" i="37"/>
  <c r="AD291" i="37"/>
  <c r="H280" i="1"/>
  <c r="H281" i="1"/>
  <c r="B281" i="1"/>
  <c r="B280" i="1"/>
  <c r="I281" i="1"/>
  <c r="A281" i="1"/>
  <c r="S283" i="1"/>
  <c r="AD283" i="1"/>
  <c r="G288" i="34"/>
  <c r="B288" i="34"/>
  <c r="G289" i="33"/>
  <c r="H289" i="33"/>
  <c r="B288" i="38"/>
  <c r="G288" i="36"/>
  <c r="S291" i="38"/>
  <c r="AD291" i="38"/>
  <c r="H287" i="36"/>
  <c r="B287" i="36"/>
  <c r="B289" i="38"/>
  <c r="H289" i="38"/>
  <c r="G289" i="36"/>
  <c r="S290" i="36"/>
  <c r="AD290" i="36"/>
  <c r="H289" i="32"/>
  <c r="B289" i="32"/>
  <c r="G289" i="35"/>
  <c r="H287" i="34"/>
  <c r="B287" i="34"/>
  <c r="S290" i="34"/>
  <c r="AD290" i="34"/>
  <c r="S291" i="35"/>
  <c r="AD291" i="35"/>
  <c r="I289" i="34"/>
  <c r="A289" i="34"/>
  <c r="G289" i="34"/>
  <c r="S291" i="33"/>
  <c r="AD291" i="33"/>
  <c r="S291" i="32"/>
  <c r="AD291" i="32"/>
  <c r="I290" i="33"/>
  <c r="A290" i="33"/>
  <c r="G290" i="33"/>
  <c r="I290" i="32"/>
  <c r="A290" i="32"/>
  <c r="I289" i="32"/>
  <c r="A289" i="32"/>
  <c r="H288" i="33"/>
  <c r="B288" i="33"/>
  <c r="B288" i="32"/>
  <c r="H288" i="32"/>
  <c r="S291" i="31"/>
  <c r="AD291" i="31"/>
  <c r="G290" i="31"/>
  <c r="I289" i="31"/>
  <c r="A289" i="31"/>
  <c r="B287" i="30"/>
  <c r="H287" i="30"/>
  <c r="G288" i="30"/>
  <c r="S290" i="30"/>
  <c r="AD290" i="30"/>
  <c r="G289" i="31"/>
  <c r="I288" i="30"/>
  <c r="A288" i="30"/>
  <c r="B289" i="29"/>
  <c r="H289" i="29"/>
  <c r="S291" i="29"/>
  <c r="AD291" i="29"/>
  <c r="I290" i="29"/>
  <c r="A290" i="29"/>
  <c r="G290" i="29"/>
  <c r="AH188" i="1"/>
  <c r="AJ187" i="1"/>
  <c r="G290" i="37"/>
  <c r="B290" i="37"/>
  <c r="G291" i="37"/>
  <c r="S292" i="37"/>
  <c r="AD292" i="37"/>
  <c r="H288" i="34"/>
  <c r="B289" i="33"/>
  <c r="S284" i="1"/>
  <c r="AD284" i="1"/>
  <c r="I282" i="1"/>
  <c r="A282" i="1"/>
  <c r="H289" i="36"/>
  <c r="B289" i="36"/>
  <c r="H288" i="36"/>
  <c r="B288" i="36"/>
  <c r="I289" i="36"/>
  <c r="A289" i="36"/>
  <c r="G290" i="36"/>
  <c r="S291" i="36"/>
  <c r="AD291" i="36"/>
  <c r="G290" i="38"/>
  <c r="S292" i="38"/>
  <c r="AD292" i="38"/>
  <c r="G291" i="38"/>
  <c r="I290" i="38"/>
  <c r="A290" i="38"/>
  <c r="S291" i="34"/>
  <c r="AD291" i="34"/>
  <c r="I290" i="34"/>
  <c r="A290" i="34"/>
  <c r="G291" i="33"/>
  <c r="S292" i="33"/>
  <c r="AD292" i="33"/>
  <c r="S292" i="35"/>
  <c r="AD292" i="35"/>
  <c r="I291" i="35"/>
  <c r="A291" i="35"/>
  <c r="B290" i="33"/>
  <c r="H290" i="33"/>
  <c r="G291" i="35"/>
  <c r="G290" i="35"/>
  <c r="S292" i="32"/>
  <c r="AD292" i="32"/>
  <c r="I290" i="35"/>
  <c r="A290" i="35"/>
  <c r="H289" i="35"/>
  <c r="B289" i="35"/>
  <c r="B289" i="34"/>
  <c r="H289" i="34"/>
  <c r="G290" i="32"/>
  <c r="H290" i="31"/>
  <c r="B290" i="31"/>
  <c r="H288" i="30"/>
  <c r="B288" i="30"/>
  <c r="I290" i="31"/>
  <c r="A290" i="31"/>
  <c r="H289" i="31"/>
  <c r="B289" i="31"/>
  <c r="G290" i="30"/>
  <c r="S291" i="30"/>
  <c r="AD291" i="30"/>
  <c r="S292" i="31"/>
  <c r="AD292" i="31"/>
  <c r="I291" i="31"/>
  <c r="A291" i="31"/>
  <c r="G289" i="30"/>
  <c r="I289" i="30"/>
  <c r="A289" i="30"/>
  <c r="S292" i="29"/>
  <c r="AD292" i="29"/>
  <c r="G291" i="29"/>
  <c r="H290" i="29"/>
  <c r="B290" i="29"/>
  <c r="AH189" i="1"/>
  <c r="AJ188" i="1"/>
  <c r="I291" i="37"/>
  <c r="A291" i="37"/>
  <c r="H290" i="37"/>
  <c r="H291" i="37"/>
  <c r="B291" i="37"/>
  <c r="I292" i="37"/>
  <c r="A292" i="37"/>
  <c r="S293" i="37"/>
  <c r="AD293" i="37"/>
  <c r="B282" i="1"/>
  <c r="H282" i="1"/>
  <c r="H283" i="1"/>
  <c r="B283" i="1"/>
  <c r="I283" i="1"/>
  <c r="A283" i="1"/>
  <c r="S285" i="1"/>
  <c r="AD285" i="1"/>
  <c r="I290" i="36"/>
  <c r="A290" i="36"/>
  <c r="I291" i="33"/>
  <c r="A291" i="33"/>
  <c r="G290" i="34"/>
  <c r="H290" i="34"/>
  <c r="I291" i="29"/>
  <c r="A291" i="29"/>
  <c r="H291" i="38"/>
  <c r="B291" i="38"/>
  <c r="S293" i="38"/>
  <c r="AD293" i="38"/>
  <c r="B290" i="36"/>
  <c r="H290" i="36"/>
  <c r="S292" i="36"/>
  <c r="AD292" i="36"/>
  <c r="I291" i="36"/>
  <c r="A291" i="36"/>
  <c r="I292" i="38"/>
  <c r="A292" i="38"/>
  <c r="G292" i="38"/>
  <c r="B290" i="38"/>
  <c r="H290" i="38"/>
  <c r="I291" i="38"/>
  <c r="A291" i="38"/>
  <c r="H290" i="35"/>
  <c r="B290" i="35"/>
  <c r="S293" i="35"/>
  <c r="AD293" i="35"/>
  <c r="S293" i="33"/>
  <c r="AD293" i="33"/>
  <c r="B291" i="33"/>
  <c r="H291" i="33"/>
  <c r="I292" i="33"/>
  <c r="A292" i="33"/>
  <c r="G292" i="33"/>
  <c r="H290" i="32"/>
  <c r="B290" i="32"/>
  <c r="G291" i="32"/>
  <c r="H291" i="35"/>
  <c r="B291" i="35"/>
  <c r="I291" i="32"/>
  <c r="A291" i="32"/>
  <c r="G291" i="34"/>
  <c r="S293" i="32"/>
  <c r="AD293" i="32"/>
  <c r="S292" i="34"/>
  <c r="AD292" i="34"/>
  <c r="I291" i="34"/>
  <c r="A291" i="34"/>
  <c r="H290" i="30"/>
  <c r="B290" i="30"/>
  <c r="S292" i="30"/>
  <c r="AD292" i="30"/>
  <c r="G291" i="30"/>
  <c r="H289" i="30"/>
  <c r="B289" i="30"/>
  <c r="G291" i="31"/>
  <c r="I290" i="30"/>
  <c r="A290" i="30"/>
  <c r="S293" i="31"/>
  <c r="AD293" i="31"/>
  <c r="I292" i="31"/>
  <c r="A292" i="31"/>
  <c r="G292" i="31"/>
  <c r="H291" i="29"/>
  <c r="B291" i="29"/>
  <c r="S293" i="29"/>
  <c r="AD293" i="29"/>
  <c r="AH190" i="1"/>
  <c r="AJ189" i="1"/>
  <c r="G292" i="37"/>
  <c r="H292" i="37"/>
  <c r="G293" i="37"/>
  <c r="S294" i="37"/>
  <c r="AD294" i="37"/>
  <c r="B290" i="34"/>
  <c r="I284" i="1"/>
  <c r="A284" i="1"/>
  <c r="S286" i="1"/>
  <c r="AD286" i="1"/>
  <c r="G291" i="36"/>
  <c r="H291" i="36"/>
  <c r="I291" i="30"/>
  <c r="A291" i="30"/>
  <c r="S294" i="38"/>
  <c r="AD294" i="38"/>
  <c r="S293" i="36"/>
  <c r="AD293" i="36"/>
  <c r="I292" i="36"/>
  <c r="A292" i="36"/>
  <c r="G292" i="36"/>
  <c r="I293" i="38"/>
  <c r="A293" i="38"/>
  <c r="G293" i="38"/>
  <c r="B292" i="38"/>
  <c r="H292" i="38"/>
  <c r="S294" i="35"/>
  <c r="AD294" i="35"/>
  <c r="H291" i="32"/>
  <c r="B291" i="32"/>
  <c r="I293" i="35"/>
  <c r="A293" i="35"/>
  <c r="G293" i="35"/>
  <c r="G292" i="32"/>
  <c r="H292" i="33"/>
  <c r="B292" i="33"/>
  <c r="S294" i="32"/>
  <c r="AD294" i="32"/>
  <c r="I292" i="32"/>
  <c r="A292" i="32"/>
  <c r="S294" i="33"/>
  <c r="AD294" i="33"/>
  <c r="G293" i="33"/>
  <c r="S293" i="34"/>
  <c r="AD293" i="34"/>
  <c r="I292" i="34"/>
  <c r="A292" i="34"/>
  <c r="G292" i="35"/>
  <c r="B291" i="34"/>
  <c r="H291" i="34"/>
  <c r="I292" i="35"/>
  <c r="A292" i="35"/>
  <c r="I293" i="31"/>
  <c r="A293" i="31"/>
  <c r="S294" i="31"/>
  <c r="AD294" i="31"/>
  <c r="H292" i="31"/>
  <c r="B292" i="31"/>
  <c r="G293" i="31"/>
  <c r="H291" i="31"/>
  <c r="B291" i="31"/>
  <c r="S293" i="30"/>
  <c r="AD293" i="30"/>
  <c r="B291" i="30"/>
  <c r="H291" i="30"/>
  <c r="G292" i="29"/>
  <c r="I292" i="29"/>
  <c r="A292" i="29"/>
  <c r="S294" i="29"/>
  <c r="AD294" i="29"/>
  <c r="AH191" i="1"/>
  <c r="AJ190" i="1"/>
  <c r="I293" i="37"/>
  <c r="A293" i="37"/>
  <c r="B292" i="37"/>
  <c r="B293" i="37"/>
  <c r="H293" i="37"/>
  <c r="G294" i="37"/>
  <c r="S295" i="37"/>
  <c r="AD295" i="37"/>
  <c r="B291" i="36"/>
  <c r="I285" i="1"/>
  <c r="A285" i="1"/>
  <c r="S287" i="1"/>
  <c r="AD287" i="1"/>
  <c r="B284" i="1"/>
  <c r="H284" i="1"/>
  <c r="G292" i="34"/>
  <c r="B292" i="34"/>
  <c r="H292" i="36"/>
  <c r="B292" i="36"/>
  <c r="B293" i="38"/>
  <c r="H293" i="38"/>
  <c r="S294" i="36"/>
  <c r="AD294" i="36"/>
  <c r="I293" i="36"/>
  <c r="A293" i="36"/>
  <c r="G293" i="36"/>
  <c r="S295" i="38"/>
  <c r="AD295" i="38"/>
  <c r="H293" i="33"/>
  <c r="B293" i="33"/>
  <c r="I293" i="32"/>
  <c r="A293" i="32"/>
  <c r="B293" i="35"/>
  <c r="H293" i="35"/>
  <c r="I293" i="33"/>
  <c r="A293" i="33"/>
  <c r="G293" i="32"/>
  <c r="H292" i="32"/>
  <c r="B292" i="32"/>
  <c r="H292" i="35"/>
  <c r="B292" i="35"/>
  <c r="S294" i="34"/>
  <c r="AD294" i="34"/>
  <c r="S295" i="33"/>
  <c r="AD295" i="33"/>
  <c r="I294" i="33"/>
  <c r="A294" i="33"/>
  <c r="I294" i="32"/>
  <c r="A294" i="32"/>
  <c r="S295" i="32"/>
  <c r="AD295" i="32"/>
  <c r="G294" i="35"/>
  <c r="S295" i="35"/>
  <c r="AD295" i="35"/>
  <c r="S294" i="30"/>
  <c r="AD294" i="30"/>
  <c r="G292" i="30"/>
  <c r="I292" i="30"/>
  <c r="A292" i="30"/>
  <c r="H293" i="31"/>
  <c r="B293" i="31"/>
  <c r="G294" i="31"/>
  <c r="S295" i="31"/>
  <c r="AD295" i="31"/>
  <c r="I294" i="29"/>
  <c r="A294" i="29"/>
  <c r="S295" i="29"/>
  <c r="AD295" i="29"/>
  <c r="G293" i="29"/>
  <c r="H292" i="29"/>
  <c r="B292" i="29"/>
  <c r="I293" i="29"/>
  <c r="A293" i="29"/>
  <c r="AH192" i="1"/>
  <c r="AJ191" i="1"/>
  <c r="I294" i="37"/>
  <c r="A294" i="37"/>
  <c r="B294" i="37"/>
  <c r="H294" i="37"/>
  <c r="G295" i="37"/>
  <c r="S296" i="37"/>
  <c r="AD296" i="37"/>
  <c r="I286" i="1"/>
  <c r="A286" i="1"/>
  <c r="H285" i="1"/>
  <c r="B285" i="1"/>
  <c r="S288" i="1"/>
  <c r="AD288" i="1"/>
  <c r="G294" i="29"/>
  <c r="H294" i="29"/>
  <c r="I294" i="35"/>
  <c r="A294" i="35"/>
  <c r="G294" i="33"/>
  <c r="H294" i="33"/>
  <c r="H292" i="34"/>
  <c r="H293" i="36"/>
  <c r="B293" i="36"/>
  <c r="I294" i="38"/>
  <c r="A294" i="38"/>
  <c r="I295" i="38"/>
  <c r="A295" i="38"/>
  <c r="S296" i="38"/>
  <c r="AD296" i="38"/>
  <c r="G294" i="38"/>
  <c r="S295" i="36"/>
  <c r="AD295" i="36"/>
  <c r="I295" i="33"/>
  <c r="A295" i="33"/>
  <c r="S296" i="33"/>
  <c r="AD296" i="33"/>
  <c r="S295" i="34"/>
  <c r="AD295" i="34"/>
  <c r="G294" i="34"/>
  <c r="H294" i="35"/>
  <c r="B294" i="35"/>
  <c r="S296" i="35"/>
  <c r="AD296" i="35"/>
  <c r="S296" i="32"/>
  <c r="AD296" i="32"/>
  <c r="G294" i="32"/>
  <c r="G293" i="34"/>
  <c r="H293" i="32"/>
  <c r="B293" i="32"/>
  <c r="I293" i="34"/>
  <c r="A293" i="34"/>
  <c r="I295" i="32"/>
  <c r="A295" i="32"/>
  <c r="H294" i="31"/>
  <c r="B294" i="31"/>
  <c r="S296" i="31"/>
  <c r="AD296" i="31"/>
  <c r="G295" i="31"/>
  <c r="I294" i="31"/>
  <c r="A294" i="31"/>
  <c r="S295" i="30"/>
  <c r="AD295" i="30"/>
  <c r="G294" i="30"/>
  <c r="I293" i="30"/>
  <c r="A293" i="30"/>
  <c r="B292" i="30"/>
  <c r="H292" i="30"/>
  <c r="G293" i="30"/>
  <c r="H293" i="29"/>
  <c r="B293" i="29"/>
  <c r="I295" i="29"/>
  <c r="A295" i="29"/>
  <c r="S296" i="29"/>
  <c r="AD296" i="29"/>
  <c r="AH193" i="1"/>
  <c r="AJ192" i="1"/>
  <c r="I295" i="37"/>
  <c r="A295" i="37"/>
  <c r="B295" i="37"/>
  <c r="H295" i="37"/>
  <c r="I296" i="37"/>
  <c r="A296" i="37"/>
  <c r="S297" i="37"/>
  <c r="AD297" i="37"/>
  <c r="B294" i="33"/>
  <c r="B294" i="29"/>
  <c r="S289" i="1"/>
  <c r="AD289" i="1"/>
  <c r="B286" i="1"/>
  <c r="H286" i="1"/>
  <c r="I287" i="1"/>
  <c r="A287" i="1"/>
  <c r="I295" i="31"/>
  <c r="A295" i="31"/>
  <c r="G295" i="33"/>
  <c r="B295" i="33"/>
  <c r="I294" i="30"/>
  <c r="A294" i="30"/>
  <c r="G295" i="38"/>
  <c r="H295" i="38"/>
  <c r="H294" i="38"/>
  <c r="B294" i="38"/>
  <c r="S296" i="36"/>
  <c r="AD296" i="36"/>
  <c r="G295" i="36"/>
  <c r="G296" i="38"/>
  <c r="S297" i="38"/>
  <c r="AD297" i="38"/>
  <c r="G294" i="36"/>
  <c r="I294" i="36"/>
  <c r="A294" i="36"/>
  <c r="H294" i="34"/>
  <c r="B294" i="34"/>
  <c r="H294" i="32"/>
  <c r="B294" i="32"/>
  <c r="S297" i="35"/>
  <c r="AD297" i="35"/>
  <c r="H293" i="34"/>
  <c r="B293" i="34"/>
  <c r="S296" i="34"/>
  <c r="AD296" i="34"/>
  <c r="I294" i="34"/>
  <c r="A294" i="34"/>
  <c r="I295" i="34"/>
  <c r="A295" i="34"/>
  <c r="G295" i="34"/>
  <c r="G295" i="35"/>
  <c r="I295" i="35"/>
  <c r="A295" i="35"/>
  <c r="I296" i="32"/>
  <c r="A296" i="32"/>
  <c r="S297" i="32"/>
  <c r="AD297" i="32"/>
  <c r="G295" i="32"/>
  <c r="I296" i="33"/>
  <c r="A296" i="33"/>
  <c r="S297" i="33"/>
  <c r="AD297" i="33"/>
  <c r="H293" i="30"/>
  <c r="B293" i="30"/>
  <c r="H294" i="30"/>
  <c r="B294" i="30"/>
  <c r="S296" i="30"/>
  <c r="AD296" i="30"/>
  <c r="G295" i="30"/>
  <c r="S297" i="31"/>
  <c r="AD297" i="31"/>
  <c r="G296" i="31"/>
  <c r="B295" i="31"/>
  <c r="H295" i="31"/>
  <c r="G295" i="29"/>
  <c r="S297" i="29"/>
  <c r="AD297" i="29"/>
  <c r="I296" i="29"/>
  <c r="A296" i="29"/>
  <c r="AH194" i="1"/>
  <c r="AJ193" i="1"/>
  <c r="G296" i="37"/>
  <c r="H296" i="37"/>
  <c r="G297" i="37"/>
  <c r="S298" i="37"/>
  <c r="AD298" i="37"/>
  <c r="H295" i="33"/>
  <c r="B287" i="1"/>
  <c r="H287" i="1"/>
  <c r="S290" i="1"/>
  <c r="AD290" i="1"/>
  <c r="I289" i="1"/>
  <c r="A289" i="1"/>
  <c r="I288" i="1"/>
  <c r="A288" i="1"/>
  <c r="B295" i="38"/>
  <c r="G296" i="32"/>
  <c r="H296" i="32"/>
  <c r="I295" i="36"/>
  <c r="A295" i="36"/>
  <c r="I296" i="38"/>
  <c r="A296" i="38"/>
  <c r="H296" i="38"/>
  <c r="B296" i="38"/>
  <c r="S298" i="38"/>
  <c r="AD298" i="38"/>
  <c r="G297" i="38"/>
  <c r="I297" i="38"/>
  <c r="A297" i="38"/>
  <c r="H295" i="36"/>
  <c r="B295" i="36"/>
  <c r="G296" i="36"/>
  <c r="S297" i="36"/>
  <c r="AD297" i="36"/>
  <c r="H294" i="36"/>
  <c r="B294" i="36"/>
  <c r="H295" i="34"/>
  <c r="B295" i="34"/>
  <c r="G297" i="35"/>
  <c r="S298" i="35"/>
  <c r="AD298" i="35"/>
  <c r="I296" i="34"/>
  <c r="A296" i="34"/>
  <c r="S297" i="34"/>
  <c r="AD297" i="34"/>
  <c r="G296" i="35"/>
  <c r="S298" i="32"/>
  <c r="AD298" i="32"/>
  <c r="I296" i="35"/>
  <c r="A296" i="35"/>
  <c r="G297" i="33"/>
  <c r="S298" i="33"/>
  <c r="AD298" i="33"/>
  <c r="H295" i="35"/>
  <c r="B295" i="35"/>
  <c r="H295" i="32"/>
  <c r="B295" i="32"/>
  <c r="G296" i="33"/>
  <c r="H295" i="30"/>
  <c r="B295" i="30"/>
  <c r="H296" i="31"/>
  <c r="B296" i="31"/>
  <c r="S298" i="31"/>
  <c r="AD298" i="31"/>
  <c r="I297" i="31"/>
  <c r="A297" i="31"/>
  <c r="I295" i="30"/>
  <c r="A295" i="30"/>
  <c r="S297" i="30"/>
  <c r="AD297" i="30"/>
  <c r="I296" i="31"/>
  <c r="A296" i="31"/>
  <c r="S298" i="29"/>
  <c r="AD298" i="29"/>
  <c r="I297" i="29"/>
  <c r="A297" i="29"/>
  <c r="G297" i="29"/>
  <c r="G296" i="29"/>
  <c r="H295" i="29"/>
  <c r="B295" i="29"/>
  <c r="AH195" i="1"/>
  <c r="AJ194" i="1"/>
  <c r="I297" i="37"/>
  <c r="A297" i="37"/>
  <c r="B296" i="37"/>
  <c r="B297" i="37"/>
  <c r="H297" i="37"/>
  <c r="I298" i="37"/>
  <c r="A298" i="37"/>
  <c r="S299" i="37"/>
  <c r="AD299" i="37"/>
  <c r="B296" i="32"/>
  <c r="H288" i="1"/>
  <c r="B288" i="1"/>
  <c r="S291" i="1"/>
  <c r="AD291" i="1"/>
  <c r="G297" i="31"/>
  <c r="H297" i="31"/>
  <c r="I296" i="36"/>
  <c r="A296" i="36"/>
  <c r="I297" i="35"/>
  <c r="A297" i="35"/>
  <c r="H296" i="36"/>
  <c r="B296" i="36"/>
  <c r="S298" i="36"/>
  <c r="AD298" i="36"/>
  <c r="G297" i="36"/>
  <c r="B297" i="38"/>
  <c r="H297" i="38"/>
  <c r="I298" i="38"/>
  <c r="A298" i="38"/>
  <c r="S299" i="38"/>
  <c r="AD299" i="38"/>
  <c r="H297" i="33"/>
  <c r="B297" i="33"/>
  <c r="I297" i="33"/>
  <c r="A297" i="33"/>
  <c r="H296" i="35"/>
  <c r="B296" i="35"/>
  <c r="G296" i="34"/>
  <c r="G298" i="33"/>
  <c r="S299" i="33"/>
  <c r="AD299" i="33"/>
  <c r="H297" i="35"/>
  <c r="B297" i="35"/>
  <c r="S299" i="32"/>
  <c r="AD299" i="32"/>
  <c r="S299" i="35"/>
  <c r="AD299" i="35"/>
  <c r="S298" i="34"/>
  <c r="AD298" i="34"/>
  <c r="G297" i="34"/>
  <c r="H296" i="33"/>
  <c r="B296" i="33"/>
  <c r="G297" i="32"/>
  <c r="I297" i="32"/>
  <c r="A297" i="32"/>
  <c r="S298" i="30"/>
  <c r="AD298" i="30"/>
  <c r="S299" i="31"/>
  <c r="AD299" i="31"/>
  <c r="G298" i="31"/>
  <c r="G296" i="30"/>
  <c r="I296" i="30"/>
  <c r="A296" i="30"/>
  <c r="B296" i="29"/>
  <c r="H296" i="29"/>
  <c r="B297" i="29"/>
  <c r="H297" i="29"/>
  <c r="S299" i="29"/>
  <c r="AD299" i="29"/>
  <c r="AH196" i="1"/>
  <c r="AJ195" i="1"/>
  <c r="G298" i="37"/>
  <c r="H298" i="37"/>
  <c r="G299" i="37"/>
  <c r="S300" i="37"/>
  <c r="AD300" i="37"/>
  <c r="B297" i="31"/>
  <c r="S292" i="1"/>
  <c r="AD292" i="1"/>
  <c r="I290" i="1"/>
  <c r="A290" i="1"/>
  <c r="H289" i="1"/>
  <c r="B289" i="1"/>
  <c r="I298" i="31"/>
  <c r="A298" i="31"/>
  <c r="I298" i="33"/>
  <c r="A298" i="33"/>
  <c r="H297" i="36"/>
  <c r="B297" i="36"/>
  <c r="S300" i="38"/>
  <c r="AD300" i="38"/>
  <c r="I297" i="36"/>
  <c r="A297" i="36"/>
  <c r="I299" i="38"/>
  <c r="A299" i="38"/>
  <c r="G298" i="38"/>
  <c r="G298" i="36"/>
  <c r="S299" i="36"/>
  <c r="AD299" i="36"/>
  <c r="B297" i="34"/>
  <c r="H297" i="34"/>
  <c r="I298" i="32"/>
  <c r="A298" i="32"/>
  <c r="I299" i="35"/>
  <c r="A299" i="35"/>
  <c r="S300" i="35"/>
  <c r="AD300" i="35"/>
  <c r="S300" i="33"/>
  <c r="AD300" i="33"/>
  <c r="S299" i="34"/>
  <c r="AD299" i="34"/>
  <c r="B298" i="33"/>
  <c r="H298" i="33"/>
  <c r="I299" i="33"/>
  <c r="A299" i="33"/>
  <c r="G299" i="33"/>
  <c r="H296" i="34"/>
  <c r="B296" i="34"/>
  <c r="I297" i="34"/>
  <c r="A297" i="34"/>
  <c r="B297" i="32"/>
  <c r="H297" i="32"/>
  <c r="S300" i="32"/>
  <c r="AD300" i="32"/>
  <c r="G299" i="32"/>
  <c r="G298" i="32"/>
  <c r="G298" i="35"/>
  <c r="I298" i="35"/>
  <c r="A298" i="35"/>
  <c r="H296" i="30"/>
  <c r="B296" i="30"/>
  <c r="H298" i="31"/>
  <c r="B298" i="31"/>
  <c r="S300" i="31"/>
  <c r="AD300" i="31"/>
  <c r="I298" i="30"/>
  <c r="A298" i="30"/>
  <c r="S299" i="30"/>
  <c r="AD299" i="30"/>
  <c r="G297" i="30"/>
  <c r="I297" i="30"/>
  <c r="A297" i="30"/>
  <c r="S300" i="29"/>
  <c r="AD300" i="29"/>
  <c r="I299" i="29"/>
  <c r="A299" i="29"/>
  <c r="G299" i="29"/>
  <c r="G298" i="29"/>
  <c r="I298" i="29"/>
  <c r="A298" i="29"/>
  <c r="AH197" i="1"/>
  <c r="AJ196" i="1"/>
  <c r="I299" i="37"/>
  <c r="A299" i="37"/>
  <c r="B298" i="37"/>
  <c r="H299" i="37"/>
  <c r="B299" i="37"/>
  <c r="G300" i="37"/>
  <c r="S301" i="37"/>
  <c r="AD301" i="37"/>
  <c r="H290" i="1"/>
  <c r="B290" i="1"/>
  <c r="S293" i="1"/>
  <c r="AD293" i="1"/>
  <c r="I291" i="1"/>
  <c r="A291" i="1"/>
  <c r="B298" i="36"/>
  <c r="H298" i="36"/>
  <c r="S300" i="36"/>
  <c r="AD300" i="36"/>
  <c r="I298" i="36"/>
  <c r="A298" i="36"/>
  <c r="S301" i="38"/>
  <c r="AD301" i="38"/>
  <c r="I300" i="38"/>
  <c r="A300" i="38"/>
  <c r="I299" i="36"/>
  <c r="A299" i="36"/>
  <c r="G299" i="36"/>
  <c r="B298" i="38"/>
  <c r="H298" i="38"/>
  <c r="G299" i="38"/>
  <c r="H299" i="32"/>
  <c r="B299" i="32"/>
  <c r="S300" i="34"/>
  <c r="AD300" i="34"/>
  <c r="B299" i="33"/>
  <c r="H299" i="33"/>
  <c r="I299" i="34"/>
  <c r="A299" i="34"/>
  <c r="G299" i="34"/>
  <c r="I300" i="35"/>
  <c r="A300" i="35"/>
  <c r="S301" i="35"/>
  <c r="AD301" i="35"/>
  <c r="H298" i="32"/>
  <c r="B298" i="32"/>
  <c r="S301" i="32"/>
  <c r="AD301" i="32"/>
  <c r="I298" i="34"/>
  <c r="A298" i="34"/>
  <c r="G300" i="32"/>
  <c r="I299" i="32"/>
  <c r="A299" i="32"/>
  <c r="H298" i="35"/>
  <c r="B298" i="35"/>
  <c r="S301" i="33"/>
  <c r="AD301" i="33"/>
  <c r="G298" i="34"/>
  <c r="G299" i="35"/>
  <c r="G299" i="31"/>
  <c r="I299" i="31"/>
  <c r="A299" i="31"/>
  <c r="S300" i="30"/>
  <c r="AD300" i="30"/>
  <c r="G299" i="30"/>
  <c r="G298" i="30"/>
  <c r="S301" i="31"/>
  <c r="AD301" i="31"/>
  <c r="H297" i="30"/>
  <c r="B297" i="30"/>
  <c r="H298" i="29"/>
  <c r="B298" i="29"/>
  <c r="S301" i="29"/>
  <c r="AD301" i="29"/>
  <c r="I300" i="29"/>
  <c r="A300" i="29"/>
  <c r="H299" i="29"/>
  <c r="B299" i="29"/>
  <c r="AH198" i="1"/>
  <c r="AJ197" i="1"/>
  <c r="I300" i="37"/>
  <c r="A300" i="37"/>
  <c r="B300" i="37"/>
  <c r="H300" i="37"/>
  <c r="I301" i="37"/>
  <c r="A301" i="37"/>
  <c r="S302" i="37"/>
  <c r="AD302" i="37"/>
  <c r="B291" i="1"/>
  <c r="H291" i="1"/>
  <c r="S294" i="1"/>
  <c r="AD294" i="1"/>
  <c r="I292" i="1"/>
  <c r="A292" i="1"/>
  <c r="I293" i="1"/>
  <c r="A293" i="1"/>
  <c r="I299" i="30"/>
  <c r="A299" i="30"/>
  <c r="S301" i="36"/>
  <c r="AD301" i="36"/>
  <c r="I300" i="36"/>
  <c r="A300" i="36"/>
  <c r="G300" i="36"/>
  <c r="S302" i="38"/>
  <c r="AD302" i="38"/>
  <c r="H299" i="38"/>
  <c r="B299" i="38"/>
  <c r="G300" i="38"/>
  <c r="B299" i="36"/>
  <c r="H299" i="36"/>
  <c r="I301" i="38"/>
  <c r="A301" i="38"/>
  <c r="G301" i="38"/>
  <c r="I300" i="32"/>
  <c r="A300" i="32"/>
  <c r="H298" i="34"/>
  <c r="B298" i="34"/>
  <c r="S301" i="34"/>
  <c r="AD301" i="34"/>
  <c r="I300" i="34"/>
  <c r="A300" i="34"/>
  <c r="H300" i="32"/>
  <c r="B300" i="32"/>
  <c r="H299" i="35"/>
  <c r="B299" i="35"/>
  <c r="S302" i="33"/>
  <c r="AD302" i="33"/>
  <c r="G300" i="35"/>
  <c r="I301" i="33"/>
  <c r="A301" i="33"/>
  <c r="G301" i="33"/>
  <c r="G300" i="33"/>
  <c r="B299" i="34"/>
  <c r="H299" i="34"/>
  <c r="I300" i="33"/>
  <c r="A300" i="33"/>
  <c r="S302" i="32"/>
  <c r="AD302" i="32"/>
  <c r="S302" i="35"/>
  <c r="AD302" i="35"/>
  <c r="I301" i="35"/>
  <c r="A301" i="35"/>
  <c r="S302" i="31"/>
  <c r="AD302" i="31"/>
  <c r="H298" i="30"/>
  <c r="B298" i="30"/>
  <c r="B299" i="30"/>
  <c r="H299" i="30"/>
  <c r="G301" i="31"/>
  <c r="I301" i="31"/>
  <c r="A301" i="31"/>
  <c r="S301" i="30"/>
  <c r="AD301" i="30"/>
  <c r="I300" i="30"/>
  <c r="A300" i="30"/>
  <c r="H299" i="31"/>
  <c r="B299" i="31"/>
  <c r="I300" i="31"/>
  <c r="A300" i="31"/>
  <c r="G300" i="31"/>
  <c r="G300" i="29"/>
  <c r="S302" i="29"/>
  <c r="AD302" i="29"/>
  <c r="I301" i="29"/>
  <c r="A301" i="29"/>
  <c r="AH199" i="1"/>
  <c r="AJ198" i="1"/>
  <c r="G301" i="37"/>
  <c r="H301" i="37"/>
  <c r="I302" i="37"/>
  <c r="A302" i="37"/>
  <c r="S303" i="37"/>
  <c r="AD303" i="37"/>
  <c r="S295" i="1"/>
  <c r="AD295" i="1"/>
  <c r="I294" i="1"/>
  <c r="A294" i="1"/>
  <c r="B292" i="1"/>
  <c r="H292" i="1"/>
  <c r="G300" i="30"/>
  <c r="H300" i="30"/>
  <c r="G301" i="35"/>
  <c r="B301" i="35"/>
  <c r="G301" i="29"/>
  <c r="H301" i="29"/>
  <c r="G300" i="34"/>
  <c r="B300" i="34"/>
  <c r="H301" i="38"/>
  <c r="B301" i="38"/>
  <c r="H300" i="36"/>
  <c r="B300" i="36"/>
  <c r="S302" i="36"/>
  <c r="AD302" i="36"/>
  <c r="H300" i="38"/>
  <c r="B300" i="38"/>
  <c r="I301" i="36"/>
  <c r="A301" i="36"/>
  <c r="G301" i="36"/>
  <c r="S303" i="38"/>
  <c r="AD303" i="38"/>
  <c r="I302" i="38"/>
  <c r="A302" i="38"/>
  <c r="S302" i="34"/>
  <c r="AD302" i="34"/>
  <c r="B301" i="33"/>
  <c r="H301" i="33"/>
  <c r="H300" i="35"/>
  <c r="B300" i="35"/>
  <c r="H300" i="33"/>
  <c r="B300" i="33"/>
  <c r="S303" i="33"/>
  <c r="AD303" i="33"/>
  <c r="S303" i="35"/>
  <c r="AD303" i="35"/>
  <c r="I302" i="35"/>
  <c r="A302" i="35"/>
  <c r="S303" i="32"/>
  <c r="AD303" i="32"/>
  <c r="I302" i="32"/>
  <c r="A302" i="32"/>
  <c r="G302" i="32"/>
  <c r="G301" i="32"/>
  <c r="I301" i="32"/>
  <c r="A301" i="32"/>
  <c r="B301" i="31"/>
  <c r="H301" i="31"/>
  <c r="H300" i="31"/>
  <c r="B300" i="31"/>
  <c r="S302" i="30"/>
  <c r="AD302" i="30"/>
  <c r="S303" i="31"/>
  <c r="AD303" i="31"/>
  <c r="I302" i="31"/>
  <c r="A302" i="31"/>
  <c r="G302" i="29"/>
  <c r="S303" i="29"/>
  <c r="AD303" i="29"/>
  <c r="H300" i="29"/>
  <c r="B300" i="29"/>
  <c r="AH200" i="1"/>
  <c r="AJ199" i="1"/>
  <c r="G302" i="37"/>
  <c r="H302" i="37"/>
  <c r="B301" i="37"/>
  <c r="G303" i="37"/>
  <c r="S304" i="37"/>
  <c r="AD304" i="37"/>
  <c r="H301" i="35"/>
  <c r="H300" i="34"/>
  <c r="B300" i="30"/>
  <c r="B301" i="29"/>
  <c r="H293" i="1"/>
  <c r="B293" i="1"/>
  <c r="S296" i="1"/>
  <c r="AD296" i="1"/>
  <c r="H294" i="1"/>
  <c r="B294" i="1"/>
  <c r="I295" i="1"/>
  <c r="A295" i="1"/>
  <c r="G302" i="35"/>
  <c r="B302" i="35"/>
  <c r="G302" i="38"/>
  <c r="H302" i="38"/>
  <c r="H301" i="36"/>
  <c r="B301" i="36"/>
  <c r="G303" i="38"/>
  <c r="S304" i="38"/>
  <c r="AD304" i="38"/>
  <c r="S303" i="36"/>
  <c r="AD303" i="36"/>
  <c r="I302" i="36"/>
  <c r="A302" i="36"/>
  <c r="S303" i="34"/>
  <c r="AD303" i="34"/>
  <c r="I302" i="34"/>
  <c r="A302" i="34"/>
  <c r="I302" i="33"/>
  <c r="A302" i="33"/>
  <c r="H301" i="32"/>
  <c r="B301" i="32"/>
  <c r="H302" i="32"/>
  <c r="B302" i="32"/>
  <c r="G301" i="34"/>
  <c r="I301" i="34"/>
  <c r="A301" i="34"/>
  <c r="S304" i="35"/>
  <c r="AD304" i="35"/>
  <c r="S304" i="32"/>
  <c r="AD304" i="32"/>
  <c r="S304" i="33"/>
  <c r="AD304" i="33"/>
  <c r="G302" i="33"/>
  <c r="S304" i="31"/>
  <c r="AD304" i="31"/>
  <c r="G303" i="31"/>
  <c r="S303" i="30"/>
  <c r="AD303" i="30"/>
  <c r="I302" i="30"/>
  <c r="A302" i="30"/>
  <c r="G301" i="30"/>
  <c r="G302" i="31"/>
  <c r="I301" i="30"/>
  <c r="A301" i="30"/>
  <c r="H302" i="29"/>
  <c r="B302" i="29"/>
  <c r="G303" i="29"/>
  <c r="S304" i="29"/>
  <c r="AD304" i="29"/>
  <c r="I302" i="29"/>
  <c r="A302" i="29"/>
  <c r="AH201" i="1"/>
  <c r="AJ200" i="1"/>
  <c r="B302" i="37"/>
  <c r="I303" i="37"/>
  <c r="A303" i="37"/>
  <c r="B303" i="37"/>
  <c r="H303" i="37"/>
  <c r="I304" i="37"/>
  <c r="A304" i="37"/>
  <c r="S305" i="37"/>
  <c r="AD305" i="37"/>
  <c r="B302" i="38"/>
  <c r="H302" i="35"/>
  <c r="B295" i="1"/>
  <c r="H295" i="1"/>
  <c r="S297" i="1"/>
  <c r="AD297" i="1"/>
  <c r="I303" i="29"/>
  <c r="A303" i="29"/>
  <c r="I303" i="31"/>
  <c r="A303" i="31"/>
  <c r="G302" i="34"/>
  <c r="B302" i="34"/>
  <c r="H303" i="38"/>
  <c r="B303" i="38"/>
  <c r="S304" i="36"/>
  <c r="AD304" i="36"/>
  <c r="I303" i="38"/>
  <c r="A303" i="38"/>
  <c r="I304" i="38"/>
  <c r="A304" i="38"/>
  <c r="S305" i="38"/>
  <c r="AD305" i="38"/>
  <c r="G302" i="36"/>
  <c r="H301" i="34"/>
  <c r="B301" i="34"/>
  <c r="G303" i="32"/>
  <c r="I303" i="35"/>
  <c r="A303" i="35"/>
  <c r="H302" i="33"/>
  <c r="B302" i="33"/>
  <c r="S305" i="35"/>
  <c r="AD305" i="35"/>
  <c r="S304" i="34"/>
  <c r="AD304" i="34"/>
  <c r="G303" i="33"/>
  <c r="G304" i="32"/>
  <c r="S305" i="32"/>
  <c r="AD305" i="32"/>
  <c r="I303" i="32"/>
  <c r="A303" i="32"/>
  <c r="G303" i="35"/>
  <c r="G304" i="33"/>
  <c r="S305" i="33"/>
  <c r="AD305" i="33"/>
  <c r="I303" i="33"/>
  <c r="A303" i="33"/>
  <c r="H302" i="31"/>
  <c r="B302" i="31"/>
  <c r="B301" i="30"/>
  <c r="H301" i="30"/>
  <c r="S305" i="31"/>
  <c r="AD305" i="31"/>
  <c r="I304" i="31"/>
  <c r="A304" i="31"/>
  <c r="S304" i="30"/>
  <c r="AD304" i="30"/>
  <c r="G302" i="30"/>
  <c r="H303" i="31"/>
  <c r="B303" i="31"/>
  <c r="S305" i="29"/>
  <c r="AD305" i="29"/>
  <c r="G304" i="29"/>
  <c r="H303" i="29"/>
  <c r="B303" i="29"/>
  <c r="AH202" i="1"/>
  <c r="AJ201" i="1"/>
  <c r="G304" i="37"/>
  <c r="B304" i="37"/>
  <c r="G305" i="37"/>
  <c r="S306" i="37"/>
  <c r="AD306" i="37"/>
  <c r="H302" i="34"/>
  <c r="I296" i="1"/>
  <c r="A296" i="1"/>
  <c r="S298" i="1"/>
  <c r="AD298" i="1"/>
  <c r="I304" i="29"/>
  <c r="A304" i="29"/>
  <c r="G304" i="31"/>
  <c r="H304" i="31"/>
  <c r="I304" i="33"/>
  <c r="A304" i="33"/>
  <c r="G304" i="38"/>
  <c r="H304" i="38"/>
  <c r="I303" i="36"/>
  <c r="A303" i="36"/>
  <c r="G303" i="36"/>
  <c r="S305" i="36"/>
  <c r="AD305" i="36"/>
  <c r="H302" i="36"/>
  <c r="B302" i="36"/>
  <c r="I305" i="38"/>
  <c r="A305" i="38"/>
  <c r="S306" i="38"/>
  <c r="AD306" i="38"/>
  <c r="H304" i="32"/>
  <c r="B304" i="32"/>
  <c r="B303" i="32"/>
  <c r="H303" i="32"/>
  <c r="H303" i="33"/>
  <c r="B303" i="33"/>
  <c r="I304" i="32"/>
  <c r="A304" i="32"/>
  <c r="H304" i="33"/>
  <c r="B304" i="33"/>
  <c r="I303" i="34"/>
  <c r="A303" i="34"/>
  <c r="S306" i="33"/>
  <c r="AD306" i="33"/>
  <c r="S305" i="34"/>
  <c r="AD305" i="34"/>
  <c r="B303" i="35"/>
  <c r="H303" i="35"/>
  <c r="S306" i="32"/>
  <c r="AD306" i="32"/>
  <c r="G304" i="35"/>
  <c r="S306" i="35"/>
  <c r="AD306" i="35"/>
  <c r="I305" i="35"/>
  <c r="A305" i="35"/>
  <c r="G303" i="34"/>
  <c r="I304" i="35"/>
  <c r="A304" i="35"/>
  <c r="S305" i="30"/>
  <c r="AD305" i="30"/>
  <c r="I303" i="30"/>
  <c r="A303" i="30"/>
  <c r="B302" i="30"/>
  <c r="H302" i="30"/>
  <c r="S306" i="31"/>
  <c r="AD306" i="31"/>
  <c r="G303" i="30"/>
  <c r="S306" i="29"/>
  <c r="AD306" i="29"/>
  <c r="B304" i="29"/>
  <c r="H304" i="29"/>
  <c r="G305" i="29"/>
  <c r="I305" i="29"/>
  <c r="A305" i="29"/>
  <c r="AH203" i="1"/>
  <c r="AJ202" i="1"/>
  <c r="I305" i="37"/>
  <c r="A305" i="37"/>
  <c r="H304" i="37"/>
  <c r="H305" i="37"/>
  <c r="B305" i="37"/>
  <c r="I306" i="37"/>
  <c r="A306" i="37"/>
  <c r="S307" i="37"/>
  <c r="AD307" i="37"/>
  <c r="B304" i="31"/>
  <c r="B296" i="1"/>
  <c r="H296" i="1"/>
  <c r="S299" i="1"/>
  <c r="AD299" i="1"/>
  <c r="I297" i="1"/>
  <c r="A297" i="1"/>
  <c r="G305" i="38"/>
  <c r="B305" i="38"/>
  <c r="G305" i="35"/>
  <c r="H305" i="35"/>
  <c r="B304" i="38"/>
  <c r="H303" i="36"/>
  <c r="B303" i="36"/>
  <c r="G304" i="36"/>
  <c r="I304" i="36"/>
  <c r="A304" i="36"/>
  <c r="G306" i="38"/>
  <c r="S307" i="38"/>
  <c r="AD307" i="38"/>
  <c r="S306" i="36"/>
  <c r="AD306" i="36"/>
  <c r="G305" i="36"/>
  <c r="I306" i="33"/>
  <c r="A306" i="33"/>
  <c r="S307" i="33"/>
  <c r="AD307" i="33"/>
  <c r="H303" i="34"/>
  <c r="B303" i="34"/>
  <c r="I305" i="33"/>
  <c r="A305" i="33"/>
  <c r="I306" i="32"/>
  <c r="A306" i="32"/>
  <c r="S307" i="32"/>
  <c r="AD307" i="32"/>
  <c r="G304" i="34"/>
  <c r="S306" i="34"/>
  <c r="AD306" i="34"/>
  <c r="I305" i="34"/>
  <c r="A305" i="34"/>
  <c r="G305" i="33"/>
  <c r="S307" i="35"/>
  <c r="AD307" i="35"/>
  <c r="I306" i="35"/>
  <c r="A306" i="35"/>
  <c r="I304" i="34"/>
  <c r="A304" i="34"/>
  <c r="G305" i="32"/>
  <c r="B304" i="35"/>
  <c r="H304" i="35"/>
  <c r="I305" i="32"/>
  <c r="A305" i="32"/>
  <c r="S307" i="31"/>
  <c r="AD307" i="31"/>
  <c r="G305" i="31"/>
  <c r="H303" i="30"/>
  <c r="B303" i="30"/>
  <c r="S306" i="30"/>
  <c r="AD306" i="30"/>
  <c r="I305" i="30"/>
  <c r="A305" i="30"/>
  <c r="I305" i="31"/>
  <c r="A305" i="31"/>
  <c r="G304" i="30"/>
  <c r="I304" i="30"/>
  <c r="A304" i="30"/>
  <c r="B305" i="29"/>
  <c r="H305" i="29"/>
  <c r="S307" i="29"/>
  <c r="AD307" i="29"/>
  <c r="AH204" i="1"/>
  <c r="AJ203" i="1"/>
  <c r="G306" i="37"/>
  <c r="B306" i="37"/>
  <c r="I307" i="37"/>
  <c r="A307" i="37"/>
  <c r="S308" i="37"/>
  <c r="AD308" i="37"/>
  <c r="B305" i="35"/>
  <c r="B298" i="1"/>
  <c r="H298" i="1"/>
  <c r="I298" i="1"/>
  <c r="A298" i="1"/>
  <c r="S300" i="1"/>
  <c r="AD300" i="1"/>
  <c r="H297" i="1"/>
  <c r="B297" i="1"/>
  <c r="G306" i="35"/>
  <c r="B306" i="35"/>
  <c r="G306" i="33"/>
  <c r="B306" i="33"/>
  <c r="H305" i="38"/>
  <c r="I306" i="38"/>
  <c r="A306" i="38"/>
  <c r="I305" i="36"/>
  <c r="A305" i="36"/>
  <c r="B306" i="38"/>
  <c r="H306" i="38"/>
  <c r="S308" i="38"/>
  <c r="AD308" i="38"/>
  <c r="H305" i="36"/>
  <c r="B305" i="36"/>
  <c r="I307" i="38"/>
  <c r="A307" i="38"/>
  <c r="G307" i="38"/>
  <c r="H304" i="36"/>
  <c r="B304" i="36"/>
  <c r="G306" i="36"/>
  <c r="S307" i="36"/>
  <c r="AD307" i="36"/>
  <c r="G306" i="32"/>
  <c r="G305" i="34"/>
  <c r="B305" i="32"/>
  <c r="H305" i="32"/>
  <c r="S308" i="33"/>
  <c r="AD308" i="33"/>
  <c r="I307" i="35"/>
  <c r="A307" i="35"/>
  <c r="G307" i="35"/>
  <c r="I307" i="33"/>
  <c r="A307" i="33"/>
  <c r="G307" i="33"/>
  <c r="H304" i="34"/>
  <c r="B304" i="34"/>
  <c r="S308" i="32"/>
  <c r="AD308" i="32"/>
  <c r="H305" i="33"/>
  <c r="B305" i="33"/>
  <c r="S307" i="34"/>
  <c r="AD307" i="34"/>
  <c r="G306" i="34"/>
  <c r="S308" i="35"/>
  <c r="AD308" i="35"/>
  <c r="H304" i="30"/>
  <c r="B304" i="30"/>
  <c r="G305" i="30"/>
  <c r="G306" i="30"/>
  <c r="S307" i="30"/>
  <c r="AD307" i="30"/>
  <c r="I307" i="31"/>
  <c r="A307" i="31"/>
  <c r="S308" i="31"/>
  <c r="AD308" i="31"/>
  <c r="G306" i="31"/>
  <c r="H305" i="31"/>
  <c r="B305" i="31"/>
  <c r="I306" i="31"/>
  <c r="A306" i="31"/>
  <c r="S308" i="29"/>
  <c r="AD308" i="29"/>
  <c r="G306" i="29"/>
  <c r="I306" i="29"/>
  <c r="A306" i="29"/>
  <c r="AH205" i="1"/>
  <c r="AJ204" i="1"/>
  <c r="G307" i="37"/>
  <c r="H307" i="37"/>
  <c r="H306" i="37"/>
  <c r="G308" i="37"/>
  <c r="S309" i="37"/>
  <c r="AD309" i="37"/>
  <c r="H306" i="35"/>
  <c r="H306" i="33"/>
  <c r="S301" i="1"/>
  <c r="AD301" i="1"/>
  <c r="I299" i="1"/>
  <c r="A299" i="1"/>
  <c r="B306" i="36"/>
  <c r="H306" i="36"/>
  <c r="S309" i="38"/>
  <c r="AD309" i="38"/>
  <c r="I306" i="36"/>
  <c r="A306" i="36"/>
  <c r="I308" i="38"/>
  <c r="A308" i="38"/>
  <c r="G308" i="38"/>
  <c r="H307" i="38"/>
  <c r="B307" i="38"/>
  <c r="G307" i="36"/>
  <c r="S308" i="36"/>
  <c r="AD308" i="36"/>
  <c r="B306" i="34"/>
  <c r="H306" i="34"/>
  <c r="H307" i="35"/>
  <c r="B307" i="35"/>
  <c r="B305" i="34"/>
  <c r="H305" i="34"/>
  <c r="S309" i="32"/>
  <c r="AD309" i="32"/>
  <c r="G307" i="32"/>
  <c r="I307" i="32"/>
  <c r="A307" i="32"/>
  <c r="I308" i="35"/>
  <c r="A308" i="35"/>
  <c r="S309" i="35"/>
  <c r="AD309" i="35"/>
  <c r="S308" i="34"/>
  <c r="AD308" i="34"/>
  <c r="B307" i="33"/>
  <c r="H307" i="33"/>
  <c r="S309" i="33"/>
  <c r="AD309" i="33"/>
  <c r="I306" i="34"/>
  <c r="A306" i="34"/>
  <c r="I308" i="33"/>
  <c r="A308" i="33"/>
  <c r="G308" i="33"/>
  <c r="H306" i="32"/>
  <c r="B306" i="32"/>
  <c r="H306" i="30"/>
  <c r="B306" i="30"/>
  <c r="H306" i="31"/>
  <c r="B306" i="31"/>
  <c r="S308" i="30"/>
  <c r="AD308" i="30"/>
  <c r="G307" i="31"/>
  <c r="S309" i="31"/>
  <c r="AD309" i="31"/>
  <c r="G308" i="31"/>
  <c r="I308" i="31"/>
  <c r="A308" i="31"/>
  <c r="B305" i="30"/>
  <c r="H305" i="30"/>
  <c r="G307" i="30"/>
  <c r="I307" i="30"/>
  <c r="A307" i="30"/>
  <c r="I306" i="30"/>
  <c r="A306" i="30"/>
  <c r="H306" i="29"/>
  <c r="B306" i="29"/>
  <c r="G307" i="29"/>
  <c r="S309" i="29"/>
  <c r="AD309" i="29"/>
  <c r="I307" i="29"/>
  <c r="A307" i="29"/>
  <c r="AH206" i="1"/>
  <c r="AJ205" i="1"/>
  <c r="I308" i="37"/>
  <c r="A308" i="37"/>
  <c r="B307" i="37"/>
  <c r="H308" i="37"/>
  <c r="B308" i="37"/>
  <c r="I309" i="37"/>
  <c r="A309" i="37"/>
  <c r="S310" i="37"/>
  <c r="AD310" i="37"/>
  <c r="I300" i="1"/>
  <c r="A300" i="1"/>
  <c r="S302" i="1"/>
  <c r="AD302" i="1"/>
  <c r="B299" i="1"/>
  <c r="H299" i="1"/>
  <c r="I307" i="36"/>
  <c r="A307" i="36"/>
  <c r="H308" i="38"/>
  <c r="B308" i="38"/>
  <c r="S310" i="38"/>
  <c r="AD310" i="38"/>
  <c r="I309" i="38"/>
  <c r="A309" i="38"/>
  <c r="G309" i="38"/>
  <c r="S309" i="36"/>
  <c r="AD309" i="36"/>
  <c r="I308" i="36"/>
  <c r="A308" i="36"/>
  <c r="B307" i="36"/>
  <c r="H307" i="36"/>
  <c r="S310" i="32"/>
  <c r="AD310" i="32"/>
  <c r="I309" i="32"/>
  <c r="A309" i="32"/>
  <c r="I309" i="35"/>
  <c r="A309" i="35"/>
  <c r="S310" i="35"/>
  <c r="AD310" i="35"/>
  <c r="B307" i="32"/>
  <c r="H307" i="32"/>
  <c r="G308" i="32"/>
  <c r="I308" i="32"/>
  <c r="A308" i="32"/>
  <c r="G308" i="35"/>
  <c r="I307" i="34"/>
  <c r="A307" i="34"/>
  <c r="S309" i="34"/>
  <c r="AD309" i="34"/>
  <c r="I308" i="34"/>
  <c r="A308" i="34"/>
  <c r="H308" i="33"/>
  <c r="B308" i="33"/>
  <c r="G307" i="34"/>
  <c r="S310" i="33"/>
  <c r="AD310" i="33"/>
  <c r="I309" i="33"/>
  <c r="A309" i="33"/>
  <c r="G309" i="33"/>
  <c r="H308" i="31"/>
  <c r="B308" i="31"/>
  <c r="B307" i="30"/>
  <c r="H307" i="30"/>
  <c r="S309" i="30"/>
  <c r="AD309" i="30"/>
  <c r="I308" i="30"/>
  <c r="A308" i="30"/>
  <c r="S310" i="31"/>
  <c r="AD310" i="31"/>
  <c r="B307" i="31"/>
  <c r="H307" i="31"/>
  <c r="S310" i="29"/>
  <c r="AD310" i="29"/>
  <c r="H307" i="29"/>
  <c r="B307" i="29"/>
  <c r="I309" i="29"/>
  <c r="A309" i="29"/>
  <c r="G309" i="29"/>
  <c r="G308" i="29"/>
  <c r="I308" i="29"/>
  <c r="A308" i="29"/>
  <c r="AJ206" i="1"/>
  <c r="AH207" i="1"/>
  <c r="G309" i="37"/>
  <c r="H309" i="37"/>
  <c r="G310" i="37"/>
  <c r="S311" i="37"/>
  <c r="AD311" i="37"/>
  <c r="H300" i="1"/>
  <c r="B300" i="1"/>
  <c r="S303" i="1"/>
  <c r="AD303" i="1"/>
  <c r="I301" i="1"/>
  <c r="A301" i="1"/>
  <c r="G309" i="32"/>
  <c r="B309" i="32"/>
  <c r="G309" i="35"/>
  <c r="B309" i="35"/>
  <c r="H309" i="38"/>
  <c r="B309" i="38"/>
  <c r="S311" i="38"/>
  <c r="AD311" i="38"/>
  <c r="G308" i="36"/>
  <c r="I310" i="38"/>
  <c r="A310" i="38"/>
  <c r="G310" i="38"/>
  <c r="S310" i="36"/>
  <c r="AD310" i="36"/>
  <c r="G309" i="36"/>
  <c r="H308" i="32"/>
  <c r="B308" i="32"/>
  <c r="G308" i="34"/>
  <c r="H307" i="34"/>
  <c r="B307" i="34"/>
  <c r="H308" i="35"/>
  <c r="B308" i="35"/>
  <c r="B309" i="33"/>
  <c r="H309" i="33"/>
  <c r="S311" i="35"/>
  <c r="AD311" i="35"/>
  <c r="S310" i="34"/>
  <c r="AD310" i="34"/>
  <c r="I310" i="35"/>
  <c r="A310" i="35"/>
  <c r="G310" i="35"/>
  <c r="S311" i="33"/>
  <c r="AD311" i="33"/>
  <c r="I310" i="33"/>
  <c r="A310" i="33"/>
  <c r="I310" i="32"/>
  <c r="A310" i="32"/>
  <c r="S311" i="32"/>
  <c r="AD311" i="32"/>
  <c r="G309" i="31"/>
  <c r="S310" i="30"/>
  <c r="AD310" i="30"/>
  <c r="I309" i="30"/>
  <c r="A309" i="30"/>
  <c r="G308" i="30"/>
  <c r="S311" i="31"/>
  <c r="AD311" i="31"/>
  <c r="I309" i="31"/>
  <c r="A309" i="31"/>
  <c r="G309" i="30"/>
  <c r="B308" i="29"/>
  <c r="H308" i="29"/>
  <c r="H309" i="29"/>
  <c r="B309" i="29"/>
  <c r="G310" i="29"/>
  <c r="S311" i="29"/>
  <c r="AD311" i="29"/>
  <c r="AJ207" i="1"/>
  <c r="AH208" i="1"/>
  <c r="I310" i="37"/>
  <c r="A310" i="37"/>
  <c r="B309" i="37"/>
  <c r="H310" i="37"/>
  <c r="B310" i="37"/>
  <c r="I311" i="37"/>
  <c r="A311" i="37"/>
  <c r="S312" i="37"/>
  <c r="AD312" i="37"/>
  <c r="H309" i="32"/>
  <c r="H309" i="35"/>
  <c r="S304" i="1"/>
  <c r="AD304" i="1"/>
  <c r="I302" i="1"/>
  <c r="A302" i="1"/>
  <c r="B301" i="1"/>
  <c r="H301" i="1"/>
  <c r="I309" i="36"/>
  <c r="A309" i="36"/>
  <c r="G310" i="32"/>
  <c r="B310" i="32"/>
  <c r="S312" i="38"/>
  <c r="AD312" i="38"/>
  <c r="H309" i="36"/>
  <c r="B309" i="36"/>
  <c r="H308" i="36"/>
  <c r="B308" i="36"/>
  <c r="S311" i="36"/>
  <c r="AD311" i="36"/>
  <c r="I310" i="36"/>
  <c r="A310" i="36"/>
  <c r="H310" i="38"/>
  <c r="B310" i="38"/>
  <c r="I311" i="33"/>
  <c r="A311" i="33"/>
  <c r="S312" i="33"/>
  <c r="AD312" i="33"/>
  <c r="G310" i="33"/>
  <c r="G309" i="34"/>
  <c r="I309" i="34"/>
  <c r="A309" i="34"/>
  <c r="S311" i="34"/>
  <c r="AD311" i="34"/>
  <c r="G310" i="34"/>
  <c r="H310" i="35"/>
  <c r="B310" i="35"/>
  <c r="S312" i="35"/>
  <c r="AD312" i="35"/>
  <c r="H308" i="34"/>
  <c r="B308" i="34"/>
  <c r="I311" i="32"/>
  <c r="A311" i="32"/>
  <c r="S312" i="32"/>
  <c r="AD312" i="32"/>
  <c r="S312" i="31"/>
  <c r="AD312" i="31"/>
  <c r="I311" i="31"/>
  <c r="A311" i="31"/>
  <c r="S311" i="30"/>
  <c r="AD311" i="30"/>
  <c r="I310" i="30"/>
  <c r="A310" i="30"/>
  <c r="B309" i="31"/>
  <c r="H309" i="31"/>
  <c r="H309" i="30"/>
  <c r="B309" i="30"/>
  <c r="G310" i="31"/>
  <c r="B308" i="30"/>
  <c r="H308" i="30"/>
  <c r="I310" i="31"/>
  <c r="A310" i="31"/>
  <c r="I310" i="29"/>
  <c r="A310" i="29"/>
  <c r="H310" i="29"/>
  <c r="B310" i="29"/>
  <c r="S312" i="29"/>
  <c r="AD312" i="29"/>
  <c r="AJ208" i="1"/>
  <c r="AF6" i="1"/>
  <c r="AF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H238" i="1"/>
  <c r="AH239" i="1"/>
  <c r="AH240" i="1"/>
  <c r="AH241" i="1"/>
  <c r="AH242" i="1"/>
  <c r="AH243" i="1"/>
  <c r="AH244" i="1"/>
  <c r="AH245" i="1"/>
  <c r="AH246" i="1"/>
  <c r="AH247" i="1"/>
  <c r="AH248" i="1"/>
  <c r="AH249" i="1"/>
  <c r="AH250" i="1"/>
  <c r="AH251" i="1"/>
  <c r="AH252" i="1"/>
  <c r="AH253" i="1"/>
  <c r="AH254" i="1"/>
  <c r="AH255" i="1"/>
  <c r="AH256" i="1"/>
  <c r="AH257" i="1"/>
  <c r="AH258" i="1"/>
  <c r="AH259" i="1"/>
  <c r="AH260" i="1"/>
  <c r="AH261" i="1"/>
  <c r="AH262" i="1"/>
  <c r="AH263" i="1"/>
  <c r="AH264" i="1"/>
  <c r="AH265" i="1"/>
  <c r="AH266" i="1"/>
  <c r="AH267" i="1"/>
  <c r="AH268" i="1"/>
  <c r="AH269" i="1"/>
  <c r="AH270" i="1"/>
  <c r="AH271" i="1"/>
  <c r="AH272" i="1"/>
  <c r="AH273" i="1"/>
  <c r="AH274" i="1"/>
  <c r="AH275" i="1"/>
  <c r="AH276" i="1"/>
  <c r="AH277" i="1"/>
  <c r="AH278" i="1"/>
  <c r="AH279" i="1"/>
  <c r="AH280" i="1"/>
  <c r="AH281" i="1"/>
  <c r="AH282" i="1"/>
  <c r="AH283" i="1"/>
  <c r="AH284" i="1"/>
  <c r="AH285" i="1"/>
  <c r="AH286" i="1"/>
  <c r="AH287" i="1"/>
  <c r="AH288" i="1"/>
  <c r="AH289" i="1"/>
  <c r="AH290" i="1"/>
  <c r="AH291" i="1"/>
  <c r="AH292" i="1"/>
  <c r="AH293" i="1"/>
  <c r="AH294" i="1"/>
  <c r="AH295" i="1"/>
  <c r="AH296" i="1"/>
  <c r="AH297" i="1"/>
  <c r="AH298" i="1"/>
  <c r="AH299" i="1"/>
  <c r="AH300" i="1"/>
  <c r="AH301" i="1"/>
  <c r="AH302" i="1"/>
  <c r="AH303" i="1"/>
  <c r="AH304" i="1"/>
  <c r="AH305" i="1"/>
  <c r="AH306" i="1"/>
  <c r="AH307" i="1"/>
  <c r="AH308" i="1"/>
  <c r="AH309" i="1"/>
  <c r="AH310" i="1"/>
  <c r="AH311" i="1"/>
  <c r="AH312" i="1"/>
  <c r="AH313" i="1"/>
  <c r="AH314" i="1"/>
  <c r="AH315" i="1"/>
  <c r="AH316" i="1"/>
  <c r="AH317" i="1"/>
  <c r="AH318" i="1"/>
  <c r="AH319" i="1"/>
  <c r="AH320" i="1"/>
  <c r="AH321" i="1"/>
  <c r="AH322" i="1"/>
  <c r="AH323" i="1"/>
  <c r="AH324" i="1"/>
  <c r="AH325" i="1"/>
  <c r="AH326" i="1"/>
  <c r="AH327" i="1"/>
  <c r="AH328" i="1"/>
  <c r="AH329" i="1"/>
  <c r="AH330" i="1"/>
  <c r="AH331" i="1"/>
  <c r="AH332" i="1"/>
  <c r="AH333" i="1"/>
  <c r="AH334" i="1"/>
  <c r="AH335" i="1"/>
  <c r="AH336" i="1"/>
  <c r="AH337" i="1"/>
  <c r="AH338" i="1"/>
  <c r="AH339" i="1"/>
  <c r="AH340" i="1"/>
  <c r="AH341" i="1"/>
  <c r="AH342" i="1"/>
  <c r="AH343" i="1"/>
  <c r="AH344" i="1"/>
  <c r="AH345" i="1"/>
  <c r="AH346" i="1"/>
  <c r="AH347" i="1"/>
  <c r="AH348" i="1"/>
  <c r="AH349" i="1"/>
  <c r="AH350" i="1"/>
  <c r="AH351" i="1"/>
  <c r="AH352" i="1"/>
  <c r="AH353" i="1"/>
  <c r="AH354" i="1"/>
  <c r="AH355" i="1"/>
  <c r="AH356" i="1"/>
  <c r="AH357" i="1"/>
  <c r="AH358" i="1"/>
  <c r="AH359" i="1"/>
  <c r="AH360" i="1"/>
  <c r="AH361" i="1"/>
  <c r="AH362" i="1"/>
  <c r="AH363" i="1"/>
  <c r="AH364" i="1"/>
  <c r="AH365" i="1"/>
  <c r="AH366" i="1"/>
  <c r="AH367" i="1"/>
  <c r="AH368" i="1"/>
  <c r="AH369" i="1"/>
  <c r="AH370" i="1"/>
  <c r="AH371" i="1"/>
  <c r="AH372" i="1"/>
  <c r="AH373" i="1"/>
  <c r="AH374" i="1"/>
  <c r="AH375" i="1"/>
  <c r="AH376" i="1"/>
  <c r="AH377" i="1"/>
  <c r="AH378" i="1"/>
  <c r="AH379" i="1"/>
  <c r="AH380" i="1"/>
  <c r="AH381" i="1"/>
  <c r="AH382" i="1"/>
  <c r="AH383" i="1"/>
  <c r="AH384" i="1"/>
  <c r="AH385" i="1"/>
  <c r="AH386" i="1"/>
  <c r="AH387" i="1"/>
  <c r="AH388" i="1"/>
  <c r="AH389" i="1"/>
  <c r="AH390" i="1"/>
  <c r="AH391" i="1"/>
  <c r="AH392" i="1"/>
  <c r="AH393" i="1"/>
  <c r="AH394" i="1"/>
  <c r="AH395" i="1"/>
  <c r="AH396" i="1"/>
  <c r="AH397" i="1"/>
  <c r="AH398" i="1"/>
  <c r="AH399" i="1"/>
  <c r="AH400" i="1"/>
  <c r="AH401" i="1"/>
  <c r="AH402" i="1"/>
  <c r="AH403" i="1"/>
  <c r="AH404" i="1"/>
  <c r="AH405" i="1"/>
  <c r="AH406" i="1"/>
  <c r="AH407" i="1"/>
  <c r="AH408" i="1"/>
  <c r="AH409" i="1"/>
  <c r="AH410" i="1"/>
  <c r="AH411" i="1"/>
  <c r="AH412" i="1"/>
  <c r="AH413" i="1"/>
  <c r="AH414" i="1"/>
  <c r="AH415" i="1"/>
  <c r="AH416" i="1"/>
  <c r="AH417" i="1"/>
  <c r="AH418" i="1"/>
  <c r="AH419" i="1"/>
  <c r="AH420" i="1"/>
  <c r="AH421" i="1"/>
  <c r="AH422" i="1"/>
  <c r="AH423" i="1"/>
  <c r="AH424" i="1"/>
  <c r="AH425" i="1"/>
  <c r="AH426" i="1"/>
  <c r="AH427" i="1"/>
  <c r="AH428" i="1"/>
  <c r="AH429" i="1"/>
  <c r="AH430" i="1"/>
  <c r="AH431" i="1"/>
  <c r="AH432" i="1"/>
  <c r="AH433" i="1"/>
  <c r="AH434" i="1"/>
  <c r="AH435" i="1"/>
  <c r="AH436" i="1"/>
  <c r="AH437" i="1"/>
  <c r="AH438" i="1"/>
  <c r="AH439" i="1"/>
  <c r="AH440" i="1"/>
  <c r="AH441" i="1"/>
  <c r="AH442" i="1"/>
  <c r="AH443" i="1"/>
  <c r="AH444" i="1"/>
  <c r="AH445" i="1"/>
  <c r="AH446" i="1"/>
  <c r="AH447" i="1"/>
  <c r="AH448" i="1"/>
  <c r="AH449" i="1"/>
  <c r="AH450" i="1"/>
  <c r="AH451" i="1"/>
  <c r="AH452" i="1"/>
  <c r="AH453" i="1"/>
  <c r="AH454" i="1"/>
  <c r="AH455" i="1"/>
  <c r="AH456" i="1"/>
  <c r="AH457" i="1"/>
  <c r="AH458" i="1"/>
  <c r="AH459" i="1"/>
  <c r="AH460" i="1"/>
  <c r="AH461" i="1"/>
  <c r="AH462" i="1"/>
  <c r="AH463" i="1"/>
  <c r="AH464" i="1"/>
  <c r="AH465" i="1"/>
  <c r="AH466" i="1"/>
  <c r="AH467" i="1"/>
  <c r="AH468" i="1"/>
  <c r="AH469" i="1"/>
  <c r="AH470" i="1"/>
  <c r="AH471" i="1"/>
  <c r="AH472" i="1"/>
  <c r="AH473" i="1"/>
  <c r="AH474" i="1"/>
  <c r="AH475" i="1"/>
  <c r="AH476" i="1"/>
  <c r="AH477" i="1"/>
  <c r="AH478" i="1"/>
  <c r="AH479" i="1"/>
  <c r="AH480" i="1"/>
  <c r="AH481" i="1"/>
  <c r="AH482" i="1"/>
  <c r="AH483" i="1"/>
  <c r="AH484" i="1"/>
  <c r="AH485" i="1"/>
  <c r="AH486" i="1"/>
  <c r="AH487" i="1"/>
  <c r="AH488" i="1"/>
  <c r="AH489" i="1"/>
  <c r="AH490" i="1"/>
  <c r="AH491" i="1"/>
  <c r="AH492" i="1"/>
  <c r="AH493" i="1"/>
  <c r="AH494" i="1"/>
  <c r="AH495" i="1"/>
  <c r="AH496" i="1"/>
  <c r="AH497" i="1"/>
  <c r="AH498" i="1"/>
  <c r="AH499" i="1"/>
  <c r="AH500" i="1"/>
  <c r="G311" i="37"/>
  <c r="H311" i="37"/>
  <c r="G312" i="37"/>
  <c r="S313" i="37"/>
  <c r="AD313" i="37"/>
  <c r="H310" i="32"/>
  <c r="I303" i="1"/>
  <c r="A303" i="1"/>
  <c r="S305" i="1"/>
  <c r="AD305" i="1"/>
  <c r="B302" i="1"/>
  <c r="H302" i="1"/>
  <c r="G310" i="30"/>
  <c r="B310" i="30"/>
  <c r="G311" i="33"/>
  <c r="H311" i="33"/>
  <c r="G311" i="31"/>
  <c r="H311" i="31"/>
  <c r="G311" i="32"/>
  <c r="H311" i="32"/>
  <c r="S312" i="36"/>
  <c r="AD312" i="36"/>
  <c r="S313" i="38"/>
  <c r="AD313" i="38"/>
  <c r="G310" i="36"/>
  <c r="G311" i="38"/>
  <c r="I311" i="38"/>
  <c r="A311" i="38"/>
  <c r="H310" i="34"/>
  <c r="B310" i="34"/>
  <c r="H309" i="34"/>
  <c r="B309" i="34"/>
  <c r="H310" i="33"/>
  <c r="B310" i="33"/>
  <c r="I310" i="34"/>
  <c r="A310" i="34"/>
  <c r="S312" i="34"/>
  <c r="AD312" i="34"/>
  <c r="S313" i="32"/>
  <c r="AD313" i="32"/>
  <c r="G312" i="33"/>
  <c r="S313" i="33"/>
  <c r="AD313" i="33"/>
  <c r="G311" i="35"/>
  <c r="S313" i="35"/>
  <c r="AD313" i="35"/>
  <c r="I312" i="35"/>
  <c r="A312" i="35"/>
  <c r="I311" i="34"/>
  <c r="A311" i="34"/>
  <c r="G311" i="34"/>
  <c r="I311" i="35"/>
  <c r="A311" i="35"/>
  <c r="S312" i="30"/>
  <c r="AD312" i="30"/>
  <c r="S313" i="31"/>
  <c r="AD313" i="31"/>
  <c r="G312" i="31"/>
  <c r="H310" i="31"/>
  <c r="B310" i="31"/>
  <c r="I311" i="30"/>
  <c r="A311" i="30"/>
  <c r="G311" i="30"/>
  <c r="S313" i="29"/>
  <c r="AD313" i="29"/>
  <c r="G312" i="29"/>
  <c r="I312" i="29"/>
  <c r="A312" i="29"/>
  <c r="G311" i="29"/>
  <c r="I311" i="29"/>
  <c r="A311" i="29"/>
  <c r="I312" i="37"/>
  <c r="A312" i="37"/>
  <c r="B311" i="37"/>
  <c r="H312" i="37"/>
  <c r="B312" i="37"/>
  <c r="I313" i="37"/>
  <c r="A313" i="37"/>
  <c r="S314" i="37"/>
  <c r="AD314" i="37"/>
  <c r="B311" i="33"/>
  <c r="B311" i="32"/>
  <c r="B311" i="31"/>
  <c r="H310" i="30"/>
  <c r="H303" i="1"/>
  <c r="B303" i="1"/>
  <c r="S306" i="1"/>
  <c r="AD306" i="1"/>
  <c r="I304" i="1"/>
  <c r="A304" i="1"/>
  <c r="G312" i="35"/>
  <c r="H312" i="35"/>
  <c r="S313" i="36"/>
  <c r="AD313" i="36"/>
  <c r="I312" i="36"/>
  <c r="A312" i="36"/>
  <c r="G312" i="36"/>
  <c r="I311" i="36"/>
  <c r="A311" i="36"/>
  <c r="G311" i="36"/>
  <c r="G312" i="38"/>
  <c r="I312" i="38"/>
  <c r="A312" i="38"/>
  <c r="H311" i="38"/>
  <c r="B311" i="38"/>
  <c r="H310" i="36"/>
  <c r="B310" i="36"/>
  <c r="S314" i="38"/>
  <c r="AD314" i="38"/>
  <c r="G313" i="38"/>
  <c r="H312" i="33"/>
  <c r="B312" i="33"/>
  <c r="I313" i="33"/>
  <c r="A313" i="33"/>
  <c r="S314" i="33"/>
  <c r="AD314" i="33"/>
  <c r="H311" i="34"/>
  <c r="B311" i="34"/>
  <c r="I312" i="33"/>
  <c r="A312" i="33"/>
  <c r="I313" i="35"/>
  <c r="A313" i="35"/>
  <c r="G313" i="35"/>
  <c r="I312" i="32"/>
  <c r="A312" i="32"/>
  <c r="G312" i="32"/>
  <c r="H311" i="35"/>
  <c r="B311" i="35"/>
  <c r="S314" i="32"/>
  <c r="AD314" i="32"/>
  <c r="I313" i="32"/>
  <c r="A313" i="32"/>
  <c r="I312" i="34"/>
  <c r="A312" i="34"/>
  <c r="S313" i="34"/>
  <c r="AD313" i="34"/>
  <c r="S314" i="35"/>
  <c r="AD314" i="35"/>
  <c r="B312" i="31"/>
  <c r="H312" i="31"/>
  <c r="S313" i="30"/>
  <c r="AD313" i="30"/>
  <c r="I312" i="30"/>
  <c r="A312" i="30"/>
  <c r="I312" i="31"/>
  <c r="A312" i="31"/>
  <c r="G312" i="30"/>
  <c r="H311" i="30"/>
  <c r="B311" i="30"/>
  <c r="S314" i="31"/>
  <c r="AD314" i="31"/>
  <c r="G313" i="31"/>
  <c r="H311" i="29"/>
  <c r="B311" i="29"/>
  <c r="S314" i="29"/>
  <c r="AD314" i="29"/>
  <c r="G313" i="29"/>
  <c r="B312" i="29"/>
  <c r="H312" i="29"/>
  <c r="G313" i="37"/>
  <c r="H313" i="37"/>
  <c r="I314" i="37"/>
  <c r="A314" i="37"/>
  <c r="S315" i="37"/>
  <c r="AD315" i="37"/>
  <c r="B312" i="35"/>
  <c r="S307" i="1"/>
  <c r="AD307" i="1"/>
  <c r="I305" i="1"/>
  <c r="A305" i="1"/>
  <c r="H304" i="1"/>
  <c r="B304" i="1"/>
  <c r="G313" i="33"/>
  <c r="B313" i="33"/>
  <c r="I313" i="29"/>
  <c r="A313" i="29"/>
  <c r="B313" i="38"/>
  <c r="H312" i="38"/>
  <c r="H313" i="38"/>
  <c r="I313" i="38"/>
  <c r="A313" i="38"/>
  <c r="B312" i="38"/>
  <c r="H311" i="36"/>
  <c r="B311" i="36"/>
  <c r="S315" i="38"/>
  <c r="AD315" i="38"/>
  <c r="G314" i="38"/>
  <c r="S314" i="36"/>
  <c r="AD314" i="36"/>
  <c r="I313" i="36"/>
  <c r="A313" i="36"/>
  <c r="H312" i="36"/>
  <c r="B312" i="36"/>
  <c r="G313" i="32"/>
  <c r="I314" i="33"/>
  <c r="A314" i="33"/>
  <c r="S315" i="33"/>
  <c r="AD315" i="33"/>
  <c r="H312" i="32"/>
  <c r="B312" i="32"/>
  <c r="G312" i="34"/>
  <c r="H313" i="35"/>
  <c r="B313" i="35"/>
  <c r="S315" i="35"/>
  <c r="AD315" i="35"/>
  <c r="S314" i="34"/>
  <c r="AD314" i="34"/>
  <c r="S315" i="32"/>
  <c r="AD315" i="32"/>
  <c r="I314" i="32"/>
  <c r="A314" i="32"/>
  <c r="H313" i="31"/>
  <c r="B313" i="31"/>
  <c r="I314" i="31"/>
  <c r="A314" i="31"/>
  <c r="S315" i="31"/>
  <c r="AD315" i="31"/>
  <c r="H312" i="30"/>
  <c r="B312" i="30"/>
  <c r="I313" i="31"/>
  <c r="A313" i="31"/>
  <c r="S314" i="30"/>
  <c r="AD314" i="30"/>
  <c r="S315" i="29"/>
  <c r="AD315" i="29"/>
  <c r="B313" i="29"/>
  <c r="H313" i="29"/>
  <c r="I314" i="29"/>
  <c r="A314" i="29"/>
  <c r="G314" i="29"/>
  <c r="G314" i="37"/>
  <c r="B314" i="37"/>
  <c r="B313" i="37"/>
  <c r="G315" i="37"/>
  <c r="S316" i="37"/>
  <c r="AD316" i="37"/>
  <c r="H313" i="33"/>
  <c r="B305" i="1"/>
  <c r="H305" i="1"/>
  <c r="S308" i="1"/>
  <c r="AD308" i="1"/>
  <c r="I306" i="1"/>
  <c r="A306" i="1"/>
  <c r="G314" i="31"/>
  <c r="H314" i="31"/>
  <c r="G314" i="33"/>
  <c r="H314" i="33"/>
  <c r="G314" i="32"/>
  <c r="B314" i="32"/>
  <c r="G313" i="36"/>
  <c r="B313" i="36"/>
  <c r="B314" i="38"/>
  <c r="H314" i="38"/>
  <c r="S316" i="38"/>
  <c r="AD316" i="38"/>
  <c r="S315" i="36"/>
  <c r="AD315" i="36"/>
  <c r="G314" i="36"/>
  <c r="I314" i="36"/>
  <c r="A314" i="36"/>
  <c r="I315" i="38"/>
  <c r="A315" i="38"/>
  <c r="G315" i="38"/>
  <c r="I314" i="38"/>
  <c r="A314" i="38"/>
  <c r="I314" i="35"/>
  <c r="A314" i="35"/>
  <c r="I313" i="34"/>
  <c r="A313" i="34"/>
  <c r="G314" i="35"/>
  <c r="S315" i="34"/>
  <c r="AD315" i="34"/>
  <c r="S316" i="33"/>
  <c r="AD316" i="33"/>
  <c r="H312" i="34"/>
  <c r="B312" i="34"/>
  <c r="S316" i="32"/>
  <c r="AD316" i="32"/>
  <c r="I315" i="33"/>
  <c r="A315" i="33"/>
  <c r="G315" i="33"/>
  <c r="G313" i="34"/>
  <c r="G315" i="35"/>
  <c r="S316" i="35"/>
  <c r="AD316" i="35"/>
  <c r="B313" i="32"/>
  <c r="H313" i="32"/>
  <c r="I313" i="30"/>
  <c r="A313" i="30"/>
  <c r="G314" i="30"/>
  <c r="S315" i="30"/>
  <c r="AD315" i="30"/>
  <c r="G313" i="30"/>
  <c r="I315" i="31"/>
  <c r="A315" i="31"/>
  <c r="S316" i="31"/>
  <c r="AD316" i="31"/>
  <c r="H314" i="29"/>
  <c r="B314" i="29"/>
  <c r="S316" i="29"/>
  <c r="AD316" i="29"/>
  <c r="H314" i="37"/>
  <c r="I315" i="37"/>
  <c r="A315" i="37"/>
  <c r="H315" i="37"/>
  <c r="B315" i="37"/>
  <c r="I316" i="37"/>
  <c r="A316" i="37"/>
  <c r="S317" i="37"/>
  <c r="AD317" i="37"/>
  <c r="H313" i="36"/>
  <c r="B314" i="33"/>
  <c r="B314" i="31"/>
  <c r="B306" i="1"/>
  <c r="H306" i="1"/>
  <c r="S309" i="1"/>
  <c r="AD309" i="1"/>
  <c r="I307" i="1"/>
  <c r="A307" i="1"/>
  <c r="H314" i="32"/>
  <c r="H315" i="38"/>
  <c r="B315" i="38"/>
  <c r="S316" i="36"/>
  <c r="AD316" i="36"/>
  <c r="I315" i="36"/>
  <c r="A315" i="36"/>
  <c r="G315" i="36"/>
  <c r="B314" i="36"/>
  <c r="H314" i="36"/>
  <c r="S317" i="38"/>
  <c r="AD317" i="38"/>
  <c r="I316" i="38"/>
  <c r="A316" i="38"/>
  <c r="H315" i="35"/>
  <c r="B315" i="35"/>
  <c r="H314" i="35"/>
  <c r="B314" i="35"/>
  <c r="B315" i="33"/>
  <c r="H315" i="33"/>
  <c r="S317" i="33"/>
  <c r="AD317" i="33"/>
  <c r="G315" i="32"/>
  <c r="I315" i="35"/>
  <c r="A315" i="35"/>
  <c r="I315" i="32"/>
  <c r="A315" i="32"/>
  <c r="G316" i="35"/>
  <c r="S317" i="35"/>
  <c r="AD317" i="35"/>
  <c r="G314" i="34"/>
  <c r="S317" i="32"/>
  <c r="AD317" i="32"/>
  <c r="I316" i="32"/>
  <c r="A316" i="32"/>
  <c r="S316" i="34"/>
  <c r="AD316" i="34"/>
  <c r="G315" i="34"/>
  <c r="B313" i="34"/>
  <c r="H313" i="34"/>
  <c r="I314" i="34"/>
  <c r="A314" i="34"/>
  <c r="H314" i="30"/>
  <c r="B314" i="30"/>
  <c r="H313" i="30"/>
  <c r="B313" i="30"/>
  <c r="S317" i="31"/>
  <c r="AD317" i="31"/>
  <c r="I314" i="30"/>
  <c r="A314" i="30"/>
  <c r="S316" i="30"/>
  <c r="AD316" i="30"/>
  <c r="G315" i="30"/>
  <c r="G316" i="31"/>
  <c r="I316" i="31"/>
  <c r="A316" i="31"/>
  <c r="G315" i="31"/>
  <c r="S317" i="29"/>
  <c r="AD317" i="29"/>
  <c r="I315" i="29"/>
  <c r="A315" i="29"/>
  <c r="G315" i="29"/>
  <c r="G316" i="37"/>
  <c r="B316" i="37"/>
  <c r="I317" i="37"/>
  <c r="A317" i="37"/>
  <c r="S318" i="37"/>
  <c r="AD318" i="37"/>
  <c r="I308" i="1"/>
  <c r="A308" i="1"/>
  <c r="S310" i="1"/>
  <c r="AD310" i="1"/>
  <c r="H307" i="1"/>
  <c r="B307" i="1"/>
  <c r="I315" i="34"/>
  <c r="A315" i="34"/>
  <c r="S317" i="36"/>
  <c r="AD317" i="36"/>
  <c r="B315" i="36"/>
  <c r="H315" i="36"/>
  <c r="S318" i="38"/>
  <c r="AD318" i="38"/>
  <c r="I317" i="38"/>
  <c r="A317" i="38"/>
  <c r="G316" i="38"/>
  <c r="H316" i="35"/>
  <c r="B316" i="35"/>
  <c r="S318" i="33"/>
  <c r="AD318" i="33"/>
  <c r="I317" i="33"/>
  <c r="A317" i="33"/>
  <c r="G316" i="32"/>
  <c r="H315" i="34"/>
  <c r="B315" i="34"/>
  <c r="S317" i="34"/>
  <c r="AD317" i="34"/>
  <c r="H314" i="34"/>
  <c r="B314" i="34"/>
  <c r="I316" i="35"/>
  <c r="A316" i="35"/>
  <c r="G316" i="33"/>
  <c r="H315" i="32"/>
  <c r="B315" i="32"/>
  <c r="I316" i="34"/>
  <c r="A316" i="34"/>
  <c r="I316" i="33"/>
  <c r="A316" i="33"/>
  <c r="S318" i="35"/>
  <c r="AD318" i="35"/>
  <c r="G317" i="35"/>
  <c r="S318" i="32"/>
  <c r="AD318" i="32"/>
  <c r="I317" i="32"/>
  <c r="A317" i="32"/>
  <c r="B315" i="30"/>
  <c r="H315" i="30"/>
  <c r="S317" i="30"/>
  <c r="AD317" i="30"/>
  <c r="I316" i="30"/>
  <c r="A316" i="30"/>
  <c r="H315" i="31"/>
  <c r="B315" i="31"/>
  <c r="S318" i="31"/>
  <c r="AD318" i="31"/>
  <c r="I317" i="31"/>
  <c r="A317" i="31"/>
  <c r="H316" i="31"/>
  <c r="B316" i="31"/>
  <c r="I315" i="30"/>
  <c r="A315" i="30"/>
  <c r="H315" i="29"/>
  <c r="B315" i="29"/>
  <c r="S318" i="29"/>
  <c r="AD318" i="29"/>
  <c r="G316" i="29"/>
  <c r="I316" i="29"/>
  <c r="A316" i="29"/>
  <c r="G317" i="37"/>
  <c r="B317" i="37"/>
  <c r="H316" i="37"/>
  <c r="G318" i="37"/>
  <c r="S319" i="37"/>
  <c r="AD319" i="37"/>
  <c r="H308" i="1"/>
  <c r="B308" i="1"/>
  <c r="S311" i="1"/>
  <c r="AD311" i="1"/>
  <c r="I309" i="1"/>
  <c r="A309" i="1"/>
  <c r="G317" i="31"/>
  <c r="H317" i="31"/>
  <c r="G316" i="30"/>
  <c r="H316" i="30"/>
  <c r="G317" i="32"/>
  <c r="H317" i="32"/>
  <c r="I317" i="35"/>
  <c r="A317" i="35"/>
  <c r="G317" i="33"/>
  <c r="H317" i="33"/>
  <c r="G317" i="38"/>
  <c r="H317" i="38"/>
  <c r="H316" i="38"/>
  <c r="B316" i="38"/>
  <c r="G316" i="36"/>
  <c r="I316" i="36"/>
  <c r="A316" i="36"/>
  <c r="S319" i="38"/>
  <c r="AD319" i="38"/>
  <c r="I318" i="38"/>
  <c r="A318" i="38"/>
  <c r="S318" i="36"/>
  <c r="AD318" i="36"/>
  <c r="B317" i="35"/>
  <c r="H317" i="35"/>
  <c r="B316" i="32"/>
  <c r="H316" i="32"/>
  <c r="S319" i="35"/>
  <c r="AD319" i="35"/>
  <c r="S319" i="33"/>
  <c r="AD319" i="33"/>
  <c r="I318" i="32"/>
  <c r="A318" i="32"/>
  <c r="G318" i="32"/>
  <c r="I318" i="35"/>
  <c r="A318" i="35"/>
  <c r="G318" i="35"/>
  <c r="I318" i="33"/>
  <c r="A318" i="33"/>
  <c r="G318" i="33"/>
  <c r="H316" i="33"/>
  <c r="B316" i="33"/>
  <c r="S318" i="34"/>
  <c r="AD318" i="34"/>
  <c r="S319" i="32"/>
  <c r="AD319" i="32"/>
  <c r="G316" i="34"/>
  <c r="S319" i="31"/>
  <c r="AD319" i="31"/>
  <c r="I318" i="31"/>
  <c r="A318" i="31"/>
  <c r="G318" i="31"/>
  <c r="S318" i="30"/>
  <c r="AD318" i="30"/>
  <c r="I317" i="30"/>
  <c r="A317" i="30"/>
  <c r="G317" i="30"/>
  <c r="S319" i="29"/>
  <c r="AD319" i="29"/>
  <c r="H316" i="29"/>
  <c r="B316" i="29"/>
  <c r="G317" i="29"/>
  <c r="I317" i="29"/>
  <c r="A317" i="29"/>
  <c r="I318" i="37"/>
  <c r="A318" i="37"/>
  <c r="H317" i="37"/>
  <c r="H318" i="37"/>
  <c r="B318" i="37"/>
  <c r="G319" i="37"/>
  <c r="S320" i="37"/>
  <c r="AD320" i="37"/>
  <c r="B317" i="38"/>
  <c r="B317" i="33"/>
  <c r="B317" i="31"/>
  <c r="B316" i="30"/>
  <c r="B310" i="1"/>
  <c r="H310" i="1"/>
  <c r="S312" i="1"/>
  <c r="AD312" i="1"/>
  <c r="H309" i="1"/>
  <c r="B309" i="1"/>
  <c r="I310" i="1"/>
  <c r="A310" i="1"/>
  <c r="B317" i="32"/>
  <c r="G318" i="38"/>
  <c r="H318" i="38"/>
  <c r="S319" i="36"/>
  <c r="AD319" i="36"/>
  <c r="I318" i="36"/>
  <c r="A318" i="36"/>
  <c r="G318" i="36"/>
  <c r="H316" i="36"/>
  <c r="B316" i="36"/>
  <c r="S320" i="38"/>
  <c r="AD320" i="38"/>
  <c r="G317" i="36"/>
  <c r="I317" i="36"/>
  <c r="A317" i="36"/>
  <c r="S320" i="35"/>
  <c r="AD320" i="35"/>
  <c r="G319" i="35"/>
  <c r="H316" i="34"/>
  <c r="B316" i="34"/>
  <c r="H318" i="35"/>
  <c r="B318" i="35"/>
  <c r="H318" i="32"/>
  <c r="B318" i="32"/>
  <c r="I317" i="34"/>
  <c r="A317" i="34"/>
  <c r="H318" i="33"/>
  <c r="B318" i="33"/>
  <c r="S320" i="33"/>
  <c r="AD320" i="33"/>
  <c r="I319" i="32"/>
  <c r="A319" i="32"/>
  <c r="S320" i="32"/>
  <c r="AD320" i="32"/>
  <c r="G317" i="34"/>
  <c r="S319" i="34"/>
  <c r="AD319" i="34"/>
  <c r="I318" i="34"/>
  <c r="A318" i="34"/>
  <c r="S319" i="30"/>
  <c r="AD319" i="30"/>
  <c r="G318" i="30"/>
  <c r="H318" i="31"/>
  <c r="B318" i="31"/>
  <c r="S320" i="31"/>
  <c r="AD320" i="31"/>
  <c r="H317" i="30"/>
  <c r="B317" i="30"/>
  <c r="I319" i="31"/>
  <c r="A319" i="31"/>
  <c r="G319" i="31"/>
  <c r="H317" i="29"/>
  <c r="B317" i="29"/>
  <c r="G318" i="29"/>
  <c r="G319" i="29"/>
  <c r="S320" i="29"/>
  <c r="AD320" i="29"/>
  <c r="I318" i="29"/>
  <c r="A318" i="29"/>
  <c r="I319" i="37"/>
  <c r="A319" i="37"/>
  <c r="B319" i="37"/>
  <c r="H319" i="37"/>
  <c r="I320" i="37"/>
  <c r="A320" i="37"/>
  <c r="S321" i="37"/>
  <c r="AD321" i="37"/>
  <c r="B318" i="38"/>
  <c r="B311" i="1"/>
  <c r="H311" i="1"/>
  <c r="S313" i="1"/>
  <c r="AD313" i="1"/>
  <c r="I311" i="1"/>
  <c r="A311" i="1"/>
  <c r="I312" i="1"/>
  <c r="A312" i="1"/>
  <c r="G318" i="34"/>
  <c r="B318" i="34"/>
  <c r="I319" i="35"/>
  <c r="A319" i="35"/>
  <c r="S320" i="36"/>
  <c r="AD320" i="36"/>
  <c r="G319" i="38"/>
  <c r="H317" i="36"/>
  <c r="B317" i="36"/>
  <c r="I319" i="38"/>
  <c r="A319" i="38"/>
  <c r="S321" i="38"/>
  <c r="AD321" i="38"/>
  <c r="I320" i="38"/>
  <c r="A320" i="38"/>
  <c r="H318" i="36"/>
  <c r="B318" i="36"/>
  <c r="H319" i="35"/>
  <c r="B319" i="35"/>
  <c r="G320" i="32"/>
  <c r="S321" i="32"/>
  <c r="AD321" i="32"/>
  <c r="I320" i="33"/>
  <c r="A320" i="33"/>
  <c r="S321" i="33"/>
  <c r="AD321" i="33"/>
  <c r="G319" i="32"/>
  <c r="B317" i="34"/>
  <c r="H317" i="34"/>
  <c r="G319" i="33"/>
  <c r="S320" i="34"/>
  <c r="AD320" i="34"/>
  <c r="I319" i="33"/>
  <c r="A319" i="33"/>
  <c r="S321" i="35"/>
  <c r="AD321" i="35"/>
  <c r="I320" i="35"/>
  <c r="A320" i="35"/>
  <c r="S321" i="31"/>
  <c r="AD321" i="31"/>
  <c r="G320" i="31"/>
  <c r="S320" i="30"/>
  <c r="AD320" i="30"/>
  <c r="H319" i="31"/>
  <c r="B319" i="31"/>
  <c r="B318" i="30"/>
  <c r="H318" i="30"/>
  <c r="I318" i="30"/>
  <c r="A318" i="30"/>
  <c r="H319" i="29"/>
  <c r="B319" i="29"/>
  <c r="I319" i="29"/>
  <c r="A319" i="29"/>
  <c r="H318" i="29"/>
  <c r="B318" i="29"/>
  <c r="S321" i="29"/>
  <c r="AD321" i="29"/>
  <c r="G320" i="37"/>
  <c r="B320" i="37"/>
  <c r="S322" i="37"/>
  <c r="AD322" i="37"/>
  <c r="I321" i="37"/>
  <c r="A321" i="37"/>
  <c r="G321" i="37"/>
  <c r="H318" i="34"/>
  <c r="B312" i="1"/>
  <c r="H312" i="1"/>
  <c r="S314" i="1"/>
  <c r="AD314" i="1"/>
  <c r="G320" i="38"/>
  <c r="H320" i="38"/>
  <c r="G320" i="35"/>
  <c r="B320" i="35"/>
  <c r="I320" i="36"/>
  <c r="A320" i="36"/>
  <c r="S321" i="36"/>
  <c r="AD321" i="36"/>
  <c r="I319" i="36"/>
  <c r="A319" i="36"/>
  <c r="G319" i="36"/>
  <c r="S322" i="38"/>
  <c r="AD322" i="38"/>
  <c r="I321" i="38"/>
  <c r="A321" i="38"/>
  <c r="B319" i="38"/>
  <c r="H319" i="38"/>
  <c r="H320" i="32"/>
  <c r="B320" i="32"/>
  <c r="H319" i="32"/>
  <c r="B319" i="32"/>
  <c r="G320" i="33"/>
  <c r="H319" i="33"/>
  <c r="B319" i="33"/>
  <c r="I321" i="32"/>
  <c r="A321" i="32"/>
  <c r="S322" i="32"/>
  <c r="AD322" i="32"/>
  <c r="I320" i="32"/>
  <c r="A320" i="32"/>
  <c r="S322" i="35"/>
  <c r="AD322" i="35"/>
  <c r="G320" i="34"/>
  <c r="S321" i="34"/>
  <c r="AD321" i="34"/>
  <c r="I319" i="34"/>
  <c r="A319" i="34"/>
  <c r="I321" i="33"/>
  <c r="A321" i="33"/>
  <c r="S322" i="33"/>
  <c r="AD322" i="33"/>
  <c r="G319" i="34"/>
  <c r="H320" i="31"/>
  <c r="B320" i="31"/>
  <c r="S321" i="30"/>
  <c r="AD321" i="30"/>
  <c r="I320" i="30"/>
  <c r="A320" i="30"/>
  <c r="I319" i="30"/>
  <c r="A319" i="30"/>
  <c r="S322" i="31"/>
  <c r="AD322" i="31"/>
  <c r="G321" i="31"/>
  <c r="G319" i="30"/>
  <c r="I321" i="31"/>
  <c r="A321" i="31"/>
  <c r="I320" i="31"/>
  <c r="A320" i="31"/>
  <c r="G321" i="29"/>
  <c r="S322" i="29"/>
  <c r="AD322" i="29"/>
  <c r="I320" i="29"/>
  <c r="A320" i="29"/>
  <c r="G320" i="29"/>
  <c r="H320" i="37"/>
  <c r="B321" i="37"/>
  <c r="H321" i="37"/>
  <c r="S323" i="37"/>
  <c r="AD323" i="37"/>
  <c r="G322" i="37"/>
  <c r="I322" i="37"/>
  <c r="A322" i="37"/>
  <c r="H320" i="35"/>
  <c r="B320" i="38"/>
  <c r="B313" i="1"/>
  <c r="H313" i="1"/>
  <c r="I313" i="1"/>
  <c r="A313" i="1"/>
  <c r="S315" i="1"/>
  <c r="AD315" i="1"/>
  <c r="G321" i="38"/>
  <c r="B321" i="38"/>
  <c r="G321" i="33"/>
  <c r="B321" i="33"/>
  <c r="G320" i="30"/>
  <c r="B320" i="30"/>
  <c r="S322" i="36"/>
  <c r="AD322" i="36"/>
  <c r="G320" i="36"/>
  <c r="H319" i="36"/>
  <c r="B319" i="36"/>
  <c r="G321" i="36"/>
  <c r="I321" i="36"/>
  <c r="A321" i="36"/>
  <c r="S323" i="38"/>
  <c r="AD323" i="38"/>
  <c r="G322" i="38"/>
  <c r="H320" i="34"/>
  <c r="B320" i="34"/>
  <c r="H320" i="33"/>
  <c r="B320" i="33"/>
  <c r="S322" i="34"/>
  <c r="AD322" i="34"/>
  <c r="S323" i="35"/>
  <c r="AD323" i="35"/>
  <c r="I321" i="35"/>
  <c r="A321" i="35"/>
  <c r="S323" i="32"/>
  <c r="AD323" i="32"/>
  <c r="H319" i="34"/>
  <c r="B319" i="34"/>
  <c r="G321" i="34"/>
  <c r="I321" i="34"/>
  <c r="A321" i="34"/>
  <c r="G321" i="35"/>
  <c r="G322" i="32"/>
  <c r="G321" i="32"/>
  <c r="I320" i="34"/>
  <c r="A320" i="34"/>
  <c r="I322" i="33"/>
  <c r="A322" i="33"/>
  <c r="S323" i="33"/>
  <c r="AD323" i="33"/>
  <c r="H319" i="30"/>
  <c r="B319" i="30"/>
  <c r="S323" i="31"/>
  <c r="AD323" i="31"/>
  <c r="H321" i="31"/>
  <c r="B321" i="31"/>
  <c r="I322" i="31"/>
  <c r="A322" i="31"/>
  <c r="G322" i="31"/>
  <c r="S322" i="30"/>
  <c r="AD322" i="30"/>
  <c r="B321" i="29"/>
  <c r="H321" i="29"/>
  <c r="G322" i="29"/>
  <c r="S323" i="29"/>
  <c r="AD323" i="29"/>
  <c r="B320" i="29"/>
  <c r="H320" i="29"/>
  <c r="I321" i="29"/>
  <c r="A321" i="29"/>
  <c r="H322" i="37"/>
  <c r="B322" i="37"/>
  <c r="S324" i="37"/>
  <c r="AD324" i="37"/>
  <c r="I323" i="37"/>
  <c r="A323" i="37"/>
  <c r="G323" i="37"/>
  <c r="H321" i="38"/>
  <c r="H321" i="33"/>
  <c r="H320" i="30"/>
  <c r="S316" i="1"/>
  <c r="AD316" i="1"/>
  <c r="I314" i="1"/>
  <c r="A314" i="1"/>
  <c r="I322" i="38"/>
  <c r="A322" i="38"/>
  <c r="G322" i="33"/>
  <c r="H322" i="33"/>
  <c r="I322" i="29"/>
  <c r="A322" i="29"/>
  <c r="H321" i="36"/>
  <c r="B321" i="36"/>
  <c r="H320" i="36"/>
  <c r="B320" i="36"/>
  <c r="S323" i="36"/>
  <c r="AD323" i="36"/>
  <c r="G322" i="36"/>
  <c r="I322" i="36"/>
  <c r="A322" i="36"/>
  <c r="G323" i="38"/>
  <c r="S324" i="38"/>
  <c r="AD324" i="38"/>
  <c r="H322" i="38"/>
  <c r="B322" i="38"/>
  <c r="I323" i="38"/>
  <c r="A323" i="38"/>
  <c r="S323" i="34"/>
  <c r="AD323" i="34"/>
  <c r="H322" i="32"/>
  <c r="B322" i="32"/>
  <c r="I322" i="34"/>
  <c r="A322" i="34"/>
  <c r="G322" i="34"/>
  <c r="H321" i="35"/>
  <c r="B321" i="35"/>
  <c r="S324" i="35"/>
  <c r="AD324" i="35"/>
  <c r="B321" i="34"/>
  <c r="H321" i="34"/>
  <c r="S324" i="32"/>
  <c r="AD324" i="32"/>
  <c r="I323" i="35"/>
  <c r="A323" i="35"/>
  <c r="G323" i="35"/>
  <c r="S324" i="33"/>
  <c r="AD324" i="33"/>
  <c r="I322" i="35"/>
  <c r="A322" i="35"/>
  <c r="G322" i="35"/>
  <c r="B321" i="32"/>
  <c r="H321" i="32"/>
  <c r="I322" i="32"/>
  <c r="A322" i="32"/>
  <c r="H322" i="31"/>
  <c r="B322" i="31"/>
  <c r="S323" i="30"/>
  <c r="AD323" i="30"/>
  <c r="G321" i="30"/>
  <c r="S324" i="31"/>
  <c r="AD324" i="31"/>
  <c r="I321" i="30"/>
  <c r="A321" i="30"/>
  <c r="B322" i="29"/>
  <c r="H322" i="29"/>
  <c r="S324" i="29"/>
  <c r="AD324" i="29"/>
  <c r="I323" i="29"/>
  <c r="A323" i="29"/>
  <c r="H323" i="37"/>
  <c r="B323" i="37"/>
  <c r="S325" i="37"/>
  <c r="AD325" i="37"/>
  <c r="I324" i="37"/>
  <c r="A324" i="37"/>
  <c r="G324" i="37"/>
  <c r="B322" i="33"/>
  <c r="H314" i="1"/>
  <c r="B314" i="1"/>
  <c r="S317" i="1"/>
  <c r="AD317" i="1"/>
  <c r="I316" i="1"/>
  <c r="A316" i="1"/>
  <c r="I315" i="1"/>
  <c r="A315" i="1"/>
  <c r="H323" i="38"/>
  <c r="B323" i="38"/>
  <c r="B322" i="36"/>
  <c r="H322" i="36"/>
  <c r="S324" i="36"/>
  <c r="AD324" i="36"/>
  <c r="I324" i="38"/>
  <c r="A324" i="38"/>
  <c r="S325" i="38"/>
  <c r="AD325" i="38"/>
  <c r="S325" i="33"/>
  <c r="AD325" i="33"/>
  <c r="B322" i="34"/>
  <c r="H322" i="34"/>
  <c r="H323" i="35"/>
  <c r="B323" i="35"/>
  <c r="S325" i="35"/>
  <c r="AD325" i="35"/>
  <c r="S325" i="32"/>
  <c r="AD325" i="32"/>
  <c r="G324" i="32"/>
  <c r="G323" i="32"/>
  <c r="G323" i="33"/>
  <c r="S324" i="34"/>
  <c r="AD324" i="34"/>
  <c r="H322" i="35"/>
  <c r="B322" i="35"/>
  <c r="I323" i="32"/>
  <c r="A323" i="32"/>
  <c r="I323" i="33"/>
  <c r="A323" i="33"/>
  <c r="S325" i="31"/>
  <c r="AD325" i="31"/>
  <c r="G324" i="31"/>
  <c r="I324" i="31"/>
  <c r="A324" i="31"/>
  <c r="S324" i="30"/>
  <c r="AD324" i="30"/>
  <c r="G323" i="30"/>
  <c r="H321" i="30"/>
  <c r="B321" i="30"/>
  <c r="G322" i="30"/>
  <c r="G323" i="31"/>
  <c r="I323" i="31"/>
  <c r="A323" i="31"/>
  <c r="I322" i="30"/>
  <c r="A322" i="30"/>
  <c r="S325" i="29"/>
  <c r="AD325" i="29"/>
  <c r="G324" i="29"/>
  <c r="G323" i="29"/>
  <c r="B324" i="37"/>
  <c r="H324" i="37"/>
  <c r="I325" i="37"/>
  <c r="A325" i="37"/>
  <c r="S326" i="37"/>
  <c r="AD326" i="37"/>
  <c r="B315" i="1"/>
  <c r="H315" i="1"/>
  <c r="S318" i="1"/>
  <c r="AD318" i="1"/>
  <c r="I323" i="30"/>
  <c r="A323" i="30"/>
  <c r="I324" i="29"/>
  <c r="A324" i="29"/>
  <c r="S326" i="38"/>
  <c r="AD326" i="38"/>
  <c r="G324" i="38"/>
  <c r="G323" i="36"/>
  <c r="I323" i="36"/>
  <c r="A323" i="36"/>
  <c r="S325" i="36"/>
  <c r="AD325" i="36"/>
  <c r="I324" i="36"/>
  <c r="A324" i="36"/>
  <c r="I325" i="38"/>
  <c r="A325" i="38"/>
  <c r="G325" i="38"/>
  <c r="H324" i="32"/>
  <c r="B324" i="32"/>
  <c r="B323" i="33"/>
  <c r="H323" i="33"/>
  <c r="H323" i="32"/>
  <c r="B323" i="32"/>
  <c r="S326" i="32"/>
  <c r="AD326" i="32"/>
  <c r="S326" i="35"/>
  <c r="AD326" i="35"/>
  <c r="S326" i="33"/>
  <c r="AD326" i="33"/>
  <c r="G323" i="34"/>
  <c r="I325" i="35"/>
  <c r="A325" i="35"/>
  <c r="G325" i="35"/>
  <c r="G325" i="33"/>
  <c r="I325" i="33"/>
  <c r="A325" i="33"/>
  <c r="S325" i="34"/>
  <c r="AD325" i="34"/>
  <c r="G324" i="34"/>
  <c r="I323" i="34"/>
  <c r="A323" i="34"/>
  <c r="I324" i="32"/>
  <c r="A324" i="32"/>
  <c r="G324" i="35"/>
  <c r="G324" i="33"/>
  <c r="I324" i="35"/>
  <c r="A324" i="35"/>
  <c r="I324" i="33"/>
  <c r="A324" i="33"/>
  <c r="H322" i="30"/>
  <c r="B322" i="30"/>
  <c r="B323" i="30"/>
  <c r="H323" i="30"/>
  <c r="S326" i="31"/>
  <c r="AD326" i="31"/>
  <c r="S325" i="30"/>
  <c r="AD325" i="30"/>
  <c r="I325" i="31"/>
  <c r="A325" i="31"/>
  <c r="G325" i="31"/>
  <c r="H323" i="31"/>
  <c r="B323" i="31"/>
  <c r="H324" i="31"/>
  <c r="B324" i="31"/>
  <c r="B324" i="29"/>
  <c r="H324" i="29"/>
  <c r="B323" i="29"/>
  <c r="H323" i="29"/>
  <c r="S326" i="29"/>
  <c r="AD326" i="29"/>
  <c r="G325" i="29"/>
  <c r="G325" i="37"/>
  <c r="H325" i="37"/>
  <c r="S327" i="37"/>
  <c r="AD327" i="37"/>
  <c r="G326" i="37"/>
  <c r="I326" i="37"/>
  <c r="A326" i="37"/>
  <c r="H317" i="1"/>
  <c r="B317" i="1"/>
  <c r="H316" i="1"/>
  <c r="B316" i="1"/>
  <c r="I317" i="1"/>
  <c r="A317" i="1"/>
  <c r="S319" i="1"/>
  <c r="AD319" i="1"/>
  <c r="I325" i="29"/>
  <c r="A325" i="29"/>
  <c r="B323" i="36"/>
  <c r="H323" i="36"/>
  <c r="G324" i="36"/>
  <c r="H325" i="38"/>
  <c r="B325" i="38"/>
  <c r="S327" i="38"/>
  <c r="AD327" i="38"/>
  <c r="G326" i="38"/>
  <c r="I326" i="38"/>
  <c r="A326" i="38"/>
  <c r="S326" i="36"/>
  <c r="AD326" i="36"/>
  <c r="G325" i="36"/>
  <c r="H324" i="38"/>
  <c r="B324" i="38"/>
  <c r="H324" i="34"/>
  <c r="B324" i="34"/>
  <c r="S327" i="33"/>
  <c r="AD327" i="33"/>
  <c r="B324" i="33"/>
  <c r="H324" i="33"/>
  <c r="I324" i="34"/>
  <c r="A324" i="34"/>
  <c r="S327" i="35"/>
  <c r="AD327" i="35"/>
  <c r="G326" i="35"/>
  <c r="I326" i="35"/>
  <c r="A326" i="35"/>
  <c r="I326" i="32"/>
  <c r="A326" i="32"/>
  <c r="S327" i="32"/>
  <c r="AD327" i="32"/>
  <c r="B325" i="33"/>
  <c r="H325" i="33"/>
  <c r="I326" i="33"/>
  <c r="A326" i="33"/>
  <c r="G326" i="33"/>
  <c r="H323" i="34"/>
  <c r="B323" i="34"/>
  <c r="H324" i="35"/>
  <c r="B324" i="35"/>
  <c r="G325" i="32"/>
  <c r="B325" i="35"/>
  <c r="H325" i="35"/>
  <c r="I325" i="32"/>
  <c r="A325" i="32"/>
  <c r="S326" i="34"/>
  <c r="AD326" i="34"/>
  <c r="B325" i="31"/>
  <c r="H325" i="31"/>
  <c r="G324" i="30"/>
  <c r="I324" i="30"/>
  <c r="A324" i="30"/>
  <c r="S326" i="30"/>
  <c r="AD326" i="30"/>
  <c r="S327" i="31"/>
  <c r="AD327" i="31"/>
  <c r="S327" i="29"/>
  <c r="AD327" i="29"/>
  <c r="H325" i="29"/>
  <c r="B325" i="29"/>
  <c r="B325" i="37"/>
  <c r="B326" i="37"/>
  <c r="H326" i="37"/>
  <c r="S328" i="37"/>
  <c r="AD328" i="37"/>
  <c r="G327" i="37"/>
  <c r="I327" i="37"/>
  <c r="A327" i="37"/>
  <c r="S320" i="1"/>
  <c r="AD320" i="1"/>
  <c r="I318" i="1"/>
  <c r="A318" i="1"/>
  <c r="B326" i="38"/>
  <c r="H326" i="38"/>
  <c r="B325" i="36"/>
  <c r="H325" i="36"/>
  <c r="B324" i="36"/>
  <c r="H324" i="36"/>
  <c r="S327" i="36"/>
  <c r="AD327" i="36"/>
  <c r="I326" i="36"/>
  <c r="A326" i="36"/>
  <c r="I327" i="38"/>
  <c r="A327" i="38"/>
  <c r="S328" i="38"/>
  <c r="AD328" i="38"/>
  <c r="G326" i="36"/>
  <c r="I325" i="36"/>
  <c r="A325" i="36"/>
  <c r="B326" i="35"/>
  <c r="H326" i="35"/>
  <c r="S328" i="33"/>
  <c r="AD328" i="33"/>
  <c r="G326" i="32"/>
  <c r="H325" i="32"/>
  <c r="B325" i="32"/>
  <c r="G325" i="34"/>
  <c r="H326" i="33"/>
  <c r="B326" i="33"/>
  <c r="S327" i="34"/>
  <c r="AD327" i="34"/>
  <c r="I325" i="34"/>
  <c r="A325" i="34"/>
  <c r="I327" i="32"/>
  <c r="A327" i="32"/>
  <c r="S328" i="32"/>
  <c r="AD328" i="32"/>
  <c r="G327" i="35"/>
  <c r="S328" i="35"/>
  <c r="AD328" i="35"/>
  <c r="I327" i="33"/>
  <c r="A327" i="33"/>
  <c r="G327" i="33"/>
  <c r="S328" i="31"/>
  <c r="AD328" i="31"/>
  <c r="I327" i="31"/>
  <c r="A327" i="31"/>
  <c r="S327" i="30"/>
  <c r="AD327" i="30"/>
  <c r="I326" i="30"/>
  <c r="A326" i="30"/>
  <c r="G326" i="30"/>
  <c r="B324" i="30"/>
  <c r="H324" i="30"/>
  <c r="G325" i="30"/>
  <c r="G326" i="31"/>
  <c r="I326" i="31"/>
  <c r="A326" i="31"/>
  <c r="I325" i="30"/>
  <c r="A325" i="30"/>
  <c r="G326" i="29"/>
  <c r="S328" i="29"/>
  <c r="AD328" i="29"/>
  <c r="I326" i="29"/>
  <c r="A326" i="29"/>
  <c r="B327" i="37"/>
  <c r="H327" i="37"/>
  <c r="I328" i="37"/>
  <c r="A328" i="37"/>
  <c r="S329" i="37"/>
  <c r="AD329" i="37"/>
  <c r="G328" i="37"/>
  <c r="H319" i="1"/>
  <c r="B319" i="1"/>
  <c r="H318" i="1"/>
  <c r="B318" i="1"/>
  <c r="I319" i="1"/>
  <c r="A319" i="1"/>
  <c r="S321" i="1"/>
  <c r="AD321" i="1"/>
  <c r="G327" i="31"/>
  <c r="H327" i="31"/>
  <c r="I327" i="35"/>
  <c r="A327" i="35"/>
  <c r="S328" i="36"/>
  <c r="AD328" i="36"/>
  <c r="S329" i="38"/>
  <c r="AD329" i="38"/>
  <c r="G327" i="38"/>
  <c r="H326" i="36"/>
  <c r="B326" i="36"/>
  <c r="G327" i="36"/>
  <c r="I327" i="36"/>
  <c r="A327" i="36"/>
  <c r="G327" i="32"/>
  <c r="I326" i="34"/>
  <c r="A326" i="34"/>
  <c r="G328" i="32"/>
  <c r="S329" i="32"/>
  <c r="AD329" i="32"/>
  <c r="H325" i="34"/>
  <c r="B325" i="34"/>
  <c r="G326" i="34"/>
  <c r="H326" i="32"/>
  <c r="B326" i="32"/>
  <c r="H327" i="33"/>
  <c r="B327" i="33"/>
  <c r="S328" i="34"/>
  <c r="AD328" i="34"/>
  <c r="B327" i="35"/>
  <c r="H327" i="35"/>
  <c r="G328" i="33"/>
  <c r="S329" i="33"/>
  <c r="AD329" i="33"/>
  <c r="S329" i="35"/>
  <c r="AD329" i="35"/>
  <c r="G328" i="35"/>
  <c r="I328" i="35"/>
  <c r="A328" i="35"/>
  <c r="H325" i="30"/>
  <c r="B325" i="30"/>
  <c r="H326" i="31"/>
  <c r="B326" i="31"/>
  <c r="H326" i="30"/>
  <c r="B326" i="30"/>
  <c r="S329" i="31"/>
  <c r="AD329" i="31"/>
  <c r="S328" i="30"/>
  <c r="AD328" i="30"/>
  <c r="G327" i="30"/>
  <c r="I328" i="31"/>
  <c r="A328" i="31"/>
  <c r="G328" i="31"/>
  <c r="S329" i="29"/>
  <c r="AD329" i="29"/>
  <c r="G327" i="29"/>
  <c r="H326" i="29"/>
  <c r="B326" i="29"/>
  <c r="I327" i="29"/>
  <c r="A327" i="29"/>
  <c r="H328" i="37"/>
  <c r="B328" i="37"/>
  <c r="I329" i="37"/>
  <c r="A329" i="37"/>
  <c r="S330" i="37"/>
  <c r="AD330" i="37"/>
  <c r="B327" i="31"/>
  <c r="S322" i="1"/>
  <c r="AD322" i="1"/>
  <c r="I320" i="1"/>
  <c r="A320" i="1"/>
  <c r="I321" i="1"/>
  <c r="A321" i="1"/>
  <c r="I327" i="30"/>
  <c r="A327" i="30"/>
  <c r="I328" i="32"/>
  <c r="A328" i="32"/>
  <c r="I328" i="33"/>
  <c r="A328" i="33"/>
  <c r="B327" i="38"/>
  <c r="H327" i="38"/>
  <c r="I328" i="38"/>
  <c r="A328" i="38"/>
  <c r="G328" i="38"/>
  <c r="H327" i="36"/>
  <c r="B327" i="36"/>
  <c r="I328" i="36"/>
  <c r="A328" i="36"/>
  <c r="S329" i="36"/>
  <c r="AD329" i="36"/>
  <c r="S330" i="38"/>
  <c r="AD330" i="38"/>
  <c r="H326" i="34"/>
  <c r="B326" i="34"/>
  <c r="H328" i="33"/>
  <c r="B328" i="33"/>
  <c r="H328" i="32"/>
  <c r="B328" i="32"/>
  <c r="B328" i="35"/>
  <c r="H328" i="35"/>
  <c r="S330" i="35"/>
  <c r="AD330" i="35"/>
  <c r="I329" i="35"/>
  <c r="A329" i="35"/>
  <c r="S330" i="32"/>
  <c r="AD330" i="32"/>
  <c r="G329" i="32"/>
  <c r="G328" i="34"/>
  <c r="S329" i="34"/>
  <c r="AD329" i="34"/>
  <c r="H327" i="32"/>
  <c r="B327" i="32"/>
  <c r="G327" i="34"/>
  <c r="I329" i="33"/>
  <c r="A329" i="33"/>
  <c r="S330" i="33"/>
  <c r="AD330" i="33"/>
  <c r="I327" i="34"/>
  <c r="A327" i="34"/>
  <c r="H328" i="31"/>
  <c r="B328" i="31"/>
  <c r="H327" i="30"/>
  <c r="B327" i="30"/>
  <c r="S330" i="31"/>
  <c r="AD330" i="31"/>
  <c r="I329" i="31"/>
  <c r="A329" i="31"/>
  <c r="S329" i="30"/>
  <c r="AD329" i="30"/>
  <c r="G328" i="29"/>
  <c r="H327" i="29"/>
  <c r="B327" i="29"/>
  <c r="S330" i="29"/>
  <c r="AD330" i="29"/>
  <c r="I328" i="29"/>
  <c r="A328" i="29"/>
  <c r="G329" i="37"/>
  <c r="H329" i="37"/>
  <c r="S331" i="37"/>
  <c r="AD331" i="37"/>
  <c r="I330" i="37"/>
  <c r="A330" i="37"/>
  <c r="G330" i="37"/>
  <c r="H320" i="1"/>
  <c r="B320" i="1"/>
  <c r="H321" i="1"/>
  <c r="B321" i="1"/>
  <c r="S323" i="1"/>
  <c r="AD323" i="1"/>
  <c r="G329" i="31"/>
  <c r="H329" i="31"/>
  <c r="G328" i="36"/>
  <c r="H328" i="36"/>
  <c r="G329" i="33"/>
  <c r="H329" i="33"/>
  <c r="B328" i="38"/>
  <c r="H328" i="38"/>
  <c r="S331" i="38"/>
  <c r="AD331" i="38"/>
  <c r="I330" i="38"/>
  <c r="A330" i="38"/>
  <c r="G330" i="38"/>
  <c r="S330" i="36"/>
  <c r="AD330" i="36"/>
  <c r="G329" i="38"/>
  <c r="I329" i="38"/>
  <c r="A329" i="38"/>
  <c r="B329" i="32"/>
  <c r="H329" i="32"/>
  <c r="H328" i="34"/>
  <c r="B328" i="34"/>
  <c r="S331" i="32"/>
  <c r="AD331" i="32"/>
  <c r="S331" i="35"/>
  <c r="AD331" i="35"/>
  <c r="G330" i="35"/>
  <c r="I329" i="32"/>
  <c r="A329" i="32"/>
  <c r="G329" i="35"/>
  <c r="H327" i="34"/>
  <c r="B327" i="34"/>
  <c r="G330" i="33"/>
  <c r="S331" i="33"/>
  <c r="AD331" i="33"/>
  <c r="I328" i="34"/>
  <c r="A328" i="34"/>
  <c r="S330" i="34"/>
  <c r="AD330" i="34"/>
  <c r="I330" i="31"/>
  <c r="A330" i="31"/>
  <c r="S331" i="31"/>
  <c r="AD331" i="31"/>
  <c r="S330" i="30"/>
  <c r="AD330" i="30"/>
  <c r="G328" i="30"/>
  <c r="I328" i="30"/>
  <c r="A328" i="30"/>
  <c r="S331" i="29"/>
  <c r="AD331" i="29"/>
  <c r="G330" i="29"/>
  <c r="I329" i="29"/>
  <c r="A329" i="29"/>
  <c r="H328" i="29"/>
  <c r="B328" i="29"/>
  <c r="G329" i="29"/>
  <c r="B329" i="37"/>
  <c r="B330" i="37"/>
  <c r="H330" i="37"/>
  <c r="S332" i="37"/>
  <c r="AD332" i="37"/>
  <c r="I331" i="37"/>
  <c r="A331" i="37"/>
  <c r="G331" i="37"/>
  <c r="B329" i="33"/>
  <c r="B329" i="31"/>
  <c r="I322" i="1"/>
  <c r="A322" i="1"/>
  <c r="S324" i="1"/>
  <c r="AD324" i="1"/>
  <c r="G330" i="31"/>
  <c r="H330" i="31"/>
  <c r="B328" i="36"/>
  <c r="B330" i="38"/>
  <c r="H330" i="38"/>
  <c r="B329" i="38"/>
  <c r="H329" i="38"/>
  <c r="S331" i="36"/>
  <c r="AD331" i="36"/>
  <c r="I329" i="36"/>
  <c r="A329" i="36"/>
  <c r="G329" i="36"/>
  <c r="S332" i="38"/>
  <c r="AD332" i="38"/>
  <c r="I331" i="38"/>
  <c r="A331" i="38"/>
  <c r="B330" i="33"/>
  <c r="H330" i="33"/>
  <c r="H330" i="35"/>
  <c r="B330" i="35"/>
  <c r="B329" i="35"/>
  <c r="H329" i="35"/>
  <c r="S332" i="32"/>
  <c r="AD332" i="32"/>
  <c r="I331" i="32"/>
  <c r="A331" i="32"/>
  <c r="G331" i="32"/>
  <c r="S332" i="35"/>
  <c r="AD332" i="35"/>
  <c r="S331" i="34"/>
  <c r="AD331" i="34"/>
  <c r="I331" i="35"/>
  <c r="A331" i="35"/>
  <c r="G331" i="35"/>
  <c r="I330" i="33"/>
  <c r="A330" i="33"/>
  <c r="I330" i="35"/>
  <c r="A330" i="35"/>
  <c r="S332" i="33"/>
  <c r="AD332" i="33"/>
  <c r="I331" i="33"/>
  <c r="A331" i="33"/>
  <c r="I329" i="34"/>
  <c r="A329" i="34"/>
  <c r="G329" i="34"/>
  <c r="G330" i="32"/>
  <c r="I330" i="32"/>
  <c r="A330" i="32"/>
  <c r="H328" i="30"/>
  <c r="B328" i="30"/>
  <c r="S332" i="31"/>
  <c r="AD332" i="31"/>
  <c r="G329" i="30"/>
  <c r="I330" i="30"/>
  <c r="A330" i="30"/>
  <c r="S331" i="30"/>
  <c r="AD331" i="30"/>
  <c r="I331" i="31"/>
  <c r="A331" i="31"/>
  <c r="G331" i="31"/>
  <c r="I329" i="30"/>
  <c r="A329" i="30"/>
  <c r="B330" i="29"/>
  <c r="H330" i="29"/>
  <c r="B329" i="29"/>
  <c r="H329" i="29"/>
  <c r="S332" i="29"/>
  <c r="AD332" i="29"/>
  <c r="G331" i="29"/>
  <c r="I330" i="29"/>
  <c r="A330" i="29"/>
  <c r="B331" i="37"/>
  <c r="H331" i="37"/>
  <c r="S333" i="37"/>
  <c r="AD333" i="37"/>
  <c r="I332" i="37"/>
  <c r="A332" i="37"/>
  <c r="G332" i="37"/>
  <c r="B330" i="31"/>
  <c r="B322" i="1"/>
  <c r="H322" i="1"/>
  <c r="S325" i="1"/>
  <c r="AD325" i="1"/>
  <c r="I324" i="1"/>
  <c r="A324" i="1"/>
  <c r="I323" i="1"/>
  <c r="A323" i="1"/>
  <c r="G331" i="33"/>
  <c r="H331" i="33"/>
  <c r="I331" i="29"/>
  <c r="A331" i="29"/>
  <c r="H329" i="36"/>
  <c r="B329" i="36"/>
  <c r="I330" i="36"/>
  <c r="A330" i="36"/>
  <c r="S332" i="36"/>
  <c r="AD332" i="36"/>
  <c r="S333" i="38"/>
  <c r="AD333" i="38"/>
  <c r="G331" i="38"/>
  <c r="G330" i="36"/>
  <c r="H331" i="32"/>
  <c r="B331" i="32"/>
  <c r="H331" i="35"/>
  <c r="B331" i="35"/>
  <c r="H330" i="32"/>
  <c r="B330" i="32"/>
  <c r="B329" i="34"/>
  <c r="H329" i="34"/>
  <c r="G330" i="34"/>
  <c r="S332" i="34"/>
  <c r="AD332" i="34"/>
  <c r="I331" i="34"/>
  <c r="A331" i="34"/>
  <c r="I332" i="35"/>
  <c r="A332" i="35"/>
  <c r="S333" i="35"/>
  <c r="AD333" i="35"/>
  <c r="I330" i="34"/>
  <c r="A330" i="34"/>
  <c r="S333" i="33"/>
  <c r="AD333" i="33"/>
  <c r="I332" i="33"/>
  <c r="A332" i="33"/>
  <c r="S333" i="32"/>
  <c r="AD333" i="32"/>
  <c r="G332" i="32"/>
  <c r="S332" i="30"/>
  <c r="AD332" i="30"/>
  <c r="G331" i="30"/>
  <c r="S333" i="31"/>
  <c r="AD333" i="31"/>
  <c r="H329" i="30"/>
  <c r="B329" i="30"/>
  <c r="G330" i="30"/>
  <c r="H331" i="31"/>
  <c r="B331" i="31"/>
  <c r="S333" i="29"/>
  <c r="AD333" i="29"/>
  <c r="I332" i="29"/>
  <c r="A332" i="29"/>
  <c r="H331" i="29"/>
  <c r="B331" i="29"/>
  <c r="H332" i="37"/>
  <c r="B332" i="37"/>
  <c r="G333" i="37"/>
  <c r="S334" i="37"/>
  <c r="AD334" i="37"/>
  <c r="B331" i="33"/>
  <c r="B323" i="1"/>
  <c r="H323" i="1"/>
  <c r="H324" i="1"/>
  <c r="B324" i="1"/>
  <c r="S326" i="1"/>
  <c r="AD326" i="1"/>
  <c r="I331" i="30"/>
  <c r="A331" i="30"/>
  <c r="I332" i="32"/>
  <c r="A332" i="32"/>
  <c r="G332" i="29"/>
  <c r="H332" i="29"/>
  <c r="S333" i="36"/>
  <c r="AD333" i="36"/>
  <c r="I332" i="36"/>
  <c r="A332" i="36"/>
  <c r="G332" i="36"/>
  <c r="G331" i="36"/>
  <c r="G332" i="38"/>
  <c r="H331" i="38"/>
  <c r="B331" i="38"/>
  <c r="B330" i="36"/>
  <c r="H330" i="36"/>
  <c r="I331" i="36"/>
  <c r="A331" i="36"/>
  <c r="I333" i="38"/>
  <c r="A333" i="38"/>
  <c r="S334" i="38"/>
  <c r="AD334" i="38"/>
  <c r="I332" i="38"/>
  <c r="A332" i="38"/>
  <c r="B330" i="34"/>
  <c r="H330" i="34"/>
  <c r="G332" i="35"/>
  <c r="B332" i="32"/>
  <c r="H332" i="32"/>
  <c r="S334" i="35"/>
  <c r="AD334" i="35"/>
  <c r="S334" i="32"/>
  <c r="AD334" i="32"/>
  <c r="I333" i="32"/>
  <c r="A333" i="32"/>
  <c r="I333" i="35"/>
  <c r="A333" i="35"/>
  <c r="G333" i="35"/>
  <c r="G331" i="34"/>
  <c r="G332" i="33"/>
  <c r="S333" i="34"/>
  <c r="AD333" i="34"/>
  <c r="G333" i="33"/>
  <c r="I333" i="33"/>
  <c r="A333" i="33"/>
  <c r="I332" i="34"/>
  <c r="A332" i="34"/>
  <c r="G332" i="34"/>
  <c r="S334" i="33"/>
  <c r="AD334" i="33"/>
  <c r="B331" i="30"/>
  <c r="H331" i="30"/>
  <c r="S334" i="31"/>
  <c r="AD334" i="31"/>
  <c r="H330" i="30"/>
  <c r="B330" i="30"/>
  <c r="I332" i="31"/>
  <c r="A332" i="31"/>
  <c r="S333" i="30"/>
  <c r="AD333" i="30"/>
  <c r="G332" i="31"/>
  <c r="S334" i="29"/>
  <c r="AD334" i="29"/>
  <c r="I333" i="29"/>
  <c r="A333" i="29"/>
  <c r="G333" i="29"/>
  <c r="I333" i="37"/>
  <c r="A333" i="37"/>
  <c r="H333" i="37"/>
  <c r="B333" i="37"/>
  <c r="S335" i="37"/>
  <c r="AD335" i="37"/>
  <c r="I334" i="37"/>
  <c r="A334" i="37"/>
  <c r="G334" i="37"/>
  <c r="B332" i="29"/>
  <c r="I325" i="1"/>
  <c r="A325" i="1"/>
  <c r="S327" i="1"/>
  <c r="AD327" i="1"/>
  <c r="B331" i="36"/>
  <c r="H331" i="36"/>
  <c r="H332" i="36"/>
  <c r="B332" i="36"/>
  <c r="S334" i="36"/>
  <c r="AD334" i="36"/>
  <c r="G333" i="36"/>
  <c r="I333" i="36"/>
  <c r="A333" i="36"/>
  <c r="H332" i="38"/>
  <c r="B332" i="38"/>
  <c r="G333" i="38"/>
  <c r="S335" i="38"/>
  <c r="AD335" i="38"/>
  <c r="G334" i="38"/>
  <c r="H332" i="34"/>
  <c r="B332" i="34"/>
  <c r="S334" i="34"/>
  <c r="AD334" i="34"/>
  <c r="B333" i="35"/>
  <c r="H333" i="35"/>
  <c r="H332" i="33"/>
  <c r="B332" i="33"/>
  <c r="H332" i="35"/>
  <c r="B332" i="35"/>
  <c r="H331" i="34"/>
  <c r="B331" i="34"/>
  <c r="G333" i="32"/>
  <c r="H333" i="33"/>
  <c r="B333" i="33"/>
  <c r="S335" i="35"/>
  <c r="AD335" i="35"/>
  <c r="I334" i="35"/>
  <c r="A334" i="35"/>
  <c r="S335" i="33"/>
  <c r="AD335" i="33"/>
  <c r="I334" i="33"/>
  <c r="A334" i="33"/>
  <c r="I334" i="32"/>
  <c r="A334" i="32"/>
  <c r="S335" i="32"/>
  <c r="AD335" i="32"/>
  <c r="G332" i="30"/>
  <c r="G333" i="31"/>
  <c r="H332" i="31"/>
  <c r="B332" i="31"/>
  <c r="I332" i="30"/>
  <c r="A332" i="30"/>
  <c r="S335" i="31"/>
  <c r="AD335" i="31"/>
  <c r="I333" i="31"/>
  <c r="A333" i="31"/>
  <c r="S334" i="30"/>
  <c r="AD334" i="30"/>
  <c r="S335" i="29"/>
  <c r="AD335" i="29"/>
  <c r="H333" i="29"/>
  <c r="B333" i="29"/>
  <c r="B334" i="37"/>
  <c r="H334" i="37"/>
  <c r="S336" i="37"/>
  <c r="AD336" i="37"/>
  <c r="G335" i="37"/>
  <c r="I335" i="37"/>
  <c r="A335" i="37"/>
  <c r="H325" i="1"/>
  <c r="B325" i="1"/>
  <c r="S328" i="1"/>
  <c r="AD328" i="1"/>
  <c r="I326" i="1"/>
  <c r="A326" i="1"/>
  <c r="G334" i="32"/>
  <c r="H334" i="32"/>
  <c r="G334" i="33"/>
  <c r="B334" i="33"/>
  <c r="G334" i="35"/>
  <c r="B334" i="35"/>
  <c r="I334" i="38"/>
  <c r="A334" i="38"/>
  <c r="H333" i="36"/>
  <c r="B333" i="36"/>
  <c r="B334" i="38"/>
  <c r="H334" i="38"/>
  <c r="S336" i="38"/>
  <c r="AD336" i="38"/>
  <c r="H333" i="38"/>
  <c r="B333" i="38"/>
  <c r="S335" i="36"/>
  <c r="AD335" i="36"/>
  <c r="G335" i="32"/>
  <c r="S336" i="32"/>
  <c r="AD336" i="32"/>
  <c r="S335" i="34"/>
  <c r="AD335" i="34"/>
  <c r="H333" i="32"/>
  <c r="B333" i="32"/>
  <c r="G334" i="34"/>
  <c r="I334" i="34"/>
  <c r="A334" i="34"/>
  <c r="I335" i="33"/>
  <c r="A335" i="33"/>
  <c r="S336" i="33"/>
  <c r="AD336" i="33"/>
  <c r="G333" i="34"/>
  <c r="I333" i="34"/>
  <c r="A333" i="34"/>
  <c r="S336" i="35"/>
  <c r="AD336" i="35"/>
  <c r="G335" i="35"/>
  <c r="S335" i="30"/>
  <c r="AD335" i="30"/>
  <c r="S336" i="31"/>
  <c r="AD336" i="31"/>
  <c r="I335" i="31"/>
  <c r="A335" i="31"/>
  <c r="B332" i="30"/>
  <c r="H332" i="30"/>
  <c r="G334" i="31"/>
  <c r="G333" i="30"/>
  <c r="B333" i="31"/>
  <c r="H333" i="31"/>
  <c r="I334" i="31"/>
  <c r="A334" i="31"/>
  <c r="I333" i="30"/>
  <c r="A333" i="30"/>
  <c r="G334" i="29"/>
  <c r="I334" i="29"/>
  <c r="A334" i="29"/>
  <c r="S336" i="29"/>
  <c r="AD336" i="29"/>
  <c r="B334" i="32"/>
  <c r="B335" i="37"/>
  <c r="H335" i="37"/>
  <c r="S337" i="37"/>
  <c r="AD337" i="37"/>
  <c r="I336" i="37"/>
  <c r="A336" i="37"/>
  <c r="G336" i="37"/>
  <c r="H334" i="35"/>
  <c r="H334" i="33"/>
  <c r="I327" i="1"/>
  <c r="A327" i="1"/>
  <c r="S329" i="1"/>
  <c r="AD329" i="1"/>
  <c r="B326" i="1"/>
  <c r="H326" i="1"/>
  <c r="I335" i="32"/>
  <c r="A335" i="32"/>
  <c r="I335" i="35"/>
  <c r="A335" i="35"/>
  <c r="I334" i="36"/>
  <c r="A334" i="36"/>
  <c r="S336" i="36"/>
  <c r="AD336" i="36"/>
  <c r="G335" i="36"/>
  <c r="S337" i="38"/>
  <c r="AD337" i="38"/>
  <c r="I336" i="38"/>
  <c r="A336" i="38"/>
  <c r="G335" i="38"/>
  <c r="I335" i="38"/>
  <c r="A335" i="38"/>
  <c r="G334" i="36"/>
  <c r="H335" i="32"/>
  <c r="B335" i="32"/>
  <c r="H333" i="34"/>
  <c r="B333" i="34"/>
  <c r="H335" i="35"/>
  <c r="B335" i="35"/>
  <c r="S337" i="33"/>
  <c r="AD337" i="33"/>
  <c r="I335" i="34"/>
  <c r="A335" i="34"/>
  <c r="S336" i="34"/>
  <c r="AD336" i="34"/>
  <c r="S337" i="35"/>
  <c r="AD337" i="35"/>
  <c r="I336" i="33"/>
  <c r="A336" i="33"/>
  <c r="G336" i="33"/>
  <c r="G335" i="33"/>
  <c r="H334" i="34"/>
  <c r="B334" i="34"/>
  <c r="I336" i="32"/>
  <c r="A336" i="32"/>
  <c r="S337" i="32"/>
  <c r="AD337" i="32"/>
  <c r="H333" i="30"/>
  <c r="B333" i="30"/>
  <c r="S337" i="31"/>
  <c r="AD337" i="31"/>
  <c r="I336" i="31"/>
  <c r="A336" i="31"/>
  <c r="H334" i="31"/>
  <c r="B334" i="31"/>
  <c r="S336" i="30"/>
  <c r="AD336" i="30"/>
  <c r="G334" i="30"/>
  <c r="G335" i="31"/>
  <c r="I334" i="30"/>
  <c r="A334" i="30"/>
  <c r="I336" i="29"/>
  <c r="A336" i="29"/>
  <c r="S337" i="29"/>
  <c r="AD337" i="29"/>
  <c r="G335" i="29"/>
  <c r="H334" i="29"/>
  <c r="B334" i="29"/>
  <c r="I335" i="29"/>
  <c r="A335" i="29"/>
  <c r="H336" i="37"/>
  <c r="B336" i="37"/>
  <c r="S338" i="37"/>
  <c r="AD338" i="37"/>
  <c r="G337" i="37"/>
  <c r="I337" i="37"/>
  <c r="A337" i="37"/>
  <c r="B327" i="1"/>
  <c r="H327" i="1"/>
  <c r="S330" i="1"/>
  <c r="AD330" i="1"/>
  <c r="I329" i="1"/>
  <c r="A329" i="1"/>
  <c r="I328" i="1"/>
  <c r="A328" i="1"/>
  <c r="G336" i="29"/>
  <c r="B336" i="29"/>
  <c r="G336" i="31"/>
  <c r="H336" i="31"/>
  <c r="G336" i="32"/>
  <c r="B336" i="32"/>
  <c r="G336" i="38"/>
  <c r="H336" i="38"/>
  <c r="I335" i="36"/>
  <c r="A335" i="36"/>
  <c r="B335" i="38"/>
  <c r="H335" i="38"/>
  <c r="S338" i="38"/>
  <c r="AD338" i="38"/>
  <c r="H334" i="36"/>
  <c r="B334" i="36"/>
  <c r="I337" i="38"/>
  <c r="A337" i="38"/>
  <c r="G337" i="38"/>
  <c r="S337" i="36"/>
  <c r="AD337" i="36"/>
  <c r="H335" i="36"/>
  <c r="B335" i="36"/>
  <c r="S338" i="33"/>
  <c r="AD338" i="33"/>
  <c r="H336" i="33"/>
  <c r="B336" i="33"/>
  <c r="G336" i="35"/>
  <c r="S337" i="34"/>
  <c r="AD337" i="34"/>
  <c r="I336" i="34"/>
  <c r="A336" i="34"/>
  <c r="G336" i="34"/>
  <c r="G335" i="34"/>
  <c r="G337" i="32"/>
  <c r="S338" i="32"/>
  <c r="AD338" i="32"/>
  <c r="S338" i="35"/>
  <c r="AD338" i="35"/>
  <c r="I337" i="35"/>
  <c r="A337" i="35"/>
  <c r="I336" i="35"/>
  <c r="A336" i="35"/>
  <c r="H335" i="33"/>
  <c r="B335" i="33"/>
  <c r="S338" i="31"/>
  <c r="AD338" i="31"/>
  <c r="I337" i="31"/>
  <c r="A337" i="31"/>
  <c r="H334" i="30"/>
  <c r="B334" i="30"/>
  <c r="G335" i="30"/>
  <c r="H335" i="31"/>
  <c r="B335" i="31"/>
  <c r="S337" i="30"/>
  <c r="AD337" i="30"/>
  <c r="I335" i="30"/>
  <c r="A335" i="30"/>
  <c r="H335" i="29"/>
  <c r="B335" i="29"/>
  <c r="I337" i="29"/>
  <c r="A337" i="29"/>
  <c r="S338" i="29"/>
  <c r="AD338" i="29"/>
  <c r="H337" i="37"/>
  <c r="B337" i="37"/>
  <c r="S339" i="37"/>
  <c r="AD339" i="37"/>
  <c r="G338" i="37"/>
  <c r="I338" i="37"/>
  <c r="A338" i="37"/>
  <c r="H336" i="32"/>
  <c r="B336" i="31"/>
  <c r="H336" i="29"/>
  <c r="B328" i="1"/>
  <c r="H328" i="1"/>
  <c r="S331" i="1"/>
  <c r="AD331" i="1"/>
  <c r="G337" i="35"/>
  <c r="B337" i="35"/>
  <c r="B336" i="38"/>
  <c r="G337" i="29"/>
  <c r="B337" i="29"/>
  <c r="S338" i="36"/>
  <c r="AD338" i="36"/>
  <c r="G337" i="36"/>
  <c r="I337" i="36"/>
  <c r="A337" i="36"/>
  <c r="S339" i="38"/>
  <c r="AD339" i="38"/>
  <c r="G338" i="38"/>
  <c r="G336" i="36"/>
  <c r="I336" i="36"/>
  <c r="A336" i="36"/>
  <c r="H337" i="38"/>
  <c r="B337" i="38"/>
  <c r="B337" i="32"/>
  <c r="H337" i="32"/>
  <c r="S338" i="34"/>
  <c r="AD338" i="34"/>
  <c r="H336" i="35"/>
  <c r="B336" i="35"/>
  <c r="H335" i="34"/>
  <c r="B335" i="34"/>
  <c r="I337" i="32"/>
  <c r="A337" i="32"/>
  <c r="S339" i="33"/>
  <c r="AD339" i="33"/>
  <c r="S339" i="32"/>
  <c r="AD339" i="32"/>
  <c r="I338" i="33"/>
  <c r="A338" i="33"/>
  <c r="G338" i="33"/>
  <c r="H336" i="34"/>
  <c r="B336" i="34"/>
  <c r="G337" i="34"/>
  <c r="I337" i="34"/>
  <c r="A337" i="34"/>
  <c r="G338" i="35"/>
  <c r="G337" i="33"/>
  <c r="S339" i="35"/>
  <c r="AD339" i="35"/>
  <c r="I338" i="35"/>
  <c r="A338" i="35"/>
  <c r="I337" i="33"/>
  <c r="A337" i="33"/>
  <c r="S339" i="31"/>
  <c r="AD339" i="31"/>
  <c r="S338" i="30"/>
  <c r="AD338" i="30"/>
  <c r="G337" i="30"/>
  <c r="G337" i="31"/>
  <c r="G336" i="30"/>
  <c r="H335" i="30"/>
  <c r="B335" i="30"/>
  <c r="I336" i="30"/>
  <c r="A336" i="30"/>
  <c r="I338" i="31"/>
  <c r="A338" i="31"/>
  <c r="G338" i="31"/>
  <c r="S339" i="29"/>
  <c r="AD339" i="29"/>
  <c r="H338" i="37"/>
  <c r="B338" i="37"/>
  <c r="S340" i="37"/>
  <c r="AD340" i="37"/>
  <c r="I339" i="37"/>
  <c r="A339" i="37"/>
  <c r="G339" i="37"/>
  <c r="H337" i="35"/>
  <c r="H337" i="29"/>
  <c r="S332" i="1"/>
  <c r="AD332" i="1"/>
  <c r="I330" i="1"/>
  <c r="A330" i="1"/>
  <c r="H329" i="1"/>
  <c r="B329" i="1"/>
  <c r="I338" i="38"/>
  <c r="A338" i="38"/>
  <c r="S340" i="38"/>
  <c r="AD340" i="38"/>
  <c r="H336" i="36"/>
  <c r="B336" i="36"/>
  <c r="I339" i="38"/>
  <c r="A339" i="38"/>
  <c r="G339" i="38"/>
  <c r="H337" i="36"/>
  <c r="B337" i="36"/>
  <c r="H338" i="38"/>
  <c r="B338" i="38"/>
  <c r="S339" i="36"/>
  <c r="AD339" i="36"/>
  <c r="G338" i="36"/>
  <c r="I338" i="36"/>
  <c r="A338" i="36"/>
  <c r="H338" i="35"/>
  <c r="B338" i="35"/>
  <c r="B337" i="34"/>
  <c r="H337" i="34"/>
  <c r="S340" i="32"/>
  <c r="AD340" i="32"/>
  <c r="S339" i="34"/>
  <c r="AD339" i="34"/>
  <c r="I339" i="32"/>
  <c r="A339" i="32"/>
  <c r="G339" i="32"/>
  <c r="I338" i="34"/>
  <c r="A338" i="34"/>
  <c r="G338" i="34"/>
  <c r="G338" i="32"/>
  <c r="I339" i="35"/>
  <c r="A339" i="35"/>
  <c r="S340" i="35"/>
  <c r="AD340" i="35"/>
  <c r="I338" i="32"/>
  <c r="A338" i="32"/>
  <c r="B338" i="33"/>
  <c r="H338" i="33"/>
  <c r="S340" i="33"/>
  <c r="AD340" i="33"/>
  <c r="I339" i="33"/>
  <c r="A339" i="33"/>
  <c r="H337" i="33"/>
  <c r="B337" i="33"/>
  <c r="H337" i="30"/>
  <c r="B337" i="30"/>
  <c r="H338" i="31"/>
  <c r="B338" i="31"/>
  <c r="H337" i="31"/>
  <c r="B337" i="31"/>
  <c r="S340" i="31"/>
  <c r="AD340" i="31"/>
  <c r="H336" i="30"/>
  <c r="B336" i="30"/>
  <c r="G338" i="30"/>
  <c r="S339" i="30"/>
  <c r="AD339" i="30"/>
  <c r="I339" i="31"/>
  <c r="A339" i="31"/>
  <c r="G339" i="31"/>
  <c r="I337" i="30"/>
  <c r="A337" i="30"/>
  <c r="S340" i="29"/>
  <c r="AD340" i="29"/>
  <c r="I339" i="29"/>
  <c r="A339" i="29"/>
  <c r="I338" i="29"/>
  <c r="A338" i="29"/>
  <c r="G338" i="29"/>
  <c r="H339" i="37"/>
  <c r="B339" i="37"/>
  <c r="S341" i="37"/>
  <c r="AD341" i="37"/>
  <c r="I340" i="37"/>
  <c r="A340" i="37"/>
  <c r="G340" i="37"/>
  <c r="B330" i="1"/>
  <c r="H330" i="1"/>
  <c r="S333" i="1"/>
  <c r="AD333" i="1"/>
  <c r="I332" i="1"/>
  <c r="A332" i="1"/>
  <c r="I331" i="1"/>
  <c r="A331" i="1"/>
  <c r="I338" i="30"/>
  <c r="A338" i="30"/>
  <c r="G339" i="33"/>
  <c r="B339" i="33"/>
  <c r="G339" i="29"/>
  <c r="H339" i="29"/>
  <c r="S341" i="38"/>
  <c r="AD341" i="38"/>
  <c r="B339" i="38"/>
  <c r="H339" i="38"/>
  <c r="I340" i="38"/>
  <c r="A340" i="38"/>
  <c r="G340" i="38"/>
  <c r="S340" i="36"/>
  <c r="AD340" i="36"/>
  <c r="B338" i="36"/>
  <c r="H338" i="36"/>
  <c r="I339" i="36"/>
  <c r="A339" i="36"/>
  <c r="G339" i="36"/>
  <c r="G339" i="35"/>
  <c r="S341" i="32"/>
  <c r="AD341" i="32"/>
  <c r="I340" i="32"/>
  <c r="A340" i="32"/>
  <c r="B338" i="34"/>
  <c r="H338" i="34"/>
  <c r="H339" i="32"/>
  <c r="B339" i="32"/>
  <c r="S341" i="33"/>
  <c r="AD341" i="33"/>
  <c r="S341" i="35"/>
  <c r="AD341" i="35"/>
  <c r="S340" i="34"/>
  <c r="AD340" i="34"/>
  <c r="G339" i="34"/>
  <c r="H338" i="32"/>
  <c r="B338" i="32"/>
  <c r="I340" i="31"/>
  <c r="A340" i="31"/>
  <c r="S341" i="31"/>
  <c r="AD341" i="31"/>
  <c r="H338" i="30"/>
  <c r="B338" i="30"/>
  <c r="G339" i="30"/>
  <c r="S340" i="30"/>
  <c r="AD340" i="30"/>
  <c r="H339" i="31"/>
  <c r="B339" i="31"/>
  <c r="B338" i="29"/>
  <c r="H338" i="29"/>
  <c r="S341" i="29"/>
  <c r="AD341" i="29"/>
  <c r="I340" i="29"/>
  <c r="A340" i="29"/>
  <c r="H340" i="37"/>
  <c r="B340" i="37"/>
  <c r="S342" i="37"/>
  <c r="AD342" i="37"/>
  <c r="I341" i="37"/>
  <c r="A341" i="37"/>
  <c r="G341" i="37"/>
  <c r="H339" i="33"/>
  <c r="B339" i="29"/>
  <c r="B331" i="1"/>
  <c r="H331" i="1"/>
  <c r="S334" i="1"/>
  <c r="AD334" i="1"/>
  <c r="I339" i="30"/>
  <c r="A339" i="30"/>
  <c r="G340" i="32"/>
  <c r="H340" i="32"/>
  <c r="G340" i="31"/>
  <c r="H340" i="31"/>
  <c r="B339" i="36"/>
  <c r="H339" i="36"/>
  <c r="H340" i="38"/>
  <c r="B340" i="38"/>
  <c r="S341" i="36"/>
  <c r="AD341" i="36"/>
  <c r="S342" i="38"/>
  <c r="AD342" i="38"/>
  <c r="H339" i="34"/>
  <c r="B339" i="34"/>
  <c r="S342" i="35"/>
  <c r="AD342" i="35"/>
  <c r="I341" i="35"/>
  <c r="A341" i="35"/>
  <c r="S341" i="34"/>
  <c r="AD341" i="34"/>
  <c r="S342" i="32"/>
  <c r="AD342" i="32"/>
  <c r="I341" i="32"/>
  <c r="A341" i="32"/>
  <c r="I339" i="34"/>
  <c r="A339" i="34"/>
  <c r="S342" i="33"/>
  <c r="AD342" i="33"/>
  <c r="I341" i="33"/>
  <c r="A341" i="33"/>
  <c r="G340" i="35"/>
  <c r="G340" i="33"/>
  <c r="I340" i="35"/>
  <c r="A340" i="35"/>
  <c r="I340" i="33"/>
  <c r="A340" i="33"/>
  <c r="H339" i="35"/>
  <c r="B339" i="35"/>
  <c r="B339" i="30"/>
  <c r="H339" i="30"/>
  <c r="G340" i="30"/>
  <c r="S341" i="30"/>
  <c r="AD341" i="30"/>
  <c r="G341" i="31"/>
  <c r="S342" i="31"/>
  <c r="AD342" i="31"/>
  <c r="I341" i="29"/>
  <c r="A341" i="29"/>
  <c r="S342" i="29"/>
  <c r="AD342" i="29"/>
  <c r="G340" i="29"/>
  <c r="H341" i="37"/>
  <c r="B341" i="37"/>
  <c r="S343" i="37"/>
  <c r="AD343" i="37"/>
  <c r="G342" i="37"/>
  <c r="I342" i="37"/>
  <c r="A342" i="37"/>
  <c r="B340" i="32"/>
  <c r="B340" i="31"/>
  <c r="S335" i="1"/>
  <c r="AD335" i="1"/>
  <c r="I334" i="1"/>
  <c r="A334" i="1"/>
  <c r="I333" i="1"/>
  <c r="A333" i="1"/>
  <c r="H332" i="1"/>
  <c r="B332" i="1"/>
  <c r="I341" i="31"/>
  <c r="A341" i="31"/>
  <c r="G341" i="29"/>
  <c r="B341" i="29"/>
  <c r="I340" i="30"/>
  <c r="A340" i="30"/>
  <c r="G341" i="35"/>
  <c r="B341" i="35"/>
  <c r="G341" i="38"/>
  <c r="I341" i="38"/>
  <c r="A341" i="38"/>
  <c r="G340" i="36"/>
  <c r="S343" i="38"/>
  <c r="AD343" i="38"/>
  <c r="G342" i="38"/>
  <c r="S342" i="36"/>
  <c r="AD342" i="36"/>
  <c r="G341" i="36"/>
  <c r="I340" i="36"/>
  <c r="A340" i="36"/>
  <c r="G341" i="32"/>
  <c r="H340" i="35"/>
  <c r="B340" i="35"/>
  <c r="S342" i="34"/>
  <c r="AD342" i="34"/>
  <c r="G341" i="33"/>
  <c r="I340" i="34"/>
  <c r="A340" i="34"/>
  <c r="S343" i="35"/>
  <c r="AD343" i="35"/>
  <c r="G340" i="34"/>
  <c r="I342" i="35"/>
  <c r="A342" i="35"/>
  <c r="G342" i="35"/>
  <c r="S343" i="33"/>
  <c r="AD343" i="33"/>
  <c r="I342" i="33"/>
  <c r="A342" i="33"/>
  <c r="I342" i="32"/>
  <c r="A342" i="32"/>
  <c r="S343" i="32"/>
  <c r="AD343" i="32"/>
  <c r="H340" i="33"/>
  <c r="B340" i="33"/>
  <c r="B340" i="30"/>
  <c r="H340" i="30"/>
  <c r="B341" i="31"/>
  <c r="H341" i="31"/>
  <c r="S343" i="31"/>
  <c r="AD343" i="31"/>
  <c r="S342" i="30"/>
  <c r="AD342" i="30"/>
  <c r="H340" i="29"/>
  <c r="B340" i="29"/>
  <c r="S343" i="29"/>
  <c r="AD343" i="29"/>
  <c r="B342" i="37"/>
  <c r="H342" i="37"/>
  <c r="S344" i="37"/>
  <c r="AD344" i="37"/>
  <c r="I343" i="37"/>
  <c r="A343" i="37"/>
  <c r="G343" i="37"/>
  <c r="H341" i="35"/>
  <c r="H341" i="29"/>
  <c r="B333" i="1"/>
  <c r="H333" i="1"/>
  <c r="B334" i="1"/>
  <c r="H334" i="1"/>
  <c r="S336" i="1"/>
  <c r="AD336" i="1"/>
  <c r="I335" i="1"/>
  <c r="A335" i="1"/>
  <c r="G342" i="33"/>
  <c r="H342" i="33"/>
  <c r="I341" i="36"/>
  <c r="A341" i="36"/>
  <c r="I342" i="38"/>
  <c r="A342" i="38"/>
  <c r="S344" i="38"/>
  <c r="AD344" i="38"/>
  <c r="G343" i="38"/>
  <c r="B342" i="38"/>
  <c r="H342" i="38"/>
  <c r="H340" i="36"/>
  <c r="B340" i="36"/>
  <c r="H341" i="36"/>
  <c r="B341" i="36"/>
  <c r="S343" i="36"/>
  <c r="AD343" i="36"/>
  <c r="I342" i="36"/>
  <c r="A342" i="36"/>
  <c r="H341" i="38"/>
  <c r="B341" i="38"/>
  <c r="B340" i="34"/>
  <c r="H340" i="34"/>
  <c r="B341" i="33"/>
  <c r="H341" i="33"/>
  <c r="S343" i="34"/>
  <c r="AD343" i="34"/>
  <c r="G342" i="34"/>
  <c r="I343" i="33"/>
  <c r="A343" i="33"/>
  <c r="S344" i="33"/>
  <c r="AD344" i="33"/>
  <c r="G341" i="34"/>
  <c r="H342" i="35"/>
  <c r="B342" i="35"/>
  <c r="S344" i="35"/>
  <c r="AD344" i="35"/>
  <c r="I343" i="35"/>
  <c r="A343" i="35"/>
  <c r="I343" i="32"/>
  <c r="A343" i="32"/>
  <c r="S344" i="32"/>
  <c r="AD344" i="32"/>
  <c r="I341" i="34"/>
  <c r="A341" i="34"/>
  <c r="G342" i="32"/>
  <c r="H341" i="32"/>
  <c r="B341" i="32"/>
  <c r="S344" i="31"/>
  <c r="AD344" i="31"/>
  <c r="G343" i="31"/>
  <c r="I342" i="31"/>
  <c r="A342" i="31"/>
  <c r="I341" i="30"/>
  <c r="A341" i="30"/>
  <c r="G342" i="31"/>
  <c r="S343" i="30"/>
  <c r="AD343" i="30"/>
  <c r="G341" i="30"/>
  <c r="G342" i="29"/>
  <c r="I342" i="29"/>
  <c r="A342" i="29"/>
  <c r="S344" i="29"/>
  <c r="AD344" i="29"/>
  <c r="B343" i="37"/>
  <c r="H343" i="37"/>
  <c r="S345" i="37"/>
  <c r="AD345" i="37"/>
  <c r="I344" i="37"/>
  <c r="A344" i="37"/>
  <c r="G344" i="37"/>
  <c r="B342" i="33"/>
  <c r="H335" i="1"/>
  <c r="B335" i="1"/>
  <c r="S337" i="1"/>
  <c r="AD337" i="1"/>
  <c r="I336" i="1"/>
  <c r="A336" i="1"/>
  <c r="I342" i="34"/>
  <c r="A342" i="34"/>
  <c r="I343" i="31"/>
  <c r="A343" i="31"/>
  <c r="G343" i="32"/>
  <c r="B343" i="32"/>
  <c r="G342" i="36"/>
  <c r="H342" i="36"/>
  <c r="B343" i="38"/>
  <c r="H343" i="38"/>
  <c r="S345" i="38"/>
  <c r="AD345" i="38"/>
  <c r="S344" i="36"/>
  <c r="AD344" i="36"/>
  <c r="I343" i="38"/>
  <c r="A343" i="38"/>
  <c r="H341" i="34"/>
  <c r="B341" i="34"/>
  <c r="G344" i="33"/>
  <c r="S345" i="33"/>
  <c r="AD345" i="33"/>
  <c r="S345" i="35"/>
  <c r="AD345" i="35"/>
  <c r="G344" i="35"/>
  <c r="I344" i="35"/>
  <c r="A344" i="35"/>
  <c r="B342" i="34"/>
  <c r="H342" i="34"/>
  <c r="G343" i="33"/>
  <c r="G343" i="35"/>
  <c r="S344" i="34"/>
  <c r="AD344" i="34"/>
  <c r="H342" i="32"/>
  <c r="B342" i="32"/>
  <c r="S345" i="32"/>
  <c r="AD345" i="32"/>
  <c r="S344" i="30"/>
  <c r="AD344" i="30"/>
  <c r="H342" i="31"/>
  <c r="B342" i="31"/>
  <c r="S345" i="31"/>
  <c r="AD345" i="31"/>
  <c r="G342" i="30"/>
  <c r="H341" i="30"/>
  <c r="B341" i="30"/>
  <c r="B343" i="31"/>
  <c r="H343" i="31"/>
  <c r="G344" i="31"/>
  <c r="I344" i="31"/>
  <c r="A344" i="31"/>
  <c r="I342" i="30"/>
  <c r="A342" i="30"/>
  <c r="S345" i="29"/>
  <c r="AD345" i="29"/>
  <c r="I344" i="29"/>
  <c r="A344" i="29"/>
  <c r="G344" i="29"/>
  <c r="G343" i="29"/>
  <c r="H342" i="29"/>
  <c r="B342" i="29"/>
  <c r="I343" i="29"/>
  <c r="A343" i="29"/>
  <c r="H344" i="37"/>
  <c r="B344" i="37"/>
  <c r="I345" i="37"/>
  <c r="A345" i="37"/>
  <c r="S346" i="37"/>
  <c r="AD346" i="37"/>
  <c r="G345" i="37"/>
  <c r="B342" i="36"/>
  <c r="H343" i="32"/>
  <c r="B336" i="1"/>
  <c r="H336" i="1"/>
  <c r="S338" i="1"/>
  <c r="AD338" i="1"/>
  <c r="I344" i="33"/>
  <c r="A344" i="33"/>
  <c r="G343" i="36"/>
  <c r="S346" i="38"/>
  <c r="AD346" i="38"/>
  <c r="G345" i="38"/>
  <c r="I345" i="38"/>
  <c r="A345" i="38"/>
  <c r="S345" i="36"/>
  <c r="AD345" i="36"/>
  <c r="G344" i="38"/>
  <c r="I343" i="36"/>
  <c r="A343" i="36"/>
  <c r="I344" i="38"/>
  <c r="A344" i="38"/>
  <c r="S345" i="34"/>
  <c r="AD345" i="34"/>
  <c r="S346" i="35"/>
  <c r="AD346" i="35"/>
  <c r="H343" i="33"/>
  <c r="B343" i="33"/>
  <c r="I345" i="35"/>
  <c r="A345" i="35"/>
  <c r="G345" i="35"/>
  <c r="H343" i="35"/>
  <c r="B343" i="35"/>
  <c r="H344" i="33"/>
  <c r="B344" i="33"/>
  <c r="I343" i="34"/>
  <c r="A343" i="34"/>
  <c r="S346" i="32"/>
  <c r="AD346" i="32"/>
  <c r="H344" i="35"/>
  <c r="B344" i="35"/>
  <c r="I344" i="32"/>
  <c r="A344" i="32"/>
  <c r="G345" i="33"/>
  <c r="S346" i="33"/>
  <c r="AD346" i="33"/>
  <c r="G343" i="34"/>
  <c r="G344" i="32"/>
  <c r="S346" i="31"/>
  <c r="AD346" i="31"/>
  <c r="I345" i="31"/>
  <c r="A345" i="31"/>
  <c r="H342" i="30"/>
  <c r="B342" i="30"/>
  <c r="S345" i="30"/>
  <c r="AD345" i="30"/>
  <c r="I344" i="30"/>
  <c r="A344" i="30"/>
  <c r="G344" i="30"/>
  <c r="G343" i="30"/>
  <c r="H344" i="31"/>
  <c r="B344" i="31"/>
  <c r="I343" i="30"/>
  <c r="A343" i="30"/>
  <c r="B344" i="29"/>
  <c r="H344" i="29"/>
  <c r="G345" i="29"/>
  <c r="S346" i="29"/>
  <c r="AD346" i="29"/>
  <c r="H343" i="29"/>
  <c r="B343" i="29"/>
  <c r="I345" i="29"/>
  <c r="A345" i="29"/>
  <c r="H345" i="37"/>
  <c r="B345" i="37"/>
  <c r="I346" i="37"/>
  <c r="A346" i="37"/>
  <c r="S347" i="37"/>
  <c r="AD347" i="37"/>
  <c r="S339" i="1"/>
  <c r="AD339" i="1"/>
  <c r="I337" i="1"/>
  <c r="A337" i="1"/>
  <c r="G345" i="31"/>
  <c r="H345" i="31"/>
  <c r="I345" i="33"/>
  <c r="A345" i="33"/>
  <c r="H345" i="38"/>
  <c r="B345" i="38"/>
  <c r="S347" i="38"/>
  <c r="AD347" i="38"/>
  <c r="I346" i="38"/>
  <c r="A346" i="38"/>
  <c r="I345" i="36"/>
  <c r="A345" i="36"/>
  <c r="S346" i="36"/>
  <c r="AD346" i="36"/>
  <c r="H344" i="38"/>
  <c r="B344" i="38"/>
  <c r="G344" i="36"/>
  <c r="H343" i="36"/>
  <c r="B343" i="36"/>
  <c r="I344" i="36"/>
  <c r="A344" i="36"/>
  <c r="G345" i="32"/>
  <c r="S347" i="35"/>
  <c r="AD347" i="35"/>
  <c r="H343" i="34"/>
  <c r="B343" i="34"/>
  <c r="S347" i="33"/>
  <c r="AD347" i="33"/>
  <c r="S347" i="32"/>
  <c r="AD347" i="32"/>
  <c r="I345" i="32"/>
  <c r="A345" i="32"/>
  <c r="H344" i="32"/>
  <c r="B344" i="32"/>
  <c r="I346" i="33"/>
  <c r="A346" i="33"/>
  <c r="G346" i="33"/>
  <c r="S346" i="34"/>
  <c r="AD346" i="34"/>
  <c r="G344" i="34"/>
  <c r="H345" i="33"/>
  <c r="B345" i="33"/>
  <c r="H345" i="35"/>
  <c r="B345" i="35"/>
  <c r="I344" i="34"/>
  <c r="A344" i="34"/>
  <c r="H343" i="30"/>
  <c r="B343" i="30"/>
  <c r="S346" i="30"/>
  <c r="AD346" i="30"/>
  <c r="H344" i="30"/>
  <c r="B344" i="30"/>
  <c r="I345" i="30"/>
  <c r="A345" i="30"/>
  <c r="S347" i="31"/>
  <c r="AD347" i="31"/>
  <c r="I346" i="31"/>
  <c r="A346" i="31"/>
  <c r="G346" i="31"/>
  <c r="H345" i="29"/>
  <c r="B345" i="29"/>
  <c r="S347" i="29"/>
  <c r="AD347" i="29"/>
  <c r="G346" i="37"/>
  <c r="B346" i="37"/>
  <c r="S348" i="37"/>
  <c r="AD348" i="37"/>
  <c r="G347" i="37"/>
  <c r="I347" i="37"/>
  <c r="A347" i="37"/>
  <c r="B345" i="31"/>
  <c r="S340" i="1"/>
  <c r="AD340" i="1"/>
  <c r="I338" i="1"/>
  <c r="A338" i="1"/>
  <c r="B337" i="1"/>
  <c r="H337" i="1"/>
  <c r="G345" i="36"/>
  <c r="H345" i="36"/>
  <c r="G346" i="38"/>
  <c r="H346" i="38"/>
  <c r="S348" i="38"/>
  <c r="AD348" i="38"/>
  <c r="H344" i="36"/>
  <c r="B344" i="36"/>
  <c r="I346" i="36"/>
  <c r="A346" i="36"/>
  <c r="S347" i="36"/>
  <c r="AD347" i="36"/>
  <c r="G346" i="36"/>
  <c r="I346" i="34"/>
  <c r="A346" i="34"/>
  <c r="S347" i="34"/>
  <c r="AD347" i="34"/>
  <c r="S348" i="33"/>
  <c r="AD348" i="33"/>
  <c r="S348" i="32"/>
  <c r="AD348" i="32"/>
  <c r="G347" i="33"/>
  <c r="I347" i="33"/>
  <c r="A347" i="33"/>
  <c r="G346" i="35"/>
  <c r="I346" i="35"/>
  <c r="A346" i="35"/>
  <c r="B345" i="32"/>
  <c r="H345" i="32"/>
  <c r="B346" i="33"/>
  <c r="H346" i="33"/>
  <c r="I347" i="32"/>
  <c r="A347" i="32"/>
  <c r="G347" i="32"/>
  <c r="H344" i="34"/>
  <c r="B344" i="34"/>
  <c r="I345" i="34"/>
  <c r="A345" i="34"/>
  <c r="G346" i="32"/>
  <c r="S348" i="35"/>
  <c r="AD348" i="35"/>
  <c r="I347" i="35"/>
  <c r="A347" i="35"/>
  <c r="G345" i="34"/>
  <c r="I346" i="32"/>
  <c r="A346" i="32"/>
  <c r="H346" i="31"/>
  <c r="B346" i="31"/>
  <c r="S348" i="31"/>
  <c r="AD348" i="31"/>
  <c r="G347" i="31"/>
  <c r="I347" i="31"/>
  <c r="A347" i="31"/>
  <c r="S347" i="30"/>
  <c r="AD347" i="30"/>
  <c r="G345" i="30"/>
  <c r="S348" i="29"/>
  <c r="AD348" i="29"/>
  <c r="G347" i="29"/>
  <c r="G346" i="29"/>
  <c r="I346" i="29"/>
  <c r="A346" i="29"/>
  <c r="H346" i="37"/>
  <c r="B347" i="37"/>
  <c r="H347" i="37"/>
  <c r="S349" i="37"/>
  <c r="AD349" i="37"/>
  <c r="G348" i="37"/>
  <c r="I348" i="37"/>
  <c r="A348" i="37"/>
  <c r="B346" i="38"/>
  <c r="B345" i="36"/>
  <c r="S341" i="1"/>
  <c r="AD341" i="1"/>
  <c r="I339" i="1"/>
  <c r="A339" i="1"/>
  <c r="H338" i="1"/>
  <c r="B338" i="1"/>
  <c r="G346" i="34"/>
  <c r="H346" i="34"/>
  <c r="G347" i="35"/>
  <c r="H347" i="35"/>
  <c r="S348" i="36"/>
  <c r="AD348" i="36"/>
  <c r="I347" i="36"/>
  <c r="A347" i="36"/>
  <c r="G347" i="36"/>
  <c r="B346" i="36"/>
  <c r="H346" i="36"/>
  <c r="G347" i="38"/>
  <c r="I348" i="38"/>
  <c r="A348" i="38"/>
  <c r="S349" i="38"/>
  <c r="AD349" i="38"/>
  <c r="I347" i="38"/>
  <c r="A347" i="38"/>
  <c r="B347" i="32"/>
  <c r="H347" i="32"/>
  <c r="G348" i="35"/>
  <c r="S349" i="35"/>
  <c r="AD349" i="35"/>
  <c r="B345" i="34"/>
  <c r="H345" i="34"/>
  <c r="I348" i="35"/>
  <c r="A348" i="35"/>
  <c r="S349" i="33"/>
  <c r="AD349" i="33"/>
  <c r="G348" i="33"/>
  <c r="H346" i="35"/>
  <c r="B346" i="35"/>
  <c r="S349" i="32"/>
  <c r="AD349" i="32"/>
  <c r="I348" i="32"/>
  <c r="A348" i="32"/>
  <c r="B346" i="32"/>
  <c r="H346" i="32"/>
  <c r="B347" i="33"/>
  <c r="H347" i="33"/>
  <c r="S348" i="34"/>
  <c r="AD348" i="34"/>
  <c r="I347" i="34"/>
  <c r="A347" i="34"/>
  <c r="H345" i="30"/>
  <c r="B345" i="30"/>
  <c r="S349" i="31"/>
  <c r="AD349" i="31"/>
  <c r="G348" i="31"/>
  <c r="I348" i="31"/>
  <c r="A348" i="31"/>
  <c r="I347" i="30"/>
  <c r="A347" i="30"/>
  <c r="S348" i="30"/>
  <c r="AD348" i="30"/>
  <c r="G346" i="30"/>
  <c r="I346" i="30"/>
  <c r="A346" i="30"/>
  <c r="H347" i="31"/>
  <c r="B347" i="31"/>
  <c r="H347" i="29"/>
  <c r="B347" i="29"/>
  <c r="H346" i="29"/>
  <c r="B346" i="29"/>
  <c r="S349" i="29"/>
  <c r="AD349" i="29"/>
  <c r="I348" i="29"/>
  <c r="A348" i="29"/>
  <c r="I347" i="29"/>
  <c r="A347" i="29"/>
  <c r="H348" i="37"/>
  <c r="B348" i="37"/>
  <c r="G349" i="37"/>
  <c r="S350" i="37"/>
  <c r="AD350" i="37"/>
  <c r="B346" i="34"/>
  <c r="B339" i="1"/>
  <c r="H339" i="1"/>
  <c r="H340" i="1"/>
  <c r="B340" i="1"/>
  <c r="S342" i="1"/>
  <c r="AD342" i="1"/>
  <c r="I340" i="1"/>
  <c r="A340" i="1"/>
  <c r="I341" i="1"/>
  <c r="A341" i="1"/>
  <c r="B347" i="35"/>
  <c r="I348" i="33"/>
  <c r="A348" i="33"/>
  <c r="G348" i="29"/>
  <c r="B348" i="29"/>
  <c r="B347" i="36"/>
  <c r="H347" i="36"/>
  <c r="S349" i="36"/>
  <c r="AD349" i="36"/>
  <c r="G348" i="38"/>
  <c r="H347" i="38"/>
  <c r="B347" i="38"/>
  <c r="I348" i="36"/>
  <c r="A348" i="36"/>
  <c r="G349" i="38"/>
  <c r="S350" i="38"/>
  <c r="AD350" i="38"/>
  <c r="H348" i="35"/>
  <c r="B348" i="35"/>
  <c r="G348" i="32"/>
  <c r="G349" i="35"/>
  <c r="S350" i="35"/>
  <c r="AD350" i="35"/>
  <c r="S349" i="34"/>
  <c r="AD349" i="34"/>
  <c r="H348" i="33"/>
  <c r="B348" i="33"/>
  <c r="G347" i="34"/>
  <c r="S350" i="32"/>
  <c r="AD350" i="32"/>
  <c r="G349" i="32"/>
  <c r="S350" i="33"/>
  <c r="AD350" i="33"/>
  <c r="G349" i="33"/>
  <c r="H346" i="30"/>
  <c r="B346" i="30"/>
  <c r="G348" i="30"/>
  <c r="S349" i="30"/>
  <c r="AD349" i="30"/>
  <c r="B348" i="31"/>
  <c r="H348" i="31"/>
  <c r="I349" i="31"/>
  <c r="A349" i="31"/>
  <c r="S350" i="31"/>
  <c r="AD350" i="31"/>
  <c r="G347" i="30"/>
  <c r="S350" i="29"/>
  <c r="AD350" i="29"/>
  <c r="I349" i="37"/>
  <c r="A349" i="37"/>
  <c r="B349" i="37"/>
  <c r="H349" i="37"/>
  <c r="S351" i="37"/>
  <c r="AD351" i="37"/>
  <c r="I350" i="37"/>
  <c r="A350" i="37"/>
  <c r="G350" i="37"/>
  <c r="H348" i="29"/>
  <c r="S343" i="1"/>
  <c r="AD343" i="1"/>
  <c r="I342" i="1"/>
  <c r="A342" i="1"/>
  <c r="I349" i="35"/>
  <c r="A349" i="35"/>
  <c r="G349" i="31"/>
  <c r="H349" i="31"/>
  <c r="I348" i="30"/>
  <c r="A348" i="30"/>
  <c r="B349" i="38"/>
  <c r="H349" i="38"/>
  <c r="I349" i="38"/>
  <c r="A349" i="38"/>
  <c r="S350" i="36"/>
  <c r="AD350" i="36"/>
  <c r="H348" i="38"/>
  <c r="B348" i="38"/>
  <c r="S351" i="38"/>
  <c r="AD351" i="38"/>
  <c r="G350" i="38"/>
  <c r="I349" i="36"/>
  <c r="A349" i="36"/>
  <c r="G349" i="36"/>
  <c r="G348" i="36"/>
  <c r="H349" i="32"/>
  <c r="B349" i="32"/>
  <c r="S351" i="32"/>
  <c r="AD351" i="32"/>
  <c r="S351" i="33"/>
  <c r="AD351" i="33"/>
  <c r="H349" i="33"/>
  <c r="B349" i="33"/>
  <c r="I350" i="32"/>
  <c r="A350" i="32"/>
  <c r="G350" i="32"/>
  <c r="I349" i="32"/>
  <c r="A349" i="32"/>
  <c r="I350" i="33"/>
  <c r="A350" i="33"/>
  <c r="G350" i="33"/>
  <c r="S351" i="35"/>
  <c r="AD351" i="35"/>
  <c r="I349" i="33"/>
  <c r="A349" i="33"/>
  <c r="S350" i="34"/>
  <c r="AD350" i="34"/>
  <c r="H349" i="35"/>
  <c r="B349" i="35"/>
  <c r="B348" i="32"/>
  <c r="H348" i="32"/>
  <c r="H347" i="34"/>
  <c r="B347" i="34"/>
  <c r="G348" i="34"/>
  <c r="I348" i="34"/>
  <c r="A348" i="34"/>
  <c r="B347" i="30"/>
  <c r="H347" i="30"/>
  <c r="S351" i="31"/>
  <c r="AD351" i="31"/>
  <c r="S350" i="30"/>
  <c r="AD350" i="30"/>
  <c r="G349" i="30"/>
  <c r="I349" i="30"/>
  <c r="A349" i="30"/>
  <c r="B348" i="30"/>
  <c r="H348" i="30"/>
  <c r="I350" i="31"/>
  <c r="A350" i="31"/>
  <c r="G350" i="31"/>
  <c r="S351" i="29"/>
  <c r="AD351" i="29"/>
  <c r="G349" i="29"/>
  <c r="I349" i="29"/>
  <c r="A349" i="29"/>
  <c r="B350" i="37"/>
  <c r="H350" i="37"/>
  <c r="S352" i="37"/>
  <c r="AD352" i="37"/>
  <c r="I351" i="37"/>
  <c r="A351" i="37"/>
  <c r="G351" i="37"/>
  <c r="B349" i="31"/>
  <c r="B341" i="1"/>
  <c r="H341" i="1"/>
  <c r="S344" i="1"/>
  <c r="AD344" i="1"/>
  <c r="B350" i="38"/>
  <c r="H350" i="38"/>
  <c r="I350" i="38"/>
  <c r="A350" i="38"/>
  <c r="S352" i="38"/>
  <c r="AD352" i="38"/>
  <c r="H349" i="36"/>
  <c r="B349" i="36"/>
  <c r="I351" i="38"/>
  <c r="A351" i="38"/>
  <c r="G351" i="38"/>
  <c r="S351" i="36"/>
  <c r="AD351" i="36"/>
  <c r="G350" i="36"/>
  <c r="H348" i="36"/>
  <c r="B348" i="36"/>
  <c r="H350" i="33"/>
  <c r="B350" i="33"/>
  <c r="S352" i="33"/>
  <c r="AD352" i="33"/>
  <c r="S352" i="35"/>
  <c r="AD352" i="35"/>
  <c r="H350" i="32"/>
  <c r="B350" i="32"/>
  <c r="G349" i="34"/>
  <c r="I349" i="34"/>
  <c r="A349" i="34"/>
  <c r="I351" i="32"/>
  <c r="A351" i="32"/>
  <c r="S352" i="32"/>
  <c r="AD352" i="32"/>
  <c r="S351" i="34"/>
  <c r="AD351" i="34"/>
  <c r="G350" i="34"/>
  <c r="H348" i="34"/>
  <c r="B348" i="34"/>
  <c r="I350" i="35"/>
  <c r="A350" i="35"/>
  <c r="G350" i="35"/>
  <c r="B350" i="31"/>
  <c r="H350" i="31"/>
  <c r="B349" i="30"/>
  <c r="H349" i="30"/>
  <c r="S351" i="30"/>
  <c r="AD351" i="30"/>
  <c r="S352" i="31"/>
  <c r="AD352" i="31"/>
  <c r="G350" i="30"/>
  <c r="I350" i="30"/>
  <c r="A350" i="30"/>
  <c r="H349" i="29"/>
  <c r="B349" i="29"/>
  <c r="G350" i="29"/>
  <c r="I351" i="29"/>
  <c r="A351" i="29"/>
  <c r="S352" i="29"/>
  <c r="AD352" i="29"/>
  <c r="I350" i="29"/>
  <c r="A350" i="29"/>
  <c r="H351" i="37"/>
  <c r="B351" i="37"/>
  <c r="S353" i="37"/>
  <c r="AD353" i="37"/>
  <c r="I352" i="37"/>
  <c r="A352" i="37"/>
  <c r="G352" i="37"/>
  <c r="H343" i="1"/>
  <c r="B343" i="1"/>
  <c r="H342" i="1"/>
  <c r="B342" i="1"/>
  <c r="I343" i="1"/>
  <c r="A343" i="1"/>
  <c r="S345" i="1"/>
  <c r="AD345" i="1"/>
  <c r="I350" i="36"/>
  <c r="A350" i="36"/>
  <c r="I350" i="34"/>
  <c r="A350" i="34"/>
  <c r="H350" i="36"/>
  <c r="B350" i="36"/>
  <c r="B351" i="38"/>
  <c r="H351" i="38"/>
  <c r="S353" i="38"/>
  <c r="AD353" i="38"/>
  <c r="G351" i="36"/>
  <c r="I351" i="36"/>
  <c r="A351" i="36"/>
  <c r="I352" i="38"/>
  <c r="A352" i="38"/>
  <c r="G352" i="38"/>
  <c r="S352" i="36"/>
  <c r="AD352" i="36"/>
  <c r="B350" i="34"/>
  <c r="H350" i="34"/>
  <c r="S353" i="33"/>
  <c r="AD353" i="33"/>
  <c r="G351" i="35"/>
  <c r="G351" i="32"/>
  <c r="I352" i="33"/>
  <c r="A352" i="33"/>
  <c r="G352" i="33"/>
  <c r="I351" i="35"/>
  <c r="A351" i="35"/>
  <c r="H349" i="34"/>
  <c r="B349" i="34"/>
  <c r="G351" i="33"/>
  <c r="G352" i="32"/>
  <c r="S353" i="32"/>
  <c r="AD353" i="32"/>
  <c r="S353" i="35"/>
  <c r="AD353" i="35"/>
  <c r="I351" i="33"/>
  <c r="A351" i="33"/>
  <c r="S352" i="34"/>
  <c r="AD352" i="34"/>
  <c r="H350" i="35"/>
  <c r="B350" i="35"/>
  <c r="H350" i="30"/>
  <c r="B350" i="30"/>
  <c r="S352" i="30"/>
  <c r="AD352" i="30"/>
  <c r="G351" i="30"/>
  <c r="S353" i="31"/>
  <c r="AD353" i="31"/>
  <c r="G351" i="31"/>
  <c r="I351" i="31"/>
  <c r="A351" i="31"/>
  <c r="G351" i="29"/>
  <c r="H350" i="29"/>
  <c r="B350" i="29"/>
  <c r="S353" i="29"/>
  <c r="AD353" i="29"/>
  <c r="H352" i="37"/>
  <c r="B352" i="37"/>
  <c r="S354" i="37"/>
  <c r="AD354" i="37"/>
  <c r="G353" i="37"/>
  <c r="I353" i="37"/>
  <c r="A353" i="37"/>
  <c r="S346" i="1"/>
  <c r="AD346" i="1"/>
  <c r="I344" i="1"/>
  <c r="A344" i="1"/>
  <c r="B352" i="38"/>
  <c r="H352" i="38"/>
  <c r="H351" i="36"/>
  <c r="B351" i="36"/>
  <c r="S354" i="38"/>
  <c r="AD354" i="38"/>
  <c r="I353" i="38"/>
  <c r="A353" i="38"/>
  <c r="S353" i="36"/>
  <c r="AD353" i="36"/>
  <c r="H352" i="32"/>
  <c r="B352" i="32"/>
  <c r="H352" i="33"/>
  <c r="B352" i="33"/>
  <c r="B351" i="35"/>
  <c r="H351" i="35"/>
  <c r="G352" i="35"/>
  <c r="I352" i="35"/>
  <c r="A352" i="35"/>
  <c r="H351" i="32"/>
  <c r="B351" i="32"/>
  <c r="H351" i="33"/>
  <c r="B351" i="33"/>
  <c r="I352" i="32"/>
  <c r="A352" i="32"/>
  <c r="I353" i="35"/>
  <c r="A353" i="35"/>
  <c r="S354" i="35"/>
  <c r="AD354" i="35"/>
  <c r="S354" i="32"/>
  <c r="AD354" i="32"/>
  <c r="I352" i="34"/>
  <c r="A352" i="34"/>
  <c r="S353" i="34"/>
  <c r="AD353" i="34"/>
  <c r="I353" i="33"/>
  <c r="A353" i="33"/>
  <c r="S354" i="33"/>
  <c r="AD354" i="33"/>
  <c r="G351" i="34"/>
  <c r="I353" i="32"/>
  <c r="A353" i="32"/>
  <c r="G353" i="32"/>
  <c r="I351" i="34"/>
  <c r="A351" i="34"/>
  <c r="H351" i="30"/>
  <c r="B351" i="30"/>
  <c r="S354" i="31"/>
  <c r="AD354" i="31"/>
  <c r="I352" i="31"/>
  <c r="A352" i="31"/>
  <c r="I351" i="30"/>
  <c r="A351" i="30"/>
  <c r="G352" i="31"/>
  <c r="S353" i="30"/>
  <c r="AD353" i="30"/>
  <c r="G352" i="30"/>
  <c r="H351" i="31"/>
  <c r="B351" i="31"/>
  <c r="S354" i="29"/>
  <c r="AD354" i="29"/>
  <c r="I353" i="29"/>
  <c r="A353" i="29"/>
  <c r="G353" i="29"/>
  <c r="G352" i="29"/>
  <c r="I352" i="29"/>
  <c r="A352" i="29"/>
  <c r="H351" i="29"/>
  <c r="B351" i="29"/>
  <c r="H353" i="37"/>
  <c r="B353" i="37"/>
  <c r="S355" i="37"/>
  <c r="AD355" i="37"/>
  <c r="G354" i="37"/>
  <c r="I354" i="37"/>
  <c r="A354" i="37"/>
  <c r="H344" i="1"/>
  <c r="B344" i="1"/>
  <c r="H345" i="1"/>
  <c r="B345" i="1"/>
  <c r="I345" i="1"/>
  <c r="A345" i="1"/>
  <c r="S347" i="1"/>
  <c r="AD347" i="1"/>
  <c r="I346" i="1"/>
  <c r="A346" i="1"/>
  <c r="G353" i="33"/>
  <c r="B353" i="33"/>
  <c r="G352" i="34"/>
  <c r="B352" i="34"/>
  <c r="S354" i="36"/>
  <c r="AD354" i="36"/>
  <c r="G353" i="36"/>
  <c r="S355" i="38"/>
  <c r="AD355" i="38"/>
  <c r="G354" i="38"/>
  <c r="G352" i="36"/>
  <c r="I352" i="36"/>
  <c r="A352" i="36"/>
  <c r="G353" i="38"/>
  <c r="H352" i="35"/>
  <c r="B352" i="35"/>
  <c r="S355" i="32"/>
  <c r="AD355" i="32"/>
  <c r="G354" i="32"/>
  <c r="S355" i="35"/>
  <c r="AD355" i="35"/>
  <c r="I354" i="33"/>
  <c r="A354" i="33"/>
  <c r="S355" i="33"/>
  <c r="AD355" i="33"/>
  <c r="G353" i="35"/>
  <c r="S354" i="34"/>
  <c r="AD354" i="34"/>
  <c r="I354" i="35"/>
  <c r="A354" i="35"/>
  <c r="G354" i="35"/>
  <c r="B353" i="32"/>
  <c r="H353" i="32"/>
  <c r="G353" i="34"/>
  <c r="H351" i="34"/>
  <c r="B351" i="34"/>
  <c r="H352" i="30"/>
  <c r="B352" i="30"/>
  <c r="S354" i="30"/>
  <c r="AD354" i="30"/>
  <c r="I353" i="30"/>
  <c r="A353" i="30"/>
  <c r="I352" i="30"/>
  <c r="A352" i="30"/>
  <c r="I353" i="31"/>
  <c r="A353" i="31"/>
  <c r="H352" i="31"/>
  <c r="B352" i="31"/>
  <c r="G353" i="31"/>
  <c r="S355" i="31"/>
  <c r="AD355" i="31"/>
  <c r="H353" i="29"/>
  <c r="B353" i="29"/>
  <c r="B352" i="29"/>
  <c r="H352" i="29"/>
  <c r="S355" i="29"/>
  <c r="AD355" i="29"/>
  <c r="H353" i="33"/>
  <c r="B354" i="37"/>
  <c r="H354" i="37"/>
  <c r="S356" i="37"/>
  <c r="AD356" i="37"/>
  <c r="G355" i="37"/>
  <c r="I355" i="37"/>
  <c r="A355" i="37"/>
  <c r="H352" i="34"/>
  <c r="S348" i="1"/>
  <c r="AD348" i="1"/>
  <c r="G354" i="33"/>
  <c r="H354" i="33"/>
  <c r="G353" i="30"/>
  <c r="B353" i="30"/>
  <c r="I354" i="32"/>
  <c r="A354" i="32"/>
  <c r="I353" i="36"/>
  <c r="A353" i="36"/>
  <c r="H354" i="38"/>
  <c r="B354" i="38"/>
  <c r="B353" i="38"/>
  <c r="H353" i="38"/>
  <c r="H352" i="36"/>
  <c r="B352" i="36"/>
  <c r="S356" i="38"/>
  <c r="AD356" i="38"/>
  <c r="H353" i="36"/>
  <c r="B353" i="36"/>
  <c r="G354" i="36"/>
  <c r="S355" i="36"/>
  <c r="AD355" i="36"/>
  <c r="I354" i="38"/>
  <c r="A354" i="38"/>
  <c r="H353" i="35"/>
  <c r="B353" i="35"/>
  <c r="S356" i="35"/>
  <c r="AD356" i="35"/>
  <c r="H354" i="35"/>
  <c r="B354" i="35"/>
  <c r="S356" i="33"/>
  <c r="AD356" i="33"/>
  <c r="S356" i="32"/>
  <c r="AD356" i="32"/>
  <c r="B353" i="34"/>
  <c r="H353" i="34"/>
  <c r="S355" i="34"/>
  <c r="AD355" i="34"/>
  <c r="I355" i="32"/>
  <c r="A355" i="32"/>
  <c r="G355" i="32"/>
  <c r="H354" i="32"/>
  <c r="B354" i="32"/>
  <c r="I353" i="34"/>
  <c r="A353" i="34"/>
  <c r="H353" i="31"/>
  <c r="B353" i="31"/>
  <c r="S356" i="31"/>
  <c r="AD356" i="31"/>
  <c r="I354" i="31"/>
  <c r="A354" i="31"/>
  <c r="I354" i="30"/>
  <c r="A354" i="30"/>
  <c r="S355" i="30"/>
  <c r="AD355" i="30"/>
  <c r="G354" i="31"/>
  <c r="S356" i="29"/>
  <c r="AD356" i="29"/>
  <c r="G355" i="29"/>
  <c r="G354" i="29"/>
  <c r="I354" i="29"/>
  <c r="A354" i="29"/>
  <c r="H355" i="37"/>
  <c r="B355" i="37"/>
  <c r="I356" i="37"/>
  <c r="A356" i="37"/>
  <c r="S357" i="37"/>
  <c r="AD357" i="37"/>
  <c r="G356" i="37"/>
  <c r="B354" i="33"/>
  <c r="H353" i="30"/>
  <c r="B347" i="1"/>
  <c r="H347" i="1"/>
  <c r="H346" i="1"/>
  <c r="B346" i="1"/>
  <c r="I347" i="1"/>
  <c r="A347" i="1"/>
  <c r="S349" i="1"/>
  <c r="AD349" i="1"/>
  <c r="I354" i="36"/>
  <c r="A354" i="36"/>
  <c r="B354" i="36"/>
  <c r="H354" i="36"/>
  <c r="S356" i="36"/>
  <c r="AD356" i="36"/>
  <c r="I355" i="36"/>
  <c r="A355" i="36"/>
  <c r="G355" i="36"/>
  <c r="I355" i="38"/>
  <c r="A355" i="38"/>
  <c r="I356" i="38"/>
  <c r="A356" i="38"/>
  <c r="S357" i="38"/>
  <c r="AD357" i="38"/>
  <c r="G355" i="38"/>
  <c r="S356" i="34"/>
  <c r="AD356" i="34"/>
  <c r="G355" i="34"/>
  <c r="S357" i="32"/>
  <c r="AD357" i="32"/>
  <c r="S357" i="35"/>
  <c r="AD357" i="35"/>
  <c r="H355" i="32"/>
  <c r="B355" i="32"/>
  <c r="I356" i="35"/>
  <c r="A356" i="35"/>
  <c r="G356" i="35"/>
  <c r="I356" i="32"/>
  <c r="A356" i="32"/>
  <c r="G356" i="32"/>
  <c r="S357" i="33"/>
  <c r="AD357" i="33"/>
  <c r="G355" i="35"/>
  <c r="I355" i="35"/>
  <c r="A355" i="35"/>
  <c r="I355" i="33"/>
  <c r="A355" i="33"/>
  <c r="G354" i="34"/>
  <c r="G355" i="33"/>
  <c r="I354" i="34"/>
  <c r="A354" i="34"/>
  <c r="G355" i="30"/>
  <c r="S356" i="30"/>
  <c r="AD356" i="30"/>
  <c r="H354" i="31"/>
  <c r="B354" i="31"/>
  <c r="G354" i="30"/>
  <c r="I355" i="31"/>
  <c r="A355" i="31"/>
  <c r="S357" i="31"/>
  <c r="AD357" i="31"/>
  <c r="G355" i="31"/>
  <c r="B355" i="29"/>
  <c r="H355" i="29"/>
  <c r="H354" i="29"/>
  <c r="B354" i="29"/>
  <c r="S357" i="29"/>
  <c r="AD357" i="29"/>
  <c r="I356" i="29"/>
  <c r="A356" i="29"/>
  <c r="I355" i="29"/>
  <c r="A355" i="29"/>
  <c r="B356" i="37"/>
  <c r="H356" i="37"/>
  <c r="G357" i="37"/>
  <c r="S358" i="37"/>
  <c r="AD358" i="37"/>
  <c r="I348" i="1"/>
  <c r="A348" i="1"/>
  <c r="S350" i="1"/>
  <c r="AD350" i="1"/>
  <c r="I355" i="30"/>
  <c r="A355" i="30"/>
  <c r="I355" i="34"/>
  <c r="A355" i="34"/>
  <c r="G356" i="38"/>
  <c r="H356" i="38"/>
  <c r="G356" i="29"/>
  <c r="B356" i="29"/>
  <c r="H355" i="38"/>
  <c r="B355" i="38"/>
  <c r="S358" i="38"/>
  <c r="AD358" i="38"/>
  <c r="S357" i="36"/>
  <c r="AD357" i="36"/>
  <c r="G356" i="36"/>
  <c r="B355" i="36"/>
  <c r="H355" i="36"/>
  <c r="H356" i="32"/>
  <c r="B356" i="32"/>
  <c r="I356" i="33"/>
  <c r="A356" i="33"/>
  <c r="S358" i="35"/>
  <c r="AD358" i="35"/>
  <c r="S358" i="32"/>
  <c r="AD358" i="32"/>
  <c r="G357" i="32"/>
  <c r="H355" i="35"/>
  <c r="B355" i="35"/>
  <c r="G356" i="33"/>
  <c r="H355" i="34"/>
  <c r="B355" i="34"/>
  <c r="B356" i="35"/>
  <c r="H356" i="35"/>
  <c r="B355" i="33"/>
  <c r="H355" i="33"/>
  <c r="B354" i="34"/>
  <c r="H354" i="34"/>
  <c r="S358" i="33"/>
  <c r="AD358" i="33"/>
  <c r="G357" i="33"/>
  <c r="S357" i="34"/>
  <c r="AD357" i="34"/>
  <c r="I356" i="34"/>
  <c r="A356" i="34"/>
  <c r="B355" i="31"/>
  <c r="H355" i="31"/>
  <c r="S358" i="31"/>
  <c r="AD358" i="31"/>
  <c r="B355" i="30"/>
  <c r="H355" i="30"/>
  <c r="G356" i="31"/>
  <c r="H354" i="30"/>
  <c r="B354" i="30"/>
  <c r="I356" i="31"/>
  <c r="A356" i="31"/>
  <c r="S357" i="30"/>
  <c r="AD357" i="30"/>
  <c r="I356" i="30"/>
  <c r="A356" i="30"/>
  <c r="G356" i="30"/>
  <c r="S358" i="29"/>
  <c r="AD358" i="29"/>
  <c r="I357" i="37"/>
  <c r="A357" i="37"/>
  <c r="B356" i="38"/>
  <c r="B357" i="37"/>
  <c r="H357" i="37"/>
  <c r="S359" i="37"/>
  <c r="AD359" i="37"/>
  <c r="I358" i="37"/>
  <c r="A358" i="37"/>
  <c r="G358" i="37"/>
  <c r="H356" i="29"/>
  <c r="B348" i="1"/>
  <c r="H348" i="1"/>
  <c r="I349" i="1"/>
  <c r="A349" i="1"/>
  <c r="S351" i="1"/>
  <c r="AD351" i="1"/>
  <c r="I356" i="36"/>
  <c r="A356" i="36"/>
  <c r="S358" i="36"/>
  <c r="AD358" i="36"/>
  <c r="H356" i="36"/>
  <c r="B356" i="36"/>
  <c r="G357" i="38"/>
  <c r="S359" i="38"/>
  <c r="AD359" i="38"/>
  <c r="G358" i="38"/>
  <c r="I357" i="38"/>
  <c r="A357" i="38"/>
  <c r="H357" i="33"/>
  <c r="B357" i="33"/>
  <c r="H357" i="32"/>
  <c r="B357" i="32"/>
  <c r="G357" i="34"/>
  <c r="S358" i="34"/>
  <c r="AD358" i="34"/>
  <c r="S359" i="32"/>
  <c r="AD359" i="32"/>
  <c r="I357" i="33"/>
  <c r="A357" i="33"/>
  <c r="I357" i="32"/>
  <c r="A357" i="32"/>
  <c r="S359" i="33"/>
  <c r="AD359" i="33"/>
  <c r="H356" i="33"/>
  <c r="B356" i="33"/>
  <c r="S359" i="35"/>
  <c r="AD359" i="35"/>
  <c r="I358" i="35"/>
  <c r="A358" i="35"/>
  <c r="G357" i="35"/>
  <c r="I357" i="35"/>
  <c r="A357" i="35"/>
  <c r="G356" i="34"/>
  <c r="B356" i="30"/>
  <c r="H356" i="30"/>
  <c r="B356" i="31"/>
  <c r="H356" i="31"/>
  <c r="S359" i="31"/>
  <c r="AD359" i="31"/>
  <c r="S358" i="30"/>
  <c r="AD358" i="30"/>
  <c r="I357" i="31"/>
  <c r="A357" i="31"/>
  <c r="G357" i="31"/>
  <c r="S359" i="29"/>
  <c r="AD359" i="29"/>
  <c r="G357" i="29"/>
  <c r="I357" i="29"/>
  <c r="A357" i="29"/>
  <c r="B358" i="37"/>
  <c r="H358" i="37"/>
  <c r="I359" i="37"/>
  <c r="A359" i="37"/>
  <c r="S360" i="37"/>
  <c r="AD360" i="37"/>
  <c r="G359" i="37"/>
  <c r="B349" i="1"/>
  <c r="H349" i="1"/>
  <c r="S352" i="1"/>
  <c r="AD352" i="1"/>
  <c r="I350" i="1"/>
  <c r="A350" i="1"/>
  <c r="I358" i="38"/>
  <c r="A358" i="38"/>
  <c r="S360" i="38"/>
  <c r="AD360" i="38"/>
  <c r="B358" i="38"/>
  <c r="H358" i="38"/>
  <c r="H357" i="38"/>
  <c r="B357" i="38"/>
  <c r="G357" i="36"/>
  <c r="I359" i="38"/>
  <c r="A359" i="38"/>
  <c r="G359" i="38"/>
  <c r="I357" i="36"/>
  <c r="A357" i="36"/>
  <c r="S359" i="36"/>
  <c r="AD359" i="36"/>
  <c r="G358" i="36"/>
  <c r="H357" i="35"/>
  <c r="B357" i="35"/>
  <c r="S360" i="35"/>
  <c r="AD360" i="35"/>
  <c r="S360" i="33"/>
  <c r="AD360" i="33"/>
  <c r="I359" i="32"/>
  <c r="A359" i="32"/>
  <c r="S360" i="32"/>
  <c r="AD360" i="32"/>
  <c r="H356" i="34"/>
  <c r="B356" i="34"/>
  <c r="I357" i="34"/>
  <c r="A357" i="34"/>
  <c r="S359" i="34"/>
  <c r="AD359" i="34"/>
  <c r="G358" i="35"/>
  <c r="I358" i="33"/>
  <c r="A358" i="33"/>
  <c r="G358" i="33"/>
  <c r="G358" i="32"/>
  <c r="B357" i="34"/>
  <c r="H357" i="34"/>
  <c r="I358" i="32"/>
  <c r="A358" i="32"/>
  <c r="H357" i="31"/>
  <c r="B357" i="31"/>
  <c r="G358" i="31"/>
  <c r="I358" i="31"/>
  <c r="A358" i="31"/>
  <c r="G357" i="30"/>
  <c r="I357" i="30"/>
  <c r="A357" i="30"/>
  <c r="S359" i="30"/>
  <c r="AD359" i="30"/>
  <c r="S360" i="31"/>
  <c r="AD360" i="31"/>
  <c r="G359" i="31"/>
  <c r="H357" i="29"/>
  <c r="B357" i="29"/>
  <c r="G358" i="29"/>
  <c r="G359" i="29"/>
  <c r="S360" i="29"/>
  <c r="AD360" i="29"/>
  <c r="I358" i="29"/>
  <c r="A358" i="29"/>
  <c r="H359" i="37"/>
  <c r="B359" i="37"/>
  <c r="S361" i="37"/>
  <c r="AD361" i="37"/>
  <c r="I360" i="37"/>
  <c r="A360" i="37"/>
  <c r="G360" i="37"/>
  <c r="B350" i="1"/>
  <c r="H350" i="1"/>
  <c r="H351" i="1"/>
  <c r="B351" i="1"/>
  <c r="S353" i="1"/>
  <c r="AD353" i="1"/>
  <c r="I351" i="1"/>
  <c r="A351" i="1"/>
  <c r="I352" i="1"/>
  <c r="A352" i="1"/>
  <c r="I358" i="36"/>
  <c r="A358" i="36"/>
  <c r="H358" i="36"/>
  <c r="B358" i="36"/>
  <c r="B359" i="38"/>
  <c r="H359" i="38"/>
  <c r="S360" i="36"/>
  <c r="AD360" i="36"/>
  <c r="S361" i="38"/>
  <c r="AD361" i="38"/>
  <c r="G359" i="36"/>
  <c r="I359" i="36"/>
  <c r="A359" i="36"/>
  <c r="H357" i="36"/>
  <c r="B357" i="36"/>
  <c r="G359" i="32"/>
  <c r="S361" i="33"/>
  <c r="AD361" i="33"/>
  <c r="S361" i="35"/>
  <c r="AD361" i="35"/>
  <c r="G359" i="35"/>
  <c r="I358" i="34"/>
  <c r="A358" i="34"/>
  <c r="I359" i="35"/>
  <c r="A359" i="35"/>
  <c r="G359" i="33"/>
  <c r="H358" i="32"/>
  <c r="B358" i="32"/>
  <c r="I359" i="33"/>
  <c r="A359" i="33"/>
  <c r="I359" i="34"/>
  <c r="A359" i="34"/>
  <c r="S360" i="34"/>
  <c r="AD360" i="34"/>
  <c r="G360" i="32"/>
  <c r="S361" i="32"/>
  <c r="AD361" i="32"/>
  <c r="B358" i="33"/>
  <c r="H358" i="33"/>
  <c r="H358" i="35"/>
  <c r="B358" i="35"/>
  <c r="G358" i="34"/>
  <c r="H359" i="31"/>
  <c r="B359" i="31"/>
  <c r="S361" i="31"/>
  <c r="AD361" i="31"/>
  <c r="G360" i="31"/>
  <c r="S360" i="30"/>
  <c r="AD360" i="30"/>
  <c r="I359" i="30"/>
  <c r="A359" i="30"/>
  <c r="B358" i="31"/>
  <c r="H358" i="31"/>
  <c r="I359" i="31"/>
  <c r="A359" i="31"/>
  <c r="I358" i="30"/>
  <c r="A358" i="30"/>
  <c r="B357" i="30"/>
  <c r="H357" i="30"/>
  <c r="G358" i="30"/>
  <c r="H359" i="29"/>
  <c r="B359" i="29"/>
  <c r="S361" i="29"/>
  <c r="AD361" i="29"/>
  <c r="I359" i="29"/>
  <c r="A359" i="29"/>
  <c r="H358" i="29"/>
  <c r="B358" i="29"/>
  <c r="H360" i="37"/>
  <c r="B360" i="37"/>
  <c r="S362" i="37"/>
  <c r="AD362" i="37"/>
  <c r="G361" i="37"/>
  <c r="I361" i="37"/>
  <c r="A361" i="37"/>
  <c r="H352" i="1"/>
  <c r="B352" i="1"/>
  <c r="S354" i="1"/>
  <c r="AD354" i="1"/>
  <c r="I360" i="32"/>
  <c r="A360" i="32"/>
  <c r="S362" i="38"/>
  <c r="AD362" i="38"/>
  <c r="I361" i="38"/>
  <c r="A361" i="38"/>
  <c r="G360" i="38"/>
  <c r="S361" i="36"/>
  <c r="AD361" i="36"/>
  <c r="I360" i="38"/>
  <c r="A360" i="38"/>
  <c r="H359" i="36"/>
  <c r="B359" i="36"/>
  <c r="I360" i="36"/>
  <c r="A360" i="36"/>
  <c r="G360" i="36"/>
  <c r="S362" i="35"/>
  <c r="AD362" i="35"/>
  <c r="G361" i="35"/>
  <c r="H358" i="34"/>
  <c r="B358" i="34"/>
  <c r="H360" i="32"/>
  <c r="B360" i="32"/>
  <c r="G359" i="34"/>
  <c r="H359" i="33"/>
  <c r="B359" i="33"/>
  <c r="G360" i="35"/>
  <c r="I361" i="33"/>
  <c r="A361" i="33"/>
  <c r="S362" i="33"/>
  <c r="AD362" i="33"/>
  <c r="G360" i="33"/>
  <c r="G361" i="32"/>
  <c r="S362" i="32"/>
  <c r="AD362" i="32"/>
  <c r="I360" i="33"/>
  <c r="A360" i="33"/>
  <c r="B359" i="35"/>
  <c r="H359" i="35"/>
  <c r="I360" i="35"/>
  <c r="A360" i="35"/>
  <c r="S361" i="34"/>
  <c r="AD361" i="34"/>
  <c r="I360" i="34"/>
  <c r="A360" i="34"/>
  <c r="H359" i="32"/>
  <c r="B359" i="32"/>
  <c r="B360" i="31"/>
  <c r="H360" i="31"/>
  <c r="H358" i="30"/>
  <c r="B358" i="30"/>
  <c r="S361" i="30"/>
  <c r="AD361" i="30"/>
  <c r="G359" i="30"/>
  <c r="I360" i="31"/>
  <c r="A360" i="31"/>
  <c r="I360" i="30"/>
  <c r="A360" i="30"/>
  <c r="G360" i="30"/>
  <c r="S362" i="31"/>
  <c r="AD362" i="31"/>
  <c r="I361" i="31"/>
  <c r="A361" i="31"/>
  <c r="G360" i="29"/>
  <c r="I360" i="29"/>
  <c r="A360" i="29"/>
  <c r="S362" i="29"/>
  <c r="AD362" i="29"/>
  <c r="H361" i="37"/>
  <c r="B361" i="37"/>
  <c r="I362" i="37"/>
  <c r="A362" i="37"/>
  <c r="S363" i="37"/>
  <c r="AD363" i="37"/>
  <c r="G362" i="37"/>
  <c r="S355" i="1"/>
  <c r="AD355" i="1"/>
  <c r="I354" i="1"/>
  <c r="A354" i="1"/>
  <c r="I353" i="1"/>
  <c r="A353" i="1"/>
  <c r="G360" i="34"/>
  <c r="B360" i="34"/>
  <c r="I361" i="35"/>
  <c r="A361" i="35"/>
  <c r="G361" i="38"/>
  <c r="H361" i="38"/>
  <c r="S362" i="36"/>
  <c r="AD362" i="36"/>
  <c r="I361" i="36"/>
  <c r="A361" i="36"/>
  <c r="S363" i="38"/>
  <c r="AD363" i="38"/>
  <c r="I362" i="38"/>
  <c r="A362" i="38"/>
  <c r="H360" i="38"/>
  <c r="B360" i="38"/>
  <c r="H360" i="36"/>
  <c r="B360" i="36"/>
  <c r="G361" i="36"/>
  <c r="B361" i="32"/>
  <c r="H361" i="32"/>
  <c r="S363" i="33"/>
  <c r="AD363" i="33"/>
  <c r="H360" i="33"/>
  <c r="B360" i="33"/>
  <c r="H361" i="35"/>
  <c r="B361" i="35"/>
  <c r="I362" i="33"/>
  <c r="A362" i="33"/>
  <c r="G362" i="33"/>
  <c r="H359" i="34"/>
  <c r="B359" i="34"/>
  <c r="I362" i="32"/>
  <c r="A362" i="32"/>
  <c r="G362" i="32"/>
  <c r="G361" i="33"/>
  <c r="I361" i="34"/>
  <c r="A361" i="34"/>
  <c r="G361" i="34"/>
  <c r="I361" i="32"/>
  <c r="A361" i="32"/>
  <c r="S363" i="35"/>
  <c r="AD363" i="35"/>
  <c r="H360" i="35"/>
  <c r="B360" i="35"/>
  <c r="S362" i="34"/>
  <c r="AD362" i="34"/>
  <c r="S363" i="32"/>
  <c r="AD363" i="32"/>
  <c r="G362" i="31"/>
  <c r="S363" i="31"/>
  <c r="AD363" i="31"/>
  <c r="H360" i="30"/>
  <c r="B360" i="30"/>
  <c r="G361" i="31"/>
  <c r="H359" i="30"/>
  <c r="B359" i="30"/>
  <c r="S362" i="30"/>
  <c r="AD362" i="30"/>
  <c r="S363" i="29"/>
  <c r="AD363" i="29"/>
  <c r="G362" i="29"/>
  <c r="G361" i="29"/>
  <c r="B360" i="29"/>
  <c r="H360" i="29"/>
  <c r="I361" i="29"/>
  <c r="A361" i="29"/>
  <c r="B362" i="37"/>
  <c r="H362" i="37"/>
  <c r="S364" i="37"/>
  <c r="AD364" i="37"/>
  <c r="I363" i="37"/>
  <c r="A363" i="37"/>
  <c r="G363" i="37"/>
  <c r="B361" i="38"/>
  <c r="H360" i="34"/>
  <c r="H353" i="1"/>
  <c r="B353" i="1"/>
  <c r="B354" i="1"/>
  <c r="H354" i="1"/>
  <c r="S356" i="1"/>
  <c r="AD356" i="1"/>
  <c r="I355" i="1"/>
  <c r="A355" i="1"/>
  <c r="I362" i="31"/>
  <c r="A362" i="31"/>
  <c r="S363" i="36"/>
  <c r="AD363" i="36"/>
  <c r="G362" i="36"/>
  <c r="I362" i="36"/>
  <c r="A362" i="36"/>
  <c r="I363" i="38"/>
  <c r="A363" i="38"/>
  <c r="S364" i="38"/>
  <c r="AD364" i="38"/>
  <c r="G362" i="38"/>
  <c r="H361" i="36"/>
  <c r="B361" i="36"/>
  <c r="H362" i="32"/>
  <c r="B362" i="32"/>
  <c r="S364" i="32"/>
  <c r="AD364" i="32"/>
  <c r="I363" i="32"/>
  <c r="A363" i="32"/>
  <c r="B362" i="33"/>
  <c r="H362" i="33"/>
  <c r="S364" i="35"/>
  <c r="AD364" i="35"/>
  <c r="S364" i="33"/>
  <c r="AD364" i="33"/>
  <c r="I363" i="35"/>
  <c r="A363" i="35"/>
  <c r="G363" i="35"/>
  <c r="I362" i="35"/>
  <c r="A362" i="35"/>
  <c r="B361" i="34"/>
  <c r="H361" i="34"/>
  <c r="G362" i="35"/>
  <c r="G363" i="33"/>
  <c r="H361" i="33"/>
  <c r="B361" i="33"/>
  <c r="S363" i="34"/>
  <c r="AD363" i="34"/>
  <c r="I362" i="34"/>
  <c r="A362" i="34"/>
  <c r="H361" i="31"/>
  <c r="B361" i="31"/>
  <c r="H362" i="31"/>
  <c r="B362" i="31"/>
  <c r="I363" i="31"/>
  <c r="A363" i="31"/>
  <c r="S364" i="31"/>
  <c r="AD364" i="31"/>
  <c r="S363" i="30"/>
  <c r="AD363" i="30"/>
  <c r="G361" i="30"/>
  <c r="I361" i="30"/>
  <c r="A361" i="30"/>
  <c r="H362" i="29"/>
  <c r="B362" i="29"/>
  <c r="H361" i="29"/>
  <c r="B361" i="29"/>
  <c r="S364" i="29"/>
  <c r="AD364" i="29"/>
  <c r="I363" i="29"/>
  <c r="A363" i="29"/>
  <c r="G363" i="29"/>
  <c r="I362" i="29"/>
  <c r="A362" i="29"/>
  <c r="H363" i="37"/>
  <c r="B363" i="37"/>
  <c r="I364" i="37"/>
  <c r="A364" i="37"/>
  <c r="S365" i="37"/>
  <c r="AD365" i="37"/>
  <c r="H355" i="1"/>
  <c r="B355" i="1"/>
  <c r="S357" i="1"/>
  <c r="AD357" i="1"/>
  <c r="I356" i="1"/>
  <c r="A356" i="1"/>
  <c r="G363" i="31"/>
  <c r="H363" i="31"/>
  <c r="G363" i="32"/>
  <c r="B363" i="32"/>
  <c r="G362" i="34"/>
  <c r="H362" i="34"/>
  <c r="G363" i="38"/>
  <c r="B363" i="38"/>
  <c r="I364" i="38"/>
  <c r="A364" i="38"/>
  <c r="S365" i="38"/>
  <c r="AD365" i="38"/>
  <c r="S364" i="36"/>
  <c r="AD364" i="36"/>
  <c r="I363" i="36"/>
  <c r="A363" i="36"/>
  <c r="B362" i="36"/>
  <c r="H362" i="36"/>
  <c r="H362" i="38"/>
  <c r="B362" i="38"/>
  <c r="S365" i="35"/>
  <c r="AD365" i="35"/>
  <c r="B363" i="33"/>
  <c r="H363" i="33"/>
  <c r="H362" i="35"/>
  <c r="B362" i="35"/>
  <c r="S365" i="33"/>
  <c r="AD365" i="33"/>
  <c r="S364" i="34"/>
  <c r="AD364" i="34"/>
  <c r="I363" i="34"/>
  <c r="A363" i="34"/>
  <c r="S365" i="32"/>
  <c r="AD365" i="32"/>
  <c r="H363" i="35"/>
  <c r="B363" i="35"/>
  <c r="I363" i="33"/>
  <c r="A363" i="33"/>
  <c r="H361" i="30"/>
  <c r="B361" i="30"/>
  <c r="G362" i="30"/>
  <c r="I362" i="30"/>
  <c r="A362" i="30"/>
  <c r="S364" i="30"/>
  <c r="AD364" i="30"/>
  <c r="S365" i="31"/>
  <c r="AD365" i="31"/>
  <c r="S365" i="29"/>
  <c r="AD365" i="29"/>
  <c r="I364" i="29"/>
  <c r="A364" i="29"/>
  <c r="H363" i="29"/>
  <c r="B363" i="29"/>
  <c r="G364" i="29"/>
  <c r="G364" i="37"/>
  <c r="H364" i="37"/>
  <c r="I365" i="37"/>
  <c r="A365" i="37"/>
  <c r="S366" i="37"/>
  <c r="AD366" i="37"/>
  <c r="G365" i="37"/>
  <c r="H363" i="32"/>
  <c r="B362" i="34"/>
  <c r="B363" i="31"/>
  <c r="H356" i="1"/>
  <c r="B356" i="1"/>
  <c r="S358" i="1"/>
  <c r="AD358" i="1"/>
  <c r="H363" i="38"/>
  <c r="G363" i="36"/>
  <c r="I365" i="38"/>
  <c r="A365" i="38"/>
  <c r="S366" i="38"/>
  <c r="AD366" i="38"/>
  <c r="S365" i="36"/>
  <c r="AD365" i="36"/>
  <c r="G364" i="36"/>
  <c r="G364" i="38"/>
  <c r="S365" i="34"/>
  <c r="AD365" i="34"/>
  <c r="G364" i="34"/>
  <c r="G363" i="34"/>
  <c r="S366" i="33"/>
  <c r="AD366" i="33"/>
  <c r="G365" i="33"/>
  <c r="S366" i="32"/>
  <c r="AD366" i="32"/>
  <c r="I365" i="32"/>
  <c r="A365" i="32"/>
  <c r="S366" i="35"/>
  <c r="AD366" i="35"/>
  <c r="G364" i="32"/>
  <c r="I364" i="32"/>
  <c r="A364" i="32"/>
  <c r="G364" i="33"/>
  <c r="G364" i="35"/>
  <c r="I364" i="33"/>
  <c r="A364" i="33"/>
  <c r="I364" i="35"/>
  <c r="A364" i="35"/>
  <c r="I364" i="31"/>
  <c r="A364" i="31"/>
  <c r="G364" i="31"/>
  <c r="H362" i="30"/>
  <c r="B362" i="30"/>
  <c r="I363" i="30"/>
  <c r="A363" i="30"/>
  <c r="S366" i="31"/>
  <c r="AD366" i="31"/>
  <c r="S365" i="30"/>
  <c r="AD365" i="30"/>
  <c r="G363" i="30"/>
  <c r="H364" i="29"/>
  <c r="B364" i="29"/>
  <c r="I365" i="29"/>
  <c r="A365" i="29"/>
  <c r="S366" i="29"/>
  <c r="AD366" i="29"/>
  <c r="G365" i="29"/>
  <c r="B364" i="37"/>
  <c r="B365" i="37"/>
  <c r="H365" i="37"/>
  <c r="S367" i="37"/>
  <c r="AD367" i="37"/>
  <c r="I366" i="37"/>
  <c r="A366" i="37"/>
  <c r="G366" i="37"/>
  <c r="S359" i="1"/>
  <c r="AD359" i="1"/>
  <c r="I358" i="1"/>
  <c r="A358" i="1"/>
  <c r="I357" i="1"/>
  <c r="A357" i="1"/>
  <c r="I364" i="36"/>
  <c r="A364" i="36"/>
  <c r="I365" i="33"/>
  <c r="A365" i="33"/>
  <c r="G365" i="38"/>
  <c r="H365" i="38"/>
  <c r="H364" i="36"/>
  <c r="B364" i="36"/>
  <c r="S367" i="38"/>
  <c r="AD367" i="38"/>
  <c r="H364" i="38"/>
  <c r="B364" i="38"/>
  <c r="G366" i="38"/>
  <c r="I366" i="38"/>
  <c r="A366" i="38"/>
  <c r="S366" i="36"/>
  <c r="AD366" i="36"/>
  <c r="I365" i="36"/>
  <c r="A365" i="36"/>
  <c r="B363" i="36"/>
  <c r="H363" i="36"/>
  <c r="H364" i="34"/>
  <c r="B364" i="34"/>
  <c r="S367" i="35"/>
  <c r="AD367" i="35"/>
  <c r="G366" i="35"/>
  <c r="H364" i="32"/>
  <c r="B364" i="32"/>
  <c r="G365" i="35"/>
  <c r="B365" i="33"/>
  <c r="H365" i="33"/>
  <c r="G365" i="32"/>
  <c r="H364" i="33"/>
  <c r="B364" i="33"/>
  <c r="S367" i="33"/>
  <c r="AD367" i="33"/>
  <c r="I366" i="33"/>
  <c r="A366" i="33"/>
  <c r="I366" i="32"/>
  <c r="A366" i="32"/>
  <c r="G366" i="32"/>
  <c r="H363" i="34"/>
  <c r="B363" i="34"/>
  <c r="H364" i="35"/>
  <c r="B364" i="35"/>
  <c r="S366" i="34"/>
  <c r="AD366" i="34"/>
  <c r="S367" i="32"/>
  <c r="AD367" i="32"/>
  <c r="I365" i="35"/>
  <c r="A365" i="35"/>
  <c r="I364" i="34"/>
  <c r="A364" i="34"/>
  <c r="S366" i="30"/>
  <c r="AD366" i="30"/>
  <c r="S367" i="31"/>
  <c r="AD367" i="31"/>
  <c r="I365" i="30"/>
  <c r="A365" i="30"/>
  <c r="G365" i="30"/>
  <c r="G364" i="30"/>
  <c r="H363" i="30"/>
  <c r="B363" i="30"/>
  <c r="I364" i="30"/>
  <c r="A364" i="30"/>
  <c r="G365" i="31"/>
  <c r="B364" i="31"/>
  <c r="H364" i="31"/>
  <c r="I365" i="31"/>
  <c r="A365" i="31"/>
  <c r="H365" i="29"/>
  <c r="B365" i="29"/>
  <c r="S367" i="29"/>
  <c r="AD367" i="29"/>
  <c r="B366" i="37"/>
  <c r="H366" i="37"/>
  <c r="S368" i="37"/>
  <c r="AD368" i="37"/>
  <c r="I367" i="37"/>
  <c r="A367" i="37"/>
  <c r="G367" i="37"/>
  <c r="H358" i="1"/>
  <c r="B358" i="1"/>
  <c r="B357" i="1"/>
  <c r="H357" i="1"/>
  <c r="S360" i="1"/>
  <c r="AD360" i="1"/>
  <c r="I366" i="35"/>
  <c r="A366" i="35"/>
  <c r="B365" i="38"/>
  <c r="G365" i="36"/>
  <c r="B365" i="36"/>
  <c r="S368" i="38"/>
  <c r="AD368" i="38"/>
  <c r="S367" i="36"/>
  <c r="AD367" i="36"/>
  <c r="G366" i="36"/>
  <c r="B366" i="38"/>
  <c r="H366" i="38"/>
  <c r="H366" i="32"/>
  <c r="B366" i="32"/>
  <c r="G366" i="33"/>
  <c r="B365" i="32"/>
  <c r="H365" i="32"/>
  <c r="G367" i="32"/>
  <c r="S368" i="32"/>
  <c r="AD368" i="32"/>
  <c r="B366" i="35"/>
  <c r="H366" i="35"/>
  <c r="S367" i="34"/>
  <c r="AD367" i="34"/>
  <c r="S368" i="35"/>
  <c r="AD368" i="35"/>
  <c r="G365" i="34"/>
  <c r="I367" i="35"/>
  <c r="A367" i="35"/>
  <c r="G367" i="35"/>
  <c r="I365" i="34"/>
  <c r="A365" i="34"/>
  <c r="I367" i="33"/>
  <c r="A367" i="33"/>
  <c r="S368" i="33"/>
  <c r="AD368" i="33"/>
  <c r="H365" i="35"/>
  <c r="B365" i="35"/>
  <c r="H365" i="31"/>
  <c r="B365" i="31"/>
  <c r="B364" i="30"/>
  <c r="H364" i="30"/>
  <c r="I366" i="31"/>
  <c r="A366" i="31"/>
  <c r="H365" i="30"/>
  <c r="B365" i="30"/>
  <c r="S368" i="31"/>
  <c r="AD368" i="31"/>
  <c r="S367" i="30"/>
  <c r="AD367" i="30"/>
  <c r="G366" i="31"/>
  <c r="G366" i="29"/>
  <c r="S368" i="29"/>
  <c r="AD368" i="29"/>
  <c r="I366" i="29"/>
  <c r="A366" i="29"/>
  <c r="S369" i="37"/>
  <c r="AD369" i="37"/>
  <c r="G368" i="37"/>
  <c r="I368" i="37"/>
  <c r="A368" i="37"/>
  <c r="H367" i="37"/>
  <c r="B367" i="37"/>
  <c r="H365" i="36"/>
  <c r="H359" i="1"/>
  <c r="B359" i="1"/>
  <c r="I359" i="1"/>
  <c r="A359" i="1"/>
  <c r="S361" i="1"/>
  <c r="AD361" i="1"/>
  <c r="I367" i="32"/>
  <c r="A367" i="32"/>
  <c r="G367" i="33"/>
  <c r="B367" i="33"/>
  <c r="H366" i="36"/>
  <c r="B366" i="36"/>
  <c r="I366" i="36"/>
  <c r="A366" i="36"/>
  <c r="S369" i="38"/>
  <c r="AD369" i="38"/>
  <c r="I368" i="38"/>
  <c r="A368" i="38"/>
  <c r="G367" i="38"/>
  <c r="I367" i="38"/>
  <c r="A367" i="38"/>
  <c r="S368" i="36"/>
  <c r="AD368" i="36"/>
  <c r="G367" i="36"/>
  <c r="S369" i="35"/>
  <c r="AD369" i="35"/>
  <c r="I368" i="35"/>
  <c r="A368" i="35"/>
  <c r="H365" i="34"/>
  <c r="B365" i="34"/>
  <c r="H367" i="32"/>
  <c r="B367" i="32"/>
  <c r="S368" i="34"/>
  <c r="AD368" i="34"/>
  <c r="I368" i="32"/>
  <c r="A368" i="32"/>
  <c r="S369" i="32"/>
  <c r="AD369" i="32"/>
  <c r="B367" i="35"/>
  <c r="H367" i="35"/>
  <c r="G366" i="34"/>
  <c r="H366" i="33"/>
  <c r="B366" i="33"/>
  <c r="I366" i="34"/>
  <c r="A366" i="34"/>
  <c r="S369" i="33"/>
  <c r="AD369" i="33"/>
  <c r="S369" i="31"/>
  <c r="AD369" i="31"/>
  <c r="I368" i="31"/>
  <c r="A368" i="31"/>
  <c r="H366" i="31"/>
  <c r="B366" i="31"/>
  <c r="G366" i="30"/>
  <c r="I366" i="30"/>
  <c r="A366" i="30"/>
  <c r="G367" i="31"/>
  <c r="S368" i="30"/>
  <c r="AD368" i="30"/>
  <c r="I367" i="30"/>
  <c r="A367" i="30"/>
  <c r="I367" i="31"/>
  <c r="A367" i="31"/>
  <c r="S369" i="29"/>
  <c r="AD369" i="29"/>
  <c r="I368" i="29"/>
  <c r="A368" i="29"/>
  <c r="G367" i="29"/>
  <c r="H366" i="29"/>
  <c r="B366" i="29"/>
  <c r="I367" i="29"/>
  <c r="A367" i="29"/>
  <c r="B368" i="37"/>
  <c r="H368" i="37"/>
  <c r="S370" i="37"/>
  <c r="AD370" i="37"/>
  <c r="I369" i="37"/>
  <c r="A369" i="37"/>
  <c r="G369" i="37"/>
  <c r="H367" i="33"/>
  <c r="I360" i="1"/>
  <c r="A360" i="1"/>
  <c r="S362" i="1"/>
  <c r="AD362" i="1"/>
  <c r="G368" i="35"/>
  <c r="B368" i="35"/>
  <c r="G368" i="31"/>
  <c r="B368" i="31"/>
  <c r="I367" i="36"/>
  <c r="A367" i="36"/>
  <c r="G368" i="38"/>
  <c r="B368" i="38"/>
  <c r="G368" i="29"/>
  <c r="B368" i="29"/>
  <c r="B367" i="38"/>
  <c r="H367" i="38"/>
  <c r="H367" i="36"/>
  <c r="B367" i="36"/>
  <c r="S370" i="38"/>
  <c r="AD370" i="38"/>
  <c r="I369" i="38"/>
  <c r="A369" i="38"/>
  <c r="G368" i="36"/>
  <c r="S369" i="36"/>
  <c r="AD369" i="36"/>
  <c r="G368" i="32"/>
  <c r="I369" i="32"/>
  <c r="A369" i="32"/>
  <c r="S370" i="32"/>
  <c r="AD370" i="32"/>
  <c r="H366" i="34"/>
  <c r="B366" i="34"/>
  <c r="I369" i="33"/>
  <c r="A369" i="33"/>
  <c r="S370" i="33"/>
  <c r="AD370" i="33"/>
  <c r="G368" i="33"/>
  <c r="I367" i="34"/>
  <c r="A367" i="34"/>
  <c r="I368" i="33"/>
  <c r="A368" i="33"/>
  <c r="G367" i="34"/>
  <c r="S370" i="35"/>
  <c r="AD370" i="35"/>
  <c r="S369" i="34"/>
  <c r="AD369" i="34"/>
  <c r="I368" i="34"/>
  <c r="A368" i="34"/>
  <c r="S369" i="30"/>
  <c r="AD369" i="30"/>
  <c r="G368" i="30"/>
  <c r="B367" i="31"/>
  <c r="H367" i="31"/>
  <c r="B366" i="30"/>
  <c r="H366" i="30"/>
  <c r="S370" i="31"/>
  <c r="AD370" i="31"/>
  <c r="G367" i="30"/>
  <c r="S370" i="29"/>
  <c r="AD370" i="29"/>
  <c r="I369" i="29"/>
  <c r="A369" i="29"/>
  <c r="H367" i="29"/>
  <c r="B367" i="29"/>
  <c r="G369" i="29"/>
  <c r="B369" i="37"/>
  <c r="H369" i="37"/>
  <c r="G370" i="37"/>
  <c r="S371" i="37"/>
  <c r="AD371" i="37"/>
  <c r="H368" i="35"/>
  <c r="H368" i="31"/>
  <c r="H368" i="29"/>
  <c r="H360" i="1"/>
  <c r="B360" i="1"/>
  <c r="S363" i="1"/>
  <c r="AD363" i="1"/>
  <c r="I361" i="1"/>
  <c r="A361" i="1"/>
  <c r="I368" i="30"/>
  <c r="A368" i="30"/>
  <c r="G369" i="32"/>
  <c r="H369" i="32"/>
  <c r="G369" i="38"/>
  <c r="H369" i="38"/>
  <c r="H368" i="38"/>
  <c r="G368" i="34"/>
  <c r="B368" i="34"/>
  <c r="H368" i="36"/>
  <c r="B368" i="36"/>
  <c r="S371" i="38"/>
  <c r="AD371" i="38"/>
  <c r="I368" i="36"/>
  <c r="A368" i="36"/>
  <c r="S370" i="36"/>
  <c r="AD370" i="36"/>
  <c r="G369" i="36"/>
  <c r="S371" i="35"/>
  <c r="AD371" i="35"/>
  <c r="G370" i="35"/>
  <c r="G369" i="33"/>
  <c r="H368" i="33"/>
  <c r="B368" i="33"/>
  <c r="S370" i="34"/>
  <c r="AD370" i="34"/>
  <c r="I369" i="34"/>
  <c r="A369" i="34"/>
  <c r="G369" i="34"/>
  <c r="B367" i="34"/>
  <c r="H367" i="34"/>
  <c r="G370" i="33"/>
  <c r="S371" i="33"/>
  <c r="AD371" i="33"/>
  <c r="G370" i="32"/>
  <c r="S371" i="32"/>
  <c r="AD371" i="32"/>
  <c r="G369" i="35"/>
  <c r="I370" i="32"/>
  <c r="A370" i="32"/>
  <c r="I369" i="35"/>
  <c r="A369" i="35"/>
  <c r="H368" i="32"/>
  <c r="B368" i="32"/>
  <c r="H368" i="30"/>
  <c r="B368" i="30"/>
  <c r="S371" i="31"/>
  <c r="AD371" i="31"/>
  <c r="I369" i="31"/>
  <c r="A369" i="31"/>
  <c r="H367" i="30"/>
  <c r="B367" i="30"/>
  <c r="S370" i="30"/>
  <c r="AD370" i="30"/>
  <c r="G369" i="31"/>
  <c r="H369" i="29"/>
  <c r="B369" i="29"/>
  <c r="S371" i="29"/>
  <c r="AD371" i="29"/>
  <c r="I370" i="29"/>
  <c r="A370" i="29"/>
  <c r="I370" i="37"/>
  <c r="A370" i="37"/>
  <c r="B370" i="37"/>
  <c r="H370" i="37"/>
  <c r="S372" i="37"/>
  <c r="AD372" i="37"/>
  <c r="I371" i="37"/>
  <c r="A371" i="37"/>
  <c r="G371" i="37"/>
  <c r="B369" i="38"/>
  <c r="B369" i="32"/>
  <c r="I362" i="1"/>
  <c r="A362" i="1"/>
  <c r="S364" i="1"/>
  <c r="AD364" i="1"/>
  <c r="B361" i="1"/>
  <c r="H361" i="1"/>
  <c r="H368" i="34"/>
  <c r="I370" i="35"/>
  <c r="A370" i="35"/>
  <c r="I369" i="36"/>
  <c r="A369" i="36"/>
  <c r="H369" i="36"/>
  <c r="B369" i="36"/>
  <c r="G370" i="38"/>
  <c r="I370" i="38"/>
  <c r="A370" i="38"/>
  <c r="S371" i="36"/>
  <c r="AD371" i="36"/>
  <c r="G370" i="36"/>
  <c r="I371" i="38"/>
  <c r="A371" i="38"/>
  <c r="S372" i="38"/>
  <c r="AD372" i="38"/>
  <c r="B370" i="33"/>
  <c r="H370" i="33"/>
  <c r="S372" i="33"/>
  <c r="AD372" i="33"/>
  <c r="I371" i="33"/>
  <c r="A371" i="33"/>
  <c r="H369" i="34"/>
  <c r="B369" i="34"/>
  <c r="H370" i="35"/>
  <c r="B370" i="35"/>
  <c r="I370" i="33"/>
  <c r="A370" i="33"/>
  <c r="H369" i="33"/>
  <c r="B369" i="33"/>
  <c r="I370" i="34"/>
  <c r="A370" i="34"/>
  <c r="S371" i="34"/>
  <c r="AD371" i="34"/>
  <c r="H369" i="35"/>
  <c r="B369" i="35"/>
  <c r="S372" i="35"/>
  <c r="AD372" i="35"/>
  <c r="G371" i="35"/>
  <c r="B370" i="32"/>
  <c r="H370" i="32"/>
  <c r="S372" i="32"/>
  <c r="AD372" i="32"/>
  <c r="S372" i="31"/>
  <c r="AD372" i="31"/>
  <c r="G371" i="31"/>
  <c r="S371" i="30"/>
  <c r="AD371" i="30"/>
  <c r="G370" i="30"/>
  <c r="G369" i="30"/>
  <c r="H369" i="31"/>
  <c r="B369" i="31"/>
  <c r="I369" i="30"/>
  <c r="A369" i="30"/>
  <c r="G370" i="31"/>
  <c r="I370" i="31"/>
  <c r="A370" i="31"/>
  <c r="G370" i="29"/>
  <c r="S372" i="29"/>
  <c r="AD372" i="29"/>
  <c r="I371" i="29"/>
  <c r="A371" i="29"/>
  <c r="B371" i="37"/>
  <c r="H371" i="37"/>
  <c r="G372" i="37"/>
  <c r="S373" i="37"/>
  <c r="AD373" i="37"/>
  <c r="I372" i="37"/>
  <c r="A372" i="37"/>
  <c r="B362" i="1"/>
  <c r="H362" i="1"/>
  <c r="S365" i="1"/>
  <c r="AD365" i="1"/>
  <c r="I364" i="1"/>
  <c r="A364" i="1"/>
  <c r="I363" i="1"/>
  <c r="A363" i="1"/>
  <c r="I371" i="31"/>
  <c r="A371" i="31"/>
  <c r="G371" i="38"/>
  <c r="B371" i="38"/>
  <c r="G371" i="33"/>
  <c r="H371" i="33"/>
  <c r="G371" i="29"/>
  <c r="B371" i="29"/>
  <c r="B370" i="36"/>
  <c r="H370" i="36"/>
  <c r="S372" i="36"/>
  <c r="AD372" i="36"/>
  <c r="I370" i="36"/>
  <c r="A370" i="36"/>
  <c r="B370" i="38"/>
  <c r="H370" i="38"/>
  <c r="I372" i="38"/>
  <c r="A372" i="38"/>
  <c r="S373" i="38"/>
  <c r="AD373" i="38"/>
  <c r="H371" i="35"/>
  <c r="B371" i="35"/>
  <c r="S372" i="34"/>
  <c r="AD372" i="34"/>
  <c r="G370" i="34"/>
  <c r="S373" i="35"/>
  <c r="AD373" i="35"/>
  <c r="I371" i="34"/>
  <c r="A371" i="34"/>
  <c r="G371" i="34"/>
  <c r="I372" i="32"/>
  <c r="A372" i="32"/>
  <c r="G372" i="32"/>
  <c r="I371" i="35"/>
  <c r="A371" i="35"/>
  <c r="S373" i="33"/>
  <c r="AD373" i="33"/>
  <c r="G371" i="32"/>
  <c r="I372" i="33"/>
  <c r="A372" i="33"/>
  <c r="G372" i="33"/>
  <c r="I371" i="32"/>
  <c r="A371" i="32"/>
  <c r="I372" i="35"/>
  <c r="A372" i="35"/>
  <c r="S373" i="32"/>
  <c r="AD373" i="32"/>
  <c r="B370" i="30"/>
  <c r="H370" i="30"/>
  <c r="H370" i="31"/>
  <c r="B370" i="31"/>
  <c r="B371" i="31"/>
  <c r="H371" i="31"/>
  <c r="B369" i="30"/>
  <c r="H369" i="30"/>
  <c r="S372" i="30"/>
  <c r="AD372" i="30"/>
  <c r="G371" i="30"/>
  <c r="S373" i="31"/>
  <c r="AD373" i="31"/>
  <c r="I372" i="31"/>
  <c r="A372" i="31"/>
  <c r="G372" i="31"/>
  <c r="I370" i="30"/>
  <c r="A370" i="30"/>
  <c r="S373" i="29"/>
  <c r="AD373" i="29"/>
  <c r="I372" i="29"/>
  <c r="A372" i="29"/>
  <c r="H370" i="29"/>
  <c r="B370" i="29"/>
  <c r="H372" i="37"/>
  <c r="B372" i="37"/>
  <c r="S374" i="37"/>
  <c r="AD374" i="37"/>
  <c r="I373" i="37"/>
  <c r="A373" i="37"/>
  <c r="G373" i="37"/>
  <c r="B371" i="33"/>
  <c r="H371" i="38"/>
  <c r="H371" i="29"/>
  <c r="B364" i="1"/>
  <c r="H364" i="1"/>
  <c r="B363" i="1"/>
  <c r="H363" i="1"/>
  <c r="S366" i="1"/>
  <c r="AD366" i="1"/>
  <c r="I371" i="30"/>
  <c r="A371" i="30"/>
  <c r="G372" i="29"/>
  <c r="H372" i="29"/>
  <c r="S373" i="36"/>
  <c r="AD373" i="36"/>
  <c r="G371" i="36"/>
  <c r="I373" i="38"/>
  <c r="A373" i="38"/>
  <c r="S374" i="38"/>
  <c r="AD374" i="38"/>
  <c r="G372" i="38"/>
  <c r="I371" i="36"/>
  <c r="A371" i="36"/>
  <c r="H372" i="33"/>
  <c r="B372" i="33"/>
  <c r="B371" i="32"/>
  <c r="H371" i="32"/>
  <c r="B372" i="32"/>
  <c r="H372" i="32"/>
  <c r="G373" i="35"/>
  <c r="S374" i="35"/>
  <c r="AD374" i="35"/>
  <c r="H370" i="34"/>
  <c r="B370" i="34"/>
  <c r="S374" i="32"/>
  <c r="AD374" i="32"/>
  <c r="S373" i="34"/>
  <c r="AD373" i="34"/>
  <c r="I372" i="34"/>
  <c r="A372" i="34"/>
  <c r="S374" i="33"/>
  <c r="AD374" i="33"/>
  <c r="I373" i="33"/>
  <c r="A373" i="33"/>
  <c r="H371" i="34"/>
  <c r="B371" i="34"/>
  <c r="G372" i="35"/>
  <c r="B372" i="31"/>
  <c r="H372" i="31"/>
  <c r="S373" i="30"/>
  <c r="AD373" i="30"/>
  <c r="S374" i="31"/>
  <c r="AD374" i="31"/>
  <c r="H371" i="30"/>
  <c r="B371" i="30"/>
  <c r="I373" i="29"/>
  <c r="A373" i="29"/>
  <c r="S374" i="29"/>
  <c r="AD374" i="29"/>
  <c r="B373" i="37"/>
  <c r="H373" i="37"/>
  <c r="I374" i="37"/>
  <c r="A374" i="37"/>
  <c r="S375" i="37"/>
  <c r="AD375" i="37"/>
  <c r="G374" i="37"/>
  <c r="B372" i="29"/>
  <c r="S367" i="1"/>
  <c r="AD367" i="1"/>
  <c r="I366" i="1"/>
  <c r="A366" i="1"/>
  <c r="I365" i="1"/>
  <c r="A365" i="1"/>
  <c r="G373" i="29"/>
  <c r="H373" i="29"/>
  <c r="G373" i="38"/>
  <c r="S375" i="38"/>
  <c r="AD375" i="38"/>
  <c r="S374" i="36"/>
  <c r="AD374" i="36"/>
  <c r="I373" i="36"/>
  <c r="A373" i="36"/>
  <c r="G372" i="36"/>
  <c r="H372" i="38"/>
  <c r="B372" i="38"/>
  <c r="B371" i="36"/>
  <c r="H371" i="36"/>
  <c r="I372" i="36"/>
  <c r="A372" i="36"/>
  <c r="H373" i="35"/>
  <c r="B373" i="35"/>
  <c r="I373" i="35"/>
  <c r="A373" i="35"/>
  <c r="I374" i="32"/>
  <c r="A374" i="32"/>
  <c r="S375" i="32"/>
  <c r="AD375" i="32"/>
  <c r="G373" i="32"/>
  <c r="G373" i="33"/>
  <c r="H372" i="35"/>
  <c r="B372" i="35"/>
  <c r="I373" i="32"/>
  <c r="A373" i="32"/>
  <c r="S374" i="34"/>
  <c r="AD374" i="34"/>
  <c r="G374" i="35"/>
  <c r="S375" i="35"/>
  <c r="AD375" i="35"/>
  <c r="G372" i="34"/>
  <c r="S375" i="33"/>
  <c r="AD375" i="33"/>
  <c r="I374" i="33"/>
  <c r="A374" i="33"/>
  <c r="I372" i="30"/>
  <c r="A372" i="30"/>
  <c r="S375" i="31"/>
  <c r="AD375" i="31"/>
  <c r="G372" i="30"/>
  <c r="I373" i="30"/>
  <c r="A373" i="30"/>
  <c r="S374" i="30"/>
  <c r="AD374" i="30"/>
  <c r="G373" i="31"/>
  <c r="I373" i="31"/>
  <c r="A373" i="31"/>
  <c r="G374" i="29"/>
  <c r="S375" i="29"/>
  <c r="AD375" i="29"/>
  <c r="H374" i="37"/>
  <c r="B374" i="37"/>
  <c r="S376" i="37"/>
  <c r="AD376" i="37"/>
  <c r="I375" i="37"/>
  <c r="A375" i="37"/>
  <c r="G375" i="37"/>
  <c r="B373" i="29"/>
  <c r="B366" i="1"/>
  <c r="H366" i="1"/>
  <c r="B365" i="1"/>
  <c r="H365" i="1"/>
  <c r="S368" i="1"/>
  <c r="AD368" i="1"/>
  <c r="G374" i="32"/>
  <c r="B374" i="32"/>
  <c r="I374" i="38"/>
  <c r="A374" i="38"/>
  <c r="S375" i="36"/>
  <c r="AD375" i="36"/>
  <c r="S376" i="38"/>
  <c r="AD376" i="38"/>
  <c r="G374" i="38"/>
  <c r="H373" i="38"/>
  <c r="B373" i="38"/>
  <c r="H372" i="36"/>
  <c r="B372" i="36"/>
  <c r="G373" i="36"/>
  <c r="B374" i="35"/>
  <c r="H374" i="35"/>
  <c r="S376" i="32"/>
  <c r="AD376" i="32"/>
  <c r="I374" i="35"/>
  <c r="A374" i="35"/>
  <c r="H373" i="33"/>
  <c r="B373" i="33"/>
  <c r="I375" i="33"/>
  <c r="A375" i="33"/>
  <c r="S376" i="33"/>
  <c r="AD376" i="33"/>
  <c r="G373" i="34"/>
  <c r="G375" i="35"/>
  <c r="S376" i="35"/>
  <c r="AD376" i="35"/>
  <c r="S375" i="34"/>
  <c r="AD375" i="34"/>
  <c r="I373" i="34"/>
  <c r="A373" i="34"/>
  <c r="H372" i="34"/>
  <c r="B372" i="34"/>
  <c r="H373" i="32"/>
  <c r="B373" i="32"/>
  <c r="G374" i="33"/>
  <c r="H373" i="31"/>
  <c r="B373" i="31"/>
  <c r="S375" i="30"/>
  <c r="AD375" i="30"/>
  <c r="B372" i="30"/>
  <c r="H372" i="30"/>
  <c r="S376" i="31"/>
  <c r="AD376" i="31"/>
  <c r="G373" i="30"/>
  <c r="G375" i="31"/>
  <c r="I374" i="30"/>
  <c r="A374" i="30"/>
  <c r="G374" i="30"/>
  <c r="G374" i="31"/>
  <c r="I374" i="31"/>
  <c r="A374" i="31"/>
  <c r="H374" i="29"/>
  <c r="B374" i="29"/>
  <c r="I374" i="29"/>
  <c r="A374" i="29"/>
  <c r="I375" i="29"/>
  <c r="A375" i="29"/>
  <c r="S376" i="29"/>
  <c r="AD376" i="29"/>
  <c r="H375" i="37"/>
  <c r="B375" i="37"/>
  <c r="S377" i="37"/>
  <c r="AD377" i="37"/>
  <c r="I376" i="37"/>
  <c r="A376" i="37"/>
  <c r="G376" i="37"/>
  <c r="H374" i="32"/>
  <c r="B367" i="1"/>
  <c r="H367" i="1"/>
  <c r="I367" i="1"/>
  <c r="A367" i="1"/>
  <c r="S369" i="1"/>
  <c r="AD369" i="1"/>
  <c r="S376" i="36"/>
  <c r="AD376" i="36"/>
  <c r="B374" i="38"/>
  <c r="H374" i="38"/>
  <c r="S377" i="38"/>
  <c r="AD377" i="38"/>
  <c r="H373" i="36"/>
  <c r="B373" i="36"/>
  <c r="I376" i="38"/>
  <c r="A376" i="38"/>
  <c r="G376" i="38"/>
  <c r="G375" i="38"/>
  <c r="I375" i="38"/>
  <c r="A375" i="38"/>
  <c r="I374" i="36"/>
  <c r="A374" i="36"/>
  <c r="G374" i="36"/>
  <c r="B375" i="35"/>
  <c r="H375" i="35"/>
  <c r="S377" i="33"/>
  <c r="AD377" i="33"/>
  <c r="H373" i="34"/>
  <c r="B373" i="34"/>
  <c r="I375" i="35"/>
  <c r="A375" i="35"/>
  <c r="G376" i="32"/>
  <c r="S377" i="32"/>
  <c r="AD377" i="32"/>
  <c r="G374" i="34"/>
  <c r="G375" i="32"/>
  <c r="S377" i="35"/>
  <c r="AD377" i="35"/>
  <c r="I374" i="34"/>
  <c r="A374" i="34"/>
  <c r="I375" i="32"/>
  <c r="A375" i="32"/>
  <c r="B374" i="33"/>
  <c r="H374" i="33"/>
  <c r="S376" i="34"/>
  <c r="AD376" i="34"/>
  <c r="G375" i="34"/>
  <c r="I376" i="33"/>
  <c r="A376" i="33"/>
  <c r="G376" i="33"/>
  <c r="G375" i="33"/>
  <c r="H375" i="31"/>
  <c r="B375" i="31"/>
  <c r="H373" i="30"/>
  <c r="B373" i="30"/>
  <c r="S377" i="31"/>
  <c r="AD377" i="31"/>
  <c r="S376" i="30"/>
  <c r="AD376" i="30"/>
  <c r="G375" i="30"/>
  <c r="H374" i="31"/>
  <c r="B374" i="31"/>
  <c r="I375" i="31"/>
  <c r="A375" i="31"/>
  <c r="B374" i="30"/>
  <c r="H374" i="30"/>
  <c r="G375" i="29"/>
  <c r="G376" i="29"/>
  <c r="S377" i="29"/>
  <c r="AD377" i="29"/>
  <c r="H376" i="37"/>
  <c r="B376" i="37"/>
  <c r="I377" i="37"/>
  <c r="A377" i="37"/>
  <c r="S378" i="37"/>
  <c r="AD378" i="37"/>
  <c r="I368" i="1"/>
  <c r="A368" i="1"/>
  <c r="S370" i="1"/>
  <c r="AD370" i="1"/>
  <c r="I375" i="34"/>
  <c r="A375" i="34"/>
  <c r="B375" i="38"/>
  <c r="H375" i="38"/>
  <c r="S378" i="38"/>
  <c r="AD378" i="38"/>
  <c r="I377" i="38"/>
  <c r="A377" i="38"/>
  <c r="I376" i="36"/>
  <c r="A376" i="36"/>
  <c r="S377" i="36"/>
  <c r="AD377" i="36"/>
  <c r="H376" i="38"/>
  <c r="B376" i="38"/>
  <c r="H374" i="36"/>
  <c r="B374" i="36"/>
  <c r="I375" i="36"/>
  <c r="A375" i="36"/>
  <c r="G375" i="36"/>
  <c r="H376" i="32"/>
  <c r="B376" i="32"/>
  <c r="S378" i="32"/>
  <c r="AD378" i="32"/>
  <c r="B375" i="34"/>
  <c r="H375" i="34"/>
  <c r="S377" i="34"/>
  <c r="AD377" i="34"/>
  <c r="S378" i="35"/>
  <c r="AD378" i="35"/>
  <c r="G376" i="35"/>
  <c r="H375" i="33"/>
  <c r="B375" i="33"/>
  <c r="I376" i="34"/>
  <c r="A376" i="34"/>
  <c r="G376" i="34"/>
  <c r="H374" i="34"/>
  <c r="B374" i="34"/>
  <c r="H376" i="33"/>
  <c r="B376" i="33"/>
  <c r="G377" i="33"/>
  <c r="S378" i="33"/>
  <c r="AD378" i="33"/>
  <c r="H375" i="32"/>
  <c r="B375" i="32"/>
  <c r="I376" i="35"/>
  <c r="A376" i="35"/>
  <c r="I377" i="32"/>
  <c r="A377" i="32"/>
  <c r="G377" i="32"/>
  <c r="I376" i="32"/>
  <c r="A376" i="32"/>
  <c r="H375" i="30"/>
  <c r="B375" i="30"/>
  <c r="S377" i="30"/>
  <c r="AD377" i="30"/>
  <c r="G376" i="31"/>
  <c r="I376" i="31"/>
  <c r="A376" i="31"/>
  <c r="I376" i="30"/>
  <c r="A376" i="30"/>
  <c r="G376" i="30"/>
  <c r="S378" i="31"/>
  <c r="AD378" i="31"/>
  <c r="I375" i="30"/>
  <c r="A375" i="30"/>
  <c r="B376" i="29"/>
  <c r="H376" i="29"/>
  <c r="G377" i="29"/>
  <c r="S378" i="29"/>
  <c r="AD378" i="29"/>
  <c r="I376" i="29"/>
  <c r="A376" i="29"/>
  <c r="H375" i="29"/>
  <c r="B375" i="29"/>
  <c r="G377" i="37"/>
  <c r="H377" i="37"/>
  <c r="S379" i="37"/>
  <c r="AD379" i="37"/>
  <c r="I378" i="37"/>
  <c r="A378" i="37"/>
  <c r="G378" i="37"/>
  <c r="B368" i="1"/>
  <c r="H368" i="1"/>
  <c r="S371" i="1"/>
  <c r="AD371" i="1"/>
  <c r="I369" i="1"/>
  <c r="A369" i="1"/>
  <c r="I377" i="33"/>
  <c r="A377" i="33"/>
  <c r="G376" i="36"/>
  <c r="H376" i="36"/>
  <c r="I377" i="29"/>
  <c r="A377" i="29"/>
  <c r="S379" i="38"/>
  <c r="AD379" i="38"/>
  <c r="I378" i="38"/>
  <c r="A378" i="38"/>
  <c r="H375" i="36"/>
  <c r="B375" i="36"/>
  <c r="G377" i="36"/>
  <c r="S378" i="36"/>
  <c r="AD378" i="36"/>
  <c r="G377" i="38"/>
  <c r="H376" i="35"/>
  <c r="B376" i="35"/>
  <c r="S378" i="34"/>
  <c r="AD378" i="34"/>
  <c r="G377" i="34"/>
  <c r="S379" i="32"/>
  <c r="AD379" i="32"/>
  <c r="I378" i="32"/>
  <c r="A378" i="32"/>
  <c r="B377" i="32"/>
  <c r="H377" i="32"/>
  <c r="S379" i="35"/>
  <c r="AD379" i="35"/>
  <c r="G378" i="33"/>
  <c r="S379" i="33"/>
  <c r="AD379" i="33"/>
  <c r="I377" i="35"/>
  <c r="A377" i="35"/>
  <c r="B376" i="34"/>
  <c r="H376" i="34"/>
  <c r="G377" i="35"/>
  <c r="H377" i="33"/>
  <c r="B377" i="33"/>
  <c r="S379" i="31"/>
  <c r="AD379" i="31"/>
  <c r="H376" i="31"/>
  <c r="B376" i="31"/>
  <c r="I377" i="31"/>
  <c r="A377" i="31"/>
  <c r="S378" i="30"/>
  <c r="AD378" i="30"/>
  <c r="G377" i="30"/>
  <c r="G377" i="31"/>
  <c r="H376" i="30"/>
  <c r="B376" i="30"/>
  <c r="I377" i="30"/>
  <c r="A377" i="30"/>
  <c r="B377" i="29"/>
  <c r="H377" i="29"/>
  <c r="S379" i="29"/>
  <c r="AD379" i="29"/>
  <c r="B377" i="37"/>
  <c r="H378" i="37"/>
  <c r="B378" i="37"/>
  <c r="S380" i="37"/>
  <c r="AD380" i="37"/>
  <c r="I379" i="37"/>
  <c r="A379" i="37"/>
  <c r="G379" i="37"/>
  <c r="B369" i="1"/>
  <c r="H369" i="1"/>
  <c r="B370" i="1"/>
  <c r="H370" i="1"/>
  <c r="I370" i="1"/>
  <c r="A370" i="1"/>
  <c r="S372" i="1"/>
  <c r="AD372" i="1"/>
  <c r="B376" i="36"/>
  <c r="I377" i="34"/>
  <c r="A377" i="34"/>
  <c r="H377" i="36"/>
  <c r="B377" i="36"/>
  <c r="G378" i="38"/>
  <c r="S380" i="38"/>
  <c r="AD380" i="38"/>
  <c r="H377" i="38"/>
  <c r="B377" i="38"/>
  <c r="I379" i="38"/>
  <c r="A379" i="38"/>
  <c r="G379" i="38"/>
  <c r="I377" i="36"/>
  <c r="A377" i="36"/>
  <c r="S379" i="36"/>
  <c r="AD379" i="36"/>
  <c r="B378" i="33"/>
  <c r="H378" i="33"/>
  <c r="H377" i="34"/>
  <c r="B377" i="34"/>
  <c r="G378" i="32"/>
  <c r="S379" i="34"/>
  <c r="AD379" i="34"/>
  <c r="S380" i="33"/>
  <c r="AD380" i="33"/>
  <c r="H377" i="35"/>
  <c r="B377" i="35"/>
  <c r="I378" i="35"/>
  <c r="A378" i="35"/>
  <c r="S380" i="35"/>
  <c r="AD380" i="35"/>
  <c r="G378" i="35"/>
  <c r="I379" i="33"/>
  <c r="A379" i="33"/>
  <c r="G379" i="33"/>
  <c r="I378" i="33"/>
  <c r="A378" i="33"/>
  <c r="S380" i="32"/>
  <c r="AD380" i="32"/>
  <c r="S379" i="30"/>
  <c r="AD379" i="30"/>
  <c r="G378" i="30"/>
  <c r="H377" i="31"/>
  <c r="B377" i="31"/>
  <c r="G378" i="31"/>
  <c r="H377" i="30"/>
  <c r="B377" i="30"/>
  <c r="I379" i="31"/>
  <c r="A379" i="31"/>
  <c r="S380" i="31"/>
  <c r="AD380" i="31"/>
  <c r="I378" i="31"/>
  <c r="A378" i="31"/>
  <c r="S380" i="29"/>
  <c r="AD380" i="29"/>
  <c r="G379" i="29"/>
  <c r="G378" i="29"/>
  <c r="I378" i="29"/>
  <c r="A378" i="29"/>
  <c r="H379" i="37"/>
  <c r="B379" i="37"/>
  <c r="S381" i="37"/>
  <c r="AD381" i="37"/>
  <c r="I380" i="37"/>
  <c r="A380" i="37"/>
  <c r="G380" i="37"/>
  <c r="I371" i="1"/>
  <c r="A371" i="1"/>
  <c r="S373" i="1"/>
  <c r="AD373" i="1"/>
  <c r="I378" i="30"/>
  <c r="A378" i="30"/>
  <c r="I379" i="29"/>
  <c r="A379" i="29"/>
  <c r="I378" i="36"/>
  <c r="A378" i="36"/>
  <c r="G380" i="38"/>
  <c r="S381" i="38"/>
  <c r="AD381" i="38"/>
  <c r="H379" i="38"/>
  <c r="B379" i="38"/>
  <c r="G378" i="36"/>
  <c r="S380" i="36"/>
  <c r="AD380" i="36"/>
  <c r="I379" i="36"/>
  <c r="A379" i="36"/>
  <c r="H378" i="38"/>
  <c r="B378" i="38"/>
  <c r="S381" i="33"/>
  <c r="AD381" i="33"/>
  <c r="G380" i="33"/>
  <c r="I379" i="35"/>
  <c r="A379" i="35"/>
  <c r="G378" i="34"/>
  <c r="I378" i="34"/>
  <c r="A378" i="34"/>
  <c r="H378" i="32"/>
  <c r="B378" i="32"/>
  <c r="S381" i="35"/>
  <c r="AD381" i="35"/>
  <c r="H378" i="35"/>
  <c r="B378" i="35"/>
  <c r="B379" i="33"/>
  <c r="H379" i="33"/>
  <c r="S380" i="34"/>
  <c r="AD380" i="34"/>
  <c r="G379" i="32"/>
  <c r="G379" i="35"/>
  <c r="S381" i="32"/>
  <c r="AD381" i="32"/>
  <c r="I380" i="32"/>
  <c r="A380" i="32"/>
  <c r="I379" i="32"/>
  <c r="A379" i="32"/>
  <c r="I380" i="31"/>
  <c r="A380" i="31"/>
  <c r="S381" i="31"/>
  <c r="AD381" i="31"/>
  <c r="H378" i="30"/>
  <c r="B378" i="30"/>
  <c r="H378" i="31"/>
  <c r="B378" i="31"/>
  <c r="S380" i="30"/>
  <c r="AD380" i="30"/>
  <c r="G379" i="31"/>
  <c r="G379" i="30"/>
  <c r="I379" i="30"/>
  <c r="A379" i="30"/>
  <c r="H379" i="29"/>
  <c r="B379" i="29"/>
  <c r="B378" i="29"/>
  <c r="H378" i="29"/>
  <c r="S381" i="29"/>
  <c r="AD381" i="29"/>
  <c r="I380" i="29"/>
  <c r="A380" i="29"/>
  <c r="B380" i="37"/>
  <c r="H380" i="37"/>
  <c r="S382" i="37"/>
  <c r="AD382" i="37"/>
  <c r="I381" i="37"/>
  <c r="A381" i="37"/>
  <c r="G381" i="37"/>
  <c r="B371" i="1"/>
  <c r="H371" i="1"/>
  <c r="S374" i="1"/>
  <c r="AD374" i="1"/>
  <c r="I372" i="1"/>
  <c r="A372" i="1"/>
  <c r="G380" i="31"/>
  <c r="B380" i="31"/>
  <c r="I380" i="33"/>
  <c r="A380" i="33"/>
  <c r="G379" i="36"/>
  <c r="B379" i="36"/>
  <c r="G380" i="32"/>
  <c r="H380" i="32"/>
  <c r="H380" i="38"/>
  <c r="B380" i="38"/>
  <c r="I381" i="38"/>
  <c r="A381" i="38"/>
  <c r="S382" i="38"/>
  <c r="AD382" i="38"/>
  <c r="B378" i="36"/>
  <c r="H378" i="36"/>
  <c r="I380" i="38"/>
  <c r="A380" i="38"/>
  <c r="S381" i="36"/>
  <c r="AD381" i="36"/>
  <c r="I380" i="36"/>
  <c r="A380" i="36"/>
  <c r="H378" i="34"/>
  <c r="B378" i="34"/>
  <c r="S382" i="35"/>
  <c r="AD382" i="35"/>
  <c r="S382" i="33"/>
  <c r="AD382" i="33"/>
  <c r="G381" i="33"/>
  <c r="B380" i="33"/>
  <c r="H380" i="33"/>
  <c r="H379" i="35"/>
  <c r="B379" i="35"/>
  <c r="G380" i="35"/>
  <c r="H379" i="32"/>
  <c r="B379" i="32"/>
  <c r="I380" i="35"/>
  <c r="A380" i="35"/>
  <c r="G379" i="34"/>
  <c r="S382" i="32"/>
  <c r="AD382" i="32"/>
  <c r="I381" i="32"/>
  <c r="A381" i="32"/>
  <c r="S381" i="34"/>
  <c r="AD381" i="34"/>
  <c r="I379" i="34"/>
  <c r="A379" i="34"/>
  <c r="S381" i="30"/>
  <c r="AD381" i="30"/>
  <c r="B379" i="30"/>
  <c r="H379" i="30"/>
  <c r="B379" i="31"/>
  <c r="H379" i="31"/>
  <c r="I380" i="30"/>
  <c r="A380" i="30"/>
  <c r="G380" i="30"/>
  <c r="S382" i="31"/>
  <c r="AD382" i="31"/>
  <c r="S382" i="29"/>
  <c r="AD382" i="29"/>
  <c r="G380" i="29"/>
  <c r="I381" i="29"/>
  <c r="A381" i="29"/>
  <c r="G381" i="29"/>
  <c r="H381" i="37"/>
  <c r="B381" i="37"/>
  <c r="I382" i="37"/>
  <c r="A382" i="37"/>
  <c r="S383" i="37"/>
  <c r="AD383" i="37"/>
  <c r="H379" i="36"/>
  <c r="B380" i="32"/>
  <c r="H380" i="31"/>
  <c r="B372" i="1"/>
  <c r="H372" i="1"/>
  <c r="H373" i="1"/>
  <c r="B373" i="1"/>
  <c r="S375" i="1"/>
  <c r="AD375" i="1"/>
  <c r="I373" i="1"/>
  <c r="A373" i="1"/>
  <c r="I374" i="1"/>
  <c r="A374" i="1"/>
  <c r="S382" i="36"/>
  <c r="AD382" i="36"/>
  <c r="S383" i="38"/>
  <c r="AD383" i="38"/>
  <c r="I382" i="38"/>
  <c r="A382" i="38"/>
  <c r="G381" i="38"/>
  <c r="G380" i="36"/>
  <c r="I381" i="36"/>
  <c r="A381" i="36"/>
  <c r="G381" i="36"/>
  <c r="H381" i="33"/>
  <c r="B381" i="33"/>
  <c r="H380" i="35"/>
  <c r="B380" i="35"/>
  <c r="G381" i="32"/>
  <c r="S383" i="35"/>
  <c r="AD383" i="35"/>
  <c r="G382" i="32"/>
  <c r="S383" i="32"/>
  <c r="AD383" i="32"/>
  <c r="G382" i="35"/>
  <c r="I382" i="35"/>
  <c r="A382" i="35"/>
  <c r="I381" i="33"/>
  <c r="A381" i="33"/>
  <c r="S382" i="34"/>
  <c r="AD382" i="34"/>
  <c r="G381" i="35"/>
  <c r="S383" i="33"/>
  <c r="AD383" i="33"/>
  <c r="I382" i="33"/>
  <c r="A382" i="33"/>
  <c r="H379" i="34"/>
  <c r="B379" i="34"/>
  <c r="I381" i="35"/>
  <c r="A381" i="35"/>
  <c r="G380" i="34"/>
  <c r="I380" i="34"/>
  <c r="A380" i="34"/>
  <c r="B380" i="30"/>
  <c r="H380" i="30"/>
  <c r="G381" i="31"/>
  <c r="G381" i="30"/>
  <c r="S382" i="30"/>
  <c r="AD382" i="30"/>
  <c r="S383" i="31"/>
  <c r="AD383" i="31"/>
  <c r="I381" i="31"/>
  <c r="A381" i="31"/>
  <c r="H380" i="29"/>
  <c r="B380" i="29"/>
  <c r="H381" i="29"/>
  <c r="B381" i="29"/>
  <c r="S383" i="29"/>
  <c r="AD383" i="29"/>
  <c r="G382" i="37"/>
  <c r="H382" i="37"/>
  <c r="S384" i="37"/>
  <c r="AD384" i="37"/>
  <c r="I383" i="37"/>
  <c r="A383" i="37"/>
  <c r="G383" i="37"/>
  <c r="H374" i="1"/>
  <c r="B374" i="1"/>
  <c r="S376" i="1"/>
  <c r="AD376" i="1"/>
  <c r="H380" i="36"/>
  <c r="B380" i="36"/>
  <c r="H381" i="36"/>
  <c r="B381" i="36"/>
  <c r="G382" i="38"/>
  <c r="S383" i="36"/>
  <c r="AD383" i="36"/>
  <c r="H381" i="38"/>
  <c r="B381" i="38"/>
  <c r="S384" i="38"/>
  <c r="AD384" i="38"/>
  <c r="I383" i="38"/>
  <c r="A383" i="38"/>
  <c r="G383" i="38"/>
  <c r="H382" i="32"/>
  <c r="B382" i="32"/>
  <c r="S384" i="35"/>
  <c r="AD384" i="35"/>
  <c r="H381" i="35"/>
  <c r="B381" i="35"/>
  <c r="S384" i="32"/>
  <c r="AD384" i="32"/>
  <c r="H380" i="34"/>
  <c r="B380" i="34"/>
  <c r="G382" i="33"/>
  <c r="I381" i="34"/>
  <c r="A381" i="34"/>
  <c r="H381" i="32"/>
  <c r="B381" i="32"/>
  <c r="S383" i="34"/>
  <c r="AD383" i="34"/>
  <c r="I383" i="32"/>
  <c r="A383" i="32"/>
  <c r="G383" i="32"/>
  <c r="I382" i="32"/>
  <c r="A382" i="32"/>
  <c r="B382" i="35"/>
  <c r="H382" i="35"/>
  <c r="I383" i="35"/>
  <c r="A383" i="35"/>
  <c r="G383" i="35"/>
  <c r="S384" i="33"/>
  <c r="AD384" i="33"/>
  <c r="G381" i="34"/>
  <c r="H381" i="30"/>
  <c r="B381" i="30"/>
  <c r="S384" i="31"/>
  <c r="AD384" i="31"/>
  <c r="G383" i="31"/>
  <c r="I383" i="31"/>
  <c r="A383" i="31"/>
  <c r="I382" i="31"/>
  <c r="A382" i="31"/>
  <c r="S383" i="30"/>
  <c r="AD383" i="30"/>
  <c r="I381" i="30"/>
  <c r="A381" i="30"/>
  <c r="G382" i="31"/>
  <c r="H381" i="31"/>
  <c r="B381" i="31"/>
  <c r="G382" i="29"/>
  <c r="I382" i="29"/>
  <c r="A382" i="29"/>
  <c r="S384" i="29"/>
  <c r="AD384" i="29"/>
  <c r="B382" i="37"/>
  <c r="B383" i="37"/>
  <c r="H383" i="37"/>
  <c r="G384" i="37"/>
  <c r="S385" i="37"/>
  <c r="AD385" i="37"/>
  <c r="I384" i="37"/>
  <c r="A384" i="37"/>
  <c r="S377" i="1"/>
  <c r="AD377" i="1"/>
  <c r="I375" i="1"/>
  <c r="A375" i="1"/>
  <c r="B382" i="38"/>
  <c r="H382" i="38"/>
  <c r="S384" i="36"/>
  <c r="AD384" i="36"/>
  <c r="B383" i="38"/>
  <c r="H383" i="38"/>
  <c r="I383" i="36"/>
  <c r="A383" i="36"/>
  <c r="G383" i="36"/>
  <c r="S385" i="38"/>
  <c r="AD385" i="38"/>
  <c r="I384" i="38"/>
  <c r="A384" i="38"/>
  <c r="G382" i="36"/>
  <c r="I382" i="36"/>
  <c r="A382" i="36"/>
  <c r="S385" i="32"/>
  <c r="AD385" i="32"/>
  <c r="G382" i="34"/>
  <c r="S385" i="33"/>
  <c r="AD385" i="33"/>
  <c r="H382" i="33"/>
  <c r="B382" i="33"/>
  <c r="G383" i="33"/>
  <c r="I383" i="33"/>
  <c r="A383" i="33"/>
  <c r="S385" i="35"/>
  <c r="AD385" i="35"/>
  <c r="I384" i="35"/>
  <c r="A384" i="35"/>
  <c r="I382" i="34"/>
  <c r="A382" i="34"/>
  <c r="B383" i="35"/>
  <c r="H383" i="35"/>
  <c r="S384" i="34"/>
  <c r="AD384" i="34"/>
  <c r="H383" i="32"/>
  <c r="B383" i="32"/>
  <c r="H381" i="34"/>
  <c r="B381" i="34"/>
  <c r="S384" i="30"/>
  <c r="AD384" i="30"/>
  <c r="G383" i="30"/>
  <c r="S385" i="31"/>
  <c r="AD385" i="31"/>
  <c r="B382" i="31"/>
  <c r="H382" i="31"/>
  <c r="I382" i="30"/>
  <c r="A382" i="30"/>
  <c r="I384" i="31"/>
  <c r="A384" i="31"/>
  <c r="G384" i="31"/>
  <c r="B383" i="31"/>
  <c r="H383" i="31"/>
  <c r="G382" i="30"/>
  <c r="S385" i="29"/>
  <c r="AD385" i="29"/>
  <c r="I384" i="29"/>
  <c r="A384" i="29"/>
  <c r="G383" i="29"/>
  <c r="H382" i="29"/>
  <c r="B382" i="29"/>
  <c r="I383" i="29"/>
  <c r="A383" i="29"/>
  <c r="B384" i="37"/>
  <c r="H384" i="37"/>
  <c r="S386" i="37"/>
  <c r="AD386" i="37"/>
  <c r="G385" i="37"/>
  <c r="I385" i="37"/>
  <c r="A385" i="37"/>
  <c r="I376" i="1"/>
  <c r="A376" i="1"/>
  <c r="S378" i="1"/>
  <c r="AD378" i="1"/>
  <c r="H375" i="1"/>
  <c r="B375" i="1"/>
  <c r="G384" i="29"/>
  <c r="H384" i="29"/>
  <c r="I383" i="30"/>
  <c r="A383" i="30"/>
  <c r="H383" i="36"/>
  <c r="B383" i="36"/>
  <c r="S385" i="36"/>
  <c r="AD385" i="36"/>
  <c r="G384" i="38"/>
  <c r="S386" i="38"/>
  <c r="AD386" i="38"/>
  <c r="I385" i="38"/>
  <c r="A385" i="38"/>
  <c r="G385" i="38"/>
  <c r="H382" i="36"/>
  <c r="B382" i="36"/>
  <c r="S386" i="35"/>
  <c r="AD386" i="35"/>
  <c r="I385" i="35"/>
  <c r="A385" i="35"/>
  <c r="H383" i="33"/>
  <c r="B383" i="33"/>
  <c r="I385" i="32"/>
  <c r="A385" i="32"/>
  <c r="S386" i="32"/>
  <c r="AD386" i="32"/>
  <c r="G384" i="33"/>
  <c r="I384" i="33"/>
  <c r="A384" i="33"/>
  <c r="H382" i="34"/>
  <c r="B382" i="34"/>
  <c r="I384" i="32"/>
  <c r="A384" i="32"/>
  <c r="S385" i="34"/>
  <c r="AD385" i="34"/>
  <c r="I384" i="34"/>
  <c r="A384" i="34"/>
  <c r="G384" i="32"/>
  <c r="I385" i="33"/>
  <c r="A385" i="33"/>
  <c r="S386" i="33"/>
  <c r="AD386" i="33"/>
  <c r="I383" i="34"/>
  <c r="A383" i="34"/>
  <c r="G384" i="35"/>
  <c r="G383" i="34"/>
  <c r="B382" i="30"/>
  <c r="H382" i="30"/>
  <c r="H384" i="31"/>
  <c r="B384" i="31"/>
  <c r="B383" i="30"/>
  <c r="H383" i="30"/>
  <c r="S385" i="30"/>
  <c r="AD385" i="30"/>
  <c r="G384" i="30"/>
  <c r="S386" i="31"/>
  <c r="AD386" i="31"/>
  <c r="H383" i="29"/>
  <c r="B383" i="29"/>
  <c r="S386" i="29"/>
  <c r="AD386" i="29"/>
  <c r="I385" i="29"/>
  <c r="A385" i="29"/>
  <c r="H385" i="37"/>
  <c r="B385" i="37"/>
  <c r="S387" i="37"/>
  <c r="AD387" i="37"/>
  <c r="G386" i="37"/>
  <c r="I386" i="37"/>
  <c r="A386" i="37"/>
  <c r="B384" i="29"/>
  <c r="H376" i="1"/>
  <c r="B376" i="1"/>
  <c r="S379" i="1"/>
  <c r="AD379" i="1"/>
  <c r="I378" i="1"/>
  <c r="A378" i="1"/>
  <c r="I377" i="1"/>
  <c r="A377" i="1"/>
  <c r="G385" i="29"/>
  <c r="H385" i="29"/>
  <c r="G385" i="32"/>
  <c r="B385" i="32"/>
  <c r="G385" i="35"/>
  <c r="H385" i="35"/>
  <c r="G385" i="33"/>
  <c r="H385" i="33"/>
  <c r="H384" i="38"/>
  <c r="B384" i="38"/>
  <c r="S387" i="38"/>
  <c r="AD387" i="38"/>
  <c r="I384" i="36"/>
  <c r="A384" i="36"/>
  <c r="H385" i="38"/>
  <c r="B385" i="38"/>
  <c r="G384" i="36"/>
  <c r="I385" i="36"/>
  <c r="A385" i="36"/>
  <c r="S386" i="36"/>
  <c r="AD386" i="36"/>
  <c r="B383" i="34"/>
  <c r="H383" i="34"/>
  <c r="S387" i="32"/>
  <c r="AD387" i="32"/>
  <c r="I386" i="32"/>
  <c r="A386" i="32"/>
  <c r="G386" i="32"/>
  <c r="S386" i="34"/>
  <c r="AD386" i="34"/>
  <c r="I385" i="34"/>
  <c r="A385" i="34"/>
  <c r="G385" i="34"/>
  <c r="G384" i="34"/>
  <c r="I386" i="33"/>
  <c r="A386" i="33"/>
  <c r="S387" i="33"/>
  <c r="AD387" i="33"/>
  <c r="I386" i="35"/>
  <c r="A386" i="35"/>
  <c r="G386" i="35"/>
  <c r="B384" i="35"/>
  <c r="H384" i="35"/>
  <c r="H384" i="33"/>
  <c r="B384" i="33"/>
  <c r="H384" i="32"/>
  <c r="B384" i="32"/>
  <c r="S387" i="35"/>
  <c r="AD387" i="35"/>
  <c r="B384" i="30"/>
  <c r="H384" i="30"/>
  <c r="I384" i="30"/>
  <c r="A384" i="30"/>
  <c r="I385" i="31"/>
  <c r="A385" i="31"/>
  <c r="S387" i="31"/>
  <c r="AD387" i="31"/>
  <c r="G385" i="31"/>
  <c r="S386" i="30"/>
  <c r="AD386" i="30"/>
  <c r="G385" i="30"/>
  <c r="S387" i="29"/>
  <c r="AD387" i="29"/>
  <c r="B386" i="37"/>
  <c r="H386" i="37"/>
  <c r="G387" i="37"/>
  <c r="S388" i="37"/>
  <c r="AD388" i="37"/>
  <c r="B385" i="35"/>
  <c r="B385" i="33"/>
  <c r="H385" i="32"/>
  <c r="B385" i="29"/>
  <c r="B377" i="1"/>
  <c r="H377" i="1"/>
  <c r="S380" i="1"/>
  <c r="AD380" i="1"/>
  <c r="I379" i="1"/>
  <c r="A379" i="1"/>
  <c r="G385" i="36"/>
  <c r="S387" i="36"/>
  <c r="AD387" i="36"/>
  <c r="G386" i="38"/>
  <c r="S388" i="38"/>
  <c r="AD388" i="38"/>
  <c r="H384" i="36"/>
  <c r="B384" i="36"/>
  <c r="G386" i="36"/>
  <c r="I386" i="36"/>
  <c r="A386" i="36"/>
  <c r="I386" i="38"/>
  <c r="A386" i="38"/>
  <c r="S388" i="35"/>
  <c r="AD388" i="35"/>
  <c r="I387" i="35"/>
  <c r="A387" i="35"/>
  <c r="G386" i="34"/>
  <c r="S387" i="34"/>
  <c r="AD387" i="34"/>
  <c r="H386" i="32"/>
  <c r="B386" i="32"/>
  <c r="S388" i="32"/>
  <c r="AD388" i="32"/>
  <c r="B384" i="34"/>
  <c r="H384" i="34"/>
  <c r="I387" i="32"/>
  <c r="A387" i="32"/>
  <c r="G387" i="32"/>
  <c r="H386" i="35"/>
  <c r="B386" i="35"/>
  <c r="G386" i="33"/>
  <c r="H385" i="34"/>
  <c r="B385" i="34"/>
  <c r="S388" i="33"/>
  <c r="AD388" i="33"/>
  <c r="G387" i="33"/>
  <c r="I387" i="33"/>
  <c r="A387" i="33"/>
  <c r="B385" i="30"/>
  <c r="H385" i="30"/>
  <c r="H385" i="31"/>
  <c r="B385" i="31"/>
  <c r="S388" i="31"/>
  <c r="AD388" i="31"/>
  <c r="S387" i="30"/>
  <c r="AD387" i="30"/>
  <c r="G386" i="30"/>
  <c r="I386" i="30"/>
  <c r="A386" i="30"/>
  <c r="G387" i="31"/>
  <c r="I387" i="31"/>
  <c r="A387" i="31"/>
  <c r="I385" i="30"/>
  <c r="A385" i="30"/>
  <c r="G386" i="31"/>
  <c r="I386" i="31"/>
  <c r="A386" i="31"/>
  <c r="I386" i="29"/>
  <c r="A386" i="29"/>
  <c r="G386" i="29"/>
  <c r="S388" i="29"/>
  <c r="AD388" i="29"/>
  <c r="I387" i="37"/>
  <c r="A387" i="37"/>
  <c r="H387" i="37"/>
  <c r="B387" i="37"/>
  <c r="G388" i="37"/>
  <c r="S389" i="37"/>
  <c r="AD389" i="37"/>
  <c r="I388" i="37"/>
  <c r="A388" i="37"/>
  <c r="B379" i="1"/>
  <c r="H379" i="1"/>
  <c r="B378" i="1"/>
  <c r="H378" i="1"/>
  <c r="S381" i="1"/>
  <c r="AD381" i="1"/>
  <c r="I386" i="34"/>
  <c r="A386" i="34"/>
  <c r="G387" i="35"/>
  <c r="B387" i="35"/>
  <c r="S389" i="38"/>
  <c r="AD389" i="38"/>
  <c r="H385" i="36"/>
  <c r="B385" i="36"/>
  <c r="H386" i="38"/>
  <c r="B386" i="38"/>
  <c r="B386" i="36"/>
  <c r="H386" i="36"/>
  <c r="S388" i="36"/>
  <c r="AD388" i="36"/>
  <c r="I387" i="36"/>
  <c r="A387" i="36"/>
  <c r="G387" i="38"/>
  <c r="I387" i="38"/>
  <c r="A387" i="38"/>
  <c r="S389" i="33"/>
  <c r="AD389" i="33"/>
  <c r="S389" i="32"/>
  <c r="AD389" i="32"/>
  <c r="H387" i="32"/>
  <c r="B387" i="32"/>
  <c r="B386" i="33"/>
  <c r="H386" i="33"/>
  <c r="H386" i="34"/>
  <c r="B386" i="34"/>
  <c r="S388" i="34"/>
  <c r="AD388" i="34"/>
  <c r="G387" i="34"/>
  <c r="B387" i="33"/>
  <c r="H387" i="33"/>
  <c r="I388" i="35"/>
  <c r="A388" i="35"/>
  <c r="S389" i="35"/>
  <c r="AD389" i="35"/>
  <c r="I388" i="33"/>
  <c r="A388" i="33"/>
  <c r="G388" i="33"/>
  <c r="B387" i="31"/>
  <c r="H387" i="31"/>
  <c r="B386" i="30"/>
  <c r="H386" i="30"/>
  <c r="H386" i="31"/>
  <c r="B386" i="31"/>
  <c r="S388" i="30"/>
  <c r="AD388" i="30"/>
  <c r="I387" i="30"/>
  <c r="A387" i="30"/>
  <c r="S389" i="31"/>
  <c r="AD389" i="31"/>
  <c r="S389" i="29"/>
  <c r="AD389" i="29"/>
  <c r="I388" i="29"/>
  <c r="A388" i="29"/>
  <c r="H386" i="29"/>
  <c r="B386" i="29"/>
  <c r="G387" i="29"/>
  <c r="I387" i="29"/>
  <c r="A387" i="29"/>
  <c r="B388" i="37"/>
  <c r="H388" i="37"/>
  <c r="G389" i="37"/>
  <c r="S390" i="37"/>
  <c r="AD390" i="37"/>
  <c r="I389" i="37"/>
  <c r="A389" i="37"/>
  <c r="H387" i="35"/>
  <c r="B380" i="1"/>
  <c r="H380" i="1"/>
  <c r="S382" i="1"/>
  <c r="AD382" i="1"/>
  <c r="I380" i="1"/>
  <c r="A380" i="1"/>
  <c r="I381" i="1"/>
  <c r="A381" i="1"/>
  <c r="G388" i="35"/>
  <c r="B388" i="35"/>
  <c r="G387" i="36"/>
  <c r="B387" i="36"/>
  <c r="G388" i="29"/>
  <c r="H388" i="29"/>
  <c r="H387" i="38"/>
  <c r="B387" i="38"/>
  <c r="S389" i="36"/>
  <c r="AD389" i="36"/>
  <c r="S390" i="38"/>
  <c r="AD390" i="38"/>
  <c r="G388" i="38"/>
  <c r="I388" i="38"/>
  <c r="A388" i="38"/>
  <c r="H387" i="34"/>
  <c r="B387" i="34"/>
  <c r="S389" i="34"/>
  <c r="AD389" i="34"/>
  <c r="S390" i="32"/>
  <c r="AD390" i="32"/>
  <c r="I389" i="32"/>
  <c r="A389" i="32"/>
  <c r="G389" i="32"/>
  <c r="H388" i="33"/>
  <c r="B388" i="33"/>
  <c r="G388" i="32"/>
  <c r="I388" i="32"/>
  <c r="A388" i="32"/>
  <c r="I388" i="34"/>
  <c r="A388" i="34"/>
  <c r="G388" i="34"/>
  <c r="S390" i="35"/>
  <c r="AD390" i="35"/>
  <c r="S390" i="33"/>
  <c r="AD390" i="33"/>
  <c r="G389" i="33"/>
  <c r="I387" i="34"/>
  <c r="A387" i="34"/>
  <c r="S390" i="31"/>
  <c r="AD390" i="31"/>
  <c r="G387" i="30"/>
  <c r="S389" i="30"/>
  <c r="AD389" i="30"/>
  <c r="I389" i="31"/>
  <c r="A389" i="31"/>
  <c r="G389" i="31"/>
  <c r="I388" i="30"/>
  <c r="A388" i="30"/>
  <c r="G388" i="30"/>
  <c r="G388" i="31"/>
  <c r="I388" i="31"/>
  <c r="A388" i="31"/>
  <c r="H387" i="29"/>
  <c r="B387" i="29"/>
  <c r="G389" i="29"/>
  <c r="S390" i="29"/>
  <c r="AD390" i="29"/>
  <c r="H389" i="37"/>
  <c r="B389" i="37"/>
  <c r="S391" i="37"/>
  <c r="AD391" i="37"/>
  <c r="I390" i="37"/>
  <c r="A390" i="37"/>
  <c r="G390" i="37"/>
  <c r="B388" i="29"/>
  <c r="H387" i="36"/>
  <c r="H388" i="35"/>
  <c r="B381" i="1"/>
  <c r="H381" i="1"/>
  <c r="S383" i="1"/>
  <c r="AD383" i="1"/>
  <c r="I389" i="29"/>
  <c r="A389" i="29"/>
  <c r="I389" i="33"/>
  <c r="A389" i="33"/>
  <c r="H388" i="38"/>
  <c r="B388" i="38"/>
  <c r="S390" i="36"/>
  <c r="AD390" i="36"/>
  <c r="G389" i="38"/>
  <c r="I389" i="38"/>
  <c r="A389" i="38"/>
  <c r="I389" i="36"/>
  <c r="A389" i="36"/>
  <c r="G389" i="36"/>
  <c r="G388" i="36"/>
  <c r="S391" i="38"/>
  <c r="AD391" i="38"/>
  <c r="G390" i="38"/>
  <c r="I388" i="36"/>
  <c r="A388" i="36"/>
  <c r="G389" i="35"/>
  <c r="H389" i="33"/>
  <c r="B389" i="33"/>
  <c r="I389" i="35"/>
  <c r="A389" i="35"/>
  <c r="H389" i="32"/>
  <c r="B389" i="32"/>
  <c r="I390" i="32"/>
  <c r="A390" i="32"/>
  <c r="S391" i="32"/>
  <c r="AD391" i="32"/>
  <c r="G389" i="34"/>
  <c r="S390" i="34"/>
  <c r="AD390" i="34"/>
  <c r="H388" i="32"/>
  <c r="B388" i="32"/>
  <c r="S391" i="33"/>
  <c r="AD391" i="33"/>
  <c r="I390" i="33"/>
  <c r="A390" i="33"/>
  <c r="H388" i="34"/>
  <c r="B388" i="34"/>
  <c r="S391" i="35"/>
  <c r="AD391" i="35"/>
  <c r="I390" i="35"/>
  <c r="A390" i="35"/>
  <c r="H389" i="31"/>
  <c r="B389" i="31"/>
  <c r="B388" i="31"/>
  <c r="H388" i="31"/>
  <c r="S390" i="30"/>
  <c r="AD390" i="30"/>
  <c r="B388" i="30"/>
  <c r="H388" i="30"/>
  <c r="I389" i="30"/>
  <c r="A389" i="30"/>
  <c r="G389" i="30"/>
  <c r="S391" i="31"/>
  <c r="AD391" i="31"/>
  <c r="G390" i="31"/>
  <c r="B387" i="30"/>
  <c r="H387" i="30"/>
  <c r="H389" i="29"/>
  <c r="B389" i="29"/>
  <c r="S391" i="29"/>
  <c r="AD391" i="29"/>
  <c r="B390" i="37"/>
  <c r="H390" i="37"/>
  <c r="S392" i="37"/>
  <c r="AD392" i="37"/>
  <c r="G391" i="37"/>
  <c r="I391" i="37"/>
  <c r="A391" i="37"/>
  <c r="H382" i="1"/>
  <c r="B382" i="1"/>
  <c r="S384" i="1"/>
  <c r="AD384" i="1"/>
  <c r="I382" i="1"/>
  <c r="A382" i="1"/>
  <c r="I390" i="31"/>
  <c r="A390" i="31"/>
  <c r="I389" i="34"/>
  <c r="A389" i="34"/>
  <c r="G390" i="33"/>
  <c r="B390" i="33"/>
  <c r="I390" i="38"/>
  <c r="A390" i="38"/>
  <c r="B390" i="38"/>
  <c r="H390" i="38"/>
  <c r="H389" i="36"/>
  <c r="B389" i="36"/>
  <c r="S391" i="36"/>
  <c r="AD391" i="36"/>
  <c r="I390" i="36"/>
  <c r="A390" i="36"/>
  <c r="H389" i="38"/>
  <c r="B389" i="38"/>
  <c r="S392" i="38"/>
  <c r="AD392" i="38"/>
  <c r="H388" i="36"/>
  <c r="B388" i="36"/>
  <c r="I390" i="34"/>
  <c r="A390" i="34"/>
  <c r="S391" i="34"/>
  <c r="AD391" i="34"/>
  <c r="G390" i="32"/>
  <c r="S392" i="32"/>
  <c r="AD392" i="32"/>
  <c r="S392" i="33"/>
  <c r="AD392" i="33"/>
  <c r="H389" i="35"/>
  <c r="B389" i="35"/>
  <c r="H389" i="34"/>
  <c r="B389" i="34"/>
  <c r="S392" i="35"/>
  <c r="AD392" i="35"/>
  <c r="I391" i="35"/>
  <c r="A391" i="35"/>
  <c r="G390" i="35"/>
  <c r="S392" i="31"/>
  <c r="AD392" i="31"/>
  <c r="G391" i="31"/>
  <c r="H389" i="30"/>
  <c r="B389" i="30"/>
  <c r="H390" i="31"/>
  <c r="B390" i="31"/>
  <c r="S391" i="30"/>
  <c r="AD391" i="30"/>
  <c r="S392" i="29"/>
  <c r="AD392" i="29"/>
  <c r="G390" i="29"/>
  <c r="I390" i="29"/>
  <c r="A390" i="29"/>
  <c r="B391" i="37"/>
  <c r="H391" i="37"/>
  <c r="G392" i="37"/>
  <c r="S393" i="37"/>
  <c r="AD393" i="37"/>
  <c r="H390" i="33"/>
  <c r="B383" i="1"/>
  <c r="H383" i="1"/>
  <c r="I383" i="1"/>
  <c r="A383" i="1"/>
  <c r="S385" i="1"/>
  <c r="AD385" i="1"/>
  <c r="I391" i="31"/>
  <c r="A391" i="31"/>
  <c r="G390" i="34"/>
  <c r="H390" i="34"/>
  <c r="S392" i="36"/>
  <c r="AD392" i="36"/>
  <c r="G391" i="36"/>
  <c r="G391" i="38"/>
  <c r="I391" i="38"/>
  <c r="A391" i="38"/>
  <c r="G390" i="36"/>
  <c r="S393" i="38"/>
  <c r="AD393" i="38"/>
  <c r="G392" i="38"/>
  <c r="S393" i="35"/>
  <c r="AD393" i="35"/>
  <c r="I392" i="35"/>
  <c r="A392" i="35"/>
  <c r="S393" i="33"/>
  <c r="AD393" i="33"/>
  <c r="G391" i="32"/>
  <c r="I391" i="32"/>
  <c r="A391" i="32"/>
  <c r="S393" i="32"/>
  <c r="AD393" i="32"/>
  <c r="H390" i="32"/>
  <c r="B390" i="32"/>
  <c r="G391" i="33"/>
  <c r="I391" i="33"/>
  <c r="A391" i="33"/>
  <c r="S392" i="34"/>
  <c r="AD392" i="34"/>
  <c r="B390" i="35"/>
  <c r="H390" i="35"/>
  <c r="G391" i="35"/>
  <c r="G391" i="34"/>
  <c r="I391" i="34"/>
  <c r="A391" i="34"/>
  <c r="I390" i="30"/>
  <c r="A390" i="30"/>
  <c r="G390" i="30"/>
  <c r="S393" i="31"/>
  <c r="AD393" i="31"/>
  <c r="S392" i="30"/>
  <c r="AD392" i="30"/>
  <c r="I392" i="31"/>
  <c r="A392" i="31"/>
  <c r="G392" i="31"/>
  <c r="H391" i="31"/>
  <c r="B391" i="31"/>
  <c r="H390" i="29"/>
  <c r="B390" i="29"/>
  <c r="S393" i="29"/>
  <c r="AD393" i="29"/>
  <c r="G391" i="29"/>
  <c r="I391" i="29"/>
  <c r="A391" i="29"/>
  <c r="I392" i="37"/>
  <c r="A392" i="37"/>
  <c r="B392" i="37"/>
  <c r="H392" i="37"/>
  <c r="I393" i="37"/>
  <c r="A393" i="37"/>
  <c r="S394" i="37"/>
  <c r="AD394" i="37"/>
  <c r="G393" i="37"/>
  <c r="B390" i="34"/>
  <c r="S386" i="1"/>
  <c r="AD386" i="1"/>
  <c r="I385" i="1"/>
  <c r="A385" i="1"/>
  <c r="I384" i="1"/>
  <c r="A384" i="1"/>
  <c r="G392" i="35"/>
  <c r="H392" i="35"/>
  <c r="H391" i="36"/>
  <c r="B391" i="36"/>
  <c r="H392" i="38"/>
  <c r="B392" i="38"/>
  <c r="G392" i="36"/>
  <c r="S393" i="36"/>
  <c r="AD393" i="36"/>
  <c r="S394" i="38"/>
  <c r="AD394" i="38"/>
  <c r="I391" i="36"/>
  <c r="A391" i="36"/>
  <c r="B391" i="38"/>
  <c r="H391" i="38"/>
  <c r="H390" i="36"/>
  <c r="B390" i="36"/>
  <c r="I392" i="38"/>
  <c r="A392" i="38"/>
  <c r="I392" i="36"/>
  <c r="A392" i="36"/>
  <c r="G392" i="32"/>
  <c r="I392" i="32"/>
  <c r="A392" i="32"/>
  <c r="S394" i="33"/>
  <c r="AD394" i="33"/>
  <c r="H391" i="33"/>
  <c r="B391" i="33"/>
  <c r="B391" i="35"/>
  <c r="H391" i="35"/>
  <c r="S394" i="35"/>
  <c r="AD394" i="35"/>
  <c r="I393" i="35"/>
  <c r="A393" i="35"/>
  <c r="S394" i="32"/>
  <c r="AD394" i="32"/>
  <c r="G393" i="35"/>
  <c r="H391" i="32"/>
  <c r="B391" i="32"/>
  <c r="H391" i="34"/>
  <c r="B391" i="34"/>
  <c r="G392" i="34"/>
  <c r="S393" i="34"/>
  <c r="AD393" i="34"/>
  <c r="G392" i="33"/>
  <c r="I392" i="33"/>
  <c r="A392" i="33"/>
  <c r="S393" i="30"/>
  <c r="AD393" i="30"/>
  <c r="G392" i="30"/>
  <c r="B392" i="31"/>
  <c r="H392" i="31"/>
  <c r="S394" i="31"/>
  <c r="AD394" i="31"/>
  <c r="G391" i="30"/>
  <c r="B390" i="30"/>
  <c r="H390" i="30"/>
  <c r="I391" i="30"/>
  <c r="A391" i="30"/>
  <c r="H391" i="29"/>
  <c r="B391" i="29"/>
  <c r="I392" i="29"/>
  <c r="A392" i="29"/>
  <c r="G392" i="29"/>
  <c r="S394" i="29"/>
  <c r="AD394" i="29"/>
  <c r="B392" i="35"/>
  <c r="H393" i="37"/>
  <c r="B393" i="37"/>
  <c r="S395" i="37"/>
  <c r="AD395" i="37"/>
  <c r="G394" i="37"/>
  <c r="I394" i="37"/>
  <c r="A394" i="37"/>
  <c r="H384" i="1"/>
  <c r="B384" i="1"/>
  <c r="B385" i="1"/>
  <c r="H385" i="1"/>
  <c r="S387" i="1"/>
  <c r="AD387" i="1"/>
  <c r="I386" i="1"/>
  <c r="A386" i="1"/>
  <c r="I392" i="34"/>
  <c r="A392" i="34"/>
  <c r="I392" i="30"/>
  <c r="A392" i="30"/>
  <c r="H392" i="36"/>
  <c r="B392" i="36"/>
  <c r="S395" i="38"/>
  <c r="AD395" i="38"/>
  <c r="G394" i="38"/>
  <c r="G393" i="36"/>
  <c r="S394" i="36"/>
  <c r="AD394" i="36"/>
  <c r="G393" i="38"/>
  <c r="I393" i="38"/>
  <c r="A393" i="38"/>
  <c r="H392" i="34"/>
  <c r="B392" i="34"/>
  <c r="S395" i="32"/>
  <c r="AD395" i="32"/>
  <c r="H392" i="33"/>
  <c r="B392" i="33"/>
  <c r="S395" i="33"/>
  <c r="AD395" i="33"/>
  <c r="H393" i="35"/>
  <c r="B393" i="35"/>
  <c r="G393" i="33"/>
  <c r="S395" i="35"/>
  <c r="AD395" i="35"/>
  <c r="G394" i="35"/>
  <c r="S394" i="34"/>
  <c r="AD394" i="34"/>
  <c r="I393" i="33"/>
  <c r="A393" i="33"/>
  <c r="H392" i="32"/>
  <c r="B392" i="32"/>
  <c r="G393" i="32"/>
  <c r="G393" i="34"/>
  <c r="I393" i="34"/>
  <c r="A393" i="34"/>
  <c r="I393" i="32"/>
  <c r="A393" i="32"/>
  <c r="I393" i="31"/>
  <c r="A393" i="31"/>
  <c r="G393" i="31"/>
  <c r="S394" i="30"/>
  <c r="AD394" i="30"/>
  <c r="G393" i="30"/>
  <c r="H391" i="30"/>
  <c r="B391" i="30"/>
  <c r="S395" i="31"/>
  <c r="AD395" i="31"/>
  <c r="H392" i="30"/>
  <c r="B392" i="30"/>
  <c r="S395" i="29"/>
  <c r="AD395" i="29"/>
  <c r="B392" i="29"/>
  <c r="H392" i="29"/>
  <c r="G393" i="29"/>
  <c r="I393" i="29"/>
  <c r="A393" i="29"/>
  <c r="H394" i="37"/>
  <c r="B394" i="37"/>
  <c r="S396" i="37"/>
  <c r="AD396" i="37"/>
  <c r="G395" i="37"/>
  <c r="I395" i="37"/>
  <c r="A395" i="37"/>
  <c r="B386" i="1"/>
  <c r="H386" i="1"/>
  <c r="S388" i="1"/>
  <c r="AD388" i="1"/>
  <c r="I393" i="30"/>
  <c r="A393" i="30"/>
  <c r="B394" i="38"/>
  <c r="H394" i="38"/>
  <c r="H393" i="36"/>
  <c r="B393" i="36"/>
  <c r="S396" i="38"/>
  <c r="AD396" i="38"/>
  <c r="S395" i="36"/>
  <c r="AD395" i="36"/>
  <c r="G394" i="36"/>
  <c r="G395" i="38"/>
  <c r="I393" i="36"/>
  <c r="A393" i="36"/>
  <c r="I394" i="38"/>
  <c r="A394" i="38"/>
  <c r="H393" i="38"/>
  <c r="B393" i="38"/>
  <c r="H394" i="35"/>
  <c r="B394" i="35"/>
  <c r="I394" i="34"/>
  <c r="A394" i="34"/>
  <c r="S395" i="34"/>
  <c r="AD395" i="34"/>
  <c r="S396" i="32"/>
  <c r="AD396" i="32"/>
  <c r="G394" i="33"/>
  <c r="B393" i="32"/>
  <c r="H393" i="32"/>
  <c r="I394" i="33"/>
  <c r="A394" i="33"/>
  <c r="S396" i="35"/>
  <c r="AD396" i="35"/>
  <c r="I395" i="35"/>
  <c r="A395" i="35"/>
  <c r="I394" i="35"/>
  <c r="A394" i="35"/>
  <c r="H393" i="33"/>
  <c r="B393" i="33"/>
  <c r="I395" i="33"/>
  <c r="A395" i="33"/>
  <c r="S396" i="33"/>
  <c r="AD396" i="33"/>
  <c r="G394" i="32"/>
  <c r="H393" i="34"/>
  <c r="B393" i="34"/>
  <c r="I394" i="32"/>
  <c r="A394" i="32"/>
  <c r="H393" i="31"/>
  <c r="B393" i="31"/>
  <c r="G394" i="31"/>
  <c r="H393" i="30"/>
  <c r="B393" i="30"/>
  <c r="S396" i="31"/>
  <c r="AD396" i="31"/>
  <c r="S395" i="30"/>
  <c r="AD395" i="30"/>
  <c r="G394" i="30"/>
  <c r="I394" i="31"/>
  <c r="A394" i="31"/>
  <c r="S396" i="29"/>
  <c r="AD396" i="29"/>
  <c r="G395" i="29"/>
  <c r="H393" i="29"/>
  <c r="B393" i="29"/>
  <c r="G394" i="29"/>
  <c r="I394" i="29"/>
  <c r="A394" i="29"/>
  <c r="B395" i="37"/>
  <c r="H395" i="37"/>
  <c r="S397" i="37"/>
  <c r="AD397" i="37"/>
  <c r="I396" i="37"/>
  <c r="A396" i="37"/>
  <c r="G396" i="37"/>
  <c r="S389" i="1"/>
  <c r="AD389" i="1"/>
  <c r="I387" i="1"/>
  <c r="A387" i="1"/>
  <c r="I394" i="30"/>
  <c r="A394" i="30"/>
  <c r="G394" i="34"/>
  <c r="H394" i="34"/>
  <c r="I394" i="36"/>
  <c r="A394" i="36"/>
  <c r="G395" i="33"/>
  <c r="H395" i="33"/>
  <c r="H395" i="38"/>
  <c r="B395" i="38"/>
  <c r="I395" i="38"/>
  <c r="A395" i="38"/>
  <c r="B394" i="36"/>
  <c r="H394" i="36"/>
  <c r="S397" i="38"/>
  <c r="AD397" i="38"/>
  <c r="S396" i="36"/>
  <c r="AD396" i="36"/>
  <c r="G395" i="32"/>
  <c r="I395" i="32"/>
  <c r="A395" i="32"/>
  <c r="S397" i="35"/>
  <c r="AD397" i="35"/>
  <c r="S397" i="32"/>
  <c r="AD397" i="32"/>
  <c r="S396" i="34"/>
  <c r="AD396" i="34"/>
  <c r="H394" i="33"/>
  <c r="B394" i="33"/>
  <c r="B394" i="32"/>
  <c r="H394" i="32"/>
  <c r="I395" i="34"/>
  <c r="A395" i="34"/>
  <c r="I396" i="33"/>
  <c r="A396" i="33"/>
  <c r="S397" i="33"/>
  <c r="AD397" i="33"/>
  <c r="G395" i="35"/>
  <c r="H394" i="30"/>
  <c r="B394" i="30"/>
  <c r="H394" i="31"/>
  <c r="B394" i="31"/>
  <c r="I395" i="31"/>
  <c r="A395" i="31"/>
  <c r="G395" i="31"/>
  <c r="S396" i="30"/>
  <c r="AD396" i="30"/>
  <c r="G395" i="30"/>
  <c r="S397" i="31"/>
  <c r="AD397" i="31"/>
  <c r="I395" i="30"/>
  <c r="A395" i="30"/>
  <c r="H395" i="29"/>
  <c r="B395" i="29"/>
  <c r="H394" i="29"/>
  <c r="B394" i="29"/>
  <c r="S397" i="29"/>
  <c r="AD397" i="29"/>
  <c r="G396" i="29"/>
  <c r="I395" i="29"/>
  <c r="A395" i="29"/>
  <c r="B396" i="37"/>
  <c r="H396" i="37"/>
  <c r="S398" i="37"/>
  <c r="AD398" i="37"/>
  <c r="I397" i="37"/>
  <c r="A397" i="37"/>
  <c r="G397" i="37"/>
  <c r="B394" i="34"/>
  <c r="B395" i="33"/>
  <c r="H387" i="1"/>
  <c r="B387" i="1"/>
  <c r="H388" i="1"/>
  <c r="B388" i="1"/>
  <c r="I388" i="1"/>
  <c r="A388" i="1"/>
  <c r="S390" i="1"/>
  <c r="AD390" i="1"/>
  <c r="G396" i="33"/>
  <c r="B396" i="33"/>
  <c r="I396" i="29"/>
  <c r="A396" i="29"/>
  <c r="S397" i="36"/>
  <c r="AD397" i="36"/>
  <c r="S398" i="38"/>
  <c r="AD398" i="38"/>
  <c r="G396" i="38"/>
  <c r="I396" i="38"/>
  <c r="A396" i="38"/>
  <c r="G395" i="36"/>
  <c r="I395" i="36"/>
  <c r="A395" i="36"/>
  <c r="H395" i="35"/>
  <c r="B395" i="35"/>
  <c r="G396" i="35"/>
  <c r="S397" i="34"/>
  <c r="AD397" i="34"/>
  <c r="S398" i="35"/>
  <c r="AD398" i="35"/>
  <c r="I396" i="35"/>
  <c r="A396" i="35"/>
  <c r="B395" i="32"/>
  <c r="H395" i="32"/>
  <c r="S398" i="32"/>
  <c r="AD398" i="32"/>
  <c r="I397" i="32"/>
  <c r="A397" i="32"/>
  <c r="I397" i="33"/>
  <c r="A397" i="33"/>
  <c r="S398" i="33"/>
  <c r="AD398" i="33"/>
  <c r="G396" i="32"/>
  <c r="G395" i="34"/>
  <c r="I396" i="32"/>
  <c r="A396" i="32"/>
  <c r="B395" i="30"/>
  <c r="H395" i="30"/>
  <c r="G396" i="30"/>
  <c r="S397" i="30"/>
  <c r="AD397" i="30"/>
  <c r="S398" i="31"/>
  <c r="AD398" i="31"/>
  <c r="I397" i="31"/>
  <c r="A397" i="31"/>
  <c r="G396" i="31"/>
  <c r="B395" i="31"/>
  <c r="H395" i="31"/>
  <c r="I396" i="31"/>
  <c r="A396" i="31"/>
  <c r="H396" i="29"/>
  <c r="B396" i="29"/>
  <c r="G397" i="29"/>
  <c r="S398" i="29"/>
  <c r="AD398" i="29"/>
  <c r="H397" i="37"/>
  <c r="B397" i="37"/>
  <c r="G398" i="37"/>
  <c r="S399" i="37"/>
  <c r="AD399" i="37"/>
  <c r="I398" i="37"/>
  <c r="A398" i="37"/>
  <c r="H396" i="33"/>
  <c r="S391" i="1"/>
  <c r="AD391" i="1"/>
  <c r="I389" i="1"/>
  <c r="A389" i="1"/>
  <c r="G397" i="31"/>
  <c r="B397" i="31"/>
  <c r="I396" i="30"/>
  <c r="A396" i="30"/>
  <c r="I397" i="38"/>
  <c r="A397" i="38"/>
  <c r="B395" i="36"/>
  <c r="H395" i="36"/>
  <c r="S399" i="38"/>
  <c r="AD399" i="38"/>
  <c r="I398" i="38"/>
  <c r="A398" i="38"/>
  <c r="G397" i="38"/>
  <c r="G396" i="36"/>
  <c r="S398" i="36"/>
  <c r="AD398" i="36"/>
  <c r="I397" i="36"/>
  <c r="A397" i="36"/>
  <c r="I396" i="36"/>
  <c r="A396" i="36"/>
  <c r="H396" i="38"/>
  <c r="B396" i="38"/>
  <c r="I398" i="32"/>
  <c r="A398" i="32"/>
  <c r="S399" i="32"/>
  <c r="AD399" i="32"/>
  <c r="H396" i="35"/>
  <c r="B396" i="35"/>
  <c r="G397" i="32"/>
  <c r="S398" i="34"/>
  <c r="AD398" i="34"/>
  <c r="G397" i="33"/>
  <c r="G396" i="34"/>
  <c r="S399" i="35"/>
  <c r="AD399" i="35"/>
  <c r="G398" i="35"/>
  <c r="B396" i="32"/>
  <c r="H396" i="32"/>
  <c r="I396" i="34"/>
  <c r="A396" i="34"/>
  <c r="B395" i="34"/>
  <c r="H395" i="34"/>
  <c r="G397" i="35"/>
  <c r="G398" i="33"/>
  <c r="S399" i="33"/>
  <c r="AD399" i="33"/>
  <c r="I397" i="35"/>
  <c r="A397" i="35"/>
  <c r="B396" i="30"/>
  <c r="H396" i="30"/>
  <c r="B396" i="31"/>
  <c r="H396" i="31"/>
  <c r="S398" i="30"/>
  <c r="AD398" i="30"/>
  <c r="S399" i="31"/>
  <c r="AD399" i="31"/>
  <c r="H397" i="29"/>
  <c r="B397" i="29"/>
  <c r="I397" i="29"/>
  <c r="A397" i="29"/>
  <c r="S399" i="29"/>
  <c r="AD399" i="29"/>
  <c r="B398" i="37"/>
  <c r="H398" i="37"/>
  <c r="I399" i="37"/>
  <c r="A399" i="37"/>
  <c r="S400" i="37"/>
  <c r="AD400" i="37"/>
  <c r="G399" i="37"/>
  <c r="H397" i="31"/>
  <c r="B389" i="1"/>
  <c r="H389" i="1"/>
  <c r="I390" i="1"/>
  <c r="A390" i="1"/>
  <c r="S392" i="1"/>
  <c r="AD392" i="1"/>
  <c r="G398" i="32"/>
  <c r="H398" i="32"/>
  <c r="G397" i="36"/>
  <c r="B397" i="36"/>
  <c r="H397" i="38"/>
  <c r="B397" i="38"/>
  <c r="G398" i="38"/>
  <c r="S400" i="38"/>
  <c r="AD400" i="38"/>
  <c r="G399" i="38"/>
  <c r="S399" i="36"/>
  <c r="AD399" i="36"/>
  <c r="I398" i="36"/>
  <c r="A398" i="36"/>
  <c r="H396" i="36"/>
  <c r="B396" i="36"/>
  <c r="B398" i="35"/>
  <c r="H398" i="35"/>
  <c r="S400" i="35"/>
  <c r="AD400" i="35"/>
  <c r="S399" i="34"/>
  <c r="AD399" i="34"/>
  <c r="B397" i="33"/>
  <c r="H397" i="33"/>
  <c r="I399" i="35"/>
  <c r="A399" i="35"/>
  <c r="G399" i="35"/>
  <c r="I398" i="34"/>
  <c r="A398" i="34"/>
  <c r="G398" i="34"/>
  <c r="I398" i="35"/>
  <c r="A398" i="35"/>
  <c r="G399" i="33"/>
  <c r="S400" i="33"/>
  <c r="AD400" i="33"/>
  <c r="G397" i="34"/>
  <c r="H396" i="34"/>
  <c r="B396" i="34"/>
  <c r="H397" i="35"/>
  <c r="B397" i="35"/>
  <c r="I397" i="34"/>
  <c r="A397" i="34"/>
  <c r="H397" i="32"/>
  <c r="B397" i="32"/>
  <c r="B398" i="33"/>
  <c r="H398" i="33"/>
  <c r="I398" i="33"/>
  <c r="A398" i="33"/>
  <c r="S400" i="32"/>
  <c r="AD400" i="32"/>
  <c r="S399" i="30"/>
  <c r="AD399" i="30"/>
  <c r="I398" i="30"/>
  <c r="A398" i="30"/>
  <c r="I397" i="30"/>
  <c r="A397" i="30"/>
  <c r="G398" i="31"/>
  <c r="I398" i="31"/>
  <c r="A398" i="31"/>
  <c r="S400" i="31"/>
  <c r="AD400" i="31"/>
  <c r="G397" i="30"/>
  <c r="G398" i="29"/>
  <c r="I398" i="29"/>
  <c r="A398" i="29"/>
  <c r="S400" i="29"/>
  <c r="AD400" i="29"/>
  <c r="H397" i="36"/>
  <c r="H399" i="37"/>
  <c r="B399" i="37"/>
  <c r="S401" i="37"/>
  <c r="AD401" i="37"/>
  <c r="G400" i="37"/>
  <c r="I400" i="37"/>
  <c r="A400" i="37"/>
  <c r="B398" i="32"/>
  <c r="H390" i="1"/>
  <c r="B390" i="1"/>
  <c r="S393" i="1"/>
  <c r="AD393" i="1"/>
  <c r="I391" i="1"/>
  <c r="A391" i="1"/>
  <c r="B399" i="38"/>
  <c r="H399" i="38"/>
  <c r="S400" i="36"/>
  <c r="AD400" i="36"/>
  <c r="G399" i="36"/>
  <c r="S401" i="38"/>
  <c r="AD401" i="38"/>
  <c r="G398" i="36"/>
  <c r="B398" i="38"/>
  <c r="H398" i="38"/>
  <c r="I399" i="38"/>
  <c r="A399" i="38"/>
  <c r="B399" i="33"/>
  <c r="H399" i="33"/>
  <c r="S400" i="34"/>
  <c r="AD400" i="34"/>
  <c r="I399" i="34"/>
  <c r="A399" i="34"/>
  <c r="G400" i="32"/>
  <c r="S401" i="32"/>
  <c r="AD401" i="32"/>
  <c r="G399" i="32"/>
  <c r="H397" i="34"/>
  <c r="B397" i="34"/>
  <c r="I399" i="33"/>
  <c r="A399" i="33"/>
  <c r="I399" i="32"/>
  <c r="A399" i="32"/>
  <c r="S401" i="33"/>
  <c r="AD401" i="33"/>
  <c r="S401" i="35"/>
  <c r="AD401" i="35"/>
  <c r="G400" i="35"/>
  <c r="B399" i="35"/>
  <c r="H399" i="35"/>
  <c r="H398" i="34"/>
  <c r="B398" i="34"/>
  <c r="H397" i="30"/>
  <c r="B397" i="30"/>
  <c r="S401" i="31"/>
  <c r="AD401" i="31"/>
  <c r="S400" i="30"/>
  <c r="AD400" i="30"/>
  <c r="I399" i="30"/>
  <c r="A399" i="30"/>
  <c r="H398" i="31"/>
  <c r="B398" i="31"/>
  <c r="G399" i="31"/>
  <c r="G398" i="30"/>
  <c r="I399" i="31"/>
  <c r="A399" i="31"/>
  <c r="S401" i="29"/>
  <c r="AD401" i="29"/>
  <c r="G400" i="29"/>
  <c r="G399" i="29"/>
  <c r="H398" i="29"/>
  <c r="B398" i="29"/>
  <c r="I399" i="29"/>
  <c r="A399" i="29"/>
  <c r="B400" i="37"/>
  <c r="H400" i="37"/>
  <c r="G401" i="37"/>
  <c r="S402" i="37"/>
  <c r="AD402" i="37"/>
  <c r="H391" i="1"/>
  <c r="B391" i="1"/>
  <c r="S394" i="1"/>
  <c r="AD394" i="1"/>
  <c r="I392" i="1"/>
  <c r="A392" i="1"/>
  <c r="G399" i="30"/>
  <c r="B399" i="30"/>
  <c r="I400" i="32"/>
  <c r="A400" i="32"/>
  <c r="G399" i="34"/>
  <c r="H399" i="34"/>
  <c r="H399" i="36"/>
  <c r="B399" i="36"/>
  <c r="H398" i="36"/>
  <c r="B398" i="36"/>
  <c r="S401" i="36"/>
  <c r="AD401" i="36"/>
  <c r="S402" i="38"/>
  <c r="AD402" i="38"/>
  <c r="I401" i="38"/>
  <c r="A401" i="38"/>
  <c r="G401" i="38"/>
  <c r="G400" i="38"/>
  <c r="I399" i="36"/>
  <c r="A399" i="36"/>
  <c r="I400" i="38"/>
  <c r="A400" i="38"/>
  <c r="H400" i="35"/>
  <c r="B400" i="35"/>
  <c r="H399" i="32"/>
  <c r="B399" i="32"/>
  <c r="S402" i="32"/>
  <c r="AD402" i="32"/>
  <c r="I401" i="32"/>
  <c r="A401" i="32"/>
  <c r="I400" i="33"/>
  <c r="A400" i="33"/>
  <c r="S401" i="34"/>
  <c r="AD401" i="34"/>
  <c r="S402" i="33"/>
  <c r="AD402" i="33"/>
  <c r="I400" i="35"/>
  <c r="A400" i="35"/>
  <c r="G400" i="33"/>
  <c r="I400" i="34"/>
  <c r="A400" i="34"/>
  <c r="G400" i="34"/>
  <c r="H400" i="32"/>
  <c r="B400" i="32"/>
  <c r="S402" i="35"/>
  <c r="AD402" i="35"/>
  <c r="G401" i="35"/>
  <c r="H399" i="31"/>
  <c r="B399" i="31"/>
  <c r="S401" i="30"/>
  <c r="AD401" i="30"/>
  <c r="S402" i="31"/>
  <c r="AD402" i="31"/>
  <c r="B398" i="30"/>
  <c r="H398" i="30"/>
  <c r="G400" i="31"/>
  <c r="I400" i="30"/>
  <c r="A400" i="30"/>
  <c r="G400" i="30"/>
  <c r="I400" i="31"/>
  <c r="A400" i="31"/>
  <c r="H399" i="29"/>
  <c r="B399" i="29"/>
  <c r="B400" i="29"/>
  <c r="H400" i="29"/>
  <c r="S402" i="29"/>
  <c r="AD402" i="29"/>
  <c r="I400" i="29"/>
  <c r="A400" i="29"/>
  <c r="I401" i="37"/>
  <c r="A401" i="37"/>
  <c r="H401" i="37"/>
  <c r="B401" i="37"/>
  <c r="I402" i="37"/>
  <c r="A402" i="37"/>
  <c r="S403" i="37"/>
  <c r="AD403" i="37"/>
  <c r="B399" i="34"/>
  <c r="H399" i="30"/>
  <c r="S395" i="1"/>
  <c r="AD395" i="1"/>
  <c r="I393" i="1"/>
  <c r="A393" i="1"/>
  <c r="H392" i="1"/>
  <c r="B392" i="1"/>
  <c r="S403" i="38"/>
  <c r="AD403" i="38"/>
  <c r="H401" i="38"/>
  <c r="B401" i="38"/>
  <c r="G400" i="36"/>
  <c r="I400" i="36"/>
  <c r="A400" i="36"/>
  <c r="H400" i="38"/>
  <c r="B400" i="38"/>
  <c r="S402" i="36"/>
  <c r="AD402" i="36"/>
  <c r="H401" i="35"/>
  <c r="B401" i="35"/>
  <c r="H400" i="34"/>
  <c r="B400" i="34"/>
  <c r="S403" i="33"/>
  <c r="AD403" i="33"/>
  <c r="G402" i="33"/>
  <c r="G401" i="32"/>
  <c r="S403" i="35"/>
  <c r="AD403" i="35"/>
  <c r="I402" i="35"/>
  <c r="A402" i="35"/>
  <c r="S403" i="32"/>
  <c r="AD403" i="32"/>
  <c r="S402" i="34"/>
  <c r="AD402" i="34"/>
  <c r="I401" i="33"/>
  <c r="A401" i="33"/>
  <c r="B400" i="33"/>
  <c r="H400" i="33"/>
  <c r="G401" i="33"/>
  <c r="I402" i="32"/>
  <c r="A402" i="32"/>
  <c r="I401" i="35"/>
  <c r="A401" i="35"/>
  <c r="B400" i="31"/>
  <c r="H400" i="31"/>
  <c r="I401" i="31"/>
  <c r="A401" i="31"/>
  <c r="G401" i="31"/>
  <c r="H400" i="30"/>
  <c r="B400" i="30"/>
  <c r="S403" i="31"/>
  <c r="AD403" i="31"/>
  <c r="S402" i="30"/>
  <c r="AD402" i="30"/>
  <c r="G401" i="30"/>
  <c r="S403" i="29"/>
  <c r="AD403" i="29"/>
  <c r="I402" i="29"/>
  <c r="A402" i="29"/>
  <c r="G401" i="29"/>
  <c r="I401" i="29"/>
  <c r="A401" i="29"/>
  <c r="G402" i="37"/>
  <c r="H402" i="37"/>
  <c r="G403" i="37"/>
  <c r="S404" i="37"/>
  <c r="AD404" i="37"/>
  <c r="I403" i="37"/>
  <c r="A403" i="37"/>
  <c r="H393" i="1"/>
  <c r="B393" i="1"/>
  <c r="S396" i="1"/>
  <c r="AD396" i="1"/>
  <c r="I394" i="1"/>
  <c r="A394" i="1"/>
  <c r="I395" i="1"/>
  <c r="A395" i="1"/>
  <c r="I402" i="33"/>
  <c r="A402" i="33"/>
  <c r="G402" i="29"/>
  <c r="H402" i="29"/>
  <c r="S404" i="38"/>
  <c r="AD404" i="38"/>
  <c r="G402" i="38"/>
  <c r="H400" i="36"/>
  <c r="B400" i="36"/>
  <c r="S403" i="36"/>
  <c r="AD403" i="36"/>
  <c r="I402" i="38"/>
  <c r="A402" i="38"/>
  <c r="G402" i="36"/>
  <c r="I402" i="36"/>
  <c r="A402" i="36"/>
  <c r="G401" i="36"/>
  <c r="I401" i="36"/>
  <c r="A401" i="36"/>
  <c r="S403" i="34"/>
  <c r="AD403" i="34"/>
  <c r="S404" i="35"/>
  <c r="AD404" i="35"/>
  <c r="B401" i="32"/>
  <c r="H401" i="32"/>
  <c r="S404" i="33"/>
  <c r="AD404" i="33"/>
  <c r="B401" i="33"/>
  <c r="H401" i="33"/>
  <c r="I403" i="33"/>
  <c r="A403" i="33"/>
  <c r="G403" i="33"/>
  <c r="G402" i="35"/>
  <c r="S404" i="32"/>
  <c r="AD404" i="32"/>
  <c r="I403" i="32"/>
  <c r="A403" i="32"/>
  <c r="G401" i="34"/>
  <c r="B402" i="33"/>
  <c r="H402" i="33"/>
  <c r="I401" i="34"/>
  <c r="A401" i="34"/>
  <c r="G402" i="32"/>
  <c r="H401" i="30"/>
  <c r="B401" i="30"/>
  <c r="G403" i="31"/>
  <c r="S404" i="31"/>
  <c r="AD404" i="31"/>
  <c r="I401" i="30"/>
  <c r="A401" i="30"/>
  <c r="S403" i="30"/>
  <c r="AD403" i="30"/>
  <c r="G402" i="31"/>
  <c r="H401" i="31"/>
  <c r="B401" i="31"/>
  <c r="I402" i="31"/>
  <c r="A402" i="31"/>
  <c r="S404" i="29"/>
  <c r="AD404" i="29"/>
  <c r="H401" i="29"/>
  <c r="B401" i="29"/>
  <c r="I403" i="29"/>
  <c r="A403" i="29"/>
  <c r="G403" i="29"/>
  <c r="B402" i="37"/>
  <c r="B403" i="37"/>
  <c r="H403" i="37"/>
  <c r="S405" i="37"/>
  <c r="AD405" i="37"/>
  <c r="I404" i="37"/>
  <c r="A404" i="37"/>
  <c r="G404" i="37"/>
  <c r="B402" i="29"/>
  <c r="H394" i="1"/>
  <c r="B394" i="1"/>
  <c r="S397" i="1"/>
  <c r="AD397" i="1"/>
  <c r="I396" i="1"/>
  <c r="A396" i="1"/>
  <c r="H402" i="38"/>
  <c r="B402" i="38"/>
  <c r="S405" i="38"/>
  <c r="AD405" i="38"/>
  <c r="G403" i="38"/>
  <c r="I403" i="38"/>
  <c r="A403" i="38"/>
  <c r="B402" i="36"/>
  <c r="H402" i="36"/>
  <c r="H401" i="36"/>
  <c r="B401" i="36"/>
  <c r="S404" i="36"/>
  <c r="AD404" i="36"/>
  <c r="B403" i="33"/>
  <c r="H403" i="33"/>
  <c r="S405" i="33"/>
  <c r="AD405" i="33"/>
  <c r="S405" i="32"/>
  <c r="AD405" i="32"/>
  <c r="S405" i="35"/>
  <c r="AD405" i="35"/>
  <c r="B401" i="34"/>
  <c r="H401" i="34"/>
  <c r="I404" i="35"/>
  <c r="A404" i="35"/>
  <c r="G404" i="35"/>
  <c r="H402" i="35"/>
  <c r="B402" i="35"/>
  <c r="G403" i="35"/>
  <c r="I404" i="33"/>
  <c r="A404" i="33"/>
  <c r="G404" i="33"/>
  <c r="I403" i="35"/>
  <c r="A403" i="35"/>
  <c r="G403" i="34"/>
  <c r="S404" i="34"/>
  <c r="AD404" i="34"/>
  <c r="G402" i="34"/>
  <c r="G403" i="32"/>
  <c r="B402" i="32"/>
  <c r="H402" i="32"/>
  <c r="I402" i="34"/>
  <c r="A402" i="34"/>
  <c r="H403" i="31"/>
  <c r="B403" i="31"/>
  <c r="H402" i="31"/>
  <c r="B402" i="31"/>
  <c r="G403" i="30"/>
  <c r="S404" i="30"/>
  <c r="AD404" i="30"/>
  <c r="I402" i="30"/>
  <c r="A402" i="30"/>
  <c r="G402" i="30"/>
  <c r="I403" i="31"/>
  <c r="A403" i="31"/>
  <c r="S405" i="31"/>
  <c r="AD405" i="31"/>
  <c r="S405" i="29"/>
  <c r="AD405" i="29"/>
  <c r="H403" i="29"/>
  <c r="B403" i="29"/>
  <c r="H404" i="37"/>
  <c r="B404" i="37"/>
  <c r="S406" i="37"/>
  <c r="AD406" i="37"/>
  <c r="I405" i="37"/>
  <c r="A405" i="37"/>
  <c r="G405" i="37"/>
  <c r="B395" i="1"/>
  <c r="H395" i="1"/>
  <c r="S398" i="1"/>
  <c r="AD398" i="1"/>
  <c r="S406" i="38"/>
  <c r="AD406" i="38"/>
  <c r="G404" i="38"/>
  <c r="I404" i="38"/>
  <c r="A404" i="38"/>
  <c r="H403" i="38"/>
  <c r="B403" i="38"/>
  <c r="G403" i="36"/>
  <c r="S405" i="36"/>
  <c r="AD405" i="36"/>
  <c r="I404" i="36"/>
  <c r="A404" i="36"/>
  <c r="I403" i="36"/>
  <c r="A403" i="36"/>
  <c r="H403" i="34"/>
  <c r="B403" i="34"/>
  <c r="S406" i="35"/>
  <c r="AD406" i="35"/>
  <c r="S406" i="32"/>
  <c r="AD406" i="32"/>
  <c r="H404" i="35"/>
  <c r="B404" i="35"/>
  <c r="H402" i="34"/>
  <c r="B402" i="34"/>
  <c r="H403" i="35"/>
  <c r="B403" i="35"/>
  <c r="H403" i="32"/>
  <c r="B403" i="32"/>
  <c r="G404" i="32"/>
  <c r="H404" i="33"/>
  <c r="B404" i="33"/>
  <c r="I404" i="32"/>
  <c r="A404" i="32"/>
  <c r="I405" i="33"/>
  <c r="A405" i="33"/>
  <c r="S406" i="33"/>
  <c r="AD406" i="33"/>
  <c r="I403" i="34"/>
  <c r="A403" i="34"/>
  <c r="I404" i="34"/>
  <c r="A404" i="34"/>
  <c r="S405" i="34"/>
  <c r="AD405" i="34"/>
  <c r="B403" i="30"/>
  <c r="H403" i="30"/>
  <c r="I403" i="30"/>
  <c r="A403" i="30"/>
  <c r="S406" i="31"/>
  <c r="AD406" i="31"/>
  <c r="I404" i="31"/>
  <c r="A404" i="31"/>
  <c r="B402" i="30"/>
  <c r="H402" i="30"/>
  <c r="S405" i="30"/>
  <c r="AD405" i="30"/>
  <c r="G404" i="31"/>
  <c r="I404" i="30"/>
  <c r="A404" i="30"/>
  <c r="G404" i="30"/>
  <c r="S406" i="29"/>
  <c r="AD406" i="29"/>
  <c r="G405" i="29"/>
  <c r="G404" i="29"/>
  <c r="I404" i="29"/>
  <c r="A404" i="29"/>
  <c r="H405" i="37"/>
  <c r="B405" i="37"/>
  <c r="I406" i="37"/>
  <c r="A406" i="37"/>
  <c r="S407" i="37"/>
  <c r="AD407" i="37"/>
  <c r="S399" i="1"/>
  <c r="AD399" i="1"/>
  <c r="I397" i="1"/>
  <c r="A397" i="1"/>
  <c r="B396" i="1"/>
  <c r="H396" i="1"/>
  <c r="G405" i="33"/>
  <c r="B405" i="33"/>
  <c r="B403" i="36"/>
  <c r="H403" i="36"/>
  <c r="H404" i="38"/>
  <c r="B404" i="38"/>
  <c r="S406" i="36"/>
  <c r="AD406" i="36"/>
  <c r="G405" i="36"/>
  <c r="S407" i="38"/>
  <c r="AD407" i="38"/>
  <c r="G406" i="38"/>
  <c r="G404" i="36"/>
  <c r="G405" i="38"/>
  <c r="I405" i="38"/>
  <c r="A405" i="38"/>
  <c r="G404" i="34"/>
  <c r="S407" i="35"/>
  <c r="AD407" i="35"/>
  <c r="G405" i="32"/>
  <c r="B404" i="32"/>
  <c r="H404" i="32"/>
  <c r="S407" i="32"/>
  <c r="AD407" i="32"/>
  <c r="I405" i="32"/>
  <c r="A405" i="32"/>
  <c r="G405" i="35"/>
  <c r="S406" i="34"/>
  <c r="AD406" i="34"/>
  <c r="S407" i="33"/>
  <c r="AD407" i="33"/>
  <c r="I406" i="33"/>
  <c r="A406" i="33"/>
  <c r="I405" i="35"/>
  <c r="A405" i="35"/>
  <c r="B404" i="30"/>
  <c r="H404" i="30"/>
  <c r="G405" i="31"/>
  <c r="I405" i="31"/>
  <c r="A405" i="31"/>
  <c r="B404" i="31"/>
  <c r="H404" i="31"/>
  <c r="S406" i="30"/>
  <c r="AD406" i="30"/>
  <c r="S407" i="31"/>
  <c r="AD407" i="31"/>
  <c r="I406" i="31"/>
  <c r="A406" i="31"/>
  <c r="H405" i="29"/>
  <c r="B405" i="29"/>
  <c r="I405" i="29"/>
  <c r="A405" i="29"/>
  <c r="H404" i="29"/>
  <c r="B404" i="29"/>
  <c r="S407" i="29"/>
  <c r="AD407" i="29"/>
  <c r="I406" i="29"/>
  <c r="A406" i="29"/>
  <c r="G406" i="37"/>
  <c r="H406" i="37"/>
  <c r="S408" i="37"/>
  <c r="AD408" i="37"/>
  <c r="I407" i="37"/>
  <c r="A407" i="37"/>
  <c r="G407" i="37"/>
  <c r="H405" i="33"/>
  <c r="S400" i="1"/>
  <c r="AD400" i="1"/>
  <c r="I399" i="1"/>
  <c r="A399" i="1"/>
  <c r="I398" i="1"/>
  <c r="A398" i="1"/>
  <c r="B397" i="1"/>
  <c r="H397" i="1"/>
  <c r="G406" i="33"/>
  <c r="H406" i="33"/>
  <c r="H405" i="36"/>
  <c r="B405" i="36"/>
  <c r="I405" i="36"/>
  <c r="A405" i="36"/>
  <c r="S408" i="38"/>
  <c r="AD408" i="38"/>
  <c r="I407" i="38"/>
  <c r="A407" i="38"/>
  <c r="S407" i="36"/>
  <c r="AD407" i="36"/>
  <c r="H405" i="38"/>
  <c r="B405" i="38"/>
  <c r="H404" i="36"/>
  <c r="B404" i="36"/>
  <c r="B406" i="38"/>
  <c r="H406" i="38"/>
  <c r="I406" i="38"/>
  <c r="A406" i="38"/>
  <c r="G405" i="34"/>
  <c r="S407" i="34"/>
  <c r="AD407" i="34"/>
  <c r="S408" i="35"/>
  <c r="AD408" i="35"/>
  <c r="I407" i="35"/>
  <c r="A407" i="35"/>
  <c r="H405" i="35"/>
  <c r="B405" i="35"/>
  <c r="B404" i="34"/>
  <c r="H404" i="34"/>
  <c r="B405" i="32"/>
  <c r="H405" i="32"/>
  <c r="G406" i="32"/>
  <c r="I406" i="32"/>
  <c r="A406" i="32"/>
  <c r="I405" i="34"/>
  <c r="A405" i="34"/>
  <c r="I407" i="33"/>
  <c r="A407" i="33"/>
  <c r="S408" i="33"/>
  <c r="AD408" i="33"/>
  <c r="G406" i="35"/>
  <c r="S408" i="32"/>
  <c r="AD408" i="32"/>
  <c r="I406" i="35"/>
  <c r="A406" i="35"/>
  <c r="S408" i="31"/>
  <c r="AD408" i="31"/>
  <c r="S407" i="30"/>
  <c r="AD407" i="30"/>
  <c r="G406" i="30"/>
  <c r="I407" i="31"/>
  <c r="A407" i="31"/>
  <c r="G407" i="31"/>
  <c r="G406" i="31"/>
  <c r="G405" i="30"/>
  <c r="B405" i="31"/>
  <c r="H405" i="31"/>
  <c r="I405" i="30"/>
  <c r="A405" i="30"/>
  <c r="S408" i="29"/>
  <c r="AD408" i="29"/>
  <c r="I407" i="29"/>
  <c r="A407" i="29"/>
  <c r="G406" i="29"/>
  <c r="B406" i="37"/>
  <c r="B407" i="37"/>
  <c r="H407" i="37"/>
  <c r="S409" i="37"/>
  <c r="AD409" i="37"/>
  <c r="I408" i="37"/>
  <c r="A408" i="37"/>
  <c r="G408" i="37"/>
  <c r="B406" i="33"/>
  <c r="B398" i="1"/>
  <c r="H398" i="1"/>
  <c r="H399" i="1"/>
  <c r="B399" i="1"/>
  <c r="S401" i="1"/>
  <c r="AD401" i="1"/>
  <c r="I400" i="1"/>
  <c r="A400" i="1"/>
  <c r="I406" i="30"/>
  <c r="A406" i="30"/>
  <c r="G407" i="35"/>
  <c r="B407" i="35"/>
  <c r="G407" i="33"/>
  <c r="H407" i="33"/>
  <c r="G407" i="29"/>
  <c r="H407" i="29"/>
  <c r="S408" i="36"/>
  <c r="AD408" i="36"/>
  <c r="S409" i="38"/>
  <c r="AD409" i="38"/>
  <c r="I407" i="36"/>
  <c r="A407" i="36"/>
  <c r="G407" i="36"/>
  <c r="G406" i="36"/>
  <c r="I406" i="36"/>
  <c r="A406" i="36"/>
  <c r="I408" i="38"/>
  <c r="A408" i="38"/>
  <c r="G408" i="38"/>
  <c r="G407" i="38"/>
  <c r="S408" i="34"/>
  <c r="AD408" i="34"/>
  <c r="I407" i="34"/>
  <c r="A407" i="34"/>
  <c r="H406" i="32"/>
  <c r="B406" i="32"/>
  <c r="I408" i="32"/>
  <c r="A408" i="32"/>
  <c r="S409" i="32"/>
  <c r="AD409" i="32"/>
  <c r="G407" i="32"/>
  <c r="H406" i="35"/>
  <c r="B406" i="35"/>
  <c r="I407" i="32"/>
  <c r="A407" i="32"/>
  <c r="S409" i="35"/>
  <c r="AD409" i="35"/>
  <c r="S409" i="33"/>
  <c r="AD409" i="33"/>
  <c r="H405" i="34"/>
  <c r="B405" i="34"/>
  <c r="G406" i="34"/>
  <c r="I406" i="34"/>
  <c r="A406" i="34"/>
  <c r="B406" i="31"/>
  <c r="H406" i="31"/>
  <c r="H405" i="30"/>
  <c r="B405" i="30"/>
  <c r="S408" i="30"/>
  <c r="AD408" i="30"/>
  <c r="H407" i="31"/>
  <c r="B407" i="31"/>
  <c r="S409" i="31"/>
  <c r="AD409" i="31"/>
  <c r="I408" i="31"/>
  <c r="A408" i="31"/>
  <c r="G408" i="31"/>
  <c r="B406" i="30"/>
  <c r="H406" i="30"/>
  <c r="B406" i="29"/>
  <c r="H406" i="29"/>
  <c r="S409" i="29"/>
  <c r="AD409" i="29"/>
  <c r="H408" i="37"/>
  <c r="B408" i="37"/>
  <c r="S410" i="37"/>
  <c r="AD410" i="37"/>
  <c r="G409" i="37"/>
  <c r="I409" i="37"/>
  <c r="A409" i="37"/>
  <c r="H407" i="35"/>
  <c r="B407" i="33"/>
  <c r="B407" i="29"/>
  <c r="S402" i="1"/>
  <c r="AD402" i="1"/>
  <c r="G407" i="34"/>
  <c r="B407" i="34"/>
  <c r="H407" i="36"/>
  <c r="B407" i="36"/>
  <c r="H408" i="38"/>
  <c r="B408" i="38"/>
  <c r="S410" i="38"/>
  <c r="AD410" i="38"/>
  <c r="I409" i="38"/>
  <c r="A409" i="38"/>
  <c r="H406" i="36"/>
  <c r="B406" i="36"/>
  <c r="I408" i="36"/>
  <c r="A408" i="36"/>
  <c r="S409" i="36"/>
  <c r="AD409" i="36"/>
  <c r="B407" i="38"/>
  <c r="H407" i="38"/>
  <c r="S410" i="33"/>
  <c r="AD410" i="33"/>
  <c r="I409" i="33"/>
  <c r="A409" i="33"/>
  <c r="S410" i="32"/>
  <c r="AD410" i="32"/>
  <c r="I409" i="32"/>
  <c r="A409" i="32"/>
  <c r="G408" i="32"/>
  <c r="H407" i="32"/>
  <c r="B407" i="32"/>
  <c r="G408" i="33"/>
  <c r="S409" i="34"/>
  <c r="AD409" i="34"/>
  <c r="G408" i="35"/>
  <c r="I408" i="34"/>
  <c r="A408" i="34"/>
  <c r="G408" i="34"/>
  <c r="I409" i="35"/>
  <c r="A409" i="35"/>
  <c r="S410" i="35"/>
  <c r="AD410" i="35"/>
  <c r="H406" i="34"/>
  <c r="B406" i="34"/>
  <c r="I408" i="33"/>
  <c r="A408" i="33"/>
  <c r="I408" i="35"/>
  <c r="A408" i="35"/>
  <c r="H408" i="31"/>
  <c r="B408" i="31"/>
  <c r="S410" i="31"/>
  <c r="AD410" i="31"/>
  <c r="G407" i="30"/>
  <c r="S409" i="30"/>
  <c r="AD409" i="30"/>
  <c r="I407" i="30"/>
  <c r="A407" i="30"/>
  <c r="G409" i="29"/>
  <c r="S410" i="29"/>
  <c r="AD410" i="29"/>
  <c r="I408" i="29"/>
  <c r="A408" i="29"/>
  <c r="G408" i="29"/>
  <c r="B409" i="37"/>
  <c r="H409" i="37"/>
  <c r="G410" i="37"/>
  <c r="S411" i="37"/>
  <c r="AD411" i="37"/>
  <c r="H407" i="34"/>
  <c r="S403" i="1"/>
  <c r="AD403" i="1"/>
  <c r="I402" i="1"/>
  <c r="A402" i="1"/>
  <c r="I401" i="1"/>
  <c r="A401" i="1"/>
  <c r="B400" i="1"/>
  <c r="H400" i="1"/>
  <c r="G409" i="33"/>
  <c r="B409" i="33"/>
  <c r="G409" i="32"/>
  <c r="B409" i="32"/>
  <c r="G409" i="35"/>
  <c r="H409" i="35"/>
  <c r="G409" i="38"/>
  <c r="H409" i="38"/>
  <c r="G409" i="36"/>
  <c r="S410" i="36"/>
  <c r="AD410" i="36"/>
  <c r="S411" i="38"/>
  <c r="AD411" i="38"/>
  <c r="I410" i="38"/>
  <c r="A410" i="38"/>
  <c r="G408" i="36"/>
  <c r="S411" i="32"/>
  <c r="AD411" i="32"/>
  <c r="I410" i="32"/>
  <c r="A410" i="32"/>
  <c r="B408" i="33"/>
  <c r="H408" i="33"/>
  <c r="H408" i="32"/>
  <c r="B408" i="32"/>
  <c r="H408" i="35"/>
  <c r="B408" i="35"/>
  <c r="S410" i="34"/>
  <c r="AD410" i="34"/>
  <c r="I410" i="35"/>
  <c r="A410" i="35"/>
  <c r="S411" i="35"/>
  <c r="AD411" i="35"/>
  <c r="H408" i="34"/>
  <c r="B408" i="34"/>
  <c r="S411" i="33"/>
  <c r="AD411" i="33"/>
  <c r="G410" i="33"/>
  <c r="H407" i="30"/>
  <c r="B407" i="30"/>
  <c r="S410" i="30"/>
  <c r="AD410" i="30"/>
  <c r="I409" i="30"/>
  <c r="A409" i="30"/>
  <c r="G408" i="30"/>
  <c r="I409" i="31"/>
  <c r="A409" i="31"/>
  <c r="G410" i="31"/>
  <c r="S411" i="31"/>
  <c r="AD411" i="31"/>
  <c r="I408" i="30"/>
  <c r="A408" i="30"/>
  <c r="G409" i="31"/>
  <c r="H409" i="29"/>
  <c r="B409" i="29"/>
  <c r="H408" i="29"/>
  <c r="B408" i="29"/>
  <c r="G410" i="29"/>
  <c r="S411" i="29"/>
  <c r="AD411" i="29"/>
  <c r="I409" i="29"/>
  <c r="A409" i="29"/>
  <c r="I410" i="37"/>
  <c r="A410" i="37"/>
  <c r="H410" i="37"/>
  <c r="B410" i="37"/>
  <c r="S412" i="37"/>
  <c r="AD412" i="37"/>
  <c r="G411" i="37"/>
  <c r="I411" i="37"/>
  <c r="A411" i="37"/>
  <c r="H409" i="32"/>
  <c r="B409" i="35"/>
  <c r="H409" i="33"/>
  <c r="H401" i="1"/>
  <c r="B401" i="1"/>
  <c r="S404" i="1"/>
  <c r="AD404" i="1"/>
  <c r="I403" i="1"/>
  <c r="A403" i="1"/>
  <c r="G410" i="38"/>
  <c r="H410" i="38"/>
  <c r="G410" i="32"/>
  <c r="B410" i="32"/>
  <c r="B409" i="38"/>
  <c r="H409" i="36"/>
  <c r="B409" i="36"/>
  <c r="I409" i="36"/>
  <c r="A409" i="36"/>
  <c r="H408" i="36"/>
  <c r="B408" i="36"/>
  <c r="G411" i="38"/>
  <c r="S412" i="38"/>
  <c r="AD412" i="38"/>
  <c r="S411" i="36"/>
  <c r="AD411" i="36"/>
  <c r="G410" i="36"/>
  <c r="B410" i="33"/>
  <c r="H410" i="33"/>
  <c r="I409" i="34"/>
  <c r="A409" i="34"/>
  <c r="S412" i="32"/>
  <c r="AD412" i="32"/>
  <c r="I411" i="32"/>
  <c r="A411" i="32"/>
  <c r="G411" i="32"/>
  <c r="S411" i="34"/>
  <c r="AD411" i="34"/>
  <c r="G409" i="34"/>
  <c r="S412" i="33"/>
  <c r="AD412" i="33"/>
  <c r="S412" i="35"/>
  <c r="AD412" i="35"/>
  <c r="G410" i="35"/>
  <c r="I410" i="33"/>
  <c r="A410" i="33"/>
  <c r="H410" i="31"/>
  <c r="B410" i="31"/>
  <c r="H408" i="30"/>
  <c r="B408" i="30"/>
  <c r="I410" i="31"/>
  <c r="A410" i="31"/>
  <c r="S412" i="31"/>
  <c r="AD412" i="31"/>
  <c r="G409" i="30"/>
  <c r="H409" i="31"/>
  <c r="B409" i="31"/>
  <c r="S411" i="30"/>
  <c r="AD411" i="30"/>
  <c r="G410" i="30"/>
  <c r="I410" i="30"/>
  <c r="A410" i="30"/>
  <c r="G411" i="31"/>
  <c r="I411" i="31"/>
  <c r="A411" i="31"/>
  <c r="H410" i="29"/>
  <c r="B410" i="29"/>
  <c r="G411" i="29"/>
  <c r="S412" i="29"/>
  <c r="AD412" i="29"/>
  <c r="I410" i="29"/>
  <c r="A410" i="29"/>
  <c r="B411" i="37"/>
  <c r="H411" i="37"/>
  <c r="G412" i="37"/>
  <c r="S413" i="37"/>
  <c r="AD413" i="37"/>
  <c r="I412" i="37"/>
  <c r="A412" i="37"/>
  <c r="B410" i="38"/>
  <c r="H410" i="32"/>
  <c r="H403" i="1"/>
  <c r="B403" i="1"/>
  <c r="B402" i="1"/>
  <c r="H402" i="1"/>
  <c r="S405" i="1"/>
  <c r="AD405" i="1"/>
  <c r="I411" i="38"/>
  <c r="A411" i="38"/>
  <c r="I411" i="29"/>
  <c r="A411" i="29"/>
  <c r="B410" i="36"/>
  <c r="H410" i="36"/>
  <c r="I410" i="36"/>
  <c r="A410" i="36"/>
  <c r="S413" i="38"/>
  <c r="AD413" i="38"/>
  <c r="H411" i="38"/>
  <c r="B411" i="38"/>
  <c r="S412" i="36"/>
  <c r="AD412" i="36"/>
  <c r="I411" i="36"/>
  <c r="A411" i="36"/>
  <c r="I412" i="38"/>
  <c r="A412" i="38"/>
  <c r="G412" i="38"/>
  <c r="S413" i="35"/>
  <c r="AD413" i="35"/>
  <c r="I412" i="35"/>
  <c r="A412" i="35"/>
  <c r="I411" i="34"/>
  <c r="A411" i="34"/>
  <c r="S412" i="34"/>
  <c r="AD412" i="34"/>
  <c r="G411" i="35"/>
  <c r="S413" i="33"/>
  <c r="AD413" i="33"/>
  <c r="S413" i="32"/>
  <c r="AD413" i="32"/>
  <c r="H409" i="34"/>
  <c r="B409" i="34"/>
  <c r="G410" i="34"/>
  <c r="H411" i="32"/>
  <c r="B411" i="32"/>
  <c r="G411" i="33"/>
  <c r="I410" i="34"/>
  <c r="A410" i="34"/>
  <c r="I411" i="33"/>
  <c r="A411" i="33"/>
  <c r="I411" i="35"/>
  <c r="A411" i="35"/>
  <c r="H410" i="35"/>
  <c r="B410" i="35"/>
  <c r="H410" i="30"/>
  <c r="B410" i="30"/>
  <c r="I411" i="30"/>
  <c r="A411" i="30"/>
  <c r="S412" i="30"/>
  <c r="AD412" i="30"/>
  <c r="S413" i="31"/>
  <c r="AD413" i="31"/>
  <c r="I412" i="31"/>
  <c r="A412" i="31"/>
  <c r="H411" i="31"/>
  <c r="B411" i="31"/>
  <c r="H409" i="30"/>
  <c r="B409" i="30"/>
  <c r="H411" i="29"/>
  <c r="B411" i="29"/>
  <c r="S413" i="29"/>
  <c r="AD413" i="29"/>
  <c r="I412" i="29"/>
  <c r="A412" i="29"/>
  <c r="H412" i="37"/>
  <c r="B412" i="37"/>
  <c r="G413" i="37"/>
  <c r="S414" i="37"/>
  <c r="AD414" i="37"/>
  <c r="I413" i="37"/>
  <c r="A413" i="37"/>
  <c r="I404" i="1"/>
  <c r="A404" i="1"/>
  <c r="S406" i="1"/>
  <c r="AD406" i="1"/>
  <c r="G412" i="31"/>
  <c r="H412" i="31"/>
  <c r="G411" i="30"/>
  <c r="B411" i="30"/>
  <c r="G411" i="34"/>
  <c r="H411" i="34"/>
  <c r="G412" i="35"/>
  <c r="H412" i="35"/>
  <c r="S413" i="36"/>
  <c r="AD413" i="36"/>
  <c r="S414" i="38"/>
  <c r="AD414" i="38"/>
  <c r="H412" i="38"/>
  <c r="B412" i="38"/>
  <c r="I412" i="36"/>
  <c r="A412" i="36"/>
  <c r="G412" i="36"/>
  <c r="G411" i="36"/>
  <c r="G413" i="33"/>
  <c r="S414" i="33"/>
  <c r="AD414" i="33"/>
  <c r="G412" i="32"/>
  <c r="H410" i="34"/>
  <c r="B410" i="34"/>
  <c r="I412" i="34"/>
  <c r="A412" i="34"/>
  <c r="S413" i="34"/>
  <c r="AD413" i="34"/>
  <c r="S414" i="32"/>
  <c r="AD414" i="32"/>
  <c r="S414" i="35"/>
  <c r="AD414" i="35"/>
  <c r="H411" i="33"/>
  <c r="B411" i="33"/>
  <c r="I412" i="32"/>
  <c r="A412" i="32"/>
  <c r="G412" i="33"/>
  <c r="H411" i="35"/>
  <c r="B411" i="35"/>
  <c r="I412" i="33"/>
  <c r="A412" i="33"/>
  <c r="I412" i="30"/>
  <c r="A412" i="30"/>
  <c r="S413" i="30"/>
  <c r="AD413" i="30"/>
  <c r="I413" i="31"/>
  <c r="A413" i="31"/>
  <c r="S414" i="31"/>
  <c r="AD414" i="31"/>
  <c r="I413" i="29"/>
  <c r="A413" i="29"/>
  <c r="S414" i="29"/>
  <c r="AD414" i="29"/>
  <c r="G412" i="29"/>
  <c r="H413" i="37"/>
  <c r="B413" i="37"/>
  <c r="G414" i="37"/>
  <c r="S415" i="37"/>
  <c r="AD415" i="37"/>
  <c r="I414" i="37"/>
  <c r="A414" i="37"/>
  <c r="B411" i="34"/>
  <c r="B412" i="35"/>
  <c r="B412" i="31"/>
  <c r="H411" i="30"/>
  <c r="B404" i="1"/>
  <c r="H404" i="1"/>
  <c r="S407" i="1"/>
  <c r="AD407" i="1"/>
  <c r="I406" i="1"/>
  <c r="A406" i="1"/>
  <c r="I405" i="1"/>
  <c r="A405" i="1"/>
  <c r="G412" i="30"/>
  <c r="H412" i="30"/>
  <c r="G412" i="34"/>
  <c r="B412" i="34"/>
  <c r="I413" i="33"/>
  <c r="A413" i="33"/>
  <c r="G413" i="29"/>
  <c r="B413" i="29"/>
  <c r="B411" i="36"/>
  <c r="H411" i="36"/>
  <c r="H412" i="36"/>
  <c r="B412" i="36"/>
  <c r="S415" i="38"/>
  <c r="AD415" i="38"/>
  <c r="G414" i="38"/>
  <c r="I414" i="38"/>
  <c r="A414" i="38"/>
  <c r="G413" i="38"/>
  <c r="I413" i="38"/>
  <c r="A413" i="38"/>
  <c r="S414" i="36"/>
  <c r="AD414" i="36"/>
  <c r="S415" i="35"/>
  <c r="AD415" i="35"/>
  <c r="I414" i="35"/>
  <c r="A414" i="35"/>
  <c r="H413" i="33"/>
  <c r="B413" i="33"/>
  <c r="G413" i="35"/>
  <c r="I413" i="35"/>
  <c r="A413" i="35"/>
  <c r="S415" i="32"/>
  <c r="AD415" i="32"/>
  <c r="S414" i="34"/>
  <c r="AD414" i="34"/>
  <c r="G413" i="34"/>
  <c r="I413" i="34"/>
  <c r="A413" i="34"/>
  <c r="H412" i="33"/>
  <c r="B412" i="33"/>
  <c r="H412" i="32"/>
  <c r="B412" i="32"/>
  <c r="S415" i="33"/>
  <c r="AD415" i="33"/>
  <c r="G413" i="32"/>
  <c r="I413" i="32"/>
  <c r="A413" i="32"/>
  <c r="G413" i="31"/>
  <c r="S415" i="31"/>
  <c r="AD415" i="31"/>
  <c r="S414" i="30"/>
  <c r="AD414" i="30"/>
  <c r="B412" i="29"/>
  <c r="H412" i="29"/>
  <c r="S415" i="29"/>
  <c r="AD415" i="29"/>
  <c r="I414" i="29"/>
  <c r="A414" i="29"/>
  <c r="H414" i="37"/>
  <c r="B414" i="37"/>
  <c r="S416" i="37"/>
  <c r="AD416" i="37"/>
  <c r="I415" i="37"/>
  <c r="A415" i="37"/>
  <c r="G415" i="37"/>
  <c r="H412" i="34"/>
  <c r="B412" i="30"/>
  <c r="H413" i="29"/>
  <c r="H405" i="1"/>
  <c r="B405" i="1"/>
  <c r="S408" i="1"/>
  <c r="AD408" i="1"/>
  <c r="G414" i="29"/>
  <c r="B414" i="29"/>
  <c r="G414" i="35"/>
  <c r="H414" i="35"/>
  <c r="H413" i="38"/>
  <c r="B413" i="38"/>
  <c r="S415" i="36"/>
  <c r="AD415" i="36"/>
  <c r="I414" i="36"/>
  <c r="A414" i="36"/>
  <c r="B414" i="38"/>
  <c r="H414" i="38"/>
  <c r="G413" i="36"/>
  <c r="I413" i="36"/>
  <c r="A413" i="36"/>
  <c r="S416" i="38"/>
  <c r="AD416" i="38"/>
  <c r="I415" i="38"/>
  <c r="A415" i="38"/>
  <c r="G415" i="38"/>
  <c r="B413" i="34"/>
  <c r="H413" i="34"/>
  <c r="I414" i="34"/>
  <c r="A414" i="34"/>
  <c r="S415" i="34"/>
  <c r="AD415" i="34"/>
  <c r="S416" i="32"/>
  <c r="AD416" i="32"/>
  <c r="G414" i="32"/>
  <c r="I414" i="32"/>
  <c r="A414" i="32"/>
  <c r="H413" i="35"/>
  <c r="B413" i="35"/>
  <c r="B413" i="32"/>
  <c r="H413" i="32"/>
  <c r="I415" i="33"/>
  <c r="A415" i="33"/>
  <c r="S416" i="33"/>
  <c r="AD416" i="33"/>
  <c r="G414" i="33"/>
  <c r="S416" i="35"/>
  <c r="AD416" i="35"/>
  <c r="I414" i="33"/>
  <c r="A414" i="33"/>
  <c r="I415" i="35"/>
  <c r="A415" i="35"/>
  <c r="G415" i="35"/>
  <c r="I414" i="30"/>
  <c r="A414" i="30"/>
  <c r="S415" i="30"/>
  <c r="AD415" i="30"/>
  <c r="G413" i="30"/>
  <c r="I413" i="30"/>
  <c r="A413" i="30"/>
  <c r="S416" i="31"/>
  <c r="AD416" i="31"/>
  <c r="G415" i="31"/>
  <c r="G414" i="31"/>
  <c r="I414" i="31"/>
  <c r="A414" i="31"/>
  <c r="H413" i="31"/>
  <c r="B413" i="31"/>
  <c r="S416" i="29"/>
  <c r="AD416" i="29"/>
  <c r="I415" i="29"/>
  <c r="A415" i="29"/>
  <c r="B415" i="37"/>
  <c r="H415" i="37"/>
  <c r="S417" i="37"/>
  <c r="AD417" i="37"/>
  <c r="I416" i="37"/>
  <c r="A416" i="37"/>
  <c r="G416" i="37"/>
  <c r="B414" i="35"/>
  <c r="H414" i="29"/>
  <c r="B407" i="1"/>
  <c r="H407" i="1"/>
  <c r="B406" i="1"/>
  <c r="H406" i="1"/>
  <c r="I407" i="1"/>
  <c r="A407" i="1"/>
  <c r="S409" i="1"/>
  <c r="AD409" i="1"/>
  <c r="I415" i="31"/>
  <c r="A415" i="31"/>
  <c r="G414" i="30"/>
  <c r="H414" i="30"/>
  <c r="G414" i="34"/>
  <c r="B414" i="34"/>
  <c r="G414" i="36"/>
  <c r="S416" i="36"/>
  <c r="AD416" i="36"/>
  <c r="B415" i="38"/>
  <c r="H415" i="38"/>
  <c r="S417" i="38"/>
  <c r="AD417" i="38"/>
  <c r="I416" i="38"/>
  <c r="A416" i="38"/>
  <c r="H413" i="36"/>
  <c r="B413" i="36"/>
  <c r="S417" i="32"/>
  <c r="AD417" i="32"/>
  <c r="G415" i="33"/>
  <c r="H414" i="32"/>
  <c r="B414" i="32"/>
  <c r="G415" i="32"/>
  <c r="H415" i="35"/>
  <c r="B415" i="35"/>
  <c r="I415" i="32"/>
  <c r="A415" i="32"/>
  <c r="S417" i="33"/>
  <c r="AD417" i="33"/>
  <c r="S417" i="35"/>
  <c r="AD417" i="35"/>
  <c r="I416" i="35"/>
  <c r="A416" i="35"/>
  <c r="G416" i="35"/>
  <c r="S416" i="34"/>
  <c r="AD416" i="34"/>
  <c r="I415" i="34"/>
  <c r="A415" i="34"/>
  <c r="G415" i="34"/>
  <c r="B414" i="33"/>
  <c r="H414" i="33"/>
  <c r="S417" i="31"/>
  <c r="AD417" i="31"/>
  <c r="I416" i="31"/>
  <c r="A416" i="31"/>
  <c r="H415" i="31"/>
  <c r="B415" i="31"/>
  <c r="H413" i="30"/>
  <c r="B413" i="30"/>
  <c r="H414" i="31"/>
  <c r="B414" i="31"/>
  <c r="S416" i="30"/>
  <c r="AD416" i="30"/>
  <c r="I415" i="30"/>
  <c r="A415" i="30"/>
  <c r="G415" i="29"/>
  <c r="S417" i="29"/>
  <c r="AD417" i="29"/>
  <c r="H416" i="37"/>
  <c r="B416" i="37"/>
  <c r="I417" i="37"/>
  <c r="A417" i="37"/>
  <c r="S418" i="37"/>
  <c r="AD418" i="37"/>
  <c r="G417" i="37"/>
  <c r="H414" i="34"/>
  <c r="B414" i="30"/>
  <c r="S410" i="1"/>
  <c r="AD410" i="1"/>
  <c r="I408" i="1"/>
  <c r="A408" i="1"/>
  <c r="G415" i="30"/>
  <c r="B415" i="30"/>
  <c r="G416" i="31"/>
  <c r="H416" i="31"/>
  <c r="G416" i="38"/>
  <c r="B416" i="38"/>
  <c r="I416" i="36"/>
  <c r="A416" i="36"/>
  <c r="S417" i="36"/>
  <c r="AD417" i="36"/>
  <c r="S418" i="38"/>
  <c r="AD418" i="38"/>
  <c r="I417" i="38"/>
  <c r="A417" i="38"/>
  <c r="G415" i="36"/>
  <c r="I415" i="36"/>
  <c r="A415" i="36"/>
  <c r="H414" i="36"/>
  <c r="B414" i="36"/>
  <c r="S417" i="34"/>
  <c r="AD417" i="34"/>
  <c r="I416" i="34"/>
  <c r="A416" i="34"/>
  <c r="H416" i="35"/>
  <c r="B416" i="35"/>
  <c r="G417" i="35"/>
  <c r="S418" i="35"/>
  <c r="AD418" i="35"/>
  <c r="I417" i="35"/>
  <c r="A417" i="35"/>
  <c r="S418" i="33"/>
  <c r="AD418" i="33"/>
  <c r="I417" i="33"/>
  <c r="A417" i="33"/>
  <c r="G417" i="33"/>
  <c r="H415" i="32"/>
  <c r="B415" i="32"/>
  <c r="G416" i="33"/>
  <c r="I416" i="33"/>
  <c r="A416" i="33"/>
  <c r="H415" i="33"/>
  <c r="B415" i="33"/>
  <c r="S418" i="32"/>
  <c r="AD418" i="32"/>
  <c r="B415" i="34"/>
  <c r="H415" i="34"/>
  <c r="I416" i="32"/>
  <c r="A416" i="32"/>
  <c r="G416" i="32"/>
  <c r="S417" i="30"/>
  <c r="AD417" i="30"/>
  <c r="I416" i="30"/>
  <c r="A416" i="30"/>
  <c r="I417" i="31"/>
  <c r="A417" i="31"/>
  <c r="S418" i="31"/>
  <c r="AD418" i="31"/>
  <c r="S418" i="29"/>
  <c r="AD418" i="29"/>
  <c r="G416" i="29"/>
  <c r="I416" i="29"/>
  <c r="A416" i="29"/>
  <c r="H415" i="29"/>
  <c r="B415" i="29"/>
  <c r="B417" i="37"/>
  <c r="H417" i="37"/>
  <c r="S419" i="37"/>
  <c r="AD419" i="37"/>
  <c r="I418" i="37"/>
  <c r="A418" i="37"/>
  <c r="G418" i="37"/>
  <c r="H416" i="38"/>
  <c r="B416" i="31"/>
  <c r="H415" i="30"/>
  <c r="S411" i="1"/>
  <c r="AD411" i="1"/>
  <c r="I409" i="1"/>
  <c r="A409" i="1"/>
  <c r="B408" i="1"/>
  <c r="H408" i="1"/>
  <c r="G417" i="38"/>
  <c r="B417" i="38"/>
  <c r="G416" i="30"/>
  <c r="B416" i="30"/>
  <c r="G417" i="31"/>
  <c r="B417" i="31"/>
  <c r="G416" i="34"/>
  <c r="H416" i="34"/>
  <c r="G416" i="36"/>
  <c r="H416" i="36"/>
  <c r="S418" i="36"/>
  <c r="AD418" i="36"/>
  <c r="H415" i="36"/>
  <c r="B415" i="36"/>
  <c r="S419" i="38"/>
  <c r="AD419" i="38"/>
  <c r="G418" i="38"/>
  <c r="I417" i="36"/>
  <c r="A417" i="36"/>
  <c r="G417" i="36"/>
  <c r="S419" i="32"/>
  <c r="AD419" i="32"/>
  <c r="I418" i="32"/>
  <c r="A418" i="32"/>
  <c r="B416" i="33"/>
  <c r="H416" i="33"/>
  <c r="B417" i="33"/>
  <c r="H417" i="33"/>
  <c r="S419" i="33"/>
  <c r="AD419" i="33"/>
  <c r="I418" i="33"/>
  <c r="A418" i="33"/>
  <c r="H417" i="35"/>
  <c r="B417" i="35"/>
  <c r="H416" i="32"/>
  <c r="B416" i="32"/>
  <c r="G418" i="35"/>
  <c r="S419" i="35"/>
  <c r="AD419" i="35"/>
  <c r="G417" i="32"/>
  <c r="I417" i="32"/>
  <c r="A417" i="32"/>
  <c r="S418" i="34"/>
  <c r="AD418" i="34"/>
  <c r="G417" i="34"/>
  <c r="S419" i="31"/>
  <c r="AD419" i="31"/>
  <c r="S418" i="30"/>
  <c r="AD418" i="30"/>
  <c r="I417" i="30"/>
  <c r="A417" i="30"/>
  <c r="H416" i="29"/>
  <c r="B416" i="29"/>
  <c r="S419" i="29"/>
  <c r="AD419" i="29"/>
  <c r="G417" i="29"/>
  <c r="I417" i="29"/>
  <c r="A417" i="29"/>
  <c r="H417" i="38"/>
  <c r="B418" i="37"/>
  <c r="H418" i="37"/>
  <c r="S420" i="37"/>
  <c r="AD420" i="37"/>
  <c r="I419" i="37"/>
  <c r="A419" i="37"/>
  <c r="G419" i="37"/>
  <c r="B416" i="34"/>
  <c r="H417" i="31"/>
  <c r="H416" i="30"/>
  <c r="S412" i="1"/>
  <c r="AD412" i="1"/>
  <c r="I410" i="1"/>
  <c r="A410" i="1"/>
  <c r="H409" i="1"/>
  <c r="B409" i="1"/>
  <c r="I417" i="34"/>
  <c r="A417" i="34"/>
  <c r="B416" i="36"/>
  <c r="G418" i="32"/>
  <c r="H418" i="32"/>
  <c r="I418" i="38"/>
  <c r="A418" i="38"/>
  <c r="G418" i="33"/>
  <c r="H418" i="33"/>
  <c r="H418" i="38"/>
  <c r="B418" i="38"/>
  <c r="H417" i="36"/>
  <c r="B417" i="36"/>
  <c r="G419" i="38"/>
  <c r="S420" i="38"/>
  <c r="AD420" i="38"/>
  <c r="S419" i="36"/>
  <c r="AD419" i="36"/>
  <c r="G418" i="36"/>
  <c r="H418" i="35"/>
  <c r="B418" i="35"/>
  <c r="I418" i="35"/>
  <c r="A418" i="35"/>
  <c r="S420" i="33"/>
  <c r="AD420" i="33"/>
  <c r="S420" i="35"/>
  <c r="AD420" i="35"/>
  <c r="B417" i="34"/>
  <c r="H417" i="34"/>
  <c r="S419" i="34"/>
  <c r="AD419" i="34"/>
  <c r="S420" i="32"/>
  <c r="AD420" i="32"/>
  <c r="B417" i="32"/>
  <c r="H417" i="32"/>
  <c r="I419" i="32"/>
  <c r="A419" i="32"/>
  <c r="G419" i="32"/>
  <c r="G417" i="30"/>
  <c r="S419" i="30"/>
  <c r="AD419" i="30"/>
  <c r="S420" i="31"/>
  <c r="AD420" i="31"/>
  <c r="G418" i="31"/>
  <c r="I418" i="31"/>
  <c r="A418" i="31"/>
  <c r="H417" i="29"/>
  <c r="B417" i="29"/>
  <c r="S420" i="29"/>
  <c r="AD420" i="29"/>
  <c r="G418" i="29"/>
  <c r="I418" i="29"/>
  <c r="A418" i="29"/>
  <c r="B419" i="37"/>
  <c r="H419" i="37"/>
  <c r="S421" i="37"/>
  <c r="AD421" i="37"/>
  <c r="G420" i="37"/>
  <c r="I420" i="37"/>
  <c r="A420" i="37"/>
  <c r="B418" i="32"/>
  <c r="S413" i="1"/>
  <c r="AD413" i="1"/>
  <c r="I412" i="1"/>
  <c r="A412" i="1"/>
  <c r="I411" i="1"/>
  <c r="A411" i="1"/>
  <c r="H410" i="1"/>
  <c r="B410" i="1"/>
  <c r="B418" i="33"/>
  <c r="I418" i="36"/>
  <c r="A418" i="36"/>
  <c r="B418" i="36"/>
  <c r="H418" i="36"/>
  <c r="S421" i="38"/>
  <c r="AD421" i="38"/>
  <c r="H419" i="38"/>
  <c r="B419" i="38"/>
  <c r="I419" i="38"/>
  <c r="A419" i="38"/>
  <c r="S420" i="36"/>
  <c r="AD420" i="36"/>
  <c r="S420" i="34"/>
  <c r="AD420" i="34"/>
  <c r="G418" i="34"/>
  <c r="I418" i="34"/>
  <c r="A418" i="34"/>
  <c r="S421" i="35"/>
  <c r="AD421" i="35"/>
  <c r="I420" i="35"/>
  <c r="A420" i="35"/>
  <c r="S421" i="33"/>
  <c r="AD421" i="33"/>
  <c r="G419" i="33"/>
  <c r="I419" i="33"/>
  <c r="A419" i="33"/>
  <c r="B419" i="32"/>
  <c r="H419" i="32"/>
  <c r="I420" i="32"/>
  <c r="A420" i="32"/>
  <c r="S421" i="32"/>
  <c r="AD421" i="32"/>
  <c r="I419" i="35"/>
  <c r="A419" i="35"/>
  <c r="G419" i="35"/>
  <c r="H418" i="31"/>
  <c r="B418" i="31"/>
  <c r="S421" i="31"/>
  <c r="AD421" i="31"/>
  <c r="I420" i="31"/>
  <c r="A420" i="31"/>
  <c r="I419" i="31"/>
  <c r="A419" i="31"/>
  <c r="G419" i="31"/>
  <c r="S420" i="30"/>
  <c r="AD420" i="30"/>
  <c r="I419" i="30"/>
  <c r="A419" i="30"/>
  <c r="I418" i="30"/>
  <c r="A418" i="30"/>
  <c r="G418" i="30"/>
  <c r="H417" i="30"/>
  <c r="B417" i="30"/>
  <c r="H418" i="29"/>
  <c r="B418" i="29"/>
  <c r="G420" i="29"/>
  <c r="S421" i="29"/>
  <c r="AD421" i="29"/>
  <c r="I419" i="29"/>
  <c r="A419" i="29"/>
  <c r="G419" i="29"/>
  <c r="B420" i="37"/>
  <c r="H420" i="37"/>
  <c r="S422" i="37"/>
  <c r="AD422" i="37"/>
  <c r="I421" i="37"/>
  <c r="A421" i="37"/>
  <c r="G421" i="37"/>
  <c r="B411" i="1"/>
  <c r="H411" i="1"/>
  <c r="S414" i="1"/>
  <c r="AD414" i="1"/>
  <c r="I420" i="29"/>
  <c r="A420" i="29"/>
  <c r="G420" i="32"/>
  <c r="H420" i="32"/>
  <c r="G419" i="30"/>
  <c r="B419" i="30"/>
  <c r="G420" i="35"/>
  <c r="H420" i="35"/>
  <c r="S421" i="36"/>
  <c r="AD421" i="36"/>
  <c r="I420" i="36"/>
  <c r="A420" i="36"/>
  <c r="I421" i="38"/>
  <c r="A421" i="38"/>
  <c r="S422" i="38"/>
  <c r="AD422" i="38"/>
  <c r="G420" i="38"/>
  <c r="I420" i="38"/>
  <c r="A420" i="38"/>
  <c r="G419" i="36"/>
  <c r="I419" i="36"/>
  <c r="A419" i="36"/>
  <c r="S422" i="32"/>
  <c r="AD422" i="32"/>
  <c r="I421" i="32"/>
  <c r="A421" i="32"/>
  <c r="H419" i="33"/>
  <c r="B419" i="33"/>
  <c r="S422" i="33"/>
  <c r="AD422" i="33"/>
  <c r="G420" i="33"/>
  <c r="I420" i="33"/>
  <c r="A420" i="33"/>
  <c r="S422" i="35"/>
  <c r="AD422" i="35"/>
  <c r="I421" i="35"/>
  <c r="A421" i="35"/>
  <c r="G421" i="35"/>
  <c r="H418" i="34"/>
  <c r="B418" i="34"/>
  <c r="S421" i="34"/>
  <c r="AD421" i="34"/>
  <c r="H419" i="35"/>
  <c r="B419" i="35"/>
  <c r="G419" i="34"/>
  <c r="I419" i="34"/>
  <c r="A419" i="34"/>
  <c r="H418" i="30"/>
  <c r="B418" i="30"/>
  <c r="I420" i="30"/>
  <c r="A420" i="30"/>
  <c r="S421" i="30"/>
  <c r="AD421" i="30"/>
  <c r="G420" i="30"/>
  <c r="H419" i="31"/>
  <c r="B419" i="31"/>
  <c r="G420" i="31"/>
  <c r="S422" i="31"/>
  <c r="AD422" i="31"/>
  <c r="H419" i="29"/>
  <c r="B419" i="29"/>
  <c r="B420" i="29"/>
  <c r="H420" i="29"/>
  <c r="I421" i="29"/>
  <c r="A421" i="29"/>
  <c r="S422" i="29"/>
  <c r="AD422" i="29"/>
  <c r="G421" i="29"/>
  <c r="H421" i="37"/>
  <c r="B421" i="37"/>
  <c r="S423" i="37"/>
  <c r="AD423" i="37"/>
  <c r="I422" i="37"/>
  <c r="A422" i="37"/>
  <c r="G422" i="37"/>
  <c r="B420" i="35"/>
  <c r="B420" i="32"/>
  <c r="H419" i="30"/>
  <c r="S415" i="1"/>
  <c r="AD415" i="1"/>
  <c r="I413" i="1"/>
  <c r="A413" i="1"/>
  <c r="B412" i="1"/>
  <c r="H412" i="1"/>
  <c r="G421" i="32"/>
  <c r="B421" i="32"/>
  <c r="S423" i="38"/>
  <c r="AD423" i="38"/>
  <c r="G421" i="38"/>
  <c r="G420" i="36"/>
  <c r="S422" i="36"/>
  <c r="AD422" i="36"/>
  <c r="I421" i="36"/>
  <c r="A421" i="36"/>
  <c r="H420" i="38"/>
  <c r="B420" i="38"/>
  <c r="B419" i="36"/>
  <c r="H419" i="36"/>
  <c r="S423" i="33"/>
  <c r="AD423" i="33"/>
  <c r="I421" i="33"/>
  <c r="A421" i="33"/>
  <c r="G421" i="33"/>
  <c r="S423" i="35"/>
  <c r="AD423" i="35"/>
  <c r="H419" i="34"/>
  <c r="B419" i="34"/>
  <c r="G420" i="34"/>
  <c r="I420" i="34"/>
  <c r="A420" i="34"/>
  <c r="G422" i="35"/>
  <c r="I422" i="35"/>
  <c r="A422" i="35"/>
  <c r="B421" i="35"/>
  <c r="H421" i="35"/>
  <c r="H420" i="33"/>
  <c r="B420" i="33"/>
  <c r="I421" i="34"/>
  <c r="A421" i="34"/>
  <c r="S422" i="34"/>
  <c r="AD422" i="34"/>
  <c r="I422" i="32"/>
  <c r="A422" i="32"/>
  <c r="S423" i="32"/>
  <c r="AD423" i="32"/>
  <c r="I421" i="31"/>
  <c r="A421" i="31"/>
  <c r="H420" i="30"/>
  <c r="B420" i="30"/>
  <c r="S422" i="30"/>
  <c r="AD422" i="30"/>
  <c r="I421" i="30"/>
  <c r="A421" i="30"/>
  <c r="S423" i="31"/>
  <c r="AD423" i="31"/>
  <c r="B420" i="31"/>
  <c r="H420" i="31"/>
  <c r="G421" i="31"/>
  <c r="H421" i="29"/>
  <c r="B421" i="29"/>
  <c r="S423" i="29"/>
  <c r="AD423" i="29"/>
  <c r="I422" i="29"/>
  <c r="A422" i="29"/>
  <c r="G422" i="29"/>
  <c r="H422" i="37"/>
  <c r="B422" i="37"/>
  <c r="I423" i="37"/>
  <c r="A423" i="37"/>
  <c r="S424" i="37"/>
  <c r="AD424" i="37"/>
  <c r="H421" i="32"/>
  <c r="H414" i="1"/>
  <c r="B414" i="1"/>
  <c r="B413" i="1"/>
  <c r="H413" i="1"/>
  <c r="S416" i="1"/>
  <c r="AD416" i="1"/>
  <c r="I414" i="1"/>
  <c r="A414" i="1"/>
  <c r="I415" i="1"/>
  <c r="A415" i="1"/>
  <c r="G421" i="30"/>
  <c r="H421" i="30"/>
  <c r="G422" i="32"/>
  <c r="B422" i="32"/>
  <c r="G421" i="34"/>
  <c r="B421" i="34"/>
  <c r="H421" i="38"/>
  <c r="B421" i="38"/>
  <c r="S424" i="38"/>
  <c r="AD424" i="38"/>
  <c r="G423" i="38"/>
  <c r="H420" i="36"/>
  <c r="B420" i="36"/>
  <c r="S423" i="36"/>
  <c r="AD423" i="36"/>
  <c r="I422" i="38"/>
  <c r="A422" i="38"/>
  <c r="G422" i="38"/>
  <c r="G421" i="36"/>
  <c r="S424" i="35"/>
  <c r="AD424" i="35"/>
  <c r="I423" i="35"/>
  <c r="A423" i="35"/>
  <c r="H421" i="33"/>
  <c r="B421" i="33"/>
  <c r="B420" i="34"/>
  <c r="H420" i="34"/>
  <c r="S424" i="32"/>
  <c r="AD424" i="32"/>
  <c r="I423" i="32"/>
  <c r="A423" i="32"/>
  <c r="S424" i="33"/>
  <c r="AD424" i="33"/>
  <c r="I422" i="34"/>
  <c r="A422" i="34"/>
  <c r="S423" i="34"/>
  <c r="AD423" i="34"/>
  <c r="I423" i="33"/>
  <c r="A423" i="33"/>
  <c r="G423" i="33"/>
  <c r="G422" i="33"/>
  <c r="H422" i="35"/>
  <c r="B422" i="35"/>
  <c r="I422" i="33"/>
  <c r="A422" i="33"/>
  <c r="S424" i="31"/>
  <c r="AD424" i="31"/>
  <c r="H421" i="31"/>
  <c r="B421" i="31"/>
  <c r="I422" i="30"/>
  <c r="A422" i="30"/>
  <c r="S423" i="30"/>
  <c r="AD423" i="30"/>
  <c r="I423" i="31"/>
  <c r="A423" i="31"/>
  <c r="G423" i="31"/>
  <c r="G422" i="31"/>
  <c r="I422" i="31"/>
  <c r="A422" i="31"/>
  <c r="H422" i="29"/>
  <c r="B422" i="29"/>
  <c r="S424" i="29"/>
  <c r="AD424" i="29"/>
  <c r="G423" i="29"/>
  <c r="G423" i="37"/>
  <c r="B423" i="37"/>
  <c r="S425" i="37"/>
  <c r="AD425" i="37"/>
  <c r="I424" i="37"/>
  <c r="A424" i="37"/>
  <c r="G424" i="37"/>
  <c r="H421" i="34"/>
  <c r="H422" i="32"/>
  <c r="B421" i="30"/>
  <c r="B415" i="1"/>
  <c r="H415" i="1"/>
  <c r="S417" i="1"/>
  <c r="AD417" i="1"/>
  <c r="I416" i="1"/>
  <c r="A416" i="1"/>
  <c r="G423" i="32"/>
  <c r="B423" i="32"/>
  <c r="G422" i="30"/>
  <c r="B422" i="30"/>
  <c r="G423" i="35"/>
  <c r="B423" i="35"/>
  <c r="I423" i="29"/>
  <c r="A423" i="29"/>
  <c r="B423" i="38"/>
  <c r="H423" i="38"/>
  <c r="S425" i="38"/>
  <c r="AD425" i="38"/>
  <c r="S424" i="36"/>
  <c r="AD424" i="36"/>
  <c r="I422" i="36"/>
  <c r="A422" i="36"/>
  <c r="G424" i="38"/>
  <c r="H421" i="36"/>
  <c r="B421" i="36"/>
  <c r="I423" i="38"/>
  <c r="A423" i="38"/>
  <c r="G422" i="36"/>
  <c r="B422" i="38"/>
  <c r="H422" i="38"/>
  <c r="S424" i="34"/>
  <c r="AD424" i="34"/>
  <c r="G423" i="34"/>
  <c r="S425" i="32"/>
  <c r="AD425" i="32"/>
  <c r="G424" i="32"/>
  <c r="I424" i="32"/>
  <c r="A424" i="32"/>
  <c r="H423" i="33"/>
  <c r="B423" i="33"/>
  <c r="S425" i="33"/>
  <c r="AD425" i="33"/>
  <c r="G424" i="33"/>
  <c r="B422" i="33"/>
  <c r="H422" i="33"/>
  <c r="S425" i="35"/>
  <c r="AD425" i="35"/>
  <c r="I424" i="33"/>
  <c r="A424" i="33"/>
  <c r="I423" i="34"/>
  <c r="A423" i="34"/>
  <c r="G422" i="34"/>
  <c r="S424" i="30"/>
  <c r="AD424" i="30"/>
  <c r="I423" i="30"/>
  <c r="A423" i="30"/>
  <c r="H422" i="31"/>
  <c r="B422" i="31"/>
  <c r="H423" i="31"/>
  <c r="B423" i="31"/>
  <c r="S425" i="31"/>
  <c r="AD425" i="31"/>
  <c r="I424" i="31"/>
  <c r="A424" i="31"/>
  <c r="G424" i="31"/>
  <c r="H423" i="29"/>
  <c r="B423" i="29"/>
  <c r="S425" i="29"/>
  <c r="AD425" i="29"/>
  <c r="I424" i="29"/>
  <c r="A424" i="29"/>
  <c r="H423" i="37"/>
  <c r="H424" i="37"/>
  <c r="B424" i="37"/>
  <c r="I425" i="37"/>
  <c r="A425" i="37"/>
  <c r="S426" i="37"/>
  <c r="AD426" i="37"/>
  <c r="H423" i="35"/>
  <c r="H423" i="32"/>
  <c r="H422" i="30"/>
  <c r="S418" i="1"/>
  <c r="AD418" i="1"/>
  <c r="G423" i="30"/>
  <c r="H423" i="30"/>
  <c r="G424" i="29"/>
  <c r="H424" i="29"/>
  <c r="I424" i="36"/>
  <c r="A424" i="36"/>
  <c r="S425" i="36"/>
  <c r="AD425" i="36"/>
  <c r="H422" i="36"/>
  <c r="B422" i="36"/>
  <c r="G423" i="36"/>
  <c r="I423" i="36"/>
  <c r="A423" i="36"/>
  <c r="S426" i="38"/>
  <c r="AD426" i="38"/>
  <c r="I425" i="38"/>
  <c r="A425" i="38"/>
  <c r="H424" i="38"/>
  <c r="B424" i="38"/>
  <c r="I424" i="38"/>
  <c r="A424" i="38"/>
  <c r="H424" i="32"/>
  <c r="B424" i="32"/>
  <c r="S426" i="35"/>
  <c r="AD426" i="35"/>
  <c r="S426" i="32"/>
  <c r="AD426" i="32"/>
  <c r="I425" i="32"/>
  <c r="A425" i="32"/>
  <c r="G425" i="32"/>
  <c r="B422" i="34"/>
  <c r="H422" i="34"/>
  <c r="H424" i="33"/>
  <c r="B424" i="33"/>
  <c r="I425" i="35"/>
  <c r="A425" i="35"/>
  <c r="G425" i="35"/>
  <c r="S426" i="33"/>
  <c r="AD426" i="33"/>
  <c r="I425" i="33"/>
  <c r="A425" i="33"/>
  <c r="G425" i="33"/>
  <c r="B423" i="34"/>
  <c r="H423" i="34"/>
  <c r="S425" i="34"/>
  <c r="AD425" i="34"/>
  <c r="I424" i="34"/>
  <c r="A424" i="34"/>
  <c r="G424" i="35"/>
  <c r="I424" i="35"/>
  <c r="A424" i="35"/>
  <c r="S426" i="31"/>
  <c r="AD426" i="31"/>
  <c r="H424" i="31"/>
  <c r="B424" i="31"/>
  <c r="S425" i="30"/>
  <c r="AD425" i="30"/>
  <c r="I424" i="30"/>
  <c r="A424" i="30"/>
  <c r="I425" i="31"/>
  <c r="A425" i="31"/>
  <c r="G425" i="31"/>
  <c r="S426" i="29"/>
  <c r="AD426" i="29"/>
  <c r="G425" i="37"/>
  <c r="H425" i="37"/>
  <c r="S427" i="37"/>
  <c r="AD427" i="37"/>
  <c r="I426" i="37"/>
  <c r="A426" i="37"/>
  <c r="G426" i="37"/>
  <c r="B424" i="29"/>
  <c r="B423" i="30"/>
  <c r="S419" i="1"/>
  <c r="AD419" i="1"/>
  <c r="I418" i="1"/>
  <c r="A418" i="1"/>
  <c r="I417" i="1"/>
  <c r="A417" i="1"/>
  <c r="H416" i="1"/>
  <c r="B416" i="1"/>
  <c r="G424" i="36"/>
  <c r="B424" i="36"/>
  <c r="G425" i="38"/>
  <c r="H425" i="38"/>
  <c r="G424" i="34"/>
  <c r="H424" i="34"/>
  <c r="H423" i="36"/>
  <c r="B423" i="36"/>
  <c r="S427" i="38"/>
  <c r="AD427" i="38"/>
  <c r="I426" i="38"/>
  <c r="A426" i="38"/>
  <c r="I425" i="36"/>
  <c r="A425" i="36"/>
  <c r="S426" i="36"/>
  <c r="AD426" i="36"/>
  <c r="B425" i="32"/>
  <c r="H425" i="32"/>
  <c r="S427" i="32"/>
  <c r="AD427" i="32"/>
  <c r="S427" i="33"/>
  <c r="AD427" i="33"/>
  <c r="I426" i="33"/>
  <c r="A426" i="33"/>
  <c r="B424" i="35"/>
  <c r="H424" i="35"/>
  <c r="S427" i="35"/>
  <c r="AD427" i="35"/>
  <c r="B425" i="35"/>
  <c r="H425" i="35"/>
  <c r="S426" i="34"/>
  <c r="AD426" i="34"/>
  <c r="I425" i="34"/>
  <c r="A425" i="34"/>
  <c r="H425" i="33"/>
  <c r="B425" i="33"/>
  <c r="G425" i="34"/>
  <c r="G424" i="30"/>
  <c r="H425" i="31"/>
  <c r="B425" i="31"/>
  <c r="G425" i="30"/>
  <c r="S426" i="30"/>
  <c r="AD426" i="30"/>
  <c r="I425" i="30"/>
  <c r="A425" i="30"/>
  <c r="S427" i="31"/>
  <c r="AD427" i="31"/>
  <c r="S427" i="29"/>
  <c r="AD427" i="29"/>
  <c r="G425" i="29"/>
  <c r="I425" i="29"/>
  <c r="A425" i="29"/>
  <c r="B425" i="37"/>
  <c r="H426" i="37"/>
  <c r="B426" i="37"/>
  <c r="S428" i="37"/>
  <c r="AD428" i="37"/>
  <c r="G427" i="37"/>
  <c r="I427" i="37"/>
  <c r="A427" i="37"/>
  <c r="H424" i="36"/>
  <c r="B425" i="38"/>
  <c r="B424" i="34"/>
  <c r="H417" i="1"/>
  <c r="B417" i="1"/>
  <c r="S420" i="1"/>
  <c r="AD420" i="1"/>
  <c r="I419" i="1"/>
  <c r="A419" i="1"/>
  <c r="G426" i="38"/>
  <c r="B426" i="38"/>
  <c r="G425" i="36"/>
  <c r="S427" i="36"/>
  <c r="AD427" i="36"/>
  <c r="G426" i="36"/>
  <c r="I427" i="38"/>
  <c r="A427" i="38"/>
  <c r="S428" i="38"/>
  <c r="AD428" i="38"/>
  <c r="S428" i="33"/>
  <c r="AD428" i="33"/>
  <c r="S427" i="34"/>
  <c r="AD427" i="34"/>
  <c r="S428" i="35"/>
  <c r="AD428" i="35"/>
  <c r="G427" i="35"/>
  <c r="H425" i="34"/>
  <c r="B425" i="34"/>
  <c r="S428" i="32"/>
  <c r="AD428" i="32"/>
  <c r="I427" i="32"/>
  <c r="A427" i="32"/>
  <c r="I426" i="35"/>
  <c r="A426" i="35"/>
  <c r="G426" i="32"/>
  <c r="G426" i="33"/>
  <c r="I426" i="32"/>
  <c r="A426" i="32"/>
  <c r="G426" i="35"/>
  <c r="S428" i="31"/>
  <c r="AD428" i="31"/>
  <c r="G426" i="31"/>
  <c r="I426" i="31"/>
  <c r="A426" i="31"/>
  <c r="B425" i="30"/>
  <c r="H425" i="30"/>
  <c r="S427" i="30"/>
  <c r="AD427" i="30"/>
  <c r="I426" i="30"/>
  <c r="A426" i="30"/>
  <c r="H424" i="30"/>
  <c r="B424" i="30"/>
  <c r="H425" i="29"/>
  <c r="B425" i="29"/>
  <c r="S428" i="29"/>
  <c r="AD428" i="29"/>
  <c r="G426" i="29"/>
  <c r="I426" i="29"/>
  <c r="A426" i="29"/>
  <c r="B427" i="37"/>
  <c r="H427" i="37"/>
  <c r="S429" i="37"/>
  <c r="AD429" i="37"/>
  <c r="G428" i="37"/>
  <c r="I428" i="37"/>
  <c r="A428" i="37"/>
  <c r="B418" i="1"/>
  <c r="H418" i="1"/>
  <c r="S421" i="1"/>
  <c r="AD421" i="1"/>
  <c r="H426" i="38"/>
  <c r="G426" i="30"/>
  <c r="B426" i="30"/>
  <c r="B426" i="36"/>
  <c r="H426" i="36"/>
  <c r="H425" i="36"/>
  <c r="B425" i="36"/>
  <c r="G428" i="38"/>
  <c r="S429" i="38"/>
  <c r="AD429" i="38"/>
  <c r="I426" i="36"/>
  <c r="A426" i="36"/>
  <c r="S428" i="36"/>
  <c r="AD428" i="36"/>
  <c r="I427" i="36"/>
  <c r="A427" i="36"/>
  <c r="G427" i="36"/>
  <c r="G427" i="38"/>
  <c r="H427" i="35"/>
  <c r="B427" i="35"/>
  <c r="S429" i="35"/>
  <c r="AD429" i="35"/>
  <c r="I427" i="34"/>
  <c r="A427" i="34"/>
  <c r="S428" i="34"/>
  <c r="AD428" i="34"/>
  <c r="G427" i="32"/>
  <c r="I427" i="35"/>
  <c r="A427" i="35"/>
  <c r="I428" i="32"/>
  <c r="A428" i="32"/>
  <c r="S429" i="32"/>
  <c r="AD429" i="32"/>
  <c r="B426" i="32"/>
  <c r="H426" i="32"/>
  <c r="G426" i="34"/>
  <c r="I428" i="33"/>
  <c r="A428" i="33"/>
  <c r="S429" i="33"/>
  <c r="AD429" i="33"/>
  <c r="I426" i="34"/>
  <c r="A426" i="34"/>
  <c r="G427" i="33"/>
  <c r="H426" i="33"/>
  <c r="B426" i="33"/>
  <c r="I428" i="35"/>
  <c r="A428" i="35"/>
  <c r="G428" i="35"/>
  <c r="H426" i="35"/>
  <c r="B426" i="35"/>
  <c r="I427" i="33"/>
  <c r="A427" i="33"/>
  <c r="H426" i="31"/>
  <c r="B426" i="31"/>
  <c r="S429" i="31"/>
  <c r="AD429" i="31"/>
  <c r="I428" i="31"/>
  <c r="A428" i="31"/>
  <c r="G428" i="31"/>
  <c r="I427" i="31"/>
  <c r="A427" i="31"/>
  <c r="G427" i="30"/>
  <c r="S428" i="30"/>
  <c r="AD428" i="30"/>
  <c r="G427" i="31"/>
  <c r="H426" i="29"/>
  <c r="B426" i="29"/>
  <c r="S429" i="29"/>
  <c r="AD429" i="29"/>
  <c r="I428" i="29"/>
  <c r="A428" i="29"/>
  <c r="I427" i="29"/>
  <c r="A427" i="29"/>
  <c r="G427" i="29"/>
  <c r="B428" i="37"/>
  <c r="H428" i="37"/>
  <c r="G429" i="37"/>
  <c r="S430" i="37"/>
  <c r="AD430" i="37"/>
  <c r="I429" i="37"/>
  <c r="A429" i="37"/>
  <c r="H426" i="30"/>
  <c r="S422" i="1"/>
  <c r="AD422" i="1"/>
  <c r="I421" i="1"/>
  <c r="A421" i="1"/>
  <c r="I420" i="1"/>
  <c r="A420" i="1"/>
  <c r="B419" i="1"/>
  <c r="H419" i="1"/>
  <c r="I428" i="38"/>
  <c r="A428" i="38"/>
  <c r="G428" i="29"/>
  <c r="B428" i="29"/>
  <c r="H428" i="38"/>
  <c r="B428" i="38"/>
  <c r="B427" i="36"/>
  <c r="H427" i="36"/>
  <c r="S429" i="36"/>
  <c r="AD429" i="36"/>
  <c r="I429" i="38"/>
  <c r="A429" i="38"/>
  <c r="S430" i="38"/>
  <c r="AD430" i="38"/>
  <c r="H427" i="38"/>
  <c r="B427" i="38"/>
  <c r="G429" i="33"/>
  <c r="S430" i="33"/>
  <c r="AD430" i="33"/>
  <c r="G428" i="32"/>
  <c r="H426" i="34"/>
  <c r="B426" i="34"/>
  <c r="B427" i="32"/>
  <c r="H427" i="32"/>
  <c r="S429" i="34"/>
  <c r="AD429" i="34"/>
  <c r="G428" i="33"/>
  <c r="B428" i="35"/>
  <c r="H428" i="35"/>
  <c r="G427" i="34"/>
  <c r="I428" i="34"/>
  <c r="A428" i="34"/>
  <c r="G428" i="34"/>
  <c r="S430" i="35"/>
  <c r="AD430" i="35"/>
  <c r="S430" i="32"/>
  <c r="AD430" i="32"/>
  <c r="G429" i="32"/>
  <c r="I429" i="35"/>
  <c r="A429" i="35"/>
  <c r="H427" i="33"/>
  <c r="B427" i="33"/>
  <c r="B427" i="30"/>
  <c r="H427" i="30"/>
  <c r="B428" i="31"/>
  <c r="H428" i="31"/>
  <c r="S429" i="30"/>
  <c r="AD429" i="30"/>
  <c r="I429" i="31"/>
  <c r="A429" i="31"/>
  <c r="S430" i="31"/>
  <c r="AD430" i="31"/>
  <c r="H427" i="31"/>
  <c r="B427" i="31"/>
  <c r="I428" i="30"/>
  <c r="A428" i="30"/>
  <c r="G428" i="30"/>
  <c r="I427" i="30"/>
  <c r="A427" i="30"/>
  <c r="H427" i="29"/>
  <c r="B427" i="29"/>
  <c r="S430" i="29"/>
  <c r="AD430" i="29"/>
  <c r="I429" i="29"/>
  <c r="A429" i="29"/>
  <c r="G429" i="29"/>
  <c r="H429" i="37"/>
  <c r="B429" i="37"/>
  <c r="S431" i="37"/>
  <c r="AD431" i="37"/>
  <c r="G430" i="37"/>
  <c r="I430" i="37"/>
  <c r="A430" i="37"/>
  <c r="H428" i="29"/>
  <c r="B421" i="1"/>
  <c r="H421" i="1"/>
  <c r="B420" i="1"/>
  <c r="H420" i="1"/>
  <c r="S423" i="1"/>
  <c r="AD423" i="1"/>
  <c r="I429" i="33"/>
  <c r="A429" i="33"/>
  <c r="S431" i="38"/>
  <c r="AD431" i="38"/>
  <c r="G429" i="38"/>
  <c r="S430" i="36"/>
  <c r="AD430" i="36"/>
  <c r="G428" i="36"/>
  <c r="I428" i="36"/>
  <c r="A428" i="36"/>
  <c r="G430" i="38"/>
  <c r="I430" i="38"/>
  <c r="A430" i="38"/>
  <c r="H429" i="32"/>
  <c r="B429" i="32"/>
  <c r="H428" i="33"/>
  <c r="B428" i="33"/>
  <c r="S430" i="34"/>
  <c r="AD430" i="34"/>
  <c r="I429" i="34"/>
  <c r="A429" i="34"/>
  <c r="B428" i="34"/>
  <c r="H428" i="34"/>
  <c r="S431" i="32"/>
  <c r="AD431" i="32"/>
  <c r="I429" i="32"/>
  <c r="A429" i="32"/>
  <c r="B428" i="32"/>
  <c r="H428" i="32"/>
  <c r="H427" i="34"/>
  <c r="B427" i="34"/>
  <c r="S431" i="35"/>
  <c r="AD431" i="35"/>
  <c r="I430" i="35"/>
  <c r="A430" i="35"/>
  <c r="H429" i="33"/>
  <c r="B429" i="33"/>
  <c r="G429" i="35"/>
  <c r="S431" i="33"/>
  <c r="AD431" i="33"/>
  <c r="G429" i="31"/>
  <c r="H428" i="30"/>
  <c r="B428" i="30"/>
  <c r="G430" i="31"/>
  <c r="S431" i="31"/>
  <c r="AD431" i="31"/>
  <c r="S430" i="30"/>
  <c r="AD430" i="30"/>
  <c r="H429" i="29"/>
  <c r="B429" i="29"/>
  <c r="S431" i="29"/>
  <c r="AD431" i="29"/>
  <c r="I430" i="29"/>
  <c r="A430" i="29"/>
  <c r="G430" i="29"/>
  <c r="H430" i="37"/>
  <c r="B430" i="37"/>
  <c r="S432" i="37"/>
  <c r="AD432" i="37"/>
  <c r="G431" i="37"/>
  <c r="I431" i="37"/>
  <c r="A431" i="37"/>
  <c r="I422" i="1"/>
  <c r="A422" i="1"/>
  <c r="S424" i="1"/>
  <c r="AD424" i="1"/>
  <c r="I430" i="31"/>
  <c r="A430" i="31"/>
  <c r="S431" i="36"/>
  <c r="AD431" i="36"/>
  <c r="H429" i="38"/>
  <c r="B429" i="38"/>
  <c r="H428" i="36"/>
  <c r="B428" i="36"/>
  <c r="S432" i="38"/>
  <c r="AD432" i="38"/>
  <c r="I431" i="38"/>
  <c r="A431" i="38"/>
  <c r="G431" i="38"/>
  <c r="B430" i="38"/>
  <c r="H430" i="38"/>
  <c r="G429" i="36"/>
  <c r="I429" i="36"/>
  <c r="A429" i="36"/>
  <c r="I431" i="33"/>
  <c r="A431" i="33"/>
  <c r="S432" i="33"/>
  <c r="AD432" i="33"/>
  <c r="G429" i="34"/>
  <c r="S432" i="35"/>
  <c r="AD432" i="35"/>
  <c r="S432" i="32"/>
  <c r="AD432" i="32"/>
  <c r="H429" i="35"/>
  <c r="B429" i="35"/>
  <c r="G430" i="32"/>
  <c r="I430" i="32"/>
  <c r="A430" i="32"/>
  <c r="S431" i="34"/>
  <c r="AD431" i="34"/>
  <c r="G430" i="34"/>
  <c r="I430" i="33"/>
  <c r="A430" i="33"/>
  <c r="G430" i="33"/>
  <c r="G430" i="35"/>
  <c r="H430" i="31"/>
  <c r="B430" i="31"/>
  <c r="S432" i="31"/>
  <c r="AD432" i="31"/>
  <c r="G431" i="31"/>
  <c r="S431" i="30"/>
  <c r="AD431" i="30"/>
  <c r="I430" i="30"/>
  <c r="A430" i="30"/>
  <c r="G429" i="30"/>
  <c r="I429" i="30"/>
  <c r="A429" i="30"/>
  <c r="H429" i="31"/>
  <c r="B429" i="31"/>
  <c r="H430" i="29"/>
  <c r="B430" i="29"/>
  <c r="S432" i="29"/>
  <c r="AD432" i="29"/>
  <c r="I431" i="29"/>
  <c r="A431" i="29"/>
  <c r="B431" i="37"/>
  <c r="H431" i="37"/>
  <c r="S433" i="37"/>
  <c r="AD433" i="37"/>
  <c r="I432" i="37"/>
  <c r="A432" i="37"/>
  <c r="G432" i="37"/>
  <c r="H422" i="1"/>
  <c r="B422" i="1"/>
  <c r="S425" i="1"/>
  <c r="AD425" i="1"/>
  <c r="I423" i="1"/>
  <c r="A423" i="1"/>
  <c r="G430" i="30"/>
  <c r="B430" i="30"/>
  <c r="I431" i="31"/>
  <c r="A431" i="31"/>
  <c r="G431" i="33"/>
  <c r="B431" i="33"/>
  <c r="G431" i="29"/>
  <c r="B431" i="29"/>
  <c r="H429" i="36"/>
  <c r="B429" i="36"/>
  <c r="S433" i="38"/>
  <c r="AD433" i="38"/>
  <c r="S432" i="36"/>
  <c r="AD432" i="36"/>
  <c r="I432" i="38"/>
  <c r="A432" i="38"/>
  <c r="G432" i="38"/>
  <c r="G430" i="36"/>
  <c r="B431" i="38"/>
  <c r="H431" i="38"/>
  <c r="I430" i="36"/>
  <c r="A430" i="36"/>
  <c r="B430" i="34"/>
  <c r="H430" i="34"/>
  <c r="S433" i="32"/>
  <c r="AD433" i="32"/>
  <c r="G432" i="32"/>
  <c r="H430" i="32"/>
  <c r="B430" i="32"/>
  <c r="S432" i="34"/>
  <c r="AD432" i="34"/>
  <c r="S433" i="35"/>
  <c r="AD433" i="35"/>
  <c r="I432" i="35"/>
  <c r="A432" i="35"/>
  <c r="G431" i="34"/>
  <c r="I431" i="34"/>
  <c r="A431" i="34"/>
  <c r="H429" i="34"/>
  <c r="B429" i="34"/>
  <c r="I430" i="34"/>
  <c r="A430" i="34"/>
  <c r="H430" i="35"/>
  <c r="B430" i="35"/>
  <c r="S433" i="33"/>
  <c r="AD433" i="33"/>
  <c r="G432" i="33"/>
  <c r="G431" i="35"/>
  <c r="I432" i="33"/>
  <c r="A432" i="33"/>
  <c r="I431" i="35"/>
  <c r="A431" i="35"/>
  <c r="G431" i="32"/>
  <c r="B430" i="33"/>
  <c r="H430" i="33"/>
  <c r="I431" i="32"/>
  <c r="A431" i="32"/>
  <c r="H431" i="31"/>
  <c r="B431" i="31"/>
  <c r="S432" i="30"/>
  <c r="AD432" i="30"/>
  <c r="S433" i="31"/>
  <c r="AD433" i="31"/>
  <c r="H429" i="30"/>
  <c r="B429" i="30"/>
  <c r="I432" i="31"/>
  <c r="A432" i="31"/>
  <c r="G432" i="31"/>
  <c r="S433" i="29"/>
  <c r="AD433" i="29"/>
  <c r="B432" i="37"/>
  <c r="H432" i="37"/>
  <c r="S434" i="37"/>
  <c r="AD434" i="37"/>
  <c r="G433" i="37"/>
  <c r="I433" i="37"/>
  <c r="A433" i="37"/>
  <c r="H431" i="33"/>
  <c r="H430" i="30"/>
  <c r="H431" i="29"/>
  <c r="B423" i="1"/>
  <c r="H423" i="1"/>
  <c r="S426" i="1"/>
  <c r="AD426" i="1"/>
  <c r="I425" i="1"/>
  <c r="A425" i="1"/>
  <c r="I424" i="1"/>
  <c r="A424" i="1"/>
  <c r="G432" i="35"/>
  <c r="B432" i="35"/>
  <c r="I432" i="32"/>
  <c r="A432" i="32"/>
  <c r="S433" i="36"/>
  <c r="AD433" i="36"/>
  <c r="G431" i="36"/>
  <c r="I431" i="36"/>
  <c r="A431" i="36"/>
  <c r="S434" i="38"/>
  <c r="AD434" i="38"/>
  <c r="H430" i="36"/>
  <c r="B430" i="36"/>
  <c r="H432" i="38"/>
  <c r="B432" i="38"/>
  <c r="I433" i="35"/>
  <c r="A433" i="35"/>
  <c r="S434" i="35"/>
  <c r="AD434" i="35"/>
  <c r="B431" i="32"/>
  <c r="H431" i="32"/>
  <c r="S433" i="34"/>
  <c r="AD433" i="34"/>
  <c r="B431" i="34"/>
  <c r="H431" i="34"/>
  <c r="I432" i="34"/>
  <c r="A432" i="34"/>
  <c r="G432" i="34"/>
  <c r="H432" i="33"/>
  <c r="B432" i="33"/>
  <c r="S434" i="32"/>
  <c r="AD434" i="32"/>
  <c r="G433" i="32"/>
  <c r="B432" i="32"/>
  <c r="H432" i="32"/>
  <c r="H431" i="35"/>
  <c r="B431" i="35"/>
  <c r="S434" i="33"/>
  <c r="AD434" i="33"/>
  <c r="G433" i="33"/>
  <c r="H432" i="31"/>
  <c r="B432" i="31"/>
  <c r="S434" i="31"/>
  <c r="AD434" i="31"/>
  <c r="S433" i="30"/>
  <c r="AD433" i="30"/>
  <c r="I432" i="30"/>
  <c r="A432" i="30"/>
  <c r="G431" i="30"/>
  <c r="I431" i="30"/>
  <c r="A431" i="30"/>
  <c r="I433" i="31"/>
  <c r="A433" i="31"/>
  <c r="G433" i="31"/>
  <c r="S434" i="29"/>
  <c r="AD434" i="29"/>
  <c r="G432" i="29"/>
  <c r="I432" i="29"/>
  <c r="A432" i="29"/>
  <c r="H433" i="37"/>
  <c r="B433" i="37"/>
  <c r="S435" i="37"/>
  <c r="AD435" i="37"/>
  <c r="I434" i="37"/>
  <c r="A434" i="37"/>
  <c r="G434" i="37"/>
  <c r="H432" i="35"/>
  <c r="B424" i="1"/>
  <c r="H424" i="1"/>
  <c r="S427" i="1"/>
  <c r="AD427" i="1"/>
  <c r="I433" i="33"/>
  <c r="A433" i="33"/>
  <c r="G433" i="35"/>
  <c r="B433" i="35"/>
  <c r="S434" i="36"/>
  <c r="AD434" i="36"/>
  <c r="S435" i="38"/>
  <c r="AD435" i="38"/>
  <c r="I434" i="38"/>
  <c r="A434" i="38"/>
  <c r="G432" i="36"/>
  <c r="I432" i="36"/>
  <c r="A432" i="36"/>
  <c r="H431" i="36"/>
  <c r="B431" i="36"/>
  <c r="G433" i="38"/>
  <c r="I433" i="38"/>
  <c r="A433" i="38"/>
  <c r="B433" i="32"/>
  <c r="H433" i="32"/>
  <c r="S434" i="34"/>
  <c r="AD434" i="34"/>
  <c r="I433" i="34"/>
  <c r="A433" i="34"/>
  <c r="S435" i="32"/>
  <c r="AD435" i="32"/>
  <c r="S435" i="33"/>
  <c r="AD435" i="33"/>
  <c r="I434" i="33"/>
  <c r="A434" i="33"/>
  <c r="H433" i="33"/>
  <c r="B433" i="33"/>
  <c r="I434" i="32"/>
  <c r="A434" i="32"/>
  <c r="G434" i="32"/>
  <c r="I433" i="32"/>
  <c r="A433" i="32"/>
  <c r="H432" i="34"/>
  <c r="B432" i="34"/>
  <c r="I434" i="35"/>
  <c r="A434" i="35"/>
  <c r="S435" i="35"/>
  <c r="AD435" i="35"/>
  <c r="H433" i="31"/>
  <c r="B433" i="31"/>
  <c r="I433" i="30"/>
  <c r="A433" i="30"/>
  <c r="S434" i="30"/>
  <c r="AD434" i="30"/>
  <c r="G432" i="30"/>
  <c r="H431" i="30"/>
  <c r="B431" i="30"/>
  <c r="I434" i="31"/>
  <c r="A434" i="31"/>
  <c r="S435" i="31"/>
  <c r="AD435" i="31"/>
  <c r="H432" i="29"/>
  <c r="B432" i="29"/>
  <c r="S435" i="29"/>
  <c r="AD435" i="29"/>
  <c r="G433" i="29"/>
  <c r="I433" i="29"/>
  <c r="A433" i="29"/>
  <c r="B434" i="37"/>
  <c r="H434" i="37"/>
  <c r="S436" i="37"/>
  <c r="AD436" i="37"/>
  <c r="G435" i="37"/>
  <c r="I435" i="37"/>
  <c r="A435" i="37"/>
  <c r="H433" i="35"/>
  <c r="S428" i="1"/>
  <c r="AD428" i="1"/>
  <c r="I426" i="1"/>
  <c r="A426" i="1"/>
  <c r="I427" i="1"/>
  <c r="A427" i="1"/>
  <c r="H425" i="1"/>
  <c r="B425" i="1"/>
  <c r="G433" i="30"/>
  <c r="B433" i="30"/>
  <c r="G433" i="34"/>
  <c r="B433" i="34"/>
  <c r="G434" i="35"/>
  <c r="B434" i="35"/>
  <c r="G434" i="38"/>
  <c r="S435" i="36"/>
  <c r="AD435" i="36"/>
  <c r="S436" i="38"/>
  <c r="AD436" i="38"/>
  <c r="H432" i="36"/>
  <c r="B432" i="36"/>
  <c r="G433" i="36"/>
  <c r="I435" i="38"/>
  <c r="A435" i="38"/>
  <c r="G435" i="38"/>
  <c r="I433" i="36"/>
  <c r="A433" i="36"/>
  <c r="H433" i="38"/>
  <c r="B433" i="38"/>
  <c r="G434" i="33"/>
  <c r="S436" i="32"/>
  <c r="AD436" i="32"/>
  <c r="H434" i="32"/>
  <c r="B434" i="32"/>
  <c r="S436" i="35"/>
  <c r="AD436" i="35"/>
  <c r="I434" i="34"/>
  <c r="A434" i="34"/>
  <c r="S435" i="34"/>
  <c r="AD435" i="34"/>
  <c r="G435" i="33"/>
  <c r="S436" i="33"/>
  <c r="AD436" i="33"/>
  <c r="G434" i="31"/>
  <c r="H432" i="30"/>
  <c r="B432" i="30"/>
  <c r="S436" i="31"/>
  <c r="AD436" i="31"/>
  <c r="G435" i="31"/>
  <c r="G434" i="30"/>
  <c r="S435" i="30"/>
  <c r="AD435" i="30"/>
  <c r="I434" i="30"/>
  <c r="A434" i="30"/>
  <c r="I435" i="31"/>
  <c r="A435" i="31"/>
  <c r="H433" i="29"/>
  <c r="B433" i="29"/>
  <c r="S436" i="29"/>
  <c r="AD436" i="29"/>
  <c r="G434" i="29"/>
  <c r="I434" i="29"/>
  <c r="A434" i="29"/>
  <c r="H435" i="37"/>
  <c r="B435" i="37"/>
  <c r="S437" i="37"/>
  <c r="AD437" i="37"/>
  <c r="I436" i="37"/>
  <c r="A436" i="37"/>
  <c r="G436" i="37"/>
  <c r="H434" i="35"/>
  <c r="H433" i="34"/>
  <c r="H433" i="30"/>
  <c r="B426" i="1"/>
  <c r="H426" i="1"/>
  <c r="S429" i="1"/>
  <c r="AD429" i="1"/>
  <c r="I428" i="1"/>
  <c r="A428" i="1"/>
  <c r="I435" i="33"/>
  <c r="A435" i="33"/>
  <c r="H434" i="38"/>
  <c r="B434" i="38"/>
  <c r="H433" i="36"/>
  <c r="B433" i="36"/>
  <c r="S436" i="36"/>
  <c r="AD436" i="36"/>
  <c r="I435" i="36"/>
  <c r="A435" i="36"/>
  <c r="H435" i="38"/>
  <c r="B435" i="38"/>
  <c r="I436" i="38"/>
  <c r="A436" i="38"/>
  <c r="S437" i="38"/>
  <c r="AD437" i="38"/>
  <c r="I434" i="36"/>
  <c r="A434" i="36"/>
  <c r="G434" i="36"/>
  <c r="I435" i="34"/>
  <c r="A435" i="34"/>
  <c r="S436" i="34"/>
  <c r="AD436" i="34"/>
  <c r="G434" i="34"/>
  <c r="S437" i="35"/>
  <c r="AD437" i="35"/>
  <c r="S437" i="32"/>
  <c r="AD437" i="32"/>
  <c r="H435" i="33"/>
  <c r="B435" i="33"/>
  <c r="G435" i="32"/>
  <c r="G436" i="35"/>
  <c r="I436" i="35"/>
  <c r="A436" i="35"/>
  <c r="G435" i="35"/>
  <c r="I435" i="32"/>
  <c r="A435" i="32"/>
  <c r="I435" i="35"/>
  <c r="A435" i="35"/>
  <c r="I436" i="33"/>
  <c r="A436" i="33"/>
  <c r="S437" i="33"/>
  <c r="AD437" i="33"/>
  <c r="H434" i="33"/>
  <c r="B434" i="33"/>
  <c r="S436" i="30"/>
  <c r="AD436" i="30"/>
  <c r="I435" i="30"/>
  <c r="A435" i="30"/>
  <c r="S437" i="31"/>
  <c r="AD437" i="31"/>
  <c r="H434" i="30"/>
  <c r="B434" i="30"/>
  <c r="H435" i="31"/>
  <c r="B435" i="31"/>
  <c r="H434" i="31"/>
  <c r="B434" i="31"/>
  <c r="H434" i="29"/>
  <c r="B434" i="29"/>
  <c r="S437" i="29"/>
  <c r="AD437" i="29"/>
  <c r="I436" i="29"/>
  <c r="A436" i="29"/>
  <c r="G436" i="29"/>
  <c r="I435" i="29"/>
  <c r="A435" i="29"/>
  <c r="G435" i="29"/>
  <c r="B436" i="37"/>
  <c r="H436" i="37"/>
  <c r="S438" i="37"/>
  <c r="AD438" i="37"/>
  <c r="I437" i="37"/>
  <c r="A437" i="37"/>
  <c r="G437" i="37"/>
  <c r="H427" i="1"/>
  <c r="B427" i="1"/>
  <c r="S430" i="1"/>
  <c r="AD430" i="1"/>
  <c r="G435" i="34"/>
  <c r="B435" i="34"/>
  <c r="G436" i="33"/>
  <c r="H436" i="33"/>
  <c r="G435" i="30"/>
  <c r="B435" i="30"/>
  <c r="G435" i="36"/>
  <c r="S437" i="36"/>
  <c r="AD437" i="36"/>
  <c r="I436" i="36"/>
  <c r="A436" i="36"/>
  <c r="G436" i="36"/>
  <c r="G436" i="38"/>
  <c r="S438" i="38"/>
  <c r="AD438" i="38"/>
  <c r="I437" i="38"/>
  <c r="A437" i="38"/>
  <c r="G437" i="38"/>
  <c r="B434" i="36"/>
  <c r="H434" i="36"/>
  <c r="S438" i="32"/>
  <c r="AD438" i="32"/>
  <c r="S438" i="35"/>
  <c r="AD438" i="35"/>
  <c r="I437" i="35"/>
  <c r="A437" i="35"/>
  <c r="G437" i="35"/>
  <c r="H435" i="32"/>
  <c r="B435" i="32"/>
  <c r="G436" i="32"/>
  <c r="B436" i="35"/>
  <c r="H436" i="35"/>
  <c r="I436" i="32"/>
  <c r="A436" i="32"/>
  <c r="H434" i="34"/>
  <c r="B434" i="34"/>
  <c r="H435" i="35"/>
  <c r="B435" i="35"/>
  <c r="G436" i="34"/>
  <c r="S437" i="34"/>
  <c r="AD437" i="34"/>
  <c r="S438" i="33"/>
  <c r="AD438" i="33"/>
  <c r="S438" i="31"/>
  <c r="AD438" i="31"/>
  <c r="I437" i="31"/>
  <c r="A437" i="31"/>
  <c r="G436" i="31"/>
  <c r="I436" i="31"/>
  <c r="A436" i="31"/>
  <c r="S437" i="30"/>
  <c r="AD437" i="30"/>
  <c r="I436" i="30"/>
  <c r="A436" i="30"/>
  <c r="H435" i="29"/>
  <c r="B435" i="29"/>
  <c r="B436" i="29"/>
  <c r="H436" i="29"/>
  <c r="S438" i="29"/>
  <c r="AD438" i="29"/>
  <c r="I437" i="29"/>
  <c r="A437" i="29"/>
  <c r="B437" i="37"/>
  <c r="H437" i="37"/>
  <c r="S439" i="37"/>
  <c r="AD439" i="37"/>
  <c r="I438" i="37"/>
  <c r="A438" i="37"/>
  <c r="G438" i="37"/>
  <c r="H435" i="34"/>
  <c r="B436" i="33"/>
  <c r="H435" i="30"/>
  <c r="S431" i="1"/>
  <c r="AD431" i="1"/>
  <c r="I430" i="1"/>
  <c r="A430" i="1"/>
  <c r="I429" i="1"/>
  <c r="A429" i="1"/>
  <c r="B428" i="1"/>
  <c r="H428" i="1"/>
  <c r="G436" i="30"/>
  <c r="B436" i="30"/>
  <c r="G437" i="31"/>
  <c r="B437" i="31"/>
  <c r="I436" i="34"/>
  <c r="A436" i="34"/>
  <c r="G437" i="29"/>
  <c r="H437" i="29"/>
  <c r="B435" i="36"/>
  <c r="H435" i="36"/>
  <c r="H436" i="36"/>
  <c r="B436" i="36"/>
  <c r="H437" i="38"/>
  <c r="B437" i="38"/>
  <c r="S439" i="38"/>
  <c r="AD439" i="38"/>
  <c r="S438" i="36"/>
  <c r="AD438" i="36"/>
  <c r="I437" i="36"/>
  <c r="A437" i="36"/>
  <c r="G438" i="38"/>
  <c r="I438" i="38"/>
  <c r="A438" i="38"/>
  <c r="H436" i="38"/>
  <c r="B436" i="38"/>
  <c r="S439" i="35"/>
  <c r="AD439" i="35"/>
  <c r="I438" i="35"/>
  <c r="A438" i="35"/>
  <c r="G438" i="35"/>
  <c r="S439" i="33"/>
  <c r="AD439" i="33"/>
  <c r="B436" i="32"/>
  <c r="H436" i="32"/>
  <c r="B436" i="34"/>
  <c r="H436" i="34"/>
  <c r="I437" i="33"/>
  <c r="A437" i="33"/>
  <c r="G437" i="33"/>
  <c r="S438" i="34"/>
  <c r="AD438" i="34"/>
  <c r="G438" i="32"/>
  <c r="S439" i="32"/>
  <c r="AD439" i="32"/>
  <c r="H437" i="35"/>
  <c r="B437" i="35"/>
  <c r="I437" i="32"/>
  <c r="A437" i="32"/>
  <c r="G437" i="32"/>
  <c r="S438" i="30"/>
  <c r="AD438" i="30"/>
  <c r="B436" i="31"/>
  <c r="H436" i="31"/>
  <c r="I437" i="30"/>
  <c r="A437" i="30"/>
  <c r="G437" i="30"/>
  <c r="S439" i="31"/>
  <c r="AD439" i="31"/>
  <c r="S439" i="29"/>
  <c r="AD439" i="29"/>
  <c r="H438" i="37"/>
  <c r="B438" i="37"/>
  <c r="S440" i="37"/>
  <c r="AD440" i="37"/>
  <c r="G439" i="37"/>
  <c r="I439" i="37"/>
  <c r="A439" i="37"/>
  <c r="H437" i="31"/>
  <c r="H436" i="30"/>
  <c r="B437" i="29"/>
  <c r="H429" i="1"/>
  <c r="B429" i="1"/>
  <c r="S432" i="1"/>
  <c r="AD432" i="1"/>
  <c r="B438" i="38"/>
  <c r="H438" i="38"/>
  <c r="S439" i="36"/>
  <c r="AD439" i="36"/>
  <c r="I439" i="38"/>
  <c r="A439" i="38"/>
  <c r="S440" i="38"/>
  <c r="AD440" i="38"/>
  <c r="G437" i="36"/>
  <c r="H438" i="32"/>
  <c r="B438" i="32"/>
  <c r="S440" i="33"/>
  <c r="AD440" i="33"/>
  <c r="S440" i="32"/>
  <c r="AD440" i="32"/>
  <c r="I439" i="32"/>
  <c r="A439" i="32"/>
  <c r="H438" i="35"/>
  <c r="B438" i="35"/>
  <c r="H437" i="33"/>
  <c r="B437" i="33"/>
  <c r="H437" i="32"/>
  <c r="B437" i="32"/>
  <c r="G437" i="34"/>
  <c r="G438" i="33"/>
  <c r="I437" i="34"/>
  <c r="A437" i="34"/>
  <c r="I438" i="33"/>
  <c r="A438" i="33"/>
  <c r="S439" i="34"/>
  <c r="AD439" i="34"/>
  <c r="I438" i="34"/>
  <c r="A438" i="34"/>
  <c r="I438" i="32"/>
  <c r="A438" i="32"/>
  <c r="S440" i="35"/>
  <c r="AD440" i="35"/>
  <c r="I438" i="31"/>
  <c r="A438" i="31"/>
  <c r="H437" i="30"/>
  <c r="B437" i="30"/>
  <c r="S439" i="30"/>
  <c r="AD439" i="30"/>
  <c r="I438" i="30"/>
  <c r="A438" i="30"/>
  <c r="S440" i="31"/>
  <c r="AD440" i="31"/>
  <c r="G438" i="31"/>
  <c r="S440" i="29"/>
  <c r="AD440" i="29"/>
  <c r="I439" i="29"/>
  <c r="A439" i="29"/>
  <c r="G439" i="29"/>
  <c r="G438" i="29"/>
  <c r="I438" i="29"/>
  <c r="A438" i="29"/>
  <c r="B439" i="37"/>
  <c r="H439" i="37"/>
  <c r="S441" i="37"/>
  <c r="AD441" i="37"/>
  <c r="G440" i="37"/>
  <c r="I440" i="37"/>
  <c r="A440" i="37"/>
  <c r="B431" i="1"/>
  <c r="H431" i="1"/>
  <c r="B430" i="1"/>
  <c r="H430" i="1"/>
  <c r="I431" i="1"/>
  <c r="A431" i="1"/>
  <c r="S433" i="1"/>
  <c r="AD433" i="1"/>
  <c r="G438" i="30"/>
  <c r="H438" i="30"/>
  <c r="G439" i="38"/>
  <c r="H439" i="38"/>
  <c r="G439" i="32"/>
  <c r="B439" i="32"/>
  <c r="G438" i="34"/>
  <c r="B438" i="34"/>
  <c r="S441" i="38"/>
  <c r="AD441" i="38"/>
  <c r="S440" i="36"/>
  <c r="AD440" i="36"/>
  <c r="I439" i="36"/>
  <c r="A439" i="36"/>
  <c r="G439" i="36"/>
  <c r="G438" i="36"/>
  <c r="I438" i="36"/>
  <c r="A438" i="36"/>
  <c r="H437" i="36"/>
  <c r="B437" i="36"/>
  <c r="S441" i="32"/>
  <c r="AD441" i="32"/>
  <c r="G440" i="32"/>
  <c r="S441" i="35"/>
  <c r="AD441" i="35"/>
  <c r="S441" i="33"/>
  <c r="AD441" i="33"/>
  <c r="I440" i="33"/>
  <c r="A440" i="33"/>
  <c r="S440" i="34"/>
  <c r="AD440" i="34"/>
  <c r="G439" i="34"/>
  <c r="G439" i="33"/>
  <c r="B438" i="33"/>
  <c r="H438" i="33"/>
  <c r="I439" i="33"/>
  <c r="A439" i="33"/>
  <c r="H437" i="34"/>
  <c r="B437" i="34"/>
  <c r="G439" i="35"/>
  <c r="I439" i="35"/>
  <c r="A439" i="35"/>
  <c r="S441" i="31"/>
  <c r="AD441" i="31"/>
  <c r="I440" i="31"/>
  <c r="A440" i="31"/>
  <c r="S440" i="30"/>
  <c r="AD440" i="30"/>
  <c r="H438" i="31"/>
  <c r="B438" i="31"/>
  <c r="G439" i="31"/>
  <c r="I439" i="31"/>
  <c r="A439" i="31"/>
  <c r="H438" i="29"/>
  <c r="B438" i="29"/>
  <c r="B439" i="29"/>
  <c r="H439" i="29"/>
  <c r="S441" i="29"/>
  <c r="AD441" i="29"/>
  <c r="I440" i="29"/>
  <c r="A440" i="29"/>
  <c r="H440" i="37"/>
  <c r="B440" i="37"/>
  <c r="S442" i="37"/>
  <c r="AD442" i="37"/>
  <c r="G441" i="37"/>
  <c r="I441" i="37"/>
  <c r="A441" i="37"/>
  <c r="H438" i="34"/>
  <c r="H439" i="32"/>
  <c r="B438" i="30"/>
  <c r="S434" i="1"/>
  <c r="AD434" i="1"/>
  <c r="I432" i="1"/>
  <c r="A432" i="1"/>
  <c r="G440" i="29"/>
  <c r="H440" i="29"/>
  <c r="G440" i="31"/>
  <c r="B440" i="31"/>
  <c r="B439" i="38"/>
  <c r="I440" i="32"/>
  <c r="A440" i="32"/>
  <c r="S442" i="38"/>
  <c r="AD442" i="38"/>
  <c r="I441" i="38"/>
  <c r="A441" i="38"/>
  <c r="G441" i="38"/>
  <c r="H439" i="36"/>
  <c r="B439" i="36"/>
  <c r="I440" i="36"/>
  <c r="A440" i="36"/>
  <c r="S441" i="36"/>
  <c r="AD441" i="36"/>
  <c r="G440" i="38"/>
  <c r="I440" i="38"/>
  <c r="A440" i="38"/>
  <c r="H438" i="36"/>
  <c r="B438" i="36"/>
  <c r="H439" i="34"/>
  <c r="B439" i="34"/>
  <c r="I441" i="35"/>
  <c r="A441" i="35"/>
  <c r="S442" i="35"/>
  <c r="AD442" i="35"/>
  <c r="H439" i="35"/>
  <c r="B439" i="35"/>
  <c r="H440" i="32"/>
  <c r="B440" i="32"/>
  <c r="S441" i="34"/>
  <c r="AD441" i="34"/>
  <c r="I440" i="34"/>
  <c r="A440" i="34"/>
  <c r="S442" i="33"/>
  <c r="AD442" i="33"/>
  <c r="G441" i="33"/>
  <c r="G440" i="35"/>
  <c r="G440" i="33"/>
  <c r="I440" i="35"/>
  <c r="A440" i="35"/>
  <c r="S442" i="32"/>
  <c r="AD442" i="32"/>
  <c r="I441" i="32"/>
  <c r="A441" i="32"/>
  <c r="I439" i="34"/>
  <c r="A439" i="34"/>
  <c r="B439" i="33"/>
  <c r="H439" i="33"/>
  <c r="S441" i="30"/>
  <c r="AD441" i="30"/>
  <c r="B439" i="31"/>
  <c r="H439" i="31"/>
  <c r="I441" i="31"/>
  <c r="A441" i="31"/>
  <c r="S442" i="31"/>
  <c r="AD442" i="31"/>
  <c r="G441" i="31"/>
  <c r="G439" i="30"/>
  <c r="I439" i="30"/>
  <c r="A439" i="30"/>
  <c r="S442" i="29"/>
  <c r="AD442" i="29"/>
  <c r="H441" i="37"/>
  <c r="B441" i="37"/>
  <c r="G442" i="37"/>
  <c r="S443" i="37"/>
  <c r="AD443" i="37"/>
  <c r="H440" i="31"/>
  <c r="B440" i="29"/>
  <c r="S435" i="1"/>
  <c r="AD435" i="1"/>
  <c r="I433" i="1"/>
  <c r="A433" i="1"/>
  <c r="B432" i="1"/>
  <c r="H432" i="1"/>
  <c r="G441" i="32"/>
  <c r="H441" i="32"/>
  <c r="G441" i="35"/>
  <c r="H441" i="35"/>
  <c r="G440" i="36"/>
  <c r="H440" i="36"/>
  <c r="B440" i="38"/>
  <c r="H440" i="38"/>
  <c r="H441" i="38"/>
  <c r="B441" i="38"/>
  <c r="S443" i="38"/>
  <c r="AD443" i="38"/>
  <c r="I442" i="38"/>
  <c r="A442" i="38"/>
  <c r="G442" i="38"/>
  <c r="S442" i="36"/>
  <c r="AD442" i="36"/>
  <c r="B441" i="33"/>
  <c r="H441" i="33"/>
  <c r="I441" i="33"/>
  <c r="A441" i="33"/>
  <c r="S443" i="33"/>
  <c r="AD443" i="33"/>
  <c r="H440" i="33"/>
  <c r="B440" i="33"/>
  <c r="G440" i="34"/>
  <c r="S443" i="32"/>
  <c r="AD443" i="32"/>
  <c r="I442" i="35"/>
  <c r="A442" i="35"/>
  <c r="S443" i="35"/>
  <c r="AD443" i="35"/>
  <c r="H440" i="35"/>
  <c r="B440" i="35"/>
  <c r="S442" i="34"/>
  <c r="AD442" i="34"/>
  <c r="I441" i="34"/>
  <c r="A441" i="34"/>
  <c r="H439" i="30"/>
  <c r="B439" i="30"/>
  <c r="I442" i="31"/>
  <c r="A442" i="31"/>
  <c r="S443" i="31"/>
  <c r="AD443" i="31"/>
  <c r="B441" i="31"/>
  <c r="H441" i="31"/>
  <c r="I441" i="30"/>
  <c r="A441" i="30"/>
  <c r="S442" i="30"/>
  <c r="AD442" i="30"/>
  <c r="G440" i="30"/>
  <c r="I440" i="30"/>
  <c r="A440" i="30"/>
  <c r="S443" i="29"/>
  <c r="AD443" i="29"/>
  <c r="G441" i="29"/>
  <c r="I441" i="29"/>
  <c r="A441" i="29"/>
  <c r="I442" i="37"/>
  <c r="A442" i="37"/>
  <c r="H442" i="37"/>
  <c r="B442" i="37"/>
  <c r="S444" i="37"/>
  <c r="AD444" i="37"/>
  <c r="I443" i="37"/>
  <c r="A443" i="37"/>
  <c r="G443" i="37"/>
  <c r="B440" i="36"/>
  <c r="B441" i="35"/>
  <c r="B441" i="32"/>
  <c r="B434" i="1"/>
  <c r="H434" i="1"/>
  <c r="B433" i="1"/>
  <c r="H433" i="1"/>
  <c r="I434" i="1"/>
  <c r="A434" i="1"/>
  <c r="S436" i="1"/>
  <c r="AD436" i="1"/>
  <c r="G442" i="31"/>
  <c r="H442" i="31"/>
  <c r="G441" i="34"/>
  <c r="B441" i="34"/>
  <c r="B442" i="38"/>
  <c r="H442" i="38"/>
  <c r="G441" i="36"/>
  <c r="S443" i="36"/>
  <c r="AD443" i="36"/>
  <c r="S444" i="38"/>
  <c r="AD444" i="38"/>
  <c r="I441" i="36"/>
  <c r="A441" i="36"/>
  <c r="S444" i="33"/>
  <c r="AD444" i="33"/>
  <c r="G442" i="32"/>
  <c r="I442" i="32"/>
  <c r="A442" i="32"/>
  <c r="S444" i="35"/>
  <c r="AD444" i="35"/>
  <c r="I443" i="35"/>
  <c r="A443" i="35"/>
  <c r="G442" i="35"/>
  <c r="G442" i="34"/>
  <c r="S443" i="34"/>
  <c r="AD443" i="34"/>
  <c r="G442" i="33"/>
  <c r="I442" i="33"/>
  <c r="A442" i="33"/>
  <c r="S444" i="32"/>
  <c r="AD444" i="32"/>
  <c r="G443" i="32"/>
  <c r="H440" i="34"/>
  <c r="B440" i="34"/>
  <c r="G442" i="30"/>
  <c r="S443" i="30"/>
  <c r="AD443" i="30"/>
  <c r="G441" i="30"/>
  <c r="H440" i="30"/>
  <c r="B440" i="30"/>
  <c r="S444" i="31"/>
  <c r="AD444" i="31"/>
  <c r="G443" i="31"/>
  <c r="H441" i="29"/>
  <c r="B441" i="29"/>
  <c r="S444" i="29"/>
  <c r="AD444" i="29"/>
  <c r="G442" i="29"/>
  <c r="I442" i="29"/>
  <c r="A442" i="29"/>
  <c r="H443" i="37"/>
  <c r="B443" i="37"/>
  <c r="S445" i="37"/>
  <c r="AD445" i="37"/>
  <c r="G444" i="37"/>
  <c r="I444" i="37"/>
  <c r="A444" i="37"/>
  <c r="H441" i="34"/>
  <c r="B442" i="31"/>
  <c r="S437" i="1"/>
  <c r="AD437" i="1"/>
  <c r="I435" i="1"/>
  <c r="A435" i="1"/>
  <c r="I442" i="30"/>
  <c r="A442" i="30"/>
  <c r="S445" i="38"/>
  <c r="AD445" i="38"/>
  <c r="S444" i="36"/>
  <c r="AD444" i="36"/>
  <c r="I442" i="36"/>
  <c r="A442" i="36"/>
  <c r="G443" i="38"/>
  <c r="G442" i="36"/>
  <c r="I443" i="38"/>
  <c r="A443" i="38"/>
  <c r="H441" i="36"/>
  <c r="B441" i="36"/>
  <c r="H443" i="32"/>
  <c r="B443" i="32"/>
  <c r="H442" i="34"/>
  <c r="B442" i="34"/>
  <c r="I442" i="34"/>
  <c r="A442" i="34"/>
  <c r="H442" i="32"/>
  <c r="B442" i="32"/>
  <c r="S445" i="35"/>
  <c r="AD445" i="35"/>
  <c r="I444" i="35"/>
  <c r="A444" i="35"/>
  <c r="G444" i="35"/>
  <c r="S445" i="33"/>
  <c r="AD445" i="33"/>
  <c r="H442" i="33"/>
  <c r="B442" i="33"/>
  <c r="G443" i="35"/>
  <c r="G443" i="33"/>
  <c r="I444" i="32"/>
  <c r="A444" i="32"/>
  <c r="S445" i="32"/>
  <c r="AD445" i="32"/>
  <c r="I443" i="34"/>
  <c r="A443" i="34"/>
  <c r="S444" i="34"/>
  <c r="AD444" i="34"/>
  <c r="I443" i="33"/>
  <c r="A443" i="33"/>
  <c r="H442" i="35"/>
  <c r="B442" i="35"/>
  <c r="I443" i="32"/>
  <c r="A443" i="32"/>
  <c r="H443" i="31"/>
  <c r="B443" i="31"/>
  <c r="I443" i="31"/>
  <c r="A443" i="31"/>
  <c r="S445" i="31"/>
  <c r="AD445" i="31"/>
  <c r="I444" i="31"/>
  <c r="A444" i="31"/>
  <c r="G444" i="31"/>
  <c r="H441" i="30"/>
  <c r="B441" i="30"/>
  <c r="B442" i="30"/>
  <c r="H442" i="30"/>
  <c r="G443" i="30"/>
  <c r="S444" i="30"/>
  <c r="AD444" i="30"/>
  <c r="H442" i="29"/>
  <c r="B442" i="29"/>
  <c r="S445" i="29"/>
  <c r="AD445" i="29"/>
  <c r="I443" i="29"/>
  <c r="A443" i="29"/>
  <c r="G443" i="29"/>
  <c r="H444" i="37"/>
  <c r="B444" i="37"/>
  <c r="S446" i="37"/>
  <c r="AD446" i="37"/>
  <c r="I445" i="37"/>
  <c r="A445" i="37"/>
  <c r="G445" i="37"/>
  <c r="B435" i="1"/>
  <c r="H435" i="1"/>
  <c r="S438" i="1"/>
  <c r="AD438" i="1"/>
  <c r="I437" i="1"/>
  <c r="A437" i="1"/>
  <c r="I436" i="1"/>
  <c r="A436" i="1"/>
  <c r="G444" i="32"/>
  <c r="B444" i="32"/>
  <c r="G443" i="34"/>
  <c r="B443" i="34"/>
  <c r="S446" i="38"/>
  <c r="AD446" i="38"/>
  <c r="H443" i="38"/>
  <c r="B443" i="38"/>
  <c r="G444" i="38"/>
  <c r="S445" i="36"/>
  <c r="AD445" i="36"/>
  <c r="I444" i="38"/>
  <c r="A444" i="38"/>
  <c r="G444" i="36"/>
  <c r="I444" i="36"/>
  <c r="A444" i="36"/>
  <c r="G443" i="36"/>
  <c r="H442" i="36"/>
  <c r="B442" i="36"/>
  <c r="I443" i="36"/>
  <c r="A443" i="36"/>
  <c r="S446" i="35"/>
  <c r="AD446" i="35"/>
  <c r="I445" i="35"/>
  <c r="A445" i="35"/>
  <c r="H443" i="33"/>
  <c r="B443" i="33"/>
  <c r="H443" i="35"/>
  <c r="B443" i="35"/>
  <c r="G445" i="33"/>
  <c r="I445" i="33"/>
  <c r="A445" i="33"/>
  <c r="B444" i="35"/>
  <c r="H444" i="35"/>
  <c r="I444" i="33"/>
  <c r="A444" i="33"/>
  <c r="S445" i="34"/>
  <c r="AD445" i="34"/>
  <c r="I444" i="34"/>
  <c r="A444" i="34"/>
  <c r="G444" i="34"/>
  <c r="S446" i="32"/>
  <c r="AD446" i="32"/>
  <c r="S446" i="33"/>
  <c r="AD446" i="33"/>
  <c r="G444" i="33"/>
  <c r="G445" i="32"/>
  <c r="I445" i="32"/>
  <c r="A445" i="32"/>
  <c r="B443" i="30"/>
  <c r="H443" i="30"/>
  <c r="B444" i="31"/>
  <c r="H444" i="31"/>
  <c r="S446" i="31"/>
  <c r="AD446" i="31"/>
  <c r="I445" i="31"/>
  <c r="A445" i="31"/>
  <c r="G444" i="30"/>
  <c r="S445" i="30"/>
  <c r="AD445" i="30"/>
  <c r="I443" i="30"/>
  <c r="A443" i="30"/>
  <c r="H443" i="29"/>
  <c r="B443" i="29"/>
  <c r="S446" i="29"/>
  <c r="AD446" i="29"/>
  <c r="I445" i="29"/>
  <c r="A445" i="29"/>
  <c r="G444" i="29"/>
  <c r="I444" i="29"/>
  <c r="A444" i="29"/>
  <c r="B445" i="37"/>
  <c r="H445" i="37"/>
  <c r="G446" i="37"/>
  <c r="S447" i="37"/>
  <c r="AD447" i="37"/>
  <c r="H443" i="34"/>
  <c r="H444" i="32"/>
  <c r="H436" i="1"/>
  <c r="B436" i="1"/>
  <c r="S439" i="1"/>
  <c r="AD439" i="1"/>
  <c r="G445" i="31"/>
  <c r="H445" i="31"/>
  <c r="G445" i="35"/>
  <c r="H445" i="35"/>
  <c r="G445" i="29"/>
  <c r="B445" i="29"/>
  <c r="S447" i="38"/>
  <c r="AD447" i="38"/>
  <c r="H444" i="38"/>
  <c r="B444" i="38"/>
  <c r="G445" i="38"/>
  <c r="I445" i="38"/>
  <c r="A445" i="38"/>
  <c r="H444" i="36"/>
  <c r="B444" i="36"/>
  <c r="S446" i="36"/>
  <c r="AD446" i="36"/>
  <c r="I445" i="36"/>
  <c r="A445" i="36"/>
  <c r="G445" i="36"/>
  <c r="B443" i="36"/>
  <c r="H443" i="36"/>
  <c r="H445" i="33"/>
  <c r="B445" i="33"/>
  <c r="S446" i="34"/>
  <c r="AD446" i="34"/>
  <c r="B444" i="34"/>
  <c r="H444" i="34"/>
  <c r="H445" i="32"/>
  <c r="B445" i="32"/>
  <c r="G445" i="34"/>
  <c r="I445" i="34"/>
  <c r="A445" i="34"/>
  <c r="S447" i="33"/>
  <c r="AD447" i="33"/>
  <c r="G446" i="33"/>
  <c r="S447" i="35"/>
  <c r="AD447" i="35"/>
  <c r="I446" i="35"/>
  <c r="A446" i="35"/>
  <c r="I446" i="32"/>
  <c r="A446" i="32"/>
  <c r="S447" i="32"/>
  <c r="AD447" i="32"/>
  <c r="H444" i="33"/>
  <c r="B444" i="33"/>
  <c r="B444" i="30"/>
  <c r="H444" i="30"/>
  <c r="S446" i="30"/>
  <c r="AD446" i="30"/>
  <c r="I444" i="30"/>
  <c r="A444" i="30"/>
  <c r="G445" i="30"/>
  <c r="I445" i="30"/>
  <c r="A445" i="30"/>
  <c r="I446" i="31"/>
  <c r="A446" i="31"/>
  <c r="S447" i="31"/>
  <c r="AD447" i="31"/>
  <c r="B444" i="29"/>
  <c r="H444" i="29"/>
  <c r="S447" i="29"/>
  <c r="AD447" i="29"/>
  <c r="I446" i="37"/>
  <c r="A446" i="37"/>
  <c r="H446" i="37"/>
  <c r="B446" i="37"/>
  <c r="S448" i="37"/>
  <c r="AD448" i="37"/>
  <c r="G447" i="37"/>
  <c r="I447" i="37"/>
  <c r="A447" i="37"/>
  <c r="B445" i="35"/>
  <c r="B445" i="31"/>
  <c r="H445" i="29"/>
  <c r="S440" i="1"/>
  <c r="AD440" i="1"/>
  <c r="I438" i="1"/>
  <c r="A438" i="1"/>
  <c r="B437" i="1"/>
  <c r="H437" i="1"/>
  <c r="G446" i="32"/>
  <c r="H446" i="32"/>
  <c r="G446" i="35"/>
  <c r="H446" i="35"/>
  <c r="S448" i="38"/>
  <c r="AD448" i="38"/>
  <c r="H445" i="38"/>
  <c r="B445" i="38"/>
  <c r="B445" i="36"/>
  <c r="H445" i="36"/>
  <c r="I446" i="38"/>
  <c r="A446" i="38"/>
  <c r="G446" i="38"/>
  <c r="S447" i="36"/>
  <c r="AD447" i="36"/>
  <c r="B446" i="33"/>
  <c r="H446" i="33"/>
  <c r="H445" i="34"/>
  <c r="B445" i="34"/>
  <c r="S448" i="35"/>
  <c r="AD448" i="35"/>
  <c r="I446" i="33"/>
  <c r="A446" i="33"/>
  <c r="S448" i="33"/>
  <c r="AD448" i="33"/>
  <c r="I447" i="33"/>
  <c r="A447" i="33"/>
  <c r="G447" i="33"/>
  <c r="S448" i="32"/>
  <c r="AD448" i="32"/>
  <c r="I446" i="34"/>
  <c r="A446" i="34"/>
  <c r="S447" i="34"/>
  <c r="AD447" i="34"/>
  <c r="B445" i="30"/>
  <c r="H445" i="30"/>
  <c r="G446" i="31"/>
  <c r="S447" i="30"/>
  <c r="AD447" i="30"/>
  <c r="I446" i="30"/>
  <c r="A446" i="30"/>
  <c r="S448" i="31"/>
  <c r="AD448" i="31"/>
  <c r="I447" i="31"/>
  <c r="A447" i="31"/>
  <c r="S448" i="29"/>
  <c r="AD448" i="29"/>
  <c r="G446" i="29"/>
  <c r="I446" i="29"/>
  <c r="A446" i="29"/>
  <c r="B447" i="37"/>
  <c r="H447" i="37"/>
  <c r="S449" i="37"/>
  <c r="AD449" i="37"/>
  <c r="G448" i="37"/>
  <c r="I448" i="37"/>
  <c r="A448" i="37"/>
  <c r="B446" i="35"/>
  <c r="B446" i="32"/>
  <c r="H438" i="1"/>
  <c r="B438" i="1"/>
  <c r="S441" i="1"/>
  <c r="AD441" i="1"/>
  <c r="I440" i="1"/>
  <c r="A440" i="1"/>
  <c r="B439" i="1"/>
  <c r="H439" i="1"/>
  <c r="I439" i="1"/>
  <c r="A439" i="1"/>
  <c r="G447" i="31"/>
  <c r="B447" i="31"/>
  <c r="G446" i="30"/>
  <c r="H446" i="30"/>
  <c r="I446" i="36"/>
  <c r="A446" i="36"/>
  <c r="S449" i="38"/>
  <c r="AD449" i="38"/>
  <c r="G446" i="36"/>
  <c r="G447" i="38"/>
  <c r="I447" i="38"/>
  <c r="A447" i="38"/>
  <c r="B446" i="38"/>
  <c r="H446" i="38"/>
  <c r="S448" i="36"/>
  <c r="AD448" i="36"/>
  <c r="S449" i="33"/>
  <c r="AD449" i="33"/>
  <c r="G448" i="33"/>
  <c r="G446" i="34"/>
  <c r="H447" i="33"/>
  <c r="B447" i="33"/>
  <c r="S449" i="32"/>
  <c r="AD449" i="32"/>
  <c r="S449" i="35"/>
  <c r="AD449" i="35"/>
  <c r="I448" i="35"/>
  <c r="A448" i="35"/>
  <c r="G447" i="35"/>
  <c r="I447" i="35"/>
  <c r="A447" i="35"/>
  <c r="S448" i="34"/>
  <c r="AD448" i="34"/>
  <c r="G448" i="32"/>
  <c r="I448" i="32"/>
  <c r="A448" i="32"/>
  <c r="G447" i="32"/>
  <c r="I447" i="32"/>
  <c r="A447" i="32"/>
  <c r="S449" i="31"/>
  <c r="AD449" i="31"/>
  <c r="I448" i="31"/>
  <c r="A448" i="31"/>
  <c r="S448" i="30"/>
  <c r="AD448" i="30"/>
  <c r="I447" i="30"/>
  <c r="A447" i="30"/>
  <c r="H446" i="31"/>
  <c r="B446" i="31"/>
  <c r="H446" i="29"/>
  <c r="B446" i="29"/>
  <c r="S449" i="29"/>
  <c r="AD449" i="29"/>
  <c r="I448" i="29"/>
  <c r="A448" i="29"/>
  <c r="G447" i="29"/>
  <c r="I447" i="29"/>
  <c r="A447" i="29"/>
  <c r="H448" i="37"/>
  <c r="B448" i="37"/>
  <c r="S450" i="37"/>
  <c r="AD450" i="37"/>
  <c r="G449" i="37"/>
  <c r="I449" i="37"/>
  <c r="A449" i="37"/>
  <c r="H447" i="31"/>
  <c r="B446" i="30"/>
  <c r="S442" i="1"/>
  <c r="AD442" i="1"/>
  <c r="I441" i="1"/>
  <c r="A441" i="1"/>
  <c r="G448" i="29"/>
  <c r="B448" i="29"/>
  <c r="I448" i="33"/>
  <c r="A448" i="33"/>
  <c r="G448" i="31"/>
  <c r="B448" i="31"/>
  <c r="H447" i="38"/>
  <c r="B447" i="38"/>
  <c r="S450" i="38"/>
  <c r="AD450" i="38"/>
  <c r="I447" i="36"/>
  <c r="A447" i="36"/>
  <c r="G447" i="36"/>
  <c r="S449" i="36"/>
  <c r="AD449" i="36"/>
  <c r="I449" i="38"/>
  <c r="A449" i="38"/>
  <c r="G449" i="38"/>
  <c r="G448" i="38"/>
  <c r="I448" i="38"/>
  <c r="A448" i="38"/>
  <c r="H446" i="36"/>
  <c r="B446" i="36"/>
  <c r="S450" i="35"/>
  <c r="AD450" i="35"/>
  <c r="G448" i="35"/>
  <c r="B447" i="32"/>
  <c r="H447" i="32"/>
  <c r="H448" i="32"/>
  <c r="B448" i="32"/>
  <c r="H448" i="33"/>
  <c r="B448" i="33"/>
  <c r="S450" i="32"/>
  <c r="AD450" i="32"/>
  <c r="I449" i="32"/>
  <c r="A449" i="32"/>
  <c r="H447" i="35"/>
  <c r="B447" i="35"/>
  <c r="H446" i="34"/>
  <c r="B446" i="34"/>
  <c r="I447" i="34"/>
  <c r="A447" i="34"/>
  <c r="G449" i="33"/>
  <c r="I449" i="33"/>
  <c r="A449" i="33"/>
  <c r="S449" i="34"/>
  <c r="AD449" i="34"/>
  <c r="I448" i="34"/>
  <c r="A448" i="34"/>
  <c r="I449" i="35"/>
  <c r="A449" i="35"/>
  <c r="G449" i="35"/>
  <c r="G447" i="34"/>
  <c r="S450" i="33"/>
  <c r="AD450" i="33"/>
  <c r="G447" i="30"/>
  <c r="S449" i="30"/>
  <c r="AD449" i="30"/>
  <c r="S450" i="31"/>
  <c r="AD450" i="31"/>
  <c r="G448" i="30"/>
  <c r="I448" i="30"/>
  <c r="A448" i="30"/>
  <c r="B447" i="29"/>
  <c r="H447" i="29"/>
  <c r="S450" i="29"/>
  <c r="AD450" i="29"/>
  <c r="B449" i="37"/>
  <c r="H449" i="37"/>
  <c r="I450" i="37"/>
  <c r="A450" i="37"/>
  <c r="S451" i="37"/>
  <c r="AD451" i="37"/>
  <c r="G450" i="37"/>
  <c r="H448" i="31"/>
  <c r="H448" i="29"/>
  <c r="H441" i="1"/>
  <c r="B441" i="1"/>
  <c r="H440" i="1"/>
  <c r="B440" i="1"/>
  <c r="S443" i="1"/>
  <c r="AD443" i="1"/>
  <c r="G448" i="34"/>
  <c r="H448" i="34"/>
  <c r="S451" i="38"/>
  <c r="AD451" i="38"/>
  <c r="I450" i="38"/>
  <c r="A450" i="38"/>
  <c r="G450" i="38"/>
  <c r="S450" i="36"/>
  <c r="AD450" i="36"/>
  <c r="G448" i="36"/>
  <c r="H449" i="38"/>
  <c r="B449" i="38"/>
  <c r="I448" i="36"/>
  <c r="A448" i="36"/>
  <c r="B448" i="38"/>
  <c r="H448" i="38"/>
  <c r="B447" i="36"/>
  <c r="H447" i="36"/>
  <c r="G449" i="32"/>
  <c r="S451" i="33"/>
  <c r="AD451" i="33"/>
  <c r="H447" i="34"/>
  <c r="B447" i="34"/>
  <c r="B449" i="35"/>
  <c r="H449" i="35"/>
  <c r="H449" i="33"/>
  <c r="B449" i="33"/>
  <c r="H448" i="35"/>
  <c r="B448" i="35"/>
  <c r="S450" i="34"/>
  <c r="AD450" i="34"/>
  <c r="I449" i="34"/>
  <c r="A449" i="34"/>
  <c r="G449" i="34"/>
  <c r="S451" i="32"/>
  <c r="AD451" i="32"/>
  <c r="G450" i="32"/>
  <c r="I450" i="35"/>
  <c r="A450" i="35"/>
  <c r="S451" i="35"/>
  <c r="AD451" i="35"/>
  <c r="S451" i="31"/>
  <c r="AD451" i="31"/>
  <c r="G449" i="31"/>
  <c r="I449" i="31"/>
  <c r="A449" i="31"/>
  <c r="H448" i="30"/>
  <c r="B448" i="30"/>
  <c r="S450" i="30"/>
  <c r="AD450" i="30"/>
  <c r="H447" i="30"/>
  <c r="B447" i="30"/>
  <c r="S451" i="29"/>
  <c r="AD451" i="29"/>
  <c r="G449" i="29"/>
  <c r="I449" i="29"/>
  <c r="A449" i="29"/>
  <c r="H450" i="37"/>
  <c r="B450" i="37"/>
  <c r="I451" i="37"/>
  <c r="A451" i="37"/>
  <c r="S452" i="37"/>
  <c r="AD452" i="37"/>
  <c r="B448" i="34"/>
  <c r="S444" i="1"/>
  <c r="AD444" i="1"/>
  <c r="I443" i="1"/>
  <c r="A443" i="1"/>
  <c r="I442" i="1"/>
  <c r="A442" i="1"/>
  <c r="I450" i="32"/>
  <c r="A450" i="32"/>
  <c r="B448" i="36"/>
  <c r="H448" i="36"/>
  <c r="S451" i="36"/>
  <c r="AD451" i="36"/>
  <c r="I450" i="36"/>
  <c r="A450" i="36"/>
  <c r="G450" i="36"/>
  <c r="B450" i="38"/>
  <c r="H450" i="38"/>
  <c r="G449" i="36"/>
  <c r="I449" i="36"/>
  <c r="A449" i="36"/>
  <c r="I451" i="38"/>
  <c r="A451" i="38"/>
  <c r="S452" i="38"/>
  <c r="AD452" i="38"/>
  <c r="H449" i="34"/>
  <c r="B449" i="34"/>
  <c r="S451" i="34"/>
  <c r="AD451" i="34"/>
  <c r="S452" i="35"/>
  <c r="AD452" i="35"/>
  <c r="S452" i="33"/>
  <c r="AD452" i="33"/>
  <c r="S452" i="32"/>
  <c r="AD452" i="32"/>
  <c r="I451" i="32"/>
  <c r="A451" i="32"/>
  <c r="G451" i="32"/>
  <c r="G450" i="33"/>
  <c r="I450" i="34"/>
  <c r="A450" i="34"/>
  <c r="G450" i="34"/>
  <c r="I450" i="33"/>
  <c r="A450" i="33"/>
  <c r="B450" i="32"/>
  <c r="H450" i="32"/>
  <c r="G450" i="35"/>
  <c r="B449" i="32"/>
  <c r="H449" i="32"/>
  <c r="G449" i="30"/>
  <c r="S451" i="30"/>
  <c r="AD451" i="30"/>
  <c r="I449" i="30"/>
  <c r="A449" i="30"/>
  <c r="H449" i="31"/>
  <c r="B449" i="31"/>
  <c r="S452" i="31"/>
  <c r="AD452" i="31"/>
  <c r="I451" i="31"/>
  <c r="A451" i="31"/>
  <c r="G450" i="31"/>
  <c r="I450" i="31"/>
  <c r="A450" i="31"/>
  <c r="H449" i="29"/>
  <c r="B449" i="29"/>
  <c r="S452" i="29"/>
  <c r="AD452" i="29"/>
  <c r="G450" i="29"/>
  <c r="I450" i="29"/>
  <c r="A450" i="29"/>
  <c r="G451" i="37"/>
  <c r="B451" i="37"/>
  <c r="S453" i="37"/>
  <c r="AD453" i="37"/>
  <c r="G452" i="37"/>
  <c r="I452" i="37"/>
  <c r="A452" i="37"/>
  <c r="B442" i="1"/>
  <c r="H442" i="1"/>
  <c r="S445" i="1"/>
  <c r="AD445" i="1"/>
  <c r="I444" i="1"/>
  <c r="A444" i="1"/>
  <c r="B449" i="36"/>
  <c r="H449" i="36"/>
  <c r="G451" i="38"/>
  <c r="H450" i="36"/>
  <c r="B450" i="36"/>
  <c r="S453" i="38"/>
  <c r="AD453" i="38"/>
  <c r="I452" i="38"/>
  <c r="A452" i="38"/>
  <c r="G452" i="38"/>
  <c r="S452" i="36"/>
  <c r="AD452" i="36"/>
  <c r="G451" i="36"/>
  <c r="S453" i="35"/>
  <c r="AD453" i="35"/>
  <c r="G451" i="33"/>
  <c r="I451" i="33"/>
  <c r="A451" i="33"/>
  <c r="I452" i="32"/>
  <c r="A452" i="32"/>
  <c r="S453" i="32"/>
  <c r="AD453" i="32"/>
  <c r="I451" i="35"/>
  <c r="A451" i="35"/>
  <c r="G451" i="35"/>
  <c r="H450" i="34"/>
  <c r="B450" i="34"/>
  <c r="S453" i="33"/>
  <c r="AD453" i="33"/>
  <c r="H450" i="35"/>
  <c r="B450" i="35"/>
  <c r="I451" i="34"/>
  <c r="A451" i="34"/>
  <c r="S452" i="34"/>
  <c r="AD452" i="34"/>
  <c r="H451" i="32"/>
  <c r="B451" i="32"/>
  <c r="B450" i="33"/>
  <c r="H450" i="33"/>
  <c r="H450" i="31"/>
  <c r="B450" i="31"/>
  <c r="S453" i="31"/>
  <c r="AD453" i="31"/>
  <c r="I452" i="31"/>
  <c r="A452" i="31"/>
  <c r="S452" i="30"/>
  <c r="AD452" i="30"/>
  <c r="I451" i="30"/>
  <c r="A451" i="30"/>
  <c r="H449" i="30"/>
  <c r="B449" i="30"/>
  <c r="G451" i="31"/>
  <c r="I450" i="30"/>
  <c r="A450" i="30"/>
  <c r="G450" i="30"/>
  <c r="S453" i="29"/>
  <c r="AD453" i="29"/>
  <c r="I451" i="29"/>
  <c r="A451" i="29"/>
  <c r="G451" i="29"/>
  <c r="H450" i="29"/>
  <c r="B450" i="29"/>
  <c r="H451" i="37"/>
  <c r="H452" i="37"/>
  <c r="B452" i="37"/>
  <c r="S454" i="37"/>
  <c r="AD454" i="37"/>
  <c r="I453" i="37"/>
  <c r="A453" i="37"/>
  <c r="G453" i="37"/>
  <c r="H444" i="1"/>
  <c r="B444" i="1"/>
  <c r="B443" i="1"/>
  <c r="H443" i="1"/>
  <c r="S446" i="1"/>
  <c r="AD446" i="1"/>
  <c r="I445" i="1"/>
  <c r="A445" i="1"/>
  <c r="G452" i="31"/>
  <c r="B452" i="31"/>
  <c r="G451" i="34"/>
  <c r="H451" i="34"/>
  <c r="G451" i="30"/>
  <c r="H451" i="30"/>
  <c r="I451" i="36"/>
  <c r="A451" i="36"/>
  <c r="H451" i="36"/>
  <c r="B451" i="36"/>
  <c r="H452" i="38"/>
  <c r="B452" i="38"/>
  <c r="I453" i="38"/>
  <c r="A453" i="38"/>
  <c r="S454" i="38"/>
  <c r="AD454" i="38"/>
  <c r="H451" i="38"/>
  <c r="B451" i="38"/>
  <c r="S453" i="36"/>
  <c r="AD453" i="36"/>
  <c r="S454" i="32"/>
  <c r="AD454" i="32"/>
  <c r="I453" i="32"/>
  <c r="A453" i="32"/>
  <c r="H451" i="33"/>
  <c r="B451" i="33"/>
  <c r="G452" i="33"/>
  <c r="I452" i="33"/>
  <c r="A452" i="33"/>
  <c r="S454" i="35"/>
  <c r="AD454" i="35"/>
  <c r="H451" i="35"/>
  <c r="B451" i="35"/>
  <c r="I453" i="35"/>
  <c r="A453" i="35"/>
  <c r="G453" i="35"/>
  <c r="G452" i="32"/>
  <c r="S454" i="33"/>
  <c r="AD454" i="33"/>
  <c r="S453" i="34"/>
  <c r="AD453" i="34"/>
  <c r="I452" i="34"/>
  <c r="A452" i="34"/>
  <c r="I452" i="35"/>
  <c r="A452" i="35"/>
  <c r="G452" i="35"/>
  <c r="S453" i="30"/>
  <c r="AD453" i="30"/>
  <c r="S454" i="31"/>
  <c r="AD454" i="31"/>
  <c r="H451" i="31"/>
  <c r="B451" i="31"/>
  <c r="I453" i="31"/>
  <c r="A453" i="31"/>
  <c r="G453" i="31"/>
  <c r="H450" i="30"/>
  <c r="B450" i="30"/>
  <c r="S454" i="29"/>
  <c r="AD454" i="29"/>
  <c r="G452" i="29"/>
  <c r="H451" i="29"/>
  <c r="B451" i="29"/>
  <c r="I452" i="29"/>
  <c r="A452" i="29"/>
  <c r="H453" i="37"/>
  <c r="B453" i="37"/>
  <c r="S455" i="37"/>
  <c r="AD455" i="37"/>
  <c r="I454" i="37"/>
  <c r="A454" i="37"/>
  <c r="G454" i="37"/>
  <c r="B451" i="34"/>
  <c r="H452" i="31"/>
  <c r="B451" i="30"/>
  <c r="S447" i="1"/>
  <c r="AD447" i="1"/>
  <c r="G453" i="32"/>
  <c r="H453" i="32"/>
  <c r="G453" i="38"/>
  <c r="S455" i="38"/>
  <c r="AD455" i="38"/>
  <c r="G453" i="36"/>
  <c r="S454" i="36"/>
  <c r="AD454" i="36"/>
  <c r="I452" i="36"/>
  <c r="A452" i="36"/>
  <c r="G452" i="36"/>
  <c r="S455" i="35"/>
  <c r="AD455" i="35"/>
  <c r="H452" i="32"/>
  <c r="B452" i="32"/>
  <c r="H452" i="33"/>
  <c r="B452" i="33"/>
  <c r="H453" i="35"/>
  <c r="B453" i="35"/>
  <c r="B452" i="35"/>
  <c r="H452" i="35"/>
  <c r="S455" i="33"/>
  <c r="AD455" i="33"/>
  <c r="S454" i="34"/>
  <c r="AD454" i="34"/>
  <c r="I453" i="34"/>
  <c r="A453" i="34"/>
  <c r="I454" i="32"/>
  <c r="A454" i="32"/>
  <c r="S455" i="32"/>
  <c r="AD455" i="32"/>
  <c r="I453" i="33"/>
  <c r="A453" i="33"/>
  <c r="G452" i="34"/>
  <c r="G453" i="33"/>
  <c r="H453" i="31"/>
  <c r="B453" i="31"/>
  <c r="S454" i="30"/>
  <c r="AD454" i="30"/>
  <c r="G453" i="30"/>
  <c r="S455" i="31"/>
  <c r="AD455" i="31"/>
  <c r="G454" i="31"/>
  <c r="G452" i="30"/>
  <c r="I452" i="30"/>
  <c r="A452" i="30"/>
  <c r="B452" i="29"/>
  <c r="H452" i="29"/>
  <c r="S455" i="29"/>
  <c r="AD455" i="29"/>
  <c r="G453" i="29"/>
  <c r="I453" i="29"/>
  <c r="A453" i="29"/>
  <c r="H454" i="37"/>
  <c r="B454" i="37"/>
  <c r="S456" i="37"/>
  <c r="AD456" i="37"/>
  <c r="I455" i="37"/>
  <c r="A455" i="37"/>
  <c r="G455" i="37"/>
  <c r="B453" i="32"/>
  <c r="S448" i="1"/>
  <c r="AD448" i="1"/>
  <c r="I446" i="1"/>
  <c r="A446" i="1"/>
  <c r="I447" i="1"/>
  <c r="A447" i="1"/>
  <c r="B446" i="1"/>
  <c r="H446" i="1"/>
  <c r="H445" i="1"/>
  <c r="B445" i="1"/>
  <c r="I454" i="31"/>
  <c r="A454" i="31"/>
  <c r="G454" i="32"/>
  <c r="H454" i="32"/>
  <c r="I453" i="30"/>
  <c r="A453" i="30"/>
  <c r="B453" i="36"/>
  <c r="H453" i="36"/>
  <c r="S456" i="38"/>
  <c r="AD456" i="38"/>
  <c r="B452" i="36"/>
  <c r="H452" i="36"/>
  <c r="I453" i="36"/>
  <c r="A453" i="36"/>
  <c r="G454" i="38"/>
  <c r="I454" i="38"/>
  <c r="A454" i="38"/>
  <c r="G454" i="36"/>
  <c r="S455" i="36"/>
  <c r="AD455" i="36"/>
  <c r="H453" i="38"/>
  <c r="B453" i="38"/>
  <c r="H453" i="33"/>
  <c r="B453" i="33"/>
  <c r="G453" i="34"/>
  <c r="I454" i="33"/>
  <c r="A454" i="33"/>
  <c r="B452" i="34"/>
  <c r="H452" i="34"/>
  <c r="G454" i="33"/>
  <c r="S456" i="33"/>
  <c r="AD456" i="33"/>
  <c r="S456" i="32"/>
  <c r="AD456" i="32"/>
  <c r="S456" i="35"/>
  <c r="AD456" i="35"/>
  <c r="G455" i="35"/>
  <c r="G454" i="35"/>
  <c r="S455" i="34"/>
  <c r="AD455" i="34"/>
  <c r="G454" i="34"/>
  <c r="I454" i="35"/>
  <c r="A454" i="35"/>
  <c r="H452" i="30"/>
  <c r="B452" i="30"/>
  <c r="S456" i="31"/>
  <c r="AD456" i="31"/>
  <c r="H453" i="30"/>
  <c r="B453" i="30"/>
  <c r="H454" i="31"/>
  <c r="B454" i="31"/>
  <c r="S455" i="30"/>
  <c r="AD455" i="30"/>
  <c r="H453" i="29"/>
  <c r="B453" i="29"/>
  <c r="S456" i="29"/>
  <c r="AD456" i="29"/>
  <c r="G454" i="29"/>
  <c r="I454" i="29"/>
  <c r="A454" i="29"/>
  <c r="H455" i="37"/>
  <c r="B455" i="37"/>
  <c r="S457" i="37"/>
  <c r="AD457" i="37"/>
  <c r="G456" i="37"/>
  <c r="I456" i="37"/>
  <c r="A456" i="37"/>
  <c r="B454" i="32"/>
  <c r="B447" i="1"/>
  <c r="H447" i="1"/>
  <c r="S449" i="1"/>
  <c r="AD449" i="1"/>
  <c r="I454" i="36"/>
  <c r="A454" i="36"/>
  <c r="I454" i="34"/>
  <c r="A454" i="34"/>
  <c r="S457" i="38"/>
  <c r="AD457" i="38"/>
  <c r="I456" i="38"/>
  <c r="A456" i="38"/>
  <c r="G456" i="38"/>
  <c r="I455" i="36"/>
  <c r="A455" i="36"/>
  <c r="S456" i="36"/>
  <c r="AD456" i="36"/>
  <c r="B454" i="38"/>
  <c r="H454" i="38"/>
  <c r="G455" i="38"/>
  <c r="H454" i="36"/>
  <c r="B454" i="36"/>
  <c r="I455" i="38"/>
  <c r="A455" i="38"/>
  <c r="H455" i="35"/>
  <c r="B455" i="35"/>
  <c r="I455" i="35"/>
  <c r="A455" i="35"/>
  <c r="B454" i="33"/>
  <c r="H454" i="33"/>
  <c r="B454" i="34"/>
  <c r="H454" i="34"/>
  <c r="S457" i="32"/>
  <c r="AD457" i="32"/>
  <c r="I456" i="33"/>
  <c r="A456" i="33"/>
  <c r="G456" i="33"/>
  <c r="G456" i="32"/>
  <c r="I456" i="32"/>
  <c r="A456" i="32"/>
  <c r="S457" i="35"/>
  <c r="AD457" i="35"/>
  <c r="I456" i="35"/>
  <c r="A456" i="35"/>
  <c r="S456" i="34"/>
  <c r="AD456" i="34"/>
  <c r="I455" i="34"/>
  <c r="A455" i="34"/>
  <c r="G455" i="34"/>
  <c r="H453" i="34"/>
  <c r="B453" i="34"/>
  <c r="G455" i="33"/>
  <c r="H454" i="35"/>
  <c r="B454" i="35"/>
  <c r="I455" i="33"/>
  <c r="A455" i="33"/>
  <c r="G455" i="32"/>
  <c r="S457" i="33"/>
  <c r="AD457" i="33"/>
  <c r="I455" i="32"/>
  <c r="A455" i="32"/>
  <c r="I454" i="30"/>
  <c r="A454" i="30"/>
  <c r="S457" i="31"/>
  <c r="AD457" i="31"/>
  <c r="G454" i="30"/>
  <c r="G455" i="31"/>
  <c r="S456" i="30"/>
  <c r="AD456" i="30"/>
  <c r="I455" i="31"/>
  <c r="A455" i="31"/>
  <c r="H454" i="29"/>
  <c r="B454" i="29"/>
  <c r="S457" i="29"/>
  <c r="AD457" i="29"/>
  <c r="I456" i="29"/>
  <c r="A456" i="29"/>
  <c r="G455" i="29"/>
  <c r="I455" i="29"/>
  <c r="A455" i="29"/>
  <c r="H456" i="37"/>
  <c r="B456" i="37"/>
  <c r="S458" i="37"/>
  <c r="AD458" i="37"/>
  <c r="I457" i="37"/>
  <c r="A457" i="37"/>
  <c r="G457" i="37"/>
  <c r="B448" i="1"/>
  <c r="H448" i="1"/>
  <c r="I448" i="1"/>
  <c r="A448" i="1"/>
  <c r="I449" i="1"/>
  <c r="A449" i="1"/>
  <c r="S450" i="1"/>
  <c r="AD450" i="1"/>
  <c r="G455" i="36"/>
  <c r="H455" i="36"/>
  <c r="G456" i="29"/>
  <c r="B456" i="29"/>
  <c r="S457" i="36"/>
  <c r="AD457" i="36"/>
  <c r="B456" i="38"/>
  <c r="H456" i="38"/>
  <c r="H455" i="38"/>
  <c r="B455" i="38"/>
  <c r="I456" i="36"/>
  <c r="A456" i="36"/>
  <c r="G456" i="36"/>
  <c r="S458" i="38"/>
  <c r="AD458" i="38"/>
  <c r="G457" i="38"/>
  <c r="B456" i="32"/>
  <c r="H456" i="32"/>
  <c r="H456" i="33"/>
  <c r="B456" i="33"/>
  <c r="B455" i="34"/>
  <c r="H455" i="34"/>
  <c r="S458" i="33"/>
  <c r="AD458" i="33"/>
  <c r="S458" i="32"/>
  <c r="AD458" i="32"/>
  <c r="S458" i="35"/>
  <c r="AD458" i="35"/>
  <c r="I457" i="33"/>
  <c r="A457" i="33"/>
  <c r="G457" i="33"/>
  <c r="I457" i="32"/>
  <c r="A457" i="32"/>
  <c r="G457" i="32"/>
  <c r="B455" i="32"/>
  <c r="H455" i="32"/>
  <c r="G456" i="35"/>
  <c r="S457" i="34"/>
  <c r="AD457" i="34"/>
  <c r="I456" i="34"/>
  <c r="A456" i="34"/>
  <c r="G456" i="34"/>
  <c r="H455" i="33"/>
  <c r="B455" i="33"/>
  <c r="B454" i="30"/>
  <c r="H454" i="30"/>
  <c r="S458" i="31"/>
  <c r="AD458" i="31"/>
  <c r="S457" i="30"/>
  <c r="AD457" i="30"/>
  <c r="G456" i="31"/>
  <c r="H455" i="31"/>
  <c r="B455" i="31"/>
  <c r="I456" i="31"/>
  <c r="A456" i="31"/>
  <c r="I456" i="30"/>
  <c r="A456" i="30"/>
  <c r="G456" i="30"/>
  <c r="G455" i="30"/>
  <c r="I455" i="30"/>
  <c r="A455" i="30"/>
  <c r="H455" i="29"/>
  <c r="B455" i="29"/>
  <c r="S458" i="29"/>
  <c r="AD458" i="29"/>
  <c r="H457" i="37"/>
  <c r="B457" i="37"/>
  <c r="S459" i="37"/>
  <c r="AD459" i="37"/>
  <c r="I458" i="37"/>
  <c r="A458" i="37"/>
  <c r="G458" i="37"/>
  <c r="B455" i="36"/>
  <c r="H456" i="29"/>
  <c r="S451" i="1"/>
  <c r="AD451" i="1"/>
  <c r="I450" i="1"/>
  <c r="A450" i="1"/>
  <c r="H457" i="38"/>
  <c r="B457" i="38"/>
  <c r="I457" i="38"/>
  <c r="A457" i="38"/>
  <c r="S459" i="38"/>
  <c r="AD459" i="38"/>
  <c r="G458" i="38"/>
  <c r="H456" i="36"/>
  <c r="B456" i="36"/>
  <c r="S458" i="36"/>
  <c r="AD458" i="36"/>
  <c r="S459" i="32"/>
  <c r="AD459" i="32"/>
  <c r="H456" i="35"/>
  <c r="B456" i="35"/>
  <c r="S459" i="33"/>
  <c r="AD459" i="33"/>
  <c r="I458" i="33"/>
  <c r="A458" i="33"/>
  <c r="B457" i="32"/>
  <c r="H457" i="32"/>
  <c r="I457" i="34"/>
  <c r="A457" i="34"/>
  <c r="S458" i="34"/>
  <c r="AD458" i="34"/>
  <c r="G457" i="35"/>
  <c r="I457" i="35"/>
  <c r="A457" i="35"/>
  <c r="B456" i="34"/>
  <c r="H456" i="34"/>
  <c r="I458" i="35"/>
  <c r="A458" i="35"/>
  <c r="S459" i="35"/>
  <c r="AD459" i="35"/>
  <c r="H457" i="33"/>
  <c r="B457" i="33"/>
  <c r="H455" i="30"/>
  <c r="B455" i="30"/>
  <c r="S458" i="30"/>
  <c r="AD458" i="30"/>
  <c r="I457" i="30"/>
  <c r="A457" i="30"/>
  <c r="G457" i="30"/>
  <c r="S459" i="31"/>
  <c r="AD459" i="31"/>
  <c r="H456" i="31"/>
  <c r="B456" i="31"/>
  <c r="G457" i="31"/>
  <c r="H456" i="30"/>
  <c r="B456" i="30"/>
  <c r="I457" i="31"/>
  <c r="A457" i="31"/>
  <c r="S459" i="29"/>
  <c r="AD459" i="29"/>
  <c r="G457" i="29"/>
  <c r="I457" i="29"/>
  <c r="A457" i="29"/>
  <c r="B458" i="37"/>
  <c r="H458" i="37"/>
  <c r="S460" i="37"/>
  <c r="AD460" i="37"/>
  <c r="I459" i="37"/>
  <c r="A459" i="37"/>
  <c r="G459" i="37"/>
  <c r="H449" i="1"/>
  <c r="B449" i="1"/>
  <c r="S452" i="1"/>
  <c r="AD452" i="1"/>
  <c r="G458" i="35"/>
  <c r="H458" i="35"/>
  <c r="B458" i="38"/>
  <c r="H458" i="38"/>
  <c r="I457" i="36"/>
  <c r="A457" i="36"/>
  <c r="G457" i="36"/>
  <c r="I459" i="38"/>
  <c r="A459" i="38"/>
  <c r="S460" i="38"/>
  <c r="AD460" i="38"/>
  <c r="G459" i="38"/>
  <c r="I458" i="38"/>
  <c r="A458" i="38"/>
  <c r="S459" i="36"/>
  <c r="AD459" i="36"/>
  <c r="G458" i="36"/>
  <c r="G458" i="33"/>
  <c r="S460" i="33"/>
  <c r="AD460" i="33"/>
  <c r="S460" i="35"/>
  <c r="AD460" i="35"/>
  <c r="G457" i="34"/>
  <c r="S460" i="32"/>
  <c r="AD460" i="32"/>
  <c r="I459" i="32"/>
  <c r="A459" i="32"/>
  <c r="I459" i="33"/>
  <c r="A459" i="33"/>
  <c r="G459" i="33"/>
  <c r="S459" i="34"/>
  <c r="AD459" i="34"/>
  <c r="I458" i="32"/>
  <c r="A458" i="32"/>
  <c r="B457" i="35"/>
  <c r="H457" i="35"/>
  <c r="I458" i="34"/>
  <c r="A458" i="34"/>
  <c r="G458" i="32"/>
  <c r="S460" i="31"/>
  <c r="AD460" i="31"/>
  <c r="G458" i="31"/>
  <c r="I458" i="31"/>
  <c r="A458" i="31"/>
  <c r="H457" i="30"/>
  <c r="B457" i="30"/>
  <c r="S459" i="30"/>
  <c r="AD459" i="30"/>
  <c r="G458" i="30"/>
  <c r="I458" i="30"/>
  <c r="A458" i="30"/>
  <c r="H457" i="31"/>
  <c r="B457" i="31"/>
  <c r="H457" i="29"/>
  <c r="B457" i="29"/>
  <c r="S460" i="29"/>
  <c r="AD460" i="29"/>
  <c r="G458" i="29"/>
  <c r="I458" i="29"/>
  <c r="A458" i="29"/>
  <c r="H459" i="37"/>
  <c r="B459" i="37"/>
  <c r="S461" i="37"/>
  <c r="AD461" i="37"/>
  <c r="I460" i="37"/>
  <c r="A460" i="37"/>
  <c r="G460" i="37"/>
  <c r="B458" i="35"/>
  <c r="S453" i="1"/>
  <c r="AD453" i="1"/>
  <c r="I452" i="1"/>
  <c r="A452" i="1"/>
  <c r="I451" i="1"/>
  <c r="A451" i="1"/>
  <c r="H450" i="1"/>
  <c r="B450" i="1"/>
  <c r="I458" i="36"/>
  <c r="A458" i="36"/>
  <c r="S461" i="38"/>
  <c r="AD461" i="38"/>
  <c r="B458" i="36"/>
  <c r="H458" i="36"/>
  <c r="H457" i="36"/>
  <c r="B457" i="36"/>
  <c r="H459" i="38"/>
  <c r="B459" i="38"/>
  <c r="S460" i="36"/>
  <c r="AD460" i="36"/>
  <c r="G459" i="36"/>
  <c r="G459" i="32"/>
  <c r="B457" i="34"/>
  <c r="H457" i="34"/>
  <c r="S461" i="32"/>
  <c r="AD461" i="32"/>
  <c r="S461" i="35"/>
  <c r="AD461" i="35"/>
  <c r="I460" i="32"/>
  <c r="A460" i="32"/>
  <c r="G460" i="32"/>
  <c r="H458" i="32"/>
  <c r="B458" i="32"/>
  <c r="S461" i="33"/>
  <c r="AD461" i="33"/>
  <c r="I459" i="35"/>
  <c r="A459" i="35"/>
  <c r="S460" i="34"/>
  <c r="AD460" i="34"/>
  <c r="G459" i="35"/>
  <c r="H459" i="33"/>
  <c r="B459" i="33"/>
  <c r="G458" i="34"/>
  <c r="H458" i="33"/>
  <c r="B458" i="33"/>
  <c r="H458" i="31"/>
  <c r="B458" i="31"/>
  <c r="S461" i="31"/>
  <c r="AD461" i="31"/>
  <c r="S460" i="30"/>
  <c r="AD460" i="30"/>
  <c r="I460" i="31"/>
  <c r="A460" i="31"/>
  <c r="G460" i="31"/>
  <c r="B458" i="30"/>
  <c r="H458" i="30"/>
  <c r="I459" i="31"/>
  <c r="A459" i="31"/>
  <c r="G459" i="31"/>
  <c r="H458" i="29"/>
  <c r="B458" i="29"/>
  <c r="S461" i="29"/>
  <c r="AD461" i="29"/>
  <c r="I459" i="29"/>
  <c r="A459" i="29"/>
  <c r="G459" i="29"/>
  <c r="B460" i="37"/>
  <c r="H460" i="37"/>
  <c r="S462" i="37"/>
  <c r="AD462" i="37"/>
  <c r="G461" i="37"/>
  <c r="I461" i="37"/>
  <c r="A461" i="37"/>
  <c r="H451" i="1"/>
  <c r="B451" i="1"/>
  <c r="B452" i="1"/>
  <c r="H452" i="1"/>
  <c r="S454" i="1"/>
  <c r="AD454" i="1"/>
  <c r="I453" i="1"/>
  <c r="A453" i="1"/>
  <c r="I459" i="36"/>
  <c r="A459" i="36"/>
  <c r="B459" i="36"/>
  <c r="H459" i="36"/>
  <c r="S461" i="36"/>
  <c r="AD461" i="36"/>
  <c r="S462" i="38"/>
  <c r="AD462" i="38"/>
  <c r="G460" i="38"/>
  <c r="I460" i="38"/>
  <c r="A460" i="38"/>
  <c r="S462" i="32"/>
  <c r="AD462" i="32"/>
  <c r="G460" i="35"/>
  <c r="H458" i="34"/>
  <c r="B458" i="34"/>
  <c r="I460" i="35"/>
  <c r="A460" i="35"/>
  <c r="G460" i="33"/>
  <c r="I460" i="33"/>
  <c r="A460" i="33"/>
  <c r="H459" i="35"/>
  <c r="B459" i="35"/>
  <c r="G459" i="34"/>
  <c r="I461" i="33"/>
  <c r="A461" i="33"/>
  <c r="S462" i="33"/>
  <c r="AD462" i="33"/>
  <c r="S462" i="35"/>
  <c r="AD462" i="35"/>
  <c r="I459" i="34"/>
  <c r="A459" i="34"/>
  <c r="H460" i="32"/>
  <c r="B460" i="32"/>
  <c r="I460" i="34"/>
  <c r="A460" i="34"/>
  <c r="S461" i="34"/>
  <c r="AD461" i="34"/>
  <c r="H459" i="32"/>
  <c r="B459" i="32"/>
  <c r="H459" i="31"/>
  <c r="B459" i="31"/>
  <c r="S461" i="30"/>
  <c r="AD461" i="30"/>
  <c r="B460" i="31"/>
  <c r="H460" i="31"/>
  <c r="S462" i="31"/>
  <c r="AD462" i="31"/>
  <c r="I461" i="31"/>
  <c r="A461" i="31"/>
  <c r="G459" i="30"/>
  <c r="I459" i="30"/>
  <c r="A459" i="30"/>
  <c r="S462" i="29"/>
  <c r="AD462" i="29"/>
  <c r="G460" i="29"/>
  <c r="I460" i="29"/>
  <c r="A460" i="29"/>
  <c r="H459" i="29"/>
  <c r="B459" i="29"/>
  <c r="B461" i="37"/>
  <c r="H461" i="37"/>
  <c r="S463" i="37"/>
  <c r="AD463" i="37"/>
  <c r="G462" i="37"/>
  <c r="I462" i="37"/>
  <c r="A462" i="37"/>
  <c r="H453" i="1"/>
  <c r="B453" i="1"/>
  <c r="S455" i="1"/>
  <c r="AD455" i="1"/>
  <c r="I454" i="1"/>
  <c r="A454" i="1"/>
  <c r="G460" i="34"/>
  <c r="H460" i="34"/>
  <c r="I460" i="36"/>
  <c r="A460" i="36"/>
  <c r="S463" i="38"/>
  <c r="AD463" i="38"/>
  <c r="G460" i="36"/>
  <c r="H460" i="38"/>
  <c r="B460" i="38"/>
  <c r="I462" i="38"/>
  <c r="A462" i="38"/>
  <c r="G462" i="38"/>
  <c r="I461" i="36"/>
  <c r="A461" i="36"/>
  <c r="S462" i="36"/>
  <c r="AD462" i="36"/>
  <c r="G461" i="38"/>
  <c r="I461" i="38"/>
  <c r="A461" i="38"/>
  <c r="G461" i="33"/>
  <c r="H460" i="33"/>
  <c r="B460" i="33"/>
  <c r="B460" i="35"/>
  <c r="H460" i="35"/>
  <c r="S463" i="33"/>
  <c r="AD463" i="33"/>
  <c r="I462" i="32"/>
  <c r="A462" i="32"/>
  <c r="S463" i="32"/>
  <c r="AD463" i="32"/>
  <c r="S462" i="34"/>
  <c r="AD462" i="34"/>
  <c r="I461" i="34"/>
  <c r="A461" i="34"/>
  <c r="I461" i="32"/>
  <c r="A461" i="32"/>
  <c r="H459" i="34"/>
  <c r="B459" i="34"/>
  <c r="G461" i="32"/>
  <c r="G461" i="35"/>
  <c r="G462" i="33"/>
  <c r="S463" i="35"/>
  <c r="AD463" i="35"/>
  <c r="I461" i="35"/>
  <c r="A461" i="35"/>
  <c r="G461" i="31"/>
  <c r="S463" i="31"/>
  <c r="AD463" i="31"/>
  <c r="S462" i="30"/>
  <c r="AD462" i="30"/>
  <c r="I461" i="30"/>
  <c r="A461" i="30"/>
  <c r="G461" i="30"/>
  <c r="B459" i="30"/>
  <c r="H459" i="30"/>
  <c r="G460" i="30"/>
  <c r="I460" i="30"/>
  <c r="A460" i="30"/>
  <c r="I462" i="31"/>
  <c r="A462" i="31"/>
  <c r="G462" i="31"/>
  <c r="B460" i="29"/>
  <c r="H460" i="29"/>
  <c r="S463" i="29"/>
  <c r="AD463" i="29"/>
  <c r="G461" i="29"/>
  <c r="I461" i="29"/>
  <c r="A461" i="29"/>
  <c r="H462" i="37"/>
  <c r="B462" i="37"/>
  <c r="S464" i="37"/>
  <c r="AD464" i="37"/>
  <c r="I463" i="37"/>
  <c r="A463" i="37"/>
  <c r="G463" i="37"/>
  <c r="B460" i="34"/>
  <c r="H454" i="1"/>
  <c r="B454" i="1"/>
  <c r="S456" i="1"/>
  <c r="AD456" i="1"/>
  <c r="G461" i="36"/>
  <c r="H461" i="36"/>
  <c r="H460" i="36"/>
  <c r="B460" i="36"/>
  <c r="I462" i="36"/>
  <c r="A462" i="36"/>
  <c r="S463" i="36"/>
  <c r="AD463" i="36"/>
  <c r="S464" i="38"/>
  <c r="AD464" i="38"/>
  <c r="H461" i="38"/>
  <c r="B461" i="38"/>
  <c r="B462" i="38"/>
  <c r="H462" i="38"/>
  <c r="G461" i="34"/>
  <c r="G462" i="32"/>
  <c r="S464" i="33"/>
  <c r="AD464" i="33"/>
  <c r="S463" i="34"/>
  <c r="AD463" i="34"/>
  <c r="S464" i="35"/>
  <c r="AD464" i="35"/>
  <c r="G463" i="35"/>
  <c r="I463" i="33"/>
  <c r="A463" i="33"/>
  <c r="G463" i="33"/>
  <c r="I462" i="34"/>
  <c r="A462" i="34"/>
  <c r="G462" i="34"/>
  <c r="B462" i="33"/>
  <c r="H462" i="33"/>
  <c r="I462" i="33"/>
  <c r="A462" i="33"/>
  <c r="H461" i="35"/>
  <c r="B461" i="35"/>
  <c r="I463" i="32"/>
  <c r="A463" i="32"/>
  <c r="G462" i="35"/>
  <c r="H461" i="32"/>
  <c r="B461" i="32"/>
  <c r="G463" i="32"/>
  <c r="S464" i="32"/>
  <c r="AD464" i="32"/>
  <c r="I462" i="35"/>
  <c r="A462" i="35"/>
  <c r="H461" i="33"/>
  <c r="B461" i="33"/>
  <c r="H461" i="30"/>
  <c r="B461" i="30"/>
  <c r="H462" i="31"/>
  <c r="B462" i="31"/>
  <c r="S463" i="30"/>
  <c r="AD463" i="30"/>
  <c r="H460" i="30"/>
  <c r="B460" i="30"/>
  <c r="S464" i="31"/>
  <c r="AD464" i="31"/>
  <c r="G463" i="31"/>
  <c r="B461" i="31"/>
  <c r="H461" i="31"/>
  <c r="S464" i="29"/>
  <c r="AD464" i="29"/>
  <c r="G462" i="29"/>
  <c r="I462" i="29"/>
  <c r="A462" i="29"/>
  <c r="H461" i="29"/>
  <c r="B461" i="29"/>
  <c r="B461" i="36"/>
  <c r="B463" i="37"/>
  <c r="H463" i="37"/>
  <c r="S465" i="37"/>
  <c r="AD465" i="37"/>
  <c r="G464" i="37"/>
  <c r="I464" i="37"/>
  <c r="A464" i="37"/>
  <c r="S457" i="1"/>
  <c r="AD457" i="1"/>
  <c r="I456" i="1"/>
  <c r="A456" i="1"/>
  <c r="I455" i="1"/>
  <c r="A455" i="1"/>
  <c r="G462" i="36"/>
  <c r="H462" i="36"/>
  <c r="S465" i="38"/>
  <c r="AD465" i="38"/>
  <c r="I464" i="38"/>
  <c r="A464" i="38"/>
  <c r="G464" i="38"/>
  <c r="S464" i="36"/>
  <c r="AD464" i="36"/>
  <c r="G463" i="38"/>
  <c r="I463" i="38"/>
  <c r="A463" i="38"/>
  <c r="H463" i="35"/>
  <c r="B463" i="35"/>
  <c r="S465" i="35"/>
  <c r="AD465" i="35"/>
  <c r="G464" i="35"/>
  <c r="S464" i="34"/>
  <c r="AD464" i="34"/>
  <c r="I463" i="34"/>
  <c r="A463" i="34"/>
  <c r="S465" i="33"/>
  <c r="AD465" i="33"/>
  <c r="G464" i="33"/>
  <c r="G464" i="32"/>
  <c r="S465" i="32"/>
  <c r="AD465" i="32"/>
  <c r="I463" i="35"/>
  <c r="A463" i="35"/>
  <c r="B463" i="32"/>
  <c r="H463" i="32"/>
  <c r="H463" i="33"/>
  <c r="B463" i="33"/>
  <c r="H462" i="32"/>
  <c r="B462" i="32"/>
  <c r="H462" i="34"/>
  <c r="B462" i="34"/>
  <c r="H462" i="35"/>
  <c r="B462" i="35"/>
  <c r="H461" i="34"/>
  <c r="B461" i="34"/>
  <c r="H463" i="31"/>
  <c r="B463" i="31"/>
  <c r="I463" i="31"/>
  <c r="A463" i="31"/>
  <c r="S464" i="30"/>
  <c r="AD464" i="30"/>
  <c r="G462" i="30"/>
  <c r="I462" i="30"/>
  <c r="A462" i="30"/>
  <c r="S465" i="31"/>
  <c r="AD465" i="31"/>
  <c r="I464" i="31"/>
  <c r="A464" i="31"/>
  <c r="H462" i="29"/>
  <c r="B462" i="29"/>
  <c r="S465" i="29"/>
  <c r="AD465" i="29"/>
  <c r="I464" i="29"/>
  <c r="A464" i="29"/>
  <c r="G463" i="29"/>
  <c r="I463" i="29"/>
  <c r="A463" i="29"/>
  <c r="B464" i="37"/>
  <c r="H464" i="37"/>
  <c r="G465" i="37"/>
  <c r="S466" i="37"/>
  <c r="AD466" i="37"/>
  <c r="I465" i="37"/>
  <c r="A465" i="37"/>
  <c r="B455" i="1"/>
  <c r="H455" i="1"/>
  <c r="B456" i="1"/>
  <c r="H456" i="1"/>
  <c r="S458" i="1"/>
  <c r="AD458" i="1"/>
  <c r="I457" i="1"/>
  <c r="A457" i="1"/>
  <c r="G464" i="29"/>
  <c r="B464" i="29"/>
  <c r="I464" i="35"/>
  <c r="A464" i="35"/>
  <c r="G463" i="34"/>
  <c r="H463" i="34"/>
  <c r="B462" i="36"/>
  <c r="S466" i="38"/>
  <c r="AD466" i="38"/>
  <c r="G463" i="36"/>
  <c r="B464" i="38"/>
  <c r="H464" i="38"/>
  <c r="H463" i="38"/>
  <c r="B463" i="38"/>
  <c r="S465" i="36"/>
  <c r="AD465" i="36"/>
  <c r="I464" i="36"/>
  <c r="A464" i="36"/>
  <c r="I463" i="36"/>
  <c r="A463" i="36"/>
  <c r="H464" i="32"/>
  <c r="B464" i="32"/>
  <c r="B464" i="33"/>
  <c r="H464" i="33"/>
  <c r="I464" i="32"/>
  <c r="A464" i="32"/>
  <c r="I464" i="33"/>
  <c r="A464" i="33"/>
  <c r="S466" i="33"/>
  <c r="AD466" i="33"/>
  <c r="S465" i="34"/>
  <c r="AD465" i="34"/>
  <c r="H464" i="35"/>
  <c r="B464" i="35"/>
  <c r="G465" i="33"/>
  <c r="I465" i="33"/>
  <c r="A465" i="33"/>
  <c r="I464" i="34"/>
  <c r="A464" i="34"/>
  <c r="G464" i="34"/>
  <c r="S466" i="32"/>
  <c r="AD466" i="32"/>
  <c r="G465" i="32"/>
  <c r="I465" i="35"/>
  <c r="A465" i="35"/>
  <c r="S466" i="35"/>
  <c r="AD466" i="35"/>
  <c r="S466" i="31"/>
  <c r="AD466" i="31"/>
  <c r="G464" i="31"/>
  <c r="S465" i="30"/>
  <c r="AD465" i="30"/>
  <c r="G463" i="30"/>
  <c r="H462" i="30"/>
  <c r="B462" i="30"/>
  <c r="I463" i="30"/>
  <c r="A463" i="30"/>
  <c r="I465" i="31"/>
  <c r="A465" i="31"/>
  <c r="G465" i="31"/>
  <c r="H463" i="29"/>
  <c r="B463" i="29"/>
  <c r="S466" i="29"/>
  <c r="AD466" i="29"/>
  <c r="B465" i="37"/>
  <c r="H465" i="37"/>
  <c r="G466" i="37"/>
  <c r="S467" i="37"/>
  <c r="AD467" i="37"/>
  <c r="I466" i="37"/>
  <c r="A466" i="37"/>
  <c r="B463" i="34"/>
  <c r="H464" i="29"/>
  <c r="B457" i="1"/>
  <c r="H457" i="1"/>
  <c r="S459" i="1"/>
  <c r="AD459" i="1"/>
  <c r="G465" i="35"/>
  <c r="B465" i="35"/>
  <c r="S467" i="38"/>
  <c r="AD467" i="38"/>
  <c r="S466" i="36"/>
  <c r="AD466" i="36"/>
  <c r="I466" i="38"/>
  <c r="A466" i="38"/>
  <c r="G466" i="38"/>
  <c r="B463" i="36"/>
  <c r="H463" i="36"/>
  <c r="G465" i="38"/>
  <c r="G464" i="36"/>
  <c r="I465" i="38"/>
  <c r="A465" i="38"/>
  <c r="B465" i="32"/>
  <c r="H465" i="32"/>
  <c r="B465" i="33"/>
  <c r="H465" i="33"/>
  <c r="S467" i="33"/>
  <c r="AD467" i="33"/>
  <c r="I465" i="32"/>
  <c r="A465" i="32"/>
  <c r="I466" i="35"/>
  <c r="A466" i="35"/>
  <c r="S467" i="35"/>
  <c r="AD467" i="35"/>
  <c r="B464" i="34"/>
  <c r="H464" i="34"/>
  <c r="S466" i="34"/>
  <c r="AD466" i="34"/>
  <c r="G465" i="34"/>
  <c r="S467" i="32"/>
  <c r="AD467" i="32"/>
  <c r="I466" i="32"/>
  <c r="A466" i="32"/>
  <c r="S466" i="30"/>
  <c r="AD466" i="30"/>
  <c r="G464" i="30"/>
  <c r="I464" i="30"/>
  <c r="A464" i="30"/>
  <c r="H465" i="31"/>
  <c r="B465" i="31"/>
  <c r="H464" i="31"/>
  <c r="B464" i="31"/>
  <c r="H463" i="30"/>
  <c r="B463" i="30"/>
  <c r="I466" i="31"/>
  <c r="A466" i="31"/>
  <c r="S467" i="31"/>
  <c r="AD467" i="31"/>
  <c r="S467" i="29"/>
  <c r="AD467" i="29"/>
  <c r="G465" i="29"/>
  <c r="I465" i="29"/>
  <c r="A465" i="29"/>
  <c r="H466" i="37"/>
  <c r="B466" i="37"/>
  <c r="S468" i="37"/>
  <c r="AD468" i="37"/>
  <c r="G467" i="37"/>
  <c r="I467" i="37"/>
  <c r="A467" i="37"/>
  <c r="H465" i="35"/>
  <c r="H458" i="1"/>
  <c r="B458" i="1"/>
  <c r="I458" i="1"/>
  <c r="A458" i="1"/>
  <c r="S460" i="1"/>
  <c r="AD460" i="1"/>
  <c r="I465" i="34"/>
  <c r="A465" i="34"/>
  <c r="G466" i="32"/>
  <c r="B466" i="32"/>
  <c r="B466" i="38"/>
  <c r="H466" i="38"/>
  <c r="S467" i="36"/>
  <c r="AD467" i="36"/>
  <c r="I466" i="36"/>
  <c r="A466" i="36"/>
  <c r="S468" i="38"/>
  <c r="AD468" i="38"/>
  <c r="H465" i="38"/>
  <c r="B465" i="38"/>
  <c r="I467" i="38"/>
  <c r="A467" i="38"/>
  <c r="G467" i="38"/>
  <c r="H464" i="36"/>
  <c r="B464" i="36"/>
  <c r="G465" i="36"/>
  <c r="I465" i="36"/>
  <c r="A465" i="36"/>
  <c r="G466" i="35"/>
  <c r="S467" i="34"/>
  <c r="AD467" i="34"/>
  <c r="H465" i="34"/>
  <c r="B465" i="34"/>
  <c r="S468" i="35"/>
  <c r="AD468" i="35"/>
  <c r="S468" i="32"/>
  <c r="AD468" i="32"/>
  <c r="I467" i="32"/>
  <c r="A467" i="32"/>
  <c r="G466" i="33"/>
  <c r="I466" i="33"/>
  <c r="A466" i="33"/>
  <c r="G467" i="35"/>
  <c r="I467" i="35"/>
  <c r="A467" i="35"/>
  <c r="G467" i="33"/>
  <c r="S468" i="33"/>
  <c r="AD468" i="33"/>
  <c r="G466" i="31"/>
  <c r="H464" i="30"/>
  <c r="B464" i="30"/>
  <c r="G466" i="30"/>
  <c r="S467" i="30"/>
  <c r="AD467" i="30"/>
  <c r="S468" i="31"/>
  <c r="AD468" i="31"/>
  <c r="G467" i="31"/>
  <c r="G465" i="30"/>
  <c r="I465" i="30"/>
  <c r="A465" i="30"/>
  <c r="H465" i="29"/>
  <c r="B465" i="29"/>
  <c r="S468" i="29"/>
  <c r="AD468" i="29"/>
  <c r="G466" i="29"/>
  <c r="I466" i="29"/>
  <c r="A466" i="29"/>
  <c r="B467" i="37"/>
  <c r="H467" i="37"/>
  <c r="G468" i="37"/>
  <c r="S469" i="37"/>
  <c r="AD469" i="37"/>
  <c r="I468" i="37"/>
  <c r="A468" i="37"/>
  <c r="H466" i="32"/>
  <c r="S461" i="1"/>
  <c r="AD461" i="1"/>
  <c r="I460" i="1"/>
  <c r="A460" i="1"/>
  <c r="I459" i="1"/>
  <c r="A459" i="1"/>
  <c r="I467" i="31"/>
  <c r="A467" i="31"/>
  <c r="I466" i="30"/>
  <c r="A466" i="30"/>
  <c r="G466" i="36"/>
  <c r="H467" i="38"/>
  <c r="B467" i="38"/>
  <c r="H465" i="36"/>
  <c r="B465" i="36"/>
  <c r="S468" i="36"/>
  <c r="AD468" i="36"/>
  <c r="G468" i="38"/>
  <c r="S469" i="38"/>
  <c r="AD469" i="38"/>
  <c r="H467" i="33"/>
  <c r="B467" i="33"/>
  <c r="S469" i="35"/>
  <c r="AD469" i="35"/>
  <c r="H466" i="33"/>
  <c r="B466" i="33"/>
  <c r="G467" i="32"/>
  <c r="S469" i="33"/>
  <c r="AD469" i="33"/>
  <c r="I468" i="35"/>
  <c r="A468" i="35"/>
  <c r="G468" i="35"/>
  <c r="H467" i="35"/>
  <c r="B467" i="35"/>
  <c r="S468" i="34"/>
  <c r="AD468" i="34"/>
  <c r="G466" i="34"/>
  <c r="I468" i="33"/>
  <c r="A468" i="33"/>
  <c r="I466" i="34"/>
  <c r="A466" i="34"/>
  <c r="I467" i="33"/>
  <c r="A467" i="33"/>
  <c r="I468" i="32"/>
  <c r="A468" i="32"/>
  <c r="S469" i="32"/>
  <c r="AD469" i="32"/>
  <c r="H466" i="35"/>
  <c r="B466" i="35"/>
  <c r="S469" i="31"/>
  <c r="AD469" i="31"/>
  <c r="I468" i="31"/>
  <c r="A468" i="31"/>
  <c r="H465" i="30"/>
  <c r="B465" i="30"/>
  <c r="H466" i="30"/>
  <c r="B466" i="30"/>
  <c r="S468" i="30"/>
  <c r="AD468" i="30"/>
  <c r="H467" i="31"/>
  <c r="B467" i="31"/>
  <c r="I467" i="30"/>
  <c r="A467" i="30"/>
  <c r="G467" i="30"/>
  <c r="H466" i="31"/>
  <c r="B466" i="31"/>
  <c r="H466" i="29"/>
  <c r="B466" i="29"/>
  <c r="S469" i="29"/>
  <c r="AD469" i="29"/>
  <c r="I467" i="29"/>
  <c r="A467" i="29"/>
  <c r="G467" i="29"/>
  <c r="B468" i="37"/>
  <c r="H468" i="37"/>
  <c r="S470" i="37"/>
  <c r="AD470" i="37"/>
  <c r="G469" i="37"/>
  <c r="I469" i="37"/>
  <c r="A469" i="37"/>
  <c r="H459" i="1"/>
  <c r="B459" i="1"/>
  <c r="B460" i="1"/>
  <c r="H460" i="1"/>
  <c r="S462" i="1"/>
  <c r="AD462" i="1"/>
  <c r="G468" i="31"/>
  <c r="B468" i="31"/>
  <c r="G468" i="32"/>
  <c r="B468" i="32"/>
  <c r="H468" i="38"/>
  <c r="B468" i="38"/>
  <c r="I468" i="38"/>
  <c r="A468" i="38"/>
  <c r="G467" i="36"/>
  <c r="I467" i="36"/>
  <c r="A467" i="36"/>
  <c r="H466" i="36"/>
  <c r="B466" i="36"/>
  <c r="G468" i="36"/>
  <c r="S469" i="36"/>
  <c r="AD469" i="36"/>
  <c r="I469" i="38"/>
  <c r="A469" i="38"/>
  <c r="S470" i="38"/>
  <c r="AD470" i="38"/>
  <c r="S470" i="33"/>
  <c r="AD470" i="33"/>
  <c r="B467" i="32"/>
  <c r="H467" i="32"/>
  <c r="I467" i="34"/>
  <c r="A467" i="34"/>
  <c r="S469" i="34"/>
  <c r="AD469" i="34"/>
  <c r="I468" i="34"/>
  <c r="A468" i="34"/>
  <c r="B468" i="35"/>
  <c r="H468" i="35"/>
  <c r="S470" i="32"/>
  <c r="AD470" i="32"/>
  <c r="S470" i="35"/>
  <c r="AD470" i="35"/>
  <c r="I469" i="35"/>
  <c r="A469" i="35"/>
  <c r="H466" i="34"/>
  <c r="B466" i="34"/>
  <c r="G467" i="34"/>
  <c r="G468" i="33"/>
  <c r="I468" i="30"/>
  <c r="A468" i="30"/>
  <c r="S469" i="30"/>
  <c r="AD469" i="30"/>
  <c r="B467" i="30"/>
  <c r="H467" i="30"/>
  <c r="S470" i="31"/>
  <c r="AD470" i="31"/>
  <c r="G469" i="31"/>
  <c r="S470" i="29"/>
  <c r="AD470" i="29"/>
  <c r="G468" i="29"/>
  <c r="I468" i="29"/>
  <c r="A468" i="29"/>
  <c r="H467" i="29"/>
  <c r="B467" i="29"/>
  <c r="H469" i="37"/>
  <c r="B469" i="37"/>
  <c r="S471" i="37"/>
  <c r="AD471" i="37"/>
  <c r="I470" i="37"/>
  <c r="A470" i="37"/>
  <c r="G470" i="37"/>
  <c r="H468" i="32"/>
  <c r="H468" i="31"/>
  <c r="S463" i="1"/>
  <c r="AD463" i="1"/>
  <c r="I461" i="1"/>
  <c r="A461" i="1"/>
  <c r="G468" i="30"/>
  <c r="H468" i="30"/>
  <c r="G469" i="38"/>
  <c r="H469" i="38"/>
  <c r="G469" i="35"/>
  <c r="B469" i="35"/>
  <c r="I468" i="36"/>
  <c r="A468" i="36"/>
  <c r="H468" i="36"/>
  <c r="B468" i="36"/>
  <c r="S471" i="38"/>
  <c r="AD471" i="38"/>
  <c r="S470" i="36"/>
  <c r="AD470" i="36"/>
  <c r="H467" i="36"/>
  <c r="B467" i="36"/>
  <c r="G468" i="34"/>
  <c r="H468" i="33"/>
  <c r="B468" i="33"/>
  <c r="I469" i="32"/>
  <c r="A469" i="32"/>
  <c r="H467" i="34"/>
  <c r="B467" i="34"/>
  <c r="S471" i="32"/>
  <c r="AD471" i="32"/>
  <c r="S471" i="33"/>
  <c r="AD471" i="33"/>
  <c r="G469" i="32"/>
  <c r="S471" i="35"/>
  <c r="AD471" i="35"/>
  <c r="G470" i="35"/>
  <c r="I469" i="33"/>
  <c r="A469" i="33"/>
  <c r="S470" i="34"/>
  <c r="AD470" i="34"/>
  <c r="G469" i="34"/>
  <c r="G469" i="33"/>
  <c r="H469" i="31"/>
  <c r="B469" i="31"/>
  <c r="S471" i="31"/>
  <c r="AD471" i="31"/>
  <c r="I470" i="31"/>
  <c r="A470" i="31"/>
  <c r="G470" i="31"/>
  <c r="I469" i="31"/>
  <c r="A469" i="31"/>
  <c r="I469" i="30"/>
  <c r="A469" i="30"/>
  <c r="S470" i="30"/>
  <c r="AD470" i="30"/>
  <c r="B468" i="29"/>
  <c r="H468" i="29"/>
  <c r="S471" i="29"/>
  <c r="AD471" i="29"/>
  <c r="G469" i="29"/>
  <c r="I469" i="29"/>
  <c r="A469" i="29"/>
  <c r="B470" i="37"/>
  <c r="H470" i="37"/>
  <c r="S472" i="37"/>
  <c r="AD472" i="37"/>
  <c r="I471" i="37"/>
  <c r="A471" i="37"/>
  <c r="G471" i="37"/>
  <c r="B469" i="38"/>
  <c r="H469" i="35"/>
  <c r="B468" i="30"/>
  <c r="H461" i="1"/>
  <c r="B461" i="1"/>
  <c r="S464" i="1"/>
  <c r="AD464" i="1"/>
  <c r="I463" i="1"/>
  <c r="A463" i="1"/>
  <c r="I462" i="1"/>
  <c r="A462" i="1"/>
  <c r="I469" i="34"/>
  <c r="A469" i="34"/>
  <c r="I470" i="35"/>
  <c r="A470" i="35"/>
  <c r="G470" i="38"/>
  <c r="I470" i="38"/>
  <c r="A470" i="38"/>
  <c r="S472" i="38"/>
  <c r="AD472" i="38"/>
  <c r="I471" i="38"/>
  <c r="A471" i="38"/>
  <c r="I470" i="36"/>
  <c r="A470" i="36"/>
  <c r="S471" i="36"/>
  <c r="AD471" i="36"/>
  <c r="G469" i="36"/>
  <c r="I469" i="36"/>
  <c r="A469" i="36"/>
  <c r="H470" i="35"/>
  <c r="B470" i="35"/>
  <c r="H469" i="33"/>
  <c r="B469" i="33"/>
  <c r="S472" i="33"/>
  <c r="AD472" i="33"/>
  <c r="G470" i="33"/>
  <c r="S471" i="34"/>
  <c r="AD471" i="34"/>
  <c r="G470" i="34"/>
  <c r="I470" i="34"/>
  <c r="A470" i="34"/>
  <c r="H469" i="32"/>
  <c r="B469" i="32"/>
  <c r="H469" i="34"/>
  <c r="B469" i="34"/>
  <c r="B468" i="34"/>
  <c r="H468" i="34"/>
  <c r="I471" i="32"/>
  <c r="A471" i="32"/>
  <c r="S472" i="32"/>
  <c r="AD472" i="32"/>
  <c r="G470" i="32"/>
  <c r="I470" i="33"/>
  <c r="A470" i="33"/>
  <c r="S472" i="35"/>
  <c r="AD472" i="35"/>
  <c r="I470" i="32"/>
  <c r="A470" i="32"/>
  <c r="G469" i="30"/>
  <c r="H470" i="31"/>
  <c r="B470" i="31"/>
  <c r="G470" i="30"/>
  <c r="S471" i="30"/>
  <c r="AD471" i="30"/>
  <c r="S472" i="31"/>
  <c r="AD472" i="31"/>
  <c r="I471" i="31"/>
  <c r="A471" i="31"/>
  <c r="H469" i="29"/>
  <c r="B469" i="29"/>
  <c r="S472" i="29"/>
  <c r="AD472" i="29"/>
  <c r="G470" i="29"/>
  <c r="I470" i="29"/>
  <c r="A470" i="29"/>
  <c r="B471" i="37"/>
  <c r="H471" i="37"/>
  <c r="S473" i="37"/>
  <c r="AD473" i="37"/>
  <c r="I472" i="37"/>
  <c r="A472" i="37"/>
  <c r="G472" i="37"/>
  <c r="H462" i="1"/>
  <c r="B462" i="1"/>
  <c r="H463" i="1"/>
  <c r="B463" i="1"/>
  <c r="S465" i="1"/>
  <c r="AD465" i="1"/>
  <c r="I464" i="1"/>
  <c r="A464" i="1"/>
  <c r="G471" i="38"/>
  <c r="G470" i="36"/>
  <c r="B470" i="38"/>
  <c r="H470" i="38"/>
  <c r="S473" i="38"/>
  <c r="AD473" i="38"/>
  <c r="B469" i="36"/>
  <c r="H469" i="36"/>
  <c r="S472" i="36"/>
  <c r="AD472" i="36"/>
  <c r="I471" i="36"/>
  <c r="A471" i="36"/>
  <c r="S472" i="34"/>
  <c r="AD472" i="34"/>
  <c r="I471" i="34"/>
  <c r="A471" i="34"/>
  <c r="S473" i="33"/>
  <c r="AD473" i="33"/>
  <c r="G472" i="33"/>
  <c r="S473" i="32"/>
  <c r="AD473" i="32"/>
  <c r="S473" i="35"/>
  <c r="AD473" i="35"/>
  <c r="G471" i="33"/>
  <c r="H470" i="32"/>
  <c r="B470" i="32"/>
  <c r="I471" i="33"/>
  <c r="A471" i="33"/>
  <c r="H470" i="34"/>
  <c r="B470" i="34"/>
  <c r="G471" i="35"/>
  <c r="G471" i="32"/>
  <c r="I471" i="35"/>
  <c r="A471" i="35"/>
  <c r="B470" i="33"/>
  <c r="H470" i="33"/>
  <c r="H470" i="30"/>
  <c r="B470" i="30"/>
  <c r="S472" i="30"/>
  <c r="AD472" i="30"/>
  <c r="G471" i="30"/>
  <c r="G471" i="31"/>
  <c r="I470" i="30"/>
  <c r="A470" i="30"/>
  <c r="S473" i="31"/>
  <c r="AD473" i="31"/>
  <c r="H469" i="30"/>
  <c r="B469" i="30"/>
  <c r="S473" i="29"/>
  <c r="AD473" i="29"/>
  <c r="I472" i="29"/>
  <c r="A472" i="29"/>
  <c r="G471" i="29"/>
  <c r="I471" i="29"/>
  <c r="A471" i="29"/>
  <c r="H470" i="29"/>
  <c r="B470" i="29"/>
  <c r="H472" i="37"/>
  <c r="B472" i="37"/>
  <c r="S474" i="37"/>
  <c r="AD474" i="37"/>
  <c r="G473" i="37"/>
  <c r="I473" i="37"/>
  <c r="A473" i="37"/>
  <c r="B464" i="1"/>
  <c r="H464" i="1"/>
  <c r="S466" i="1"/>
  <c r="AD466" i="1"/>
  <c r="I465" i="1"/>
  <c r="A465" i="1"/>
  <c r="G472" i="29"/>
  <c r="B472" i="29"/>
  <c r="I471" i="30"/>
  <c r="A471" i="30"/>
  <c r="I472" i="33"/>
  <c r="A472" i="33"/>
  <c r="G471" i="36"/>
  <c r="B471" i="36"/>
  <c r="G471" i="34"/>
  <c r="H471" i="34"/>
  <c r="S473" i="36"/>
  <c r="AD473" i="36"/>
  <c r="I472" i="36"/>
  <c r="A472" i="36"/>
  <c r="H470" i="36"/>
  <c r="B470" i="36"/>
  <c r="H471" i="38"/>
  <c r="B471" i="38"/>
  <c r="G472" i="38"/>
  <c r="I472" i="38"/>
  <c r="A472" i="38"/>
  <c r="S474" i="38"/>
  <c r="AD474" i="38"/>
  <c r="S474" i="32"/>
  <c r="AD474" i="32"/>
  <c r="S474" i="35"/>
  <c r="AD474" i="35"/>
  <c r="G472" i="35"/>
  <c r="I472" i="35"/>
  <c r="A472" i="35"/>
  <c r="I472" i="32"/>
  <c r="A472" i="32"/>
  <c r="H472" i="33"/>
  <c r="B472" i="33"/>
  <c r="B471" i="32"/>
  <c r="H471" i="32"/>
  <c r="G472" i="32"/>
  <c r="S474" i="33"/>
  <c r="AD474" i="33"/>
  <c r="I473" i="33"/>
  <c r="A473" i="33"/>
  <c r="G473" i="33"/>
  <c r="H471" i="35"/>
  <c r="B471" i="35"/>
  <c r="B471" i="33"/>
  <c r="H471" i="33"/>
  <c r="S473" i="34"/>
  <c r="AD473" i="34"/>
  <c r="G472" i="31"/>
  <c r="I472" i="31"/>
  <c r="A472" i="31"/>
  <c r="H471" i="31"/>
  <c r="B471" i="31"/>
  <c r="I472" i="30"/>
  <c r="A472" i="30"/>
  <c r="S473" i="30"/>
  <c r="AD473" i="30"/>
  <c r="H471" i="30"/>
  <c r="B471" i="30"/>
  <c r="S474" i="31"/>
  <c r="AD474" i="31"/>
  <c r="H471" i="29"/>
  <c r="B471" i="29"/>
  <c r="S474" i="29"/>
  <c r="AD474" i="29"/>
  <c r="B473" i="37"/>
  <c r="H473" i="37"/>
  <c r="S475" i="37"/>
  <c r="AD475" i="37"/>
  <c r="I474" i="37"/>
  <c r="A474" i="37"/>
  <c r="G474" i="37"/>
  <c r="H471" i="36"/>
  <c r="B471" i="34"/>
  <c r="H472" i="29"/>
  <c r="H465" i="1"/>
  <c r="B465" i="1"/>
  <c r="S467" i="1"/>
  <c r="AD467" i="1"/>
  <c r="G472" i="36"/>
  <c r="B472" i="38"/>
  <c r="H472" i="38"/>
  <c r="S474" i="36"/>
  <c r="AD474" i="36"/>
  <c r="I473" i="36"/>
  <c r="A473" i="36"/>
  <c r="G473" i="36"/>
  <c r="S475" i="38"/>
  <c r="AD475" i="38"/>
  <c r="I474" i="38"/>
  <c r="A474" i="38"/>
  <c r="G474" i="38"/>
  <c r="G473" i="38"/>
  <c r="I473" i="38"/>
  <c r="A473" i="38"/>
  <c r="B472" i="32"/>
  <c r="H472" i="32"/>
  <c r="H472" i="35"/>
  <c r="B472" i="35"/>
  <c r="S474" i="34"/>
  <c r="AD474" i="34"/>
  <c r="I474" i="35"/>
  <c r="A474" i="35"/>
  <c r="S475" i="35"/>
  <c r="AD475" i="35"/>
  <c r="S475" i="32"/>
  <c r="AD475" i="32"/>
  <c r="I474" i="32"/>
  <c r="A474" i="32"/>
  <c r="G474" i="32"/>
  <c r="S475" i="33"/>
  <c r="AD475" i="33"/>
  <c r="G472" i="34"/>
  <c r="I472" i="34"/>
  <c r="A472" i="34"/>
  <c r="G473" i="35"/>
  <c r="I473" i="35"/>
  <c r="A473" i="35"/>
  <c r="G473" i="32"/>
  <c r="H473" i="33"/>
  <c r="B473" i="33"/>
  <c r="I473" i="32"/>
  <c r="A473" i="32"/>
  <c r="I474" i="31"/>
  <c r="A474" i="31"/>
  <c r="S475" i="31"/>
  <c r="AD475" i="31"/>
  <c r="S474" i="30"/>
  <c r="AD474" i="30"/>
  <c r="G472" i="30"/>
  <c r="H472" i="31"/>
  <c r="B472" i="31"/>
  <c r="G473" i="31"/>
  <c r="I473" i="30"/>
  <c r="A473" i="30"/>
  <c r="G473" i="30"/>
  <c r="I473" i="31"/>
  <c r="A473" i="31"/>
  <c r="S475" i="29"/>
  <c r="AD475" i="29"/>
  <c r="G473" i="29"/>
  <c r="I473" i="29"/>
  <c r="A473" i="29"/>
  <c r="H474" i="37"/>
  <c r="B474" i="37"/>
  <c r="S476" i="37"/>
  <c r="AD476" i="37"/>
  <c r="G475" i="37"/>
  <c r="I475" i="37"/>
  <c r="A475" i="37"/>
  <c r="S468" i="1"/>
  <c r="AD468" i="1"/>
  <c r="I467" i="1"/>
  <c r="A467" i="1"/>
  <c r="I466" i="1"/>
  <c r="A466" i="1"/>
  <c r="G474" i="31"/>
  <c r="H474" i="31"/>
  <c r="S475" i="36"/>
  <c r="AD475" i="36"/>
  <c r="I474" i="36"/>
  <c r="A474" i="36"/>
  <c r="G474" i="36"/>
  <c r="H473" i="38"/>
  <c r="B473" i="38"/>
  <c r="H473" i="36"/>
  <c r="B473" i="36"/>
  <c r="B474" i="38"/>
  <c r="H474" i="38"/>
  <c r="H472" i="36"/>
  <c r="B472" i="36"/>
  <c r="S476" i="38"/>
  <c r="AD476" i="38"/>
  <c r="G474" i="35"/>
  <c r="S475" i="34"/>
  <c r="AD475" i="34"/>
  <c r="I473" i="34"/>
  <c r="A473" i="34"/>
  <c r="G473" i="34"/>
  <c r="G474" i="33"/>
  <c r="S476" i="35"/>
  <c r="AD476" i="35"/>
  <c r="G475" i="35"/>
  <c r="B473" i="32"/>
  <c r="H473" i="32"/>
  <c r="I474" i="33"/>
  <c r="A474" i="33"/>
  <c r="S476" i="32"/>
  <c r="AD476" i="32"/>
  <c r="H473" i="35"/>
  <c r="B473" i="35"/>
  <c r="B474" i="32"/>
  <c r="H474" i="32"/>
  <c r="S476" i="33"/>
  <c r="AD476" i="33"/>
  <c r="H472" i="34"/>
  <c r="B472" i="34"/>
  <c r="H473" i="30"/>
  <c r="B473" i="30"/>
  <c r="H472" i="30"/>
  <c r="B472" i="30"/>
  <c r="H473" i="31"/>
  <c r="B473" i="31"/>
  <c r="S475" i="30"/>
  <c r="AD475" i="30"/>
  <c r="G474" i="30"/>
  <c r="I474" i="30"/>
  <c r="A474" i="30"/>
  <c r="S476" i="31"/>
  <c r="AD476" i="31"/>
  <c r="H473" i="29"/>
  <c r="B473" i="29"/>
  <c r="S476" i="29"/>
  <c r="AD476" i="29"/>
  <c r="G474" i="29"/>
  <c r="I474" i="29"/>
  <c r="A474" i="29"/>
  <c r="B475" i="37"/>
  <c r="H475" i="37"/>
  <c r="S477" i="37"/>
  <c r="AD477" i="37"/>
  <c r="I476" i="37"/>
  <c r="A476" i="37"/>
  <c r="G476" i="37"/>
  <c r="B474" i="31"/>
  <c r="B466" i="1"/>
  <c r="H466" i="1"/>
  <c r="S469" i="1"/>
  <c r="AD469" i="1"/>
  <c r="I468" i="1"/>
  <c r="A468" i="1"/>
  <c r="H474" i="36"/>
  <c r="B474" i="36"/>
  <c r="S476" i="36"/>
  <c r="AD476" i="36"/>
  <c r="I475" i="36"/>
  <c r="A475" i="36"/>
  <c r="S477" i="38"/>
  <c r="AD477" i="38"/>
  <c r="G475" i="38"/>
  <c r="I475" i="38"/>
  <c r="A475" i="38"/>
  <c r="H475" i="35"/>
  <c r="B475" i="35"/>
  <c r="B474" i="33"/>
  <c r="H474" i="33"/>
  <c r="G476" i="35"/>
  <c r="S476" i="34"/>
  <c r="AD476" i="34"/>
  <c r="I475" i="32"/>
  <c r="A475" i="32"/>
  <c r="G475" i="32"/>
  <c r="S477" i="33"/>
  <c r="AD477" i="33"/>
  <c r="G475" i="33"/>
  <c r="S477" i="32"/>
  <c r="AD477" i="32"/>
  <c r="I475" i="33"/>
  <c r="A475" i="33"/>
  <c r="H473" i="34"/>
  <c r="B473" i="34"/>
  <c r="G474" i="34"/>
  <c r="I475" i="35"/>
  <c r="A475" i="35"/>
  <c r="I474" i="34"/>
  <c r="A474" i="34"/>
  <c r="S477" i="35"/>
  <c r="AD477" i="35"/>
  <c r="I476" i="35"/>
  <c r="A476" i="35"/>
  <c r="H474" i="35"/>
  <c r="B474" i="35"/>
  <c r="S476" i="30"/>
  <c r="AD476" i="30"/>
  <c r="I475" i="30"/>
  <c r="A475" i="30"/>
  <c r="S477" i="31"/>
  <c r="AD477" i="31"/>
  <c r="I476" i="31"/>
  <c r="A476" i="31"/>
  <c r="H474" i="30"/>
  <c r="B474" i="30"/>
  <c r="G475" i="31"/>
  <c r="I475" i="31"/>
  <c r="A475" i="31"/>
  <c r="H474" i="29"/>
  <c r="B474" i="29"/>
  <c r="S477" i="29"/>
  <c r="AD477" i="29"/>
  <c r="I475" i="29"/>
  <c r="A475" i="29"/>
  <c r="G475" i="29"/>
  <c r="H476" i="37"/>
  <c r="B476" i="37"/>
  <c r="S478" i="37"/>
  <c r="AD478" i="37"/>
  <c r="G477" i="37"/>
  <c r="I477" i="37"/>
  <c r="A477" i="37"/>
  <c r="B467" i="1"/>
  <c r="H467" i="1"/>
  <c r="S470" i="1"/>
  <c r="AD470" i="1"/>
  <c r="G476" i="31"/>
  <c r="B476" i="31"/>
  <c r="G475" i="30"/>
  <c r="B475" i="30"/>
  <c r="H475" i="38"/>
  <c r="B475" i="38"/>
  <c r="S478" i="38"/>
  <c r="AD478" i="38"/>
  <c r="G475" i="36"/>
  <c r="S477" i="36"/>
  <c r="AD477" i="36"/>
  <c r="G476" i="36"/>
  <c r="G476" i="38"/>
  <c r="I476" i="38"/>
  <c r="A476" i="38"/>
  <c r="S477" i="34"/>
  <c r="AD477" i="34"/>
  <c r="I476" i="34"/>
  <c r="A476" i="34"/>
  <c r="B476" i="35"/>
  <c r="H476" i="35"/>
  <c r="S478" i="33"/>
  <c r="AD478" i="33"/>
  <c r="S478" i="35"/>
  <c r="AD478" i="35"/>
  <c r="G477" i="35"/>
  <c r="G475" i="34"/>
  <c r="B475" i="32"/>
  <c r="H475" i="32"/>
  <c r="I475" i="34"/>
  <c r="A475" i="34"/>
  <c r="S478" i="32"/>
  <c r="AD478" i="32"/>
  <c r="G476" i="33"/>
  <c r="H475" i="33"/>
  <c r="B475" i="33"/>
  <c r="H474" i="34"/>
  <c r="B474" i="34"/>
  <c r="G476" i="32"/>
  <c r="I476" i="32"/>
  <c r="A476" i="32"/>
  <c r="I476" i="33"/>
  <c r="A476" i="33"/>
  <c r="S478" i="31"/>
  <c r="AD478" i="31"/>
  <c r="S477" i="30"/>
  <c r="AD477" i="30"/>
  <c r="H475" i="31"/>
  <c r="B475" i="31"/>
  <c r="I476" i="30"/>
  <c r="A476" i="30"/>
  <c r="G476" i="30"/>
  <c r="S478" i="29"/>
  <c r="AD478" i="29"/>
  <c r="G476" i="29"/>
  <c r="I476" i="29"/>
  <c r="A476" i="29"/>
  <c r="H475" i="29"/>
  <c r="B475" i="29"/>
  <c r="H477" i="37"/>
  <c r="B477" i="37"/>
  <c r="S479" i="37"/>
  <c r="AD479" i="37"/>
  <c r="G478" i="37"/>
  <c r="I478" i="37"/>
  <c r="A478" i="37"/>
  <c r="H476" i="31"/>
  <c r="H475" i="30"/>
  <c r="S471" i="1"/>
  <c r="AD471" i="1"/>
  <c r="I469" i="1"/>
  <c r="A469" i="1"/>
  <c r="B468" i="1"/>
  <c r="H468" i="1"/>
  <c r="G476" i="34"/>
  <c r="H476" i="34"/>
  <c r="H476" i="36"/>
  <c r="B476" i="36"/>
  <c r="I476" i="36"/>
  <c r="A476" i="36"/>
  <c r="H475" i="36"/>
  <c r="B475" i="36"/>
  <c r="S479" i="38"/>
  <c r="AD479" i="38"/>
  <c r="G477" i="36"/>
  <c r="S478" i="36"/>
  <c r="AD478" i="36"/>
  <c r="H476" i="38"/>
  <c r="B476" i="38"/>
  <c r="I477" i="36"/>
  <c r="A477" i="36"/>
  <c r="G477" i="38"/>
  <c r="I477" i="38"/>
  <c r="A477" i="38"/>
  <c r="S479" i="33"/>
  <c r="AD479" i="33"/>
  <c r="H476" i="32"/>
  <c r="B476" i="32"/>
  <c r="I477" i="33"/>
  <c r="A477" i="33"/>
  <c r="G477" i="33"/>
  <c r="S479" i="32"/>
  <c r="AD479" i="32"/>
  <c r="I477" i="35"/>
  <c r="A477" i="35"/>
  <c r="B477" i="35"/>
  <c r="H477" i="35"/>
  <c r="I478" i="32"/>
  <c r="A478" i="32"/>
  <c r="G478" i="32"/>
  <c r="S479" i="35"/>
  <c r="AD479" i="35"/>
  <c r="H476" i="33"/>
  <c r="B476" i="33"/>
  <c r="G477" i="34"/>
  <c r="S478" i="34"/>
  <c r="AD478" i="34"/>
  <c r="I477" i="32"/>
  <c r="A477" i="32"/>
  <c r="H475" i="34"/>
  <c r="B475" i="34"/>
  <c r="G477" i="32"/>
  <c r="H476" i="30"/>
  <c r="B476" i="30"/>
  <c r="S478" i="30"/>
  <c r="AD478" i="30"/>
  <c r="S479" i="31"/>
  <c r="AD479" i="31"/>
  <c r="G478" i="31"/>
  <c r="G477" i="31"/>
  <c r="I477" i="31"/>
  <c r="A477" i="31"/>
  <c r="I477" i="30"/>
  <c r="A477" i="30"/>
  <c r="G477" i="30"/>
  <c r="B476" i="29"/>
  <c r="H476" i="29"/>
  <c r="S479" i="29"/>
  <c r="AD479" i="29"/>
  <c r="G477" i="29"/>
  <c r="I477" i="29"/>
  <c r="A477" i="29"/>
  <c r="H478" i="37"/>
  <c r="B478" i="37"/>
  <c r="S480" i="37"/>
  <c r="AD480" i="37"/>
  <c r="G479" i="37"/>
  <c r="I479" i="37"/>
  <c r="A479" i="37"/>
  <c r="B476" i="34"/>
  <c r="S472" i="1"/>
  <c r="AD472" i="1"/>
  <c r="I471" i="1"/>
  <c r="A471" i="1"/>
  <c r="I470" i="1"/>
  <c r="A470" i="1"/>
  <c r="B469" i="1"/>
  <c r="H469" i="1"/>
  <c r="I477" i="34"/>
  <c r="A477" i="34"/>
  <c r="B477" i="36"/>
  <c r="H477" i="36"/>
  <c r="S480" i="38"/>
  <c r="AD480" i="38"/>
  <c r="G478" i="38"/>
  <c r="S479" i="36"/>
  <c r="AD479" i="36"/>
  <c r="I478" i="38"/>
  <c r="A478" i="38"/>
  <c r="H477" i="38"/>
  <c r="B477" i="38"/>
  <c r="S480" i="32"/>
  <c r="AD480" i="32"/>
  <c r="I479" i="32"/>
  <c r="A479" i="32"/>
  <c r="G479" i="32"/>
  <c r="H477" i="33"/>
  <c r="B477" i="33"/>
  <c r="H477" i="34"/>
  <c r="B477" i="34"/>
  <c r="S480" i="33"/>
  <c r="AD480" i="33"/>
  <c r="I479" i="33"/>
  <c r="A479" i="33"/>
  <c r="G479" i="33"/>
  <c r="S479" i="34"/>
  <c r="AD479" i="34"/>
  <c r="G478" i="34"/>
  <c r="G478" i="33"/>
  <c r="I478" i="34"/>
  <c r="A478" i="34"/>
  <c r="I478" i="33"/>
  <c r="A478" i="33"/>
  <c r="H478" i="32"/>
  <c r="B478" i="32"/>
  <c r="G478" i="35"/>
  <c r="S480" i="35"/>
  <c r="AD480" i="35"/>
  <c r="I479" i="35"/>
  <c r="A479" i="35"/>
  <c r="H477" i="32"/>
  <c r="B477" i="32"/>
  <c r="I478" i="35"/>
  <c r="A478" i="35"/>
  <c r="H478" i="31"/>
  <c r="B478" i="31"/>
  <c r="S480" i="31"/>
  <c r="AD480" i="31"/>
  <c r="S479" i="30"/>
  <c r="AD479" i="30"/>
  <c r="G478" i="30"/>
  <c r="H477" i="31"/>
  <c r="B477" i="31"/>
  <c r="H477" i="30"/>
  <c r="B477" i="30"/>
  <c r="I479" i="31"/>
  <c r="A479" i="31"/>
  <c r="G479" i="31"/>
  <c r="I478" i="31"/>
  <c r="A478" i="31"/>
  <c r="H477" i="29"/>
  <c r="B477" i="29"/>
  <c r="S480" i="29"/>
  <c r="AD480" i="29"/>
  <c r="G478" i="29"/>
  <c r="I478" i="29"/>
  <c r="A478" i="29"/>
  <c r="H479" i="37"/>
  <c r="B479" i="37"/>
  <c r="G480" i="37"/>
  <c r="S481" i="37"/>
  <c r="AD481" i="37"/>
  <c r="H470" i="1"/>
  <c r="B470" i="1"/>
  <c r="B471" i="1"/>
  <c r="H471" i="1"/>
  <c r="S473" i="1"/>
  <c r="AD473" i="1"/>
  <c r="I478" i="30"/>
  <c r="A478" i="30"/>
  <c r="G479" i="35"/>
  <c r="H479" i="35"/>
  <c r="I479" i="36"/>
  <c r="A479" i="36"/>
  <c r="S480" i="36"/>
  <c r="AD480" i="36"/>
  <c r="B478" i="38"/>
  <c r="H478" i="38"/>
  <c r="I480" i="38"/>
  <c r="A480" i="38"/>
  <c r="S481" i="38"/>
  <c r="AD481" i="38"/>
  <c r="G479" i="38"/>
  <c r="I479" i="38"/>
  <c r="A479" i="38"/>
  <c r="G478" i="36"/>
  <c r="I478" i="36"/>
  <c r="A478" i="36"/>
  <c r="S481" i="33"/>
  <c r="AD481" i="33"/>
  <c r="G480" i="33"/>
  <c r="S480" i="34"/>
  <c r="AD480" i="34"/>
  <c r="H478" i="34"/>
  <c r="B478" i="34"/>
  <c r="H479" i="33"/>
  <c r="B479" i="33"/>
  <c r="B479" i="32"/>
  <c r="H479" i="32"/>
  <c r="I479" i="34"/>
  <c r="A479" i="34"/>
  <c r="G479" i="34"/>
  <c r="S481" i="35"/>
  <c r="AD481" i="35"/>
  <c r="H478" i="35"/>
  <c r="B478" i="35"/>
  <c r="G480" i="32"/>
  <c r="S481" i="32"/>
  <c r="AD481" i="32"/>
  <c r="B478" i="33"/>
  <c r="H478" i="33"/>
  <c r="H479" i="31"/>
  <c r="B479" i="31"/>
  <c r="S480" i="30"/>
  <c r="AD480" i="30"/>
  <c r="S481" i="31"/>
  <c r="AD481" i="31"/>
  <c r="I480" i="31"/>
  <c r="A480" i="31"/>
  <c r="H478" i="30"/>
  <c r="B478" i="30"/>
  <c r="H478" i="29"/>
  <c r="B478" i="29"/>
  <c r="S481" i="29"/>
  <c r="AD481" i="29"/>
  <c r="I480" i="29"/>
  <c r="A480" i="29"/>
  <c r="G480" i="29"/>
  <c r="G479" i="29"/>
  <c r="I479" i="29"/>
  <c r="A479" i="29"/>
  <c r="I480" i="37"/>
  <c r="A480" i="37"/>
  <c r="B480" i="37"/>
  <c r="H480" i="37"/>
  <c r="S482" i="37"/>
  <c r="AD482" i="37"/>
  <c r="I481" i="37"/>
  <c r="A481" i="37"/>
  <c r="G481" i="37"/>
  <c r="B479" i="35"/>
  <c r="S474" i="1"/>
  <c r="AD474" i="1"/>
  <c r="I472" i="1"/>
  <c r="A472" i="1"/>
  <c r="I480" i="33"/>
  <c r="A480" i="33"/>
  <c r="I480" i="32"/>
  <c r="A480" i="32"/>
  <c r="H478" i="36"/>
  <c r="B478" i="36"/>
  <c r="S481" i="36"/>
  <c r="AD481" i="36"/>
  <c r="S482" i="38"/>
  <c r="AD482" i="38"/>
  <c r="G479" i="36"/>
  <c r="I481" i="38"/>
  <c r="A481" i="38"/>
  <c r="G481" i="38"/>
  <c r="H479" i="38"/>
  <c r="B479" i="38"/>
  <c r="I480" i="36"/>
  <c r="A480" i="36"/>
  <c r="G480" i="36"/>
  <c r="G480" i="38"/>
  <c r="B479" i="34"/>
  <c r="H479" i="34"/>
  <c r="S482" i="35"/>
  <c r="AD482" i="35"/>
  <c r="H480" i="33"/>
  <c r="B480" i="33"/>
  <c r="I481" i="35"/>
  <c r="A481" i="35"/>
  <c r="G481" i="35"/>
  <c r="H480" i="32"/>
  <c r="B480" i="32"/>
  <c r="S481" i="34"/>
  <c r="AD481" i="34"/>
  <c r="I480" i="34"/>
  <c r="A480" i="34"/>
  <c r="S482" i="32"/>
  <c r="AD482" i="32"/>
  <c r="S482" i="33"/>
  <c r="AD482" i="33"/>
  <c r="G481" i="33"/>
  <c r="I480" i="35"/>
  <c r="A480" i="35"/>
  <c r="I481" i="32"/>
  <c r="A481" i="32"/>
  <c r="G480" i="35"/>
  <c r="G480" i="31"/>
  <c r="S481" i="30"/>
  <c r="AD481" i="30"/>
  <c r="I481" i="31"/>
  <c r="A481" i="31"/>
  <c r="S482" i="31"/>
  <c r="AD482" i="31"/>
  <c r="G479" i="30"/>
  <c r="I479" i="30"/>
  <c r="A479" i="30"/>
  <c r="H479" i="29"/>
  <c r="B479" i="29"/>
  <c r="B480" i="29"/>
  <c r="H480" i="29"/>
  <c r="S482" i="29"/>
  <c r="AD482" i="29"/>
  <c r="H481" i="37"/>
  <c r="B481" i="37"/>
  <c r="I482" i="37"/>
  <c r="A482" i="37"/>
  <c r="S483" i="37"/>
  <c r="AD483" i="37"/>
  <c r="G482" i="37"/>
  <c r="B472" i="1"/>
  <c r="H472" i="1"/>
  <c r="S475" i="1"/>
  <c r="AD475" i="1"/>
  <c r="I474" i="1"/>
  <c r="A474" i="1"/>
  <c r="I473" i="1"/>
  <c r="A473" i="1"/>
  <c r="B479" i="36"/>
  <c r="H479" i="36"/>
  <c r="H480" i="38"/>
  <c r="B480" i="38"/>
  <c r="S483" i="38"/>
  <c r="AD483" i="38"/>
  <c r="I482" i="38"/>
  <c r="A482" i="38"/>
  <c r="G482" i="38"/>
  <c r="H480" i="36"/>
  <c r="B480" i="36"/>
  <c r="S482" i="36"/>
  <c r="AD482" i="36"/>
  <c r="H481" i="38"/>
  <c r="B481" i="38"/>
  <c r="B481" i="33"/>
  <c r="H481" i="33"/>
  <c r="S483" i="33"/>
  <c r="AD483" i="33"/>
  <c r="S482" i="34"/>
  <c r="AD482" i="34"/>
  <c r="H481" i="35"/>
  <c r="B481" i="35"/>
  <c r="G481" i="34"/>
  <c r="I481" i="34"/>
  <c r="A481" i="34"/>
  <c r="G480" i="34"/>
  <c r="H480" i="35"/>
  <c r="B480" i="35"/>
  <c r="S483" i="32"/>
  <c r="AD483" i="32"/>
  <c r="I482" i="32"/>
  <c r="A482" i="32"/>
  <c r="I482" i="35"/>
  <c r="A482" i="35"/>
  <c r="S483" i="35"/>
  <c r="AD483" i="35"/>
  <c r="I482" i="33"/>
  <c r="A482" i="33"/>
  <c r="I481" i="33"/>
  <c r="A481" i="33"/>
  <c r="G481" i="32"/>
  <c r="I482" i="31"/>
  <c r="A482" i="31"/>
  <c r="S483" i="31"/>
  <c r="AD483" i="31"/>
  <c r="G481" i="31"/>
  <c r="S482" i="30"/>
  <c r="AD482" i="30"/>
  <c r="H479" i="30"/>
  <c r="B479" i="30"/>
  <c r="I480" i="30"/>
  <c r="A480" i="30"/>
  <c r="G480" i="30"/>
  <c r="H480" i="31"/>
  <c r="B480" i="31"/>
  <c r="S483" i="29"/>
  <c r="AD483" i="29"/>
  <c r="G481" i="29"/>
  <c r="I481" i="29"/>
  <c r="A481" i="29"/>
  <c r="H482" i="37"/>
  <c r="B482" i="37"/>
  <c r="S484" i="37"/>
  <c r="AD484" i="37"/>
  <c r="G483" i="37"/>
  <c r="I483" i="37"/>
  <c r="A483" i="37"/>
  <c r="H474" i="1"/>
  <c r="B474" i="1"/>
  <c r="H473" i="1"/>
  <c r="B473" i="1"/>
  <c r="S476" i="1"/>
  <c r="AD476" i="1"/>
  <c r="G482" i="31"/>
  <c r="H482" i="31"/>
  <c r="S483" i="36"/>
  <c r="AD483" i="36"/>
  <c r="I482" i="36"/>
  <c r="A482" i="36"/>
  <c r="G482" i="36"/>
  <c r="B482" i="38"/>
  <c r="H482" i="38"/>
  <c r="G481" i="36"/>
  <c r="I481" i="36"/>
  <c r="A481" i="36"/>
  <c r="S484" i="38"/>
  <c r="AD484" i="38"/>
  <c r="H481" i="34"/>
  <c r="B481" i="34"/>
  <c r="H480" i="34"/>
  <c r="B480" i="34"/>
  <c r="S484" i="32"/>
  <c r="AD484" i="32"/>
  <c r="G483" i="32"/>
  <c r="G482" i="35"/>
  <c r="G482" i="34"/>
  <c r="S483" i="34"/>
  <c r="AD483" i="34"/>
  <c r="S484" i="35"/>
  <c r="AD484" i="35"/>
  <c r="B481" i="32"/>
  <c r="H481" i="32"/>
  <c r="G482" i="32"/>
  <c r="I483" i="33"/>
  <c r="A483" i="33"/>
  <c r="S484" i="33"/>
  <c r="AD484" i="33"/>
  <c r="G482" i="33"/>
  <c r="G481" i="30"/>
  <c r="I481" i="30"/>
  <c r="A481" i="30"/>
  <c r="H480" i="30"/>
  <c r="B480" i="30"/>
  <c r="H481" i="31"/>
  <c r="B481" i="31"/>
  <c r="S483" i="30"/>
  <c r="AD483" i="30"/>
  <c r="S484" i="31"/>
  <c r="AD484" i="31"/>
  <c r="G483" i="31"/>
  <c r="H481" i="29"/>
  <c r="B481" i="29"/>
  <c r="S484" i="29"/>
  <c r="AD484" i="29"/>
  <c r="G482" i="29"/>
  <c r="I482" i="29"/>
  <c r="A482" i="29"/>
  <c r="H483" i="37"/>
  <c r="B483" i="37"/>
  <c r="G484" i="37"/>
  <c r="S485" i="37"/>
  <c r="AD485" i="37"/>
  <c r="I484" i="37"/>
  <c r="A484" i="37"/>
  <c r="B482" i="31"/>
  <c r="S477" i="1"/>
  <c r="AD477" i="1"/>
  <c r="I475" i="1"/>
  <c r="A475" i="1"/>
  <c r="I483" i="32"/>
  <c r="A483" i="32"/>
  <c r="G483" i="33"/>
  <c r="B483" i="33"/>
  <c r="S484" i="36"/>
  <c r="AD484" i="36"/>
  <c r="I483" i="36"/>
  <c r="A483" i="36"/>
  <c r="G483" i="36"/>
  <c r="S485" i="38"/>
  <c r="AD485" i="38"/>
  <c r="G483" i="38"/>
  <c r="I483" i="38"/>
  <c r="A483" i="38"/>
  <c r="H482" i="36"/>
  <c r="B482" i="36"/>
  <c r="H481" i="36"/>
  <c r="B481" i="36"/>
  <c r="H482" i="34"/>
  <c r="B482" i="34"/>
  <c r="I483" i="34"/>
  <c r="A483" i="34"/>
  <c r="S484" i="34"/>
  <c r="AD484" i="34"/>
  <c r="H482" i="32"/>
  <c r="B482" i="32"/>
  <c r="I482" i="34"/>
  <c r="A482" i="34"/>
  <c r="H483" i="32"/>
  <c r="B483" i="32"/>
  <c r="H482" i="35"/>
  <c r="B482" i="35"/>
  <c r="S485" i="32"/>
  <c r="AD485" i="32"/>
  <c r="I483" i="35"/>
  <c r="A483" i="35"/>
  <c r="S485" i="33"/>
  <c r="AD485" i="33"/>
  <c r="G483" i="35"/>
  <c r="S485" i="35"/>
  <c r="AD485" i="35"/>
  <c r="G484" i="35"/>
  <c r="H482" i="33"/>
  <c r="B482" i="33"/>
  <c r="H483" i="31"/>
  <c r="B483" i="31"/>
  <c r="S485" i="31"/>
  <c r="AD485" i="31"/>
  <c r="I484" i="31"/>
  <c r="A484" i="31"/>
  <c r="S484" i="30"/>
  <c r="AD484" i="30"/>
  <c r="I483" i="30"/>
  <c r="A483" i="30"/>
  <c r="H481" i="30"/>
  <c r="B481" i="30"/>
  <c r="I483" i="31"/>
  <c r="A483" i="31"/>
  <c r="I482" i="30"/>
  <c r="A482" i="30"/>
  <c r="G482" i="30"/>
  <c r="S485" i="29"/>
  <c r="AD485" i="29"/>
  <c r="I483" i="29"/>
  <c r="A483" i="29"/>
  <c r="G483" i="29"/>
  <c r="H482" i="29"/>
  <c r="B482" i="29"/>
  <c r="H484" i="37"/>
  <c r="B484" i="37"/>
  <c r="S486" i="37"/>
  <c r="AD486" i="37"/>
  <c r="I485" i="37"/>
  <c r="A485" i="37"/>
  <c r="G485" i="37"/>
  <c r="H483" i="33"/>
  <c r="B475" i="1"/>
  <c r="H475" i="1"/>
  <c r="S478" i="1"/>
  <c r="AD478" i="1"/>
  <c r="I476" i="1"/>
  <c r="A476" i="1"/>
  <c r="G484" i="31"/>
  <c r="B484" i="31"/>
  <c r="G483" i="34"/>
  <c r="B483" i="34"/>
  <c r="I484" i="35"/>
  <c r="A484" i="35"/>
  <c r="I485" i="38"/>
  <c r="A485" i="38"/>
  <c r="S486" i="38"/>
  <c r="AD486" i="38"/>
  <c r="H483" i="38"/>
  <c r="B483" i="38"/>
  <c r="G484" i="38"/>
  <c r="I484" i="38"/>
  <c r="A484" i="38"/>
  <c r="H483" i="36"/>
  <c r="B483" i="36"/>
  <c r="S485" i="36"/>
  <c r="AD485" i="36"/>
  <c r="S486" i="32"/>
  <c r="AD486" i="32"/>
  <c r="S486" i="33"/>
  <c r="AD486" i="33"/>
  <c r="I485" i="32"/>
  <c r="A485" i="32"/>
  <c r="G485" i="32"/>
  <c r="B484" i="35"/>
  <c r="H484" i="35"/>
  <c r="G485" i="33"/>
  <c r="I485" i="33"/>
  <c r="A485" i="33"/>
  <c r="I484" i="33"/>
  <c r="A484" i="33"/>
  <c r="S486" i="35"/>
  <c r="AD486" i="35"/>
  <c r="G485" i="35"/>
  <c r="S485" i="34"/>
  <c r="AD485" i="34"/>
  <c r="I484" i="32"/>
  <c r="A484" i="32"/>
  <c r="I485" i="35"/>
  <c r="A485" i="35"/>
  <c r="G484" i="32"/>
  <c r="G484" i="33"/>
  <c r="H483" i="35"/>
  <c r="B483" i="35"/>
  <c r="H482" i="30"/>
  <c r="B482" i="30"/>
  <c r="G483" i="30"/>
  <c r="S486" i="31"/>
  <c r="AD486" i="31"/>
  <c r="I485" i="31"/>
  <c r="A485" i="31"/>
  <c r="S485" i="30"/>
  <c r="AD485" i="30"/>
  <c r="I484" i="30"/>
  <c r="A484" i="30"/>
  <c r="G484" i="30"/>
  <c r="S486" i="29"/>
  <c r="AD486" i="29"/>
  <c r="G484" i="29"/>
  <c r="H483" i="29"/>
  <c r="B483" i="29"/>
  <c r="I484" i="29"/>
  <c r="A484" i="29"/>
  <c r="B485" i="37"/>
  <c r="H485" i="37"/>
  <c r="S487" i="37"/>
  <c r="AD487" i="37"/>
  <c r="I486" i="37"/>
  <c r="A486" i="37"/>
  <c r="G486" i="37"/>
  <c r="H483" i="34"/>
  <c r="H484" i="31"/>
  <c r="H476" i="1"/>
  <c r="B476" i="1"/>
  <c r="S479" i="1"/>
  <c r="AD479" i="1"/>
  <c r="I478" i="1"/>
  <c r="A478" i="1"/>
  <c r="I477" i="1"/>
  <c r="A477" i="1"/>
  <c r="G485" i="38"/>
  <c r="I484" i="36"/>
  <c r="A484" i="36"/>
  <c r="G484" i="36"/>
  <c r="S486" i="36"/>
  <c r="AD486" i="36"/>
  <c r="H484" i="38"/>
  <c r="B484" i="38"/>
  <c r="S487" i="38"/>
  <c r="AD487" i="38"/>
  <c r="I486" i="38"/>
  <c r="A486" i="38"/>
  <c r="H485" i="32"/>
  <c r="B485" i="32"/>
  <c r="H485" i="35"/>
  <c r="B485" i="35"/>
  <c r="S486" i="34"/>
  <c r="AD486" i="34"/>
  <c r="G486" i="33"/>
  <c r="S487" i="33"/>
  <c r="AD487" i="33"/>
  <c r="G484" i="34"/>
  <c r="I484" i="34"/>
  <c r="A484" i="34"/>
  <c r="H485" i="33"/>
  <c r="B485" i="33"/>
  <c r="H484" i="33"/>
  <c r="B484" i="33"/>
  <c r="S487" i="35"/>
  <c r="AD487" i="35"/>
  <c r="H484" i="32"/>
  <c r="B484" i="32"/>
  <c r="I486" i="32"/>
  <c r="A486" i="32"/>
  <c r="S487" i="32"/>
  <c r="AD487" i="32"/>
  <c r="S487" i="31"/>
  <c r="AD487" i="31"/>
  <c r="I486" i="31"/>
  <c r="A486" i="31"/>
  <c r="G485" i="31"/>
  <c r="H484" i="30"/>
  <c r="B484" i="30"/>
  <c r="B483" i="30"/>
  <c r="H483" i="30"/>
  <c r="S486" i="30"/>
  <c r="AD486" i="30"/>
  <c r="B484" i="29"/>
  <c r="H484" i="29"/>
  <c r="S487" i="29"/>
  <c r="AD487" i="29"/>
  <c r="G485" i="29"/>
  <c r="I485" i="29"/>
  <c r="A485" i="29"/>
  <c r="H486" i="37"/>
  <c r="B486" i="37"/>
  <c r="G487" i="37"/>
  <c r="S488" i="37"/>
  <c r="AD488" i="37"/>
  <c r="I487" i="37"/>
  <c r="A487" i="37"/>
  <c r="B478" i="1"/>
  <c r="H478" i="1"/>
  <c r="H477" i="1"/>
  <c r="B477" i="1"/>
  <c r="S480" i="1"/>
  <c r="AD480" i="1"/>
  <c r="G486" i="32"/>
  <c r="H486" i="32"/>
  <c r="G486" i="38"/>
  <c r="B486" i="38"/>
  <c r="G486" i="31"/>
  <c r="H486" i="31"/>
  <c r="S487" i="36"/>
  <c r="AD487" i="36"/>
  <c r="H484" i="36"/>
  <c r="B484" i="36"/>
  <c r="S488" i="38"/>
  <c r="AD488" i="38"/>
  <c r="G487" i="38"/>
  <c r="H485" i="38"/>
  <c r="B485" i="38"/>
  <c r="G485" i="36"/>
  <c r="I485" i="36"/>
  <c r="A485" i="36"/>
  <c r="B486" i="33"/>
  <c r="H486" i="33"/>
  <c r="B484" i="34"/>
  <c r="H484" i="34"/>
  <c r="S487" i="34"/>
  <c r="AD487" i="34"/>
  <c r="I486" i="33"/>
  <c r="A486" i="33"/>
  <c r="G486" i="34"/>
  <c r="I486" i="34"/>
  <c r="A486" i="34"/>
  <c r="S488" i="32"/>
  <c r="AD488" i="32"/>
  <c r="I487" i="32"/>
  <c r="A487" i="32"/>
  <c r="G487" i="32"/>
  <c r="G485" i="34"/>
  <c r="I485" i="34"/>
  <c r="A485" i="34"/>
  <c r="I487" i="35"/>
  <c r="A487" i="35"/>
  <c r="G487" i="35"/>
  <c r="I487" i="33"/>
  <c r="A487" i="33"/>
  <c r="S488" i="33"/>
  <c r="AD488" i="33"/>
  <c r="S488" i="35"/>
  <c r="AD488" i="35"/>
  <c r="G486" i="35"/>
  <c r="I486" i="35"/>
  <c r="A486" i="35"/>
  <c r="S487" i="30"/>
  <c r="AD487" i="30"/>
  <c r="H485" i="31"/>
  <c r="B485" i="31"/>
  <c r="G485" i="30"/>
  <c r="I485" i="30"/>
  <c r="A485" i="30"/>
  <c r="S488" i="31"/>
  <c r="AD488" i="31"/>
  <c r="I487" i="31"/>
  <c r="A487" i="31"/>
  <c r="S488" i="29"/>
  <c r="AD488" i="29"/>
  <c r="H485" i="29"/>
  <c r="B485" i="29"/>
  <c r="G486" i="29"/>
  <c r="I486" i="29"/>
  <c r="A486" i="29"/>
  <c r="H487" i="37"/>
  <c r="B487" i="37"/>
  <c r="I488" i="37"/>
  <c r="A488" i="37"/>
  <c r="S489" i="37"/>
  <c r="AD489" i="37"/>
  <c r="G488" i="37"/>
  <c r="B486" i="32"/>
  <c r="H486" i="38"/>
  <c r="B486" i="31"/>
  <c r="S481" i="1"/>
  <c r="AD481" i="1"/>
  <c r="I480" i="1"/>
  <c r="A480" i="1"/>
  <c r="I479" i="1"/>
  <c r="A479" i="1"/>
  <c r="H487" i="38"/>
  <c r="B487" i="38"/>
  <c r="S489" i="38"/>
  <c r="AD489" i="38"/>
  <c r="S488" i="36"/>
  <c r="AD488" i="36"/>
  <c r="B485" i="36"/>
  <c r="H485" i="36"/>
  <c r="I487" i="38"/>
  <c r="A487" i="38"/>
  <c r="G486" i="36"/>
  <c r="I486" i="36"/>
  <c r="A486" i="36"/>
  <c r="B486" i="34"/>
  <c r="H486" i="34"/>
  <c r="G487" i="33"/>
  <c r="H487" i="35"/>
  <c r="B487" i="35"/>
  <c r="S489" i="32"/>
  <c r="AD489" i="32"/>
  <c r="S488" i="34"/>
  <c r="AD488" i="34"/>
  <c r="B487" i="32"/>
  <c r="H487" i="32"/>
  <c r="H486" i="35"/>
  <c r="B486" i="35"/>
  <c r="I487" i="34"/>
  <c r="A487" i="34"/>
  <c r="G487" i="34"/>
  <c r="S489" i="35"/>
  <c r="AD489" i="35"/>
  <c r="I488" i="35"/>
  <c r="A488" i="35"/>
  <c r="H485" i="34"/>
  <c r="B485" i="34"/>
  <c r="S489" i="33"/>
  <c r="AD489" i="33"/>
  <c r="G488" i="33"/>
  <c r="G487" i="31"/>
  <c r="S489" i="31"/>
  <c r="AD489" i="31"/>
  <c r="G488" i="31"/>
  <c r="S488" i="30"/>
  <c r="AD488" i="30"/>
  <c r="I487" i="30"/>
  <c r="A487" i="30"/>
  <c r="G486" i="30"/>
  <c r="H485" i="30"/>
  <c r="B485" i="30"/>
  <c r="I486" i="30"/>
  <c r="A486" i="30"/>
  <c r="S489" i="29"/>
  <c r="AD489" i="29"/>
  <c r="H486" i="29"/>
  <c r="B486" i="29"/>
  <c r="G487" i="29"/>
  <c r="I487" i="29"/>
  <c r="A487" i="29"/>
  <c r="B488" i="37"/>
  <c r="H488" i="37"/>
  <c r="I489" i="37"/>
  <c r="A489" i="37"/>
  <c r="S490" i="37"/>
  <c r="AD490" i="37"/>
  <c r="H479" i="1"/>
  <c r="B479" i="1"/>
  <c r="H480" i="1"/>
  <c r="B480" i="1"/>
  <c r="S482" i="1"/>
  <c r="AD482" i="1"/>
  <c r="G487" i="30"/>
  <c r="B487" i="30"/>
  <c r="I488" i="31"/>
  <c r="A488" i="31"/>
  <c r="I488" i="33"/>
  <c r="A488" i="33"/>
  <c r="S489" i="36"/>
  <c r="AD489" i="36"/>
  <c r="S490" i="38"/>
  <c r="AD490" i="38"/>
  <c r="G489" i="38"/>
  <c r="H486" i="36"/>
  <c r="B486" i="36"/>
  <c r="G488" i="38"/>
  <c r="I488" i="38"/>
  <c r="A488" i="38"/>
  <c r="I488" i="36"/>
  <c r="A488" i="36"/>
  <c r="G488" i="36"/>
  <c r="G487" i="36"/>
  <c r="I487" i="36"/>
  <c r="A487" i="36"/>
  <c r="B488" i="33"/>
  <c r="H488" i="33"/>
  <c r="S490" i="35"/>
  <c r="AD490" i="35"/>
  <c r="S489" i="34"/>
  <c r="AD489" i="34"/>
  <c r="S490" i="33"/>
  <c r="AD490" i="33"/>
  <c r="S490" i="32"/>
  <c r="AD490" i="32"/>
  <c r="I489" i="32"/>
  <c r="A489" i="32"/>
  <c r="B487" i="34"/>
  <c r="H487" i="34"/>
  <c r="I489" i="33"/>
  <c r="A489" i="33"/>
  <c r="G489" i="33"/>
  <c r="I488" i="32"/>
  <c r="A488" i="32"/>
  <c r="G488" i="32"/>
  <c r="B487" i="33"/>
  <c r="H487" i="33"/>
  <c r="G488" i="35"/>
  <c r="S489" i="30"/>
  <c r="AD489" i="30"/>
  <c r="H486" i="30"/>
  <c r="B486" i="30"/>
  <c r="H488" i="31"/>
  <c r="B488" i="31"/>
  <c r="S490" i="31"/>
  <c r="AD490" i="31"/>
  <c r="H487" i="31"/>
  <c r="B487" i="31"/>
  <c r="S490" i="29"/>
  <c r="AD490" i="29"/>
  <c r="H487" i="29"/>
  <c r="B487" i="29"/>
  <c r="G488" i="29"/>
  <c r="I488" i="29"/>
  <c r="A488" i="29"/>
  <c r="G489" i="37"/>
  <c r="S491" i="37"/>
  <c r="AD491" i="37"/>
  <c r="I490" i="37"/>
  <c r="A490" i="37"/>
  <c r="G490" i="37"/>
  <c r="H487" i="30"/>
  <c r="S483" i="1"/>
  <c r="AD483" i="1"/>
  <c r="I481" i="1"/>
  <c r="A481" i="1"/>
  <c r="H489" i="38"/>
  <c r="B489" i="38"/>
  <c r="B487" i="36"/>
  <c r="H487" i="36"/>
  <c r="I489" i="38"/>
  <c r="A489" i="38"/>
  <c r="S491" i="38"/>
  <c r="AD491" i="38"/>
  <c r="G490" i="38"/>
  <c r="B488" i="36"/>
  <c r="H488" i="36"/>
  <c r="S490" i="36"/>
  <c r="AD490" i="36"/>
  <c r="I489" i="36"/>
  <c r="A489" i="36"/>
  <c r="G489" i="36"/>
  <c r="H488" i="38"/>
  <c r="B488" i="38"/>
  <c r="S491" i="33"/>
  <c r="AD491" i="33"/>
  <c r="S490" i="34"/>
  <c r="AD490" i="34"/>
  <c r="S491" i="32"/>
  <c r="AD491" i="32"/>
  <c r="G490" i="32"/>
  <c r="I490" i="32"/>
  <c r="A490" i="32"/>
  <c r="H488" i="35"/>
  <c r="B488" i="35"/>
  <c r="G490" i="35"/>
  <c r="S491" i="35"/>
  <c r="AD491" i="35"/>
  <c r="H488" i="32"/>
  <c r="B488" i="32"/>
  <c r="I490" i="33"/>
  <c r="A490" i="33"/>
  <c r="G490" i="33"/>
  <c r="G489" i="35"/>
  <c r="G488" i="34"/>
  <c r="I489" i="35"/>
  <c r="A489" i="35"/>
  <c r="I488" i="34"/>
  <c r="A488" i="34"/>
  <c r="H489" i="33"/>
  <c r="B489" i="33"/>
  <c r="G489" i="32"/>
  <c r="I490" i="31"/>
  <c r="A490" i="31"/>
  <c r="S491" i="31"/>
  <c r="AD491" i="31"/>
  <c r="I489" i="31"/>
  <c r="A489" i="31"/>
  <c r="S490" i="30"/>
  <c r="AD490" i="30"/>
  <c r="I489" i="30"/>
  <c r="A489" i="30"/>
  <c r="G488" i="30"/>
  <c r="I488" i="30"/>
  <c r="A488" i="30"/>
  <c r="G489" i="31"/>
  <c r="H488" i="29"/>
  <c r="B488" i="29"/>
  <c r="S491" i="29"/>
  <c r="AD491" i="29"/>
  <c r="G489" i="29"/>
  <c r="I489" i="29"/>
  <c r="A489" i="29"/>
  <c r="B490" i="37"/>
  <c r="H490" i="37"/>
  <c r="S492" i="37"/>
  <c r="AD492" i="37"/>
  <c r="I491" i="37"/>
  <c r="A491" i="37"/>
  <c r="G491" i="37"/>
  <c r="B489" i="37"/>
  <c r="H489" i="37"/>
  <c r="H481" i="1"/>
  <c r="B481" i="1"/>
  <c r="S484" i="1"/>
  <c r="AD484" i="1"/>
  <c r="I483" i="1"/>
  <c r="A483" i="1"/>
  <c r="I482" i="1"/>
  <c r="A482" i="1"/>
  <c r="G490" i="31"/>
  <c r="B490" i="31"/>
  <c r="H490" i="38"/>
  <c r="B490" i="38"/>
  <c r="S491" i="36"/>
  <c r="AD491" i="36"/>
  <c r="I490" i="38"/>
  <c r="A490" i="38"/>
  <c r="I491" i="38"/>
  <c r="A491" i="38"/>
  <c r="S492" i="38"/>
  <c r="AD492" i="38"/>
  <c r="H489" i="36"/>
  <c r="B489" i="36"/>
  <c r="H490" i="35"/>
  <c r="B490" i="35"/>
  <c r="S492" i="32"/>
  <c r="AD492" i="32"/>
  <c r="I491" i="32"/>
  <c r="A491" i="32"/>
  <c r="H490" i="33"/>
  <c r="B490" i="33"/>
  <c r="B489" i="32"/>
  <c r="H489" i="32"/>
  <c r="H490" i="32"/>
  <c r="B490" i="32"/>
  <c r="G490" i="34"/>
  <c r="S491" i="34"/>
  <c r="AD491" i="34"/>
  <c r="G491" i="35"/>
  <c r="S492" i="35"/>
  <c r="AD492" i="35"/>
  <c r="I491" i="33"/>
  <c r="A491" i="33"/>
  <c r="S492" i="33"/>
  <c r="AD492" i="33"/>
  <c r="I490" i="35"/>
  <c r="A490" i="35"/>
  <c r="H488" i="34"/>
  <c r="B488" i="34"/>
  <c r="I489" i="34"/>
  <c r="A489" i="34"/>
  <c r="H489" i="35"/>
  <c r="B489" i="35"/>
  <c r="G489" i="34"/>
  <c r="H488" i="30"/>
  <c r="B488" i="30"/>
  <c r="G489" i="30"/>
  <c r="I490" i="30"/>
  <c r="A490" i="30"/>
  <c r="S491" i="30"/>
  <c r="AD491" i="30"/>
  <c r="H489" i="31"/>
  <c r="B489" i="31"/>
  <c r="G490" i="30"/>
  <c r="S492" i="31"/>
  <c r="AD492" i="31"/>
  <c r="I491" i="31"/>
  <c r="A491" i="31"/>
  <c r="H489" i="29"/>
  <c r="B489" i="29"/>
  <c r="S492" i="29"/>
  <c r="AD492" i="29"/>
  <c r="G490" i="29"/>
  <c r="I490" i="29"/>
  <c r="A490" i="29"/>
  <c r="H491" i="37"/>
  <c r="B491" i="37"/>
  <c r="S493" i="37"/>
  <c r="AD493" i="37"/>
  <c r="G492" i="37"/>
  <c r="I492" i="37"/>
  <c r="A492" i="37"/>
  <c r="H490" i="31"/>
  <c r="B482" i="1"/>
  <c r="H482" i="1"/>
  <c r="H483" i="1"/>
  <c r="B483" i="1"/>
  <c r="S485" i="1"/>
  <c r="AD485" i="1"/>
  <c r="I484" i="1"/>
  <c r="A484" i="1"/>
  <c r="G491" i="33"/>
  <c r="H491" i="33"/>
  <c r="G491" i="38"/>
  <c r="B491" i="38"/>
  <c r="G491" i="32"/>
  <c r="B491" i="32"/>
  <c r="G490" i="36"/>
  <c r="I490" i="36"/>
  <c r="A490" i="36"/>
  <c r="S492" i="36"/>
  <c r="AD492" i="36"/>
  <c r="I491" i="36"/>
  <c r="A491" i="36"/>
  <c r="G492" i="38"/>
  <c r="S493" i="38"/>
  <c r="AD493" i="38"/>
  <c r="H490" i="34"/>
  <c r="B490" i="34"/>
  <c r="H491" i="35"/>
  <c r="B491" i="35"/>
  <c r="I491" i="35"/>
  <c r="A491" i="35"/>
  <c r="I490" i="34"/>
  <c r="A490" i="34"/>
  <c r="S493" i="35"/>
  <c r="AD493" i="35"/>
  <c r="I492" i="35"/>
  <c r="A492" i="35"/>
  <c r="S492" i="34"/>
  <c r="AD492" i="34"/>
  <c r="H489" i="34"/>
  <c r="B489" i="34"/>
  <c r="I491" i="34"/>
  <c r="A491" i="34"/>
  <c r="G491" i="34"/>
  <c r="S493" i="32"/>
  <c r="AD493" i="32"/>
  <c r="S493" i="33"/>
  <c r="AD493" i="33"/>
  <c r="S493" i="31"/>
  <c r="AD493" i="31"/>
  <c r="I492" i="31"/>
  <c r="A492" i="31"/>
  <c r="G491" i="31"/>
  <c r="S492" i="30"/>
  <c r="AD492" i="30"/>
  <c r="B489" i="30"/>
  <c r="H489" i="30"/>
  <c r="H490" i="30"/>
  <c r="B490" i="30"/>
  <c r="H490" i="29"/>
  <c r="B490" i="29"/>
  <c r="S493" i="29"/>
  <c r="AD493" i="29"/>
  <c r="I491" i="29"/>
  <c r="A491" i="29"/>
  <c r="G491" i="29"/>
  <c r="H492" i="37"/>
  <c r="B492" i="37"/>
  <c r="S494" i="37"/>
  <c r="AD494" i="37"/>
  <c r="G493" i="37"/>
  <c r="I493" i="37"/>
  <c r="A493" i="37"/>
  <c r="B491" i="33"/>
  <c r="H491" i="38"/>
  <c r="H491" i="32"/>
  <c r="H484" i="1"/>
  <c r="B484" i="1"/>
  <c r="S486" i="1"/>
  <c r="AD486" i="1"/>
  <c r="I485" i="1"/>
  <c r="A485" i="1"/>
  <c r="G492" i="31"/>
  <c r="B492" i="31"/>
  <c r="G491" i="36"/>
  <c r="B491" i="36"/>
  <c r="G492" i="35"/>
  <c r="B492" i="35"/>
  <c r="H492" i="38"/>
  <c r="B492" i="38"/>
  <c r="S494" i="38"/>
  <c r="AD494" i="38"/>
  <c r="S493" i="36"/>
  <c r="AD493" i="36"/>
  <c r="I493" i="38"/>
  <c r="A493" i="38"/>
  <c r="G493" i="38"/>
  <c r="I492" i="38"/>
  <c r="A492" i="38"/>
  <c r="H490" i="36"/>
  <c r="B490" i="36"/>
  <c r="S494" i="35"/>
  <c r="AD494" i="35"/>
  <c r="G493" i="35"/>
  <c r="H491" i="34"/>
  <c r="B491" i="34"/>
  <c r="I493" i="35"/>
  <c r="A493" i="35"/>
  <c r="I492" i="32"/>
  <c r="A492" i="32"/>
  <c r="G493" i="33"/>
  <c r="S494" i="33"/>
  <c r="AD494" i="33"/>
  <c r="I493" i="32"/>
  <c r="A493" i="32"/>
  <c r="S494" i="32"/>
  <c r="AD494" i="32"/>
  <c r="G492" i="33"/>
  <c r="S493" i="34"/>
  <c r="AD493" i="34"/>
  <c r="I492" i="34"/>
  <c r="A492" i="34"/>
  <c r="I492" i="33"/>
  <c r="A492" i="33"/>
  <c r="G492" i="32"/>
  <c r="I492" i="30"/>
  <c r="A492" i="30"/>
  <c r="S493" i="30"/>
  <c r="AD493" i="30"/>
  <c r="G491" i="30"/>
  <c r="I491" i="30"/>
  <c r="A491" i="30"/>
  <c r="H491" i="31"/>
  <c r="B491" i="31"/>
  <c r="S494" i="31"/>
  <c r="AD494" i="31"/>
  <c r="H491" i="29"/>
  <c r="B491" i="29"/>
  <c r="S494" i="29"/>
  <c r="AD494" i="29"/>
  <c r="G493" i="29"/>
  <c r="G492" i="29"/>
  <c r="I492" i="29"/>
  <c r="A492" i="29"/>
  <c r="H493" i="37"/>
  <c r="B493" i="37"/>
  <c r="S495" i="37"/>
  <c r="AD495" i="37"/>
  <c r="I494" i="37"/>
  <c r="A494" i="37"/>
  <c r="G494" i="37"/>
  <c r="H491" i="36"/>
  <c r="H492" i="31"/>
  <c r="B485" i="1"/>
  <c r="H485" i="1"/>
  <c r="S487" i="1"/>
  <c r="AD487" i="1"/>
  <c r="I486" i="1"/>
  <c r="A486" i="1"/>
  <c r="H492" i="35"/>
  <c r="G492" i="30"/>
  <c r="B492" i="30"/>
  <c r="H493" i="38"/>
  <c r="B493" i="38"/>
  <c r="S495" i="38"/>
  <c r="AD495" i="38"/>
  <c r="I494" i="38"/>
  <c r="A494" i="38"/>
  <c r="G492" i="36"/>
  <c r="S494" i="36"/>
  <c r="AD494" i="36"/>
  <c r="I492" i="36"/>
  <c r="A492" i="36"/>
  <c r="H493" i="33"/>
  <c r="B493" i="33"/>
  <c r="H493" i="35"/>
  <c r="B493" i="35"/>
  <c r="S495" i="33"/>
  <c r="AD495" i="33"/>
  <c r="I494" i="33"/>
  <c r="A494" i="33"/>
  <c r="G493" i="32"/>
  <c r="S495" i="35"/>
  <c r="AD495" i="35"/>
  <c r="H492" i="33"/>
  <c r="B492" i="33"/>
  <c r="H492" i="32"/>
  <c r="B492" i="32"/>
  <c r="G492" i="34"/>
  <c r="I493" i="33"/>
  <c r="A493" i="33"/>
  <c r="I494" i="32"/>
  <c r="A494" i="32"/>
  <c r="S495" i="32"/>
  <c r="AD495" i="32"/>
  <c r="S494" i="34"/>
  <c r="AD494" i="34"/>
  <c r="I493" i="34"/>
  <c r="A493" i="34"/>
  <c r="B491" i="30"/>
  <c r="H491" i="30"/>
  <c r="I493" i="31"/>
  <c r="A493" i="31"/>
  <c r="S495" i="31"/>
  <c r="AD495" i="31"/>
  <c r="S494" i="30"/>
  <c r="AD494" i="30"/>
  <c r="G493" i="31"/>
  <c r="I493" i="30"/>
  <c r="A493" i="30"/>
  <c r="G493" i="30"/>
  <c r="H493" i="29"/>
  <c r="B493" i="29"/>
  <c r="B492" i="29"/>
  <c r="H492" i="29"/>
  <c r="S495" i="29"/>
  <c r="AD495" i="29"/>
  <c r="I494" i="29"/>
  <c r="A494" i="29"/>
  <c r="I493" i="29"/>
  <c r="A493" i="29"/>
  <c r="H494" i="37"/>
  <c r="B494" i="37"/>
  <c r="S496" i="37"/>
  <c r="AD496" i="37"/>
  <c r="G495" i="37"/>
  <c r="I495" i="37"/>
  <c r="A495" i="37"/>
  <c r="H492" i="30"/>
  <c r="S488" i="1"/>
  <c r="AD488" i="1"/>
  <c r="G494" i="29"/>
  <c r="H494" i="29"/>
  <c r="G494" i="32"/>
  <c r="B494" i="32"/>
  <c r="G494" i="33"/>
  <c r="B494" i="33"/>
  <c r="S496" i="38"/>
  <c r="AD496" i="38"/>
  <c r="G493" i="36"/>
  <c r="I494" i="36"/>
  <c r="A494" i="36"/>
  <c r="S495" i="36"/>
  <c r="AD495" i="36"/>
  <c r="I493" i="36"/>
  <c r="A493" i="36"/>
  <c r="H492" i="36"/>
  <c r="B492" i="36"/>
  <c r="G494" i="38"/>
  <c r="G494" i="35"/>
  <c r="I494" i="35"/>
  <c r="A494" i="35"/>
  <c r="H493" i="32"/>
  <c r="B493" i="32"/>
  <c r="B492" i="34"/>
  <c r="H492" i="34"/>
  <c r="S496" i="35"/>
  <c r="AD496" i="35"/>
  <c r="S496" i="33"/>
  <c r="AD496" i="33"/>
  <c r="S495" i="34"/>
  <c r="AD495" i="34"/>
  <c r="G494" i="34"/>
  <c r="I495" i="33"/>
  <c r="A495" i="33"/>
  <c r="G495" i="32"/>
  <c r="S496" i="32"/>
  <c r="AD496" i="32"/>
  <c r="G493" i="34"/>
  <c r="S496" i="31"/>
  <c r="AD496" i="31"/>
  <c r="H493" i="31"/>
  <c r="B493" i="31"/>
  <c r="G494" i="31"/>
  <c r="I494" i="31"/>
  <c r="A494" i="31"/>
  <c r="H493" i="30"/>
  <c r="B493" i="30"/>
  <c r="S495" i="30"/>
  <c r="AD495" i="30"/>
  <c r="S496" i="29"/>
  <c r="AD496" i="29"/>
  <c r="B495" i="37"/>
  <c r="H495" i="37"/>
  <c r="G496" i="37"/>
  <c r="S497" i="37"/>
  <c r="AD497" i="37"/>
  <c r="H494" i="33"/>
  <c r="H494" i="32"/>
  <c r="B494" i="29"/>
  <c r="S489" i="1"/>
  <c r="AD489" i="1"/>
  <c r="I487" i="1"/>
  <c r="A487" i="1"/>
  <c r="B486" i="1"/>
  <c r="H486" i="1"/>
  <c r="I495" i="32"/>
  <c r="A495" i="32"/>
  <c r="G494" i="36"/>
  <c r="H494" i="36"/>
  <c r="S497" i="38"/>
  <c r="AD497" i="38"/>
  <c r="I496" i="38"/>
  <c r="A496" i="38"/>
  <c r="G496" i="38"/>
  <c r="B494" i="38"/>
  <c r="H494" i="38"/>
  <c r="G495" i="38"/>
  <c r="I495" i="38"/>
  <c r="A495" i="38"/>
  <c r="S496" i="36"/>
  <c r="AD496" i="36"/>
  <c r="I495" i="36"/>
  <c r="A495" i="36"/>
  <c r="B493" i="36"/>
  <c r="H493" i="36"/>
  <c r="H494" i="34"/>
  <c r="B494" i="34"/>
  <c r="S497" i="33"/>
  <c r="AD497" i="33"/>
  <c r="I496" i="33"/>
  <c r="A496" i="33"/>
  <c r="G496" i="33"/>
  <c r="I494" i="34"/>
  <c r="A494" i="34"/>
  <c r="S497" i="35"/>
  <c r="AD497" i="35"/>
  <c r="S496" i="34"/>
  <c r="AD496" i="34"/>
  <c r="H493" i="34"/>
  <c r="B493" i="34"/>
  <c r="B495" i="32"/>
  <c r="H495" i="32"/>
  <c r="H494" i="35"/>
  <c r="B494" i="35"/>
  <c r="G495" i="35"/>
  <c r="I495" i="35"/>
  <c r="A495" i="35"/>
  <c r="S497" i="32"/>
  <c r="AD497" i="32"/>
  <c r="G495" i="33"/>
  <c r="S496" i="30"/>
  <c r="AD496" i="30"/>
  <c r="I495" i="30"/>
  <c r="A495" i="30"/>
  <c r="G495" i="30"/>
  <c r="H494" i="31"/>
  <c r="B494" i="31"/>
  <c r="G494" i="30"/>
  <c r="I494" i="30"/>
  <c r="A494" i="30"/>
  <c r="S497" i="31"/>
  <c r="AD497" i="31"/>
  <c r="G496" i="31"/>
  <c r="G495" i="31"/>
  <c r="I495" i="31"/>
  <c r="A495" i="31"/>
  <c r="S497" i="29"/>
  <c r="AD497" i="29"/>
  <c r="G495" i="29"/>
  <c r="I495" i="29"/>
  <c r="A495" i="29"/>
  <c r="I496" i="37"/>
  <c r="A496" i="37"/>
  <c r="B496" i="37"/>
  <c r="H496" i="37"/>
  <c r="S498" i="37"/>
  <c r="AD498" i="37"/>
  <c r="G497" i="37"/>
  <c r="I497" i="37"/>
  <c r="A497" i="37"/>
  <c r="B487" i="1"/>
  <c r="H487" i="1"/>
  <c r="S490" i="1"/>
  <c r="AD490" i="1"/>
  <c r="I489" i="1"/>
  <c r="A489" i="1"/>
  <c r="I488" i="1"/>
  <c r="A488" i="1"/>
  <c r="B494" i="36"/>
  <c r="B495" i="38"/>
  <c r="H495" i="38"/>
  <c r="B496" i="38"/>
  <c r="H496" i="38"/>
  <c r="S498" i="38"/>
  <c r="AD498" i="38"/>
  <c r="S497" i="36"/>
  <c r="AD497" i="36"/>
  <c r="I496" i="36"/>
  <c r="A496" i="36"/>
  <c r="G495" i="36"/>
  <c r="S498" i="35"/>
  <c r="AD498" i="35"/>
  <c r="S497" i="34"/>
  <c r="AD497" i="34"/>
  <c r="I496" i="34"/>
  <c r="A496" i="34"/>
  <c r="G496" i="35"/>
  <c r="I496" i="35"/>
  <c r="A496" i="35"/>
  <c r="H496" i="33"/>
  <c r="B496" i="33"/>
  <c r="I495" i="34"/>
  <c r="A495" i="34"/>
  <c r="S498" i="32"/>
  <c r="AD498" i="32"/>
  <c r="G497" i="32"/>
  <c r="H495" i="33"/>
  <c r="B495" i="33"/>
  <c r="G495" i="34"/>
  <c r="I496" i="32"/>
  <c r="A496" i="32"/>
  <c r="S498" i="33"/>
  <c r="AD498" i="33"/>
  <c r="G497" i="33"/>
  <c r="G496" i="32"/>
  <c r="H495" i="35"/>
  <c r="B495" i="35"/>
  <c r="H496" i="31"/>
  <c r="B496" i="31"/>
  <c r="I497" i="31"/>
  <c r="A497" i="31"/>
  <c r="S498" i="31"/>
  <c r="AD498" i="31"/>
  <c r="B495" i="30"/>
  <c r="H495" i="30"/>
  <c r="H494" i="30"/>
  <c r="B494" i="30"/>
  <c r="S497" i="30"/>
  <c r="AD497" i="30"/>
  <c r="I496" i="30"/>
  <c r="A496" i="30"/>
  <c r="I496" i="31"/>
  <c r="A496" i="31"/>
  <c r="H495" i="31"/>
  <c r="B495" i="31"/>
  <c r="H495" i="29"/>
  <c r="B495" i="29"/>
  <c r="S498" i="29"/>
  <c r="AD498" i="29"/>
  <c r="G496" i="29"/>
  <c r="I496" i="29"/>
  <c r="A496" i="29"/>
  <c r="B497" i="37"/>
  <c r="H497" i="37"/>
  <c r="S499" i="37"/>
  <c r="AD499" i="37"/>
  <c r="I498" i="37"/>
  <c r="A498" i="37"/>
  <c r="G498" i="37"/>
  <c r="H488" i="1"/>
  <c r="B488" i="1"/>
  <c r="B489" i="1"/>
  <c r="H489" i="1"/>
  <c r="S491" i="1"/>
  <c r="AD491" i="1"/>
  <c r="I490" i="1"/>
  <c r="A490" i="1"/>
  <c r="G496" i="34"/>
  <c r="B496" i="34"/>
  <c r="G496" i="30"/>
  <c r="B496" i="30"/>
  <c r="G497" i="31"/>
  <c r="H497" i="31"/>
  <c r="I497" i="32"/>
  <c r="A497" i="32"/>
  <c r="I497" i="33"/>
  <c r="A497" i="33"/>
  <c r="G496" i="36"/>
  <c r="S499" i="38"/>
  <c r="AD499" i="38"/>
  <c r="I498" i="38"/>
  <c r="A498" i="38"/>
  <c r="G497" i="38"/>
  <c r="B495" i="36"/>
  <c r="H495" i="36"/>
  <c r="I497" i="38"/>
  <c r="A497" i="38"/>
  <c r="S498" i="36"/>
  <c r="AD498" i="36"/>
  <c r="I497" i="36"/>
  <c r="A497" i="36"/>
  <c r="H496" i="35"/>
  <c r="B496" i="35"/>
  <c r="H497" i="33"/>
  <c r="B497" i="33"/>
  <c r="S498" i="34"/>
  <c r="AD498" i="34"/>
  <c r="G497" i="34"/>
  <c r="B496" i="32"/>
  <c r="H496" i="32"/>
  <c r="B497" i="32"/>
  <c r="H497" i="32"/>
  <c r="S499" i="33"/>
  <c r="AD499" i="33"/>
  <c r="G498" i="33"/>
  <c r="I498" i="33"/>
  <c r="A498" i="33"/>
  <c r="S499" i="32"/>
  <c r="AD499" i="32"/>
  <c r="G498" i="32"/>
  <c r="G498" i="35"/>
  <c r="S499" i="35"/>
  <c r="AD499" i="35"/>
  <c r="G497" i="35"/>
  <c r="H495" i="34"/>
  <c r="B495" i="34"/>
  <c r="I497" i="35"/>
  <c r="A497" i="35"/>
  <c r="S498" i="30"/>
  <c r="AD498" i="30"/>
  <c r="I498" i="31"/>
  <c r="A498" i="31"/>
  <c r="S499" i="31"/>
  <c r="AD499" i="31"/>
  <c r="S499" i="29"/>
  <c r="AD499" i="29"/>
  <c r="G497" i="29"/>
  <c r="I497" i="29"/>
  <c r="A497" i="29"/>
  <c r="H496" i="29"/>
  <c r="B496" i="29"/>
  <c r="B498" i="37"/>
  <c r="H498" i="37"/>
  <c r="I499" i="37"/>
  <c r="S500" i="37"/>
  <c r="AD500" i="37"/>
  <c r="H496" i="34"/>
  <c r="B497" i="31"/>
  <c r="H496" i="30"/>
  <c r="H490" i="1"/>
  <c r="B490" i="1"/>
  <c r="S492" i="1"/>
  <c r="AD492" i="1"/>
  <c r="I498" i="35"/>
  <c r="A498" i="35"/>
  <c r="G497" i="36"/>
  <c r="H497" i="36"/>
  <c r="G498" i="38"/>
  <c r="H498" i="38"/>
  <c r="H497" i="38"/>
  <c r="B497" i="38"/>
  <c r="S499" i="36"/>
  <c r="AD499" i="36"/>
  <c r="I498" i="36"/>
  <c r="A498" i="36"/>
  <c r="S500" i="38"/>
  <c r="AD500" i="38"/>
  <c r="I499" i="38"/>
  <c r="A499" i="38"/>
  <c r="H496" i="36"/>
  <c r="B496" i="36"/>
  <c r="H497" i="34"/>
  <c r="B497" i="34"/>
  <c r="H498" i="32"/>
  <c r="B498" i="32"/>
  <c r="I498" i="34"/>
  <c r="A498" i="34"/>
  <c r="S499" i="34"/>
  <c r="AD499" i="34"/>
  <c r="S500" i="33"/>
  <c r="AD500" i="33"/>
  <c r="I497" i="34"/>
  <c r="A497" i="34"/>
  <c r="B498" i="33"/>
  <c r="H498" i="33"/>
  <c r="H497" i="35"/>
  <c r="B497" i="35"/>
  <c r="S500" i="35"/>
  <c r="AD500" i="35"/>
  <c r="G499" i="35"/>
  <c r="I498" i="32"/>
  <c r="A498" i="32"/>
  <c r="H498" i="35"/>
  <c r="B498" i="35"/>
  <c r="S500" i="32"/>
  <c r="AD500" i="32"/>
  <c r="I499" i="32"/>
  <c r="A499" i="32"/>
  <c r="G499" i="32"/>
  <c r="G498" i="31"/>
  <c r="G498" i="30"/>
  <c r="S499" i="30"/>
  <c r="AD499" i="30"/>
  <c r="G497" i="30"/>
  <c r="I497" i="30"/>
  <c r="A497" i="30"/>
  <c r="S500" i="31"/>
  <c r="AD500" i="31"/>
  <c r="G499" i="31"/>
  <c r="I499" i="31"/>
  <c r="A499" i="31"/>
  <c r="H497" i="29"/>
  <c r="B497" i="29"/>
  <c r="S500" i="29"/>
  <c r="AD500" i="29"/>
  <c r="G498" i="29"/>
  <c r="I498" i="29"/>
  <c r="A498" i="29"/>
  <c r="G499" i="37"/>
  <c r="B499" i="37"/>
  <c r="G500" i="37"/>
  <c r="U5" i="37"/>
  <c r="U3" i="37"/>
  <c r="U4" i="37"/>
  <c r="A499" i="37"/>
  <c r="I500" i="37"/>
  <c r="AF4" i="37"/>
  <c r="AF3" i="37"/>
  <c r="AF5" i="37"/>
  <c r="A500" i="37"/>
  <c r="S493" i="1"/>
  <c r="AD493" i="1"/>
  <c r="I491" i="1"/>
  <c r="A491" i="1"/>
  <c r="G498" i="34"/>
  <c r="H498" i="34"/>
  <c r="B497" i="36"/>
  <c r="G498" i="36"/>
  <c r="H498" i="36"/>
  <c r="I498" i="30"/>
  <c r="A498" i="30"/>
  <c r="B498" i="38"/>
  <c r="G499" i="38"/>
  <c r="S500" i="36"/>
  <c r="AD500" i="36"/>
  <c r="I500" i="38"/>
  <c r="G500" i="38"/>
  <c r="I499" i="36"/>
  <c r="A499" i="36"/>
  <c r="G499" i="36"/>
  <c r="H499" i="35"/>
  <c r="B499" i="35"/>
  <c r="I500" i="33"/>
  <c r="G500" i="33"/>
  <c r="G499" i="33"/>
  <c r="S500" i="34"/>
  <c r="AD500" i="34"/>
  <c r="I499" i="33"/>
  <c r="A499" i="33"/>
  <c r="H499" i="32"/>
  <c r="B499" i="32"/>
  <c r="I500" i="35"/>
  <c r="G500" i="35"/>
  <c r="I499" i="35"/>
  <c r="A499" i="35"/>
  <c r="I500" i="32"/>
  <c r="G500" i="32"/>
  <c r="H499" i="31"/>
  <c r="B499" i="31"/>
  <c r="I500" i="31"/>
  <c r="G500" i="31"/>
  <c r="H497" i="30"/>
  <c r="B497" i="30"/>
  <c r="H498" i="30"/>
  <c r="B498" i="30"/>
  <c r="S500" i="30"/>
  <c r="AD500" i="30"/>
  <c r="I499" i="30"/>
  <c r="A499" i="30"/>
  <c r="G499" i="30"/>
  <c r="H498" i="31"/>
  <c r="B498" i="31"/>
  <c r="H498" i="29"/>
  <c r="B498" i="29"/>
  <c r="I500" i="29"/>
  <c r="G500" i="29"/>
  <c r="I499" i="29"/>
  <c r="A499" i="29"/>
  <c r="G499" i="29"/>
  <c r="H499" i="37"/>
  <c r="B498" i="34"/>
  <c r="B500" i="37"/>
  <c r="H500" i="37"/>
  <c r="AV11" i="37"/>
  <c r="AS11" i="37"/>
  <c r="J27" i="19"/>
  <c r="AV10" i="37"/>
  <c r="AU10" i="37"/>
  <c r="AT10" i="37"/>
  <c r="AS10" i="37"/>
  <c r="J26" i="19"/>
  <c r="AS12" i="37"/>
  <c r="J28" i="19"/>
  <c r="AV12" i="37"/>
  <c r="AU12" i="37"/>
  <c r="AT12" i="37"/>
  <c r="H491" i="1"/>
  <c r="B491" i="1"/>
  <c r="S494" i="1"/>
  <c r="AD494" i="1"/>
  <c r="I493" i="1"/>
  <c r="A493" i="1"/>
  <c r="I492" i="1"/>
  <c r="A492" i="1"/>
  <c r="B498" i="36"/>
  <c r="H499" i="36"/>
  <c r="B499" i="36"/>
  <c r="H499" i="38"/>
  <c r="B499" i="38"/>
  <c r="A500" i="38"/>
  <c r="AF3" i="38"/>
  <c r="AF4" i="38"/>
  <c r="AF5" i="38"/>
  <c r="H500" i="38"/>
  <c r="B500" i="38"/>
  <c r="U5" i="38"/>
  <c r="U4" i="38"/>
  <c r="U3" i="38"/>
  <c r="G500" i="36"/>
  <c r="I500" i="36"/>
  <c r="I500" i="34"/>
  <c r="G500" i="34"/>
  <c r="H500" i="32"/>
  <c r="B500" i="32"/>
  <c r="U5" i="32"/>
  <c r="U3" i="32"/>
  <c r="U4" i="32"/>
  <c r="B499" i="33"/>
  <c r="H499" i="33"/>
  <c r="G499" i="34"/>
  <c r="B500" i="35"/>
  <c r="H500" i="35"/>
  <c r="U5" i="35"/>
  <c r="U3" i="35"/>
  <c r="U4" i="35"/>
  <c r="I499" i="34"/>
  <c r="A499" i="34"/>
  <c r="A500" i="32"/>
  <c r="AF5" i="32"/>
  <c r="AF4" i="32"/>
  <c r="AF3" i="32"/>
  <c r="H500" i="33"/>
  <c r="B500" i="33"/>
  <c r="U3" i="33"/>
  <c r="U4" i="33"/>
  <c r="U5" i="33"/>
  <c r="A500" i="33"/>
  <c r="AF4" i="33"/>
  <c r="AF3" i="33"/>
  <c r="AF5" i="33"/>
  <c r="A500" i="35"/>
  <c r="AF3" i="35"/>
  <c r="AF5" i="35"/>
  <c r="AF4" i="35"/>
  <c r="I500" i="30"/>
  <c r="G500" i="30"/>
  <c r="B499" i="30"/>
  <c r="H499" i="30"/>
  <c r="B500" i="31"/>
  <c r="H500" i="31"/>
  <c r="U3" i="31"/>
  <c r="U4" i="31"/>
  <c r="U5" i="31"/>
  <c r="A500" i="31"/>
  <c r="AF4" i="31"/>
  <c r="AF5" i="31"/>
  <c r="AF3" i="31"/>
  <c r="H499" i="29"/>
  <c r="B499" i="29"/>
  <c r="B500" i="29"/>
  <c r="H500" i="29"/>
  <c r="U4" i="29"/>
  <c r="U5" i="29"/>
  <c r="U3" i="29"/>
  <c r="A500" i="29"/>
  <c r="AF3" i="29"/>
  <c r="AF5" i="29"/>
  <c r="AF4" i="29"/>
  <c r="AU11" i="37"/>
  <c r="AT11" i="37"/>
  <c r="AV13" i="37"/>
  <c r="B492" i="1"/>
  <c r="H492" i="1"/>
  <c r="B493" i="1"/>
  <c r="H493" i="1"/>
  <c r="S495" i="1"/>
  <c r="AD495" i="1"/>
  <c r="I494" i="1"/>
  <c r="A494" i="1"/>
  <c r="A500" i="36"/>
  <c r="AF4" i="36"/>
  <c r="AF3" i="36"/>
  <c r="AF5" i="36"/>
  <c r="H500" i="36"/>
  <c r="B500" i="36"/>
  <c r="U3" i="36"/>
  <c r="U5" i="36"/>
  <c r="U4" i="36"/>
  <c r="AV11" i="38"/>
  <c r="AS11" i="38"/>
  <c r="B32" i="19"/>
  <c r="AS12" i="38"/>
  <c r="B33" i="19"/>
  <c r="AV12" i="38"/>
  <c r="AV10" i="38"/>
  <c r="AU10" i="38"/>
  <c r="AT10" i="38"/>
  <c r="AS10" i="38"/>
  <c r="B31" i="19"/>
  <c r="AV11" i="33"/>
  <c r="AS11" i="33"/>
  <c r="J17" i="19"/>
  <c r="AS10" i="33"/>
  <c r="J16" i="19"/>
  <c r="AV10" i="33"/>
  <c r="AU10" i="33"/>
  <c r="AT10" i="33"/>
  <c r="AV11" i="35"/>
  <c r="AS11" i="35"/>
  <c r="J22" i="19"/>
  <c r="AV10" i="35"/>
  <c r="AU10" i="35"/>
  <c r="AT10" i="35"/>
  <c r="AS10" i="35"/>
  <c r="J21" i="19"/>
  <c r="AV12" i="35"/>
  <c r="AS12" i="35"/>
  <c r="J23" i="19"/>
  <c r="H499" i="34"/>
  <c r="B499" i="34"/>
  <c r="AV11" i="32"/>
  <c r="AS11" i="32"/>
  <c r="B17" i="19"/>
  <c r="AV10" i="32"/>
  <c r="AU10" i="32"/>
  <c r="AT10" i="32"/>
  <c r="AS10" i="32"/>
  <c r="B16" i="19"/>
  <c r="AS12" i="32"/>
  <c r="B18" i="19"/>
  <c r="AV12" i="32"/>
  <c r="AU12" i="32"/>
  <c r="AT12" i="32"/>
  <c r="B500" i="34"/>
  <c r="H500" i="34"/>
  <c r="U5" i="34"/>
  <c r="U4" i="34"/>
  <c r="U3" i="34"/>
  <c r="AS12" i="33"/>
  <c r="J18" i="19"/>
  <c r="AV12" i="33"/>
  <c r="AU12" i="33"/>
  <c r="AT12" i="33"/>
  <c r="A500" i="34"/>
  <c r="AF5" i="34"/>
  <c r="AF4" i="34"/>
  <c r="AF3" i="34"/>
  <c r="AS12" i="31"/>
  <c r="J13" i="19"/>
  <c r="AV12" i="31"/>
  <c r="AV11" i="31"/>
  <c r="AU12" i="31"/>
  <c r="AT12" i="31"/>
  <c r="AS11" i="31"/>
  <c r="J12" i="19"/>
  <c r="AV10" i="31"/>
  <c r="AU10" i="31"/>
  <c r="AT10" i="31"/>
  <c r="AS10" i="31"/>
  <c r="J11" i="19"/>
  <c r="H500" i="30"/>
  <c r="B500" i="30"/>
  <c r="U5" i="30"/>
  <c r="U4" i="30"/>
  <c r="U3" i="30"/>
  <c r="A500" i="30"/>
  <c r="AF5" i="30"/>
  <c r="AF4" i="30"/>
  <c r="AF3" i="30"/>
  <c r="AV10" i="29"/>
  <c r="AU10" i="29"/>
  <c r="AT10" i="29"/>
  <c r="AS10" i="29"/>
  <c r="J6" i="19"/>
  <c r="AV12" i="29"/>
  <c r="AS12" i="29"/>
  <c r="J8" i="19"/>
  <c r="AV11" i="29"/>
  <c r="AS11" i="29"/>
  <c r="J7" i="19"/>
  <c r="AU12" i="38"/>
  <c r="AT12" i="38"/>
  <c r="AU11" i="38"/>
  <c r="AT11" i="38"/>
  <c r="AU11" i="32"/>
  <c r="AT11" i="32"/>
  <c r="AV13" i="32"/>
  <c r="AU11" i="31"/>
  <c r="AT11" i="31"/>
  <c r="B494" i="1"/>
  <c r="H494" i="1"/>
  <c r="S496" i="1"/>
  <c r="AD496" i="1"/>
  <c r="AU11" i="33"/>
  <c r="AT11" i="33"/>
  <c r="AV13" i="33"/>
  <c r="AU12" i="35"/>
  <c r="AT12" i="35"/>
  <c r="AU11" i="35"/>
  <c r="AT11" i="35"/>
  <c r="AU12" i="29"/>
  <c r="AT12" i="29"/>
  <c r="AU11" i="29"/>
  <c r="AT11" i="29"/>
  <c r="AV13" i="29"/>
  <c r="AV13" i="38"/>
  <c r="AV11" i="36"/>
  <c r="AS11" i="36"/>
  <c r="B27" i="19"/>
  <c r="AV12" i="36"/>
  <c r="AU12" i="36"/>
  <c r="AT12" i="36"/>
  <c r="AS12" i="36"/>
  <c r="B28" i="19"/>
  <c r="AV10" i="36"/>
  <c r="AU10" i="36"/>
  <c r="AT10" i="36"/>
  <c r="AS10" i="36"/>
  <c r="B26" i="19"/>
  <c r="AV12" i="34"/>
  <c r="AS12" i="34"/>
  <c r="B23" i="19"/>
  <c r="AV11" i="34"/>
  <c r="AS11" i="34"/>
  <c r="B22" i="19"/>
  <c r="AV10" i="34"/>
  <c r="AU10" i="34"/>
  <c r="AT10" i="34"/>
  <c r="AS10" i="34"/>
  <c r="B21" i="19"/>
  <c r="AV10" i="30"/>
  <c r="AU10" i="30"/>
  <c r="AT10" i="30"/>
  <c r="AS10" i="30"/>
  <c r="B11" i="19"/>
  <c r="AV11" i="30"/>
  <c r="AU11" i="30"/>
  <c r="AT11" i="30"/>
  <c r="AS11" i="30"/>
  <c r="B12" i="19"/>
  <c r="AV12" i="30"/>
  <c r="AS12" i="30"/>
  <c r="B13" i="19"/>
  <c r="AV13" i="31"/>
  <c r="AV13" i="35"/>
  <c r="S497" i="1"/>
  <c r="AD497" i="1"/>
  <c r="I496" i="1"/>
  <c r="A496" i="1"/>
  <c r="I495" i="1"/>
  <c r="A495" i="1"/>
  <c r="AU12" i="34"/>
  <c r="AT12" i="34"/>
  <c r="AU11" i="34"/>
  <c r="AT11" i="34"/>
  <c r="AU11" i="36"/>
  <c r="AT11" i="36"/>
  <c r="AV13" i="36"/>
  <c r="AU12" i="30"/>
  <c r="AT12" i="30"/>
  <c r="AV13" i="30"/>
  <c r="AV13" i="34"/>
  <c r="H495" i="1"/>
  <c r="B495" i="1"/>
  <c r="H496" i="1"/>
  <c r="B496" i="1"/>
  <c r="S498" i="1"/>
  <c r="AD498" i="1"/>
  <c r="I497" i="1"/>
  <c r="A497" i="1"/>
  <c r="S499" i="1"/>
  <c r="AD499" i="1"/>
  <c r="V5" i="1"/>
  <c r="AG5" i="1"/>
  <c r="AG3" i="1"/>
  <c r="V4" i="1"/>
  <c r="V3" i="1"/>
  <c r="AG4" i="1"/>
  <c r="S500" i="1"/>
  <c r="AD500" i="1"/>
  <c r="H497" i="1"/>
  <c r="B497" i="1"/>
  <c r="I498" i="1"/>
  <c r="A498" i="1"/>
  <c r="AV18" i="1"/>
  <c r="AS18" i="1"/>
  <c r="AV19" i="1"/>
  <c r="AS19" i="1"/>
  <c r="AS20" i="1"/>
  <c r="AV20" i="1"/>
  <c r="D7" i="19"/>
  <c r="D6" i="19"/>
  <c r="I500" i="1"/>
  <c r="B498" i="1"/>
  <c r="H498" i="1"/>
  <c r="D8" i="19"/>
  <c r="I499" i="1"/>
  <c r="A499" i="1"/>
  <c r="AV28" i="1"/>
  <c r="AU20" i="1"/>
  <c r="AT20" i="1"/>
  <c r="AS28" i="1"/>
  <c r="AS27" i="1"/>
  <c r="AV27" i="1"/>
  <c r="AU19" i="1"/>
  <c r="AS26" i="1"/>
  <c r="AV26" i="1"/>
  <c r="AU18" i="1"/>
  <c r="E32" i="19"/>
  <c r="AN6" i="28"/>
  <c r="E17" i="19"/>
  <c r="R6" i="28"/>
  <c r="M18" i="19"/>
  <c r="T6" i="28"/>
  <c r="M23" i="19"/>
  <c r="AB6" i="28"/>
  <c r="M22" i="19"/>
  <c r="AD6" i="28"/>
  <c r="E18" i="19"/>
  <c r="O6" i="28"/>
  <c r="M8" i="19"/>
  <c r="F6" i="28"/>
  <c r="E12" i="19"/>
  <c r="K6" i="28"/>
  <c r="D7" i="26"/>
  <c r="C8" i="28"/>
  <c r="M27" i="19"/>
  <c r="AK6" i="28"/>
  <c r="M17" i="19"/>
  <c r="V6" i="28"/>
  <c r="E23" i="19"/>
  <c r="W6" i="28"/>
  <c r="M7" i="19"/>
  <c r="H6" i="28"/>
  <c r="M12" i="19"/>
  <c r="N6" i="28"/>
  <c r="M28" i="19"/>
  <c r="AI6" i="28"/>
  <c r="D6" i="26"/>
  <c r="E8" i="28"/>
  <c r="E27" i="19"/>
  <c r="AH6" i="28"/>
  <c r="M13" i="19"/>
  <c r="L6" i="28"/>
  <c r="A500" i="1"/>
  <c r="AF5" i="1"/>
  <c r="AF4" i="1"/>
  <c r="AF3" i="1"/>
  <c r="D8" i="26"/>
  <c r="E28" i="19"/>
  <c r="AE6" i="28"/>
  <c r="B500" i="1"/>
  <c r="H500" i="1"/>
  <c r="U5" i="1"/>
  <c r="U4" i="1"/>
  <c r="E22" i="19"/>
  <c r="Z6" i="28"/>
  <c r="E13" i="19"/>
  <c r="I6" i="28"/>
  <c r="B499" i="1"/>
  <c r="H499" i="1"/>
  <c r="E33" i="19"/>
  <c r="AL6" i="28"/>
  <c r="E7" i="19"/>
  <c r="E6" i="28"/>
  <c r="AT19" i="1"/>
  <c r="AT27" i="1"/>
  <c r="AU27" i="1"/>
  <c r="C6" i="28"/>
  <c r="E8" i="19"/>
  <c r="AU26" i="1"/>
  <c r="AT18" i="1"/>
  <c r="AU28" i="1"/>
  <c r="AT28" i="1"/>
  <c r="E8" i="26"/>
  <c r="M27" i="26"/>
  <c r="AK8" i="28"/>
  <c r="M8" i="26"/>
  <c r="F8" i="28"/>
  <c r="M23" i="26"/>
  <c r="AB8" i="28"/>
  <c r="M13" i="26"/>
  <c r="L8" i="28"/>
  <c r="M28" i="26"/>
  <c r="AI8" i="28"/>
  <c r="M7" i="26"/>
  <c r="H8" i="28"/>
  <c r="E28" i="26"/>
  <c r="AE8" i="28"/>
  <c r="E32" i="26"/>
  <c r="AN8" i="28"/>
  <c r="M18" i="26"/>
  <c r="T8" i="28"/>
  <c r="M12" i="26"/>
  <c r="N8" i="28"/>
  <c r="M17" i="26"/>
  <c r="V8" i="28"/>
  <c r="E23" i="26"/>
  <c r="W8" i="28"/>
  <c r="E27" i="26"/>
  <c r="AH8" i="28"/>
  <c r="E12" i="26"/>
  <c r="K8" i="28"/>
  <c r="AV11" i="1"/>
  <c r="AV10" i="1"/>
  <c r="AU11" i="1"/>
  <c r="AT11" i="1"/>
  <c r="AS11" i="1"/>
  <c r="AU10" i="1"/>
  <c r="AT10" i="1"/>
  <c r="E13" i="26"/>
  <c r="I8" i="28"/>
  <c r="AV12" i="1"/>
  <c r="AU12" i="1"/>
  <c r="AT12" i="1"/>
  <c r="AS12" i="1"/>
  <c r="M22" i="26"/>
  <c r="AD8" i="28"/>
  <c r="E33" i="26"/>
  <c r="AL8" i="28"/>
  <c r="E22" i="26"/>
  <c r="Z8" i="28"/>
  <c r="E7" i="26"/>
  <c r="E17" i="26"/>
  <c r="R8" i="28"/>
  <c r="E18" i="26"/>
  <c r="O8" i="28"/>
  <c r="AT26" i="1"/>
  <c r="AV29" i="1"/>
  <c r="AV21" i="1"/>
  <c r="B7" i="19"/>
  <c r="AV13" i="1"/>
  <c r="B8" i="19"/>
  <c r="B6" i="19"/>
  <c r="C28" i="19"/>
  <c r="AE5" i="28"/>
  <c r="T5" i="28"/>
  <c r="K18" i="19"/>
  <c r="C5" i="28"/>
  <c r="C8" i="19"/>
  <c r="K12" i="19"/>
  <c r="N5" i="28"/>
  <c r="C7" i="19"/>
  <c r="E5" i="28"/>
  <c r="AI5" i="28"/>
  <c r="K28" i="19"/>
  <c r="Z5" i="28"/>
  <c r="C22" i="19"/>
  <c r="K23" i="19"/>
  <c r="AB5" i="28"/>
  <c r="C32" i="19"/>
  <c r="AN5" i="28"/>
  <c r="K7" i="19"/>
  <c r="H5" i="28"/>
  <c r="C33" i="19"/>
  <c r="AL5" i="28"/>
  <c r="O5" i="28"/>
  <c r="C18" i="19"/>
  <c r="C12" i="19"/>
  <c r="K5" i="28"/>
  <c r="C27" i="19"/>
  <c r="AH5" i="28"/>
  <c r="K13" i="19"/>
  <c r="L5" i="28"/>
  <c r="C13" i="19"/>
  <c r="I5" i="28"/>
  <c r="K17" i="19"/>
  <c r="V5" i="28"/>
  <c r="C17" i="19"/>
  <c r="R5" i="28"/>
  <c r="C23" i="19"/>
  <c r="W5" i="28"/>
  <c r="K27" i="19"/>
  <c r="AK5" i="28"/>
  <c r="AD5" i="28"/>
  <c r="K22" i="19"/>
  <c r="K8" i="19"/>
  <c r="F5" i="28"/>
</calcChain>
</file>

<file path=xl/sharedStrings.xml><?xml version="1.0" encoding="utf-8"?>
<sst xmlns="http://schemas.openxmlformats.org/spreadsheetml/2006/main" count="1681" uniqueCount="74">
  <si>
    <t>norm</t>
  </si>
  <si>
    <t>freq</t>
  </si>
  <si>
    <t>toets:</t>
  </si>
  <si>
    <t>normgroep:</t>
  </si>
  <si>
    <t>aantal lln:</t>
  </si>
  <si>
    <t>V-max:</t>
  </si>
  <si>
    <t>Standaard</t>
  </si>
  <si>
    <t>Norm</t>
  </si>
  <si>
    <t>School</t>
  </si>
  <si>
    <t>Ambitie</t>
  </si>
  <si>
    <t>Vaard.h score</t>
  </si>
  <si>
    <t>niveau perc</t>
  </si>
  <si>
    <t>cum perc</t>
  </si>
  <si>
    <t>school std</t>
  </si>
  <si>
    <t>std perc</t>
  </si>
  <si>
    <t>ambitie cum</t>
  </si>
  <si>
    <t>ambitie perc</t>
  </si>
  <si>
    <t>score</t>
  </si>
  <si>
    <t>aant.</t>
  </si>
  <si>
    <t>%</t>
  </si>
  <si>
    <t>%-cum</t>
  </si>
  <si>
    <t xml:space="preserve"> </t>
  </si>
  <si>
    <t>Basis</t>
  </si>
  <si>
    <t>Breedte</t>
  </si>
  <si>
    <t>Plus</t>
  </si>
  <si>
    <t>Diepte</t>
  </si>
  <si>
    <t>I</t>
  </si>
  <si>
    <t>V</t>
  </si>
  <si>
    <t>II,III,IV</t>
  </si>
  <si>
    <t>aantal</t>
  </si>
  <si>
    <t>niveau I-V</t>
  </si>
  <si>
    <t>niveau A-E</t>
  </si>
  <si>
    <t>school ambitie</t>
  </si>
  <si>
    <t>M3</t>
  </si>
  <si>
    <t>M4</t>
  </si>
  <si>
    <t>M5</t>
  </si>
  <si>
    <t>M6</t>
  </si>
  <si>
    <t>M7</t>
  </si>
  <si>
    <t>M8</t>
  </si>
  <si>
    <t>namen</t>
  </si>
  <si>
    <t>Landelijke norm</t>
  </si>
  <si>
    <t>Resultaat</t>
  </si>
  <si>
    <t>&gt;</t>
  </si>
  <si>
    <t>E3</t>
  </si>
  <si>
    <t>E4</t>
  </si>
  <si>
    <t>E5</t>
  </si>
  <si>
    <t>E6</t>
  </si>
  <si>
    <t>E7</t>
  </si>
  <si>
    <t>Schooljaar:</t>
  </si>
  <si>
    <t>VdS</t>
  </si>
  <si>
    <t>Leerresultaten Onderwijsprofiel</t>
  </si>
  <si>
    <t>In onderstaande tabel zijn de ondergrens en bovengrens  opgenomen die horen bij de Basisgroep. Eerst in termen van vaardigheidscore en daaronder in termen van OC-waarde. Onder de landelijke norm is er ruimte voor de school om haar schoolnorm in te vullen, zowel de huidige, als de norm die de school over een …. jaar wil behalen.</t>
  </si>
  <si>
    <t>Huidige schoolnorm VS</t>
  </si>
  <si>
    <t xml:space="preserve">Landelijke norm VS </t>
  </si>
  <si>
    <t>-</t>
  </si>
  <si>
    <t>Landelijke norm 4D</t>
  </si>
  <si>
    <t>Huidige schoolnorm 4D</t>
  </si>
  <si>
    <t>Schoolnorm over … jaar 4D</t>
  </si>
  <si>
    <t>V-min:</t>
  </si>
  <si>
    <t>B8</t>
  </si>
  <si>
    <t>Uitstroom</t>
  </si>
  <si>
    <t>pro</t>
  </si>
  <si>
    <t>vmbo-bb</t>
  </si>
  <si>
    <t>vmbo-bb/kb</t>
  </si>
  <si>
    <t>vmbo-kb</t>
  </si>
  <si>
    <t>vmbo-kb/gt</t>
  </si>
  <si>
    <t>vmbo-gt</t>
  </si>
  <si>
    <t>vmbo-gt/havo</t>
  </si>
  <si>
    <t>havo</t>
  </si>
  <si>
    <t>havo/vwo</t>
  </si>
  <si>
    <t>vwo</t>
  </si>
  <si>
    <t>&gt;230</t>
  </si>
  <si>
    <t>Spelling 3.0</t>
  </si>
  <si>
    <t>Spelling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</si>
</sst>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x14ac:knownFonts="1">
    <font>
      <sz val="8"/>
      <name val="Verdana"/>
    </font>
    <font>
      <sz val="8"/>
      <color indexed="18"/>
      <name val="Verdana"/>
      <family val="2"/>
    </font>
    <font>
      <b/>
      <sz val="8"/>
      <color indexed="20"/>
      <name val="Verdana"/>
      <family val="2"/>
    </font>
    <font>
      <b/>
      <sz val="8"/>
      <name val="Verdana"/>
      <family val="2"/>
    </font>
    <font>
      <b/>
      <sz val="10"/>
      <color indexed="18"/>
      <name val="Verdana"/>
      <family val="2"/>
    </font>
    <font>
      <sz val="8"/>
      <color indexed="9"/>
      <name val="Verdana"/>
      <family val="2"/>
    </font>
    <font>
      <sz val="8"/>
      <name val="Verdana"/>
      <family val="2"/>
    </font>
    <font>
      <sz val="8"/>
      <color theme="3"/>
      <name val="Verdana"/>
      <family val="2"/>
    </font>
    <font>
      <sz val="8"/>
      <color theme="0"/>
      <name val="Verdana"/>
      <family val="2"/>
    </font>
    <font>
      <sz val="8"/>
      <color rgb="FF002060"/>
      <name val="Verdana"/>
      <family val="2"/>
    </font>
    <font>
      <sz val="11"/>
      <name val="Calibri"/>
      <family val="2"/>
    </font>
    <font>
      <b/>
      <sz val="11"/>
      <name val="Calibri"/>
      <family val="2"/>
    </font>
    <font>
      <i/>
      <sz val="11"/>
      <name val="Calibri"/>
      <family val="2"/>
    </font>
    <font>
      <b/>
      <i/>
      <sz val="11"/>
      <name val="Calibri"/>
      <family val="2"/>
    </font>
    <font>
      <sz val="10"/>
      <color theme="1"/>
      <name val="Verdana"/>
      <family val="2"/>
    </font>
    <font>
      <sz val="8"/>
      <color rgb="FFFF0000"/>
      <name val="Verdana"/>
      <family val="2"/>
    </font>
    <font>
      <sz val="9"/>
      <color theme="0"/>
      <name val="Verdana"/>
      <family val="2"/>
    </font>
    <font>
      <sz val="8"/>
      <color theme="1"/>
      <name val="Verdana"/>
      <family val="2"/>
    </font>
    <font>
      <b/>
      <sz val="8"/>
      <color theme="1"/>
      <name val="Verdana"/>
      <family val="2"/>
    </font>
    <font>
      <b/>
      <sz val="8"/>
      <color theme="0"/>
      <name val="Verdana"/>
      <family val="2"/>
    </font>
    <font>
      <b/>
      <sz val="10"/>
      <color theme="1"/>
      <name val="Verdana"/>
      <family val="2"/>
    </font>
    <font>
      <sz val="8"/>
      <color theme="9" tint="-0.249977111117893"/>
      <name val="Verdana"/>
      <family val="2"/>
    </font>
  </fonts>
  <fills count="28">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solid">
        <fgColor rgb="FFFFCCFF"/>
        <bgColor indexed="64"/>
      </patternFill>
    </fill>
    <fill>
      <patternFill patternType="solid">
        <fgColor rgb="FFCCFFFF"/>
        <bgColor indexed="64"/>
      </patternFill>
    </fill>
    <fill>
      <patternFill patternType="solid">
        <fgColor rgb="FFFFFF7D"/>
        <bgColor indexed="64"/>
      </patternFill>
    </fill>
    <fill>
      <patternFill patternType="solid">
        <fgColor theme="0"/>
        <bgColor indexed="64"/>
      </patternFill>
    </fill>
    <fill>
      <patternFill patternType="solid">
        <fgColor rgb="FFDC1E1E"/>
        <bgColor indexed="64"/>
      </patternFill>
    </fill>
    <fill>
      <patternFill patternType="solid">
        <fgColor rgb="FFFF6600"/>
        <bgColor indexed="64"/>
      </patternFill>
    </fill>
    <fill>
      <patternFill patternType="solid">
        <fgColor rgb="FF0066FF"/>
        <bgColor indexed="64"/>
      </patternFill>
    </fill>
    <fill>
      <patternFill patternType="solid">
        <fgColor rgb="FF00B48C"/>
        <bgColor indexed="64"/>
      </patternFill>
    </fill>
    <fill>
      <patternFill patternType="solid">
        <fgColor rgb="FFFFCC99"/>
        <bgColor indexed="64"/>
      </patternFill>
    </fill>
    <fill>
      <patternFill patternType="solid">
        <fgColor rgb="FFCCFFCC"/>
        <bgColor indexed="64"/>
      </patternFill>
    </fill>
    <fill>
      <patternFill patternType="solid">
        <fgColor rgb="FFFFFF99"/>
        <bgColor indexed="64"/>
      </patternFill>
    </fill>
    <fill>
      <patternFill patternType="solid">
        <fgColor rgb="FFFFFF00"/>
        <bgColor indexed="64"/>
      </patternFill>
    </fill>
    <fill>
      <patternFill patternType="solid">
        <fgColor rgb="FF007800"/>
        <bgColor indexed="64"/>
      </patternFill>
    </fill>
    <fill>
      <patternFill patternType="solid">
        <fgColor rgb="FFA0DC3C"/>
        <bgColor indexed="64"/>
      </patternFill>
    </fill>
    <fill>
      <patternFill patternType="solid">
        <fgColor rgb="FF99CCFF"/>
        <bgColor indexed="64"/>
      </patternFill>
    </fill>
    <fill>
      <patternFill patternType="solid">
        <fgColor rgb="FFFF99CC"/>
        <bgColor indexed="64"/>
      </patternFill>
    </fill>
    <fill>
      <patternFill patternType="solid">
        <fgColor rgb="FF538ED5"/>
        <bgColor indexed="64"/>
      </patternFill>
    </fill>
    <fill>
      <patternFill patternType="solid">
        <fgColor rgb="FF8DB4E3"/>
        <bgColor indexed="64"/>
      </patternFill>
    </fill>
    <fill>
      <patternFill patternType="darkVertical">
        <fgColor rgb="FFFFCC99"/>
        <bgColor rgb="FFFFFF66"/>
      </patternFill>
    </fill>
    <fill>
      <patternFill patternType="solid">
        <fgColor rgb="FFFFFF66"/>
        <bgColor indexed="64"/>
      </patternFill>
    </fill>
    <fill>
      <patternFill patternType="darkVertical">
        <fgColor rgb="FFFFFF66"/>
        <bgColor rgb="FFCCFFCC"/>
      </patternFill>
    </fill>
    <fill>
      <patternFill patternType="darkVertical">
        <fgColor rgb="FFCCFFCC"/>
        <bgColor rgb="FFCC99FF"/>
      </patternFill>
    </fill>
    <fill>
      <patternFill patternType="solid">
        <fgColor rgb="FFCC99FF"/>
        <bgColor indexed="64"/>
      </patternFill>
    </fill>
    <fill>
      <patternFill patternType="darkVertical">
        <fgColor rgb="FFCC99FF"/>
        <bgColor rgb="FF99CCFF"/>
      </patternFill>
    </fill>
  </fills>
  <borders count="61">
    <border>
      <left/>
      <right/>
      <top/>
      <bottom/>
      <diagonal/>
    </border>
    <border>
      <left style="double">
        <color indexed="64"/>
      </left>
      <right/>
      <top/>
      <bottom/>
      <diagonal/>
    </border>
    <border>
      <left/>
      <right style="double">
        <color indexed="64"/>
      </right>
      <top/>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top/>
      <bottom style="thin">
        <color indexed="64"/>
      </bottom>
      <diagonal/>
    </border>
    <border>
      <left/>
      <right style="double">
        <color indexed="64"/>
      </right>
      <top/>
      <bottom style="thin">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top style="thin">
        <color indexed="64"/>
      </top>
      <bottom style="double">
        <color indexed="64"/>
      </bottom>
      <diagonal/>
    </border>
    <border>
      <left style="thin">
        <color indexed="18"/>
      </left>
      <right/>
      <top style="thin">
        <color indexed="18"/>
      </top>
      <bottom style="thin">
        <color indexed="18"/>
      </bottom>
      <diagonal/>
    </border>
    <border>
      <left/>
      <right/>
      <top style="thin">
        <color indexed="18"/>
      </top>
      <bottom style="thin">
        <color indexed="18"/>
      </bottom>
      <diagonal/>
    </border>
    <border>
      <left/>
      <right style="thin">
        <color indexed="18"/>
      </right>
      <top style="thin">
        <color indexed="18"/>
      </top>
      <bottom style="thin">
        <color indexed="18"/>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style="double">
        <color indexed="64"/>
      </left>
      <right style="double">
        <color indexed="64"/>
      </right>
      <top/>
      <bottom/>
      <diagonal/>
    </border>
    <border>
      <left/>
      <right style="double">
        <color indexed="64"/>
      </right>
      <top style="thin">
        <color indexed="64"/>
      </top>
      <bottom/>
      <diagonal/>
    </border>
    <border>
      <left/>
      <right/>
      <top style="double">
        <color indexed="64"/>
      </top>
      <bottom style="double">
        <color indexed="64"/>
      </bottom>
      <diagonal/>
    </border>
    <border>
      <left/>
      <right/>
      <top/>
      <bottom style="double">
        <color theme="0"/>
      </bottom>
      <diagonal/>
    </border>
    <border>
      <left/>
      <right style="double">
        <color theme="0"/>
      </right>
      <top/>
      <bottom style="double">
        <color theme="0"/>
      </bottom>
      <diagonal/>
    </border>
    <border>
      <left/>
      <right/>
      <top style="double">
        <color theme="0"/>
      </top>
      <bottom style="double">
        <color theme="0"/>
      </bottom>
      <diagonal/>
    </border>
    <border>
      <left/>
      <right style="double">
        <color theme="0"/>
      </right>
      <top style="double">
        <color theme="0"/>
      </top>
      <bottom style="double">
        <color theme="0"/>
      </bottom>
      <diagonal/>
    </border>
    <border>
      <left/>
      <right/>
      <top style="double">
        <color indexed="64"/>
      </top>
      <bottom style="double">
        <color theme="1"/>
      </bottom>
      <diagonal/>
    </border>
    <border>
      <left/>
      <right/>
      <top style="double">
        <color theme="0"/>
      </top>
      <bottom style="double">
        <color theme="1"/>
      </bottom>
      <diagonal/>
    </border>
    <border>
      <left/>
      <right/>
      <top/>
      <bottom style="double">
        <color theme="1"/>
      </bottom>
      <diagonal/>
    </border>
    <border>
      <left/>
      <right/>
      <top/>
      <bottom style="thin">
        <color theme="1"/>
      </bottom>
      <diagonal/>
    </border>
    <border>
      <left/>
      <right/>
      <top style="double">
        <color theme="0"/>
      </top>
      <bottom style="thin">
        <color theme="1"/>
      </bottom>
      <diagonal/>
    </border>
    <border>
      <left/>
      <right/>
      <top style="double">
        <color theme="1"/>
      </top>
      <bottom style="double">
        <color theme="0"/>
      </bottom>
      <diagonal/>
    </border>
    <border>
      <left/>
      <right/>
      <top style="double">
        <color theme="0"/>
      </top>
      <bottom style="double">
        <color indexed="64"/>
      </bottom>
      <diagonal/>
    </border>
    <border>
      <left/>
      <right/>
      <top style="thin">
        <color theme="3" tint="-0.499984740745262"/>
      </top>
      <bottom style="double">
        <color indexed="64"/>
      </bottom>
      <diagonal/>
    </border>
    <border>
      <left/>
      <right/>
      <top/>
      <bottom style="thin">
        <color theme="3" tint="-0.499984740745262"/>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style="thin">
        <color theme="0"/>
      </left>
      <right/>
      <top style="thin">
        <color theme="0"/>
      </top>
      <bottom/>
      <diagonal/>
    </border>
    <border>
      <left style="thin">
        <color theme="0"/>
      </left>
      <right/>
      <top/>
      <bottom style="thin">
        <color theme="0"/>
      </bottom>
      <diagonal/>
    </border>
    <border>
      <left/>
      <right style="thin">
        <color theme="0"/>
      </right>
      <top style="thin">
        <color theme="0"/>
      </top>
      <bottom style="thin">
        <color theme="0"/>
      </bottom>
      <diagonal/>
    </border>
    <border>
      <left style="double">
        <color theme="1"/>
      </left>
      <right/>
      <top style="double">
        <color theme="1"/>
      </top>
      <bottom/>
      <diagonal/>
    </border>
    <border>
      <left/>
      <right/>
      <top style="double">
        <color theme="1"/>
      </top>
      <bottom/>
      <diagonal/>
    </border>
    <border>
      <left/>
      <right style="double">
        <color theme="1"/>
      </right>
      <top style="double">
        <color theme="1"/>
      </top>
      <bottom/>
      <diagonal/>
    </border>
    <border>
      <left style="double">
        <color theme="1"/>
      </left>
      <right/>
      <top/>
      <bottom/>
      <diagonal/>
    </border>
    <border>
      <left/>
      <right style="double">
        <color theme="1"/>
      </right>
      <top/>
      <bottom/>
      <diagonal/>
    </border>
    <border>
      <left style="double">
        <color theme="1"/>
      </left>
      <right/>
      <top/>
      <bottom style="double">
        <color theme="1"/>
      </bottom>
      <diagonal/>
    </border>
    <border>
      <left/>
      <right style="double">
        <color theme="1"/>
      </right>
      <top/>
      <bottom style="double">
        <color theme="1"/>
      </bottom>
      <diagonal/>
    </border>
    <border>
      <left/>
      <right/>
      <top style="thin">
        <color theme="1"/>
      </top>
      <bottom style="thin">
        <color theme="1"/>
      </bottom>
      <diagonal/>
    </border>
    <border>
      <left/>
      <right/>
      <top style="thin">
        <color theme="1"/>
      </top>
      <bottom/>
      <diagonal/>
    </border>
  </borders>
  <cellStyleXfs count="2">
    <xf numFmtId="0" fontId="0" fillId="0" borderId="0"/>
    <xf numFmtId="0" fontId="6" fillId="0" borderId="0"/>
  </cellStyleXfs>
  <cellXfs count="236">
    <xf numFmtId="0" fontId="0" fillId="0" borderId="0" xfId="0"/>
    <xf numFmtId="0" fontId="0" fillId="0" borderId="0" xfId="0" applyProtection="1">
      <protection hidden="1"/>
    </xf>
    <xf numFmtId="9" fontId="0" fillId="0" borderId="0" xfId="0" applyNumberFormat="1" applyProtection="1">
      <protection hidden="1"/>
    </xf>
    <xf numFmtId="0" fontId="0" fillId="0" borderId="2" xfId="0" applyBorder="1"/>
    <xf numFmtId="0" fontId="0" fillId="0" borderId="1" xfId="0" applyBorder="1"/>
    <xf numFmtId="0" fontId="1" fillId="5" borderId="0" xfId="0" applyFont="1" applyFill="1" applyBorder="1" applyAlignment="1">
      <alignment horizontal="center"/>
    </xf>
    <xf numFmtId="0" fontId="2" fillId="3" borderId="0" xfId="0" applyFont="1" applyFill="1" applyAlignment="1" applyProtection="1">
      <alignment horizontal="center"/>
      <protection locked="0"/>
    </xf>
    <xf numFmtId="0" fontId="0" fillId="0" borderId="0" xfId="0" applyBorder="1"/>
    <xf numFmtId="0" fontId="0" fillId="0" borderId="26" xfId="0" applyBorder="1"/>
    <xf numFmtId="1" fontId="1" fillId="5" borderId="0" xfId="0" applyNumberFormat="1" applyFont="1" applyFill="1" applyBorder="1" applyAlignment="1">
      <alignment horizontal="center"/>
    </xf>
    <xf numFmtId="0" fontId="9" fillId="4" borderId="0" xfId="0" applyFont="1" applyFill="1" applyBorder="1" applyAlignment="1">
      <alignment horizontal="center"/>
    </xf>
    <xf numFmtId="9" fontId="9" fillId="4" borderId="0" xfId="0" applyNumberFormat="1" applyFont="1" applyFill="1" applyBorder="1" applyAlignment="1">
      <alignment horizontal="center"/>
    </xf>
    <xf numFmtId="0" fontId="9" fillId="4" borderId="3" xfId="0" applyFont="1" applyFill="1" applyBorder="1" applyAlignment="1">
      <alignment horizontal="center"/>
    </xf>
    <xf numFmtId="0" fontId="9" fillId="4" borderId="12" xfId="0" applyFont="1" applyFill="1" applyBorder="1" applyAlignment="1">
      <alignment horizontal="center"/>
    </xf>
    <xf numFmtId="1" fontId="0" fillId="0" borderId="0" xfId="0" applyNumberFormat="1"/>
    <xf numFmtId="0" fontId="6" fillId="0" borderId="0" xfId="1" applyAlignment="1">
      <alignment horizontal="center" vertical="center"/>
    </xf>
    <xf numFmtId="0" fontId="6" fillId="0" borderId="0" xfId="1"/>
    <xf numFmtId="0" fontId="13" fillId="0" borderId="16" xfId="1" applyFont="1" applyBorder="1" applyAlignment="1">
      <alignment vertical="center" wrapText="1"/>
    </xf>
    <xf numFmtId="0" fontId="3" fillId="0" borderId="16" xfId="1" applyFont="1" applyBorder="1" applyAlignment="1">
      <alignment horizontal="center" vertical="center"/>
    </xf>
    <xf numFmtId="0" fontId="10" fillId="0" borderId="42" xfId="1" applyFont="1" applyBorder="1" applyAlignment="1">
      <alignment horizontal="left" vertical="center" wrapText="1"/>
    </xf>
    <xf numFmtId="1" fontId="10" fillId="0" borderId="16" xfId="1" applyNumberFormat="1" applyFont="1" applyBorder="1" applyAlignment="1">
      <alignment horizontal="center" vertical="center" wrapText="1"/>
    </xf>
    <xf numFmtId="1" fontId="10" fillId="0" borderId="20" xfId="1" applyNumberFormat="1" applyFont="1" applyBorder="1" applyAlignment="1">
      <alignment horizontal="center" vertical="center" wrapText="1"/>
    </xf>
    <xf numFmtId="1" fontId="10" fillId="0" borderId="22" xfId="1" applyNumberFormat="1" applyFont="1" applyBorder="1" applyAlignment="1">
      <alignment horizontal="center" vertical="center" wrapText="1"/>
    </xf>
    <xf numFmtId="1" fontId="10" fillId="0" borderId="21" xfId="1" applyNumberFormat="1" applyFont="1" applyBorder="1" applyAlignment="1">
      <alignment horizontal="center" vertical="center" wrapText="1"/>
    </xf>
    <xf numFmtId="1" fontId="10" fillId="0" borderId="0" xfId="1" applyNumberFormat="1" applyFont="1" applyBorder="1" applyAlignment="1">
      <alignment vertical="center" wrapText="1"/>
    </xf>
    <xf numFmtId="1" fontId="10" fillId="0" borderId="0" xfId="1" applyNumberFormat="1" applyFont="1" applyBorder="1" applyAlignment="1">
      <alignment horizontal="center" vertical="center" wrapText="1"/>
    </xf>
    <xf numFmtId="0" fontId="10" fillId="0" borderId="16" xfId="1" applyFont="1" applyBorder="1" applyAlignment="1">
      <alignment horizontal="left" vertical="center" wrapText="1"/>
    </xf>
    <xf numFmtId="1" fontId="10" fillId="0" borderId="16" xfId="1" applyNumberFormat="1" applyFont="1" applyBorder="1" applyAlignment="1" applyProtection="1">
      <alignment horizontal="center" vertical="center" wrapText="1"/>
      <protection locked="0"/>
    </xf>
    <xf numFmtId="1" fontId="6" fillId="0" borderId="22" xfId="1" applyNumberFormat="1" applyBorder="1" applyProtection="1">
      <protection locked="0"/>
    </xf>
    <xf numFmtId="1" fontId="10" fillId="0" borderId="20" xfId="1" applyNumberFormat="1" applyFont="1" applyBorder="1" applyAlignment="1" applyProtection="1">
      <alignment horizontal="center" vertical="center" wrapText="1"/>
      <protection locked="0"/>
    </xf>
    <xf numFmtId="0" fontId="3" fillId="0" borderId="22" xfId="1" applyFont="1" applyBorder="1" applyAlignment="1">
      <alignment horizontal="center" vertical="center"/>
    </xf>
    <xf numFmtId="1" fontId="10" fillId="0" borderId="43" xfId="1" applyNumberFormat="1" applyFont="1" applyBorder="1" applyAlignment="1">
      <alignment horizontal="center" vertical="center" wrapText="1"/>
    </xf>
    <xf numFmtId="1" fontId="10" fillId="0" borderId="21" xfId="1" applyNumberFormat="1" applyFont="1" applyBorder="1" applyAlignment="1" applyProtection="1">
      <alignment horizontal="center" vertical="center" wrapText="1"/>
      <protection locked="0"/>
    </xf>
    <xf numFmtId="1" fontId="10" fillId="0" borderId="44" xfId="1" applyNumberFormat="1" applyFont="1" applyBorder="1" applyAlignment="1">
      <alignment horizontal="center" vertical="center" wrapText="1"/>
    </xf>
    <xf numFmtId="0" fontId="11" fillId="0" borderId="45" xfId="1" applyFont="1" applyBorder="1" applyAlignment="1">
      <alignment vertical="center"/>
    </xf>
    <xf numFmtId="0" fontId="6" fillId="0" borderId="45" xfId="1" applyBorder="1" applyAlignment="1">
      <alignment horizontal="center" vertical="center"/>
    </xf>
    <xf numFmtId="0" fontId="6" fillId="0" borderId="45" xfId="1" applyBorder="1"/>
    <xf numFmtId="49" fontId="12" fillId="0" borderId="45" xfId="1" applyNumberFormat="1" applyFont="1" applyBorder="1" applyAlignment="1">
      <alignment horizontal="left" vertical="top" wrapText="1"/>
    </xf>
    <xf numFmtId="0" fontId="6" fillId="0" borderId="46" xfId="1" applyBorder="1"/>
    <xf numFmtId="0" fontId="6" fillId="0" borderId="46" xfId="1" applyBorder="1" applyAlignment="1">
      <alignment horizontal="center" vertical="center"/>
    </xf>
    <xf numFmtId="0" fontId="10" fillId="0" borderId="47" xfId="1" applyFont="1" applyBorder="1" applyAlignment="1">
      <alignment vertical="center"/>
    </xf>
    <xf numFmtId="0" fontId="6" fillId="0" borderId="47" xfId="1" applyBorder="1" applyAlignment="1">
      <alignment horizontal="center" vertical="center"/>
    </xf>
    <xf numFmtId="0" fontId="6" fillId="0" borderId="47" xfId="1" applyBorder="1"/>
    <xf numFmtId="0" fontId="6" fillId="0" borderId="48" xfId="1" applyBorder="1"/>
    <xf numFmtId="49" fontId="12" fillId="0" borderId="48" xfId="1" applyNumberFormat="1" applyFont="1" applyBorder="1" applyAlignment="1">
      <alignment horizontal="left" vertical="top" wrapText="1"/>
    </xf>
    <xf numFmtId="0" fontId="6" fillId="0" borderId="49" xfId="1" applyBorder="1"/>
    <xf numFmtId="0" fontId="6" fillId="0" borderId="50" xfId="1" applyBorder="1"/>
    <xf numFmtId="49" fontId="12" fillId="0" borderId="45" xfId="1" applyNumberFormat="1" applyFont="1" applyBorder="1" applyAlignment="1">
      <alignment vertical="center" wrapText="1"/>
    </xf>
    <xf numFmtId="0" fontId="8" fillId="0" borderId="45" xfId="1" applyFont="1" applyBorder="1"/>
    <xf numFmtId="0" fontId="6" fillId="0" borderId="51" xfId="1" applyBorder="1"/>
    <xf numFmtId="0" fontId="14" fillId="0" borderId="0" xfId="0" applyFont="1" applyAlignment="1">
      <alignment horizontal="center" vertical="center"/>
    </xf>
    <xf numFmtId="0" fontId="14" fillId="6" borderId="0" xfId="0" applyFont="1" applyFill="1" applyAlignment="1">
      <alignment horizontal="center" vertical="center"/>
    </xf>
    <xf numFmtId="0" fontId="6" fillId="0" borderId="45" xfId="1" applyFont="1" applyBorder="1"/>
    <xf numFmtId="0" fontId="6" fillId="0" borderId="48" xfId="1" applyFont="1" applyBorder="1"/>
    <xf numFmtId="0" fontId="15" fillId="0" borderId="45" xfId="1" applyFont="1" applyBorder="1"/>
    <xf numFmtId="0" fontId="0" fillId="7" borderId="0" xfId="0" applyFill="1"/>
    <xf numFmtId="0" fontId="8" fillId="7" borderId="0" xfId="0" applyFont="1" applyFill="1"/>
    <xf numFmtId="0" fontId="19" fillId="7" borderId="0" xfId="0" applyFont="1" applyFill="1" applyAlignment="1" applyProtection="1">
      <alignment horizontal="center"/>
    </xf>
    <xf numFmtId="9" fontId="8" fillId="7" borderId="0" xfId="0" applyNumberFormat="1" applyFont="1" applyFill="1"/>
    <xf numFmtId="1" fontId="8" fillId="7" borderId="0" xfId="0" applyNumberFormat="1" applyFont="1" applyFill="1" applyAlignment="1" applyProtection="1">
      <alignment horizontal="center"/>
    </xf>
    <xf numFmtId="9" fontId="8" fillId="7" borderId="0" xfId="0" applyNumberFormat="1" applyFont="1" applyFill="1" applyAlignment="1">
      <alignment horizontal="center"/>
    </xf>
    <xf numFmtId="9" fontId="8" fillId="7" borderId="0" xfId="0" applyNumberFormat="1" applyFont="1" applyFill="1" applyAlignment="1">
      <alignment horizontal="right"/>
    </xf>
    <xf numFmtId="0" fontId="19" fillId="7" borderId="0" xfId="0" applyFont="1" applyFill="1" applyAlignment="1">
      <alignment horizontal="center"/>
    </xf>
    <xf numFmtId="0" fontId="19" fillId="7" borderId="0" xfId="0" applyFont="1" applyFill="1" applyAlignment="1" applyProtection="1">
      <alignment horizontal="center"/>
      <protection locked="0"/>
    </xf>
    <xf numFmtId="0" fontId="19" fillId="7" borderId="0" xfId="0" applyFont="1" applyFill="1"/>
    <xf numFmtId="0" fontId="8" fillId="7" borderId="0" xfId="0" applyFont="1" applyFill="1" applyAlignment="1" applyProtection="1">
      <alignment horizontal="center"/>
      <protection locked="0"/>
    </xf>
    <xf numFmtId="9" fontId="8" fillId="7" borderId="0" xfId="0" applyNumberFormat="1" applyFont="1" applyFill="1" applyAlignment="1" applyProtection="1">
      <alignment horizontal="center"/>
    </xf>
    <xf numFmtId="1" fontId="8" fillId="7" borderId="0" xfId="0" applyNumberFormat="1" applyFont="1" applyFill="1" applyAlignment="1" applyProtection="1">
      <alignment horizontal="center"/>
      <protection locked="0"/>
    </xf>
    <xf numFmtId="0" fontId="17" fillId="7" borderId="0" xfId="0" applyFont="1" applyFill="1"/>
    <xf numFmtId="0" fontId="18" fillId="7" borderId="0" xfId="0" applyFont="1" applyFill="1" applyAlignment="1" applyProtection="1">
      <alignment horizontal="center"/>
    </xf>
    <xf numFmtId="9" fontId="17" fillId="7" borderId="0" xfId="0" applyNumberFormat="1" applyFont="1" applyFill="1"/>
    <xf numFmtId="0" fontId="17" fillId="7" borderId="0" xfId="0" applyFont="1" applyFill="1" applyAlignment="1" applyProtection="1">
      <alignment horizontal="center"/>
    </xf>
    <xf numFmtId="1" fontId="17" fillId="7" borderId="0" xfId="0" applyNumberFormat="1" applyFont="1" applyFill="1" applyAlignment="1" applyProtection="1">
      <alignment horizontal="center"/>
    </xf>
    <xf numFmtId="9" fontId="17" fillId="7" borderId="0" xfId="0" applyNumberFormat="1" applyFont="1" applyFill="1" applyAlignment="1">
      <alignment horizontal="center"/>
    </xf>
    <xf numFmtId="9" fontId="17" fillId="7" borderId="0" xfId="0" applyNumberFormat="1" applyFont="1" applyFill="1" applyAlignment="1">
      <alignment horizontal="right"/>
    </xf>
    <xf numFmtId="0" fontId="18" fillId="7" borderId="0" xfId="0" applyFont="1" applyFill="1" applyAlignment="1">
      <alignment horizontal="center"/>
    </xf>
    <xf numFmtId="9" fontId="17" fillId="7" borderId="0" xfId="0" applyNumberFormat="1" applyFont="1" applyFill="1" applyProtection="1"/>
    <xf numFmtId="0" fontId="18" fillId="7" borderId="3" xfId="0" applyFont="1" applyFill="1" applyBorder="1" applyAlignment="1">
      <alignment horizontal="center" vertical="top" wrapText="1"/>
    </xf>
    <xf numFmtId="0" fontId="18" fillId="7" borderId="3" xfId="0" applyFont="1" applyFill="1" applyBorder="1" applyAlignment="1" applyProtection="1">
      <alignment horizontal="center" vertical="top" wrapText="1"/>
    </xf>
    <xf numFmtId="1" fontId="18" fillId="7" borderId="3" xfId="0" applyNumberFormat="1" applyFont="1" applyFill="1" applyBorder="1" applyAlignment="1" applyProtection="1">
      <alignment horizontal="center" vertical="top" wrapText="1"/>
    </xf>
    <xf numFmtId="9" fontId="18" fillId="7" borderId="3" xfId="0" applyNumberFormat="1" applyFont="1" applyFill="1" applyBorder="1" applyAlignment="1">
      <alignment horizontal="center" vertical="top" wrapText="1"/>
    </xf>
    <xf numFmtId="0" fontId="18" fillId="7" borderId="52" xfId="0" applyFont="1" applyFill="1" applyBorder="1" applyAlignment="1"/>
    <xf numFmtId="0" fontId="18" fillId="7" borderId="53" xfId="0" applyFont="1" applyFill="1" applyBorder="1" applyAlignment="1"/>
    <xf numFmtId="1" fontId="18" fillId="7" borderId="53" xfId="0" applyNumberFormat="1" applyFont="1" applyFill="1" applyBorder="1" applyAlignment="1"/>
    <xf numFmtId="0" fontId="18" fillId="7" borderId="54" xfId="0" applyFont="1" applyFill="1" applyBorder="1" applyAlignment="1"/>
    <xf numFmtId="0" fontId="18" fillId="7" borderId="55" xfId="0" applyFont="1" applyFill="1" applyBorder="1" applyAlignment="1"/>
    <xf numFmtId="0" fontId="17" fillId="7" borderId="0" xfId="0" applyFont="1" applyFill="1" applyBorder="1" applyAlignment="1">
      <alignment vertical="top"/>
    </xf>
    <xf numFmtId="0" fontId="17" fillId="7" borderId="56" xfId="0" applyFont="1" applyFill="1" applyBorder="1" applyAlignment="1">
      <alignment vertical="top"/>
    </xf>
    <xf numFmtId="0" fontId="17" fillId="7" borderId="0" xfId="0" applyFont="1" applyFill="1" applyBorder="1"/>
    <xf numFmtId="0" fontId="17" fillId="7" borderId="56" xfId="0" applyFont="1" applyFill="1" applyBorder="1"/>
    <xf numFmtId="0" fontId="0" fillId="7" borderId="38" xfId="0" applyFill="1" applyBorder="1"/>
    <xf numFmtId="0" fontId="0" fillId="7" borderId="29" xfId="0" applyFill="1" applyBorder="1"/>
    <xf numFmtId="0" fontId="0" fillId="7" borderId="36" xfId="0" applyFill="1" applyBorder="1"/>
    <xf numFmtId="0" fontId="0" fillId="7" borderId="30" xfId="0" applyFill="1" applyBorder="1"/>
    <xf numFmtId="0" fontId="0" fillId="7" borderId="3" xfId="0" applyFill="1" applyBorder="1"/>
    <xf numFmtId="0" fontId="0" fillId="7" borderId="39" xfId="0" applyFill="1" applyBorder="1"/>
    <xf numFmtId="0" fontId="0" fillId="7" borderId="37" xfId="0" applyFill="1" applyBorder="1"/>
    <xf numFmtId="0" fontId="0" fillId="7" borderId="32" xfId="0" applyFill="1" applyBorder="1"/>
    <xf numFmtId="0" fontId="0" fillId="7" borderId="31" xfId="0" applyFill="1" applyBorder="1"/>
    <xf numFmtId="0" fontId="0" fillId="7" borderId="34" xfId="0" applyFill="1" applyBorder="1"/>
    <xf numFmtId="0" fontId="3" fillId="7" borderId="0" xfId="0" applyFont="1" applyFill="1"/>
    <xf numFmtId="0" fontId="3" fillId="7" borderId="4" xfId="0" applyFont="1" applyFill="1" applyBorder="1"/>
    <xf numFmtId="0" fontId="3" fillId="7" borderId="5" xfId="0" applyFont="1" applyFill="1" applyBorder="1"/>
    <xf numFmtId="0" fontId="0" fillId="7" borderId="1" xfId="0" applyFill="1" applyBorder="1"/>
    <xf numFmtId="0" fontId="0" fillId="7" borderId="0" xfId="0" applyFill="1" applyBorder="1"/>
    <xf numFmtId="0" fontId="3" fillId="7" borderId="7" xfId="0" applyFont="1" applyFill="1" applyBorder="1"/>
    <xf numFmtId="0" fontId="3" fillId="7" borderId="8" xfId="0" applyFont="1" applyFill="1" applyBorder="1"/>
    <xf numFmtId="0" fontId="3" fillId="7" borderId="8" xfId="0" applyFont="1" applyFill="1" applyBorder="1" applyAlignment="1">
      <alignment horizontal="center"/>
    </xf>
    <xf numFmtId="0" fontId="3" fillId="7" borderId="1" xfId="0" applyFont="1" applyFill="1" applyBorder="1"/>
    <xf numFmtId="9" fontId="3" fillId="7" borderId="0" xfId="0" applyNumberFormat="1" applyFont="1" applyFill="1" applyBorder="1" applyAlignment="1">
      <alignment horizontal="center"/>
    </xf>
    <xf numFmtId="0" fontId="0" fillId="7" borderId="10" xfId="0" applyFill="1" applyBorder="1"/>
    <xf numFmtId="0" fontId="0" fillId="7" borderId="28" xfId="0" applyFill="1" applyBorder="1"/>
    <xf numFmtId="0" fontId="0" fillId="7" borderId="35" xfId="0" applyFill="1" applyBorder="1"/>
    <xf numFmtId="0" fontId="3" fillId="7" borderId="0" xfId="0" applyFont="1" applyFill="1" applyBorder="1"/>
    <xf numFmtId="0" fontId="3" fillId="7" borderId="6" xfId="0" applyFont="1" applyFill="1" applyBorder="1"/>
    <xf numFmtId="0" fontId="3" fillId="7" borderId="36" xfId="0" applyFont="1" applyFill="1" applyBorder="1" applyAlignment="1">
      <alignment horizontal="center"/>
    </xf>
    <xf numFmtId="0" fontId="3" fillId="7" borderId="9" xfId="0" applyFont="1" applyFill="1" applyBorder="1" applyAlignment="1">
      <alignment horizontal="center"/>
    </xf>
    <xf numFmtId="9" fontId="5" fillId="7" borderId="0" xfId="0" applyNumberFormat="1" applyFont="1" applyFill="1"/>
    <xf numFmtId="0" fontId="6" fillId="7" borderId="10" xfId="0" applyFont="1" applyFill="1" applyBorder="1"/>
    <xf numFmtId="0" fontId="6" fillId="7" borderId="3" xfId="0" applyFont="1" applyFill="1" applyBorder="1"/>
    <xf numFmtId="0" fontId="0" fillId="7" borderId="11" xfId="0" applyFill="1" applyBorder="1"/>
    <xf numFmtId="0" fontId="0" fillId="7" borderId="33" xfId="0" applyFill="1" applyBorder="1"/>
    <xf numFmtId="1" fontId="1" fillId="14" borderId="0" xfId="0" applyNumberFormat="1" applyFont="1" applyFill="1" applyBorder="1" applyAlignment="1">
      <alignment horizontal="center"/>
    </xf>
    <xf numFmtId="0" fontId="1" fillId="14" borderId="0" xfId="0" applyFont="1" applyFill="1" applyBorder="1" applyAlignment="1">
      <alignment horizontal="center"/>
    </xf>
    <xf numFmtId="9" fontId="1" fillId="14" borderId="0" xfId="0" applyNumberFormat="1" applyFont="1" applyFill="1" applyBorder="1" applyAlignment="1">
      <alignment horizontal="center"/>
    </xf>
    <xf numFmtId="0" fontId="1" fillId="14" borderId="41" xfId="0" applyFont="1" applyFill="1" applyBorder="1" applyAlignment="1">
      <alignment horizontal="center"/>
    </xf>
    <xf numFmtId="0" fontId="0" fillId="14" borderId="3" xfId="0" applyFill="1" applyBorder="1" applyAlignment="1">
      <alignment horizontal="center"/>
    </xf>
    <xf numFmtId="0" fontId="9" fillId="14" borderId="40" xfId="0" applyFont="1" applyFill="1" applyBorder="1" applyAlignment="1">
      <alignment horizontal="center"/>
    </xf>
    <xf numFmtId="9" fontId="1" fillId="5" borderId="0" xfId="0" applyNumberFormat="1" applyFont="1" applyFill="1" applyBorder="1" applyAlignment="1">
      <alignment horizontal="center"/>
    </xf>
    <xf numFmtId="9" fontId="1" fillId="5" borderId="2" xfId="0" applyNumberFormat="1" applyFont="1" applyFill="1" applyBorder="1" applyAlignment="1">
      <alignment horizontal="center"/>
    </xf>
    <xf numFmtId="1" fontId="21" fillId="5" borderId="0" xfId="0" applyNumberFormat="1" applyFont="1" applyFill="1" applyBorder="1" applyAlignment="1">
      <alignment horizontal="center"/>
    </xf>
    <xf numFmtId="9" fontId="21" fillId="5" borderId="0" xfId="0" applyNumberFormat="1" applyFont="1" applyFill="1" applyBorder="1" applyAlignment="1">
      <alignment horizontal="center"/>
    </xf>
    <xf numFmtId="9" fontId="21" fillId="5" borderId="2" xfId="0" applyNumberFormat="1" applyFont="1" applyFill="1" applyBorder="1" applyAlignment="1">
      <alignment horizontal="center"/>
    </xf>
    <xf numFmtId="0" fontId="0" fillId="5" borderId="3" xfId="0" applyFill="1" applyBorder="1"/>
    <xf numFmtId="0" fontId="7" fillId="5" borderId="12" xfId="0" applyFont="1" applyFill="1" applyBorder="1" applyAlignment="1">
      <alignment horizontal="center"/>
    </xf>
    <xf numFmtId="0" fontId="0" fillId="5" borderId="11" xfId="0" applyFill="1" applyBorder="1"/>
    <xf numFmtId="0" fontId="20" fillId="6" borderId="0" xfId="0" applyFont="1" applyFill="1" applyAlignment="1">
      <alignment horizontal="center" vertical="center"/>
    </xf>
    <xf numFmtId="0" fontId="0" fillId="0" borderId="0" xfId="0" applyAlignment="1"/>
    <xf numFmtId="1" fontId="0" fillId="0" borderId="0" xfId="0" applyNumberFormat="1" applyBorder="1"/>
    <xf numFmtId="0" fontId="0" fillId="8" borderId="0" xfId="0" applyFont="1" applyFill="1" applyAlignment="1">
      <alignment horizontal="center" vertical="center"/>
    </xf>
    <xf numFmtId="0" fontId="0" fillId="9" borderId="0" xfId="0" applyFont="1" applyFill="1" applyAlignment="1">
      <alignment horizontal="center" vertical="center"/>
    </xf>
    <xf numFmtId="0" fontId="0" fillId="15" borderId="0" xfId="0" applyFont="1" applyFill="1" applyAlignment="1">
      <alignment horizontal="center" vertical="center"/>
    </xf>
    <xf numFmtId="0" fontId="0" fillId="17" borderId="0" xfId="0" applyFont="1" applyFill="1" applyAlignment="1">
      <alignment horizontal="center" vertical="center"/>
    </xf>
    <xf numFmtId="0" fontId="16" fillId="16" borderId="0" xfId="0" applyFont="1" applyFill="1" applyAlignment="1">
      <alignment horizontal="center" vertical="center"/>
    </xf>
    <xf numFmtId="0" fontId="0" fillId="11" borderId="0" xfId="0" applyFont="1" applyFill="1" applyAlignment="1">
      <alignment horizontal="center" vertical="center"/>
    </xf>
    <xf numFmtId="0" fontId="0" fillId="10" borderId="0" xfId="0" applyFont="1" applyFill="1" applyAlignment="1">
      <alignment horizontal="center" vertical="center"/>
    </xf>
    <xf numFmtId="0" fontId="0" fillId="20" borderId="0" xfId="0" applyFont="1" applyFill="1" applyAlignment="1">
      <alignment horizontal="center" vertical="center"/>
    </xf>
    <xf numFmtId="0" fontId="0" fillId="21" borderId="0" xfId="0" applyFont="1" applyFill="1" applyAlignment="1">
      <alignment horizontal="center" vertical="center"/>
    </xf>
    <xf numFmtId="0" fontId="0" fillId="11" borderId="60" xfId="0" applyFont="1" applyFill="1" applyBorder="1" applyAlignment="1">
      <alignment horizontal="center" vertical="center"/>
    </xf>
    <xf numFmtId="0" fontId="0" fillId="11" borderId="36" xfId="0" applyFont="1" applyFill="1" applyBorder="1" applyAlignment="1">
      <alignment horizontal="center" vertical="center"/>
    </xf>
    <xf numFmtId="0" fontId="16" fillId="16" borderId="60" xfId="0" applyFont="1" applyFill="1" applyBorder="1" applyAlignment="1">
      <alignment horizontal="center" vertical="center"/>
    </xf>
    <xf numFmtId="0" fontId="16" fillId="16" borderId="36" xfId="0" applyFont="1" applyFill="1" applyBorder="1" applyAlignment="1">
      <alignment horizontal="center" vertical="center"/>
    </xf>
    <xf numFmtId="0" fontId="0" fillId="17" borderId="59" xfId="0" applyFont="1" applyFill="1" applyBorder="1" applyAlignment="1">
      <alignment horizontal="center" vertical="center"/>
    </xf>
    <xf numFmtId="0" fontId="0" fillId="15" borderId="60" xfId="0" applyFont="1" applyFill="1" applyBorder="1" applyAlignment="1">
      <alignment horizontal="center" vertical="center"/>
    </xf>
    <xf numFmtId="0" fontId="0" fillId="15" borderId="36" xfId="0" applyFont="1" applyFill="1" applyBorder="1" applyAlignment="1">
      <alignment horizontal="center" vertical="center"/>
    </xf>
    <xf numFmtId="0" fontId="0" fillId="8" borderId="60" xfId="0" applyFont="1" applyFill="1" applyBorder="1" applyAlignment="1">
      <alignment horizontal="center" vertical="center"/>
    </xf>
    <xf numFmtId="0" fontId="0" fillId="8" borderId="0" xfId="0" applyFont="1" applyFill="1" applyBorder="1" applyAlignment="1">
      <alignment horizontal="center" vertical="center"/>
    </xf>
    <xf numFmtId="0" fontId="3" fillId="7" borderId="18" xfId="0" applyFont="1" applyFill="1" applyBorder="1"/>
    <xf numFmtId="0" fontId="0" fillId="7" borderId="19" xfId="0" applyFill="1" applyBorder="1"/>
    <xf numFmtId="1" fontId="0" fillId="7" borderId="19" xfId="0" applyNumberFormat="1" applyFill="1" applyBorder="1"/>
    <xf numFmtId="0" fontId="0" fillId="7" borderId="6" xfId="0" applyFill="1" applyBorder="1"/>
    <xf numFmtId="0" fontId="3" fillId="7" borderId="16" xfId="0" applyFont="1" applyFill="1" applyBorder="1" applyAlignment="1">
      <alignment horizontal="left" vertical="top"/>
    </xf>
    <xf numFmtId="1" fontId="3" fillId="7" borderId="16" xfId="0" applyNumberFormat="1" applyFont="1" applyFill="1" applyBorder="1" applyAlignment="1">
      <alignment horizontal="left" vertical="top"/>
    </xf>
    <xf numFmtId="1" fontId="3" fillId="7" borderId="20" xfId="0" applyNumberFormat="1" applyFont="1" applyFill="1" applyBorder="1" applyAlignment="1">
      <alignment horizontal="left" vertical="top"/>
    </xf>
    <xf numFmtId="0" fontId="3" fillId="7" borderId="20" xfId="0" applyFont="1" applyFill="1" applyBorder="1" applyAlignment="1">
      <alignment horizontal="left" vertical="top"/>
    </xf>
    <xf numFmtId="0" fontId="3" fillId="7" borderId="23" xfId="0" applyFont="1" applyFill="1" applyBorder="1" applyAlignment="1">
      <alignment horizontal="right"/>
    </xf>
    <xf numFmtId="0" fontId="3" fillId="7" borderId="17" xfId="0" applyFont="1" applyFill="1" applyBorder="1" applyAlignment="1">
      <alignment horizontal="right"/>
    </xf>
    <xf numFmtId="1" fontId="0" fillId="7" borderId="0" xfId="0" applyNumberFormat="1" applyFill="1"/>
    <xf numFmtId="0" fontId="3" fillId="7" borderId="17" xfId="0" applyFont="1" applyFill="1" applyBorder="1"/>
    <xf numFmtId="1" fontId="3" fillId="7" borderId="20" xfId="0" applyNumberFormat="1" applyFont="1" applyFill="1" applyBorder="1" applyAlignment="1">
      <alignment horizontal="center"/>
    </xf>
    <xf numFmtId="0" fontId="3" fillId="7" borderId="21" xfId="0" applyFont="1" applyFill="1" applyBorder="1" applyAlignment="1">
      <alignment horizontal="center"/>
    </xf>
    <xf numFmtId="1" fontId="0" fillId="7" borderId="20" xfId="0" applyNumberFormat="1" applyFill="1" applyBorder="1" applyAlignment="1">
      <alignment horizontal="center"/>
    </xf>
    <xf numFmtId="1" fontId="6" fillId="7" borderId="21" xfId="0" applyNumberFormat="1" applyFont="1" applyFill="1" applyBorder="1" applyAlignment="1">
      <alignment horizontal="center"/>
    </xf>
    <xf numFmtId="1" fontId="3" fillId="7" borderId="23" xfId="0" applyNumberFormat="1" applyFont="1" applyFill="1" applyBorder="1" applyAlignment="1">
      <alignment horizontal="center"/>
    </xf>
    <xf numFmtId="1" fontId="0" fillId="7" borderId="21" xfId="0" applyNumberFormat="1" applyFill="1" applyBorder="1" applyAlignment="1">
      <alignment horizontal="center"/>
    </xf>
    <xf numFmtId="1" fontId="6" fillId="7" borderId="23" xfId="0" applyNumberFormat="1" applyFont="1" applyFill="1" applyBorder="1" applyAlignment="1">
      <alignment horizontal="center"/>
    </xf>
    <xf numFmtId="1" fontId="0" fillId="7" borderId="0" xfId="0" applyNumberFormat="1" applyFill="1" applyBorder="1" applyAlignment="1">
      <alignment horizontal="center"/>
    </xf>
    <xf numFmtId="1" fontId="0" fillId="7" borderId="0" xfId="0" applyNumberFormat="1" applyFill="1" applyAlignment="1">
      <alignment horizontal="center"/>
    </xf>
    <xf numFmtId="0" fontId="3" fillId="7" borderId="20" xfId="0" applyFont="1" applyFill="1" applyBorder="1" applyAlignment="1">
      <alignment horizontal="right"/>
    </xf>
    <xf numFmtId="0" fontId="3" fillId="7" borderId="21" xfId="0" applyFont="1" applyFill="1" applyBorder="1" applyAlignment="1">
      <alignment horizontal="right"/>
    </xf>
    <xf numFmtId="1" fontId="0" fillId="7" borderId="22" xfId="0" applyNumberFormat="1" applyFill="1" applyBorder="1" applyAlignment="1">
      <alignment horizontal="center"/>
    </xf>
    <xf numFmtId="0" fontId="0" fillId="7" borderId="0" xfId="0" applyFill="1" applyBorder="1" applyAlignment="1">
      <alignment horizontal="center"/>
    </xf>
    <xf numFmtId="0" fontId="0" fillId="7" borderId="0" xfId="0" applyFill="1" applyAlignment="1">
      <alignment horizontal="center"/>
    </xf>
    <xf numFmtId="0" fontId="0" fillId="7" borderId="20" xfId="0" applyFill="1" applyBorder="1" applyAlignment="1">
      <alignment horizontal="center"/>
    </xf>
    <xf numFmtId="0" fontId="0" fillId="7" borderId="21" xfId="0" applyFill="1" applyBorder="1" applyAlignment="1">
      <alignment horizontal="center"/>
    </xf>
    <xf numFmtId="0" fontId="6" fillId="7" borderId="27" xfId="0" applyFont="1" applyFill="1" applyBorder="1" applyAlignment="1">
      <alignment horizontal="center"/>
    </xf>
    <xf numFmtId="0" fontId="3" fillId="7" borderId="0" xfId="0" applyFont="1" applyFill="1" applyBorder="1" applyAlignment="1">
      <alignment horizontal="right"/>
    </xf>
    <xf numFmtId="0" fontId="6" fillId="7" borderId="2" xfId="0" applyFont="1" applyFill="1" applyBorder="1" applyAlignment="1">
      <alignment horizontal="center"/>
    </xf>
    <xf numFmtId="0" fontId="6" fillId="7" borderId="0" xfId="0" applyFont="1" applyFill="1" applyBorder="1" applyAlignment="1">
      <alignment horizontal="center"/>
    </xf>
    <xf numFmtId="1" fontId="6" fillId="7" borderId="0" xfId="0" applyNumberFormat="1" applyFont="1" applyFill="1" applyBorder="1" applyAlignment="1">
      <alignment horizontal="center"/>
    </xf>
    <xf numFmtId="1" fontId="0" fillId="7" borderId="3" xfId="0" applyNumberFormat="1" applyFill="1" applyBorder="1"/>
    <xf numFmtId="0" fontId="6" fillId="7" borderId="21" xfId="0" applyFont="1" applyFill="1" applyBorder="1" applyAlignment="1">
      <alignment horizontal="center"/>
    </xf>
    <xf numFmtId="0" fontId="3" fillId="7" borderId="23" xfId="0" applyFont="1" applyFill="1" applyBorder="1" applyAlignment="1">
      <alignment horizontal="center"/>
    </xf>
    <xf numFmtId="0" fontId="6" fillId="7" borderId="23" xfId="0" applyFont="1" applyFill="1" applyBorder="1" applyAlignment="1">
      <alignment horizontal="center"/>
    </xf>
    <xf numFmtId="0" fontId="0" fillId="7" borderId="22" xfId="0" applyFill="1" applyBorder="1" applyAlignment="1">
      <alignment horizontal="center"/>
    </xf>
    <xf numFmtId="0" fontId="6" fillId="0" borderId="0" xfId="0" applyFont="1"/>
    <xf numFmtId="1" fontId="6" fillId="0" borderId="0" xfId="0" applyNumberFormat="1" applyFont="1"/>
    <xf numFmtId="0" fontId="4" fillId="2" borderId="13" xfId="0" applyFont="1" applyFill="1" applyBorder="1" applyAlignment="1" applyProtection="1">
      <alignment horizontal="left"/>
    </xf>
    <xf numFmtId="0" fontId="4" fillId="2" borderId="14" xfId="0" applyFont="1" applyFill="1" applyBorder="1" applyAlignment="1" applyProtection="1">
      <alignment horizontal="left"/>
    </xf>
    <xf numFmtId="0" fontId="4" fillId="2" borderId="15" xfId="0" applyFont="1" applyFill="1" applyBorder="1" applyAlignment="1" applyProtection="1">
      <alignment horizontal="left"/>
    </xf>
    <xf numFmtId="0" fontId="17" fillId="7" borderId="55" xfId="0" applyFont="1" applyFill="1" applyBorder="1" applyAlignment="1">
      <alignment vertical="top" wrapText="1"/>
    </xf>
    <xf numFmtId="0" fontId="17" fillId="7" borderId="0" xfId="0" applyFont="1" applyFill="1" applyBorder="1" applyAlignment="1">
      <alignment vertical="top" wrapText="1"/>
    </xf>
    <xf numFmtId="0" fontId="17" fillId="7" borderId="56" xfId="0" applyFont="1" applyFill="1" applyBorder="1" applyAlignment="1">
      <alignment vertical="top" wrapText="1"/>
    </xf>
    <xf numFmtId="0" fontId="17" fillId="7" borderId="57" xfId="0" applyFont="1" applyFill="1" applyBorder="1" applyAlignment="1">
      <alignment vertical="top" wrapText="1"/>
    </xf>
    <xf numFmtId="0" fontId="17" fillId="7" borderId="35" xfId="0" applyFont="1" applyFill="1" applyBorder="1" applyAlignment="1">
      <alignment vertical="top" wrapText="1"/>
    </xf>
    <xf numFmtId="0" fontId="17" fillId="7" borderId="58" xfId="0" applyFont="1" applyFill="1" applyBorder="1" applyAlignment="1">
      <alignment vertical="top" wrapText="1"/>
    </xf>
    <xf numFmtId="1" fontId="10" fillId="0" borderId="43" xfId="1" applyNumberFormat="1" applyFont="1" applyBorder="1" applyAlignment="1">
      <alignment horizontal="right" vertical="center" wrapText="1"/>
    </xf>
    <xf numFmtId="1" fontId="10" fillId="0" borderId="0" xfId="1" applyNumberFormat="1" applyFont="1" applyBorder="1" applyAlignment="1">
      <alignment horizontal="right" vertical="center" wrapText="1"/>
    </xf>
    <xf numFmtId="1" fontId="10" fillId="0" borderId="22" xfId="1" applyNumberFormat="1" applyFont="1" applyBorder="1" applyAlignment="1">
      <alignment horizontal="left" vertical="center" wrapText="1"/>
    </xf>
    <xf numFmtId="1" fontId="10" fillId="0" borderId="21" xfId="1" applyNumberFormat="1" applyFont="1" applyBorder="1" applyAlignment="1">
      <alignment horizontal="left" vertical="center" wrapText="1"/>
    </xf>
    <xf numFmtId="49" fontId="12" fillId="0" borderId="45" xfId="1" applyNumberFormat="1" applyFont="1" applyBorder="1" applyAlignment="1">
      <alignment horizontal="left" vertical="top" wrapText="1"/>
    </xf>
    <xf numFmtId="0" fontId="3" fillId="0" borderId="20" xfId="1" applyFont="1" applyBorder="1" applyAlignment="1">
      <alignment horizontal="center" vertical="center"/>
    </xf>
    <xf numFmtId="0" fontId="3" fillId="0" borderId="22" xfId="1" applyFont="1" applyBorder="1" applyAlignment="1">
      <alignment horizontal="center" vertical="center"/>
    </xf>
    <xf numFmtId="0" fontId="3" fillId="0" borderId="21" xfId="1" applyFont="1" applyBorder="1" applyAlignment="1">
      <alignment horizontal="center" vertical="center"/>
    </xf>
    <xf numFmtId="0" fontId="3" fillId="0" borderId="16" xfId="1" applyFont="1" applyBorder="1" applyAlignment="1">
      <alignment horizontal="center" vertical="center"/>
    </xf>
    <xf numFmtId="0" fontId="0" fillId="0" borderId="24" xfId="0" applyBorder="1" applyAlignment="1" applyProtection="1">
      <protection locked="0"/>
    </xf>
    <xf numFmtId="0" fontId="0" fillId="0" borderId="25" xfId="0" applyBorder="1" applyAlignment="1" applyProtection="1">
      <protection locked="0"/>
    </xf>
    <xf numFmtId="0" fontId="0" fillId="12" borderId="0" xfId="0" applyFont="1" applyFill="1" applyAlignment="1">
      <alignment horizontal="center" vertical="center"/>
    </xf>
    <xf numFmtId="0" fontId="0" fillId="0" borderId="0" xfId="0" applyAlignment="1">
      <alignment horizontal="center" vertical="center"/>
    </xf>
    <xf numFmtId="0" fontId="0" fillId="19" borderId="60" xfId="0" applyFont="1" applyFill="1" applyBorder="1" applyAlignment="1">
      <alignment horizontal="center" vertical="center"/>
    </xf>
    <xf numFmtId="0" fontId="0" fillId="0" borderId="60" xfId="0" applyBorder="1" applyAlignment="1">
      <alignment horizontal="center" vertical="center"/>
    </xf>
    <xf numFmtId="0" fontId="0" fillId="19" borderId="0" xfId="0" applyFont="1" applyFill="1" applyBorder="1" applyAlignment="1">
      <alignment horizontal="center" vertical="center"/>
    </xf>
    <xf numFmtId="0" fontId="0" fillId="0" borderId="0" xfId="0" applyBorder="1" applyAlignment="1">
      <alignment horizontal="center" vertical="center"/>
    </xf>
    <xf numFmtId="0" fontId="0" fillId="22" borderId="36" xfId="0" applyFont="1" applyFill="1" applyBorder="1" applyAlignment="1">
      <alignment horizontal="center" vertical="center"/>
    </xf>
    <xf numFmtId="0" fontId="0" fillId="0" borderId="36" xfId="0" applyBorder="1" applyAlignment="1">
      <alignment horizontal="center" vertical="center"/>
    </xf>
    <xf numFmtId="0" fontId="0" fillId="23" borderId="0" xfId="0" applyFont="1" applyFill="1" applyAlignment="1">
      <alignment horizontal="center" vertical="center"/>
    </xf>
    <xf numFmtId="0" fontId="0" fillId="22" borderId="60" xfId="0" applyFont="1" applyFill="1" applyBorder="1" applyAlignment="1">
      <alignment horizontal="center" vertical="center"/>
    </xf>
    <xf numFmtId="0" fontId="0" fillId="13" borderId="0" xfId="0" applyFont="1" applyFill="1" applyAlignment="1">
      <alignment horizontal="center" vertical="center"/>
    </xf>
    <xf numFmtId="0" fontId="0" fillId="24" borderId="59" xfId="0" applyFont="1" applyFill="1" applyBorder="1" applyAlignment="1">
      <alignment horizontal="center" vertical="center"/>
    </xf>
    <xf numFmtId="0" fontId="0" fillId="0" borderId="59" xfId="0" applyBorder="1" applyAlignment="1">
      <alignment horizontal="center" vertical="center"/>
    </xf>
    <xf numFmtId="0" fontId="0" fillId="26" borderId="0" xfId="0" applyFont="1" applyFill="1" applyAlignment="1">
      <alignment horizontal="center" vertical="center"/>
    </xf>
    <xf numFmtId="0" fontId="0" fillId="25" borderId="60" xfId="0" applyFont="1" applyFill="1" applyBorder="1" applyAlignment="1">
      <alignment horizontal="center" vertical="center"/>
    </xf>
    <xf numFmtId="0" fontId="0" fillId="25" borderId="36" xfId="0" applyFont="1" applyFill="1" applyBorder="1" applyAlignment="1">
      <alignment horizontal="center" vertical="center"/>
    </xf>
    <xf numFmtId="0" fontId="0" fillId="18" borderId="0" xfId="0" applyFont="1" applyFill="1" applyAlignment="1">
      <alignment horizontal="center" vertical="center"/>
    </xf>
    <xf numFmtId="0" fontId="0" fillId="27" borderId="60" xfId="0" applyFont="1" applyFill="1" applyBorder="1" applyAlignment="1">
      <alignment horizontal="center" vertical="center"/>
    </xf>
    <xf numFmtId="0" fontId="0" fillId="27" borderId="36" xfId="0" applyFont="1" applyFill="1" applyBorder="1" applyAlignment="1">
      <alignment horizontal="center" vertical="center"/>
    </xf>
  </cellXfs>
  <cellStyles count="2">
    <cellStyle name="Standaard" xfId="0" builtinId="0"/>
    <cellStyle name="Standaard 2" xfId="1"/>
  </cellStyles>
  <dxfs count="448">
    <dxf>
      <fill>
        <patternFill patternType="solid">
          <fgColor indexed="64"/>
          <bgColor rgb="FF99CCFF"/>
        </patternFill>
      </fill>
    </dxf>
    <dxf>
      <fill>
        <patternFill patternType="darkVertical">
          <fgColor rgb="FF99CCFF"/>
          <bgColor rgb="FFCC99FF"/>
        </patternFill>
      </fill>
    </dxf>
    <dxf>
      <fill>
        <patternFill patternType="solid">
          <fgColor indexed="64"/>
          <bgColor rgb="FFCC99FF"/>
        </patternFill>
      </fill>
    </dxf>
    <dxf>
      <fill>
        <patternFill patternType="darkVertical">
          <fgColor rgb="FFCC99FF"/>
          <bgColor rgb="FFCCFFCC"/>
        </patternFill>
      </fill>
    </dxf>
    <dxf>
      <fill>
        <patternFill patternType="solid">
          <fgColor indexed="64"/>
          <bgColor rgb="FFCCFFCC"/>
        </patternFill>
      </fill>
    </dxf>
    <dxf>
      <fill>
        <patternFill patternType="darkVertical">
          <fgColor rgb="FFCCFFCC"/>
          <bgColor rgb="FFFFFF66"/>
        </patternFill>
      </fill>
    </dxf>
    <dxf>
      <fill>
        <patternFill>
          <bgColor rgb="FFFFFF66"/>
        </patternFill>
      </fill>
    </dxf>
    <dxf>
      <fill>
        <patternFill patternType="darkVertical">
          <fgColor rgb="FFFFFF66"/>
          <bgColor theme="9" tint="0.39991454817346722"/>
        </patternFill>
      </fill>
    </dxf>
    <dxf>
      <fill>
        <patternFill patternType="solid">
          <fgColor indexed="64"/>
          <bgColor rgb="FFFFCC99"/>
        </patternFill>
      </fill>
    </dxf>
    <dxf>
      <fill>
        <patternFill>
          <bgColor rgb="FFFF99CC"/>
        </patternFill>
      </fill>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bottom style="thin">
          <color theme="1"/>
        </bottom>
        <vertical/>
        <horizontal/>
      </border>
    </dxf>
    <dxf>
      <border>
        <left/>
        <right/>
        <top/>
        <bottom style="thin">
          <color theme="1"/>
        </bottom>
      </border>
    </dxf>
    <dxf>
      <border>
        <bottom style="thin">
          <color theme="1"/>
        </bottom>
        <vertical/>
        <horizontal/>
      </border>
    </dxf>
    <dxf>
      <border>
        <left/>
        <right/>
        <top/>
        <bottom style="thin">
          <color theme="1"/>
        </bottom>
      </border>
    </dxf>
    <dxf>
      <border>
        <bottom style="thin">
          <color theme="1"/>
        </bottom>
        <vertical/>
        <horizontal/>
      </border>
    </dxf>
    <dxf>
      <border>
        <bottom style="thin">
          <color theme="1"/>
        </bottom>
        <vertical/>
        <horizontal/>
      </border>
    </dxf>
    <dxf>
      <border>
        <bottom style="thin">
          <color theme="1"/>
        </bottom>
        <vertical/>
        <horizontal/>
      </border>
    </dxf>
    <dxf>
      <fill>
        <patternFill patternType="solid">
          <fgColor indexed="64"/>
          <bgColor rgb="FF99CCFF"/>
        </patternFill>
      </fill>
    </dxf>
    <dxf>
      <fill>
        <patternFill patternType="darkVertical">
          <fgColor rgb="FF99CCFF"/>
          <bgColor rgb="FFCC99FF"/>
        </patternFill>
      </fill>
    </dxf>
    <dxf>
      <fill>
        <patternFill patternType="solid">
          <fgColor indexed="64"/>
          <bgColor rgb="FFCC99FF"/>
        </patternFill>
      </fill>
    </dxf>
    <dxf>
      <fill>
        <patternFill patternType="darkVertical">
          <fgColor rgb="FFCC99FF"/>
          <bgColor rgb="FFCCFFCC"/>
        </patternFill>
      </fill>
    </dxf>
    <dxf>
      <fill>
        <patternFill patternType="solid">
          <fgColor indexed="64"/>
          <bgColor rgb="FFCCFFCC"/>
        </patternFill>
      </fill>
    </dxf>
    <dxf>
      <fill>
        <patternFill patternType="darkVertical">
          <fgColor rgb="FFCCFFCC"/>
          <bgColor rgb="FFFFFF66"/>
        </patternFill>
      </fill>
    </dxf>
    <dxf>
      <fill>
        <patternFill>
          <bgColor rgb="FFFFFF66"/>
        </patternFill>
      </fill>
    </dxf>
    <dxf>
      <fill>
        <patternFill patternType="darkVertical">
          <fgColor rgb="FFFFFF66"/>
          <bgColor theme="9" tint="0.39991454817346722"/>
        </patternFill>
      </fill>
    </dxf>
    <dxf>
      <fill>
        <patternFill patternType="solid">
          <fgColor indexed="64"/>
          <bgColor rgb="FFFFCC99"/>
        </patternFill>
      </fill>
    </dxf>
    <dxf>
      <fill>
        <patternFill>
          <bgColor rgb="FFFF99CC"/>
        </patternFill>
      </fill>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bottom style="thin">
          <color theme="1"/>
        </bottom>
        <vertical/>
        <horizontal/>
      </border>
    </dxf>
    <dxf>
      <border>
        <left/>
        <right/>
        <top/>
        <bottom style="thin">
          <color theme="1"/>
        </bottom>
      </border>
    </dxf>
    <dxf>
      <border>
        <bottom style="thin">
          <color theme="1"/>
        </bottom>
        <vertical/>
        <horizontal/>
      </border>
    </dxf>
    <dxf>
      <border>
        <left/>
        <right/>
        <top/>
        <bottom style="thin">
          <color theme="1"/>
        </bottom>
      </border>
    </dxf>
    <dxf>
      <border>
        <bottom style="thin">
          <color theme="1"/>
        </bottom>
        <vertical/>
        <horizontal/>
      </border>
    </dxf>
    <dxf>
      <border>
        <bottom style="thin">
          <color theme="1"/>
        </bottom>
        <vertical/>
        <horizontal/>
      </border>
    </dxf>
    <dxf>
      <border>
        <bottom style="thin">
          <color theme="1"/>
        </bottom>
        <vertical/>
        <horizontal/>
      </border>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bottom style="thin">
          <color theme="1"/>
        </bottom>
        <vertical/>
        <horizontal/>
      </border>
    </dxf>
    <dxf>
      <border>
        <left/>
        <right/>
        <top/>
        <bottom style="thin">
          <color theme="1"/>
        </bottom>
      </border>
    </dxf>
    <dxf>
      <border>
        <bottom style="thin">
          <color theme="1"/>
        </bottom>
        <vertical/>
        <horizontal/>
      </border>
    </dxf>
    <dxf>
      <border>
        <left/>
        <right/>
        <top/>
        <bottom style="thin">
          <color theme="1"/>
        </bottom>
      </border>
    </dxf>
    <dxf>
      <border>
        <bottom style="thin">
          <color theme="1"/>
        </bottom>
        <vertical/>
        <horizontal/>
      </border>
    </dxf>
    <dxf>
      <border>
        <bottom style="thin">
          <color theme="1"/>
        </bottom>
        <vertical/>
        <horizontal/>
      </border>
    </dxf>
    <dxf>
      <border>
        <bottom style="thin">
          <color theme="1"/>
        </bottom>
        <vertical/>
        <horizontal/>
      </border>
    </dxf>
    <dxf>
      <fill>
        <patternFill patternType="solid">
          <fgColor indexed="64"/>
          <bgColor rgb="FF99CCFF"/>
        </patternFill>
      </fill>
    </dxf>
    <dxf>
      <fill>
        <patternFill patternType="darkVertical">
          <fgColor rgb="FF99CCFF"/>
          <bgColor rgb="FFCC99FF"/>
        </patternFill>
      </fill>
    </dxf>
    <dxf>
      <fill>
        <patternFill patternType="solid">
          <fgColor indexed="64"/>
          <bgColor rgb="FFCC99FF"/>
        </patternFill>
      </fill>
    </dxf>
    <dxf>
      <fill>
        <patternFill patternType="darkVertical">
          <fgColor rgb="FFCC99FF"/>
          <bgColor rgb="FFCCFFCC"/>
        </patternFill>
      </fill>
    </dxf>
    <dxf>
      <fill>
        <patternFill patternType="solid">
          <fgColor indexed="64"/>
          <bgColor rgb="FFCCFFCC"/>
        </patternFill>
      </fill>
    </dxf>
    <dxf>
      <fill>
        <patternFill patternType="darkVertical">
          <fgColor rgb="FFCCFFCC"/>
          <bgColor rgb="FFFFFF66"/>
        </patternFill>
      </fill>
    </dxf>
    <dxf>
      <fill>
        <patternFill>
          <bgColor rgb="FFFFFF66"/>
        </patternFill>
      </fill>
    </dxf>
    <dxf>
      <fill>
        <patternFill patternType="darkVertical">
          <fgColor rgb="FFFFFF66"/>
          <bgColor theme="9" tint="0.39991454817346722"/>
        </patternFill>
      </fill>
    </dxf>
    <dxf>
      <fill>
        <patternFill patternType="solid">
          <fgColor indexed="64"/>
          <bgColor rgb="FFFFCC99"/>
        </patternFill>
      </fill>
    </dxf>
    <dxf>
      <fill>
        <patternFill>
          <bgColor rgb="FFFF99CC"/>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ont>
        <color theme="0"/>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rgb="FF000080"/>
      </font>
      <fill>
        <patternFill>
          <bgColor rgb="FFCCFFFF"/>
        </patternFill>
      </fill>
    </dxf>
    <dxf>
      <fill>
        <patternFill>
          <bgColor rgb="FFCCFFCC"/>
        </patternFill>
      </fill>
    </dxf>
    <dxf>
      <font>
        <color theme="1"/>
      </font>
      <fill>
        <patternFill patternType="none">
          <bgColor auto="1"/>
        </patternFill>
      </fill>
    </dxf>
    <dxf>
      <font>
        <condense val="0"/>
        <extend val="0"/>
        <color indexed="9"/>
      </font>
    </dxf>
    <dxf>
      <border>
        <bottom style="hair">
          <color indexed="18"/>
        </bottom>
      </border>
    </dxf>
    <dxf>
      <font>
        <b/>
        <i val="0"/>
        <color rgb="FF800080"/>
      </font>
      <fill>
        <patternFill>
          <bgColor rgb="FFFFCC99"/>
        </patternFill>
      </fill>
    </dxf>
    <dxf>
      <border>
        <bottom style="hair">
          <color rgb="FF660066"/>
        </bottom>
        <vertical/>
        <horizontal/>
      </border>
    </dxf>
    <dxf>
      <font>
        <color rgb="FF008080"/>
      </font>
      <fill>
        <patternFill>
          <bgColor rgb="FF008080"/>
        </patternFill>
      </fill>
    </dxf>
    <dxf>
      <font>
        <color rgb="FF99FF99"/>
      </font>
      <fill>
        <patternFill>
          <bgColor rgb="FF99FF99"/>
        </patternFill>
      </fill>
    </dxf>
    <dxf>
      <font>
        <color rgb="FF003300"/>
      </font>
    </dxf>
    <dxf>
      <font>
        <b/>
        <i val="0"/>
        <u val="none"/>
        <color rgb="FF003300"/>
      </font>
      <border>
        <bottom style="hair">
          <color rgb="FF003300"/>
        </bottom>
      </border>
    </dxf>
    <dxf>
      <font>
        <b/>
        <i val="0"/>
        <color rgb="FF003300"/>
      </font>
      <border>
        <bottom style="hair">
          <color rgb="FF003300"/>
        </bottom>
      </border>
    </dxf>
    <dxf>
      <font>
        <b val="0"/>
        <i val="0"/>
        <color theme="1"/>
      </font>
      <border>
        <bottom style="thin">
          <color indexed="8"/>
        </bottom>
      </border>
    </dxf>
    <dxf>
      <border>
        <bottom style="dashed">
          <color indexed="18"/>
        </bottom>
      </border>
    </dxf>
    <dxf>
      <font>
        <b val="0"/>
        <i val="0"/>
        <color theme="1"/>
      </font>
      <fill>
        <patternFill>
          <bgColor rgb="FF008080"/>
        </patternFill>
      </fill>
      <border>
        <bottom style="thin">
          <color indexed="8"/>
        </bottom>
      </border>
    </dxf>
    <dxf>
      <font>
        <b/>
        <i val="0"/>
        <u val="none"/>
      </font>
      <border>
        <bottom style="thin">
          <color indexed="18"/>
        </bottom>
      </border>
    </dxf>
    <dxf>
      <font>
        <color rgb="FF000080"/>
      </font>
      <fill>
        <patternFill>
          <bgColor rgb="FFFFFF9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s>
  <tableStyles count="0" defaultTableStyle="TableStyleMedium9" defaultPivotStyle="PivotStyleLight16"/>
  <colors>
    <mruColors>
      <color rgb="FFCCFFFF"/>
      <color rgb="FFFFFF99"/>
      <color rgb="FFFFCCFF"/>
      <color rgb="FF99FF99"/>
      <color rgb="FF003300"/>
      <color rgb="FF008080"/>
      <color rgb="FF660066"/>
      <color rgb="FF000080"/>
      <color rgb="FFCCFFCC"/>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Schoolnorm plus</c:v>
          </c:tx>
          <c:spPr>
            <a:ln w="19050" cap="rnd" cmpd="sng" algn="ctr">
              <a:solidFill>
                <a:schemeClr val="accent2">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profiel'!$E$8,'Result. ond profiel'!$H$8,'Result. ond profiel'!$K$8,'Result. ond profiel'!$N$8,'Result. ond profiel'!$R$8,'Result. ond profiel'!$V$8,'Result. ond profiel'!$Z$8,'Result. ond profiel'!$AD$8,'Result. ond profiel'!$AH$8,'Result. ond profiel'!$AK$8,'Result. ond profiel'!$AN$8)</c:f>
              <c:numCache>
                <c:formatCode>0</c:formatCode>
                <c:ptCount val="11"/>
                <c:pt idx="0">
                  <c:v>#N/A</c:v>
                </c:pt>
                <c:pt idx="1">
                  <c:v>#N/A</c:v>
                </c:pt>
                <c:pt idx="2">
                  <c:v>#N/A</c:v>
                </c:pt>
                <c:pt idx="3">
                  <c:v>#N/A</c:v>
                </c:pt>
                <c:pt idx="4">
                  <c:v>#N/A</c:v>
                </c:pt>
                <c:pt idx="5">
                  <c:v>#N/A</c:v>
                </c:pt>
                <c:pt idx="6">
                  <c:v>#N/A</c:v>
                </c:pt>
                <c:pt idx="7">
                  <c:v>#N/A</c:v>
                </c:pt>
                <c:pt idx="8">
                  <c:v>#N/A</c:v>
                </c:pt>
                <c:pt idx="9">
                  <c:v>#N/A</c:v>
                </c:pt>
                <c:pt idx="10">
                  <c:v>#N/A</c:v>
                </c:pt>
              </c:numCache>
            </c:numRef>
          </c:val>
          <c:smooth val="0"/>
          <c:extLst>
            <c:ext xmlns:c16="http://schemas.microsoft.com/office/drawing/2014/chart" uri="{C3380CC4-5D6E-409C-BE32-E72D297353CC}">
              <c16:uniqueId val="{00000000-4195-4681-8D12-0EBE4C8F5EF6}"/>
            </c:ext>
          </c:extLst>
        </c:ser>
        <c:ser>
          <c:idx val="0"/>
          <c:order val="1"/>
          <c:tx>
            <c:v>Schoolnorm basis</c:v>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profiel'!$C$8,'Result. ond profiel'!$F$8,'Result. ond profiel'!$I$8,'Result. ond profiel'!$L$8,'Result. ond profiel'!$O$8,'Result. ond profiel'!$T$8,'Result. ond profiel'!$W$8,'Result. ond profiel'!$AB$8,'Result. ond profiel'!$AE$8,'Result. ond profiel'!$AI$8,'Result. ond profiel'!$AL$8)</c:f>
              <c:numCache>
                <c:formatCode>0</c:formatCode>
                <c:ptCount val="11"/>
                <c:pt idx="0">
                  <c:v>#N/A</c:v>
                </c:pt>
                <c:pt idx="1">
                  <c:v>#N/A</c:v>
                </c:pt>
                <c:pt idx="2">
                  <c:v>#N/A</c:v>
                </c:pt>
                <c:pt idx="3">
                  <c:v>#N/A</c:v>
                </c:pt>
                <c:pt idx="4">
                  <c:v>#N/A</c:v>
                </c:pt>
                <c:pt idx="5">
                  <c:v>#N/A</c:v>
                </c:pt>
                <c:pt idx="6">
                  <c:v>#N/A</c:v>
                </c:pt>
                <c:pt idx="7">
                  <c:v>#N/A</c:v>
                </c:pt>
                <c:pt idx="8">
                  <c:v>#N/A</c:v>
                </c:pt>
                <c:pt idx="9">
                  <c:v>#N/A</c:v>
                </c:pt>
                <c:pt idx="10">
                  <c:v>#N/A</c:v>
                </c:pt>
              </c:numCache>
            </c:numRef>
          </c:val>
          <c:smooth val="0"/>
          <c:extLst>
            <c:ext xmlns:c16="http://schemas.microsoft.com/office/drawing/2014/chart" uri="{C3380CC4-5D6E-409C-BE32-E72D297353CC}">
              <c16:uniqueId val="{00000001-4195-4681-8D12-0EBE4C8F5EF6}"/>
            </c:ext>
          </c:extLst>
        </c:ser>
        <c:ser>
          <c:idx val="2"/>
          <c:order val="2"/>
          <c:tx>
            <c:v>Landelijke norm plus (213)</c:v>
          </c:tx>
          <c:spPr>
            <a:ln w="19050" cap="rnd" cmpd="sng" algn="ctr">
              <a:solidFill>
                <a:schemeClr val="accent3">
                  <a:shade val="95000"/>
                  <a:satMod val="105000"/>
                </a:schemeClr>
              </a:solidFill>
              <a:round/>
            </a:ln>
            <a:effectLst/>
          </c:spPr>
          <c:marker>
            <c:symbol val="none"/>
          </c:marker>
          <c:dLbls>
            <c:delete val="1"/>
          </c:dLbls>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profiel'!$AS$11:$AS$21</c:f>
              <c:numCache>
                <c:formatCode>General</c:formatCode>
                <c:ptCount val="11"/>
                <c:pt idx="0">
                  <c:v>213</c:v>
                </c:pt>
                <c:pt idx="1">
                  <c:v>213</c:v>
                </c:pt>
                <c:pt idx="2">
                  <c:v>213</c:v>
                </c:pt>
                <c:pt idx="3">
                  <c:v>213</c:v>
                </c:pt>
                <c:pt idx="4">
                  <c:v>213</c:v>
                </c:pt>
                <c:pt idx="5">
                  <c:v>213</c:v>
                </c:pt>
                <c:pt idx="6">
                  <c:v>213</c:v>
                </c:pt>
                <c:pt idx="7">
                  <c:v>213</c:v>
                </c:pt>
                <c:pt idx="8">
                  <c:v>213</c:v>
                </c:pt>
                <c:pt idx="9">
                  <c:v>213</c:v>
                </c:pt>
                <c:pt idx="10">
                  <c:v>213</c:v>
                </c:pt>
              </c:numCache>
            </c:numRef>
          </c:val>
          <c:smooth val="0"/>
          <c:extLst>
            <c:ext xmlns:c16="http://schemas.microsoft.com/office/drawing/2014/chart" uri="{C3380CC4-5D6E-409C-BE32-E72D297353CC}">
              <c16:uniqueId val="{00000002-4195-4681-8D12-0EBE4C8F5EF6}"/>
            </c:ext>
          </c:extLst>
        </c:ser>
        <c:ser>
          <c:idx val="3"/>
          <c:order val="3"/>
          <c:tx>
            <c:v>Landelijke norm basis (187)</c:v>
          </c:tx>
          <c:spPr>
            <a:ln w="19050" cap="rnd" cmpd="sng" algn="ctr">
              <a:solidFill>
                <a:schemeClr val="accent4">
                  <a:shade val="95000"/>
                  <a:satMod val="105000"/>
                </a:schemeClr>
              </a:solidFill>
              <a:round/>
            </a:ln>
            <a:effectLst/>
          </c:spPr>
          <c:marker>
            <c:symbol val="none"/>
          </c:marker>
          <c:dLbls>
            <c:delete val="1"/>
          </c:dLbls>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profiel'!$AR$11:$AR$21</c:f>
              <c:numCache>
                <c:formatCode>General</c:formatCode>
                <c:ptCount val="11"/>
                <c:pt idx="0">
                  <c:v>187</c:v>
                </c:pt>
                <c:pt idx="1">
                  <c:v>187</c:v>
                </c:pt>
                <c:pt idx="2">
                  <c:v>187</c:v>
                </c:pt>
                <c:pt idx="3">
                  <c:v>187</c:v>
                </c:pt>
                <c:pt idx="4">
                  <c:v>187</c:v>
                </c:pt>
                <c:pt idx="5">
                  <c:v>187</c:v>
                </c:pt>
                <c:pt idx="6">
                  <c:v>187</c:v>
                </c:pt>
                <c:pt idx="7">
                  <c:v>187</c:v>
                </c:pt>
                <c:pt idx="8">
                  <c:v>187</c:v>
                </c:pt>
                <c:pt idx="9">
                  <c:v>187</c:v>
                </c:pt>
                <c:pt idx="10">
                  <c:v>187</c:v>
                </c:pt>
              </c:numCache>
            </c:numRef>
          </c:val>
          <c:smooth val="0"/>
          <c:extLst>
            <c:ext xmlns:c16="http://schemas.microsoft.com/office/drawing/2014/chart" uri="{C3380CC4-5D6E-409C-BE32-E72D297353CC}">
              <c16:uniqueId val="{00000003-4195-4681-8D12-0EBE4C8F5EF6}"/>
            </c:ext>
          </c:extLst>
        </c:ser>
        <c:ser>
          <c:idx val="5"/>
          <c:order val="4"/>
          <c:tx>
            <c:v>Ambitie plus</c:v>
          </c:tx>
          <c:spPr>
            <a:ln w="19050" cap="rnd" cmpd="sng" algn="ctr">
              <a:solidFill>
                <a:schemeClr val="accent6">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profiel'!$E$9,'Result. ond profiel'!$H$9,'Result. ond profiel'!$K$9,'Result. ond profiel'!$N$9,'Result. ond profiel'!$R$9,'Result. ond profiel'!$V$9,'Result. ond profiel'!$Z$9,'Result. ond profiel'!$AD$9,'Result. ond profiel'!$AH$9,'Result. ond profiel'!$AK$9,'Result. ond profiel'!$AN$9)</c:f>
              <c:numCache>
                <c:formatCode>0</c:formatCode>
                <c:ptCount val="11"/>
              </c:numCache>
            </c:numRef>
          </c:val>
          <c:smooth val="0"/>
          <c:extLst>
            <c:ext xmlns:c16="http://schemas.microsoft.com/office/drawing/2014/chart" uri="{C3380CC4-5D6E-409C-BE32-E72D297353CC}">
              <c16:uniqueId val="{00000004-4195-4681-8D12-0EBE4C8F5EF6}"/>
            </c:ext>
          </c:extLst>
        </c:ser>
        <c:ser>
          <c:idx val="4"/>
          <c:order val="5"/>
          <c:tx>
            <c:v>Ambitie basis</c:v>
          </c:tx>
          <c:spPr>
            <a:ln w="19050" cap="rnd" cmpd="sng" algn="ctr">
              <a:solidFill>
                <a:schemeClr val="accent5">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profiel'!$C$9,'Result. ond profiel'!$F$9,'Result. ond profiel'!$I$9,'Result. ond profiel'!$L$9,'Result. ond profiel'!$O$9,'Result. ond profiel'!$T$9,'Result. ond profiel'!$W$9,'Result. ond profiel'!$AB$9,'Result. ond profiel'!$AE$9,'Result. ond profiel'!$AI$9,'Result. ond profiel'!$AL$9)</c:f>
              <c:numCache>
                <c:formatCode>0</c:formatCode>
                <c:ptCount val="11"/>
              </c:numCache>
            </c:numRef>
          </c:val>
          <c:smooth val="0"/>
          <c:extLst>
            <c:ext xmlns:c16="http://schemas.microsoft.com/office/drawing/2014/chart" uri="{C3380CC4-5D6E-409C-BE32-E72D297353CC}">
              <c16:uniqueId val="{00000005-4195-4681-8D12-0EBE4C8F5EF6}"/>
            </c:ext>
          </c:extLst>
        </c:ser>
        <c:dLbls>
          <c:dLblPos val="ctr"/>
          <c:showLegendKey val="0"/>
          <c:showVal val="1"/>
          <c:showCatName val="0"/>
          <c:showSerName val="0"/>
          <c:showPercent val="0"/>
          <c:showBubbleSize val="0"/>
        </c:dLbls>
        <c:marker val="1"/>
        <c:smooth val="0"/>
        <c:axId val="482660208"/>
        <c:axId val="482660600"/>
      </c:lineChart>
      <c:catAx>
        <c:axId val="48266020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nl-NL"/>
          </a:p>
        </c:txPr>
        <c:crossAx val="482660600"/>
        <c:crosses val="autoZero"/>
        <c:auto val="0"/>
        <c:lblAlgn val="ctr"/>
        <c:lblOffset val="100"/>
        <c:noMultiLvlLbl val="0"/>
      </c:catAx>
      <c:valAx>
        <c:axId val="482660600"/>
        <c:scaling>
          <c:orientation val="minMax"/>
          <c:max val="230"/>
          <c:min val="170"/>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nl-NL"/>
          </a:p>
        </c:txPr>
        <c:crossAx val="482660208"/>
        <c:crosses val="autoZero"/>
        <c:crossBetween val="between"/>
        <c:majorUnit val="5"/>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nl-NL"/>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'Schooloverzicht OC'!$A$5</c:f>
              <c:strCache>
                <c:ptCount val="1"/>
                <c:pt idx="0">
                  <c:v>M3</c:v>
                </c:pt>
              </c:strCache>
            </c:strRef>
          </c:tx>
          <c:invertIfNegative val="0"/>
          <c:cat>
            <c:strRef>
              <c:f>'Schooloverzicht OC'!$A$6:$A$8</c:f>
              <c:strCache>
                <c:ptCount val="3"/>
                <c:pt idx="0">
                  <c:v>Plus</c:v>
                </c:pt>
                <c:pt idx="1">
                  <c:v>Basis</c:v>
                </c:pt>
                <c:pt idx="2">
                  <c:v>Breedte</c:v>
                </c:pt>
              </c:strCache>
            </c:strRef>
          </c:cat>
          <c:val>
            <c:numRef>
              <c:f>'Schooloverzicht OC'!$D$6:$D$8</c:f>
              <c:numCache>
                <c:formatCode>0</c:formatCode>
                <c:ptCount val="3"/>
                <c:pt idx="0">
                  <c:v>0</c:v>
                </c:pt>
                <c:pt idx="1">
                  <c:v>0</c:v>
                </c:pt>
                <c:pt idx="2">
                  <c:v>0</c:v>
                </c:pt>
              </c:numCache>
            </c:numRef>
          </c:val>
          <c:extLst>
            <c:ext xmlns:c16="http://schemas.microsoft.com/office/drawing/2014/chart" uri="{C3380CC4-5D6E-409C-BE32-E72D297353CC}">
              <c16:uniqueId val="{00000000-F2B3-45CD-B0E9-39AB69B2F487}"/>
            </c:ext>
          </c:extLst>
        </c:ser>
        <c:ser>
          <c:idx val="6"/>
          <c:order val="1"/>
          <c:tx>
            <c:strRef>
              <c:f>'Schooloverzicht OC'!$I$5</c:f>
              <c:strCache>
                <c:ptCount val="1"/>
                <c:pt idx="0">
                  <c:v>E3</c:v>
                </c:pt>
              </c:strCache>
            </c:strRef>
          </c:tx>
          <c:invertIfNegative val="0"/>
          <c:val>
            <c:numRef>
              <c:f>'Schooloverzicht OC'!$L$6:$L$8</c:f>
              <c:numCache>
                <c:formatCode>0</c:formatCode>
                <c:ptCount val="3"/>
                <c:pt idx="0">
                  <c:v>0</c:v>
                </c:pt>
                <c:pt idx="1">
                  <c:v>0</c:v>
                </c:pt>
                <c:pt idx="2">
                  <c:v>0</c:v>
                </c:pt>
              </c:numCache>
            </c:numRef>
          </c:val>
          <c:extLst>
            <c:ext xmlns:c16="http://schemas.microsoft.com/office/drawing/2014/chart" uri="{C3380CC4-5D6E-409C-BE32-E72D297353CC}">
              <c16:uniqueId val="{00000001-F2B3-45CD-B0E9-39AB69B2F487}"/>
            </c:ext>
          </c:extLst>
        </c:ser>
        <c:ser>
          <c:idx val="0"/>
          <c:order val="2"/>
          <c:tx>
            <c:strRef>
              <c:f>'Schooloverzicht OC'!$A$10</c:f>
              <c:strCache>
                <c:ptCount val="1"/>
                <c:pt idx="0">
                  <c:v>M4</c:v>
                </c:pt>
              </c:strCache>
            </c:strRef>
          </c:tx>
          <c:invertIfNegative val="0"/>
          <c:cat>
            <c:strRef>
              <c:f>'Schooloverzicht OC'!$A$6:$A$8</c:f>
              <c:strCache>
                <c:ptCount val="3"/>
                <c:pt idx="0">
                  <c:v>Plus</c:v>
                </c:pt>
                <c:pt idx="1">
                  <c:v>Basis</c:v>
                </c:pt>
                <c:pt idx="2">
                  <c:v>Breedte</c:v>
                </c:pt>
              </c:strCache>
            </c:strRef>
          </c:cat>
          <c:val>
            <c:numRef>
              <c:f>'Schooloverzicht OC'!$D$11:$D$13</c:f>
              <c:numCache>
                <c:formatCode>0</c:formatCode>
                <c:ptCount val="3"/>
                <c:pt idx="0">
                  <c:v>0</c:v>
                </c:pt>
                <c:pt idx="1">
                  <c:v>0</c:v>
                </c:pt>
                <c:pt idx="2">
                  <c:v>0</c:v>
                </c:pt>
              </c:numCache>
            </c:numRef>
          </c:val>
          <c:extLst>
            <c:ext xmlns:c16="http://schemas.microsoft.com/office/drawing/2014/chart" uri="{C3380CC4-5D6E-409C-BE32-E72D297353CC}">
              <c16:uniqueId val="{00000002-F2B3-45CD-B0E9-39AB69B2F487}"/>
            </c:ext>
          </c:extLst>
        </c:ser>
        <c:ser>
          <c:idx val="7"/>
          <c:order val="3"/>
          <c:tx>
            <c:strRef>
              <c:f>'Schooloverzicht OC'!$I$10</c:f>
              <c:strCache>
                <c:ptCount val="1"/>
                <c:pt idx="0">
                  <c:v>E4</c:v>
                </c:pt>
              </c:strCache>
            </c:strRef>
          </c:tx>
          <c:invertIfNegative val="0"/>
          <c:val>
            <c:numRef>
              <c:f>'Schooloverzicht OC'!$L$11:$L$13</c:f>
              <c:numCache>
                <c:formatCode>0</c:formatCode>
                <c:ptCount val="3"/>
                <c:pt idx="0">
                  <c:v>0</c:v>
                </c:pt>
                <c:pt idx="1">
                  <c:v>0</c:v>
                </c:pt>
                <c:pt idx="2">
                  <c:v>0</c:v>
                </c:pt>
              </c:numCache>
            </c:numRef>
          </c:val>
          <c:extLst>
            <c:ext xmlns:c16="http://schemas.microsoft.com/office/drawing/2014/chart" uri="{C3380CC4-5D6E-409C-BE32-E72D297353CC}">
              <c16:uniqueId val="{00000003-F2B3-45CD-B0E9-39AB69B2F487}"/>
            </c:ext>
          </c:extLst>
        </c:ser>
        <c:ser>
          <c:idx val="2"/>
          <c:order val="4"/>
          <c:tx>
            <c:strRef>
              <c:f>'Schooloverzicht OC'!$A$15</c:f>
              <c:strCache>
                <c:ptCount val="1"/>
                <c:pt idx="0">
                  <c:v>M5</c:v>
                </c:pt>
              </c:strCache>
            </c:strRef>
          </c:tx>
          <c:invertIfNegative val="0"/>
          <c:val>
            <c:numRef>
              <c:f>'Schooloverzicht OC'!$D$16:$D$18</c:f>
              <c:numCache>
                <c:formatCode>0</c:formatCode>
                <c:ptCount val="3"/>
                <c:pt idx="0">
                  <c:v>0</c:v>
                </c:pt>
                <c:pt idx="1">
                  <c:v>0</c:v>
                </c:pt>
                <c:pt idx="2">
                  <c:v>0</c:v>
                </c:pt>
              </c:numCache>
            </c:numRef>
          </c:val>
          <c:extLst>
            <c:ext xmlns:c16="http://schemas.microsoft.com/office/drawing/2014/chart" uri="{C3380CC4-5D6E-409C-BE32-E72D297353CC}">
              <c16:uniqueId val="{00000004-F2B3-45CD-B0E9-39AB69B2F487}"/>
            </c:ext>
          </c:extLst>
        </c:ser>
        <c:ser>
          <c:idx val="8"/>
          <c:order val="5"/>
          <c:tx>
            <c:strRef>
              <c:f>'Schooloverzicht OC'!$I$15</c:f>
              <c:strCache>
                <c:ptCount val="1"/>
                <c:pt idx="0">
                  <c:v>E5</c:v>
                </c:pt>
              </c:strCache>
            </c:strRef>
          </c:tx>
          <c:invertIfNegative val="0"/>
          <c:val>
            <c:numRef>
              <c:f>'Schooloverzicht OC'!$L$16:$L$18</c:f>
              <c:numCache>
                <c:formatCode>0</c:formatCode>
                <c:ptCount val="3"/>
                <c:pt idx="0">
                  <c:v>0</c:v>
                </c:pt>
                <c:pt idx="1">
                  <c:v>0</c:v>
                </c:pt>
                <c:pt idx="2">
                  <c:v>0</c:v>
                </c:pt>
              </c:numCache>
            </c:numRef>
          </c:val>
          <c:extLst>
            <c:ext xmlns:c16="http://schemas.microsoft.com/office/drawing/2014/chart" uri="{C3380CC4-5D6E-409C-BE32-E72D297353CC}">
              <c16:uniqueId val="{00000005-F2B3-45CD-B0E9-39AB69B2F487}"/>
            </c:ext>
          </c:extLst>
        </c:ser>
        <c:ser>
          <c:idx val="3"/>
          <c:order val="6"/>
          <c:tx>
            <c:strRef>
              <c:f>'Schooloverzicht OC'!$A$20</c:f>
              <c:strCache>
                <c:ptCount val="1"/>
                <c:pt idx="0">
                  <c:v>M6</c:v>
                </c:pt>
              </c:strCache>
            </c:strRef>
          </c:tx>
          <c:invertIfNegative val="0"/>
          <c:val>
            <c:numRef>
              <c:f>'Schooloverzicht OC'!$D$21:$D$23</c:f>
              <c:numCache>
                <c:formatCode>0</c:formatCode>
                <c:ptCount val="3"/>
                <c:pt idx="0">
                  <c:v>0</c:v>
                </c:pt>
                <c:pt idx="1">
                  <c:v>0</c:v>
                </c:pt>
                <c:pt idx="2">
                  <c:v>0</c:v>
                </c:pt>
              </c:numCache>
            </c:numRef>
          </c:val>
          <c:extLst>
            <c:ext xmlns:c16="http://schemas.microsoft.com/office/drawing/2014/chart" uri="{C3380CC4-5D6E-409C-BE32-E72D297353CC}">
              <c16:uniqueId val="{00000006-F2B3-45CD-B0E9-39AB69B2F487}"/>
            </c:ext>
          </c:extLst>
        </c:ser>
        <c:ser>
          <c:idx val="9"/>
          <c:order val="7"/>
          <c:tx>
            <c:strRef>
              <c:f>'Schooloverzicht OC'!$I$20</c:f>
              <c:strCache>
                <c:ptCount val="1"/>
                <c:pt idx="0">
                  <c:v>E6</c:v>
                </c:pt>
              </c:strCache>
            </c:strRef>
          </c:tx>
          <c:invertIfNegative val="0"/>
          <c:val>
            <c:numRef>
              <c:f>'Schooloverzicht OC'!$L$21:$L$23</c:f>
              <c:numCache>
                <c:formatCode>0</c:formatCode>
                <c:ptCount val="3"/>
                <c:pt idx="0">
                  <c:v>0</c:v>
                </c:pt>
                <c:pt idx="1">
                  <c:v>0</c:v>
                </c:pt>
                <c:pt idx="2">
                  <c:v>0</c:v>
                </c:pt>
              </c:numCache>
            </c:numRef>
          </c:val>
          <c:extLst>
            <c:ext xmlns:c16="http://schemas.microsoft.com/office/drawing/2014/chart" uri="{C3380CC4-5D6E-409C-BE32-E72D297353CC}">
              <c16:uniqueId val="{00000007-F2B3-45CD-B0E9-39AB69B2F487}"/>
            </c:ext>
          </c:extLst>
        </c:ser>
        <c:ser>
          <c:idx val="4"/>
          <c:order val="8"/>
          <c:tx>
            <c:strRef>
              <c:f>'Schooloverzicht OC'!$A$25</c:f>
              <c:strCache>
                <c:ptCount val="1"/>
                <c:pt idx="0">
                  <c:v>M7</c:v>
                </c:pt>
              </c:strCache>
            </c:strRef>
          </c:tx>
          <c:invertIfNegative val="0"/>
          <c:val>
            <c:numRef>
              <c:f>'Schooloverzicht OC'!$D$26:$D$28</c:f>
              <c:numCache>
                <c:formatCode>0</c:formatCode>
                <c:ptCount val="3"/>
                <c:pt idx="0">
                  <c:v>0</c:v>
                </c:pt>
                <c:pt idx="1">
                  <c:v>0</c:v>
                </c:pt>
                <c:pt idx="2">
                  <c:v>0</c:v>
                </c:pt>
              </c:numCache>
            </c:numRef>
          </c:val>
          <c:extLst>
            <c:ext xmlns:c16="http://schemas.microsoft.com/office/drawing/2014/chart" uri="{C3380CC4-5D6E-409C-BE32-E72D297353CC}">
              <c16:uniqueId val="{00000008-F2B3-45CD-B0E9-39AB69B2F487}"/>
            </c:ext>
          </c:extLst>
        </c:ser>
        <c:ser>
          <c:idx val="10"/>
          <c:order val="9"/>
          <c:tx>
            <c:strRef>
              <c:f>'Schooloverzicht OC'!$I$25</c:f>
              <c:strCache>
                <c:ptCount val="1"/>
                <c:pt idx="0">
                  <c:v>E7</c:v>
                </c:pt>
              </c:strCache>
            </c:strRef>
          </c:tx>
          <c:invertIfNegative val="0"/>
          <c:val>
            <c:numRef>
              <c:f>'Schooloverzicht OC'!$L$26:$L$28</c:f>
              <c:numCache>
                <c:formatCode>0</c:formatCode>
                <c:ptCount val="3"/>
                <c:pt idx="0">
                  <c:v>0</c:v>
                </c:pt>
                <c:pt idx="1">
                  <c:v>0</c:v>
                </c:pt>
                <c:pt idx="2">
                  <c:v>0</c:v>
                </c:pt>
              </c:numCache>
            </c:numRef>
          </c:val>
          <c:extLst>
            <c:ext xmlns:c16="http://schemas.microsoft.com/office/drawing/2014/chart" uri="{C3380CC4-5D6E-409C-BE32-E72D297353CC}">
              <c16:uniqueId val="{00000009-F2B3-45CD-B0E9-39AB69B2F487}"/>
            </c:ext>
          </c:extLst>
        </c:ser>
        <c:ser>
          <c:idx val="5"/>
          <c:order val="10"/>
          <c:tx>
            <c:strRef>
              <c:f>'Schooloverzicht OC'!$A$30</c:f>
              <c:strCache>
                <c:ptCount val="1"/>
                <c:pt idx="0">
                  <c:v>M8</c:v>
                </c:pt>
              </c:strCache>
            </c:strRef>
          </c:tx>
          <c:invertIfNegative val="0"/>
          <c:val>
            <c:numRef>
              <c:f>'Schooloverzicht OC'!$D$31:$D$33</c:f>
              <c:numCache>
                <c:formatCode>0</c:formatCode>
                <c:ptCount val="3"/>
                <c:pt idx="0">
                  <c:v>0</c:v>
                </c:pt>
                <c:pt idx="1">
                  <c:v>0</c:v>
                </c:pt>
                <c:pt idx="2">
                  <c:v>0</c:v>
                </c:pt>
              </c:numCache>
            </c:numRef>
          </c:val>
          <c:extLst>
            <c:ext xmlns:c16="http://schemas.microsoft.com/office/drawing/2014/chart" uri="{C3380CC4-5D6E-409C-BE32-E72D297353CC}">
              <c16:uniqueId val="{0000000A-F2B3-45CD-B0E9-39AB69B2F487}"/>
            </c:ext>
          </c:extLst>
        </c:ser>
        <c:dLbls>
          <c:showLegendKey val="0"/>
          <c:showVal val="0"/>
          <c:showCatName val="0"/>
          <c:showSerName val="0"/>
          <c:showPercent val="0"/>
          <c:showBubbleSize val="0"/>
        </c:dLbls>
        <c:gapWidth val="150"/>
        <c:axId val="482661384"/>
        <c:axId val="481702968"/>
      </c:barChart>
      <c:catAx>
        <c:axId val="482661384"/>
        <c:scaling>
          <c:orientation val="minMax"/>
        </c:scaling>
        <c:delete val="0"/>
        <c:axPos val="b"/>
        <c:numFmt formatCode="General" sourceLinked="0"/>
        <c:majorTickMark val="none"/>
        <c:minorTickMark val="none"/>
        <c:tickLblPos val="nextTo"/>
        <c:crossAx val="481702968"/>
        <c:crosses val="autoZero"/>
        <c:auto val="1"/>
        <c:lblAlgn val="ctr"/>
        <c:lblOffset val="100"/>
        <c:noMultiLvlLbl val="0"/>
      </c:catAx>
      <c:valAx>
        <c:axId val="481702968"/>
        <c:scaling>
          <c:orientation val="minMax"/>
          <c:max val="230"/>
          <c:min val="160"/>
        </c:scaling>
        <c:delete val="0"/>
        <c:axPos val="l"/>
        <c:majorGridlines/>
        <c:numFmt formatCode="0" sourceLinked="1"/>
        <c:majorTickMark val="none"/>
        <c:minorTickMark val="none"/>
        <c:tickLblPos val="nextTo"/>
        <c:crossAx val="482661384"/>
        <c:crosses val="autoZero"/>
        <c:crossBetween val="between"/>
        <c:majorUnit val="10"/>
        <c:minorUnit val="10"/>
      </c:valAx>
    </c:plotArea>
    <c:legend>
      <c:legendPos val="r"/>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304800</xdr:colOff>
      <xdr:row>10</xdr:row>
      <xdr:rowOff>85725</xdr:rowOff>
    </xdr:from>
    <xdr:to>
      <xdr:col>39</xdr:col>
      <xdr:colOff>123825</xdr:colOff>
      <xdr:row>29</xdr:row>
      <xdr:rowOff>90488</xdr:rowOff>
    </xdr:to>
    <xdr:graphicFrame macro="">
      <xdr:nvGraphicFramePr>
        <xdr:cNvPr id="3" name="Grafiek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36</xdr:row>
      <xdr:rowOff>133349</xdr:rowOff>
    </xdr:from>
    <xdr:to>
      <xdr:col>11</xdr:col>
      <xdr:colOff>533400</xdr:colOff>
      <xdr:row>71</xdr:row>
      <xdr:rowOff>66675</xdr:rowOff>
    </xdr:to>
    <xdr:graphicFrame macro="">
      <xdr:nvGraphicFramePr>
        <xdr:cNvPr id="2" name="Grafiek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5"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7" t="s">
        <v>72</v>
      </c>
      <c r="D1" s="198"/>
      <c r="E1" s="198"/>
      <c r="F1" s="198"/>
      <c r="G1" s="198"/>
      <c r="H1" s="198"/>
      <c r="I1" s="198"/>
      <c r="J1" s="198"/>
      <c r="K1" s="198"/>
      <c r="L1" s="198"/>
      <c r="M1" s="199"/>
      <c r="N1" s="69"/>
      <c r="O1" s="69"/>
      <c r="P1" s="70"/>
      <c r="Q1" s="68" t="s">
        <v>21</v>
      </c>
    </row>
    <row r="2" spans="1:55" ht="18" customHeight="1" x14ac:dyDescent="0.2">
      <c r="A2" s="68"/>
      <c r="B2" s="68" t="s">
        <v>3</v>
      </c>
      <c r="C2" s="197" t="s">
        <v>33</v>
      </c>
      <c r="D2" s="198"/>
      <c r="E2" s="198"/>
      <c r="F2" s="198"/>
      <c r="G2" s="198"/>
      <c r="H2" s="198"/>
      <c r="I2" s="198"/>
      <c r="J2" s="198"/>
      <c r="K2" s="198"/>
      <c r="L2" s="198"/>
      <c r="M2" s="199"/>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273</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58</v>
      </c>
      <c r="C6" s="6">
        <v>0</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Spelling 3.0 - M3</v>
      </c>
    </row>
    <row r="8" spans="1:55" ht="12" customHeight="1" thickTop="1" x14ac:dyDescent="0.15">
      <c r="A8" s="64">
        <f>IF(I8="A",25,IF(I8="B",25,IF(I8="C",25,IF(I8="D",15,IF(I8="E",10,0)))))</f>
        <v>0</v>
      </c>
      <c r="B8" s="64">
        <f>IF(G8="I",20,IF(G8="II",20,IF(G8="III",20,IF(G8="IV",20,IF(G8="V",20,0)))))</f>
        <v>0</v>
      </c>
      <c r="C8" s="57">
        <f>C5</f>
        <v>273</v>
      </c>
      <c r="F8" s="59">
        <f>IF(C8&lt;C$6,0,VLOOKUP(C8,index!$A:$M,2,0))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39"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6">
        <f>F8</f>
        <v>230</v>
      </c>
      <c r="S8" s="1">
        <f>C8</f>
        <v>273</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273</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272</v>
      </c>
      <c r="F9" s="59">
        <f>IF(C9&lt;C$6,0,VLOOKUP(C9,index!$A:$M,2,0))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6">
        <f t="shared" ref="R9:R72" si="7">F9</f>
        <v>230</v>
      </c>
      <c r="S9" s="1">
        <f>C9</f>
        <v>272</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272</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271</v>
      </c>
      <c r="F10" s="59">
        <f>IF(C10&lt;C$6,0,VLOOKUP(C10,index!$A:$M,2,0))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6">
        <f t="shared" si="7"/>
        <v>230</v>
      </c>
      <c r="S10" s="1">
        <f t="shared" ref="S10:S73" si="16">C10</f>
        <v>271</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271</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189</v>
      </c>
      <c r="AT10" s="10">
        <f>AU10*AT$14</f>
        <v>0</v>
      </c>
      <c r="AU10" s="11">
        <f>AV10</f>
        <v>0</v>
      </c>
      <c r="AV10" s="11">
        <f>IF($U3=0,0,VLOOKUP("I",$G:$S,5,FALSE))</f>
        <v>0</v>
      </c>
      <c r="AW10" s="103"/>
    </row>
    <row r="11" spans="1:55" ht="12" customHeight="1" x14ac:dyDescent="0.15">
      <c r="A11" s="64">
        <f t="shared" si="2"/>
        <v>0</v>
      </c>
      <c r="B11" s="64">
        <f t="shared" si="3"/>
        <v>0</v>
      </c>
      <c r="C11" s="57">
        <f t="shared" si="15"/>
        <v>270</v>
      </c>
      <c r="F11" s="59">
        <f>IF(C11&lt;C$6,0,VLOOKUP(C11,index!$A:$M,2,0))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6">
        <f t="shared" si="7"/>
        <v>230</v>
      </c>
      <c r="S11" s="1">
        <f t="shared" si="16"/>
        <v>270</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270</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113</v>
      </c>
      <c r="AT11" s="10">
        <f>AU11*AT$14</f>
        <v>0</v>
      </c>
      <c r="AU11" s="11">
        <f>AV11-AV10</f>
        <v>0</v>
      </c>
      <c r="AV11" s="11">
        <f>IF($U4=0,0,VLOOKUP("IV",$G:$S,5,FALSE))</f>
        <v>0</v>
      </c>
      <c r="AW11" s="103"/>
    </row>
    <row r="12" spans="1:55" ht="12" customHeight="1" x14ac:dyDescent="0.15">
      <c r="A12" s="64">
        <f t="shared" si="2"/>
        <v>0</v>
      </c>
      <c r="B12" s="64">
        <f t="shared" si="3"/>
        <v>0</v>
      </c>
      <c r="C12" s="57">
        <f t="shared" si="15"/>
        <v>269</v>
      </c>
      <c r="F12" s="59">
        <f>IF(C12&lt;C$6,0,VLOOKUP(C12,index!$A:$M,2,0))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6">
        <f t="shared" si="7"/>
        <v>230</v>
      </c>
      <c r="S12" s="1">
        <f t="shared" si="16"/>
        <v>269</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269</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0</v>
      </c>
      <c r="AT12" s="10">
        <f>AU12*AT$14</f>
        <v>0</v>
      </c>
      <c r="AU12" s="11">
        <f>AV12-AV11</f>
        <v>0</v>
      </c>
      <c r="AV12" s="11">
        <f>IF($U5=0,0,VLOOKUP("V",$G:$S,5,FALSE))</f>
        <v>0</v>
      </c>
      <c r="AW12" s="103"/>
    </row>
    <row r="13" spans="1:55" ht="12" customHeight="1" x14ac:dyDescent="0.15">
      <c r="A13" s="64">
        <f t="shared" si="2"/>
        <v>0</v>
      </c>
      <c r="B13" s="64">
        <f t="shared" si="3"/>
        <v>0</v>
      </c>
      <c r="C13" s="57">
        <f t="shared" si="15"/>
        <v>268</v>
      </c>
      <c r="F13" s="59">
        <f>IF(C13&lt;C$6,0,VLOOKUP(C13,index!$A:$M,2,0))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6">
        <f t="shared" si="7"/>
        <v>230</v>
      </c>
      <c r="S13" s="1">
        <f t="shared" si="16"/>
        <v>268</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268</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267</v>
      </c>
      <c r="F14" s="59">
        <f>IF(C14&lt;C$6,0,VLOOKUP(C14,index!$A:$M,2,0))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45" si="21">IF(L13="plus",IF(E14=0,"",CONCATENATE(E14,",")),IF(L13="basis",IF(E14=0,"",CONCATENATE(E14,",")),CONCATENATE(Q13,IF(E14=0,"",CONCATENATE(E14,", ")))))</f>
        <v/>
      </c>
      <c r="R14" s="196">
        <f t="shared" si="7"/>
        <v>230</v>
      </c>
      <c r="S14" s="1">
        <f t="shared" si="16"/>
        <v>267</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267</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266</v>
      </c>
      <c r="F15" s="59">
        <f>IF(C15&lt;C$6,0,VLOOKUP(C15,index!$A:$M,2,0))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6">
        <f t="shared" si="7"/>
        <v>230</v>
      </c>
      <c r="S15" s="1">
        <f t="shared" si="16"/>
        <v>266</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266</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265</v>
      </c>
      <c r="F16" s="59">
        <f>IF(C16&lt;C$6,0,VLOOKUP(C16,index!$A:$M,2,0))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6">
        <f t="shared" si="7"/>
        <v>230</v>
      </c>
      <c r="S16" s="1">
        <f t="shared" si="16"/>
        <v>265</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265</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264</v>
      </c>
      <c r="F17" s="59">
        <f>IF(C17&lt;C$6,0,VLOOKUP(C17,index!$A:$M,2,0))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6">
        <f t="shared" si="7"/>
        <v>230</v>
      </c>
      <c r="S17" s="1">
        <f t="shared" si="16"/>
        <v>264</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264</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263</v>
      </c>
      <c r="F18" s="59">
        <f>IF(C18&lt;C$6,0,VLOOKUP(C18,index!$A:$M,2,0))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6">
        <f t="shared" si="7"/>
        <v>230</v>
      </c>
      <c r="S18" s="1">
        <f t="shared" si="16"/>
        <v>263</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263</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262</v>
      </c>
      <c r="F19" s="59">
        <f>IF(C19&lt;C$6,0,VLOOKUP(C19,index!$A:$M,2,0))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6">
        <f t="shared" si="7"/>
        <v>230</v>
      </c>
      <c r="S19" s="1">
        <f t="shared" si="16"/>
        <v>262</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262</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0" si="22">BA19*$AT$22</f>
        <v>0</v>
      </c>
      <c r="BA19" s="128">
        <f>BB19-BB18</f>
        <v>0</v>
      </c>
      <c r="BB19" s="129">
        <f>IF($W4=0,0,VLOOKUP("Basis",$O:$T,6,FALSE))</f>
        <v>0</v>
      </c>
      <c r="BC19" s="117"/>
    </row>
    <row r="20" spans="1:56" ht="12" customHeight="1" thickTop="1" thickBot="1" x14ac:dyDescent="0.2">
      <c r="A20" s="64">
        <f t="shared" si="2"/>
        <v>0</v>
      </c>
      <c r="B20" s="64">
        <f t="shared" si="3"/>
        <v>0</v>
      </c>
      <c r="C20" s="57">
        <f t="shared" si="15"/>
        <v>261</v>
      </c>
      <c r="F20" s="59">
        <f>IF(C20&lt;C$6,0,VLOOKUP(C20,index!$A:$M,2,0))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6">
        <f t="shared" si="7"/>
        <v>230</v>
      </c>
      <c r="S20" s="1">
        <f t="shared" si="16"/>
        <v>261</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261</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260</v>
      </c>
      <c r="F21" s="59">
        <f>IF(C21&lt;C$6,0,VLOOKUP(C21,index!$A:$M,2,0))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6">
        <f t="shared" si="7"/>
        <v>230</v>
      </c>
      <c r="S21" s="1">
        <f t="shared" si="16"/>
        <v>260</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260</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ref="AZ21" si="23">BA21*$AT$22</f>
        <v>0</v>
      </c>
      <c r="BA21" s="131">
        <f>BB21-BB20</f>
        <v>0</v>
      </c>
      <c r="BB21" s="132">
        <f>IF(SUM(W3:W5)=0,0,IF(SUM(AZ18:AZ20)&lt;AZ22,1,0))</f>
        <v>0</v>
      </c>
      <c r="BC21" s="117"/>
    </row>
    <row r="22" spans="1:56" ht="12" customHeight="1" thickTop="1" thickBot="1" x14ac:dyDescent="0.2">
      <c r="A22" s="64">
        <f t="shared" si="2"/>
        <v>0</v>
      </c>
      <c r="B22" s="64">
        <f t="shared" si="3"/>
        <v>0</v>
      </c>
      <c r="C22" s="57">
        <f t="shared" si="15"/>
        <v>259</v>
      </c>
      <c r="F22" s="59">
        <f>IF(C22&lt;C$6,0,VLOOKUP(C22,index!$A:$M,2,0))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6">
        <f t="shared" si="7"/>
        <v>230</v>
      </c>
      <c r="S22" s="1">
        <f t="shared" si="16"/>
        <v>259</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259</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258</v>
      </c>
      <c r="F23" s="59">
        <f>IF(C23&lt;C$6,0,VLOOKUP(C23,index!$A:$M,2,0))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6">
        <f t="shared" si="7"/>
        <v>230</v>
      </c>
      <c r="S23" s="1">
        <f t="shared" si="16"/>
        <v>258</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258</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257</v>
      </c>
      <c r="F24" s="59">
        <f>IF(C24&lt;C$6,0,VLOOKUP(C24,index!$A:$M,2,0))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6">
        <f t="shared" si="7"/>
        <v>230</v>
      </c>
      <c r="S24" s="1">
        <f t="shared" si="16"/>
        <v>257</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257</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256</v>
      </c>
      <c r="F25" s="59">
        <f>IF(C25&lt;C$6,0,VLOOKUP(C25,index!$A:$M,2,0))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6">
        <f t="shared" si="7"/>
        <v>230</v>
      </c>
      <c r="S25" s="1">
        <f t="shared" si="16"/>
        <v>256</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256</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255</v>
      </c>
      <c r="F26" s="59">
        <f>IF(C26&lt;C$6,0,VLOOKUP(C26,index!$A:$M,2,0))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6">
        <f t="shared" si="7"/>
        <v>230</v>
      </c>
      <c r="S26" s="1">
        <f t="shared" si="16"/>
        <v>255</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255</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4">AZ18</f>
        <v>0</v>
      </c>
      <c r="BA26" s="128">
        <f t="shared" si="24"/>
        <v>0</v>
      </c>
      <c r="BB26" s="129">
        <f t="shared" si="24"/>
        <v>0</v>
      </c>
    </row>
    <row r="27" spans="1:56" ht="12" customHeight="1" thickTop="1" thickBot="1" x14ac:dyDescent="0.2">
      <c r="A27" s="64">
        <f t="shared" si="2"/>
        <v>0</v>
      </c>
      <c r="B27" s="64">
        <f t="shared" si="3"/>
        <v>0</v>
      </c>
      <c r="C27" s="57">
        <f t="shared" si="15"/>
        <v>254</v>
      </c>
      <c r="F27" s="59">
        <f>IF(C27&lt;C$6,0,VLOOKUP(C27,index!$A:$M,2,0))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6">
        <f t="shared" si="7"/>
        <v>230</v>
      </c>
      <c r="S27" s="1">
        <f t="shared" si="16"/>
        <v>254</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254</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5">AU19</f>
        <v>0</v>
      </c>
      <c r="AV27" s="124">
        <f t="shared" si="25"/>
        <v>0</v>
      </c>
      <c r="AW27" s="97"/>
      <c r="AX27" s="98"/>
      <c r="AY27" s="9">
        <f>IF(AY19=0,0,VLOOKUP("Basis",$O:$T,4,FALSE))</f>
        <v>0</v>
      </c>
      <c r="AZ27" s="9">
        <f t="shared" si="24"/>
        <v>0</v>
      </c>
      <c r="BA27" s="128">
        <f t="shared" si="24"/>
        <v>0</v>
      </c>
      <c r="BB27" s="129">
        <f t="shared" si="24"/>
        <v>0</v>
      </c>
    </row>
    <row r="28" spans="1:56" ht="12" customHeight="1" thickTop="1" thickBot="1" x14ac:dyDescent="0.2">
      <c r="A28" s="64">
        <f t="shared" si="2"/>
        <v>0</v>
      </c>
      <c r="B28" s="64">
        <f t="shared" si="3"/>
        <v>0</v>
      </c>
      <c r="C28" s="57">
        <f t="shared" si="15"/>
        <v>253</v>
      </c>
      <c r="F28" s="59">
        <f>IF(C28&lt;C$6,0,VLOOKUP(C28,index!$A:$M,2,0))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6">
        <f t="shared" si="7"/>
        <v>230</v>
      </c>
      <c r="S28" s="1">
        <f t="shared" si="16"/>
        <v>253</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253</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5"/>
        <v>0</v>
      </c>
      <c r="AV28" s="124">
        <f t="shared" si="25"/>
        <v>0</v>
      </c>
      <c r="AW28" s="97"/>
      <c r="AX28" s="98"/>
      <c r="AY28" s="9">
        <f>IF(AY20=0,0,VLOOKUP("Breedte",$O:$T,4,FALSE))</f>
        <v>0</v>
      </c>
      <c r="AZ28" s="9">
        <f t="shared" si="24"/>
        <v>0</v>
      </c>
      <c r="BA28" s="128">
        <f t="shared" si="24"/>
        <v>0</v>
      </c>
      <c r="BB28" s="129">
        <f t="shared" si="24"/>
        <v>0</v>
      </c>
    </row>
    <row r="29" spans="1:56" ht="12" customHeight="1" thickTop="1" thickBot="1" x14ac:dyDescent="0.2">
      <c r="A29" s="64">
        <f t="shared" si="2"/>
        <v>0</v>
      </c>
      <c r="B29" s="64">
        <f t="shared" si="3"/>
        <v>0</v>
      </c>
      <c r="C29" s="57">
        <f t="shared" si="15"/>
        <v>252</v>
      </c>
      <c r="F29" s="59">
        <f>IF(C29&lt;C$6,0,VLOOKUP(C29,index!$A:$M,2,0))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6">
        <f t="shared" si="7"/>
        <v>230</v>
      </c>
      <c r="S29" s="1">
        <f t="shared" si="16"/>
        <v>252</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252</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4"/>
        <v>0</v>
      </c>
      <c r="BA29" s="131">
        <f t="shared" si="24"/>
        <v>0</v>
      </c>
      <c r="BB29" s="132">
        <f t="shared" si="24"/>
        <v>0</v>
      </c>
    </row>
    <row r="30" spans="1:56" ht="12" customHeight="1" thickTop="1" thickBot="1" x14ac:dyDescent="0.2">
      <c r="A30" s="64">
        <f t="shared" si="2"/>
        <v>0</v>
      </c>
      <c r="B30" s="64">
        <f t="shared" si="3"/>
        <v>0</v>
      </c>
      <c r="C30" s="57">
        <f t="shared" si="15"/>
        <v>251</v>
      </c>
      <c r="F30" s="59">
        <f>IF(C30&lt;C$6,0,VLOOKUP(C30,index!$A:$M,2,0))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6">
        <f t="shared" si="7"/>
        <v>230</v>
      </c>
      <c r="S30" s="1">
        <f t="shared" si="16"/>
        <v>251</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251</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250</v>
      </c>
      <c r="F31" s="59">
        <f>IF(C31&lt;C$6,0,VLOOKUP(C31,index!$A:$M,2,0))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6">
        <f t="shared" si="7"/>
        <v>230</v>
      </c>
      <c r="S31" s="1">
        <f t="shared" si="16"/>
        <v>250</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250</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249</v>
      </c>
      <c r="F32" s="59">
        <f>IF(C32&lt;C$6,0,VLOOKUP(C32,index!$A:$M,2,0))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6">
        <f t="shared" si="7"/>
        <v>230</v>
      </c>
      <c r="S32" s="1">
        <f t="shared" si="16"/>
        <v>249</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249</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248</v>
      </c>
      <c r="F33" s="59">
        <f>IF(C33&lt;C$6,0,VLOOKUP(C33,index!$A:$M,2,0))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6">
        <f t="shared" si="7"/>
        <v>230</v>
      </c>
      <c r="S33" s="1">
        <f t="shared" si="16"/>
        <v>248</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248</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0" t="str">
        <f>IFERROR(VLOOKUP(AQ32,L$8:Q$500,6,FALSE),"-")</f>
        <v>-</v>
      </c>
      <c r="AR33" s="201"/>
      <c r="AS33" s="201"/>
      <c r="AT33" s="201"/>
      <c r="AU33" s="201"/>
      <c r="AV33" s="201"/>
      <c r="AW33" s="201"/>
      <c r="AX33" s="201"/>
      <c r="AY33" s="201"/>
      <c r="AZ33" s="201"/>
      <c r="BA33" s="201"/>
      <c r="BB33" s="202"/>
    </row>
    <row r="34" spans="1:54" ht="12" customHeight="1" x14ac:dyDescent="0.15">
      <c r="A34" s="64">
        <f t="shared" si="2"/>
        <v>0</v>
      </c>
      <c r="B34" s="64">
        <f t="shared" si="3"/>
        <v>0</v>
      </c>
      <c r="C34" s="57">
        <f t="shared" si="15"/>
        <v>247</v>
      </c>
      <c r="F34" s="59">
        <f>IF(C34&lt;C$6,0,VLOOKUP(C34,index!$A:$M,2,0))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6">
        <f t="shared" si="7"/>
        <v>230</v>
      </c>
      <c r="S34" s="1">
        <f t="shared" si="16"/>
        <v>247</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247</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0"/>
      <c r="AR34" s="201"/>
      <c r="AS34" s="201"/>
      <c r="AT34" s="201"/>
      <c r="AU34" s="201"/>
      <c r="AV34" s="201"/>
      <c r="AW34" s="201"/>
      <c r="AX34" s="201"/>
      <c r="AY34" s="201"/>
      <c r="AZ34" s="201"/>
      <c r="BA34" s="201"/>
      <c r="BB34" s="202"/>
    </row>
    <row r="35" spans="1:54" ht="12" customHeight="1" x14ac:dyDescent="0.15">
      <c r="A35" s="64">
        <f t="shared" si="2"/>
        <v>0</v>
      </c>
      <c r="B35" s="64">
        <f t="shared" si="3"/>
        <v>0</v>
      </c>
      <c r="C35" s="57">
        <f t="shared" si="15"/>
        <v>246</v>
      </c>
      <c r="F35" s="59">
        <f>IF(C35&lt;C$6,0,VLOOKUP(C35,index!$A:$M,2,0))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6">
        <f t="shared" si="7"/>
        <v>230</v>
      </c>
      <c r="S35" s="1">
        <f t="shared" si="16"/>
        <v>246</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246</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245</v>
      </c>
      <c r="F36" s="59">
        <f>IF(C36&lt;C$6,0,VLOOKUP(C36,index!$A:$M,2,0))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6">
        <f t="shared" si="7"/>
        <v>230</v>
      </c>
      <c r="S36" s="1">
        <f t="shared" si="16"/>
        <v>245</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245</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0" t="str">
        <f>IFERROR(VLOOKUP(AQ35,L$8:Q$500,6,FALSE),"-")</f>
        <v>-</v>
      </c>
      <c r="AR36" s="201"/>
      <c r="AS36" s="201"/>
      <c r="AT36" s="201"/>
      <c r="AU36" s="201"/>
      <c r="AV36" s="201"/>
      <c r="AW36" s="201"/>
      <c r="AX36" s="201"/>
      <c r="AY36" s="201"/>
      <c r="AZ36" s="201"/>
      <c r="BA36" s="201"/>
      <c r="BB36" s="202"/>
    </row>
    <row r="37" spans="1:54" ht="12" customHeight="1" x14ac:dyDescent="0.15">
      <c r="A37" s="64">
        <f t="shared" si="2"/>
        <v>0</v>
      </c>
      <c r="B37" s="64">
        <f t="shared" si="3"/>
        <v>0</v>
      </c>
      <c r="C37" s="57">
        <f t="shared" si="15"/>
        <v>244</v>
      </c>
      <c r="F37" s="59">
        <f>IF(C37&lt;C$6,0,VLOOKUP(C37,index!$A:$M,2,0))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6">
        <f t="shared" si="7"/>
        <v>230</v>
      </c>
      <c r="S37" s="1">
        <f t="shared" si="16"/>
        <v>244</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244</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0"/>
      <c r="AR37" s="201"/>
      <c r="AS37" s="201"/>
      <c r="AT37" s="201"/>
      <c r="AU37" s="201"/>
      <c r="AV37" s="201"/>
      <c r="AW37" s="201"/>
      <c r="AX37" s="201"/>
      <c r="AY37" s="201"/>
      <c r="AZ37" s="201"/>
      <c r="BA37" s="201"/>
      <c r="BB37" s="202"/>
    </row>
    <row r="38" spans="1:54" ht="12" customHeight="1" x14ac:dyDescent="0.15">
      <c r="A38" s="64">
        <f t="shared" si="2"/>
        <v>0</v>
      </c>
      <c r="B38" s="64">
        <f t="shared" si="3"/>
        <v>0</v>
      </c>
      <c r="C38" s="57">
        <f t="shared" si="15"/>
        <v>243</v>
      </c>
      <c r="F38" s="59">
        <f>IF(C38&lt;C$6,0,VLOOKUP(C38,index!$A:$M,2,0))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6">
        <f t="shared" si="7"/>
        <v>230</v>
      </c>
      <c r="S38" s="1">
        <f t="shared" si="16"/>
        <v>243</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243</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0"/>
      <c r="AR38" s="201"/>
      <c r="AS38" s="201"/>
      <c r="AT38" s="201"/>
      <c r="AU38" s="201"/>
      <c r="AV38" s="201"/>
      <c r="AW38" s="201"/>
      <c r="AX38" s="201"/>
      <c r="AY38" s="201"/>
      <c r="AZ38" s="201"/>
      <c r="BA38" s="201"/>
      <c r="BB38" s="202"/>
    </row>
    <row r="39" spans="1:54" ht="12" customHeight="1" x14ac:dyDescent="0.15">
      <c r="A39" s="64">
        <f t="shared" si="2"/>
        <v>0</v>
      </c>
      <c r="B39" s="64">
        <f t="shared" si="3"/>
        <v>0</v>
      </c>
      <c r="C39" s="57">
        <f t="shared" si="15"/>
        <v>242</v>
      </c>
      <c r="F39" s="59">
        <f>IF(C39&lt;C$6,0,VLOOKUP(C39,index!$A:$M,2,0))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6">
        <f t="shared" si="7"/>
        <v>230</v>
      </c>
      <c r="S39" s="1">
        <f t="shared" si="16"/>
        <v>242</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242</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241</v>
      </c>
      <c r="F40" s="59">
        <f>IF(C40&lt;C$6,0,VLOOKUP(C40,index!$A:$M,2,0))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ref="L40:L72" si="26">IF(U40=2,"Plus",IF(W40=2,"Basis",IF(X40=2,"Breedte"," ")))</f>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6">
        <f t="shared" si="7"/>
        <v>230</v>
      </c>
      <c r="S40" s="1">
        <f t="shared" si="16"/>
        <v>241</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241</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0" t="str">
        <f>IFERROR(VLOOKUP(AQ39,L$8:Q$500,6,FALSE),"-")</f>
        <v>-</v>
      </c>
      <c r="AR40" s="201"/>
      <c r="AS40" s="201"/>
      <c r="AT40" s="201"/>
      <c r="AU40" s="201"/>
      <c r="AV40" s="201"/>
      <c r="AW40" s="201"/>
      <c r="AX40" s="201"/>
      <c r="AY40" s="201"/>
      <c r="AZ40" s="201"/>
      <c r="BA40" s="201"/>
      <c r="BB40" s="202"/>
    </row>
    <row r="41" spans="1:54" ht="12" customHeight="1" thickBot="1" x14ac:dyDescent="0.2">
      <c r="A41" s="64">
        <f t="shared" si="2"/>
        <v>0</v>
      </c>
      <c r="B41" s="64">
        <f t="shared" si="3"/>
        <v>0</v>
      </c>
      <c r="C41" s="57">
        <f t="shared" si="15"/>
        <v>240</v>
      </c>
      <c r="F41" s="59">
        <f>IF(C41&lt;C$6,0,VLOOKUP(C41,index!$A:$M,2,0))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26"/>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6">
        <f t="shared" si="7"/>
        <v>230</v>
      </c>
      <c r="S41" s="1">
        <f t="shared" si="16"/>
        <v>240</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240</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3"/>
      <c r="AR41" s="204"/>
      <c r="AS41" s="204"/>
      <c r="AT41" s="204"/>
      <c r="AU41" s="204"/>
      <c r="AV41" s="204"/>
      <c r="AW41" s="204"/>
      <c r="AX41" s="204"/>
      <c r="AY41" s="204"/>
      <c r="AZ41" s="204"/>
      <c r="BA41" s="204"/>
      <c r="BB41" s="205"/>
    </row>
    <row r="42" spans="1:54" ht="12" customHeight="1" thickTop="1" x14ac:dyDescent="0.15">
      <c r="A42" s="64">
        <f t="shared" si="2"/>
        <v>0</v>
      </c>
      <c r="B42" s="64">
        <f t="shared" si="3"/>
        <v>0</v>
      </c>
      <c r="C42" s="57">
        <f t="shared" si="15"/>
        <v>239</v>
      </c>
      <c r="F42" s="59">
        <f>IF(C42&lt;C$6,0,VLOOKUP(C42,index!$A:$M,2,0))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26"/>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6">
        <f t="shared" si="7"/>
        <v>230</v>
      </c>
      <c r="S42" s="1">
        <f t="shared" si="16"/>
        <v>239</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239</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238</v>
      </c>
      <c r="F43" s="59">
        <f>IF(C43&lt;C$6,0,VLOOKUP(C43,index!$A:$M,2,0))</f>
        <v>230</v>
      </c>
      <c r="G43" s="57" t="str">
        <f t="shared" si="4"/>
        <v/>
      </c>
      <c r="I43" s="66" t="str">
        <f t="shared" si="5"/>
        <v/>
      </c>
      <c r="J43" s="61" t="str">
        <f>IF(I43="A",$K43,IF(I43="B",$K43-SUM(J$8:J42),IF(I43="C",$K43-SUM(J$8:J42),IF(I43="D",$K43-SUM(J$8:J42),IF(I43="E",1-SUM(J$8:J42)," ")))))</f>
        <v xml:space="preserve"> </v>
      </c>
      <c r="K43" s="58">
        <f>IF(C$4=0,0,(SUM(D$8:D43)/C$4))</f>
        <v>0</v>
      </c>
      <c r="L43" s="62" t="str">
        <f t="shared" si="26"/>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6">
        <f t="shared" si="7"/>
        <v>230</v>
      </c>
      <c r="S43" s="1">
        <f t="shared" si="16"/>
        <v>238</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238</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237</v>
      </c>
      <c r="F44" s="59">
        <f>IF(C44&lt;C$6,0,VLOOKUP(C44,index!$A:$M,2,0))</f>
        <v>229</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26"/>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6">
        <f t="shared" si="7"/>
        <v>229</v>
      </c>
      <c r="S44" s="1">
        <f t="shared" si="16"/>
        <v>237</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237</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236</v>
      </c>
      <c r="F45" s="59">
        <f>IF(C45&lt;C$6,0,VLOOKUP(C45,index!$A:$M,2,0))</f>
        <v>229</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26"/>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6">
        <f t="shared" si="7"/>
        <v>229</v>
      </c>
      <c r="S45" s="1">
        <f t="shared" si="16"/>
        <v>236</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236</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235</v>
      </c>
      <c r="F46" s="59">
        <f>IF(C46&lt;C$6,0,VLOOKUP(C46,index!$A:$M,2,0))</f>
        <v>229</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26"/>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ref="Q46:Q77" si="27">IF(L45="plus",IF(E46=0,"",CONCATENATE(E46,",")),IF(L45="basis",IF(E46=0,"",CONCATENATE(E46,",")),CONCATENATE(Q45,IF(E46=0,"",CONCATENATE(E46,", ")))))</f>
        <v/>
      </c>
      <c r="R46" s="196">
        <f t="shared" si="7"/>
        <v>229</v>
      </c>
      <c r="S46" s="1">
        <f t="shared" si="16"/>
        <v>235</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235</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234</v>
      </c>
      <c r="F47" s="59">
        <f>IF(C47&lt;C$6,0,VLOOKUP(C47,index!$A:$M,2,0))</f>
        <v>228</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26"/>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7"/>
        <v/>
      </c>
      <c r="R47" s="196">
        <f t="shared" si="7"/>
        <v>228</v>
      </c>
      <c r="S47" s="1">
        <f t="shared" si="16"/>
        <v>234</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234</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233</v>
      </c>
      <c r="F48" s="59">
        <f>IF(C48&lt;C$6,0,VLOOKUP(C48,index!$A:$M,2,0))</f>
        <v>228</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26"/>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7"/>
        <v/>
      </c>
      <c r="R48" s="196">
        <f t="shared" si="7"/>
        <v>228</v>
      </c>
      <c r="S48" s="1">
        <f t="shared" si="16"/>
        <v>233</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233</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232</v>
      </c>
      <c r="F49" s="59">
        <f>IF(C49&lt;C$6,0,VLOOKUP(C49,index!$A:$M,2,0))</f>
        <v>228</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26"/>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7"/>
        <v/>
      </c>
      <c r="R49" s="196">
        <f t="shared" si="7"/>
        <v>228</v>
      </c>
      <c r="S49" s="1">
        <f t="shared" si="16"/>
        <v>232</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232</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231</v>
      </c>
      <c r="F50" s="59">
        <f>IF(C50&lt;C$6,0,VLOOKUP(C50,index!$A:$M,2,0))</f>
        <v>227</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26"/>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7"/>
        <v/>
      </c>
      <c r="R50" s="196">
        <f t="shared" si="7"/>
        <v>227</v>
      </c>
      <c r="S50" s="1">
        <f t="shared" si="16"/>
        <v>231</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231</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230</v>
      </c>
      <c r="F51" s="59">
        <f>IF(C51&lt;C$6,0,VLOOKUP(C51,index!$A:$M,2,0))</f>
        <v>227</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26"/>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7"/>
        <v/>
      </c>
      <c r="R51" s="196">
        <f t="shared" si="7"/>
        <v>227</v>
      </c>
      <c r="S51" s="1">
        <f t="shared" si="16"/>
        <v>230</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230</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229</v>
      </c>
      <c r="F52" s="59">
        <f>IF(C52&lt;C$6,0,VLOOKUP(C52,index!$A:$M,2,0))</f>
        <v>227</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26"/>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7"/>
        <v/>
      </c>
      <c r="R52" s="196">
        <f t="shared" si="7"/>
        <v>227</v>
      </c>
      <c r="S52" s="1">
        <f t="shared" si="16"/>
        <v>229</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229</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228</v>
      </c>
      <c r="F53" s="59">
        <f>IF(C53&lt;C$6,0,VLOOKUP(C53,index!$A:$M,2,0))</f>
        <v>226</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26"/>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7"/>
        <v/>
      </c>
      <c r="R53" s="196">
        <f t="shared" si="7"/>
        <v>226</v>
      </c>
      <c r="S53" s="1">
        <f t="shared" si="16"/>
        <v>228</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228</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227</v>
      </c>
      <c r="F54" s="59">
        <f>IF(C54&lt;C$6,0,VLOOKUP(C54,index!$A:$M,2,0))</f>
        <v>226</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26"/>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7"/>
        <v/>
      </c>
      <c r="R54" s="196">
        <f t="shared" si="7"/>
        <v>226</v>
      </c>
      <c r="S54" s="1">
        <f t="shared" si="16"/>
        <v>227</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227</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226</v>
      </c>
      <c r="F55" s="59">
        <f>IF(C55&lt;C$6,0,VLOOKUP(C55,index!$A:$M,2,0))</f>
        <v>225</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26"/>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7"/>
        <v/>
      </c>
      <c r="R55" s="196">
        <f t="shared" si="7"/>
        <v>225</v>
      </c>
      <c r="S55" s="1">
        <f t="shared" si="16"/>
        <v>226</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226</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225</v>
      </c>
      <c r="F56" s="59">
        <f>IF(C56&lt;C$6,0,VLOOKUP(C56,index!$A:$M,2,0))</f>
        <v>225</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26"/>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7"/>
        <v/>
      </c>
      <c r="R56" s="196">
        <f t="shared" si="7"/>
        <v>225</v>
      </c>
      <c r="S56" s="1">
        <f t="shared" si="16"/>
        <v>225</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225</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224</v>
      </c>
      <c r="F57" s="59">
        <f>IF(C57&lt;C$6,0,VLOOKUP(C57,index!$A:$M,2,0))</f>
        <v>225</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26"/>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7"/>
        <v/>
      </c>
      <c r="R57" s="196">
        <f t="shared" si="7"/>
        <v>225</v>
      </c>
      <c r="S57" s="1">
        <f t="shared" si="16"/>
        <v>224</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224</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223</v>
      </c>
      <c r="F58" s="59">
        <f>IF(C58&lt;C$6,0,VLOOKUP(C58,index!$A:$M,2,0))</f>
        <v>224</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26"/>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7"/>
        <v/>
      </c>
      <c r="R58" s="196">
        <f t="shared" si="7"/>
        <v>224</v>
      </c>
      <c r="S58" s="1">
        <f t="shared" si="16"/>
        <v>223</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223</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222</v>
      </c>
      <c r="F59" s="59">
        <f>IF(C59&lt;C$6,0,VLOOKUP(C59,index!$A:$M,2,0))</f>
        <v>224</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26"/>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7"/>
        <v/>
      </c>
      <c r="R59" s="196">
        <f t="shared" si="7"/>
        <v>224</v>
      </c>
      <c r="S59" s="1">
        <f t="shared" si="16"/>
        <v>222</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222</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221</v>
      </c>
      <c r="F60" s="59">
        <f>IF(C60&lt;C$6,0,VLOOKUP(C60,index!$A:$M,2,0))</f>
        <v>224</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26"/>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7"/>
        <v/>
      </c>
      <c r="R60" s="196">
        <f t="shared" si="7"/>
        <v>224</v>
      </c>
      <c r="S60" s="1">
        <f t="shared" si="16"/>
        <v>221</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221</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220</v>
      </c>
      <c r="F61" s="59">
        <f>IF(C61&lt;C$6,0,VLOOKUP(C61,index!$A:$M,2,0))</f>
        <v>223</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26"/>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7"/>
        <v/>
      </c>
      <c r="R61" s="196">
        <f t="shared" si="7"/>
        <v>223</v>
      </c>
      <c r="S61" s="1">
        <f t="shared" si="16"/>
        <v>220</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220</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219</v>
      </c>
      <c r="F62" s="59">
        <f>IF(C62&lt;C$6,0,VLOOKUP(C62,index!$A:$M,2,0))</f>
        <v>223</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26"/>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7"/>
        <v/>
      </c>
      <c r="R62" s="196">
        <f t="shared" si="7"/>
        <v>223</v>
      </c>
      <c r="S62" s="1">
        <f t="shared" si="16"/>
        <v>219</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219</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218</v>
      </c>
      <c r="F63" s="59">
        <f>IF(C63&lt;C$6,0,VLOOKUP(C63,index!$A:$M,2,0))</f>
        <v>223</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26"/>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7"/>
        <v/>
      </c>
      <c r="R63" s="196">
        <f t="shared" si="7"/>
        <v>223</v>
      </c>
      <c r="S63" s="1">
        <f t="shared" si="16"/>
        <v>218</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218</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217</v>
      </c>
      <c r="F64" s="59">
        <f>IF(C64&lt;C$6,0,VLOOKUP(C64,index!$A:$M,2,0))</f>
        <v>222</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26"/>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7"/>
        <v/>
      </c>
      <c r="R64" s="196">
        <f t="shared" si="7"/>
        <v>222</v>
      </c>
      <c r="S64" s="1">
        <f t="shared" si="16"/>
        <v>217</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217</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216</v>
      </c>
      <c r="F65" s="59">
        <f>IF(C65&lt;C$6,0,VLOOKUP(C65,index!$A:$M,2,0))</f>
        <v>222</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26"/>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7"/>
        <v/>
      </c>
      <c r="R65" s="196">
        <f t="shared" si="7"/>
        <v>222</v>
      </c>
      <c r="S65" s="1">
        <f t="shared" si="16"/>
        <v>216</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216</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215</v>
      </c>
      <c r="F66" s="59">
        <f>IF(C66&lt;C$6,0,VLOOKUP(C66,index!$A:$M,2,0))</f>
        <v>222</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26"/>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7"/>
        <v/>
      </c>
      <c r="R66" s="196">
        <f t="shared" si="7"/>
        <v>222</v>
      </c>
      <c r="S66" s="1">
        <f t="shared" si="16"/>
        <v>215</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215</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214</v>
      </c>
      <c r="F67" s="59">
        <f>IF(C67&lt;C$6,0,VLOOKUP(C67,index!$A:$M,2,0))</f>
        <v>221</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26"/>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7"/>
        <v/>
      </c>
      <c r="R67" s="196">
        <f t="shared" si="7"/>
        <v>221</v>
      </c>
      <c r="S67" s="1">
        <f t="shared" si="16"/>
        <v>214</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214</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213</v>
      </c>
      <c r="F68" s="59">
        <f>IF(C68&lt;C$6,0,VLOOKUP(C68,index!$A:$M,2,0))</f>
        <v>221</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26"/>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7"/>
        <v/>
      </c>
      <c r="R68" s="196">
        <f t="shared" si="7"/>
        <v>221</v>
      </c>
      <c r="S68" s="1">
        <f t="shared" si="16"/>
        <v>213</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213</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212</v>
      </c>
      <c r="F69" s="59">
        <f>IF(C69&lt;C$6,0,VLOOKUP(C69,index!$A:$M,2,0))</f>
        <v>221</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26"/>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7"/>
        <v/>
      </c>
      <c r="R69" s="196">
        <f t="shared" si="7"/>
        <v>221</v>
      </c>
      <c r="S69" s="1">
        <f t="shared" si="16"/>
        <v>212</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212</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211</v>
      </c>
      <c r="F70" s="59">
        <f>IF(C70&lt;C$6,0,VLOOKUP(C70,index!$A:$M,2,0))</f>
        <v>220</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26"/>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7"/>
        <v/>
      </c>
      <c r="R70" s="196">
        <f t="shared" si="7"/>
        <v>220</v>
      </c>
      <c r="S70" s="1">
        <f t="shared" si="16"/>
        <v>211</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211</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210</v>
      </c>
      <c r="F71" s="59">
        <f>IF(C71&lt;C$6,0,VLOOKUP(C71,index!$A:$M,2,0))</f>
        <v>220</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26"/>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7"/>
        <v/>
      </c>
      <c r="R71" s="196">
        <f t="shared" si="7"/>
        <v>220</v>
      </c>
      <c r="S71" s="1">
        <f t="shared" si="16"/>
        <v>210</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210</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209</v>
      </c>
      <c r="F72" s="59">
        <f>IF(C72&lt;C$6,0,VLOOKUP(C72,index!$A:$M,2,0))</f>
        <v>220</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si="26"/>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7"/>
        <v/>
      </c>
      <c r="R72" s="196">
        <f t="shared" si="7"/>
        <v>220</v>
      </c>
      <c r="S72" s="1">
        <f t="shared" si="16"/>
        <v>209</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209</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8">IF(I73="A",25,IF(I73="B",25,IF(I73="C",25,IF(I73="D",15,IF(I73="E",10,0)))))</f>
        <v>0</v>
      </c>
      <c r="B73" s="64">
        <f t="shared" ref="B73:B136" si="29">IF(G73="I",20,IF(G73="II",20,IF(G73="III",20,IF(G73="IV",20,IF(G73="V",20,0)))))</f>
        <v>0</v>
      </c>
      <c r="C73" s="57">
        <f t="shared" si="15"/>
        <v>208</v>
      </c>
      <c r="F73" s="59">
        <f>IF(C73&lt;C$6,0,VLOOKUP(C73,index!$A:$M,2,0))</f>
        <v>219</v>
      </c>
      <c r="G73" s="57" t="str">
        <f t="shared" ref="G73:G136" si="30">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31">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ref="L73:L136" si="32">IF(U73=2,"Plus",IF(W73=2,"Basis",IF(X73=2,"Breedte"," ")))</f>
        <v xml:space="preserve"> </v>
      </c>
      <c r="M73" s="58" t="str">
        <f>IF(U73=2,K73,IF(W73=2,K73-SUM(M$8:M72),IF(X73=2,K73-SUM(M$8:M72),IF(X72=2,1-SUM(M$8:M72)," "))))</f>
        <v xml:space="preserve"> </v>
      </c>
      <c r="N73" s="58" t="str">
        <f t="shared" ref="N73:N136" si="33">IF(OR(O73="Plus",O73="Basis",O73="Breedte"),K73," ")</f>
        <v xml:space="preserve"> </v>
      </c>
      <c r="P73" s="58" t="str">
        <f>IF(O73="Plus",$K73,IF(O73="Basis",$K73-SUM(P$8:P72),IF(O73="Breedte",$K73-SUM(P$8:P72),IF(O72="Breedte",1-SUM(P$8:P72)," "))))</f>
        <v xml:space="preserve"> </v>
      </c>
      <c r="Q73" s="56" t="str">
        <f t="shared" si="27"/>
        <v/>
      </c>
      <c r="R73" s="196">
        <f t="shared" ref="R73:R136" si="34">F73</f>
        <v>219</v>
      </c>
      <c r="S73" s="1">
        <f t="shared" si="16"/>
        <v>208</v>
      </c>
      <c r="T73" s="2">
        <f t="shared" ref="T73:T136" si="35">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6">IF(D73=0,1,ABS(K73-0.2))</f>
        <v>1</v>
      </c>
      <c r="Z73" s="1">
        <f t="shared" ref="Z73:Z136" si="37">IF(D73=0,1,ABS(K73-0.5))</f>
        <v>1</v>
      </c>
      <c r="AA73" s="1">
        <f t="shared" ref="AA73:AA136" si="38">IF(D73=0,1,ABS(K73-0.8))</f>
        <v>1</v>
      </c>
      <c r="AB73" s="1">
        <f t="shared" ref="AB73:AB136" si="39">IF(D73=0,1,ABS(K73-1))</f>
        <v>1</v>
      </c>
      <c r="AD73" s="1">
        <f t="shared" si="17"/>
        <v>208</v>
      </c>
      <c r="AE73" s="2">
        <f t="shared" ref="AE73:AE136" si="40">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41">IF(AE73=0,1,ABS(AH73-0.25))</f>
        <v>1</v>
      </c>
      <c r="AK73" s="1">
        <f t="shared" si="18"/>
        <v>1</v>
      </c>
      <c r="AL73" s="1">
        <f t="shared" si="19"/>
        <v>1</v>
      </c>
      <c r="AM73" s="1">
        <f t="shared" si="20"/>
        <v>1</v>
      </c>
    </row>
    <row r="74" spans="1:39" ht="12" customHeight="1" x14ac:dyDescent="0.15">
      <c r="A74" s="64">
        <f t="shared" si="28"/>
        <v>0</v>
      </c>
      <c r="B74" s="64">
        <f t="shared" si="29"/>
        <v>0</v>
      </c>
      <c r="C74" s="57">
        <f t="shared" ref="C74:C137" si="42">IF(C73-1&lt;C$6,C$6-1,C73-1)</f>
        <v>207</v>
      </c>
      <c r="F74" s="59">
        <f>IF(C74&lt;C$6,0,VLOOKUP(C74,index!$A:$M,2,0))</f>
        <v>219</v>
      </c>
      <c r="G74" s="57" t="str">
        <f t="shared" si="30"/>
        <v/>
      </c>
      <c r="H74" s="58" t="str">
        <f>IF(G74="I",$K74,IF(G74="II",$K74-SUM(H$8:H73),IF(G74="III",$K74-SUM(H$8:H73),IF(G74="IV",$K74-SUM(H$8:H73),IF(G74="V",1-SUM(H$8:H73)," ")))))</f>
        <v xml:space="preserve"> </v>
      </c>
      <c r="I74" s="66" t="str">
        <f t="shared" si="31"/>
        <v/>
      </c>
      <c r="J74" s="61" t="str">
        <f>IF(I74="A",$K74,IF(I74="B",$K74-SUM(J$8:J73),IF(I74="C",$K74-SUM(J$8:J73),IF(I74="D",$K74-SUM(J$8:J73),IF(I74="E",1-SUM(J$8:J73)," ")))))</f>
        <v xml:space="preserve"> </v>
      </c>
      <c r="K74" s="58">
        <f>IF(C$4=0,0,(SUM(D$8:D74)/C$4))</f>
        <v>0</v>
      </c>
      <c r="L74" s="62" t="str">
        <f t="shared" si="32"/>
        <v xml:space="preserve"> </v>
      </c>
      <c r="M74" s="58" t="str">
        <f>IF(U74=2,K74,IF(W74=2,K74-SUM(M$8:M73),IF(X74=2,K74-SUM(M$8:M73),IF(X73=2,1-SUM(M$8:M73)," "))))</f>
        <v xml:space="preserve"> </v>
      </c>
      <c r="N74" s="58" t="str">
        <f t="shared" si="33"/>
        <v xml:space="preserve"> </v>
      </c>
      <c r="P74" s="58" t="str">
        <f>IF(O74="Plus",$K74,IF(O74="Basis",$K74-SUM(P$8:P73),IF(O74="Breedte",$K74-SUM(P$8:P73),IF(O73="Breedte",1-SUM(P$8:P73)," "))))</f>
        <v xml:space="preserve"> </v>
      </c>
      <c r="Q74" s="56" t="str">
        <f t="shared" si="27"/>
        <v/>
      </c>
      <c r="R74" s="196">
        <f t="shared" si="34"/>
        <v>219</v>
      </c>
      <c r="S74" s="1">
        <f t="shared" ref="S74:S137" si="43">C74</f>
        <v>207</v>
      </c>
      <c r="T74" s="2">
        <f t="shared" si="35"/>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6"/>
        <v>1</v>
      </c>
      <c r="Z74" s="1">
        <f t="shared" si="37"/>
        <v>1</v>
      </c>
      <c r="AA74" s="1">
        <f t="shared" si="38"/>
        <v>1</v>
      </c>
      <c r="AB74" s="1">
        <f t="shared" si="39"/>
        <v>1</v>
      </c>
      <c r="AD74" s="1">
        <f t="shared" ref="AD74:AD137" si="44">S74</f>
        <v>207</v>
      </c>
      <c r="AE74" s="2">
        <f t="shared" si="40"/>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41"/>
        <v>1</v>
      </c>
      <c r="AK74" s="1">
        <f t="shared" ref="AK74:AK137" si="45">IF(T74=0,1,ABS(W74-0.5))</f>
        <v>1</v>
      </c>
      <c r="AL74" s="1">
        <f t="shared" ref="AL74:AL137" si="46">IF(T74=0,1,ABS(W74-0.75))</f>
        <v>1</v>
      </c>
      <c r="AM74" s="1">
        <f t="shared" ref="AM74:AM137" si="47">IF(T74=0,1,ABS(W74-0.9))</f>
        <v>1</v>
      </c>
    </row>
    <row r="75" spans="1:39" ht="12" customHeight="1" x14ac:dyDescent="0.15">
      <c r="A75" s="64">
        <f t="shared" si="28"/>
        <v>0</v>
      </c>
      <c r="B75" s="64">
        <f t="shared" si="29"/>
        <v>0</v>
      </c>
      <c r="C75" s="57">
        <f t="shared" si="42"/>
        <v>206</v>
      </c>
      <c r="F75" s="59">
        <f>IF(C75&lt;C$6,0,VLOOKUP(C75,index!$A:$M,2,0))</f>
        <v>219</v>
      </c>
      <c r="G75" s="57" t="str">
        <f t="shared" si="30"/>
        <v/>
      </c>
      <c r="H75" s="58" t="str">
        <f>IF(G75="I",$K75,IF(G75="II",$K75-SUM(H$8:H74),IF(G75="III",$K75-SUM(H$8:H74),IF(G75="IV",$K75-SUM(H$8:H74),IF(G75="V",1-SUM(H$8:H74)," ")))))</f>
        <v xml:space="preserve"> </v>
      </c>
      <c r="I75" s="66" t="str">
        <f t="shared" si="31"/>
        <v/>
      </c>
      <c r="J75" s="61" t="str">
        <f>IF(I75="A",$K75,IF(I75="B",$K75-SUM(J$8:J74),IF(I75="C",$K75-SUM(J$8:J74),IF(I75="D",$K75-SUM(J$8:J74),IF(I75="E",1-SUM(J$8:J74)," ")))))</f>
        <v xml:space="preserve"> </v>
      </c>
      <c r="K75" s="58">
        <f>IF(C$4=0,0,(SUM(D$8:D75)/C$4))</f>
        <v>0</v>
      </c>
      <c r="L75" s="62" t="str">
        <f t="shared" si="32"/>
        <v xml:space="preserve"> </v>
      </c>
      <c r="M75" s="58" t="str">
        <f>IF(U75=2,K75,IF(W75=2,K75-SUM(M$8:M74),IF(X75=2,K75-SUM(M$8:M74),IF(X74=2,1-SUM(M$8:M74)," "))))</f>
        <v xml:space="preserve"> </v>
      </c>
      <c r="N75" s="58" t="str">
        <f t="shared" si="33"/>
        <v xml:space="preserve"> </v>
      </c>
      <c r="P75" s="58" t="str">
        <f>IF(O75="Plus",$K75,IF(O75="Basis",$K75-SUM(P$8:P74),IF(O75="Breedte",$K75-SUM(P$8:P74),IF(O74="Breedte",1-SUM(P$8:P74)," "))))</f>
        <v xml:space="preserve"> </v>
      </c>
      <c r="Q75" s="56" t="str">
        <f t="shared" si="27"/>
        <v/>
      </c>
      <c r="R75" s="196">
        <f t="shared" si="34"/>
        <v>219</v>
      </c>
      <c r="S75" s="1">
        <f t="shared" si="43"/>
        <v>206</v>
      </c>
      <c r="T75" s="2">
        <f t="shared" si="35"/>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6"/>
        <v>1</v>
      </c>
      <c r="Z75" s="1">
        <f t="shared" si="37"/>
        <v>1</v>
      </c>
      <c r="AA75" s="1">
        <f t="shared" si="38"/>
        <v>1</v>
      </c>
      <c r="AB75" s="1">
        <f t="shared" si="39"/>
        <v>1</v>
      </c>
      <c r="AD75" s="1">
        <f t="shared" si="44"/>
        <v>206</v>
      </c>
      <c r="AE75" s="2">
        <f t="shared" si="40"/>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41"/>
        <v>1</v>
      </c>
      <c r="AK75" s="1">
        <f t="shared" si="45"/>
        <v>1</v>
      </c>
      <c r="AL75" s="1">
        <f t="shared" si="46"/>
        <v>1</v>
      </c>
      <c r="AM75" s="1">
        <f t="shared" si="47"/>
        <v>1</v>
      </c>
    </row>
    <row r="76" spans="1:39" ht="12" customHeight="1" x14ac:dyDescent="0.15">
      <c r="A76" s="64">
        <f t="shared" si="28"/>
        <v>0</v>
      </c>
      <c r="B76" s="64">
        <f t="shared" si="29"/>
        <v>0</v>
      </c>
      <c r="C76" s="57">
        <f t="shared" si="42"/>
        <v>205</v>
      </c>
      <c r="F76" s="59">
        <f>IF(C76&lt;C$6,0,VLOOKUP(C76,index!$A:$M,2,0))</f>
        <v>218</v>
      </c>
      <c r="G76" s="57" t="str">
        <f t="shared" si="30"/>
        <v/>
      </c>
      <c r="H76" s="58" t="str">
        <f>IF(G76="I",$K76,IF(G76="II",$K76-SUM(H$8:H75),IF(G76="III",$K76-SUM(H$8:H75),IF(G76="IV",$K76-SUM(H$8:H75),IF(G76="V",1-SUM(H$8:H75)," ")))))</f>
        <v xml:space="preserve"> </v>
      </c>
      <c r="I76" s="66" t="str">
        <f t="shared" si="31"/>
        <v/>
      </c>
      <c r="J76" s="61" t="str">
        <f>IF(I76="A",$K76,IF(I76="B",$K76-SUM(J$8:J75),IF(I76="C",$K76-SUM(J$8:J75),IF(I76="D",$K76-SUM(J$8:J75),IF(I76="E",1-SUM(J$8:J75)," ")))))</f>
        <v xml:space="preserve"> </v>
      </c>
      <c r="K76" s="58">
        <f>IF(C$4=0,0,(SUM(D$8:D76)/C$4))</f>
        <v>0</v>
      </c>
      <c r="L76" s="62" t="str">
        <f t="shared" si="32"/>
        <v xml:space="preserve"> </v>
      </c>
      <c r="M76" s="58" t="str">
        <f>IF(U76=2,K76,IF(W76=2,K76-SUM(M$8:M75),IF(X76=2,K76-SUM(M$8:M75),IF(X75=2,1-SUM(M$8:M75)," "))))</f>
        <v xml:space="preserve"> </v>
      </c>
      <c r="N76" s="58" t="str">
        <f t="shared" si="33"/>
        <v xml:space="preserve"> </v>
      </c>
      <c r="P76" s="58" t="str">
        <f>IF(O76="Plus",$K76,IF(O76="Basis",$K76-SUM(P$8:P75),IF(O76="Breedte",$K76-SUM(P$8:P75),IF(O75="Breedte",1-SUM(P$8:P75)," "))))</f>
        <v xml:space="preserve"> </v>
      </c>
      <c r="Q76" s="56" t="str">
        <f t="shared" si="27"/>
        <v/>
      </c>
      <c r="R76" s="196">
        <f t="shared" si="34"/>
        <v>218</v>
      </c>
      <c r="S76" s="1">
        <f t="shared" si="43"/>
        <v>205</v>
      </c>
      <c r="T76" s="2">
        <f t="shared" si="35"/>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6"/>
        <v>1</v>
      </c>
      <c r="Z76" s="1">
        <f t="shared" si="37"/>
        <v>1</v>
      </c>
      <c r="AA76" s="1">
        <f t="shared" si="38"/>
        <v>1</v>
      </c>
      <c r="AB76" s="1">
        <f t="shared" si="39"/>
        <v>1</v>
      </c>
      <c r="AD76" s="1">
        <f t="shared" si="44"/>
        <v>205</v>
      </c>
      <c r="AE76" s="2">
        <f t="shared" si="40"/>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41"/>
        <v>1</v>
      </c>
      <c r="AK76" s="1">
        <f t="shared" si="45"/>
        <v>1</v>
      </c>
      <c r="AL76" s="1">
        <f t="shared" si="46"/>
        <v>1</v>
      </c>
      <c r="AM76" s="1">
        <f t="shared" si="47"/>
        <v>1</v>
      </c>
    </row>
    <row r="77" spans="1:39" ht="12" customHeight="1" x14ac:dyDescent="0.15">
      <c r="A77" s="64">
        <f t="shared" si="28"/>
        <v>0</v>
      </c>
      <c r="B77" s="64">
        <f t="shared" si="29"/>
        <v>0</v>
      </c>
      <c r="C77" s="57">
        <f t="shared" si="42"/>
        <v>204</v>
      </c>
      <c r="F77" s="59">
        <f>IF(C77&lt;C$6,0,VLOOKUP(C77,index!$A:$M,2,0))</f>
        <v>218</v>
      </c>
      <c r="G77" s="57" t="str">
        <f t="shared" si="30"/>
        <v/>
      </c>
      <c r="H77" s="58" t="str">
        <f>IF(G77="I",$K77,IF(G77="II",$K77-SUM(H$8:H76),IF(G77="III",$K77-SUM(H$8:H76),IF(G77="IV",$K77-SUM(H$8:H76),IF(G77="V",1-SUM(H$8:H76)," ")))))</f>
        <v xml:space="preserve"> </v>
      </c>
      <c r="I77" s="66" t="str">
        <f t="shared" si="31"/>
        <v/>
      </c>
      <c r="J77" s="61" t="str">
        <f>IF(I77="A",$K77,IF(I77="B",$K77-SUM(J$8:J76),IF(I77="C",$K77-SUM(J$8:J76),IF(I77="D",$K77-SUM(J$8:J76),IF(I77="E",1-SUM(J$8:J76)," ")))))</f>
        <v xml:space="preserve"> </v>
      </c>
      <c r="K77" s="58">
        <f>IF(C$4=0,0,(SUM(D$8:D77)/C$4))</f>
        <v>0</v>
      </c>
      <c r="L77" s="62" t="str">
        <f t="shared" si="32"/>
        <v xml:space="preserve"> </v>
      </c>
      <c r="M77" s="58" t="str">
        <f>IF(U77=2,K77,IF(W77=2,K77-SUM(M$8:M76),IF(X77=2,K77-SUM(M$8:M76),IF(X76=2,1-SUM(M$8:M76)," "))))</f>
        <v xml:space="preserve"> </v>
      </c>
      <c r="N77" s="58" t="str">
        <f t="shared" si="33"/>
        <v xml:space="preserve"> </v>
      </c>
      <c r="P77" s="58" t="str">
        <f>IF(O77="Plus",$K77,IF(O77="Basis",$K77-SUM(P$8:P76),IF(O77="Breedte",$K77-SUM(P$8:P76),IF(O76="Breedte",1-SUM(P$8:P76)," "))))</f>
        <v xml:space="preserve"> </v>
      </c>
      <c r="Q77" s="56" t="str">
        <f t="shared" si="27"/>
        <v/>
      </c>
      <c r="R77" s="196">
        <f t="shared" si="34"/>
        <v>218</v>
      </c>
      <c r="S77" s="1">
        <f t="shared" si="43"/>
        <v>204</v>
      </c>
      <c r="T77" s="2">
        <f t="shared" si="35"/>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6"/>
        <v>1</v>
      </c>
      <c r="Z77" s="1">
        <f t="shared" si="37"/>
        <v>1</v>
      </c>
      <c r="AA77" s="1">
        <f t="shared" si="38"/>
        <v>1</v>
      </c>
      <c r="AB77" s="1">
        <f t="shared" si="39"/>
        <v>1</v>
      </c>
      <c r="AD77" s="1">
        <f t="shared" si="44"/>
        <v>204</v>
      </c>
      <c r="AE77" s="2">
        <f t="shared" si="40"/>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41"/>
        <v>1</v>
      </c>
      <c r="AK77" s="1">
        <f t="shared" si="45"/>
        <v>1</v>
      </c>
      <c r="AL77" s="1">
        <f t="shared" si="46"/>
        <v>1</v>
      </c>
      <c r="AM77" s="1">
        <f t="shared" si="47"/>
        <v>1</v>
      </c>
    </row>
    <row r="78" spans="1:39" ht="12" customHeight="1" x14ac:dyDescent="0.15">
      <c r="A78" s="64">
        <f t="shared" si="28"/>
        <v>0</v>
      </c>
      <c r="B78" s="64">
        <f t="shared" si="29"/>
        <v>0</v>
      </c>
      <c r="C78" s="57">
        <f t="shared" si="42"/>
        <v>203</v>
      </c>
      <c r="F78" s="59">
        <f>IF(C78&lt;C$6,0,VLOOKUP(C78,index!$A:$M,2,0))</f>
        <v>218</v>
      </c>
      <c r="G78" s="57" t="str">
        <f t="shared" si="30"/>
        <v/>
      </c>
      <c r="H78" s="58" t="str">
        <f>IF(G78="I",$K78,IF(G78="II",$K78-SUM(H$8:H77),IF(G78="III",$K78-SUM(H$8:H77),IF(G78="IV",$K78-SUM(H$8:H77),IF(G78="V",1-SUM(H$8:H77)," ")))))</f>
        <v xml:space="preserve"> </v>
      </c>
      <c r="I78" s="66" t="str">
        <f t="shared" si="31"/>
        <v/>
      </c>
      <c r="J78" s="61" t="str">
        <f>IF(I78="A",$K78,IF(I78="B",$K78-SUM(J$8:J77),IF(I78="C",$K78-SUM(J$8:J77),IF(I78="D",$K78-SUM(J$8:J77),IF(I78="E",1-SUM(J$8:J77)," ")))))</f>
        <v xml:space="preserve"> </v>
      </c>
      <c r="K78" s="58">
        <f>IF(C$4=0,0,(SUM(D$8:D78)/C$4))</f>
        <v>0</v>
      </c>
      <c r="L78" s="62" t="str">
        <f t="shared" si="32"/>
        <v xml:space="preserve"> </v>
      </c>
      <c r="M78" s="58" t="str">
        <f>IF(U78=2,K78,IF(W78=2,K78-SUM(M$8:M77),IF(X78=2,K78-SUM(M$8:M77),IF(X77=2,1-SUM(M$8:M77)," "))))</f>
        <v xml:space="preserve"> </v>
      </c>
      <c r="N78" s="58" t="str">
        <f t="shared" si="33"/>
        <v xml:space="preserve"> </v>
      </c>
      <c r="P78" s="58" t="str">
        <f>IF(O78="Plus",$K78,IF(O78="Basis",$K78-SUM(P$8:P77),IF(O78="Breedte",$K78-SUM(P$8:P77),IF(O77="Breedte",1-SUM(P$8:P77)," "))))</f>
        <v xml:space="preserve"> </v>
      </c>
      <c r="Q78" s="56" t="str">
        <f t="shared" ref="Q78:Q109" si="48">IF(L77="plus",IF(E78=0,"",CONCATENATE(E78,",")),IF(L77="basis",IF(E78=0,"",CONCATENATE(E78,",")),CONCATENATE(Q77,IF(E78=0,"",CONCATENATE(E78,", ")))))</f>
        <v/>
      </c>
      <c r="R78" s="196">
        <f t="shared" si="34"/>
        <v>218</v>
      </c>
      <c r="S78" s="1">
        <f t="shared" si="43"/>
        <v>203</v>
      </c>
      <c r="T78" s="2">
        <f t="shared" si="35"/>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6"/>
        <v>1</v>
      </c>
      <c r="Z78" s="1">
        <f t="shared" si="37"/>
        <v>1</v>
      </c>
      <c r="AA78" s="1">
        <f t="shared" si="38"/>
        <v>1</v>
      </c>
      <c r="AB78" s="1">
        <f t="shared" si="39"/>
        <v>1</v>
      </c>
      <c r="AD78" s="1">
        <f t="shared" si="44"/>
        <v>203</v>
      </c>
      <c r="AE78" s="2">
        <f t="shared" si="40"/>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41"/>
        <v>1</v>
      </c>
      <c r="AK78" s="1">
        <f t="shared" si="45"/>
        <v>1</v>
      </c>
      <c r="AL78" s="1">
        <f t="shared" si="46"/>
        <v>1</v>
      </c>
      <c r="AM78" s="1">
        <f t="shared" si="47"/>
        <v>1</v>
      </c>
    </row>
    <row r="79" spans="1:39" ht="12" customHeight="1" x14ac:dyDescent="0.15">
      <c r="A79" s="64">
        <f t="shared" si="28"/>
        <v>0</v>
      </c>
      <c r="B79" s="64">
        <f t="shared" si="29"/>
        <v>0</v>
      </c>
      <c r="C79" s="57">
        <f t="shared" si="42"/>
        <v>202</v>
      </c>
      <c r="F79" s="59">
        <f>IF(C79&lt;C$6,0,VLOOKUP(C79,index!$A:$M,2,0))</f>
        <v>217</v>
      </c>
      <c r="G79" s="57" t="str">
        <f t="shared" si="30"/>
        <v/>
      </c>
      <c r="H79" s="58" t="str">
        <f>IF(G79="I",$K79,IF(G79="II",$K79-SUM(H$8:H78),IF(G79="III",$K79-SUM(H$8:H78),IF(G79="IV",$K79-SUM(H$8:H78),IF(G79="V",1-SUM(H$8:H78)," ")))))</f>
        <v xml:space="preserve"> </v>
      </c>
      <c r="I79" s="66" t="str">
        <f t="shared" si="31"/>
        <v/>
      </c>
      <c r="J79" s="61" t="str">
        <f>IF(I79="A",$K79,IF(I79="B",$K79-SUM(J$8:J78),IF(I79="C",$K79-SUM(J$8:J78),IF(I79="D",$K79-SUM(J$8:J78),IF(I79="E",1-SUM(J$8:J78)," ")))))</f>
        <v xml:space="preserve"> </v>
      </c>
      <c r="K79" s="58">
        <f>IF(C$4=0,0,(SUM(D$8:D79)/C$4))</f>
        <v>0</v>
      </c>
      <c r="L79" s="62" t="str">
        <f t="shared" si="32"/>
        <v xml:space="preserve"> </v>
      </c>
      <c r="M79" s="58" t="str">
        <f>IF(U79=2,K79,IF(W79=2,K79-SUM(M$8:M78),IF(X79=2,K79-SUM(M$8:M78),IF(X78=2,1-SUM(M$8:M78)," "))))</f>
        <v xml:space="preserve"> </v>
      </c>
      <c r="N79" s="58" t="str">
        <f t="shared" si="33"/>
        <v xml:space="preserve"> </v>
      </c>
      <c r="P79" s="58" t="str">
        <f>IF(O79="Plus",$K79,IF(O79="Basis",$K79-SUM(P$8:P78),IF(O79="Breedte",$K79-SUM(P$8:P78),IF(O78="Breedte",1-SUM(P$8:P78)," "))))</f>
        <v xml:space="preserve"> </v>
      </c>
      <c r="Q79" s="56" t="str">
        <f t="shared" si="48"/>
        <v/>
      </c>
      <c r="R79" s="196">
        <f t="shared" si="34"/>
        <v>217</v>
      </c>
      <c r="S79" s="1">
        <f t="shared" si="43"/>
        <v>202</v>
      </c>
      <c r="T79" s="2">
        <f t="shared" si="35"/>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6"/>
        <v>1</v>
      </c>
      <c r="Z79" s="1">
        <f t="shared" si="37"/>
        <v>1</v>
      </c>
      <c r="AA79" s="1">
        <f t="shared" si="38"/>
        <v>1</v>
      </c>
      <c r="AB79" s="1">
        <f t="shared" si="39"/>
        <v>1</v>
      </c>
      <c r="AD79" s="1">
        <f t="shared" si="44"/>
        <v>202</v>
      </c>
      <c r="AE79" s="2">
        <f t="shared" si="40"/>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41"/>
        <v>1</v>
      </c>
      <c r="AK79" s="1">
        <f t="shared" si="45"/>
        <v>1</v>
      </c>
      <c r="AL79" s="1">
        <f t="shared" si="46"/>
        <v>1</v>
      </c>
      <c r="AM79" s="1">
        <f t="shared" si="47"/>
        <v>1</v>
      </c>
    </row>
    <row r="80" spans="1:39" ht="12" customHeight="1" x14ac:dyDescent="0.15">
      <c r="A80" s="64">
        <f t="shared" si="28"/>
        <v>0</v>
      </c>
      <c r="B80" s="64">
        <f t="shared" si="29"/>
        <v>0</v>
      </c>
      <c r="C80" s="57">
        <f t="shared" si="42"/>
        <v>201</v>
      </c>
      <c r="F80" s="59">
        <f>IF(C80&lt;C$6,0,VLOOKUP(C80,index!$A:$M,2,0))</f>
        <v>217</v>
      </c>
      <c r="G80" s="57" t="str">
        <f t="shared" si="30"/>
        <v/>
      </c>
      <c r="H80" s="58" t="str">
        <f>IF(G80="I",$K80,IF(G80="II",$K80-SUM(H$8:H79),IF(G80="III",$K80-SUM(H$8:H79),IF(G80="IV",$K80-SUM(H$8:H79),IF(G80="V",1-SUM(H$8:H79)," ")))))</f>
        <v xml:space="preserve"> </v>
      </c>
      <c r="I80" s="66" t="str">
        <f t="shared" si="31"/>
        <v/>
      </c>
      <c r="J80" s="61" t="str">
        <f>IF(I80="A",$K80,IF(I80="B",$K80-SUM(J$8:J79),IF(I80="C",$K80-SUM(J$8:J79),IF(I80="D",$K80-SUM(J$8:J79),IF(I80="E",1-SUM(J$8:J79)," ")))))</f>
        <v xml:space="preserve"> </v>
      </c>
      <c r="K80" s="58">
        <f>IF(C$4=0,0,(SUM(D$8:D80)/C$4))</f>
        <v>0</v>
      </c>
      <c r="L80" s="62" t="str">
        <f t="shared" si="32"/>
        <v xml:space="preserve"> </v>
      </c>
      <c r="M80" s="58" t="str">
        <f>IF(U80=2,K80,IF(W80=2,K80-SUM(M$8:M79),IF(X80=2,K80-SUM(M$8:M79),IF(X79=2,1-SUM(M$8:M79)," "))))</f>
        <v xml:space="preserve"> </v>
      </c>
      <c r="N80" s="58" t="str">
        <f t="shared" si="33"/>
        <v xml:space="preserve"> </v>
      </c>
      <c r="P80" s="58" t="str">
        <f>IF(O80="Plus",$K80,IF(O80="Basis",$K80-SUM(P$8:P79),IF(O80="Breedte",$K80-SUM(P$8:P79),IF(O79="Breedte",1-SUM(P$8:P79)," "))))</f>
        <v xml:space="preserve"> </v>
      </c>
      <c r="Q80" s="56" t="str">
        <f t="shared" si="48"/>
        <v/>
      </c>
      <c r="R80" s="196">
        <f t="shared" si="34"/>
        <v>217</v>
      </c>
      <c r="S80" s="1">
        <f t="shared" si="43"/>
        <v>201</v>
      </c>
      <c r="T80" s="2">
        <f t="shared" si="35"/>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6"/>
        <v>1</v>
      </c>
      <c r="Z80" s="1">
        <f t="shared" si="37"/>
        <v>1</v>
      </c>
      <c r="AA80" s="1">
        <f t="shared" si="38"/>
        <v>1</v>
      </c>
      <c r="AB80" s="1">
        <f t="shared" si="39"/>
        <v>1</v>
      </c>
      <c r="AD80" s="1">
        <f t="shared" si="44"/>
        <v>201</v>
      </c>
      <c r="AE80" s="2">
        <f t="shared" si="40"/>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41"/>
        <v>1</v>
      </c>
      <c r="AK80" s="1">
        <f t="shared" si="45"/>
        <v>1</v>
      </c>
      <c r="AL80" s="1">
        <f t="shared" si="46"/>
        <v>1</v>
      </c>
      <c r="AM80" s="1">
        <f t="shared" si="47"/>
        <v>1</v>
      </c>
    </row>
    <row r="81" spans="1:39" ht="12" customHeight="1" x14ac:dyDescent="0.15">
      <c r="A81" s="64">
        <f t="shared" si="28"/>
        <v>0</v>
      </c>
      <c r="B81" s="64">
        <f t="shared" si="29"/>
        <v>0</v>
      </c>
      <c r="C81" s="57">
        <f t="shared" si="42"/>
        <v>200</v>
      </c>
      <c r="F81" s="59">
        <f>IF(C81&lt;C$6,0,VLOOKUP(C81,index!$A:$M,2,0))</f>
        <v>216</v>
      </c>
      <c r="G81" s="57" t="str">
        <f t="shared" si="30"/>
        <v/>
      </c>
      <c r="H81" s="58" t="str">
        <f>IF(G81="I",$K81,IF(G81="II",$K81-SUM(H$8:H80),IF(G81="III",$K81-SUM(H$8:H80),IF(G81="IV",$K81-SUM(H$8:H80),IF(G81="V",1-SUM(H$8:H80)," ")))))</f>
        <v xml:space="preserve"> </v>
      </c>
      <c r="I81" s="66" t="str">
        <f t="shared" si="31"/>
        <v/>
      </c>
      <c r="J81" s="61" t="str">
        <f>IF(I81="A",$K81,IF(I81="B",$K81-SUM(J$8:J80),IF(I81="C",$K81-SUM(J$8:J80),IF(I81="D",$K81-SUM(J$8:J80),IF(I81="E",1-SUM(J$8:J80)," ")))))</f>
        <v xml:space="preserve"> </v>
      </c>
      <c r="K81" s="58">
        <f>IF(C$4=0,0,(SUM(D$8:D81)/C$4))</f>
        <v>0</v>
      </c>
      <c r="L81" s="62" t="str">
        <f t="shared" si="32"/>
        <v xml:space="preserve"> </v>
      </c>
      <c r="M81" s="58" t="str">
        <f>IF(U81=2,K81,IF(W81=2,K81-SUM(M$8:M80),IF(X81=2,K81-SUM(M$8:M80),IF(X80=2,1-SUM(M$8:M80)," "))))</f>
        <v xml:space="preserve"> </v>
      </c>
      <c r="N81" s="58" t="str">
        <f t="shared" si="33"/>
        <v xml:space="preserve"> </v>
      </c>
      <c r="P81" s="58" t="str">
        <f>IF(O81="Plus",$K81,IF(O81="Basis",$K81-SUM(P$8:P80),IF(O81="Breedte",$K81-SUM(P$8:P80),IF(O80="Breedte",1-SUM(P$8:P80)," "))))</f>
        <v xml:space="preserve"> </v>
      </c>
      <c r="Q81" s="56" t="str">
        <f t="shared" si="48"/>
        <v/>
      </c>
      <c r="R81" s="196">
        <f t="shared" si="34"/>
        <v>216</v>
      </c>
      <c r="S81" s="1">
        <f t="shared" si="43"/>
        <v>200</v>
      </c>
      <c r="T81" s="2">
        <f t="shared" si="35"/>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6"/>
        <v>1</v>
      </c>
      <c r="Z81" s="1">
        <f t="shared" si="37"/>
        <v>1</v>
      </c>
      <c r="AA81" s="1">
        <f t="shared" si="38"/>
        <v>1</v>
      </c>
      <c r="AB81" s="1">
        <f t="shared" si="39"/>
        <v>1</v>
      </c>
      <c r="AD81" s="1">
        <f t="shared" si="44"/>
        <v>200</v>
      </c>
      <c r="AE81" s="2">
        <f t="shared" si="40"/>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41"/>
        <v>1</v>
      </c>
      <c r="AK81" s="1">
        <f t="shared" si="45"/>
        <v>1</v>
      </c>
      <c r="AL81" s="1">
        <f t="shared" si="46"/>
        <v>1</v>
      </c>
      <c r="AM81" s="1">
        <f t="shared" si="47"/>
        <v>1</v>
      </c>
    </row>
    <row r="82" spans="1:39" ht="12" customHeight="1" x14ac:dyDescent="0.15">
      <c r="A82" s="64">
        <f t="shared" si="28"/>
        <v>0</v>
      </c>
      <c r="B82" s="64">
        <f t="shared" si="29"/>
        <v>0</v>
      </c>
      <c r="C82" s="57">
        <f t="shared" si="42"/>
        <v>199</v>
      </c>
      <c r="F82" s="59">
        <f>IF(C82&lt;C$6,0,VLOOKUP(C82,index!$A:$M,2,0))</f>
        <v>216</v>
      </c>
      <c r="G82" s="57" t="str">
        <f t="shared" si="30"/>
        <v/>
      </c>
      <c r="H82" s="58" t="str">
        <f>IF(G82="I",$K82,IF(G82="II",$K82-SUM(H$8:H81),IF(G82="III",$K82-SUM(H$8:H81),IF(G82="IV",$K82-SUM(H$8:H81),IF(G82="V",1-SUM(H$8:H81)," ")))))</f>
        <v xml:space="preserve"> </v>
      </c>
      <c r="I82" s="66" t="str">
        <f t="shared" si="31"/>
        <v/>
      </c>
      <c r="J82" s="61" t="str">
        <f>IF(I82="A",$K82,IF(I82="B",$K82-SUM(J$8:J81),IF(I82="C",$K82-SUM(J$8:J81),IF(I82="D",$K82-SUM(J$8:J81),IF(I82="E",1-SUM(J$8:J81)," ")))))</f>
        <v xml:space="preserve"> </v>
      </c>
      <c r="K82" s="58">
        <f>IF(C$4=0,0,(SUM(D$8:D82)/C$4))</f>
        <v>0</v>
      </c>
      <c r="L82" s="62" t="str">
        <f t="shared" si="32"/>
        <v xml:space="preserve"> </v>
      </c>
      <c r="M82" s="58" t="str">
        <f>IF(U82=2,K82,IF(W82=2,K82-SUM(M$8:M81),IF(X82=2,K82-SUM(M$8:M81),IF(X81=2,1-SUM(M$8:M81)," "))))</f>
        <v xml:space="preserve"> </v>
      </c>
      <c r="N82" s="58" t="str">
        <f t="shared" si="33"/>
        <v xml:space="preserve"> </v>
      </c>
      <c r="P82" s="58" t="str">
        <f>IF(O82="Plus",$K82,IF(O82="Basis",$K82-SUM(P$8:P81),IF(O82="Breedte",$K82-SUM(P$8:P81),IF(O81="Breedte",1-SUM(P$8:P81)," "))))</f>
        <v xml:space="preserve"> </v>
      </c>
      <c r="Q82" s="56" t="str">
        <f t="shared" si="48"/>
        <v/>
      </c>
      <c r="R82" s="196">
        <f t="shared" si="34"/>
        <v>216</v>
      </c>
      <c r="S82" s="1">
        <f t="shared" si="43"/>
        <v>199</v>
      </c>
      <c r="T82" s="2">
        <f t="shared" si="35"/>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6"/>
        <v>1</v>
      </c>
      <c r="Z82" s="1">
        <f t="shared" si="37"/>
        <v>1</v>
      </c>
      <c r="AA82" s="1">
        <f t="shared" si="38"/>
        <v>1</v>
      </c>
      <c r="AB82" s="1">
        <f t="shared" si="39"/>
        <v>1</v>
      </c>
      <c r="AD82" s="1">
        <f t="shared" si="44"/>
        <v>199</v>
      </c>
      <c r="AE82" s="2">
        <f t="shared" si="40"/>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41"/>
        <v>1</v>
      </c>
      <c r="AK82" s="1">
        <f t="shared" si="45"/>
        <v>1</v>
      </c>
      <c r="AL82" s="1">
        <f t="shared" si="46"/>
        <v>1</v>
      </c>
      <c r="AM82" s="1">
        <f t="shared" si="47"/>
        <v>1</v>
      </c>
    </row>
    <row r="83" spans="1:39" ht="12" customHeight="1" x14ac:dyDescent="0.15">
      <c r="A83" s="64">
        <f t="shared" si="28"/>
        <v>0</v>
      </c>
      <c r="B83" s="64">
        <f t="shared" si="29"/>
        <v>0</v>
      </c>
      <c r="C83" s="57">
        <f t="shared" si="42"/>
        <v>198</v>
      </c>
      <c r="F83" s="59">
        <f>IF(C83&lt;C$6,0,VLOOKUP(C83,index!$A:$M,2,0))</f>
        <v>216</v>
      </c>
      <c r="G83" s="57" t="str">
        <f t="shared" si="30"/>
        <v/>
      </c>
      <c r="H83" s="58" t="str">
        <f>IF(G83="I",$K83,IF(G83="II",$K83-SUM(H$8:H82),IF(G83="III",$K83-SUM(H$8:H82),IF(G83="IV",$K83-SUM(H$8:H82),IF(G83="V",1-SUM(H$8:H82)," ")))))</f>
        <v xml:space="preserve"> </v>
      </c>
      <c r="I83" s="66" t="str">
        <f t="shared" si="31"/>
        <v/>
      </c>
      <c r="J83" s="61" t="str">
        <f>IF(I83="A",$K83,IF(I83="B",$K83-SUM(J$8:J82),IF(I83="C",$K83-SUM(J$8:J82),IF(I83="D",$K83-SUM(J$8:J82),IF(I83="E",1-SUM(J$8:J82)," ")))))</f>
        <v xml:space="preserve"> </v>
      </c>
      <c r="K83" s="58">
        <f>IF(C$4=0,0,(SUM(D$8:D83)/C$4))</f>
        <v>0</v>
      </c>
      <c r="L83" s="62" t="str">
        <f t="shared" si="32"/>
        <v xml:space="preserve"> </v>
      </c>
      <c r="M83" s="58" t="str">
        <f>IF(U83=2,K83,IF(W83=2,K83-SUM(M$8:M82),IF(X83=2,K83-SUM(M$8:M82),IF(X82=2,1-SUM(M$8:M82)," "))))</f>
        <v xml:space="preserve"> </v>
      </c>
      <c r="N83" s="58" t="str">
        <f t="shared" si="33"/>
        <v xml:space="preserve"> </v>
      </c>
      <c r="P83" s="58" t="str">
        <f>IF(O83="Plus",$K83,IF(O83="Basis",$K83-SUM(P$8:P82),IF(O83="Breedte",$K83-SUM(P$8:P82),IF(O82="Breedte",1-SUM(P$8:P82)," "))))</f>
        <v xml:space="preserve"> </v>
      </c>
      <c r="Q83" s="56" t="str">
        <f t="shared" si="48"/>
        <v/>
      </c>
      <c r="R83" s="196">
        <f t="shared" si="34"/>
        <v>216</v>
      </c>
      <c r="S83" s="1">
        <f t="shared" si="43"/>
        <v>198</v>
      </c>
      <c r="T83" s="2">
        <f t="shared" si="35"/>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6"/>
        <v>1</v>
      </c>
      <c r="Z83" s="1">
        <f t="shared" si="37"/>
        <v>1</v>
      </c>
      <c r="AA83" s="1">
        <f t="shared" si="38"/>
        <v>1</v>
      </c>
      <c r="AB83" s="1">
        <f t="shared" si="39"/>
        <v>1</v>
      </c>
      <c r="AD83" s="1">
        <f t="shared" si="44"/>
        <v>198</v>
      </c>
      <c r="AE83" s="2">
        <f t="shared" si="40"/>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41"/>
        <v>1</v>
      </c>
      <c r="AK83" s="1">
        <f t="shared" si="45"/>
        <v>1</v>
      </c>
      <c r="AL83" s="1">
        <f t="shared" si="46"/>
        <v>1</v>
      </c>
      <c r="AM83" s="1">
        <f t="shared" si="47"/>
        <v>1</v>
      </c>
    </row>
    <row r="84" spans="1:39" ht="12" customHeight="1" x14ac:dyDescent="0.15">
      <c r="A84" s="64">
        <f t="shared" si="28"/>
        <v>0</v>
      </c>
      <c r="B84" s="64">
        <f t="shared" si="29"/>
        <v>0</v>
      </c>
      <c r="C84" s="57">
        <f t="shared" si="42"/>
        <v>197</v>
      </c>
      <c r="F84" s="59">
        <f>IF(C84&lt;C$6,0,VLOOKUP(C84,index!$A:$M,2,0))</f>
        <v>215</v>
      </c>
      <c r="G84" s="57" t="str">
        <f t="shared" si="30"/>
        <v/>
      </c>
      <c r="H84" s="58" t="str">
        <f>IF(G84="I",$K84,IF(G84="II",$K84-SUM(H$8:H83),IF(G84="III",$K84-SUM(H$8:H83),IF(G84="IV",$K84-SUM(H$8:H83),IF(G84="V",1-SUM(H$8:H83)," ")))))</f>
        <v xml:space="preserve"> </v>
      </c>
      <c r="I84" s="66" t="str">
        <f t="shared" si="31"/>
        <v/>
      </c>
      <c r="J84" s="61" t="str">
        <f>IF(I84="A",$K84,IF(I84="B",$K84-SUM(J$8:J83),IF(I84="C",$K84-SUM(J$8:J83),IF(I84="D",$K84-SUM(J$8:J83),IF(I84="E",1-SUM(J$8:J83)," ")))))</f>
        <v xml:space="preserve"> </v>
      </c>
      <c r="K84" s="58">
        <f>IF(C$4=0,0,(SUM(D$8:D84)/C$4))</f>
        <v>0</v>
      </c>
      <c r="L84" s="62" t="str">
        <f t="shared" si="32"/>
        <v xml:space="preserve"> </v>
      </c>
      <c r="M84" s="58" t="str">
        <f>IF(U84=2,K84,IF(W84=2,K84-SUM(M$8:M83),IF(X84=2,K84-SUM(M$8:M83),IF(X83=2,1-SUM(M$8:M83)," "))))</f>
        <v xml:space="preserve"> </v>
      </c>
      <c r="N84" s="58" t="str">
        <f t="shared" si="33"/>
        <v xml:space="preserve"> </v>
      </c>
      <c r="P84" s="58" t="str">
        <f>IF(O84="Plus",$K84,IF(O84="Basis",$K84-SUM(P$8:P83),IF(O84="Breedte",$K84-SUM(P$8:P83),IF(O83="Breedte",1-SUM(P$8:P83)," "))))</f>
        <v xml:space="preserve"> </v>
      </c>
      <c r="Q84" s="56" t="str">
        <f t="shared" si="48"/>
        <v/>
      </c>
      <c r="R84" s="196">
        <f t="shared" si="34"/>
        <v>215</v>
      </c>
      <c r="S84" s="1">
        <f t="shared" si="43"/>
        <v>197</v>
      </c>
      <c r="T84" s="2">
        <f t="shared" si="35"/>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6"/>
        <v>1</v>
      </c>
      <c r="Z84" s="1">
        <f t="shared" si="37"/>
        <v>1</v>
      </c>
      <c r="AA84" s="1">
        <f t="shared" si="38"/>
        <v>1</v>
      </c>
      <c r="AB84" s="1">
        <f t="shared" si="39"/>
        <v>1</v>
      </c>
      <c r="AD84" s="1">
        <f t="shared" si="44"/>
        <v>197</v>
      </c>
      <c r="AE84" s="2">
        <f t="shared" si="40"/>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41"/>
        <v>1</v>
      </c>
      <c r="AK84" s="1">
        <f t="shared" si="45"/>
        <v>1</v>
      </c>
      <c r="AL84" s="1">
        <f t="shared" si="46"/>
        <v>1</v>
      </c>
      <c r="AM84" s="1">
        <f t="shared" si="47"/>
        <v>1</v>
      </c>
    </row>
    <row r="85" spans="1:39" ht="12" customHeight="1" x14ac:dyDescent="0.15">
      <c r="A85" s="64">
        <f t="shared" si="28"/>
        <v>0</v>
      </c>
      <c r="B85" s="64">
        <f t="shared" si="29"/>
        <v>0</v>
      </c>
      <c r="C85" s="57">
        <f t="shared" si="42"/>
        <v>196</v>
      </c>
      <c r="F85" s="59">
        <f>IF(C85&lt;C$6,0,VLOOKUP(C85,index!$A:$M,2,0))</f>
        <v>215</v>
      </c>
      <c r="G85" s="57" t="str">
        <f t="shared" si="30"/>
        <v/>
      </c>
      <c r="H85" s="58" t="str">
        <f>IF(G85="I",$K85,IF(G85="II",$K85-SUM(H$8:H84),IF(G85="III",$K85-SUM(H$8:H84),IF(G85="IV",$K85-SUM(H$8:H84),IF(G85="V",1-SUM(H$8:H84)," ")))))</f>
        <v xml:space="preserve"> </v>
      </c>
      <c r="I85" s="66" t="str">
        <f t="shared" si="31"/>
        <v/>
      </c>
      <c r="J85" s="61" t="str">
        <f>IF(I85="A",$K85,IF(I85="B",$K85-SUM(J$8:J84),IF(I85="C",$K85-SUM(J$8:J84),IF(I85="D",$K85-SUM(J$8:J84),IF(I85="E",1-SUM(J$8:J84)," ")))))</f>
        <v xml:space="preserve"> </v>
      </c>
      <c r="K85" s="58">
        <f>IF(C$4=0,0,(SUM(D$8:D85)/C$4))</f>
        <v>0</v>
      </c>
      <c r="L85" s="62" t="str">
        <f t="shared" si="32"/>
        <v xml:space="preserve"> </v>
      </c>
      <c r="M85" s="58" t="str">
        <f>IF(U85=2,K85,IF(W85=2,K85-SUM(M$8:M84),IF(X85=2,K85-SUM(M$8:M84),IF(X84=2,1-SUM(M$8:M84)," "))))</f>
        <v xml:space="preserve"> </v>
      </c>
      <c r="N85" s="58" t="str">
        <f t="shared" si="33"/>
        <v xml:space="preserve"> </v>
      </c>
      <c r="P85" s="58" t="str">
        <f>IF(O85="Plus",$K85,IF(O85="Basis",$K85-SUM(P$8:P84),IF(O85="Breedte",$K85-SUM(P$8:P84),IF(O84="Breedte",1-SUM(P$8:P84)," "))))</f>
        <v xml:space="preserve"> </v>
      </c>
      <c r="Q85" s="56" t="str">
        <f t="shared" si="48"/>
        <v/>
      </c>
      <c r="R85" s="196">
        <f t="shared" si="34"/>
        <v>215</v>
      </c>
      <c r="S85" s="1">
        <f t="shared" si="43"/>
        <v>196</v>
      </c>
      <c r="T85" s="2">
        <f t="shared" si="35"/>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6"/>
        <v>1</v>
      </c>
      <c r="Z85" s="1">
        <f t="shared" si="37"/>
        <v>1</v>
      </c>
      <c r="AA85" s="1">
        <f t="shared" si="38"/>
        <v>1</v>
      </c>
      <c r="AB85" s="1">
        <f t="shared" si="39"/>
        <v>1</v>
      </c>
      <c r="AD85" s="1">
        <f t="shared" si="44"/>
        <v>196</v>
      </c>
      <c r="AE85" s="2">
        <f t="shared" si="40"/>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41"/>
        <v>1</v>
      </c>
      <c r="AK85" s="1">
        <f t="shared" si="45"/>
        <v>1</v>
      </c>
      <c r="AL85" s="1">
        <f t="shared" si="46"/>
        <v>1</v>
      </c>
      <c r="AM85" s="1">
        <f t="shared" si="47"/>
        <v>1</v>
      </c>
    </row>
    <row r="86" spans="1:39" ht="12" customHeight="1" x14ac:dyDescent="0.15">
      <c r="A86" s="64">
        <f t="shared" si="28"/>
        <v>0</v>
      </c>
      <c r="B86" s="64">
        <f t="shared" si="29"/>
        <v>0</v>
      </c>
      <c r="C86" s="57">
        <f t="shared" si="42"/>
        <v>195</v>
      </c>
      <c r="F86" s="59">
        <f>IF(C86&lt;C$6,0,VLOOKUP(C86,index!$A:$M,2,0))</f>
        <v>215</v>
      </c>
      <c r="G86" s="57" t="str">
        <f t="shared" si="30"/>
        <v/>
      </c>
      <c r="H86" s="58" t="str">
        <f>IF(G86="I",$K86,IF(G86="II",$K86-SUM(H$8:H85),IF(G86="III",$K86-SUM(H$8:H85),IF(G86="IV",$K86-SUM(H$8:H85),IF(G86="V",1-SUM(H$8:H85)," ")))))</f>
        <v xml:space="preserve"> </v>
      </c>
      <c r="I86" s="66" t="str">
        <f t="shared" si="31"/>
        <v/>
      </c>
      <c r="J86" s="61" t="str">
        <f>IF(I86="A",$K86,IF(I86="B",$K86-SUM(J$8:J85),IF(I86="C",$K86-SUM(J$8:J85),IF(I86="D",$K86-SUM(J$8:J85),IF(I86="E",1-SUM(J$8:J85)," ")))))</f>
        <v xml:space="preserve"> </v>
      </c>
      <c r="K86" s="58">
        <f>IF(C$4=0,0,(SUM(D$8:D86)/C$4))</f>
        <v>0</v>
      </c>
      <c r="L86" s="62" t="str">
        <f t="shared" si="32"/>
        <v xml:space="preserve"> </v>
      </c>
      <c r="M86" s="58" t="str">
        <f>IF(U86=2,K86,IF(W86=2,K86-SUM(M$8:M85),IF(X86=2,K86-SUM(M$8:M85),IF(X85=2,1-SUM(M$8:M85)," "))))</f>
        <v xml:space="preserve"> </v>
      </c>
      <c r="N86" s="58" t="str">
        <f t="shared" si="33"/>
        <v xml:space="preserve"> </v>
      </c>
      <c r="P86" s="58" t="str">
        <f>IF(O86="Plus",$K86,IF(O86="Basis",$K86-SUM(P$8:P85),IF(O86="Breedte",$K86-SUM(P$8:P85),IF(O85="Breedte",1-SUM(P$8:P85)," "))))</f>
        <v xml:space="preserve"> </v>
      </c>
      <c r="Q86" s="56" t="str">
        <f t="shared" si="48"/>
        <v/>
      </c>
      <c r="R86" s="196">
        <f t="shared" si="34"/>
        <v>215</v>
      </c>
      <c r="S86" s="1">
        <f t="shared" si="43"/>
        <v>195</v>
      </c>
      <c r="T86" s="2">
        <f t="shared" si="35"/>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6"/>
        <v>1</v>
      </c>
      <c r="Z86" s="1">
        <f t="shared" si="37"/>
        <v>1</v>
      </c>
      <c r="AA86" s="1">
        <f t="shared" si="38"/>
        <v>1</v>
      </c>
      <c r="AB86" s="1">
        <f t="shared" si="39"/>
        <v>1</v>
      </c>
      <c r="AD86" s="1">
        <f t="shared" si="44"/>
        <v>195</v>
      </c>
      <c r="AE86" s="2">
        <f t="shared" si="40"/>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41"/>
        <v>1</v>
      </c>
      <c r="AK86" s="1">
        <f t="shared" si="45"/>
        <v>1</v>
      </c>
      <c r="AL86" s="1">
        <f t="shared" si="46"/>
        <v>1</v>
      </c>
      <c r="AM86" s="1">
        <f t="shared" si="47"/>
        <v>1</v>
      </c>
    </row>
    <row r="87" spans="1:39" ht="12" customHeight="1" x14ac:dyDescent="0.15">
      <c r="A87" s="64">
        <f t="shared" si="28"/>
        <v>0</v>
      </c>
      <c r="B87" s="64">
        <f t="shared" si="29"/>
        <v>0</v>
      </c>
      <c r="C87" s="57">
        <f t="shared" si="42"/>
        <v>194</v>
      </c>
      <c r="F87" s="59">
        <f>IF(C87&lt;C$6,0,VLOOKUP(C87,index!$A:$M,2,0))</f>
        <v>214</v>
      </c>
      <c r="G87" s="57" t="str">
        <f t="shared" si="30"/>
        <v/>
      </c>
      <c r="H87" s="58" t="str">
        <f>IF(G87="I",$K87,IF(G87="II",$K87-SUM(H$8:H86),IF(G87="III",$K87-SUM(H$8:H86),IF(G87="IV",$K87-SUM(H$8:H86),IF(G87="V",1-SUM(H$8:H86)," ")))))</f>
        <v xml:space="preserve"> </v>
      </c>
      <c r="I87" s="66" t="str">
        <f t="shared" si="31"/>
        <v/>
      </c>
      <c r="J87" s="61" t="str">
        <f>IF(I87="A",$K87,IF(I87="B",$K87-SUM(J$8:J86),IF(I87="C",$K87-SUM(J$8:J86),IF(I87="D",$K87-SUM(J$8:J86),IF(I87="E",1-SUM(J$8:J86)," ")))))</f>
        <v xml:space="preserve"> </v>
      </c>
      <c r="K87" s="58">
        <f>IF(C$4=0,0,(SUM(D$8:D87)/C$4))</f>
        <v>0</v>
      </c>
      <c r="L87" s="62" t="str">
        <f t="shared" si="32"/>
        <v xml:space="preserve"> </v>
      </c>
      <c r="M87" s="58" t="str">
        <f>IF(U87=2,K87,IF(W87=2,K87-SUM(M$8:M86),IF(X87=2,K87-SUM(M$8:M86),IF(X86=2,1-SUM(M$8:M86)," "))))</f>
        <v xml:space="preserve"> </v>
      </c>
      <c r="N87" s="58" t="str">
        <f t="shared" si="33"/>
        <v xml:space="preserve"> </v>
      </c>
      <c r="P87" s="58" t="str">
        <f>IF(O87="Plus",$K87,IF(O87="Basis",$K87-SUM(P$8:P86),IF(O87="Breedte",$K87-SUM(P$8:P86),IF(O86="Breedte",1-SUM(P$8:P86)," "))))</f>
        <v xml:space="preserve"> </v>
      </c>
      <c r="Q87" s="56" t="str">
        <f t="shared" si="48"/>
        <v/>
      </c>
      <c r="R87" s="196">
        <f t="shared" si="34"/>
        <v>214</v>
      </c>
      <c r="S87" s="1">
        <f t="shared" si="43"/>
        <v>194</v>
      </c>
      <c r="T87" s="2">
        <f t="shared" si="35"/>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6"/>
        <v>1</v>
      </c>
      <c r="Z87" s="1">
        <f t="shared" si="37"/>
        <v>1</v>
      </c>
      <c r="AA87" s="1">
        <f t="shared" si="38"/>
        <v>1</v>
      </c>
      <c r="AB87" s="1">
        <f t="shared" si="39"/>
        <v>1</v>
      </c>
      <c r="AD87" s="1">
        <f t="shared" si="44"/>
        <v>194</v>
      </c>
      <c r="AE87" s="2">
        <f t="shared" si="40"/>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41"/>
        <v>1</v>
      </c>
      <c r="AK87" s="1">
        <f t="shared" si="45"/>
        <v>1</v>
      </c>
      <c r="AL87" s="1">
        <f t="shared" si="46"/>
        <v>1</v>
      </c>
      <c r="AM87" s="1">
        <f t="shared" si="47"/>
        <v>1</v>
      </c>
    </row>
    <row r="88" spans="1:39" ht="12" customHeight="1" x14ac:dyDescent="0.15">
      <c r="A88" s="64">
        <f t="shared" si="28"/>
        <v>0</v>
      </c>
      <c r="B88" s="64">
        <f t="shared" si="29"/>
        <v>0</v>
      </c>
      <c r="C88" s="57">
        <f t="shared" si="42"/>
        <v>193</v>
      </c>
      <c r="F88" s="59">
        <f>IF(C88&lt;C$6,0,VLOOKUP(C88,index!$A:$M,2,0))</f>
        <v>214</v>
      </c>
      <c r="G88" s="57" t="str">
        <f t="shared" si="30"/>
        <v/>
      </c>
      <c r="H88" s="58" t="str">
        <f>IF(G88="I",$K88,IF(G88="II",$K88-SUM(H$8:H87),IF(G88="III",$K88-SUM(H$8:H87),IF(G88="IV",$K88-SUM(H$8:H87),IF(G88="V",1-SUM(H$8:H87)," ")))))</f>
        <v xml:space="preserve"> </v>
      </c>
      <c r="I88" s="66" t="str">
        <f t="shared" si="31"/>
        <v/>
      </c>
      <c r="J88" s="61" t="str">
        <f>IF(I88="A",$K88,IF(I88="B",$K88-SUM(J$8:J87),IF(I88="C",$K88-SUM(J$8:J87),IF(I88="D",$K88-SUM(J$8:J87),IF(I88="E",1-SUM(J$8:J87)," ")))))</f>
        <v xml:space="preserve"> </v>
      </c>
      <c r="K88" s="58">
        <f>IF(C$4=0,0,(SUM(D$8:D88)/C$4))</f>
        <v>0</v>
      </c>
      <c r="L88" s="62" t="str">
        <f t="shared" si="32"/>
        <v xml:space="preserve"> </v>
      </c>
      <c r="M88" s="58" t="str">
        <f>IF(U88=2,K88,IF(W88=2,K88-SUM(M$8:M87),IF(X88=2,K88-SUM(M$8:M87),IF(X87=2,1-SUM(M$8:M87)," "))))</f>
        <v xml:space="preserve"> </v>
      </c>
      <c r="N88" s="58" t="str">
        <f t="shared" si="33"/>
        <v xml:space="preserve"> </v>
      </c>
      <c r="P88" s="58" t="str">
        <f>IF(O88="Plus",$K88,IF(O88="Basis",$K88-SUM(P$8:P87),IF(O88="Breedte",$K88-SUM(P$8:P87),IF(O87="Breedte",1-SUM(P$8:P87)," "))))</f>
        <v xml:space="preserve"> </v>
      </c>
      <c r="Q88" s="56" t="str">
        <f t="shared" si="48"/>
        <v/>
      </c>
      <c r="R88" s="196">
        <f t="shared" si="34"/>
        <v>214</v>
      </c>
      <c r="S88" s="1">
        <f t="shared" si="43"/>
        <v>193</v>
      </c>
      <c r="T88" s="2">
        <f t="shared" si="35"/>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6"/>
        <v>1</v>
      </c>
      <c r="Z88" s="1">
        <f t="shared" si="37"/>
        <v>1</v>
      </c>
      <c r="AA88" s="1">
        <f t="shared" si="38"/>
        <v>1</v>
      </c>
      <c r="AB88" s="1">
        <f t="shared" si="39"/>
        <v>1</v>
      </c>
      <c r="AD88" s="1">
        <f t="shared" si="44"/>
        <v>193</v>
      </c>
      <c r="AE88" s="2">
        <f t="shared" si="40"/>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41"/>
        <v>1</v>
      </c>
      <c r="AK88" s="1">
        <f t="shared" si="45"/>
        <v>1</v>
      </c>
      <c r="AL88" s="1">
        <f t="shared" si="46"/>
        <v>1</v>
      </c>
      <c r="AM88" s="1">
        <f t="shared" si="47"/>
        <v>1</v>
      </c>
    </row>
    <row r="89" spans="1:39" ht="12" customHeight="1" x14ac:dyDescent="0.15">
      <c r="A89" s="64">
        <f t="shared" si="28"/>
        <v>0</v>
      </c>
      <c r="B89" s="64">
        <f t="shared" si="29"/>
        <v>0</v>
      </c>
      <c r="C89" s="57">
        <f t="shared" si="42"/>
        <v>192</v>
      </c>
      <c r="F89" s="59">
        <f>IF(C89&lt;C$6,0,VLOOKUP(C89,index!$A:$M,2,0))</f>
        <v>214</v>
      </c>
      <c r="G89" s="57" t="str">
        <f t="shared" si="30"/>
        <v/>
      </c>
      <c r="H89" s="58" t="str">
        <f>IF(G89="I",$K89,IF(G89="II",$K89-SUM(H$8:H88),IF(G89="III",$K89-SUM(H$8:H88),IF(G89="IV",$K89-SUM(H$8:H88),IF(G89="V",1-SUM(H$8:H88)," ")))))</f>
        <v xml:space="preserve"> </v>
      </c>
      <c r="I89" s="66" t="str">
        <f t="shared" si="31"/>
        <v/>
      </c>
      <c r="J89" s="61" t="str">
        <f>IF(I89="A",$K89,IF(I89="B",$K89-SUM(J$8:J88),IF(I89="C",$K89-SUM(J$8:J88),IF(I89="D",$K89-SUM(J$8:J88),IF(I89="E",1-SUM(J$8:J88)," ")))))</f>
        <v xml:space="preserve"> </v>
      </c>
      <c r="K89" s="58">
        <f>IF(C$4=0,0,(SUM(D$8:D89)/C$4))</f>
        <v>0</v>
      </c>
      <c r="L89" s="62" t="str">
        <f t="shared" si="32"/>
        <v xml:space="preserve"> </v>
      </c>
      <c r="M89" s="58" t="str">
        <f>IF(U89=2,K89,IF(W89=2,K89-SUM(M$8:M88),IF(X89=2,K89-SUM(M$8:M88),IF(X88=2,1-SUM(M$8:M88)," "))))</f>
        <v xml:space="preserve"> </v>
      </c>
      <c r="N89" s="58" t="str">
        <f t="shared" si="33"/>
        <v xml:space="preserve"> </v>
      </c>
      <c r="P89" s="58" t="str">
        <f>IF(O89="Plus",$K89,IF(O89="Basis",$K89-SUM(P$8:P88),IF(O89="Breedte",$K89-SUM(P$8:P88),IF(O88="Breedte",1-SUM(P$8:P88)," "))))</f>
        <v xml:space="preserve"> </v>
      </c>
      <c r="Q89" s="56" t="str">
        <f t="shared" si="48"/>
        <v/>
      </c>
      <c r="R89" s="196">
        <f t="shared" si="34"/>
        <v>214</v>
      </c>
      <c r="S89" s="1">
        <f t="shared" si="43"/>
        <v>192</v>
      </c>
      <c r="T89" s="2">
        <f t="shared" si="35"/>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6"/>
        <v>1</v>
      </c>
      <c r="Z89" s="1">
        <f t="shared" si="37"/>
        <v>1</v>
      </c>
      <c r="AA89" s="1">
        <f t="shared" si="38"/>
        <v>1</v>
      </c>
      <c r="AB89" s="1">
        <f t="shared" si="39"/>
        <v>1</v>
      </c>
      <c r="AD89" s="1">
        <f t="shared" si="44"/>
        <v>192</v>
      </c>
      <c r="AE89" s="2">
        <f t="shared" si="40"/>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41"/>
        <v>1</v>
      </c>
      <c r="AK89" s="1">
        <f t="shared" si="45"/>
        <v>1</v>
      </c>
      <c r="AL89" s="1">
        <f t="shared" si="46"/>
        <v>1</v>
      </c>
      <c r="AM89" s="1">
        <f t="shared" si="47"/>
        <v>1</v>
      </c>
    </row>
    <row r="90" spans="1:39" ht="12" customHeight="1" x14ac:dyDescent="0.15">
      <c r="A90" s="64">
        <f t="shared" si="28"/>
        <v>0</v>
      </c>
      <c r="B90" s="64">
        <f t="shared" si="29"/>
        <v>0</v>
      </c>
      <c r="C90" s="57">
        <f t="shared" si="42"/>
        <v>191</v>
      </c>
      <c r="F90" s="59">
        <f>IF(C90&lt;C$6,0,VLOOKUP(C90,index!$A:$M,2,0))</f>
        <v>213</v>
      </c>
      <c r="G90" s="57" t="str">
        <f t="shared" si="30"/>
        <v/>
      </c>
      <c r="H90" s="58" t="str">
        <f>IF(G90="I",$K90,IF(G90="II",$K90-SUM(H$8:H89),IF(G90="III",$K90-SUM(H$8:H89),IF(G90="IV",$K90-SUM(H$8:H89),IF(G90="V",1-SUM(H$8:H89)," ")))))</f>
        <v xml:space="preserve"> </v>
      </c>
      <c r="I90" s="66" t="str">
        <f t="shared" si="31"/>
        <v/>
      </c>
      <c r="J90" s="61" t="str">
        <f>IF(I90="A",$K90,IF(I90="B",$K90-SUM(J$8:J89),IF(I90="C",$K90-SUM(J$8:J89),IF(I90="D",$K90-SUM(J$8:J89),IF(I90="E",1-SUM(J$8:J89)," ")))))</f>
        <v xml:space="preserve"> </v>
      </c>
      <c r="K90" s="58">
        <f>IF(C$4=0,0,(SUM(D$8:D90)/C$4))</f>
        <v>0</v>
      </c>
      <c r="L90" s="62" t="str">
        <f t="shared" si="32"/>
        <v xml:space="preserve"> </v>
      </c>
      <c r="M90" s="58" t="str">
        <f>IF(U90=2,K90,IF(W90=2,K90-SUM(M$8:M89),IF(X90=2,K90-SUM(M$8:M89),IF(X89=2,1-SUM(M$8:M89)," "))))</f>
        <v xml:space="preserve"> </v>
      </c>
      <c r="N90" s="58" t="str">
        <f t="shared" si="33"/>
        <v xml:space="preserve"> </v>
      </c>
      <c r="P90" s="58" t="str">
        <f>IF(O90="Plus",$K90,IF(O90="Basis",$K90-SUM(P$8:P89),IF(O90="Breedte",$K90-SUM(P$8:P89),IF(O89="Breedte",1-SUM(P$8:P89)," "))))</f>
        <v xml:space="preserve"> </v>
      </c>
      <c r="Q90" s="56" t="str">
        <f t="shared" si="48"/>
        <v/>
      </c>
      <c r="R90" s="196">
        <f t="shared" si="34"/>
        <v>213</v>
      </c>
      <c r="S90" s="1">
        <f t="shared" si="43"/>
        <v>191</v>
      </c>
      <c r="T90" s="2">
        <f t="shared" si="35"/>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6"/>
        <v>1</v>
      </c>
      <c r="Z90" s="1">
        <f t="shared" si="37"/>
        <v>1</v>
      </c>
      <c r="AA90" s="1">
        <f t="shared" si="38"/>
        <v>1</v>
      </c>
      <c r="AB90" s="1">
        <f t="shared" si="39"/>
        <v>1</v>
      </c>
      <c r="AD90" s="1">
        <f t="shared" si="44"/>
        <v>191</v>
      </c>
      <c r="AE90" s="2">
        <f t="shared" si="40"/>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41"/>
        <v>1</v>
      </c>
      <c r="AK90" s="1">
        <f t="shared" si="45"/>
        <v>1</v>
      </c>
      <c r="AL90" s="1">
        <f t="shared" si="46"/>
        <v>1</v>
      </c>
      <c r="AM90" s="1">
        <f t="shared" si="47"/>
        <v>1</v>
      </c>
    </row>
    <row r="91" spans="1:39" ht="12" customHeight="1" x14ac:dyDescent="0.15">
      <c r="A91" s="64">
        <f t="shared" si="28"/>
        <v>0</v>
      </c>
      <c r="B91" s="64">
        <f t="shared" si="29"/>
        <v>0</v>
      </c>
      <c r="C91" s="57">
        <f t="shared" si="42"/>
        <v>190</v>
      </c>
      <c r="F91" s="59">
        <f>IF(C91&lt;C$6,0,VLOOKUP(C91,index!$A:$M,2,0))</f>
        <v>213</v>
      </c>
      <c r="G91" s="57" t="str">
        <f t="shared" si="30"/>
        <v/>
      </c>
      <c r="H91" s="58" t="str">
        <f>IF(G91="I",$K91,IF(G91="II",$K91-SUM(H$8:H90),IF(G91="III",$K91-SUM(H$8:H90),IF(G91="IV",$K91-SUM(H$8:H90),IF(G91="V",1-SUM(H$8:H90)," ")))))</f>
        <v xml:space="preserve"> </v>
      </c>
      <c r="I91" s="66" t="str">
        <f t="shared" si="31"/>
        <v/>
      </c>
      <c r="J91" s="61" t="str">
        <f>IF(I91="A",$K91,IF(I91="B",$K91-SUM(J$8:J90),IF(I91="C",$K91-SUM(J$8:J90),IF(I91="D",$K91-SUM(J$8:J90),IF(I91="E",1-SUM(J$8:J90)," ")))))</f>
        <v xml:space="preserve"> </v>
      </c>
      <c r="K91" s="58">
        <f>IF(C$4=0,0,(SUM(D$8:D91)/C$4))</f>
        <v>0</v>
      </c>
      <c r="L91" s="62" t="str">
        <f t="shared" si="32"/>
        <v xml:space="preserve"> </v>
      </c>
      <c r="M91" s="58" t="str">
        <f>IF(U91=2,K91,IF(W91=2,K91-SUM(M$8:M90),IF(X91=2,K91-SUM(M$8:M90),IF(X90=2,1-SUM(M$8:M90)," "))))</f>
        <v xml:space="preserve"> </v>
      </c>
      <c r="N91" s="58" t="str">
        <f t="shared" si="33"/>
        <v xml:space="preserve"> </v>
      </c>
      <c r="P91" s="58" t="str">
        <f>IF(O91="Plus",$K91,IF(O91="Basis",$K91-SUM(P$8:P90),IF(O91="Breedte",$K91-SUM(P$8:P90),IF(O90="Breedte",1-SUM(P$8:P90)," "))))</f>
        <v xml:space="preserve"> </v>
      </c>
      <c r="Q91" s="56" t="str">
        <f t="shared" si="48"/>
        <v/>
      </c>
      <c r="R91" s="196">
        <f t="shared" si="34"/>
        <v>213</v>
      </c>
      <c r="S91" s="1">
        <f t="shared" si="43"/>
        <v>190</v>
      </c>
      <c r="T91" s="2">
        <f t="shared" si="35"/>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6"/>
        <v>1</v>
      </c>
      <c r="Z91" s="1">
        <f t="shared" si="37"/>
        <v>1</v>
      </c>
      <c r="AA91" s="1">
        <f t="shared" si="38"/>
        <v>1</v>
      </c>
      <c r="AB91" s="1">
        <f t="shared" si="39"/>
        <v>1</v>
      </c>
      <c r="AD91" s="1">
        <f t="shared" si="44"/>
        <v>190</v>
      </c>
      <c r="AE91" s="2">
        <f t="shared" si="40"/>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41"/>
        <v>1</v>
      </c>
      <c r="AK91" s="1">
        <f t="shared" si="45"/>
        <v>1</v>
      </c>
      <c r="AL91" s="1">
        <f t="shared" si="46"/>
        <v>1</v>
      </c>
      <c r="AM91" s="1">
        <f t="shared" si="47"/>
        <v>1</v>
      </c>
    </row>
    <row r="92" spans="1:39" ht="12" customHeight="1" x14ac:dyDescent="0.15">
      <c r="A92" s="64">
        <f t="shared" si="28"/>
        <v>0</v>
      </c>
      <c r="B92" s="64">
        <f t="shared" si="29"/>
        <v>20</v>
      </c>
      <c r="C92" s="57">
        <f t="shared" si="42"/>
        <v>189</v>
      </c>
      <c r="F92" s="59">
        <f>IF(C92&lt;C$6,0,VLOOKUP(C92,index!$A:$M,2,0))</f>
        <v>213</v>
      </c>
      <c r="G92" s="57" t="str">
        <f t="shared" si="30"/>
        <v>I</v>
      </c>
      <c r="H92" s="58">
        <f>IF(G92="I",$K92,IF(G92="II",$K92-SUM(H$8:H91),IF(G92="III",$K92-SUM(H$8:H91),IF(G92="IV",$K92-SUM(H$8:H91),IF(G92="V",1-SUM(H$8:H91)," ")))))</f>
        <v>0</v>
      </c>
      <c r="I92" s="66" t="str">
        <f t="shared" si="31"/>
        <v/>
      </c>
      <c r="J92" s="61" t="str">
        <f>IF(I92="A",$K92,IF(I92="B",$K92-SUM(J$8:J91),IF(I92="C",$K92-SUM(J$8:J91),IF(I92="D",$K92-SUM(J$8:J91),IF(I92="E",1-SUM(J$8:J91)," ")))))</f>
        <v xml:space="preserve"> </v>
      </c>
      <c r="K92" s="58">
        <f>IF(C$4=0,0,(SUM(D$8:D92)/C$4))</f>
        <v>0</v>
      </c>
      <c r="L92" s="62" t="str">
        <f t="shared" si="32"/>
        <v xml:space="preserve"> </v>
      </c>
      <c r="M92" s="58" t="str">
        <f>IF(U92=2,K92,IF(W92=2,K92-SUM(M$8:M91),IF(X92=2,K92-SUM(M$8:M91),IF(X91=2,1-SUM(M$8:M91)," "))))</f>
        <v xml:space="preserve"> </v>
      </c>
      <c r="N92" s="58" t="str">
        <f t="shared" si="33"/>
        <v xml:space="preserve"> </v>
      </c>
      <c r="P92" s="58" t="str">
        <f>IF(O92="Plus",$K92,IF(O92="Basis",$K92-SUM(P$8:P91),IF(O92="Breedte",$K92-SUM(P$8:P91),IF(O91="Breedte",1-SUM(P$8:P91)," "))))</f>
        <v xml:space="preserve"> </v>
      </c>
      <c r="Q92" s="56" t="str">
        <f t="shared" si="48"/>
        <v/>
      </c>
      <c r="R92" s="196">
        <f t="shared" si="34"/>
        <v>213</v>
      </c>
      <c r="S92" s="1">
        <f t="shared" si="43"/>
        <v>189</v>
      </c>
      <c r="T92" s="2">
        <f t="shared" si="35"/>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6"/>
        <v>1</v>
      </c>
      <c r="Z92" s="1">
        <f t="shared" si="37"/>
        <v>1</v>
      </c>
      <c r="AA92" s="1">
        <f t="shared" si="38"/>
        <v>1</v>
      </c>
      <c r="AB92" s="1">
        <f t="shared" si="39"/>
        <v>1</v>
      </c>
      <c r="AD92" s="1">
        <f t="shared" si="44"/>
        <v>189</v>
      </c>
      <c r="AE92" s="2">
        <f t="shared" si="40"/>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41"/>
        <v>1</v>
      </c>
      <c r="AK92" s="1">
        <f t="shared" si="45"/>
        <v>1</v>
      </c>
      <c r="AL92" s="1">
        <f t="shared" si="46"/>
        <v>1</v>
      </c>
      <c r="AM92" s="1">
        <f t="shared" si="47"/>
        <v>1</v>
      </c>
    </row>
    <row r="93" spans="1:39" ht="12" customHeight="1" x14ac:dyDescent="0.15">
      <c r="A93" s="64">
        <f t="shared" si="28"/>
        <v>0</v>
      </c>
      <c r="B93" s="64">
        <f t="shared" si="29"/>
        <v>0</v>
      </c>
      <c r="C93" s="57">
        <f t="shared" si="42"/>
        <v>188</v>
      </c>
      <c r="F93" s="59">
        <f>IF(C93&lt;C$6,0,VLOOKUP(C93,index!$A:$M,2,0))</f>
        <v>212</v>
      </c>
      <c r="G93" s="57" t="str">
        <f t="shared" si="30"/>
        <v/>
      </c>
      <c r="H93" s="58" t="str">
        <f>IF(G93="I",$K93,IF(G93="II",$K93-SUM(H$8:H92),IF(G93="III",$K93-SUM(H$8:H92),IF(G93="IV",$K93-SUM(H$8:H92),IF(G93="V",1-SUM(H$8:H92)," ")))))</f>
        <v xml:space="preserve"> </v>
      </c>
      <c r="I93" s="66" t="str">
        <f t="shared" si="31"/>
        <v/>
      </c>
      <c r="J93" s="61" t="str">
        <f>IF(I93="A",$K93,IF(I93="B",$K93-SUM(J$8:J92),IF(I93="C",$K93-SUM(J$8:J92),IF(I93="D",$K93-SUM(J$8:J92),IF(I93="E",1-SUM(J$8:J92)," ")))))</f>
        <v xml:space="preserve"> </v>
      </c>
      <c r="K93" s="58">
        <f>IF(C$4=0,0,(SUM(D$8:D93)/C$4))</f>
        <v>0</v>
      </c>
      <c r="L93" s="62" t="str">
        <f t="shared" si="32"/>
        <v xml:space="preserve"> </v>
      </c>
      <c r="M93" s="58" t="str">
        <f>IF(U93=2,K93,IF(W93=2,K93-SUM(M$8:M92),IF(X93=2,K93-SUM(M$8:M92),IF(X92=2,1-SUM(M$8:M92)," "))))</f>
        <v xml:space="preserve"> </v>
      </c>
      <c r="N93" s="58" t="str">
        <f t="shared" si="33"/>
        <v xml:space="preserve"> </v>
      </c>
      <c r="P93" s="58" t="str">
        <f>IF(O93="Plus",$K93,IF(O93="Basis",$K93-SUM(P$8:P92),IF(O93="Breedte",$K93-SUM(P$8:P92),IF(O92="Breedte",1-SUM(P$8:P92)," "))))</f>
        <v xml:space="preserve"> </v>
      </c>
      <c r="Q93" s="56" t="str">
        <f t="shared" si="48"/>
        <v/>
      </c>
      <c r="R93" s="196">
        <f t="shared" si="34"/>
        <v>212</v>
      </c>
      <c r="S93" s="1">
        <f t="shared" si="43"/>
        <v>188</v>
      </c>
      <c r="T93" s="2">
        <f t="shared" si="35"/>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6"/>
        <v>1</v>
      </c>
      <c r="Z93" s="1">
        <f t="shared" si="37"/>
        <v>1</v>
      </c>
      <c r="AA93" s="1">
        <f t="shared" si="38"/>
        <v>1</v>
      </c>
      <c r="AB93" s="1">
        <f t="shared" si="39"/>
        <v>1</v>
      </c>
      <c r="AD93" s="1">
        <f t="shared" si="44"/>
        <v>188</v>
      </c>
      <c r="AE93" s="2">
        <f t="shared" si="40"/>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41"/>
        <v>1</v>
      </c>
      <c r="AK93" s="1">
        <f t="shared" si="45"/>
        <v>1</v>
      </c>
      <c r="AL93" s="1">
        <f t="shared" si="46"/>
        <v>1</v>
      </c>
      <c r="AM93" s="1">
        <f t="shared" si="47"/>
        <v>1</v>
      </c>
    </row>
    <row r="94" spans="1:39" ht="12" customHeight="1" x14ac:dyDescent="0.15">
      <c r="A94" s="64">
        <f t="shared" si="28"/>
        <v>0</v>
      </c>
      <c r="B94" s="64">
        <f t="shared" si="29"/>
        <v>0</v>
      </c>
      <c r="C94" s="57">
        <f t="shared" si="42"/>
        <v>187</v>
      </c>
      <c r="F94" s="59">
        <f>IF(C94&lt;C$6,0,VLOOKUP(C94,index!$A:$M,2,0))</f>
        <v>212</v>
      </c>
      <c r="G94" s="57" t="str">
        <f t="shared" si="30"/>
        <v/>
      </c>
      <c r="H94" s="58" t="str">
        <f>IF(G94="I",$K94,IF(G94="II",$K94-SUM(H$8:H93),IF(G94="III",$K94-SUM(H$8:H93),IF(G94="IV",$K94-SUM(H$8:H93),IF(G94="V",1-SUM(H$8:H93)," ")))))</f>
        <v xml:space="preserve"> </v>
      </c>
      <c r="I94" s="66" t="str">
        <f t="shared" si="31"/>
        <v/>
      </c>
      <c r="J94" s="61" t="str">
        <f>IF(I94="A",$K94,IF(I94="B",$K94-SUM(J$8:J93),IF(I94="C",$K94-SUM(J$8:J93),IF(I94="D",$K94-SUM(J$8:J93),IF(I94="E",1-SUM(J$8:J93)," ")))))</f>
        <v xml:space="preserve"> </v>
      </c>
      <c r="K94" s="58">
        <f>IF(C$4=0,0,(SUM(D$8:D94)/C$4))</f>
        <v>0</v>
      </c>
      <c r="L94" s="62" t="str">
        <f t="shared" si="32"/>
        <v xml:space="preserve"> </v>
      </c>
      <c r="M94" s="58" t="str">
        <f>IF(U94=2,K94,IF(W94=2,K94-SUM(M$8:M93),IF(X94=2,K94-SUM(M$8:M93),IF(X93=2,1-SUM(M$8:M93)," "))))</f>
        <v xml:space="preserve"> </v>
      </c>
      <c r="N94" s="58" t="str">
        <f t="shared" si="33"/>
        <v xml:space="preserve"> </v>
      </c>
      <c r="P94" s="58" t="str">
        <f>IF(O94="Plus",$K94,IF(O94="Basis",$K94-SUM(P$8:P93),IF(O94="Breedte",$K94-SUM(P$8:P93),IF(O93="Breedte",1-SUM(P$8:P93)," "))))</f>
        <v xml:space="preserve"> </v>
      </c>
      <c r="Q94" s="56" t="str">
        <f t="shared" si="48"/>
        <v/>
      </c>
      <c r="R94" s="196">
        <f t="shared" si="34"/>
        <v>212</v>
      </c>
      <c r="S94" s="1">
        <f t="shared" si="43"/>
        <v>187</v>
      </c>
      <c r="T94" s="2">
        <f t="shared" si="35"/>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6"/>
        <v>1</v>
      </c>
      <c r="Z94" s="1">
        <f t="shared" si="37"/>
        <v>1</v>
      </c>
      <c r="AA94" s="1">
        <f t="shared" si="38"/>
        <v>1</v>
      </c>
      <c r="AB94" s="1">
        <f t="shared" si="39"/>
        <v>1</v>
      </c>
      <c r="AD94" s="1">
        <f t="shared" si="44"/>
        <v>187</v>
      </c>
      <c r="AE94" s="2">
        <f t="shared" si="40"/>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41"/>
        <v>1</v>
      </c>
      <c r="AK94" s="1">
        <f t="shared" si="45"/>
        <v>1</v>
      </c>
      <c r="AL94" s="1">
        <f t="shared" si="46"/>
        <v>1</v>
      </c>
      <c r="AM94" s="1">
        <f t="shared" si="47"/>
        <v>1</v>
      </c>
    </row>
    <row r="95" spans="1:39" ht="12" customHeight="1" x14ac:dyDescent="0.15">
      <c r="A95" s="64">
        <f t="shared" si="28"/>
        <v>0</v>
      </c>
      <c r="B95" s="64">
        <f t="shared" si="29"/>
        <v>0</v>
      </c>
      <c r="C95" s="57">
        <f t="shared" si="42"/>
        <v>186</v>
      </c>
      <c r="F95" s="59">
        <f>IF(C95&lt;C$6,0,VLOOKUP(C95,index!$A:$M,2,0))</f>
        <v>212</v>
      </c>
      <c r="G95" s="57" t="str">
        <f t="shared" si="30"/>
        <v/>
      </c>
      <c r="H95" s="58" t="str">
        <f>IF(G95="I",$K95,IF(G95="II",$K95-SUM(H$8:H94),IF(G95="III",$K95-SUM(H$8:H94),IF(G95="IV",$K95-SUM(H$8:H94),IF(G95="V",1-SUM(H$8:H94)," ")))))</f>
        <v xml:space="preserve"> </v>
      </c>
      <c r="I95" s="66" t="str">
        <f t="shared" si="31"/>
        <v/>
      </c>
      <c r="J95" s="61" t="str">
        <f>IF(I95="A",$K95,IF(I95="B",$K95-SUM(J$8:J94),IF(I95="C",$K95-SUM(J$8:J94),IF(I95="D",$K95-SUM(J$8:J94),IF(I95="E",1-SUM(J$8:J94)," ")))))</f>
        <v xml:space="preserve"> </v>
      </c>
      <c r="K95" s="58">
        <f>IF(C$4=0,0,(SUM(D$8:D95)/C$4))</f>
        <v>0</v>
      </c>
      <c r="L95" s="62" t="str">
        <f t="shared" si="32"/>
        <v xml:space="preserve"> </v>
      </c>
      <c r="M95" s="58" t="str">
        <f>IF(U95=2,K95,IF(W95=2,K95-SUM(M$8:M94),IF(X95=2,K95-SUM(M$8:M94),IF(X94=2,1-SUM(M$8:M94)," "))))</f>
        <v xml:space="preserve"> </v>
      </c>
      <c r="N95" s="58" t="str">
        <f t="shared" si="33"/>
        <v xml:space="preserve"> </v>
      </c>
      <c r="P95" s="58" t="str">
        <f>IF(O95="Plus",$K95,IF(O95="Basis",$K95-SUM(P$8:P94),IF(O95="Breedte",$K95-SUM(P$8:P94),IF(O94="Breedte",1-SUM(P$8:P94)," "))))</f>
        <v xml:space="preserve"> </v>
      </c>
      <c r="Q95" s="56" t="str">
        <f t="shared" si="48"/>
        <v/>
      </c>
      <c r="R95" s="196">
        <f t="shared" si="34"/>
        <v>212</v>
      </c>
      <c r="S95" s="1">
        <f t="shared" si="43"/>
        <v>186</v>
      </c>
      <c r="T95" s="2">
        <f t="shared" si="35"/>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6"/>
        <v>1</v>
      </c>
      <c r="Z95" s="1">
        <f t="shared" si="37"/>
        <v>1</v>
      </c>
      <c r="AA95" s="1">
        <f t="shared" si="38"/>
        <v>1</v>
      </c>
      <c r="AB95" s="1">
        <f t="shared" si="39"/>
        <v>1</v>
      </c>
      <c r="AD95" s="1">
        <f t="shared" si="44"/>
        <v>186</v>
      </c>
      <c r="AE95" s="2">
        <f t="shared" si="40"/>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41"/>
        <v>1</v>
      </c>
      <c r="AK95" s="1">
        <f t="shared" si="45"/>
        <v>1</v>
      </c>
      <c r="AL95" s="1">
        <f t="shared" si="46"/>
        <v>1</v>
      </c>
      <c r="AM95" s="1">
        <f t="shared" si="47"/>
        <v>1</v>
      </c>
    </row>
    <row r="96" spans="1:39" ht="12" customHeight="1" x14ac:dyDescent="0.15">
      <c r="A96" s="64">
        <f t="shared" si="28"/>
        <v>0</v>
      </c>
      <c r="B96" s="64">
        <f t="shared" si="29"/>
        <v>0</v>
      </c>
      <c r="C96" s="57">
        <f t="shared" si="42"/>
        <v>185</v>
      </c>
      <c r="F96" s="59">
        <f>IF(C96&lt;C$6,0,VLOOKUP(C96,index!$A:$M,2,0))</f>
        <v>211</v>
      </c>
      <c r="G96" s="57" t="str">
        <f t="shared" si="30"/>
        <v/>
      </c>
      <c r="H96" s="58" t="str">
        <f>IF(G96="I",$K96,IF(G96="II",$K96-SUM(H$8:H95),IF(G96="III",$K96-SUM(H$8:H95),IF(G96="IV",$K96-SUM(H$8:H95),IF(G96="V",1-SUM(H$8:H95)," ")))))</f>
        <v xml:space="preserve"> </v>
      </c>
      <c r="I96" s="66" t="str">
        <f t="shared" si="31"/>
        <v/>
      </c>
      <c r="J96" s="61" t="str">
        <f>IF(I96="A",$K96,IF(I96="B",$K96-SUM(J$8:J95),IF(I96="C",$K96-SUM(J$8:J95),IF(I96="D",$K96-SUM(J$8:J95),IF(I96="E",1-SUM(J$8:J95)," ")))))</f>
        <v xml:space="preserve"> </v>
      </c>
      <c r="K96" s="58">
        <f>IF(C$4=0,0,(SUM(D$8:D96)/C$4))</f>
        <v>0</v>
      </c>
      <c r="L96" s="62" t="str">
        <f t="shared" si="32"/>
        <v xml:space="preserve"> </v>
      </c>
      <c r="M96" s="58" t="str">
        <f>IF(U96=2,K96,IF(W96=2,K96-SUM(M$8:M95),IF(X96=2,K96-SUM(M$8:M95),IF(X95=2,1-SUM(M$8:M95)," "))))</f>
        <v xml:space="preserve"> </v>
      </c>
      <c r="N96" s="58" t="str">
        <f t="shared" si="33"/>
        <v xml:space="preserve"> </v>
      </c>
      <c r="P96" s="58" t="str">
        <f>IF(O96="Plus",$K96,IF(O96="Basis",$K96-SUM(P$8:P95),IF(O96="Breedte",$K96-SUM(P$8:P95),IF(O95="Breedte",1-SUM(P$8:P95)," "))))</f>
        <v xml:space="preserve"> </v>
      </c>
      <c r="Q96" s="56" t="str">
        <f t="shared" si="48"/>
        <v/>
      </c>
      <c r="R96" s="196">
        <f t="shared" si="34"/>
        <v>211</v>
      </c>
      <c r="S96" s="1">
        <f t="shared" si="43"/>
        <v>185</v>
      </c>
      <c r="T96" s="2">
        <f t="shared" si="35"/>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6"/>
        <v>1</v>
      </c>
      <c r="Z96" s="1">
        <f t="shared" si="37"/>
        <v>1</v>
      </c>
      <c r="AA96" s="1">
        <f t="shared" si="38"/>
        <v>1</v>
      </c>
      <c r="AB96" s="1">
        <f t="shared" si="39"/>
        <v>1</v>
      </c>
      <c r="AD96" s="1">
        <f t="shared" si="44"/>
        <v>185</v>
      </c>
      <c r="AE96" s="2">
        <f t="shared" si="40"/>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41"/>
        <v>1</v>
      </c>
      <c r="AK96" s="1">
        <f t="shared" si="45"/>
        <v>1</v>
      </c>
      <c r="AL96" s="1">
        <f t="shared" si="46"/>
        <v>1</v>
      </c>
      <c r="AM96" s="1">
        <f t="shared" si="47"/>
        <v>1</v>
      </c>
    </row>
    <row r="97" spans="1:39" ht="12" customHeight="1" x14ac:dyDescent="0.15">
      <c r="A97" s="64">
        <f t="shared" si="28"/>
        <v>0</v>
      </c>
      <c r="B97" s="64">
        <f t="shared" si="29"/>
        <v>0</v>
      </c>
      <c r="C97" s="57">
        <f t="shared" si="42"/>
        <v>184</v>
      </c>
      <c r="F97" s="59">
        <f>IF(C97&lt;C$6,0,VLOOKUP(C97,index!$A:$M,2,0))</f>
        <v>211</v>
      </c>
      <c r="G97" s="57" t="str">
        <f t="shared" si="30"/>
        <v/>
      </c>
      <c r="H97" s="58" t="str">
        <f>IF(G97="I",$K97,IF(G97="II",$K97-SUM(H$8:H96),IF(G97="III",$K97-SUM(H$8:H96),IF(G97="IV",$K97-SUM(H$8:H96),IF(G97="V",1-SUM(H$8:H96)," ")))))</f>
        <v xml:space="preserve"> </v>
      </c>
      <c r="I97" s="66" t="str">
        <f t="shared" si="31"/>
        <v/>
      </c>
      <c r="J97" s="61" t="str">
        <f>IF(I97="A",$K97,IF(I97="B",$K97-SUM(J$8:J96),IF(I97="C",$K97-SUM(J$8:J96),IF(I97="D",$K97-SUM(J$8:J96),IF(I97="E",1-SUM(J$8:J96)," ")))))</f>
        <v xml:space="preserve"> </v>
      </c>
      <c r="K97" s="58">
        <f>IF(C$4=0,0,(SUM(D$8:D97)/C$4))</f>
        <v>0</v>
      </c>
      <c r="L97" s="62" t="str">
        <f t="shared" si="32"/>
        <v xml:space="preserve"> </v>
      </c>
      <c r="M97" s="58" t="str">
        <f>IF(U97=2,K97,IF(W97=2,K97-SUM(M$8:M96),IF(X97=2,K97-SUM(M$8:M96),IF(X96=2,1-SUM(M$8:M96)," "))))</f>
        <v xml:space="preserve"> </v>
      </c>
      <c r="N97" s="58" t="str">
        <f t="shared" si="33"/>
        <v xml:space="preserve"> </v>
      </c>
      <c r="P97" s="58" t="str">
        <f>IF(O97="Plus",$K97,IF(O97="Basis",$K97-SUM(P$8:P96),IF(O97="Breedte",$K97-SUM(P$8:P96),IF(O96="Breedte",1-SUM(P$8:P96)," "))))</f>
        <v xml:space="preserve"> </v>
      </c>
      <c r="Q97" s="56" t="str">
        <f t="shared" si="48"/>
        <v/>
      </c>
      <c r="R97" s="196">
        <f t="shared" si="34"/>
        <v>211</v>
      </c>
      <c r="S97" s="1">
        <f t="shared" si="43"/>
        <v>184</v>
      </c>
      <c r="T97" s="2">
        <f t="shared" si="35"/>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6"/>
        <v>1</v>
      </c>
      <c r="Z97" s="1">
        <f t="shared" si="37"/>
        <v>1</v>
      </c>
      <c r="AA97" s="1">
        <f t="shared" si="38"/>
        <v>1</v>
      </c>
      <c r="AB97" s="1">
        <f t="shared" si="39"/>
        <v>1</v>
      </c>
      <c r="AD97" s="1">
        <f t="shared" si="44"/>
        <v>184</v>
      </c>
      <c r="AE97" s="2">
        <f t="shared" si="40"/>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41"/>
        <v>1</v>
      </c>
      <c r="AK97" s="1">
        <f t="shared" si="45"/>
        <v>1</v>
      </c>
      <c r="AL97" s="1">
        <f t="shared" si="46"/>
        <v>1</v>
      </c>
      <c r="AM97" s="1">
        <f t="shared" si="47"/>
        <v>1</v>
      </c>
    </row>
    <row r="98" spans="1:39" ht="12" customHeight="1" x14ac:dyDescent="0.15">
      <c r="A98" s="64">
        <f t="shared" si="28"/>
        <v>0</v>
      </c>
      <c r="B98" s="64">
        <f t="shared" si="29"/>
        <v>0</v>
      </c>
      <c r="C98" s="57">
        <f t="shared" si="42"/>
        <v>183</v>
      </c>
      <c r="F98" s="59">
        <f>IF(C98&lt;C$6,0,VLOOKUP(C98,index!$A:$M,2,0))</f>
        <v>211</v>
      </c>
      <c r="G98" s="57" t="str">
        <f t="shared" si="30"/>
        <v/>
      </c>
      <c r="H98" s="58" t="str">
        <f>IF(G98="I",$K98,IF(G98="II",$K98-SUM(H$8:H97),IF(G98="III",$K98-SUM(H$8:H97),IF(G98="IV",$K98-SUM(H$8:H97),IF(G98="V",1-SUM(H$8:H97)," ")))))</f>
        <v xml:space="preserve"> </v>
      </c>
      <c r="I98" s="66" t="str">
        <f t="shared" si="31"/>
        <v/>
      </c>
      <c r="J98" s="61" t="str">
        <f>IF(I98="A",$K98,IF(I98="B",$K98-SUM(J$8:J97),IF(I98="C",$K98-SUM(J$8:J97),IF(I98="D",$K98-SUM(J$8:J97),IF(I98="E",1-SUM(J$8:J97)," ")))))</f>
        <v xml:space="preserve"> </v>
      </c>
      <c r="K98" s="58">
        <f>IF(C$4=0,0,(SUM(D$8:D98)/C$4))</f>
        <v>0</v>
      </c>
      <c r="L98" s="62" t="str">
        <f t="shared" si="32"/>
        <v xml:space="preserve"> </v>
      </c>
      <c r="M98" s="58" t="str">
        <f>IF(U98=2,K98,IF(W98=2,K98-SUM(M$8:M97),IF(X98=2,K98-SUM(M$8:M97),IF(X97=2,1-SUM(M$8:M97)," "))))</f>
        <v xml:space="preserve"> </v>
      </c>
      <c r="N98" s="58" t="str">
        <f t="shared" si="33"/>
        <v xml:space="preserve"> </v>
      </c>
      <c r="P98" s="58" t="str">
        <f>IF(O98="Plus",$K98,IF(O98="Basis",$K98-SUM(P$8:P97),IF(O98="Breedte",$K98-SUM(P$8:P97),IF(O97="Breedte",1-SUM(P$8:P97)," "))))</f>
        <v xml:space="preserve"> </v>
      </c>
      <c r="Q98" s="56" t="str">
        <f t="shared" si="48"/>
        <v/>
      </c>
      <c r="R98" s="196">
        <f t="shared" si="34"/>
        <v>211</v>
      </c>
      <c r="S98" s="1">
        <f t="shared" si="43"/>
        <v>183</v>
      </c>
      <c r="T98" s="2">
        <f t="shared" si="35"/>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6"/>
        <v>1</v>
      </c>
      <c r="Z98" s="1">
        <f t="shared" si="37"/>
        <v>1</v>
      </c>
      <c r="AA98" s="1">
        <f t="shared" si="38"/>
        <v>1</v>
      </c>
      <c r="AB98" s="1">
        <f t="shared" si="39"/>
        <v>1</v>
      </c>
      <c r="AD98" s="1">
        <f t="shared" si="44"/>
        <v>183</v>
      </c>
      <c r="AE98" s="2">
        <f t="shared" si="40"/>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41"/>
        <v>1</v>
      </c>
      <c r="AK98" s="1">
        <f t="shared" si="45"/>
        <v>1</v>
      </c>
      <c r="AL98" s="1">
        <f t="shared" si="46"/>
        <v>1</v>
      </c>
      <c r="AM98" s="1">
        <f t="shared" si="47"/>
        <v>1</v>
      </c>
    </row>
    <row r="99" spans="1:39" ht="12" customHeight="1" x14ac:dyDescent="0.15">
      <c r="A99" s="64">
        <f t="shared" si="28"/>
        <v>0</v>
      </c>
      <c r="B99" s="64">
        <f t="shared" si="29"/>
        <v>0</v>
      </c>
      <c r="C99" s="57">
        <f t="shared" si="42"/>
        <v>182</v>
      </c>
      <c r="F99" s="59">
        <f>IF(C99&lt;C$6,0,VLOOKUP(C99,index!$A:$M,2,0))</f>
        <v>210</v>
      </c>
      <c r="G99" s="57" t="str">
        <f t="shared" si="30"/>
        <v/>
      </c>
      <c r="H99" s="58" t="str">
        <f>IF(G99="I",$K99,IF(G99="II",$K99-SUM(H$8:H98),IF(G99="III",$K99-SUM(H$8:H98),IF(G99="IV",$K99-SUM(H$8:H98),IF(G99="V",1-SUM(H$8:H98)," ")))))</f>
        <v xml:space="preserve"> </v>
      </c>
      <c r="I99" s="66" t="str">
        <f t="shared" si="31"/>
        <v/>
      </c>
      <c r="J99" s="61" t="str">
        <f>IF(I99="A",$K99,IF(I99="B",$K99-SUM(J$8:J98),IF(I99="C",$K99-SUM(J$8:J98),IF(I99="D",$K99-SUM(J$8:J98),IF(I99="E",1-SUM(J$8:J98)," ")))))</f>
        <v xml:space="preserve"> </v>
      </c>
      <c r="K99" s="58">
        <f>IF(C$4=0,0,(SUM(D$8:D99)/C$4))</f>
        <v>0</v>
      </c>
      <c r="L99" s="62" t="str">
        <f t="shared" si="32"/>
        <v xml:space="preserve"> </v>
      </c>
      <c r="M99" s="58" t="str">
        <f>IF(U99=2,K99,IF(W99=2,K99-SUM(M$8:M98),IF(X99=2,K99-SUM(M$8:M98),IF(X98=2,1-SUM(M$8:M98)," "))))</f>
        <v xml:space="preserve"> </v>
      </c>
      <c r="N99" s="58" t="str">
        <f t="shared" si="33"/>
        <v xml:space="preserve"> </v>
      </c>
      <c r="P99" s="58" t="str">
        <f>IF(O99="Plus",$K99,IF(O99="Basis",$K99-SUM(P$8:P98),IF(O99="Breedte",$K99-SUM(P$8:P98),IF(O98="Breedte",1-SUM(P$8:P98)," "))))</f>
        <v xml:space="preserve"> </v>
      </c>
      <c r="Q99" s="56" t="str">
        <f t="shared" si="48"/>
        <v/>
      </c>
      <c r="R99" s="196">
        <f t="shared" si="34"/>
        <v>210</v>
      </c>
      <c r="S99" s="1">
        <f t="shared" si="43"/>
        <v>182</v>
      </c>
      <c r="T99" s="2">
        <f t="shared" si="35"/>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6"/>
        <v>1</v>
      </c>
      <c r="Z99" s="1">
        <f t="shared" si="37"/>
        <v>1</v>
      </c>
      <c r="AA99" s="1">
        <f t="shared" si="38"/>
        <v>1</v>
      </c>
      <c r="AB99" s="1">
        <f t="shared" si="39"/>
        <v>1</v>
      </c>
      <c r="AD99" s="1">
        <f t="shared" si="44"/>
        <v>182</v>
      </c>
      <c r="AE99" s="2">
        <f t="shared" si="40"/>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41"/>
        <v>1</v>
      </c>
      <c r="AK99" s="1">
        <f t="shared" si="45"/>
        <v>1</v>
      </c>
      <c r="AL99" s="1">
        <f t="shared" si="46"/>
        <v>1</v>
      </c>
      <c r="AM99" s="1">
        <f t="shared" si="47"/>
        <v>1</v>
      </c>
    </row>
    <row r="100" spans="1:39" ht="12" customHeight="1" x14ac:dyDescent="0.15">
      <c r="A100" s="64">
        <f t="shared" si="28"/>
        <v>0</v>
      </c>
      <c r="B100" s="64">
        <f t="shared" si="29"/>
        <v>0</v>
      </c>
      <c r="C100" s="57">
        <f t="shared" si="42"/>
        <v>181</v>
      </c>
      <c r="F100" s="59">
        <f>IF(C100&lt;C$6,0,VLOOKUP(C100,index!$A:$M,2,0))</f>
        <v>210</v>
      </c>
      <c r="G100" s="57" t="str">
        <f t="shared" si="30"/>
        <v/>
      </c>
      <c r="H100" s="58" t="str">
        <f>IF(G100="I",$K100,IF(G100="II",$K100-SUM(H$8:H99),IF(G100="III",$K100-SUM(H$8:H99),IF(G100="IV",$K100-SUM(H$8:H99),IF(G100="V",1-SUM(H$8:H99)," ")))))</f>
        <v xml:space="preserve"> </v>
      </c>
      <c r="I100" s="66" t="str">
        <f t="shared" si="31"/>
        <v/>
      </c>
      <c r="J100" s="61" t="str">
        <f>IF(I100="A",$K100,IF(I100="B",$K100-SUM(J$8:J99),IF(I100="C",$K100-SUM(J$8:J99),IF(I100="D",$K100-SUM(J$8:J99),IF(I100="E",1-SUM(J$8:J99)," ")))))</f>
        <v xml:space="preserve"> </v>
      </c>
      <c r="K100" s="58">
        <f>IF(C$4=0,0,(SUM(D$8:D100)/C$4))</f>
        <v>0</v>
      </c>
      <c r="L100" s="62" t="str">
        <f t="shared" si="32"/>
        <v xml:space="preserve"> </v>
      </c>
      <c r="M100" s="58" t="str">
        <f>IF(U100=2,K100,IF(W100=2,K100-SUM(M$8:M99),IF(X100=2,K100-SUM(M$8:M99),IF(X99=2,1-SUM(M$8:M99)," "))))</f>
        <v xml:space="preserve"> </v>
      </c>
      <c r="N100" s="58" t="str">
        <f t="shared" si="33"/>
        <v xml:space="preserve"> </v>
      </c>
      <c r="P100" s="58" t="str">
        <f>IF(O100="Plus",$K100,IF(O100="Basis",$K100-SUM(P$8:P99),IF(O100="Breedte",$K100-SUM(P$8:P99),IF(O99="Breedte",1-SUM(P$8:P99)," "))))</f>
        <v xml:space="preserve"> </v>
      </c>
      <c r="Q100" s="56" t="str">
        <f t="shared" si="48"/>
        <v/>
      </c>
      <c r="R100" s="196">
        <f t="shared" si="34"/>
        <v>210</v>
      </c>
      <c r="S100" s="1">
        <f t="shared" si="43"/>
        <v>181</v>
      </c>
      <c r="T100" s="2">
        <f t="shared" si="35"/>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6"/>
        <v>1</v>
      </c>
      <c r="Z100" s="1">
        <f t="shared" si="37"/>
        <v>1</v>
      </c>
      <c r="AA100" s="1">
        <f t="shared" si="38"/>
        <v>1</v>
      </c>
      <c r="AB100" s="1">
        <f t="shared" si="39"/>
        <v>1</v>
      </c>
      <c r="AD100" s="1">
        <f t="shared" si="44"/>
        <v>181</v>
      </c>
      <c r="AE100" s="2">
        <f t="shared" si="40"/>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41"/>
        <v>1</v>
      </c>
      <c r="AK100" s="1">
        <f t="shared" si="45"/>
        <v>1</v>
      </c>
      <c r="AL100" s="1">
        <f t="shared" si="46"/>
        <v>1</v>
      </c>
      <c r="AM100" s="1">
        <f t="shared" si="47"/>
        <v>1</v>
      </c>
    </row>
    <row r="101" spans="1:39" ht="12" customHeight="1" x14ac:dyDescent="0.15">
      <c r="A101" s="64">
        <f t="shared" si="28"/>
        <v>25</v>
      </c>
      <c r="B101" s="64">
        <f t="shared" si="29"/>
        <v>0</v>
      </c>
      <c r="C101" s="57">
        <f t="shared" si="42"/>
        <v>180</v>
      </c>
      <c r="F101" s="59">
        <f>IF(C101&lt;C$6,0,VLOOKUP(C101,index!$A:$M,2,0))</f>
        <v>210</v>
      </c>
      <c r="G101" s="57" t="str">
        <f t="shared" si="30"/>
        <v/>
      </c>
      <c r="H101" s="58" t="str">
        <f>IF(G101="I",$K101,IF(G101="II",$K101-SUM(H$8:H100),IF(G101="III",$K101-SUM(H$8:H100),IF(G101="IV",$K101-SUM(H$8:H100),IF(G101="V",1-SUM(H$8:H100)," ")))))</f>
        <v xml:space="preserve"> </v>
      </c>
      <c r="I101" s="66" t="str">
        <f t="shared" si="31"/>
        <v>A</v>
      </c>
      <c r="J101" s="61">
        <f>IF(I101="A",$K101,IF(I101="B",$K101-SUM(J$8:J100),IF(I101="C",$K101-SUM(J$8:J100),IF(I101="D",$K101-SUM(J$8:J100),IF(I101="E",1-SUM(J$8:J100)," ")))))</f>
        <v>0</v>
      </c>
      <c r="K101" s="58">
        <f>IF(C$4=0,0,(SUM(D$8:D101)/C$4))</f>
        <v>0</v>
      </c>
      <c r="L101" s="62" t="str">
        <f t="shared" si="32"/>
        <v xml:space="preserve"> </v>
      </c>
      <c r="M101" s="58" t="str">
        <f>IF(U101=2,K101,IF(W101=2,K101-SUM(M$8:M100),IF(X101=2,K101-SUM(M$8:M100),IF(X100=2,1-SUM(M$8:M100)," "))))</f>
        <v xml:space="preserve"> </v>
      </c>
      <c r="N101" s="58" t="str">
        <f t="shared" si="33"/>
        <v xml:space="preserve"> </v>
      </c>
      <c r="P101" s="58" t="str">
        <f>IF(O101="Plus",$K101,IF(O101="Basis",$K101-SUM(P$8:P100),IF(O101="Breedte",$K101-SUM(P$8:P100),IF(O100="Breedte",1-SUM(P$8:P100)," "))))</f>
        <v xml:space="preserve"> </v>
      </c>
      <c r="Q101" s="56" t="str">
        <f t="shared" si="48"/>
        <v/>
      </c>
      <c r="R101" s="196">
        <f t="shared" si="34"/>
        <v>210</v>
      </c>
      <c r="S101" s="1">
        <f t="shared" si="43"/>
        <v>180</v>
      </c>
      <c r="T101" s="2">
        <f t="shared" si="35"/>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6"/>
        <v>1</v>
      </c>
      <c r="Z101" s="1">
        <f t="shared" si="37"/>
        <v>1</v>
      </c>
      <c r="AA101" s="1">
        <f t="shared" si="38"/>
        <v>1</v>
      </c>
      <c r="AB101" s="1">
        <f t="shared" si="39"/>
        <v>1</v>
      </c>
      <c r="AD101" s="1">
        <f t="shared" si="44"/>
        <v>180</v>
      </c>
      <c r="AE101" s="2">
        <f t="shared" si="40"/>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41"/>
        <v>1</v>
      </c>
      <c r="AK101" s="1">
        <f t="shared" si="45"/>
        <v>1</v>
      </c>
      <c r="AL101" s="1">
        <f t="shared" si="46"/>
        <v>1</v>
      </c>
      <c r="AM101" s="1">
        <f t="shared" si="47"/>
        <v>1</v>
      </c>
    </row>
    <row r="102" spans="1:39" ht="12" customHeight="1" x14ac:dyDescent="0.15">
      <c r="A102" s="64">
        <f t="shared" si="28"/>
        <v>0</v>
      </c>
      <c r="B102" s="64">
        <f t="shared" si="29"/>
        <v>0</v>
      </c>
      <c r="C102" s="57">
        <f t="shared" si="42"/>
        <v>179</v>
      </c>
      <c r="F102" s="59">
        <f>IF(C102&lt;C$6,0,VLOOKUP(C102,index!$A:$M,2,0))</f>
        <v>209</v>
      </c>
      <c r="G102" s="57" t="str">
        <f t="shared" si="30"/>
        <v/>
      </c>
      <c r="H102" s="58" t="str">
        <f>IF(G102="I",$K102,IF(G102="II",$K102-SUM(H$8:H101),IF(G102="III",$K102-SUM(H$8:H101),IF(G102="IV",$K102-SUM(H$8:H101),IF(G102="V",1-SUM(H$8:H101)," ")))))</f>
        <v xml:space="preserve"> </v>
      </c>
      <c r="I102" s="66" t="str">
        <f t="shared" si="31"/>
        <v/>
      </c>
      <c r="J102" s="61" t="str">
        <f>IF(I102="A",$K102,IF(I102="B",$K102-SUM(J$8:J101),IF(I102="C",$K102-SUM(J$8:J101),IF(I102="D",$K102-SUM(J$8:J101),IF(I102="E",1-SUM(J$8:J101)," ")))))</f>
        <v xml:space="preserve"> </v>
      </c>
      <c r="K102" s="58">
        <f>IF(C$4=0,0,(SUM(D$8:D102)/C$4))</f>
        <v>0</v>
      </c>
      <c r="L102" s="62" t="str">
        <f t="shared" si="32"/>
        <v xml:space="preserve"> </v>
      </c>
      <c r="M102" s="58" t="str">
        <f>IF(U102=2,K102,IF(W102=2,K102-SUM(M$8:M101),IF(X102=2,K102-SUM(M$8:M101),IF(X101=2,1-SUM(M$8:M101)," "))))</f>
        <v xml:space="preserve"> </v>
      </c>
      <c r="N102" s="58" t="str">
        <f t="shared" si="33"/>
        <v xml:space="preserve"> </v>
      </c>
      <c r="P102" s="58" t="str">
        <f>IF(O102="Plus",$K102,IF(O102="Basis",$K102-SUM(P$8:P101),IF(O102="Breedte",$K102-SUM(P$8:P101),IF(O101="Breedte",1-SUM(P$8:P101)," "))))</f>
        <v xml:space="preserve"> </v>
      </c>
      <c r="Q102" s="56" t="str">
        <f t="shared" si="48"/>
        <v/>
      </c>
      <c r="R102" s="196">
        <f t="shared" si="34"/>
        <v>209</v>
      </c>
      <c r="S102" s="1">
        <f t="shared" si="43"/>
        <v>179</v>
      </c>
      <c r="T102" s="2">
        <f t="shared" si="35"/>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6"/>
        <v>1</v>
      </c>
      <c r="Z102" s="1">
        <f t="shared" si="37"/>
        <v>1</v>
      </c>
      <c r="AA102" s="1">
        <f t="shared" si="38"/>
        <v>1</v>
      </c>
      <c r="AB102" s="1">
        <f t="shared" si="39"/>
        <v>1</v>
      </c>
      <c r="AD102" s="1">
        <f t="shared" si="44"/>
        <v>179</v>
      </c>
      <c r="AE102" s="2">
        <f t="shared" si="40"/>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41"/>
        <v>1</v>
      </c>
      <c r="AK102" s="1">
        <f t="shared" si="45"/>
        <v>1</v>
      </c>
      <c r="AL102" s="1">
        <f t="shared" si="46"/>
        <v>1</v>
      </c>
      <c r="AM102" s="1">
        <f t="shared" si="47"/>
        <v>1</v>
      </c>
    </row>
    <row r="103" spans="1:39" ht="12" customHeight="1" x14ac:dyDescent="0.15">
      <c r="A103" s="64">
        <f t="shared" si="28"/>
        <v>0</v>
      </c>
      <c r="B103" s="64">
        <f t="shared" si="29"/>
        <v>0</v>
      </c>
      <c r="C103" s="57">
        <f t="shared" si="42"/>
        <v>178</v>
      </c>
      <c r="F103" s="59">
        <f>IF(C103&lt;C$6,0,VLOOKUP(C103,index!$A:$M,2,0))</f>
        <v>209</v>
      </c>
      <c r="G103" s="57" t="str">
        <f t="shared" si="30"/>
        <v/>
      </c>
      <c r="H103" s="58" t="str">
        <f>IF(G103="I",$K103,IF(G103="II",$K103-SUM(H$8:H102),IF(G103="III",$K103-SUM(H$8:H102),IF(G103="IV",$K103-SUM(H$8:H102),IF(G103="V",1-SUM(H$8:H102)," ")))))</f>
        <v xml:space="preserve"> </v>
      </c>
      <c r="I103" s="66" t="str">
        <f t="shared" si="31"/>
        <v/>
      </c>
      <c r="J103" s="61" t="str">
        <f>IF(I103="A",$K103,IF(I103="B",$K103-SUM(J$8:J102),IF(I103="C",$K103-SUM(J$8:J102),IF(I103="D",$K103-SUM(J$8:J102),IF(I103="E",1-SUM(J$8:J102)," ")))))</f>
        <v xml:space="preserve"> </v>
      </c>
      <c r="K103" s="58">
        <f>IF(C$4=0,0,(SUM(D$8:D103)/C$4))</f>
        <v>0</v>
      </c>
      <c r="L103" s="62" t="str">
        <f t="shared" si="32"/>
        <v xml:space="preserve"> </v>
      </c>
      <c r="M103" s="58" t="str">
        <f>IF(U103=2,K103,IF(W103=2,K103-SUM(M$8:M102),IF(X103=2,K103-SUM(M$8:M102),IF(X102=2,1-SUM(M$8:M102)," "))))</f>
        <v xml:space="preserve"> </v>
      </c>
      <c r="N103" s="58" t="str">
        <f t="shared" si="33"/>
        <v xml:space="preserve"> </v>
      </c>
      <c r="P103" s="58" t="str">
        <f>IF(O103="Plus",$K103,IF(O103="Basis",$K103-SUM(P$8:P102),IF(O103="Breedte",$K103-SUM(P$8:P102),IF(O102="Breedte",1-SUM(P$8:P102)," "))))</f>
        <v xml:space="preserve"> </v>
      </c>
      <c r="Q103" s="56" t="str">
        <f t="shared" si="48"/>
        <v/>
      </c>
      <c r="R103" s="196">
        <f t="shared" si="34"/>
        <v>209</v>
      </c>
      <c r="S103" s="1">
        <f t="shared" si="43"/>
        <v>178</v>
      </c>
      <c r="T103" s="2">
        <f t="shared" si="35"/>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6"/>
        <v>1</v>
      </c>
      <c r="Z103" s="1">
        <f t="shared" si="37"/>
        <v>1</v>
      </c>
      <c r="AA103" s="1">
        <f t="shared" si="38"/>
        <v>1</v>
      </c>
      <c r="AB103" s="1">
        <f t="shared" si="39"/>
        <v>1</v>
      </c>
      <c r="AD103" s="1">
        <f t="shared" si="44"/>
        <v>178</v>
      </c>
      <c r="AE103" s="2">
        <f t="shared" si="40"/>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41"/>
        <v>1</v>
      </c>
      <c r="AK103" s="1">
        <f t="shared" si="45"/>
        <v>1</v>
      </c>
      <c r="AL103" s="1">
        <f t="shared" si="46"/>
        <v>1</v>
      </c>
      <c r="AM103" s="1">
        <f t="shared" si="47"/>
        <v>1</v>
      </c>
    </row>
    <row r="104" spans="1:39" ht="12" customHeight="1" x14ac:dyDescent="0.15">
      <c r="A104" s="64">
        <f t="shared" si="28"/>
        <v>0</v>
      </c>
      <c r="B104" s="64">
        <f t="shared" si="29"/>
        <v>0</v>
      </c>
      <c r="C104" s="57">
        <f t="shared" si="42"/>
        <v>177</v>
      </c>
      <c r="F104" s="59">
        <f>IF(C104&lt;C$6,0,VLOOKUP(C104,index!$A:$M,2,0))</f>
        <v>208</v>
      </c>
      <c r="G104" s="57" t="str">
        <f t="shared" si="30"/>
        <v/>
      </c>
      <c r="H104" s="58" t="str">
        <f>IF(G104="I",$K104,IF(G104="II",$K104-SUM(H$8:H103),IF(G104="III",$K104-SUM(H$8:H103),IF(G104="IV",$K104-SUM(H$8:H103),IF(G104="V",1-SUM(H$8:H103)," ")))))</f>
        <v xml:space="preserve"> </v>
      </c>
      <c r="I104" s="66" t="str">
        <f t="shared" si="31"/>
        <v/>
      </c>
      <c r="J104" s="61" t="str">
        <f>IF(I104="A",$K104,IF(I104="B",$K104-SUM(J$8:J103),IF(I104="C",$K104-SUM(J$8:J103),IF(I104="D",$K104-SUM(J$8:J103),IF(I104="E",1-SUM(J$8:J103)," ")))))</f>
        <v xml:space="preserve"> </v>
      </c>
      <c r="K104" s="58">
        <f>IF(C$4=0,0,(SUM(D$8:D104)/C$4))</f>
        <v>0</v>
      </c>
      <c r="L104" s="62" t="str">
        <f t="shared" si="32"/>
        <v xml:space="preserve"> </v>
      </c>
      <c r="M104" s="58" t="str">
        <f>IF(U104=2,K104,IF(W104=2,K104-SUM(M$8:M103),IF(X104=2,K104-SUM(M$8:M103),IF(X103=2,1-SUM(M$8:M103)," "))))</f>
        <v xml:space="preserve"> </v>
      </c>
      <c r="N104" s="58" t="str">
        <f t="shared" si="33"/>
        <v xml:space="preserve"> </v>
      </c>
      <c r="P104" s="58" t="str">
        <f>IF(O104="Plus",$K104,IF(O104="Basis",$K104-SUM(P$8:P103),IF(O104="Breedte",$K104-SUM(P$8:P103),IF(O103="Breedte",1-SUM(P$8:P103)," "))))</f>
        <v xml:space="preserve"> </v>
      </c>
      <c r="Q104" s="56" t="str">
        <f t="shared" si="48"/>
        <v/>
      </c>
      <c r="R104" s="196">
        <f t="shared" si="34"/>
        <v>208</v>
      </c>
      <c r="S104" s="1">
        <f t="shared" si="43"/>
        <v>177</v>
      </c>
      <c r="T104" s="2">
        <f t="shared" si="35"/>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6"/>
        <v>1</v>
      </c>
      <c r="Z104" s="1">
        <f t="shared" si="37"/>
        <v>1</v>
      </c>
      <c r="AA104" s="1">
        <f t="shared" si="38"/>
        <v>1</v>
      </c>
      <c r="AB104" s="1">
        <f t="shared" si="39"/>
        <v>1</v>
      </c>
      <c r="AD104" s="1">
        <f t="shared" si="44"/>
        <v>177</v>
      </c>
      <c r="AE104" s="2">
        <f t="shared" si="40"/>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41"/>
        <v>1</v>
      </c>
      <c r="AK104" s="1">
        <f t="shared" si="45"/>
        <v>1</v>
      </c>
      <c r="AL104" s="1">
        <f t="shared" si="46"/>
        <v>1</v>
      </c>
      <c r="AM104" s="1">
        <f t="shared" si="47"/>
        <v>1</v>
      </c>
    </row>
    <row r="105" spans="1:39" ht="12" customHeight="1" x14ac:dyDescent="0.15">
      <c r="A105" s="64">
        <f t="shared" si="28"/>
        <v>0</v>
      </c>
      <c r="B105" s="64">
        <f t="shared" si="29"/>
        <v>0</v>
      </c>
      <c r="C105" s="57">
        <f t="shared" si="42"/>
        <v>176</v>
      </c>
      <c r="F105" s="59">
        <f>IF(C105&lt;C$6,0,VLOOKUP(C105,index!$A:$M,2,0))</f>
        <v>208</v>
      </c>
      <c r="G105" s="57" t="str">
        <f t="shared" si="30"/>
        <v/>
      </c>
      <c r="H105" s="58" t="str">
        <f>IF(G105="I",$K105,IF(G105="II",$K105-SUM(H$8:H104),IF(G105="III",$K105-SUM(H$8:H104),IF(G105="IV",$K105-SUM(H$8:H104),IF(G105="V",1-SUM(H$8:H104)," ")))))</f>
        <v xml:space="preserve"> </v>
      </c>
      <c r="I105" s="66" t="str">
        <f t="shared" si="31"/>
        <v/>
      </c>
      <c r="J105" s="61" t="str">
        <f>IF(I105="A",$K105,IF(I105="B",$K105-SUM(J$8:J104),IF(I105="C",$K105-SUM(J$8:J104),IF(I105="D",$K105-SUM(J$8:J104),IF(I105="E",1-SUM(J$8:J104)," ")))))</f>
        <v xml:space="preserve"> </v>
      </c>
      <c r="K105" s="58">
        <f>IF(C$4=0,0,(SUM(D$8:D105)/C$4))</f>
        <v>0</v>
      </c>
      <c r="L105" s="62" t="str">
        <f t="shared" si="32"/>
        <v xml:space="preserve"> </v>
      </c>
      <c r="M105" s="58" t="str">
        <f>IF(U105=2,K105,IF(W105=2,K105-SUM(M$8:M104),IF(X105=2,K105-SUM(M$8:M104),IF(X104=2,1-SUM(M$8:M104)," "))))</f>
        <v xml:space="preserve"> </v>
      </c>
      <c r="N105" s="58" t="str">
        <f t="shared" si="33"/>
        <v xml:space="preserve"> </v>
      </c>
      <c r="P105" s="58" t="str">
        <f>IF(O105="Plus",$K105,IF(O105="Basis",$K105-SUM(P$8:P104),IF(O105="Breedte",$K105-SUM(P$8:P104),IF(O104="Breedte",1-SUM(P$8:P104)," "))))</f>
        <v xml:space="preserve"> </v>
      </c>
      <c r="Q105" s="56" t="str">
        <f t="shared" si="48"/>
        <v/>
      </c>
      <c r="R105" s="196">
        <f t="shared" si="34"/>
        <v>208</v>
      </c>
      <c r="S105" s="1">
        <f t="shared" si="43"/>
        <v>176</v>
      </c>
      <c r="T105" s="2">
        <f t="shared" si="35"/>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6"/>
        <v>1</v>
      </c>
      <c r="Z105" s="1">
        <f t="shared" si="37"/>
        <v>1</v>
      </c>
      <c r="AA105" s="1">
        <f t="shared" si="38"/>
        <v>1</v>
      </c>
      <c r="AB105" s="1">
        <f t="shared" si="39"/>
        <v>1</v>
      </c>
      <c r="AD105" s="1">
        <f t="shared" si="44"/>
        <v>176</v>
      </c>
      <c r="AE105" s="2">
        <f t="shared" si="40"/>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41"/>
        <v>1</v>
      </c>
      <c r="AK105" s="1">
        <f t="shared" si="45"/>
        <v>1</v>
      </c>
      <c r="AL105" s="1">
        <f t="shared" si="46"/>
        <v>1</v>
      </c>
      <c r="AM105" s="1">
        <f t="shared" si="47"/>
        <v>1</v>
      </c>
    </row>
    <row r="106" spans="1:39" ht="12" customHeight="1" x14ac:dyDescent="0.15">
      <c r="A106" s="64">
        <f t="shared" si="28"/>
        <v>0</v>
      </c>
      <c r="B106" s="64">
        <f t="shared" si="29"/>
        <v>0</v>
      </c>
      <c r="C106" s="57">
        <f t="shared" si="42"/>
        <v>175</v>
      </c>
      <c r="F106" s="59">
        <f>IF(C106&lt;C$6,0,VLOOKUP(C106,index!$A:$M,2,0))</f>
        <v>208</v>
      </c>
      <c r="G106" s="57" t="str">
        <f t="shared" si="30"/>
        <v/>
      </c>
      <c r="H106" s="58" t="str">
        <f>IF(G106="I",$K106,IF(G106="II",$K106-SUM(H$8:H105),IF(G106="III",$K106-SUM(H$8:H105),IF(G106="IV",$K106-SUM(H$8:H105),IF(G106="V",1-SUM(H$8:H105)," ")))))</f>
        <v xml:space="preserve"> </v>
      </c>
      <c r="I106" s="66" t="str">
        <f t="shared" si="31"/>
        <v/>
      </c>
      <c r="J106" s="61" t="str">
        <f>IF(I106="A",$K106,IF(I106="B",$K106-SUM(J$8:J105),IF(I106="C",$K106-SUM(J$8:J105),IF(I106="D",$K106-SUM(J$8:J105),IF(I106="E",1-SUM(J$8:J105)," ")))))</f>
        <v xml:space="preserve"> </v>
      </c>
      <c r="K106" s="58">
        <f>IF(C$4=0,0,(SUM(D$8:D106)/C$4))</f>
        <v>0</v>
      </c>
      <c r="L106" s="62" t="str">
        <f t="shared" si="32"/>
        <v xml:space="preserve"> </v>
      </c>
      <c r="M106" s="58" t="str">
        <f>IF(U106=2,K106,IF(W106=2,K106-SUM(M$8:M105),IF(X106=2,K106-SUM(M$8:M105),IF(X105=2,1-SUM(M$8:M105)," "))))</f>
        <v xml:space="preserve"> </v>
      </c>
      <c r="N106" s="58" t="str">
        <f t="shared" si="33"/>
        <v xml:space="preserve"> </v>
      </c>
      <c r="P106" s="58" t="str">
        <f>IF(O106="Plus",$K106,IF(O106="Basis",$K106-SUM(P$8:P105),IF(O106="Breedte",$K106-SUM(P$8:P105),IF(O105="Breedte",1-SUM(P$8:P105)," "))))</f>
        <v xml:space="preserve"> </v>
      </c>
      <c r="Q106" s="56" t="str">
        <f t="shared" si="48"/>
        <v/>
      </c>
      <c r="R106" s="196">
        <f t="shared" si="34"/>
        <v>208</v>
      </c>
      <c r="S106" s="1">
        <f t="shared" si="43"/>
        <v>175</v>
      </c>
      <c r="T106" s="2">
        <f t="shared" si="35"/>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6"/>
        <v>1</v>
      </c>
      <c r="Z106" s="1">
        <f t="shared" si="37"/>
        <v>1</v>
      </c>
      <c r="AA106" s="1">
        <f t="shared" si="38"/>
        <v>1</v>
      </c>
      <c r="AB106" s="1">
        <f t="shared" si="39"/>
        <v>1</v>
      </c>
      <c r="AD106" s="1">
        <f t="shared" si="44"/>
        <v>175</v>
      </c>
      <c r="AE106" s="2">
        <f t="shared" si="40"/>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41"/>
        <v>1</v>
      </c>
      <c r="AK106" s="1">
        <f t="shared" si="45"/>
        <v>1</v>
      </c>
      <c r="AL106" s="1">
        <f t="shared" si="46"/>
        <v>1</v>
      </c>
      <c r="AM106" s="1">
        <f t="shared" si="47"/>
        <v>1</v>
      </c>
    </row>
    <row r="107" spans="1:39" ht="12" customHeight="1" x14ac:dyDescent="0.15">
      <c r="A107" s="64">
        <f t="shared" si="28"/>
        <v>0</v>
      </c>
      <c r="B107" s="64">
        <f t="shared" si="29"/>
        <v>0</v>
      </c>
      <c r="C107" s="57">
        <f t="shared" si="42"/>
        <v>174</v>
      </c>
      <c r="F107" s="59">
        <f>IF(C107&lt;C$6,0,VLOOKUP(C107,index!$A:$M,2,0))</f>
        <v>207</v>
      </c>
      <c r="G107" s="57" t="str">
        <f t="shared" si="30"/>
        <v/>
      </c>
      <c r="H107" s="58" t="str">
        <f>IF(G107="I",$K107,IF(G107="II",$K107-SUM(H$8:H106),IF(G107="III",$K107-SUM(H$8:H106),IF(G107="IV",$K107-SUM(H$8:H106),IF(G107="V",1-SUM(H$8:H106)," ")))))</f>
        <v xml:space="preserve"> </v>
      </c>
      <c r="I107" s="66" t="str">
        <f t="shared" si="31"/>
        <v/>
      </c>
      <c r="J107" s="61" t="str">
        <f>IF(I107="A",$K107,IF(I107="B",$K107-SUM(J$8:J106),IF(I107="C",$K107-SUM(J$8:J106),IF(I107="D",$K107-SUM(J$8:J106),IF(I107="E",1-SUM(J$8:J106)," ")))))</f>
        <v xml:space="preserve"> </v>
      </c>
      <c r="K107" s="58">
        <f>IF(C$4=0,0,(SUM(D$8:D107)/C$4))</f>
        <v>0</v>
      </c>
      <c r="L107" s="62" t="str">
        <f t="shared" si="32"/>
        <v xml:space="preserve"> </v>
      </c>
      <c r="M107" s="58" t="str">
        <f>IF(U107=2,K107,IF(W107=2,K107-SUM(M$8:M106),IF(X107=2,K107-SUM(M$8:M106),IF(X106=2,1-SUM(M$8:M106)," "))))</f>
        <v xml:space="preserve"> </v>
      </c>
      <c r="N107" s="58" t="str">
        <f t="shared" si="33"/>
        <v xml:space="preserve"> </v>
      </c>
      <c r="P107" s="58" t="str">
        <f>IF(O107="Plus",$K107,IF(O107="Basis",$K107-SUM(P$8:P106),IF(O107="Breedte",$K107-SUM(P$8:P106),IF(O106="Breedte",1-SUM(P$8:P106)," "))))</f>
        <v xml:space="preserve"> </v>
      </c>
      <c r="Q107" s="56" t="str">
        <f t="shared" si="48"/>
        <v/>
      </c>
      <c r="R107" s="196">
        <f t="shared" si="34"/>
        <v>207</v>
      </c>
      <c r="S107" s="1">
        <f t="shared" si="43"/>
        <v>174</v>
      </c>
      <c r="T107" s="2">
        <f t="shared" si="35"/>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6"/>
        <v>1</v>
      </c>
      <c r="Z107" s="1">
        <f t="shared" si="37"/>
        <v>1</v>
      </c>
      <c r="AA107" s="1">
        <f t="shared" si="38"/>
        <v>1</v>
      </c>
      <c r="AB107" s="1">
        <f t="shared" si="39"/>
        <v>1</v>
      </c>
      <c r="AD107" s="1">
        <f t="shared" si="44"/>
        <v>174</v>
      </c>
      <c r="AE107" s="2">
        <f t="shared" si="40"/>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41"/>
        <v>1</v>
      </c>
      <c r="AK107" s="1">
        <f t="shared" si="45"/>
        <v>1</v>
      </c>
      <c r="AL107" s="1">
        <f t="shared" si="46"/>
        <v>1</v>
      </c>
      <c r="AM107" s="1">
        <f t="shared" si="47"/>
        <v>1</v>
      </c>
    </row>
    <row r="108" spans="1:39" ht="12" customHeight="1" x14ac:dyDescent="0.15">
      <c r="A108" s="64">
        <f t="shared" si="28"/>
        <v>0</v>
      </c>
      <c r="B108" s="64">
        <f t="shared" si="29"/>
        <v>0</v>
      </c>
      <c r="C108" s="57">
        <f t="shared" si="42"/>
        <v>173</v>
      </c>
      <c r="F108" s="59">
        <f>IF(C108&lt;C$6,0,VLOOKUP(C108,index!$A:$M,2,0))</f>
        <v>207</v>
      </c>
      <c r="G108" s="57" t="str">
        <f t="shared" si="30"/>
        <v/>
      </c>
      <c r="H108" s="58" t="str">
        <f>IF(G108="I",$K108,IF(G108="II",$K108-SUM(H$8:H107),IF(G108="III",$K108-SUM(H$8:H107),IF(G108="IV",$K108-SUM(H$8:H107),IF(G108="V",1-SUM(H$8:H107)," ")))))</f>
        <v xml:space="preserve"> </v>
      </c>
      <c r="I108" s="66" t="str">
        <f t="shared" si="31"/>
        <v/>
      </c>
      <c r="J108" s="61" t="str">
        <f>IF(I108="A",$K108,IF(I108="B",$K108-SUM(J$8:J107),IF(I108="C",$K108-SUM(J$8:J107),IF(I108="D",$K108-SUM(J$8:J107),IF(I108="E",1-SUM(J$8:J107)," ")))))</f>
        <v xml:space="preserve"> </v>
      </c>
      <c r="K108" s="58">
        <f>IF(C$4=0,0,(SUM(D$8:D108)/C$4))</f>
        <v>0</v>
      </c>
      <c r="L108" s="62" t="str">
        <f t="shared" si="32"/>
        <v xml:space="preserve"> </v>
      </c>
      <c r="M108" s="58" t="str">
        <f>IF(U108=2,K108,IF(W108=2,K108-SUM(M$8:M107),IF(X108=2,K108-SUM(M$8:M107),IF(X107=2,1-SUM(M$8:M107)," "))))</f>
        <v xml:space="preserve"> </v>
      </c>
      <c r="N108" s="58" t="str">
        <f t="shared" si="33"/>
        <v xml:space="preserve"> </v>
      </c>
      <c r="P108" s="58" t="str">
        <f>IF(O108="Plus",$K108,IF(O108="Basis",$K108-SUM(P$8:P107),IF(O108="Breedte",$K108-SUM(P$8:P107),IF(O107="Breedte",1-SUM(P$8:P107)," "))))</f>
        <v xml:space="preserve"> </v>
      </c>
      <c r="Q108" s="56" t="str">
        <f t="shared" si="48"/>
        <v/>
      </c>
      <c r="R108" s="196">
        <f t="shared" si="34"/>
        <v>207</v>
      </c>
      <c r="S108" s="1">
        <f t="shared" si="43"/>
        <v>173</v>
      </c>
      <c r="T108" s="2">
        <f t="shared" si="35"/>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6"/>
        <v>1</v>
      </c>
      <c r="Z108" s="1">
        <f t="shared" si="37"/>
        <v>1</v>
      </c>
      <c r="AA108" s="1">
        <f t="shared" si="38"/>
        <v>1</v>
      </c>
      <c r="AB108" s="1">
        <f t="shared" si="39"/>
        <v>1</v>
      </c>
      <c r="AD108" s="1">
        <f t="shared" si="44"/>
        <v>173</v>
      </c>
      <c r="AE108" s="2">
        <f t="shared" si="40"/>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41"/>
        <v>1</v>
      </c>
      <c r="AK108" s="1">
        <f t="shared" si="45"/>
        <v>1</v>
      </c>
      <c r="AL108" s="1">
        <f t="shared" si="46"/>
        <v>1</v>
      </c>
      <c r="AM108" s="1">
        <f t="shared" si="47"/>
        <v>1</v>
      </c>
    </row>
    <row r="109" spans="1:39" ht="12" customHeight="1" x14ac:dyDescent="0.15">
      <c r="A109" s="64">
        <f t="shared" si="28"/>
        <v>0</v>
      </c>
      <c r="B109" s="64">
        <f t="shared" si="29"/>
        <v>0</v>
      </c>
      <c r="C109" s="57">
        <f t="shared" si="42"/>
        <v>172</v>
      </c>
      <c r="F109" s="59">
        <f>IF(C109&lt;C$6,0,VLOOKUP(C109,index!$A:$M,2,0))</f>
        <v>207</v>
      </c>
      <c r="G109" s="57" t="str">
        <f t="shared" si="30"/>
        <v/>
      </c>
      <c r="H109" s="58" t="str">
        <f>IF(G109="I",$K109,IF(G109="II",$K109-SUM(H$8:H108),IF(G109="III",$K109-SUM(H$8:H108),IF(G109="IV",$K109-SUM(H$8:H108),IF(G109="V",1-SUM(H$8:H108)," ")))))</f>
        <v xml:space="preserve"> </v>
      </c>
      <c r="I109" s="66" t="str">
        <f t="shared" si="31"/>
        <v/>
      </c>
      <c r="J109" s="61" t="str">
        <f>IF(I109="A",$K109,IF(I109="B",$K109-SUM(J$8:J108),IF(I109="C",$K109-SUM(J$8:J108),IF(I109="D",$K109-SUM(J$8:J108),IF(I109="E",1-SUM(J$8:J108)," ")))))</f>
        <v xml:space="preserve"> </v>
      </c>
      <c r="K109" s="58">
        <f>IF(C$4=0,0,(SUM(D$8:D109)/C$4))</f>
        <v>0</v>
      </c>
      <c r="L109" s="62" t="str">
        <f t="shared" si="32"/>
        <v xml:space="preserve"> </v>
      </c>
      <c r="M109" s="58" t="str">
        <f>IF(U109=2,K109,IF(W109=2,K109-SUM(M$8:M108),IF(X109=2,K109-SUM(M$8:M108),IF(X108=2,1-SUM(M$8:M108)," "))))</f>
        <v xml:space="preserve"> </v>
      </c>
      <c r="N109" s="58" t="str">
        <f t="shared" si="33"/>
        <v xml:space="preserve"> </v>
      </c>
      <c r="P109" s="58" t="str">
        <f>IF(O109="Plus",$K109,IF(O109="Basis",$K109-SUM(P$8:P108),IF(O109="Breedte",$K109-SUM(P$8:P108),IF(O108="Breedte",1-SUM(P$8:P108)," "))))</f>
        <v xml:space="preserve"> </v>
      </c>
      <c r="Q109" s="56" t="str">
        <f t="shared" si="48"/>
        <v/>
      </c>
      <c r="R109" s="196">
        <f t="shared" si="34"/>
        <v>207</v>
      </c>
      <c r="S109" s="1">
        <f t="shared" si="43"/>
        <v>172</v>
      </c>
      <c r="T109" s="2">
        <f t="shared" si="35"/>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6"/>
        <v>1</v>
      </c>
      <c r="Z109" s="1">
        <f t="shared" si="37"/>
        <v>1</v>
      </c>
      <c r="AA109" s="1">
        <f t="shared" si="38"/>
        <v>1</v>
      </c>
      <c r="AB109" s="1">
        <f t="shared" si="39"/>
        <v>1</v>
      </c>
      <c r="AD109" s="1">
        <f t="shared" si="44"/>
        <v>172</v>
      </c>
      <c r="AE109" s="2">
        <f t="shared" si="40"/>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41"/>
        <v>1</v>
      </c>
      <c r="AK109" s="1">
        <f t="shared" si="45"/>
        <v>1</v>
      </c>
      <c r="AL109" s="1">
        <f t="shared" si="46"/>
        <v>1</v>
      </c>
      <c r="AM109" s="1">
        <f t="shared" si="47"/>
        <v>1</v>
      </c>
    </row>
    <row r="110" spans="1:39" ht="12" customHeight="1" x14ac:dyDescent="0.15">
      <c r="A110" s="64">
        <f t="shared" si="28"/>
        <v>0</v>
      </c>
      <c r="B110" s="64">
        <f t="shared" si="29"/>
        <v>0</v>
      </c>
      <c r="C110" s="57">
        <f t="shared" si="42"/>
        <v>171</v>
      </c>
      <c r="F110" s="59">
        <f>IF(C110&lt;C$6,0,VLOOKUP(C110,index!$A:$M,2,0))</f>
        <v>206</v>
      </c>
      <c r="G110" s="57" t="str">
        <f t="shared" si="30"/>
        <v/>
      </c>
      <c r="H110" s="58" t="str">
        <f>IF(G110="I",$K110,IF(G110="II",$K110-SUM(H$8:H109),IF(G110="III",$K110-SUM(H$8:H109),IF(G110="IV",$K110-SUM(H$8:H109),IF(G110="V",1-SUM(H$8:H109)," ")))))</f>
        <v xml:space="preserve"> </v>
      </c>
      <c r="I110" s="66" t="str">
        <f t="shared" si="31"/>
        <v/>
      </c>
      <c r="J110" s="61" t="str">
        <f>IF(I110="A",$K110,IF(I110="B",$K110-SUM(J$8:J109),IF(I110="C",$K110-SUM(J$8:J109),IF(I110="D",$K110-SUM(J$8:J109),IF(I110="E",1-SUM(J$8:J109)," ")))))</f>
        <v xml:space="preserve"> </v>
      </c>
      <c r="K110" s="58">
        <f>IF(C$4=0,0,(SUM(D$8:D110)/C$4))</f>
        <v>0</v>
      </c>
      <c r="L110" s="62" t="str">
        <f t="shared" si="32"/>
        <v xml:space="preserve"> </v>
      </c>
      <c r="M110" s="58" t="str">
        <f>IF(U110=2,K110,IF(W110=2,K110-SUM(M$8:M109),IF(X110=2,K110-SUM(M$8:M109),IF(X109=2,1-SUM(M$8:M109)," "))))</f>
        <v xml:space="preserve"> </v>
      </c>
      <c r="N110" s="58" t="str">
        <f t="shared" si="33"/>
        <v xml:space="preserve"> </v>
      </c>
      <c r="P110" s="58" t="str">
        <f>IF(O110="Plus",$K110,IF(O110="Basis",$K110-SUM(P$8:P109),IF(O110="Breedte",$K110-SUM(P$8:P109),IF(O109="Breedte",1-SUM(P$8:P109)," "))))</f>
        <v xml:space="preserve"> </v>
      </c>
      <c r="Q110" s="56" t="str">
        <f t="shared" ref="Q110:Q141" si="49">IF(L109="plus",IF(E110=0,"",CONCATENATE(E110,",")),IF(L109="basis",IF(E110=0,"",CONCATENATE(E110,",")),CONCATENATE(Q109,IF(E110=0,"",CONCATENATE(E110,", ")))))</f>
        <v/>
      </c>
      <c r="R110" s="196">
        <f t="shared" si="34"/>
        <v>206</v>
      </c>
      <c r="S110" s="1">
        <f t="shared" si="43"/>
        <v>171</v>
      </c>
      <c r="T110" s="2">
        <f t="shared" si="35"/>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6"/>
        <v>1</v>
      </c>
      <c r="Z110" s="1">
        <f t="shared" si="37"/>
        <v>1</v>
      </c>
      <c r="AA110" s="1">
        <f t="shared" si="38"/>
        <v>1</v>
      </c>
      <c r="AB110" s="1">
        <f t="shared" si="39"/>
        <v>1</v>
      </c>
      <c r="AD110" s="1">
        <f t="shared" si="44"/>
        <v>171</v>
      </c>
      <c r="AE110" s="2">
        <f t="shared" si="40"/>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41"/>
        <v>1</v>
      </c>
      <c r="AK110" s="1">
        <f t="shared" si="45"/>
        <v>1</v>
      </c>
      <c r="AL110" s="1">
        <f t="shared" si="46"/>
        <v>1</v>
      </c>
      <c r="AM110" s="1">
        <f t="shared" si="47"/>
        <v>1</v>
      </c>
    </row>
    <row r="111" spans="1:39" ht="12" customHeight="1" x14ac:dyDescent="0.15">
      <c r="A111" s="64">
        <f t="shared" si="28"/>
        <v>0</v>
      </c>
      <c r="B111" s="64">
        <f t="shared" si="29"/>
        <v>0</v>
      </c>
      <c r="C111" s="57">
        <f t="shared" si="42"/>
        <v>170</v>
      </c>
      <c r="F111" s="59">
        <f>IF(C111&lt;C$6,0,VLOOKUP(C111,index!$A:$M,2,0))</f>
        <v>206</v>
      </c>
      <c r="G111" s="57" t="str">
        <f t="shared" si="30"/>
        <v/>
      </c>
      <c r="H111" s="58" t="str">
        <f>IF(G111="I",$K111,IF(G111="II",$K111-SUM(H$8:H110),IF(G111="III",$K111-SUM(H$8:H110),IF(G111="IV",$K111-SUM(H$8:H110),IF(G111="V",1-SUM(H$8:H110)," ")))))</f>
        <v xml:space="preserve"> </v>
      </c>
      <c r="I111" s="66" t="str">
        <f t="shared" si="31"/>
        <v/>
      </c>
      <c r="J111" s="61" t="str">
        <f>IF(I111="A",$K111,IF(I111="B",$K111-SUM(J$8:J110),IF(I111="C",$K111-SUM(J$8:J110),IF(I111="D",$K111-SUM(J$8:J110),IF(I111="E",1-SUM(J$8:J110)," ")))))</f>
        <v xml:space="preserve"> </v>
      </c>
      <c r="K111" s="58">
        <f>IF(C$4=0,0,(SUM(D$8:D111)/C$4))</f>
        <v>0</v>
      </c>
      <c r="L111" s="62" t="str">
        <f t="shared" si="32"/>
        <v xml:space="preserve"> </v>
      </c>
      <c r="M111" s="58" t="str">
        <f>IF(U111=2,K111,IF(W111=2,K111-SUM(M$8:M110),IF(X111=2,K111-SUM(M$8:M110),IF(X110=2,1-SUM(M$8:M110)," "))))</f>
        <v xml:space="preserve"> </v>
      </c>
      <c r="N111" s="58" t="str">
        <f t="shared" si="33"/>
        <v xml:space="preserve"> </v>
      </c>
      <c r="P111" s="58" t="str">
        <f>IF(O111="Plus",$K111,IF(O111="Basis",$K111-SUM(P$8:P110),IF(O111="Breedte",$K111-SUM(P$8:P110),IF(O110="Breedte",1-SUM(P$8:P110)," "))))</f>
        <v xml:space="preserve"> </v>
      </c>
      <c r="Q111" s="56" t="str">
        <f t="shared" si="49"/>
        <v/>
      </c>
      <c r="R111" s="196">
        <f t="shared" si="34"/>
        <v>206</v>
      </c>
      <c r="S111" s="1">
        <f t="shared" si="43"/>
        <v>170</v>
      </c>
      <c r="T111" s="2">
        <f t="shared" si="35"/>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6"/>
        <v>1</v>
      </c>
      <c r="Z111" s="1">
        <f t="shared" si="37"/>
        <v>1</v>
      </c>
      <c r="AA111" s="1">
        <f t="shared" si="38"/>
        <v>1</v>
      </c>
      <c r="AB111" s="1">
        <f t="shared" si="39"/>
        <v>1</v>
      </c>
      <c r="AD111" s="1">
        <f t="shared" si="44"/>
        <v>170</v>
      </c>
      <c r="AE111" s="2">
        <f t="shared" si="40"/>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41"/>
        <v>1</v>
      </c>
      <c r="AK111" s="1">
        <f t="shared" si="45"/>
        <v>1</v>
      </c>
      <c r="AL111" s="1">
        <f t="shared" si="46"/>
        <v>1</v>
      </c>
      <c r="AM111" s="1">
        <f t="shared" si="47"/>
        <v>1</v>
      </c>
    </row>
    <row r="112" spans="1:39" ht="12" customHeight="1" x14ac:dyDescent="0.15">
      <c r="A112" s="64">
        <f t="shared" si="28"/>
        <v>0</v>
      </c>
      <c r="B112" s="64">
        <f t="shared" si="29"/>
        <v>0</v>
      </c>
      <c r="C112" s="57">
        <f t="shared" si="42"/>
        <v>169</v>
      </c>
      <c r="F112" s="59">
        <f>IF(C112&lt;C$6,0,VLOOKUP(C112,index!$A:$M,2,0))</f>
        <v>206</v>
      </c>
      <c r="G112" s="57" t="str">
        <f t="shared" si="30"/>
        <v/>
      </c>
      <c r="H112" s="58" t="str">
        <f>IF(G112="I",$K112,IF(G112="II",$K112-SUM(H$8:H111),IF(G112="III",$K112-SUM(H$8:H111),IF(G112="IV",$K112-SUM(H$8:H111),IF(G112="V",1-SUM(H$8:H111)," ")))))</f>
        <v xml:space="preserve"> </v>
      </c>
      <c r="I112" s="66" t="str">
        <f t="shared" si="31"/>
        <v/>
      </c>
      <c r="J112" s="61" t="str">
        <f>IF(I112="A",$K112,IF(I112="B",$K112-SUM(J$8:J111),IF(I112="C",$K112-SUM(J$8:J111),IF(I112="D",$K112-SUM(J$8:J111),IF(I112="E",1-SUM(J$8:J111)," ")))))</f>
        <v xml:space="preserve"> </v>
      </c>
      <c r="K112" s="58">
        <f>IF(C$4=0,0,(SUM(D$8:D112)/C$4))</f>
        <v>0</v>
      </c>
      <c r="L112" s="62" t="str">
        <f t="shared" si="32"/>
        <v xml:space="preserve"> </v>
      </c>
      <c r="M112" s="58" t="str">
        <f>IF(U112=2,K112,IF(W112=2,K112-SUM(M$8:M111),IF(X112=2,K112-SUM(M$8:M111),IF(X111=2,1-SUM(M$8:M111)," "))))</f>
        <v xml:space="preserve"> </v>
      </c>
      <c r="N112" s="58" t="str">
        <f t="shared" si="33"/>
        <v xml:space="preserve"> </v>
      </c>
      <c r="P112" s="58" t="str">
        <f>IF(O112="Plus",$K112,IF(O112="Basis",$K112-SUM(P$8:P111),IF(O112="Breedte",$K112-SUM(P$8:P111),IF(O111="Breedte",1-SUM(P$8:P111)," "))))</f>
        <v xml:space="preserve"> </v>
      </c>
      <c r="Q112" s="56" t="str">
        <f t="shared" si="49"/>
        <v/>
      </c>
      <c r="R112" s="196">
        <f t="shared" si="34"/>
        <v>206</v>
      </c>
      <c r="S112" s="1">
        <f t="shared" si="43"/>
        <v>169</v>
      </c>
      <c r="T112" s="2">
        <f t="shared" si="35"/>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6"/>
        <v>1</v>
      </c>
      <c r="Z112" s="1">
        <f t="shared" si="37"/>
        <v>1</v>
      </c>
      <c r="AA112" s="1">
        <f t="shared" si="38"/>
        <v>1</v>
      </c>
      <c r="AB112" s="1">
        <f t="shared" si="39"/>
        <v>1</v>
      </c>
      <c r="AD112" s="1">
        <f t="shared" si="44"/>
        <v>169</v>
      </c>
      <c r="AE112" s="2">
        <f t="shared" si="40"/>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41"/>
        <v>1</v>
      </c>
      <c r="AK112" s="1">
        <f t="shared" si="45"/>
        <v>1</v>
      </c>
      <c r="AL112" s="1">
        <f t="shared" si="46"/>
        <v>1</v>
      </c>
      <c r="AM112" s="1">
        <f t="shared" si="47"/>
        <v>1</v>
      </c>
    </row>
    <row r="113" spans="1:39" ht="12" customHeight="1" x14ac:dyDescent="0.15">
      <c r="A113" s="64">
        <f t="shared" si="28"/>
        <v>0</v>
      </c>
      <c r="B113" s="64">
        <f t="shared" si="29"/>
        <v>0</v>
      </c>
      <c r="C113" s="57">
        <f t="shared" si="42"/>
        <v>168</v>
      </c>
      <c r="F113" s="59">
        <f>IF(C113&lt;C$6,0,VLOOKUP(C113,index!$A:$M,2,0))</f>
        <v>205</v>
      </c>
      <c r="G113" s="57" t="str">
        <f t="shared" si="30"/>
        <v/>
      </c>
      <c r="H113" s="58" t="str">
        <f>IF(G113="I",$K113,IF(G113="II",$K113-SUM(H$8:H112),IF(G113="III",$K113-SUM(H$8:H112),IF(G113="IV",$K113-SUM(H$8:H112),IF(G113="V",1-SUM(H$8:H112)," ")))))</f>
        <v xml:space="preserve"> </v>
      </c>
      <c r="I113" s="66" t="str">
        <f t="shared" si="31"/>
        <v/>
      </c>
      <c r="J113" s="61" t="str">
        <f>IF(I113="A",$K113,IF(I113="B",$K113-SUM(J$8:J112),IF(I113="C",$K113-SUM(J$8:J112),IF(I113="D",$K113-SUM(J$8:J112),IF(I113="E",1-SUM(J$8:J112)," ")))))</f>
        <v xml:space="preserve"> </v>
      </c>
      <c r="K113" s="58">
        <f>IF(C$4=0,0,(SUM(D$8:D113)/C$4))</f>
        <v>0</v>
      </c>
      <c r="L113" s="62" t="str">
        <f t="shared" si="32"/>
        <v xml:space="preserve"> </v>
      </c>
      <c r="M113" s="58" t="str">
        <f>IF(U113=2,K113,IF(W113=2,K113-SUM(M$8:M112),IF(X113=2,K113-SUM(M$8:M112),IF(X112=2,1-SUM(M$8:M112)," "))))</f>
        <v xml:space="preserve"> </v>
      </c>
      <c r="N113" s="58" t="str">
        <f t="shared" si="33"/>
        <v xml:space="preserve"> </v>
      </c>
      <c r="P113" s="58" t="str">
        <f>IF(O113="Plus",$K113,IF(O113="Basis",$K113-SUM(P$8:P112),IF(O113="Breedte",$K113-SUM(P$8:P112),IF(O112="Breedte",1-SUM(P$8:P112)," "))))</f>
        <v xml:space="preserve"> </v>
      </c>
      <c r="Q113" s="56" t="str">
        <f t="shared" si="49"/>
        <v/>
      </c>
      <c r="R113" s="196">
        <f t="shared" si="34"/>
        <v>205</v>
      </c>
      <c r="S113" s="1">
        <f t="shared" si="43"/>
        <v>168</v>
      </c>
      <c r="T113" s="2">
        <f t="shared" si="35"/>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6"/>
        <v>1</v>
      </c>
      <c r="Z113" s="1">
        <f t="shared" si="37"/>
        <v>1</v>
      </c>
      <c r="AA113" s="1">
        <f t="shared" si="38"/>
        <v>1</v>
      </c>
      <c r="AB113" s="1">
        <f t="shared" si="39"/>
        <v>1</v>
      </c>
      <c r="AD113" s="1">
        <f t="shared" si="44"/>
        <v>168</v>
      </c>
      <c r="AE113" s="2">
        <f t="shared" si="40"/>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41"/>
        <v>1</v>
      </c>
      <c r="AK113" s="1">
        <f t="shared" si="45"/>
        <v>1</v>
      </c>
      <c r="AL113" s="1">
        <f t="shared" si="46"/>
        <v>1</v>
      </c>
      <c r="AM113" s="1">
        <f t="shared" si="47"/>
        <v>1</v>
      </c>
    </row>
    <row r="114" spans="1:39" ht="12" customHeight="1" x14ac:dyDescent="0.15">
      <c r="A114" s="64">
        <f t="shared" si="28"/>
        <v>0</v>
      </c>
      <c r="B114" s="64">
        <f t="shared" si="29"/>
        <v>0</v>
      </c>
      <c r="C114" s="57">
        <f t="shared" si="42"/>
        <v>167</v>
      </c>
      <c r="F114" s="59">
        <f>IF(C114&lt;C$6,0,VLOOKUP(C114,index!$A:$M,2,0))</f>
        <v>205</v>
      </c>
      <c r="G114" s="57" t="str">
        <f t="shared" si="30"/>
        <v/>
      </c>
      <c r="H114" s="58" t="str">
        <f>IF(G114="I",$K114,IF(G114="II",$K114-SUM(H$8:H113),IF(G114="III",$K114-SUM(H$8:H113),IF(G114="IV",$K114-SUM(H$8:H113),IF(G114="V",1-SUM(H$8:H113)," ")))))</f>
        <v xml:space="preserve"> </v>
      </c>
      <c r="I114" s="66" t="str">
        <f t="shared" si="31"/>
        <v/>
      </c>
      <c r="J114" s="61" t="str">
        <f>IF(I114="A",$K114,IF(I114="B",$K114-SUM(J$8:J113),IF(I114="C",$K114-SUM(J$8:J113),IF(I114="D",$K114-SUM(J$8:J113),IF(I114="E",1-SUM(J$8:J113)," ")))))</f>
        <v xml:space="preserve"> </v>
      </c>
      <c r="K114" s="58">
        <f>IF(C$4=0,0,(SUM(D$8:D114)/C$4))</f>
        <v>0</v>
      </c>
      <c r="L114" s="62" t="str">
        <f t="shared" si="32"/>
        <v xml:space="preserve"> </v>
      </c>
      <c r="M114" s="58" t="str">
        <f>IF(U114=2,K114,IF(W114=2,K114-SUM(M$8:M113),IF(X114=2,K114-SUM(M$8:M113),IF(X113=2,1-SUM(M$8:M113)," "))))</f>
        <v xml:space="preserve"> </v>
      </c>
      <c r="N114" s="58" t="str">
        <f t="shared" si="33"/>
        <v xml:space="preserve"> </v>
      </c>
      <c r="P114" s="58" t="str">
        <f>IF(O114="Plus",$K114,IF(O114="Basis",$K114-SUM(P$8:P113),IF(O114="Breedte",$K114-SUM(P$8:P113),IF(O113="Breedte",1-SUM(P$8:P113)," "))))</f>
        <v xml:space="preserve"> </v>
      </c>
      <c r="Q114" s="56" t="str">
        <f t="shared" si="49"/>
        <v/>
      </c>
      <c r="R114" s="196">
        <f t="shared" si="34"/>
        <v>205</v>
      </c>
      <c r="S114" s="1">
        <f t="shared" si="43"/>
        <v>167</v>
      </c>
      <c r="T114" s="2">
        <f t="shared" si="35"/>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6"/>
        <v>1</v>
      </c>
      <c r="Z114" s="1">
        <f t="shared" si="37"/>
        <v>1</v>
      </c>
      <c r="AA114" s="1">
        <f t="shared" si="38"/>
        <v>1</v>
      </c>
      <c r="AB114" s="1">
        <f t="shared" si="39"/>
        <v>1</v>
      </c>
      <c r="AD114" s="1">
        <f t="shared" si="44"/>
        <v>167</v>
      </c>
      <c r="AE114" s="2">
        <f t="shared" si="40"/>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41"/>
        <v>1</v>
      </c>
      <c r="AK114" s="1">
        <f t="shared" si="45"/>
        <v>1</v>
      </c>
      <c r="AL114" s="1">
        <f t="shared" si="46"/>
        <v>1</v>
      </c>
      <c r="AM114" s="1">
        <f t="shared" si="47"/>
        <v>1</v>
      </c>
    </row>
    <row r="115" spans="1:39" ht="12" customHeight="1" x14ac:dyDescent="0.15">
      <c r="A115" s="64">
        <f t="shared" si="28"/>
        <v>0</v>
      </c>
      <c r="B115" s="64">
        <f t="shared" si="29"/>
        <v>0</v>
      </c>
      <c r="C115" s="57">
        <f t="shared" si="42"/>
        <v>166</v>
      </c>
      <c r="F115" s="59">
        <f>IF(C115&lt;C$6,0,VLOOKUP(C115,index!$A:$M,2,0))</f>
        <v>205</v>
      </c>
      <c r="G115" s="57" t="str">
        <f t="shared" si="30"/>
        <v/>
      </c>
      <c r="H115" s="58" t="str">
        <f>IF(G115="I",$K115,IF(G115="II",$K115-SUM(H$8:H114),IF(G115="III",$K115-SUM(H$8:H114),IF(G115="IV",$K115-SUM(H$8:H114),IF(G115="V",1-SUM(H$8:H114)," ")))))</f>
        <v xml:space="preserve"> </v>
      </c>
      <c r="I115" s="66" t="str">
        <f t="shared" si="31"/>
        <v/>
      </c>
      <c r="J115" s="61" t="str">
        <f>IF(I115="A",$K115,IF(I115="B",$K115-SUM(J$8:J114),IF(I115="C",$K115-SUM(J$8:J114),IF(I115="D",$K115-SUM(J$8:J114),IF(I115="E",1-SUM(J$8:J114)," ")))))</f>
        <v xml:space="preserve"> </v>
      </c>
      <c r="K115" s="58">
        <f>IF(C$4=0,0,(SUM(D$8:D115)/C$4))</f>
        <v>0</v>
      </c>
      <c r="L115" s="62" t="str">
        <f t="shared" si="32"/>
        <v xml:space="preserve"> </v>
      </c>
      <c r="M115" s="58" t="str">
        <f>IF(U115=2,K115,IF(W115=2,K115-SUM(M$8:M114),IF(X115=2,K115-SUM(M$8:M114),IF(X114=2,1-SUM(M$8:M114)," "))))</f>
        <v xml:space="preserve"> </v>
      </c>
      <c r="N115" s="58" t="str">
        <f t="shared" si="33"/>
        <v xml:space="preserve"> </v>
      </c>
      <c r="P115" s="58" t="str">
        <f>IF(O115="Plus",$K115,IF(O115="Basis",$K115-SUM(P$8:P114),IF(O115="Breedte",$K115-SUM(P$8:P114),IF(O114="Breedte",1-SUM(P$8:P114)," "))))</f>
        <v xml:space="preserve"> </v>
      </c>
      <c r="Q115" s="56" t="str">
        <f t="shared" si="49"/>
        <v/>
      </c>
      <c r="R115" s="196">
        <f t="shared" si="34"/>
        <v>205</v>
      </c>
      <c r="S115" s="1">
        <f t="shared" si="43"/>
        <v>166</v>
      </c>
      <c r="T115" s="2">
        <f t="shared" si="35"/>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6"/>
        <v>1</v>
      </c>
      <c r="Z115" s="1">
        <f t="shared" si="37"/>
        <v>1</v>
      </c>
      <c r="AA115" s="1">
        <f t="shared" si="38"/>
        <v>1</v>
      </c>
      <c r="AB115" s="1">
        <f t="shared" si="39"/>
        <v>1</v>
      </c>
      <c r="AD115" s="1">
        <f t="shared" si="44"/>
        <v>166</v>
      </c>
      <c r="AE115" s="2">
        <f t="shared" si="40"/>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41"/>
        <v>1</v>
      </c>
      <c r="AK115" s="1">
        <f t="shared" si="45"/>
        <v>1</v>
      </c>
      <c r="AL115" s="1">
        <f t="shared" si="46"/>
        <v>1</v>
      </c>
      <c r="AM115" s="1">
        <f t="shared" si="47"/>
        <v>1</v>
      </c>
    </row>
    <row r="116" spans="1:39" ht="12" customHeight="1" x14ac:dyDescent="0.15">
      <c r="A116" s="64">
        <f t="shared" si="28"/>
        <v>0</v>
      </c>
      <c r="B116" s="64">
        <f t="shared" si="29"/>
        <v>0</v>
      </c>
      <c r="C116" s="57">
        <f t="shared" si="42"/>
        <v>165</v>
      </c>
      <c r="F116" s="59">
        <f>IF(C116&lt;C$6,0,VLOOKUP(C116,index!$A:$M,2,0))</f>
        <v>204</v>
      </c>
      <c r="G116" s="57" t="str">
        <f t="shared" si="30"/>
        <v/>
      </c>
      <c r="H116" s="58" t="str">
        <f>IF(G116="I",$K116,IF(G116="II",$K116-SUM(H$8:H115),IF(G116="III",$K116-SUM(H$8:H115),IF(G116="IV",$K116-SUM(H$8:H115),IF(G116="V",1-SUM(H$8:H115)," ")))))</f>
        <v xml:space="preserve"> </v>
      </c>
      <c r="I116" s="66" t="str">
        <f t="shared" si="31"/>
        <v/>
      </c>
      <c r="J116" s="61" t="str">
        <f>IF(I116="A",$K116,IF(I116="B",$K116-SUM(J$8:J115),IF(I116="C",$K116-SUM(J$8:J115),IF(I116="D",$K116-SUM(J$8:J115),IF(I116="E",1-SUM(J$8:J115)," ")))))</f>
        <v xml:space="preserve"> </v>
      </c>
      <c r="K116" s="58">
        <f>IF(C$4=0,0,(SUM(D$8:D116)/C$4))</f>
        <v>0</v>
      </c>
      <c r="L116" s="62" t="str">
        <f t="shared" si="32"/>
        <v xml:space="preserve"> </v>
      </c>
      <c r="M116" s="58" t="str">
        <f>IF(U116=2,K116,IF(W116=2,K116-SUM(M$8:M115),IF(X116=2,K116-SUM(M$8:M115),IF(X115=2,1-SUM(M$8:M115)," "))))</f>
        <v xml:space="preserve"> </v>
      </c>
      <c r="N116" s="58" t="str">
        <f t="shared" si="33"/>
        <v xml:space="preserve"> </v>
      </c>
      <c r="P116" s="58" t="str">
        <f>IF(O116="Plus",$K116,IF(O116="Basis",$K116-SUM(P$8:P115),IF(O116="Breedte",$K116-SUM(P$8:P115),IF(O115="Breedte",1-SUM(P$8:P115)," "))))</f>
        <v xml:space="preserve"> </v>
      </c>
      <c r="Q116" s="56" t="str">
        <f t="shared" si="49"/>
        <v/>
      </c>
      <c r="R116" s="196">
        <f t="shared" si="34"/>
        <v>204</v>
      </c>
      <c r="S116" s="1">
        <f t="shared" si="43"/>
        <v>165</v>
      </c>
      <c r="T116" s="2">
        <f t="shared" si="35"/>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6"/>
        <v>1</v>
      </c>
      <c r="Z116" s="1">
        <f t="shared" si="37"/>
        <v>1</v>
      </c>
      <c r="AA116" s="1">
        <f t="shared" si="38"/>
        <v>1</v>
      </c>
      <c r="AB116" s="1">
        <f t="shared" si="39"/>
        <v>1</v>
      </c>
      <c r="AD116" s="1">
        <f t="shared" si="44"/>
        <v>165</v>
      </c>
      <c r="AE116" s="2">
        <f t="shared" si="40"/>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41"/>
        <v>1</v>
      </c>
      <c r="AK116" s="1">
        <f t="shared" si="45"/>
        <v>1</v>
      </c>
      <c r="AL116" s="1">
        <f t="shared" si="46"/>
        <v>1</v>
      </c>
      <c r="AM116" s="1">
        <f t="shared" si="47"/>
        <v>1</v>
      </c>
    </row>
    <row r="117" spans="1:39" ht="12" customHeight="1" x14ac:dyDescent="0.15">
      <c r="A117" s="64">
        <f t="shared" si="28"/>
        <v>0</v>
      </c>
      <c r="B117" s="64">
        <f t="shared" si="29"/>
        <v>0</v>
      </c>
      <c r="C117" s="57">
        <f t="shared" si="42"/>
        <v>164</v>
      </c>
      <c r="F117" s="59">
        <f>IF(C117&lt;C$6,0,VLOOKUP(C117,index!$A:$M,2,0))</f>
        <v>204</v>
      </c>
      <c r="G117" s="57" t="str">
        <f t="shared" si="30"/>
        <v/>
      </c>
      <c r="H117" s="58" t="str">
        <f>IF(G117="I",$K117,IF(G117="II",$K117-SUM(H$8:H116),IF(G117="III",$K117-SUM(H$8:H116),IF(G117="IV",$K117-SUM(H$8:H116),IF(G117="V",1-SUM(H$8:H116)," ")))))</f>
        <v xml:space="preserve"> </v>
      </c>
      <c r="I117" s="66" t="str">
        <f t="shared" si="31"/>
        <v/>
      </c>
      <c r="J117" s="61" t="str">
        <f>IF(I117="A",$K117,IF(I117="B",$K117-SUM(J$8:J116),IF(I117="C",$K117-SUM(J$8:J116),IF(I117="D",$K117-SUM(J$8:J116),IF(I117="E",1-SUM(J$8:J116)," ")))))</f>
        <v xml:space="preserve"> </v>
      </c>
      <c r="K117" s="58">
        <f>IF(C$4=0,0,(SUM(D$8:D117)/C$4))</f>
        <v>0</v>
      </c>
      <c r="L117" s="62" t="str">
        <f t="shared" si="32"/>
        <v xml:space="preserve"> </v>
      </c>
      <c r="M117" s="58" t="str">
        <f>IF(U117=2,K117,IF(W117=2,K117-SUM(M$8:M116),IF(X117=2,K117-SUM(M$8:M116),IF(X116=2,1-SUM(M$8:M116)," "))))</f>
        <v xml:space="preserve"> </v>
      </c>
      <c r="N117" s="58" t="str">
        <f t="shared" si="33"/>
        <v xml:space="preserve"> </v>
      </c>
      <c r="P117" s="58" t="str">
        <f>IF(O117="Plus",$K117,IF(O117="Basis",$K117-SUM(P$8:P116),IF(O117="Breedte",$K117-SUM(P$8:P116),IF(O116="Breedte",1-SUM(P$8:P116)," "))))</f>
        <v xml:space="preserve"> </v>
      </c>
      <c r="Q117" s="56" t="str">
        <f t="shared" si="49"/>
        <v/>
      </c>
      <c r="R117" s="196">
        <f t="shared" si="34"/>
        <v>204</v>
      </c>
      <c r="S117" s="1">
        <f t="shared" si="43"/>
        <v>164</v>
      </c>
      <c r="T117" s="2">
        <f t="shared" si="35"/>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6"/>
        <v>1</v>
      </c>
      <c r="Z117" s="1">
        <f t="shared" si="37"/>
        <v>1</v>
      </c>
      <c r="AA117" s="1">
        <f t="shared" si="38"/>
        <v>1</v>
      </c>
      <c r="AB117" s="1">
        <f t="shared" si="39"/>
        <v>1</v>
      </c>
      <c r="AD117" s="1">
        <f t="shared" si="44"/>
        <v>164</v>
      </c>
      <c r="AE117" s="2">
        <f t="shared" si="40"/>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41"/>
        <v>1</v>
      </c>
      <c r="AK117" s="1">
        <f t="shared" si="45"/>
        <v>1</v>
      </c>
      <c r="AL117" s="1">
        <f t="shared" si="46"/>
        <v>1</v>
      </c>
      <c r="AM117" s="1">
        <f t="shared" si="47"/>
        <v>1</v>
      </c>
    </row>
    <row r="118" spans="1:39" ht="12" customHeight="1" x14ac:dyDescent="0.15">
      <c r="A118" s="64">
        <f t="shared" si="28"/>
        <v>0</v>
      </c>
      <c r="B118" s="64">
        <f t="shared" si="29"/>
        <v>20</v>
      </c>
      <c r="C118" s="57">
        <f t="shared" si="42"/>
        <v>163</v>
      </c>
      <c r="F118" s="59">
        <f>IF(C118&lt;C$6,0,VLOOKUP(C118,index!$A:$M,2,0))</f>
        <v>204</v>
      </c>
      <c r="G118" s="57" t="str">
        <f t="shared" si="30"/>
        <v>II</v>
      </c>
      <c r="H118" s="58">
        <f>IF(G118="I",$K118,IF(G118="II",$K118-SUM(H$8:H117),IF(G118="III",$K118-SUM(H$8:H117),IF(G118="IV",$K118-SUM(H$8:H117),IF(G118="V",1-SUM(H$8:H117)," ")))))</f>
        <v>0</v>
      </c>
      <c r="I118" s="66" t="str">
        <f t="shared" si="31"/>
        <v/>
      </c>
      <c r="J118" s="61" t="str">
        <f>IF(I118="A",$K118,IF(I118="B",$K118-SUM(J$8:J117),IF(I118="C",$K118-SUM(J$8:J117),IF(I118="D",$K118-SUM(J$8:J117),IF(I118="E",1-SUM(J$8:J117)," ")))))</f>
        <v xml:space="preserve"> </v>
      </c>
      <c r="K118" s="58">
        <f>IF(C$4=0,0,(SUM(D$8:D118)/C$4))</f>
        <v>0</v>
      </c>
      <c r="L118" s="62" t="str">
        <f t="shared" si="32"/>
        <v xml:space="preserve"> </v>
      </c>
      <c r="M118" s="58" t="str">
        <f>IF(U118=2,K118,IF(W118=2,K118-SUM(M$8:M117),IF(X118=2,K118-SUM(M$8:M117),IF(X117=2,1-SUM(M$8:M117)," "))))</f>
        <v xml:space="preserve"> </v>
      </c>
      <c r="N118" s="58" t="str">
        <f t="shared" si="33"/>
        <v xml:space="preserve"> </v>
      </c>
      <c r="P118" s="58" t="str">
        <f>IF(O118="Plus",$K118,IF(O118="Basis",$K118-SUM(P$8:P117),IF(O118="Breedte",$K118-SUM(P$8:P117),IF(O117="Breedte",1-SUM(P$8:P117)," "))))</f>
        <v xml:space="preserve"> </v>
      </c>
      <c r="Q118" s="56" t="str">
        <f t="shared" si="49"/>
        <v/>
      </c>
      <c r="R118" s="196">
        <f t="shared" si="34"/>
        <v>204</v>
      </c>
      <c r="S118" s="1">
        <f t="shared" si="43"/>
        <v>163</v>
      </c>
      <c r="T118" s="2">
        <f t="shared" si="35"/>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6"/>
        <v>1</v>
      </c>
      <c r="Z118" s="1">
        <f t="shared" si="37"/>
        <v>1</v>
      </c>
      <c r="AA118" s="1">
        <f t="shared" si="38"/>
        <v>1</v>
      </c>
      <c r="AB118" s="1">
        <f t="shared" si="39"/>
        <v>1</v>
      </c>
      <c r="AD118" s="1">
        <f t="shared" si="44"/>
        <v>163</v>
      </c>
      <c r="AE118" s="2">
        <f t="shared" si="40"/>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41"/>
        <v>1</v>
      </c>
      <c r="AK118" s="1">
        <f t="shared" si="45"/>
        <v>1</v>
      </c>
      <c r="AL118" s="1">
        <f t="shared" si="46"/>
        <v>1</v>
      </c>
      <c r="AM118" s="1">
        <f t="shared" si="47"/>
        <v>1</v>
      </c>
    </row>
    <row r="119" spans="1:39" ht="12" customHeight="1" x14ac:dyDescent="0.15">
      <c r="A119" s="64">
        <f t="shared" si="28"/>
        <v>0</v>
      </c>
      <c r="B119" s="64">
        <f t="shared" si="29"/>
        <v>0</v>
      </c>
      <c r="C119" s="57">
        <f t="shared" si="42"/>
        <v>162</v>
      </c>
      <c r="F119" s="59">
        <f>IF(C119&lt;C$6,0,VLOOKUP(C119,index!$A:$M,2,0))</f>
        <v>203</v>
      </c>
      <c r="G119" s="57" t="str">
        <f t="shared" si="30"/>
        <v/>
      </c>
      <c r="H119" s="58" t="str">
        <f>IF(G119="I",$K119,IF(G119="II",$K119-SUM(H$8:H118),IF(G119="III",$K119-SUM(H$8:H118),IF(G119="IV",$K119-SUM(H$8:H118),IF(G119="V",1-SUM(H$8:H118)," ")))))</f>
        <v xml:space="preserve"> </v>
      </c>
      <c r="I119" s="66" t="str">
        <f t="shared" si="31"/>
        <v/>
      </c>
      <c r="J119" s="61" t="str">
        <f>IF(I119="A",$K119,IF(I119="B",$K119-SUM(J$8:J118),IF(I119="C",$K119-SUM(J$8:J118),IF(I119="D",$K119-SUM(J$8:J118),IF(I119="E",1-SUM(J$8:J118)," ")))))</f>
        <v xml:space="preserve"> </v>
      </c>
      <c r="K119" s="58">
        <f>IF(C$4=0,0,(SUM(D$8:D119)/C$4))</f>
        <v>0</v>
      </c>
      <c r="L119" s="62" t="str">
        <f t="shared" si="32"/>
        <v xml:space="preserve"> </v>
      </c>
      <c r="M119" s="58" t="str">
        <f>IF(U119=2,K119,IF(W119=2,K119-SUM(M$8:M118),IF(X119=2,K119-SUM(M$8:M118),IF(X118=2,1-SUM(M$8:M118)," "))))</f>
        <v xml:space="preserve"> </v>
      </c>
      <c r="N119" s="58" t="str">
        <f t="shared" si="33"/>
        <v xml:space="preserve"> </v>
      </c>
      <c r="P119" s="58" t="str">
        <f>IF(O119="Plus",$K119,IF(O119="Basis",$K119-SUM(P$8:P118),IF(O119="Breedte",$K119-SUM(P$8:P118),IF(O118="Breedte",1-SUM(P$8:P118)," "))))</f>
        <v xml:space="preserve"> </v>
      </c>
      <c r="Q119" s="56" t="str">
        <f t="shared" si="49"/>
        <v/>
      </c>
      <c r="R119" s="196">
        <f t="shared" si="34"/>
        <v>203</v>
      </c>
      <c r="S119" s="1">
        <f t="shared" si="43"/>
        <v>162</v>
      </c>
      <c r="T119" s="2">
        <f t="shared" si="35"/>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6"/>
        <v>1</v>
      </c>
      <c r="Z119" s="1">
        <f t="shared" si="37"/>
        <v>1</v>
      </c>
      <c r="AA119" s="1">
        <f t="shared" si="38"/>
        <v>1</v>
      </c>
      <c r="AB119" s="1">
        <f t="shared" si="39"/>
        <v>1</v>
      </c>
      <c r="AD119" s="1">
        <f t="shared" si="44"/>
        <v>162</v>
      </c>
      <c r="AE119" s="2">
        <f t="shared" si="40"/>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41"/>
        <v>1</v>
      </c>
      <c r="AK119" s="1">
        <f t="shared" si="45"/>
        <v>1</v>
      </c>
      <c r="AL119" s="1">
        <f t="shared" si="46"/>
        <v>1</v>
      </c>
      <c r="AM119" s="1">
        <f t="shared" si="47"/>
        <v>1</v>
      </c>
    </row>
    <row r="120" spans="1:39" ht="12" customHeight="1" x14ac:dyDescent="0.15">
      <c r="A120" s="64">
        <f t="shared" si="28"/>
        <v>0</v>
      </c>
      <c r="B120" s="64">
        <f t="shared" si="29"/>
        <v>0</v>
      </c>
      <c r="C120" s="57">
        <f t="shared" si="42"/>
        <v>161</v>
      </c>
      <c r="F120" s="59">
        <f>IF(C120&lt;C$6,0,VLOOKUP(C120,index!$A:$M,2,0))</f>
        <v>203</v>
      </c>
      <c r="G120" s="57" t="str">
        <f t="shared" si="30"/>
        <v/>
      </c>
      <c r="H120" s="58" t="str">
        <f>IF(G120="I",$K120,IF(G120="II",$K120-SUM(H$8:H119),IF(G120="III",$K120-SUM(H$8:H119),IF(G120="IV",$K120-SUM(H$8:H119),IF(G120="V",1-SUM(H$8:H119)," ")))))</f>
        <v xml:space="preserve"> </v>
      </c>
      <c r="I120" s="66" t="str">
        <f t="shared" si="31"/>
        <v/>
      </c>
      <c r="J120" s="61" t="str">
        <f>IF(I120="A",$K120,IF(I120="B",$K120-SUM(J$8:J119),IF(I120="C",$K120-SUM(J$8:J119),IF(I120="D",$K120-SUM(J$8:J119),IF(I120="E",1-SUM(J$8:J119)," ")))))</f>
        <v xml:space="preserve"> </v>
      </c>
      <c r="K120" s="58">
        <f>IF(C$4=0,0,(SUM(D$8:D120)/C$4))</f>
        <v>0</v>
      </c>
      <c r="L120" s="62" t="str">
        <f t="shared" si="32"/>
        <v xml:space="preserve"> </v>
      </c>
      <c r="M120" s="58" t="str">
        <f>IF(U120=2,K120,IF(W120=2,K120-SUM(M$8:M119),IF(X120=2,K120-SUM(M$8:M119),IF(X119=2,1-SUM(M$8:M119)," "))))</f>
        <v xml:space="preserve"> </v>
      </c>
      <c r="N120" s="58" t="str">
        <f t="shared" si="33"/>
        <v xml:space="preserve"> </v>
      </c>
      <c r="P120" s="58" t="str">
        <f>IF(O120="Plus",$K120,IF(O120="Basis",$K120-SUM(P$8:P119),IF(O120="Breedte",$K120-SUM(P$8:P119),IF(O119="Breedte",1-SUM(P$8:P119)," "))))</f>
        <v xml:space="preserve"> </v>
      </c>
      <c r="Q120" s="56" t="str">
        <f t="shared" si="49"/>
        <v/>
      </c>
      <c r="R120" s="196">
        <f t="shared" si="34"/>
        <v>203</v>
      </c>
      <c r="S120" s="1">
        <f t="shared" si="43"/>
        <v>161</v>
      </c>
      <c r="T120" s="2">
        <f t="shared" si="35"/>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6"/>
        <v>1</v>
      </c>
      <c r="Z120" s="1">
        <f t="shared" si="37"/>
        <v>1</v>
      </c>
      <c r="AA120" s="1">
        <f t="shared" si="38"/>
        <v>1</v>
      </c>
      <c r="AB120" s="1">
        <f t="shared" si="39"/>
        <v>1</v>
      </c>
      <c r="AD120" s="1">
        <f t="shared" si="44"/>
        <v>161</v>
      </c>
      <c r="AE120" s="2">
        <f t="shared" si="40"/>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41"/>
        <v>1</v>
      </c>
      <c r="AK120" s="1">
        <f t="shared" si="45"/>
        <v>1</v>
      </c>
      <c r="AL120" s="1">
        <f t="shared" si="46"/>
        <v>1</v>
      </c>
      <c r="AM120" s="1">
        <f t="shared" si="47"/>
        <v>1</v>
      </c>
    </row>
    <row r="121" spans="1:39" ht="12" customHeight="1" x14ac:dyDescent="0.15">
      <c r="A121" s="64">
        <f t="shared" si="28"/>
        <v>0</v>
      </c>
      <c r="B121" s="64">
        <f t="shared" si="29"/>
        <v>0</v>
      </c>
      <c r="C121" s="57">
        <f t="shared" si="42"/>
        <v>160</v>
      </c>
      <c r="F121" s="59">
        <f>IF(C121&lt;C$6,0,VLOOKUP(C121,index!$A:$M,2,0))</f>
        <v>203</v>
      </c>
      <c r="G121" s="57" t="str">
        <f t="shared" si="30"/>
        <v/>
      </c>
      <c r="H121" s="58" t="str">
        <f>IF(G121="I",$K121,IF(G121="II",$K121-SUM(H$8:H120),IF(G121="III",$K121-SUM(H$8:H120),IF(G121="IV",$K121-SUM(H$8:H120),IF(G121="V",1-SUM(H$8:H120)," ")))))</f>
        <v xml:space="preserve"> </v>
      </c>
      <c r="I121" s="66" t="str">
        <f t="shared" si="31"/>
        <v/>
      </c>
      <c r="J121" s="61" t="str">
        <f>IF(I121="A",$K121,IF(I121="B",$K121-SUM(J$8:J120),IF(I121="C",$K121-SUM(J$8:J120),IF(I121="D",$K121-SUM(J$8:J120),IF(I121="E",1-SUM(J$8:J120)," ")))))</f>
        <v xml:space="preserve"> </v>
      </c>
      <c r="K121" s="58">
        <f>IF(C$4=0,0,(SUM(D$8:D121)/C$4))</f>
        <v>0</v>
      </c>
      <c r="L121" s="62" t="str">
        <f t="shared" si="32"/>
        <v xml:space="preserve"> </v>
      </c>
      <c r="M121" s="58" t="str">
        <f>IF(U121=2,K121,IF(W121=2,K121-SUM(M$8:M120),IF(X121=2,K121-SUM(M$8:M120),IF(X120=2,1-SUM(M$8:M120)," "))))</f>
        <v xml:space="preserve"> </v>
      </c>
      <c r="N121" s="58" t="str">
        <f t="shared" si="33"/>
        <v xml:space="preserve"> </v>
      </c>
      <c r="P121" s="58" t="str">
        <f>IF(O121="Plus",$K121,IF(O121="Basis",$K121-SUM(P$8:P120),IF(O121="Breedte",$K121-SUM(P$8:P120),IF(O120="Breedte",1-SUM(P$8:P120)," "))))</f>
        <v xml:space="preserve"> </v>
      </c>
      <c r="Q121" s="56" t="str">
        <f t="shared" si="49"/>
        <v/>
      </c>
      <c r="R121" s="196">
        <f t="shared" si="34"/>
        <v>203</v>
      </c>
      <c r="S121" s="1">
        <f t="shared" si="43"/>
        <v>160</v>
      </c>
      <c r="T121" s="2">
        <f t="shared" si="35"/>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6"/>
        <v>1</v>
      </c>
      <c r="Z121" s="1">
        <f t="shared" si="37"/>
        <v>1</v>
      </c>
      <c r="AA121" s="1">
        <f t="shared" si="38"/>
        <v>1</v>
      </c>
      <c r="AB121" s="1">
        <f t="shared" si="39"/>
        <v>1</v>
      </c>
      <c r="AD121" s="1">
        <f t="shared" si="44"/>
        <v>160</v>
      </c>
      <c r="AE121" s="2">
        <f t="shared" si="40"/>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41"/>
        <v>1</v>
      </c>
      <c r="AK121" s="1">
        <f t="shared" si="45"/>
        <v>1</v>
      </c>
      <c r="AL121" s="1">
        <f t="shared" si="46"/>
        <v>1</v>
      </c>
      <c r="AM121" s="1">
        <f t="shared" si="47"/>
        <v>1</v>
      </c>
    </row>
    <row r="122" spans="1:39" ht="12" customHeight="1" x14ac:dyDescent="0.15">
      <c r="A122" s="64">
        <f t="shared" si="28"/>
        <v>0</v>
      </c>
      <c r="B122" s="64">
        <f t="shared" si="29"/>
        <v>0</v>
      </c>
      <c r="C122" s="57">
        <f t="shared" si="42"/>
        <v>159</v>
      </c>
      <c r="F122" s="59">
        <f>IF(C122&lt;C$6,0,VLOOKUP(C122,index!$A:$M,2,0))</f>
        <v>202</v>
      </c>
      <c r="G122" s="57" t="str">
        <f t="shared" si="30"/>
        <v/>
      </c>
      <c r="H122" s="58" t="str">
        <f>IF(G122="I",$K122,IF(G122="II",$K122-SUM(H$8:H121),IF(G122="III",$K122-SUM(H$8:H121),IF(G122="IV",$K122-SUM(H$8:H121),IF(G122="V",1-SUM(H$8:H121)," ")))))</f>
        <v xml:space="preserve"> </v>
      </c>
      <c r="I122" s="66" t="str">
        <f t="shared" si="31"/>
        <v/>
      </c>
      <c r="J122" s="61" t="str">
        <f>IF(I122="A",$K122,IF(I122="B",$K122-SUM(J$8:J121),IF(I122="C",$K122-SUM(J$8:J121),IF(I122="D",$K122-SUM(J$8:J121),IF(I122="E",1-SUM(J$8:J121)," ")))))</f>
        <v xml:space="preserve"> </v>
      </c>
      <c r="K122" s="58">
        <f>IF(C$4=0,0,(SUM(D$8:D122)/C$4))</f>
        <v>0</v>
      </c>
      <c r="L122" s="62" t="str">
        <f t="shared" si="32"/>
        <v xml:space="preserve"> </v>
      </c>
      <c r="M122" s="58" t="str">
        <f>IF(U122=2,K122,IF(W122=2,K122-SUM(M$8:M121),IF(X122=2,K122-SUM(M$8:M121),IF(X121=2,1-SUM(M$8:M121)," "))))</f>
        <v xml:space="preserve"> </v>
      </c>
      <c r="N122" s="58" t="str">
        <f t="shared" si="33"/>
        <v xml:space="preserve"> </v>
      </c>
      <c r="P122" s="58" t="str">
        <f>IF(O122="Plus",$K122,IF(O122="Basis",$K122-SUM(P$8:P121),IF(O122="Breedte",$K122-SUM(P$8:P121),IF(O121="Breedte",1-SUM(P$8:P121)," "))))</f>
        <v xml:space="preserve"> </v>
      </c>
      <c r="Q122" s="56" t="str">
        <f t="shared" si="49"/>
        <v/>
      </c>
      <c r="R122" s="196">
        <f t="shared" si="34"/>
        <v>202</v>
      </c>
      <c r="S122" s="1">
        <f t="shared" si="43"/>
        <v>159</v>
      </c>
      <c r="T122" s="2">
        <f t="shared" si="35"/>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6"/>
        <v>1</v>
      </c>
      <c r="Z122" s="1">
        <f t="shared" si="37"/>
        <v>1</v>
      </c>
      <c r="AA122" s="1">
        <f t="shared" si="38"/>
        <v>1</v>
      </c>
      <c r="AB122" s="1">
        <f t="shared" si="39"/>
        <v>1</v>
      </c>
      <c r="AD122" s="1">
        <f t="shared" si="44"/>
        <v>159</v>
      </c>
      <c r="AE122" s="2">
        <f t="shared" si="40"/>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41"/>
        <v>1</v>
      </c>
      <c r="AK122" s="1">
        <f t="shared" si="45"/>
        <v>1</v>
      </c>
      <c r="AL122" s="1">
        <f t="shared" si="46"/>
        <v>1</v>
      </c>
      <c r="AM122" s="1">
        <f t="shared" si="47"/>
        <v>1</v>
      </c>
    </row>
    <row r="123" spans="1:39" ht="12" customHeight="1" x14ac:dyDescent="0.15">
      <c r="A123" s="64">
        <f t="shared" si="28"/>
        <v>0</v>
      </c>
      <c r="B123" s="64">
        <f t="shared" si="29"/>
        <v>0</v>
      </c>
      <c r="C123" s="57">
        <f t="shared" si="42"/>
        <v>158</v>
      </c>
      <c r="F123" s="59">
        <f>IF(C123&lt;C$6,0,VLOOKUP(C123,index!$A:$M,2,0))</f>
        <v>202</v>
      </c>
      <c r="G123" s="57" t="str">
        <f t="shared" si="30"/>
        <v/>
      </c>
      <c r="H123" s="58" t="str">
        <f>IF(G123="I",$K123,IF(G123="II",$K123-SUM(H$8:H122),IF(G123="III",$K123-SUM(H$8:H122),IF(G123="IV",$K123-SUM(H$8:H122),IF(G123="V",1-SUM(H$8:H122)," ")))))</f>
        <v xml:space="preserve"> </v>
      </c>
      <c r="I123" s="66" t="str">
        <f t="shared" si="31"/>
        <v/>
      </c>
      <c r="J123" s="61" t="str">
        <f>IF(I123="A",$K123,IF(I123="B",$K123-SUM(J$8:J122),IF(I123="C",$K123-SUM(J$8:J122),IF(I123="D",$K123-SUM(J$8:J122),IF(I123="E",1-SUM(J$8:J122)," ")))))</f>
        <v xml:space="preserve"> </v>
      </c>
      <c r="K123" s="58">
        <f>IF(C$4=0,0,(SUM(D$8:D123)/C$4))</f>
        <v>0</v>
      </c>
      <c r="L123" s="62" t="str">
        <f t="shared" si="32"/>
        <v xml:space="preserve"> </v>
      </c>
      <c r="M123" s="58" t="str">
        <f>IF(U123=2,K123,IF(W123=2,K123-SUM(M$8:M122),IF(X123=2,K123-SUM(M$8:M122),IF(X122=2,1-SUM(M$8:M122)," "))))</f>
        <v xml:space="preserve"> </v>
      </c>
      <c r="N123" s="58" t="str">
        <f t="shared" si="33"/>
        <v xml:space="preserve"> </v>
      </c>
      <c r="P123" s="58" t="str">
        <f>IF(O123="Plus",$K123,IF(O123="Basis",$K123-SUM(P$8:P122),IF(O123="Breedte",$K123-SUM(P$8:P122),IF(O122="Breedte",1-SUM(P$8:P122)," "))))</f>
        <v xml:space="preserve"> </v>
      </c>
      <c r="Q123" s="56" t="str">
        <f t="shared" si="49"/>
        <v/>
      </c>
      <c r="R123" s="196">
        <f t="shared" si="34"/>
        <v>202</v>
      </c>
      <c r="S123" s="1">
        <f t="shared" si="43"/>
        <v>158</v>
      </c>
      <c r="T123" s="2">
        <f t="shared" si="35"/>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6"/>
        <v>1</v>
      </c>
      <c r="Z123" s="1">
        <f t="shared" si="37"/>
        <v>1</v>
      </c>
      <c r="AA123" s="1">
        <f t="shared" si="38"/>
        <v>1</v>
      </c>
      <c r="AB123" s="1">
        <f t="shared" si="39"/>
        <v>1</v>
      </c>
      <c r="AD123" s="1">
        <f t="shared" si="44"/>
        <v>158</v>
      </c>
      <c r="AE123" s="2">
        <f t="shared" si="40"/>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41"/>
        <v>1</v>
      </c>
      <c r="AK123" s="1">
        <f t="shared" si="45"/>
        <v>1</v>
      </c>
      <c r="AL123" s="1">
        <f t="shared" si="46"/>
        <v>1</v>
      </c>
      <c r="AM123" s="1">
        <f t="shared" si="47"/>
        <v>1</v>
      </c>
    </row>
    <row r="124" spans="1:39" ht="12" customHeight="1" x14ac:dyDescent="0.15">
      <c r="A124" s="64">
        <f t="shared" si="28"/>
        <v>0</v>
      </c>
      <c r="B124" s="64">
        <f t="shared" si="29"/>
        <v>0</v>
      </c>
      <c r="C124" s="57">
        <f t="shared" si="42"/>
        <v>157</v>
      </c>
      <c r="F124" s="59">
        <f>IF(C124&lt;C$6,0,VLOOKUP(C124,index!$A:$M,2,0))</f>
        <v>202</v>
      </c>
      <c r="G124" s="57" t="str">
        <f t="shared" si="30"/>
        <v/>
      </c>
      <c r="H124" s="58" t="str">
        <f>IF(G124="I",$K124,IF(G124="II",$K124-SUM(H$8:H123),IF(G124="III",$K124-SUM(H$8:H123),IF(G124="IV",$K124-SUM(H$8:H123),IF(G124="V",1-SUM(H$8:H123)," ")))))</f>
        <v xml:space="preserve"> </v>
      </c>
      <c r="I124" s="66" t="str">
        <f t="shared" si="31"/>
        <v/>
      </c>
      <c r="J124" s="61" t="str">
        <f>IF(I124="A",$K124,IF(I124="B",$K124-SUM(J$8:J123),IF(I124="C",$K124-SUM(J$8:J123),IF(I124="D",$K124-SUM(J$8:J123),IF(I124="E",1-SUM(J$8:J123)," ")))))</f>
        <v xml:space="preserve"> </v>
      </c>
      <c r="K124" s="58">
        <f>IF(C$4=0,0,(SUM(D$8:D124)/C$4))</f>
        <v>0</v>
      </c>
      <c r="L124" s="62" t="str">
        <f t="shared" si="32"/>
        <v xml:space="preserve"> </v>
      </c>
      <c r="M124" s="58" t="str">
        <f>IF(U124=2,K124,IF(W124=2,K124-SUM(M$8:M123),IF(X124=2,K124-SUM(M$8:M123),IF(X123=2,1-SUM(M$8:M123)," "))))</f>
        <v xml:space="preserve"> </v>
      </c>
      <c r="N124" s="58" t="str">
        <f t="shared" si="33"/>
        <v xml:space="preserve"> </v>
      </c>
      <c r="P124" s="58" t="str">
        <f>IF(O124="Plus",$K124,IF(O124="Basis",$K124-SUM(P$8:P123),IF(O124="Breedte",$K124-SUM(P$8:P123),IF(O123="Breedte",1-SUM(P$8:P123)," "))))</f>
        <v xml:space="preserve"> </v>
      </c>
      <c r="Q124" s="56" t="str">
        <f t="shared" si="49"/>
        <v/>
      </c>
      <c r="R124" s="196">
        <f t="shared" si="34"/>
        <v>202</v>
      </c>
      <c r="S124" s="1">
        <f t="shared" si="43"/>
        <v>157</v>
      </c>
      <c r="T124" s="2">
        <f t="shared" si="35"/>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6"/>
        <v>1</v>
      </c>
      <c r="Z124" s="1">
        <f t="shared" si="37"/>
        <v>1</v>
      </c>
      <c r="AA124" s="1">
        <f t="shared" si="38"/>
        <v>1</v>
      </c>
      <c r="AB124" s="1">
        <f t="shared" si="39"/>
        <v>1</v>
      </c>
      <c r="AD124" s="1">
        <f t="shared" si="44"/>
        <v>157</v>
      </c>
      <c r="AE124" s="2">
        <f t="shared" si="40"/>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41"/>
        <v>1</v>
      </c>
      <c r="AK124" s="1">
        <f t="shared" si="45"/>
        <v>1</v>
      </c>
      <c r="AL124" s="1">
        <f t="shared" si="46"/>
        <v>1</v>
      </c>
      <c r="AM124" s="1">
        <f t="shared" si="47"/>
        <v>1</v>
      </c>
    </row>
    <row r="125" spans="1:39" ht="12" customHeight="1" x14ac:dyDescent="0.15">
      <c r="A125" s="64">
        <f t="shared" si="28"/>
        <v>0</v>
      </c>
      <c r="B125" s="64">
        <f t="shared" si="29"/>
        <v>0</v>
      </c>
      <c r="C125" s="57">
        <f t="shared" si="42"/>
        <v>156</v>
      </c>
      <c r="F125" s="59">
        <f>IF(C125&lt;C$6,0,VLOOKUP(C125,index!$A:$M,2,0))</f>
        <v>201</v>
      </c>
      <c r="G125" s="57" t="str">
        <f t="shared" si="30"/>
        <v/>
      </c>
      <c r="H125" s="58" t="str">
        <f>IF(G125="I",$K125,IF(G125="II",$K125-SUM(H$8:H124),IF(G125="III",$K125-SUM(H$8:H124),IF(G125="IV",$K125-SUM(H$8:H124),IF(G125="V",1-SUM(H$8:H124)," ")))))</f>
        <v xml:space="preserve"> </v>
      </c>
      <c r="I125" s="66" t="str">
        <f t="shared" si="31"/>
        <v/>
      </c>
      <c r="J125" s="61" t="str">
        <f>IF(I125="A",$K125,IF(I125="B",$K125-SUM(J$8:J124),IF(I125="C",$K125-SUM(J$8:J124),IF(I125="D",$K125-SUM(J$8:J124),IF(I125="E",1-SUM(J$8:J124)," ")))))</f>
        <v xml:space="preserve"> </v>
      </c>
      <c r="K125" s="58">
        <f>IF(C$4=0,0,(SUM(D$8:D125)/C$4))</f>
        <v>0</v>
      </c>
      <c r="L125" s="62" t="str">
        <f t="shared" si="32"/>
        <v xml:space="preserve"> </v>
      </c>
      <c r="M125" s="58" t="str">
        <f>IF(U125=2,K125,IF(W125=2,K125-SUM(M$8:M124),IF(X125=2,K125-SUM(M$8:M124),IF(X124=2,1-SUM(M$8:M124)," "))))</f>
        <v xml:space="preserve"> </v>
      </c>
      <c r="N125" s="58" t="str">
        <f t="shared" si="33"/>
        <v xml:space="preserve"> </v>
      </c>
      <c r="P125" s="58" t="str">
        <f>IF(O125="Plus",$K125,IF(O125="Basis",$K125-SUM(P$8:P124),IF(O125="Breedte",$K125-SUM(P$8:P124),IF(O124="Breedte",1-SUM(P$8:P124)," "))))</f>
        <v xml:space="preserve"> </v>
      </c>
      <c r="Q125" s="56" t="str">
        <f t="shared" si="49"/>
        <v/>
      </c>
      <c r="R125" s="196">
        <f t="shared" si="34"/>
        <v>201</v>
      </c>
      <c r="S125" s="1">
        <f t="shared" si="43"/>
        <v>156</v>
      </c>
      <c r="T125" s="2">
        <f t="shared" si="35"/>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6"/>
        <v>1</v>
      </c>
      <c r="Z125" s="1">
        <f t="shared" si="37"/>
        <v>1</v>
      </c>
      <c r="AA125" s="1">
        <f t="shared" si="38"/>
        <v>1</v>
      </c>
      <c r="AB125" s="1">
        <f t="shared" si="39"/>
        <v>1</v>
      </c>
      <c r="AD125" s="1">
        <f t="shared" si="44"/>
        <v>156</v>
      </c>
      <c r="AE125" s="2">
        <f t="shared" si="40"/>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41"/>
        <v>1</v>
      </c>
      <c r="AK125" s="1">
        <f t="shared" si="45"/>
        <v>1</v>
      </c>
      <c r="AL125" s="1">
        <f t="shared" si="46"/>
        <v>1</v>
      </c>
      <c r="AM125" s="1">
        <f t="shared" si="47"/>
        <v>1</v>
      </c>
    </row>
    <row r="126" spans="1:39" ht="12" customHeight="1" x14ac:dyDescent="0.15">
      <c r="A126" s="64">
        <f t="shared" si="28"/>
        <v>0</v>
      </c>
      <c r="B126" s="64">
        <f t="shared" si="29"/>
        <v>0</v>
      </c>
      <c r="C126" s="57">
        <f t="shared" si="42"/>
        <v>155</v>
      </c>
      <c r="F126" s="59">
        <f>IF(C126&lt;C$6,0,VLOOKUP(C126,index!$A:$M,2,0))</f>
        <v>201</v>
      </c>
      <c r="G126" s="57" t="str">
        <f t="shared" si="30"/>
        <v/>
      </c>
      <c r="H126" s="58" t="str">
        <f>IF(G126="I",$K126,IF(G126="II",$K126-SUM(H$8:H125),IF(G126="III",$K126-SUM(H$8:H125),IF(G126="IV",$K126-SUM(H$8:H125),IF(G126="V",1-SUM(H$8:H125)," ")))))</f>
        <v xml:space="preserve"> </v>
      </c>
      <c r="I126" s="66" t="str">
        <f t="shared" si="31"/>
        <v/>
      </c>
      <c r="J126" s="61" t="str">
        <f>IF(I126="A",$K126,IF(I126="B",$K126-SUM(J$8:J125),IF(I126="C",$K126-SUM(J$8:J125),IF(I126="D",$K126-SUM(J$8:J125),IF(I126="E",1-SUM(J$8:J125)," ")))))</f>
        <v xml:space="preserve"> </v>
      </c>
      <c r="K126" s="58">
        <f>IF(C$4=0,0,(SUM(D$8:D126)/C$4))</f>
        <v>0</v>
      </c>
      <c r="L126" s="62" t="str">
        <f t="shared" si="32"/>
        <v xml:space="preserve"> </v>
      </c>
      <c r="M126" s="58" t="str">
        <f>IF(U126=2,K126,IF(W126=2,K126-SUM(M$8:M125),IF(X126=2,K126-SUM(M$8:M125),IF(X125=2,1-SUM(M$8:M125)," "))))</f>
        <v xml:space="preserve"> </v>
      </c>
      <c r="N126" s="58" t="str">
        <f t="shared" si="33"/>
        <v xml:space="preserve"> </v>
      </c>
      <c r="P126" s="58" t="str">
        <f>IF(O126="Plus",$K126,IF(O126="Basis",$K126-SUM(P$8:P125),IF(O126="Breedte",$K126-SUM(P$8:P125),IF(O125="Breedte",1-SUM(P$8:P125)," "))))</f>
        <v xml:space="preserve"> </v>
      </c>
      <c r="Q126" s="56" t="str">
        <f t="shared" si="49"/>
        <v/>
      </c>
      <c r="R126" s="196">
        <f t="shared" si="34"/>
        <v>201</v>
      </c>
      <c r="S126" s="1">
        <f t="shared" si="43"/>
        <v>155</v>
      </c>
      <c r="T126" s="2">
        <f t="shared" si="35"/>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6"/>
        <v>1</v>
      </c>
      <c r="Z126" s="1">
        <f t="shared" si="37"/>
        <v>1</v>
      </c>
      <c r="AA126" s="1">
        <f t="shared" si="38"/>
        <v>1</v>
      </c>
      <c r="AB126" s="1">
        <f t="shared" si="39"/>
        <v>1</v>
      </c>
      <c r="AD126" s="1">
        <f t="shared" si="44"/>
        <v>155</v>
      </c>
      <c r="AE126" s="2">
        <f t="shared" si="40"/>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41"/>
        <v>1</v>
      </c>
      <c r="AK126" s="1">
        <f t="shared" si="45"/>
        <v>1</v>
      </c>
      <c r="AL126" s="1">
        <f t="shared" si="46"/>
        <v>1</v>
      </c>
      <c r="AM126" s="1">
        <f t="shared" si="47"/>
        <v>1</v>
      </c>
    </row>
    <row r="127" spans="1:39" ht="12" customHeight="1" x14ac:dyDescent="0.15">
      <c r="A127" s="64">
        <f t="shared" si="28"/>
        <v>0</v>
      </c>
      <c r="B127" s="64">
        <f t="shared" si="29"/>
        <v>0</v>
      </c>
      <c r="C127" s="57">
        <f t="shared" si="42"/>
        <v>154</v>
      </c>
      <c r="F127" s="59">
        <f>IF(C127&lt;C$6,0,VLOOKUP(C127,index!$A:$M,2,0))</f>
        <v>201</v>
      </c>
      <c r="G127" s="57" t="str">
        <f t="shared" si="30"/>
        <v/>
      </c>
      <c r="H127" s="58" t="str">
        <f>IF(G127="I",$K127,IF(G127="II",$K127-SUM(H$8:H126),IF(G127="III",$K127-SUM(H$8:H126),IF(G127="IV",$K127-SUM(H$8:H126),IF(G127="V",1-SUM(H$8:H126)," ")))))</f>
        <v xml:space="preserve"> </v>
      </c>
      <c r="I127" s="66" t="str">
        <f t="shared" si="31"/>
        <v/>
      </c>
      <c r="J127" s="61" t="str">
        <f>IF(I127="A",$K127,IF(I127="B",$K127-SUM(J$8:J126),IF(I127="C",$K127-SUM(J$8:J126),IF(I127="D",$K127-SUM(J$8:J126),IF(I127="E",1-SUM(J$8:J126)," ")))))</f>
        <v xml:space="preserve"> </v>
      </c>
      <c r="K127" s="58">
        <f>IF(C$4=0,0,(SUM(D$8:D127)/C$4))</f>
        <v>0</v>
      </c>
      <c r="L127" s="62" t="str">
        <f t="shared" si="32"/>
        <v xml:space="preserve"> </v>
      </c>
      <c r="M127" s="58" t="str">
        <f>IF(U127=2,K127,IF(W127=2,K127-SUM(M$8:M126),IF(X127=2,K127-SUM(M$8:M126),IF(X126=2,1-SUM(M$8:M126)," "))))</f>
        <v xml:space="preserve"> </v>
      </c>
      <c r="N127" s="58" t="str">
        <f t="shared" si="33"/>
        <v xml:space="preserve"> </v>
      </c>
      <c r="P127" s="58" t="str">
        <f>IF(O127="Plus",$K127,IF(O127="Basis",$K127-SUM(P$8:P126),IF(O127="Breedte",$K127-SUM(P$8:P126),IF(O126="Breedte",1-SUM(P$8:P126)," "))))</f>
        <v xml:space="preserve"> </v>
      </c>
      <c r="Q127" s="56" t="str">
        <f t="shared" si="49"/>
        <v/>
      </c>
      <c r="R127" s="196">
        <f t="shared" si="34"/>
        <v>201</v>
      </c>
      <c r="S127" s="1">
        <f t="shared" si="43"/>
        <v>154</v>
      </c>
      <c r="T127" s="2">
        <f t="shared" si="35"/>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6"/>
        <v>1</v>
      </c>
      <c r="Z127" s="1">
        <f t="shared" si="37"/>
        <v>1</v>
      </c>
      <c r="AA127" s="1">
        <f t="shared" si="38"/>
        <v>1</v>
      </c>
      <c r="AB127" s="1">
        <f t="shared" si="39"/>
        <v>1</v>
      </c>
      <c r="AD127" s="1">
        <f t="shared" si="44"/>
        <v>154</v>
      </c>
      <c r="AE127" s="2">
        <f t="shared" si="40"/>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41"/>
        <v>1</v>
      </c>
      <c r="AK127" s="1">
        <f t="shared" si="45"/>
        <v>1</v>
      </c>
      <c r="AL127" s="1">
        <f t="shared" si="46"/>
        <v>1</v>
      </c>
      <c r="AM127" s="1">
        <f t="shared" si="47"/>
        <v>1</v>
      </c>
    </row>
    <row r="128" spans="1:39" ht="12" customHeight="1" x14ac:dyDescent="0.15">
      <c r="A128" s="64">
        <f t="shared" si="28"/>
        <v>0</v>
      </c>
      <c r="B128" s="64">
        <f t="shared" si="29"/>
        <v>0</v>
      </c>
      <c r="C128" s="57">
        <f t="shared" si="42"/>
        <v>153</v>
      </c>
      <c r="F128" s="59">
        <f>IF(C128&lt;C$6,0,VLOOKUP(C128,index!$A:$M,2,0))</f>
        <v>200</v>
      </c>
      <c r="G128" s="57" t="str">
        <f t="shared" si="30"/>
        <v/>
      </c>
      <c r="H128" s="58" t="str">
        <f>IF(G128="I",$K128,IF(G128="II",$K128-SUM(H$8:H127),IF(G128="III",$K128-SUM(H$8:H127),IF(G128="IV",$K128-SUM(H$8:H127),IF(G128="V",1-SUM(H$8:H127)," ")))))</f>
        <v xml:space="preserve"> </v>
      </c>
      <c r="I128" s="66" t="str">
        <f t="shared" si="31"/>
        <v/>
      </c>
      <c r="J128" s="61" t="str">
        <f>IF(I128="A",$K128,IF(I128="B",$K128-SUM(J$8:J127),IF(I128="C",$K128-SUM(J$8:J127),IF(I128="D",$K128-SUM(J$8:J127),IF(I128="E",1-SUM(J$8:J127)," ")))))</f>
        <v xml:space="preserve"> </v>
      </c>
      <c r="K128" s="58">
        <f>IF(C$4=0,0,(SUM(D$8:D128)/C$4))</f>
        <v>0</v>
      </c>
      <c r="L128" s="62" t="str">
        <f t="shared" si="32"/>
        <v xml:space="preserve"> </v>
      </c>
      <c r="M128" s="58" t="str">
        <f>IF(U128=2,K128,IF(W128=2,K128-SUM(M$8:M127),IF(X128=2,K128-SUM(M$8:M127),IF(X127=2,1-SUM(M$8:M127)," "))))</f>
        <v xml:space="preserve"> </v>
      </c>
      <c r="N128" s="58" t="str">
        <f t="shared" si="33"/>
        <v xml:space="preserve"> </v>
      </c>
      <c r="P128" s="58" t="str">
        <f>IF(O128="Plus",$K128,IF(O128="Basis",$K128-SUM(P$8:P127),IF(O128="Breedte",$K128-SUM(P$8:P127),IF(O127="Breedte",1-SUM(P$8:P127)," "))))</f>
        <v xml:space="preserve"> </v>
      </c>
      <c r="Q128" s="56" t="str">
        <f t="shared" si="49"/>
        <v/>
      </c>
      <c r="R128" s="196">
        <f t="shared" si="34"/>
        <v>200</v>
      </c>
      <c r="S128" s="1">
        <f t="shared" si="43"/>
        <v>153</v>
      </c>
      <c r="T128" s="2">
        <f t="shared" si="35"/>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6"/>
        <v>1</v>
      </c>
      <c r="Z128" s="1">
        <f t="shared" si="37"/>
        <v>1</v>
      </c>
      <c r="AA128" s="1">
        <f t="shared" si="38"/>
        <v>1</v>
      </c>
      <c r="AB128" s="1">
        <f t="shared" si="39"/>
        <v>1</v>
      </c>
      <c r="AD128" s="1">
        <f t="shared" si="44"/>
        <v>153</v>
      </c>
      <c r="AE128" s="2">
        <f t="shared" si="40"/>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41"/>
        <v>1</v>
      </c>
      <c r="AK128" s="1">
        <f t="shared" si="45"/>
        <v>1</v>
      </c>
      <c r="AL128" s="1">
        <f t="shared" si="46"/>
        <v>1</v>
      </c>
      <c r="AM128" s="1">
        <f t="shared" si="47"/>
        <v>1</v>
      </c>
    </row>
    <row r="129" spans="1:39" ht="12" customHeight="1" x14ac:dyDescent="0.15">
      <c r="A129" s="64">
        <f t="shared" si="28"/>
        <v>25</v>
      </c>
      <c r="B129" s="64">
        <f t="shared" si="29"/>
        <v>0</v>
      </c>
      <c r="C129" s="57">
        <f t="shared" si="42"/>
        <v>152</v>
      </c>
      <c r="F129" s="59">
        <f>IF(C129&lt;C$6,0,VLOOKUP(C129,index!$A:$M,2,0))</f>
        <v>200</v>
      </c>
      <c r="G129" s="57" t="str">
        <f t="shared" si="30"/>
        <v/>
      </c>
      <c r="H129" s="58" t="str">
        <f>IF(G129="I",$K129,IF(G129="II",$K129-SUM(H$8:H128),IF(G129="III",$K129-SUM(H$8:H128),IF(G129="IV",$K129-SUM(H$8:H128),IF(G129="V",1-SUM(H$8:H128)," ")))))</f>
        <v xml:space="preserve"> </v>
      </c>
      <c r="I129" s="66" t="str">
        <f t="shared" si="31"/>
        <v>B</v>
      </c>
      <c r="J129" s="61">
        <f>IF(I129="A",$K129,IF(I129="B",$K129-SUM(J$8:J128),IF(I129="C",$K129-SUM(J$8:J128),IF(I129="D",$K129-SUM(J$8:J128),IF(I129="E",1-SUM(J$8:J128)," ")))))</f>
        <v>0</v>
      </c>
      <c r="K129" s="58">
        <f>IF(C$4=0,0,(SUM(D$8:D129)/C$4))</f>
        <v>0</v>
      </c>
      <c r="L129" s="62" t="str">
        <f t="shared" si="32"/>
        <v xml:space="preserve"> </v>
      </c>
      <c r="M129" s="58" t="str">
        <f>IF(U129=2,K129,IF(W129=2,K129-SUM(M$8:M128),IF(X129=2,K129-SUM(M$8:M128),IF(X128=2,1-SUM(M$8:M128)," "))))</f>
        <v xml:space="preserve"> </v>
      </c>
      <c r="N129" s="58" t="str">
        <f t="shared" si="33"/>
        <v xml:space="preserve"> </v>
      </c>
      <c r="P129" s="58" t="str">
        <f>IF(O129="Plus",$K129,IF(O129="Basis",$K129-SUM(P$8:P128),IF(O129="Breedte",$K129-SUM(P$8:P128),IF(O128="Breedte",1-SUM(P$8:P128)," "))))</f>
        <v xml:space="preserve"> </v>
      </c>
      <c r="Q129" s="56" t="str">
        <f t="shared" si="49"/>
        <v/>
      </c>
      <c r="R129" s="196">
        <f t="shared" si="34"/>
        <v>200</v>
      </c>
      <c r="S129" s="1">
        <f t="shared" si="43"/>
        <v>152</v>
      </c>
      <c r="T129" s="2">
        <f t="shared" si="35"/>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6"/>
        <v>1</v>
      </c>
      <c r="Z129" s="1">
        <f t="shared" si="37"/>
        <v>1</v>
      </c>
      <c r="AA129" s="1">
        <f t="shared" si="38"/>
        <v>1</v>
      </c>
      <c r="AB129" s="1">
        <f t="shared" si="39"/>
        <v>1</v>
      </c>
      <c r="AD129" s="1">
        <f t="shared" si="44"/>
        <v>152</v>
      </c>
      <c r="AE129" s="2">
        <f t="shared" si="40"/>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41"/>
        <v>1</v>
      </c>
      <c r="AK129" s="1">
        <f t="shared" si="45"/>
        <v>1</v>
      </c>
      <c r="AL129" s="1">
        <f t="shared" si="46"/>
        <v>1</v>
      </c>
      <c r="AM129" s="1">
        <f t="shared" si="47"/>
        <v>1</v>
      </c>
    </row>
    <row r="130" spans="1:39" ht="12" customHeight="1" x14ac:dyDescent="0.15">
      <c r="A130" s="64">
        <f t="shared" si="28"/>
        <v>0</v>
      </c>
      <c r="B130" s="64">
        <f t="shared" si="29"/>
        <v>0</v>
      </c>
      <c r="C130" s="57">
        <f t="shared" si="42"/>
        <v>151</v>
      </c>
      <c r="F130" s="59">
        <f>IF(C130&lt;C$6,0,VLOOKUP(C130,index!$A:$M,2,0))</f>
        <v>199</v>
      </c>
      <c r="G130" s="57" t="str">
        <f t="shared" si="30"/>
        <v/>
      </c>
      <c r="H130" s="58" t="str">
        <f>IF(G130="I",$K130,IF(G130="II",$K130-SUM(H$8:H129),IF(G130="III",$K130-SUM(H$8:H129),IF(G130="IV",$K130-SUM(H$8:H129),IF(G130="V",1-SUM(H$8:H129)," ")))))</f>
        <v xml:space="preserve"> </v>
      </c>
      <c r="I130" s="66" t="str">
        <f t="shared" si="31"/>
        <v/>
      </c>
      <c r="J130" s="61" t="str">
        <f>IF(I130="A",$K130,IF(I130="B",$K130-SUM(J$8:J129),IF(I130="C",$K130-SUM(J$8:J129),IF(I130="D",$K130-SUM(J$8:J129),IF(I130="E",1-SUM(J$8:J129)," ")))))</f>
        <v xml:space="preserve"> </v>
      </c>
      <c r="K130" s="58">
        <f>IF(C$4=0,0,(SUM(D$8:D130)/C$4))</f>
        <v>0</v>
      </c>
      <c r="L130" s="62" t="str">
        <f t="shared" si="32"/>
        <v xml:space="preserve"> </v>
      </c>
      <c r="M130" s="58" t="str">
        <f>IF(U130=2,K130,IF(W130=2,K130-SUM(M$8:M129),IF(X130=2,K130-SUM(M$8:M129),IF(X129=2,1-SUM(M$8:M129)," "))))</f>
        <v xml:space="preserve"> </v>
      </c>
      <c r="N130" s="58" t="str">
        <f t="shared" si="33"/>
        <v xml:space="preserve"> </v>
      </c>
      <c r="P130" s="58" t="str">
        <f>IF(O130="Plus",$K130,IF(O130="Basis",$K130-SUM(P$8:P129),IF(O130="Breedte",$K130-SUM(P$8:P129),IF(O129="Breedte",1-SUM(P$8:P129)," "))))</f>
        <v xml:space="preserve"> </v>
      </c>
      <c r="Q130" s="56" t="str">
        <f t="shared" si="49"/>
        <v/>
      </c>
      <c r="R130" s="196">
        <f t="shared" si="34"/>
        <v>199</v>
      </c>
      <c r="S130" s="1">
        <f t="shared" si="43"/>
        <v>151</v>
      </c>
      <c r="T130" s="2">
        <f t="shared" si="35"/>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6"/>
        <v>1</v>
      </c>
      <c r="Z130" s="1">
        <f t="shared" si="37"/>
        <v>1</v>
      </c>
      <c r="AA130" s="1">
        <f t="shared" si="38"/>
        <v>1</v>
      </c>
      <c r="AB130" s="1">
        <f t="shared" si="39"/>
        <v>1</v>
      </c>
      <c r="AD130" s="1">
        <f t="shared" si="44"/>
        <v>151</v>
      </c>
      <c r="AE130" s="2">
        <f t="shared" si="40"/>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41"/>
        <v>1</v>
      </c>
      <c r="AK130" s="1">
        <f t="shared" si="45"/>
        <v>1</v>
      </c>
      <c r="AL130" s="1">
        <f t="shared" si="46"/>
        <v>1</v>
      </c>
      <c r="AM130" s="1">
        <f t="shared" si="47"/>
        <v>1</v>
      </c>
    </row>
    <row r="131" spans="1:39" ht="12" customHeight="1" x14ac:dyDescent="0.15">
      <c r="A131" s="64">
        <f t="shared" si="28"/>
        <v>0</v>
      </c>
      <c r="B131" s="64">
        <f t="shared" si="29"/>
        <v>0</v>
      </c>
      <c r="C131" s="57">
        <f t="shared" si="42"/>
        <v>150</v>
      </c>
      <c r="F131" s="59">
        <f>IF(C131&lt;C$6,0,VLOOKUP(C131,index!$A:$M,2,0))</f>
        <v>199</v>
      </c>
      <c r="G131" s="57" t="str">
        <f t="shared" si="30"/>
        <v/>
      </c>
      <c r="H131" s="58" t="str">
        <f>IF(G131="I",$K131,IF(G131="II",$K131-SUM(H$8:H130),IF(G131="III",$K131-SUM(H$8:H130),IF(G131="IV",$K131-SUM(H$8:H130),IF(G131="V",1-SUM(H$8:H130)," ")))))</f>
        <v xml:space="preserve"> </v>
      </c>
      <c r="I131" s="66" t="str">
        <f t="shared" si="31"/>
        <v/>
      </c>
      <c r="J131" s="61" t="str">
        <f>IF(I131="A",$K131,IF(I131="B",$K131-SUM(J$8:J130),IF(I131="C",$K131-SUM(J$8:J130),IF(I131="D",$K131-SUM(J$8:J130),IF(I131="E",1-SUM(J$8:J130)," ")))))</f>
        <v xml:space="preserve"> </v>
      </c>
      <c r="K131" s="58">
        <f>IF(C$4=0,0,(SUM(D$8:D131)/C$4))</f>
        <v>0</v>
      </c>
      <c r="L131" s="62" t="str">
        <f t="shared" si="32"/>
        <v xml:space="preserve"> </v>
      </c>
      <c r="M131" s="58" t="str">
        <f>IF(U131=2,K131,IF(W131=2,K131-SUM(M$8:M130),IF(X131=2,K131-SUM(M$8:M130),IF(X130=2,1-SUM(M$8:M130)," "))))</f>
        <v xml:space="preserve"> </v>
      </c>
      <c r="N131" s="58" t="str">
        <f t="shared" si="33"/>
        <v xml:space="preserve"> </v>
      </c>
      <c r="P131" s="58" t="str">
        <f>IF(O131="Plus",$K131,IF(O131="Basis",$K131-SUM(P$8:P130),IF(O131="Breedte",$K131-SUM(P$8:P130),IF(O130="Breedte",1-SUM(P$8:P130)," "))))</f>
        <v xml:space="preserve"> </v>
      </c>
      <c r="Q131" s="56" t="str">
        <f t="shared" si="49"/>
        <v/>
      </c>
      <c r="R131" s="196">
        <f t="shared" si="34"/>
        <v>199</v>
      </c>
      <c r="S131" s="1">
        <f t="shared" si="43"/>
        <v>150</v>
      </c>
      <c r="T131" s="2">
        <f t="shared" si="35"/>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6"/>
        <v>1</v>
      </c>
      <c r="Z131" s="1">
        <f t="shared" si="37"/>
        <v>1</v>
      </c>
      <c r="AA131" s="1">
        <f t="shared" si="38"/>
        <v>1</v>
      </c>
      <c r="AB131" s="1">
        <f t="shared" si="39"/>
        <v>1</v>
      </c>
      <c r="AD131" s="1">
        <f t="shared" si="44"/>
        <v>150</v>
      </c>
      <c r="AE131" s="2">
        <f t="shared" si="40"/>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41"/>
        <v>1</v>
      </c>
      <c r="AK131" s="1">
        <f t="shared" si="45"/>
        <v>1</v>
      </c>
      <c r="AL131" s="1">
        <f t="shared" si="46"/>
        <v>1</v>
      </c>
      <c r="AM131" s="1">
        <f t="shared" si="47"/>
        <v>1</v>
      </c>
    </row>
    <row r="132" spans="1:39" ht="12" customHeight="1" x14ac:dyDescent="0.15">
      <c r="A132" s="64">
        <f t="shared" si="28"/>
        <v>0</v>
      </c>
      <c r="B132" s="64">
        <f t="shared" si="29"/>
        <v>0</v>
      </c>
      <c r="C132" s="57">
        <f t="shared" si="42"/>
        <v>149</v>
      </c>
      <c r="F132" s="59">
        <f>IF(C132&lt;C$6,0,VLOOKUP(C132,index!$A:$M,2,0))</f>
        <v>199</v>
      </c>
      <c r="G132" s="57" t="str">
        <f t="shared" si="30"/>
        <v/>
      </c>
      <c r="H132" s="58" t="str">
        <f>IF(G132="I",$K132,IF(G132="II",$K132-SUM(H$8:H131),IF(G132="III",$K132-SUM(H$8:H131),IF(G132="IV",$K132-SUM(H$8:H131),IF(G132="V",1-SUM(H$8:H131)," ")))))</f>
        <v xml:space="preserve"> </v>
      </c>
      <c r="I132" s="66" t="str">
        <f t="shared" si="31"/>
        <v/>
      </c>
      <c r="J132" s="61" t="str">
        <f>IF(I132="A",$K132,IF(I132="B",$K132-SUM(J$8:J131),IF(I132="C",$K132-SUM(J$8:J131),IF(I132="D",$K132-SUM(J$8:J131),IF(I132="E",1-SUM(J$8:J131)," ")))))</f>
        <v xml:space="preserve"> </v>
      </c>
      <c r="K132" s="58">
        <f>IF(C$4=0,0,(SUM(D$8:D132)/C$4))</f>
        <v>0</v>
      </c>
      <c r="L132" s="62" t="str">
        <f t="shared" si="32"/>
        <v xml:space="preserve"> </v>
      </c>
      <c r="M132" s="58" t="str">
        <f>IF(U132=2,K132,IF(W132=2,K132-SUM(M$8:M131),IF(X132=2,K132-SUM(M$8:M131),IF(X131=2,1-SUM(M$8:M131)," "))))</f>
        <v xml:space="preserve"> </v>
      </c>
      <c r="N132" s="58" t="str">
        <f t="shared" si="33"/>
        <v xml:space="preserve"> </v>
      </c>
      <c r="P132" s="58" t="str">
        <f>IF(O132="Plus",$K132,IF(O132="Basis",$K132-SUM(P$8:P131),IF(O132="Breedte",$K132-SUM(P$8:P131),IF(O131="Breedte",1-SUM(P$8:P131)," "))))</f>
        <v xml:space="preserve"> </v>
      </c>
      <c r="Q132" s="56" t="str">
        <f t="shared" si="49"/>
        <v/>
      </c>
      <c r="R132" s="196">
        <f t="shared" si="34"/>
        <v>199</v>
      </c>
      <c r="S132" s="1">
        <f t="shared" si="43"/>
        <v>149</v>
      </c>
      <c r="T132" s="2">
        <f t="shared" si="35"/>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6"/>
        <v>1</v>
      </c>
      <c r="Z132" s="1">
        <f t="shared" si="37"/>
        <v>1</v>
      </c>
      <c r="AA132" s="1">
        <f t="shared" si="38"/>
        <v>1</v>
      </c>
      <c r="AB132" s="1">
        <f t="shared" si="39"/>
        <v>1</v>
      </c>
      <c r="AD132" s="1">
        <f t="shared" si="44"/>
        <v>149</v>
      </c>
      <c r="AE132" s="2">
        <f t="shared" si="40"/>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41"/>
        <v>1</v>
      </c>
      <c r="AK132" s="1">
        <f t="shared" si="45"/>
        <v>1</v>
      </c>
      <c r="AL132" s="1">
        <f t="shared" si="46"/>
        <v>1</v>
      </c>
      <c r="AM132" s="1">
        <f t="shared" si="47"/>
        <v>1</v>
      </c>
    </row>
    <row r="133" spans="1:39" ht="12" customHeight="1" x14ac:dyDescent="0.15">
      <c r="A133" s="64">
        <f t="shared" si="28"/>
        <v>0</v>
      </c>
      <c r="B133" s="64">
        <f t="shared" si="29"/>
        <v>0</v>
      </c>
      <c r="C133" s="57">
        <f t="shared" si="42"/>
        <v>148</v>
      </c>
      <c r="F133" s="59">
        <f>IF(C133&lt;C$6,0,VLOOKUP(C133,index!$A:$M,2,0))</f>
        <v>198</v>
      </c>
      <c r="G133" s="57" t="str">
        <f t="shared" si="30"/>
        <v/>
      </c>
      <c r="H133" s="58" t="str">
        <f>IF(G133="I",$K133,IF(G133="II",$K133-SUM(H$8:H132),IF(G133="III",$K133-SUM(H$8:H132),IF(G133="IV",$K133-SUM(H$8:H132),IF(G133="V",1-SUM(H$8:H132)," ")))))</f>
        <v xml:space="preserve"> </v>
      </c>
      <c r="I133" s="66" t="str">
        <f t="shared" si="31"/>
        <v/>
      </c>
      <c r="J133" s="61" t="str">
        <f>IF(I133="A",$K133,IF(I133="B",$K133-SUM(J$8:J132),IF(I133="C",$K133-SUM(J$8:J132),IF(I133="D",$K133-SUM(J$8:J132),IF(I133="E",1-SUM(J$8:J132)," ")))))</f>
        <v xml:space="preserve"> </v>
      </c>
      <c r="K133" s="58">
        <f>IF(C$4=0,0,(SUM(D$8:D133)/C$4))</f>
        <v>0</v>
      </c>
      <c r="L133" s="62" t="str">
        <f t="shared" si="32"/>
        <v xml:space="preserve"> </v>
      </c>
      <c r="M133" s="58" t="str">
        <f>IF(U133=2,K133,IF(W133=2,K133-SUM(M$8:M132),IF(X133=2,K133-SUM(M$8:M132),IF(X132=2,1-SUM(M$8:M132)," "))))</f>
        <v xml:space="preserve"> </v>
      </c>
      <c r="N133" s="58" t="str">
        <f t="shared" si="33"/>
        <v xml:space="preserve"> </v>
      </c>
      <c r="P133" s="58" t="str">
        <f>IF(O133="Plus",$K133,IF(O133="Basis",$K133-SUM(P$8:P132),IF(O133="Breedte",$K133-SUM(P$8:P132),IF(O132="Breedte",1-SUM(P$8:P132)," "))))</f>
        <v xml:space="preserve"> </v>
      </c>
      <c r="Q133" s="56" t="str">
        <f t="shared" si="49"/>
        <v/>
      </c>
      <c r="R133" s="196">
        <f t="shared" si="34"/>
        <v>198</v>
      </c>
      <c r="S133" s="1">
        <f t="shared" si="43"/>
        <v>148</v>
      </c>
      <c r="T133" s="2">
        <f t="shared" si="35"/>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6"/>
        <v>1</v>
      </c>
      <c r="Z133" s="1">
        <f t="shared" si="37"/>
        <v>1</v>
      </c>
      <c r="AA133" s="1">
        <f t="shared" si="38"/>
        <v>1</v>
      </c>
      <c r="AB133" s="1">
        <f t="shared" si="39"/>
        <v>1</v>
      </c>
      <c r="AD133" s="1">
        <f t="shared" si="44"/>
        <v>148</v>
      </c>
      <c r="AE133" s="2">
        <f t="shared" si="40"/>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41"/>
        <v>1</v>
      </c>
      <c r="AK133" s="1">
        <f t="shared" si="45"/>
        <v>1</v>
      </c>
      <c r="AL133" s="1">
        <f t="shared" si="46"/>
        <v>1</v>
      </c>
      <c r="AM133" s="1">
        <f t="shared" si="47"/>
        <v>1</v>
      </c>
    </row>
    <row r="134" spans="1:39" ht="12" customHeight="1" x14ac:dyDescent="0.15">
      <c r="A134" s="64">
        <f t="shared" si="28"/>
        <v>0</v>
      </c>
      <c r="B134" s="64">
        <f t="shared" si="29"/>
        <v>0</v>
      </c>
      <c r="C134" s="57">
        <f t="shared" si="42"/>
        <v>147</v>
      </c>
      <c r="F134" s="59">
        <f>IF(C134&lt;C$6,0,VLOOKUP(C134,index!$A:$M,2,0))</f>
        <v>198</v>
      </c>
      <c r="G134" s="57" t="str">
        <f t="shared" si="30"/>
        <v/>
      </c>
      <c r="H134" s="58" t="str">
        <f>IF(G134="I",$K134,IF(G134="II",$K134-SUM(H$8:H133),IF(G134="III",$K134-SUM(H$8:H133),IF(G134="IV",$K134-SUM(H$8:H133),IF(G134="V",1-SUM(H$8:H133)," ")))))</f>
        <v xml:space="preserve"> </v>
      </c>
      <c r="I134" s="66" t="str">
        <f t="shared" si="31"/>
        <v/>
      </c>
      <c r="J134" s="61" t="str">
        <f>IF(I134="A",$K134,IF(I134="B",$K134-SUM(J$8:J133),IF(I134="C",$K134-SUM(J$8:J133),IF(I134="D",$K134-SUM(J$8:J133),IF(I134="E",1-SUM(J$8:J133)," ")))))</f>
        <v xml:space="preserve"> </v>
      </c>
      <c r="K134" s="58">
        <f>IF(C$4=0,0,(SUM(D$8:D134)/C$4))</f>
        <v>0</v>
      </c>
      <c r="L134" s="62" t="str">
        <f t="shared" si="32"/>
        <v xml:space="preserve"> </v>
      </c>
      <c r="M134" s="58" t="str">
        <f>IF(U134=2,K134,IF(W134=2,K134-SUM(M$8:M133),IF(X134=2,K134-SUM(M$8:M133),IF(X133=2,1-SUM(M$8:M133)," "))))</f>
        <v xml:space="preserve"> </v>
      </c>
      <c r="N134" s="58" t="str">
        <f t="shared" si="33"/>
        <v xml:space="preserve"> </v>
      </c>
      <c r="P134" s="58" t="str">
        <f>IF(O134="Plus",$K134,IF(O134="Basis",$K134-SUM(P$8:P133),IF(O134="Breedte",$K134-SUM(P$8:P133),IF(O133="Breedte",1-SUM(P$8:P133)," "))))</f>
        <v xml:space="preserve"> </v>
      </c>
      <c r="Q134" s="56" t="str">
        <f t="shared" si="49"/>
        <v/>
      </c>
      <c r="R134" s="196">
        <f t="shared" si="34"/>
        <v>198</v>
      </c>
      <c r="S134" s="1">
        <f t="shared" si="43"/>
        <v>147</v>
      </c>
      <c r="T134" s="2">
        <f t="shared" si="35"/>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6"/>
        <v>1</v>
      </c>
      <c r="Z134" s="1">
        <f t="shared" si="37"/>
        <v>1</v>
      </c>
      <c r="AA134" s="1">
        <f t="shared" si="38"/>
        <v>1</v>
      </c>
      <c r="AB134" s="1">
        <f t="shared" si="39"/>
        <v>1</v>
      </c>
      <c r="AD134" s="1">
        <f t="shared" si="44"/>
        <v>147</v>
      </c>
      <c r="AE134" s="2">
        <f t="shared" si="40"/>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41"/>
        <v>1</v>
      </c>
      <c r="AK134" s="1">
        <f t="shared" si="45"/>
        <v>1</v>
      </c>
      <c r="AL134" s="1">
        <f t="shared" si="46"/>
        <v>1</v>
      </c>
      <c r="AM134" s="1">
        <f t="shared" si="47"/>
        <v>1</v>
      </c>
    </row>
    <row r="135" spans="1:39" ht="12" customHeight="1" x14ac:dyDescent="0.15">
      <c r="A135" s="64">
        <f t="shared" si="28"/>
        <v>0</v>
      </c>
      <c r="B135" s="64">
        <f t="shared" si="29"/>
        <v>0</v>
      </c>
      <c r="C135" s="57">
        <f t="shared" si="42"/>
        <v>146</v>
      </c>
      <c r="F135" s="59">
        <f>IF(C135&lt;C$6,0,VLOOKUP(C135,index!$A:$M,2,0))</f>
        <v>198</v>
      </c>
      <c r="G135" s="57" t="str">
        <f t="shared" si="30"/>
        <v/>
      </c>
      <c r="H135" s="58" t="str">
        <f>IF(G135="I",$K135,IF(G135="II",$K135-SUM(H$8:H134),IF(G135="III",$K135-SUM(H$8:H134),IF(G135="IV",$K135-SUM(H$8:H134),IF(G135="V",1-SUM(H$8:H134)," ")))))</f>
        <v xml:space="preserve"> </v>
      </c>
      <c r="I135" s="66" t="str">
        <f t="shared" si="31"/>
        <v/>
      </c>
      <c r="J135" s="61" t="str">
        <f>IF(I135="A",$K135,IF(I135="B",$K135-SUM(J$8:J134),IF(I135="C",$K135-SUM(J$8:J134),IF(I135="D",$K135-SUM(J$8:J134),IF(I135="E",1-SUM(J$8:J134)," ")))))</f>
        <v xml:space="preserve"> </v>
      </c>
      <c r="K135" s="58">
        <f>IF(C$4=0,0,(SUM(D$8:D135)/C$4))</f>
        <v>0</v>
      </c>
      <c r="L135" s="62" t="str">
        <f t="shared" si="32"/>
        <v xml:space="preserve"> </v>
      </c>
      <c r="M135" s="58" t="str">
        <f>IF(U135=2,K135,IF(W135=2,K135-SUM(M$8:M134),IF(X135=2,K135-SUM(M$8:M134),IF(X134=2,1-SUM(M$8:M134)," "))))</f>
        <v xml:space="preserve"> </v>
      </c>
      <c r="N135" s="58" t="str">
        <f t="shared" si="33"/>
        <v xml:space="preserve"> </v>
      </c>
      <c r="P135" s="58" t="str">
        <f>IF(O135="Plus",$K135,IF(O135="Basis",$K135-SUM(P$8:P134),IF(O135="Breedte",$K135-SUM(P$8:P134),IF(O134="Breedte",1-SUM(P$8:P134)," "))))</f>
        <v xml:space="preserve"> </v>
      </c>
      <c r="Q135" s="56" t="str">
        <f t="shared" si="49"/>
        <v/>
      </c>
      <c r="R135" s="196">
        <f t="shared" si="34"/>
        <v>198</v>
      </c>
      <c r="S135" s="1">
        <f t="shared" si="43"/>
        <v>146</v>
      </c>
      <c r="T135" s="2">
        <f t="shared" si="35"/>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6"/>
        <v>1</v>
      </c>
      <c r="Z135" s="1">
        <f t="shared" si="37"/>
        <v>1</v>
      </c>
      <c r="AA135" s="1">
        <f t="shared" si="38"/>
        <v>1</v>
      </c>
      <c r="AB135" s="1">
        <f t="shared" si="39"/>
        <v>1</v>
      </c>
      <c r="AD135" s="1">
        <f t="shared" si="44"/>
        <v>146</v>
      </c>
      <c r="AE135" s="2">
        <f t="shared" si="40"/>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41"/>
        <v>1</v>
      </c>
      <c r="AK135" s="1">
        <f t="shared" si="45"/>
        <v>1</v>
      </c>
      <c r="AL135" s="1">
        <f t="shared" si="46"/>
        <v>1</v>
      </c>
      <c r="AM135" s="1">
        <f t="shared" si="47"/>
        <v>1</v>
      </c>
    </row>
    <row r="136" spans="1:39" ht="12" customHeight="1" x14ac:dyDescent="0.15">
      <c r="A136" s="64">
        <f t="shared" si="28"/>
        <v>0</v>
      </c>
      <c r="B136" s="64">
        <f t="shared" si="29"/>
        <v>0</v>
      </c>
      <c r="C136" s="57">
        <f t="shared" si="42"/>
        <v>145</v>
      </c>
      <c r="F136" s="59">
        <f>IF(C136&lt;C$6,0,VLOOKUP(C136,index!$A:$M,2,0))</f>
        <v>197</v>
      </c>
      <c r="G136" s="57" t="str">
        <f t="shared" si="30"/>
        <v/>
      </c>
      <c r="H136" s="58" t="str">
        <f>IF(G136="I",$K136,IF(G136="II",$K136-SUM(H$8:H135),IF(G136="III",$K136-SUM(H$8:H135),IF(G136="IV",$K136-SUM(H$8:H135),IF(G136="V",1-SUM(H$8:H135)," ")))))</f>
        <v xml:space="preserve"> </v>
      </c>
      <c r="I136" s="66" t="str">
        <f t="shared" si="31"/>
        <v/>
      </c>
      <c r="J136" s="61" t="str">
        <f>IF(I136="A",$K136,IF(I136="B",$K136-SUM(J$8:J135),IF(I136="C",$K136-SUM(J$8:J135),IF(I136="D",$K136-SUM(J$8:J135),IF(I136="E",1-SUM(J$8:J135)," ")))))</f>
        <v xml:space="preserve"> </v>
      </c>
      <c r="K136" s="58">
        <f>IF(C$4=0,0,(SUM(D$8:D136)/C$4))</f>
        <v>0</v>
      </c>
      <c r="L136" s="62" t="str">
        <f t="shared" si="32"/>
        <v xml:space="preserve"> </v>
      </c>
      <c r="M136" s="58" t="str">
        <f>IF(U136=2,K136,IF(W136=2,K136-SUM(M$8:M135),IF(X136=2,K136-SUM(M$8:M135),IF(X135=2,1-SUM(M$8:M135)," "))))</f>
        <v xml:space="preserve"> </v>
      </c>
      <c r="N136" s="58" t="str">
        <f t="shared" si="33"/>
        <v xml:space="preserve"> </v>
      </c>
      <c r="P136" s="58" t="str">
        <f>IF(O136="Plus",$K136,IF(O136="Basis",$K136-SUM(P$8:P135),IF(O136="Breedte",$K136-SUM(P$8:P135),IF(O135="Breedte",1-SUM(P$8:P135)," "))))</f>
        <v xml:space="preserve"> </v>
      </c>
      <c r="Q136" s="56" t="str">
        <f t="shared" si="49"/>
        <v/>
      </c>
      <c r="R136" s="196">
        <f t="shared" si="34"/>
        <v>197</v>
      </c>
      <c r="S136" s="1">
        <f t="shared" si="43"/>
        <v>145</v>
      </c>
      <c r="T136" s="2">
        <f t="shared" si="35"/>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6"/>
        <v>1</v>
      </c>
      <c r="Z136" s="1">
        <f t="shared" si="37"/>
        <v>1</v>
      </c>
      <c r="AA136" s="1">
        <f t="shared" si="38"/>
        <v>1</v>
      </c>
      <c r="AB136" s="1">
        <f t="shared" si="39"/>
        <v>1</v>
      </c>
      <c r="AD136" s="1">
        <f t="shared" si="44"/>
        <v>145</v>
      </c>
      <c r="AE136" s="2">
        <f t="shared" si="40"/>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41"/>
        <v>1</v>
      </c>
      <c r="AK136" s="1">
        <f t="shared" si="45"/>
        <v>1</v>
      </c>
      <c r="AL136" s="1">
        <f t="shared" si="46"/>
        <v>1</v>
      </c>
      <c r="AM136" s="1">
        <f t="shared" si="47"/>
        <v>1</v>
      </c>
    </row>
    <row r="137" spans="1:39" ht="12" customHeight="1" x14ac:dyDescent="0.15">
      <c r="A137" s="64">
        <f t="shared" ref="A137:A200" si="50">IF(I137="A",25,IF(I137="B",25,IF(I137="C",25,IF(I137="D",15,IF(I137="E",10,0)))))</f>
        <v>0</v>
      </c>
      <c r="B137" s="64">
        <f t="shared" ref="B137:B200" si="51">IF(G137="I",20,IF(G137="II",20,IF(G137="III",20,IF(G137="IV",20,IF(G137="V",20,0)))))</f>
        <v>0</v>
      </c>
      <c r="C137" s="57">
        <f t="shared" si="42"/>
        <v>144</v>
      </c>
      <c r="F137" s="59">
        <f>IF(C137&lt;C$6,0,VLOOKUP(C137,index!$A:$M,2,0))</f>
        <v>197</v>
      </c>
      <c r="G137" s="57" t="str">
        <f t="shared" ref="G137:G200" si="52">IF(AND(F137&gt;212,F138&lt;213),"I",IF(AND(F137&gt;203,F138&lt;204),"II",IF(AND(F137&gt;195,F138&lt;196),"III",IF(AND(F137&gt;186,F138&lt;187),"IV",IF(AND(F137&gt;109,F138&lt;110),"V","")))))</f>
        <v/>
      </c>
      <c r="H137" s="58" t="str">
        <f>IF(G137="I",$K137,IF(G137="II",$K137-SUM(H$8:H136),IF(G137="III",$K137-SUM(H$8:H136),IF(G137="IV",$K137-SUM(H$8:H136),IF(G137="V",1-SUM(H$8:H136)," ")))))</f>
        <v xml:space="preserve"> </v>
      </c>
      <c r="I137" s="66" t="str">
        <f t="shared" ref="I137:I200" si="53">IF(AND(F137&gt;209,F138&lt;210),"A",IF(AND(F137&gt;199,F138&lt;200),"B",IF(AND(F137&gt;189,F138&lt;190),"C",IF(AND(F137&gt;180,F138&lt;181),"D",IF(AND(F137&gt;109,F138&lt;110),"E","")))))</f>
        <v/>
      </c>
      <c r="J137" s="61" t="str">
        <f>IF(I137="A",$K137,IF(I137="B",$K137-SUM(J$8:J136),IF(I137="C",$K137-SUM(J$8:J136),IF(I137="D",$K137-SUM(J$8:J136),IF(I137="E",1-SUM(J$8:J136)," ")))))</f>
        <v xml:space="preserve"> </v>
      </c>
      <c r="K137" s="58">
        <f>IF(C$4=0,0,(SUM(D$8:D137)/C$4))</f>
        <v>0</v>
      </c>
      <c r="L137" s="62" t="str">
        <f t="shared" ref="L137:L200" si="54">IF(U137=2,"Plus",IF(W137=2,"Basis",IF(X137=2,"Breedte"," ")))</f>
        <v xml:space="preserve"> </v>
      </c>
      <c r="M137" s="58" t="str">
        <f>IF(U137=2,K137,IF(W137=2,K137-SUM(M$8:M136),IF(X137=2,K137-SUM(M$8:M136),IF(X136=2,1-SUM(M$8:M136)," "))))</f>
        <v xml:space="preserve"> </v>
      </c>
      <c r="N137" s="58" t="str">
        <f t="shared" ref="N137:N200" si="55">IF(OR(O137="Plus",O137="Basis",O137="Breedte"),K137," ")</f>
        <v xml:space="preserve"> </v>
      </c>
      <c r="P137" s="58" t="str">
        <f>IF(O137="Plus",$K137,IF(O137="Basis",$K137-SUM(P$8:P136),IF(O137="Breedte",$K137-SUM(P$8:P136),IF(O136="Breedte",1-SUM(P$8:P136)," "))))</f>
        <v xml:space="preserve"> </v>
      </c>
      <c r="Q137" s="56" t="str">
        <f t="shared" si="49"/>
        <v/>
      </c>
      <c r="R137" s="196">
        <f t="shared" ref="R137:R200" si="56">F137</f>
        <v>197</v>
      </c>
      <c r="S137" s="1">
        <f t="shared" si="43"/>
        <v>144</v>
      </c>
      <c r="T137" s="2">
        <f t="shared" ref="T137:T200" si="57">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8">IF(D137=0,1,ABS(K137-0.2))</f>
        <v>1</v>
      </c>
      <c r="Z137" s="1">
        <f t="shared" ref="Z137:Z200" si="59">IF(D137=0,1,ABS(K137-0.5))</f>
        <v>1</v>
      </c>
      <c r="AA137" s="1">
        <f t="shared" ref="AA137:AA200" si="60">IF(D137=0,1,ABS(K137-0.8))</f>
        <v>1</v>
      </c>
      <c r="AB137" s="1">
        <f t="shared" ref="AB137:AB200" si="61">IF(D137=0,1,ABS(K137-1))</f>
        <v>1</v>
      </c>
      <c r="AD137" s="1">
        <f t="shared" si="44"/>
        <v>144</v>
      </c>
      <c r="AE137" s="2">
        <f t="shared" ref="AE137:AE200" si="62">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63">IF(AE137=0,1,ABS(AH137-0.25))</f>
        <v>1</v>
      </c>
      <c r="AK137" s="1">
        <f t="shared" si="45"/>
        <v>1</v>
      </c>
      <c r="AL137" s="1">
        <f t="shared" si="46"/>
        <v>1</v>
      </c>
      <c r="AM137" s="1">
        <f t="shared" si="47"/>
        <v>1</v>
      </c>
    </row>
    <row r="138" spans="1:39" ht="12" customHeight="1" x14ac:dyDescent="0.15">
      <c r="A138" s="64">
        <f t="shared" si="50"/>
        <v>0</v>
      </c>
      <c r="B138" s="64">
        <f t="shared" si="51"/>
        <v>0</v>
      </c>
      <c r="C138" s="57">
        <f t="shared" ref="C138:C201" si="64">IF(C137-1&lt;C$6,C$6-1,C137-1)</f>
        <v>143</v>
      </c>
      <c r="F138" s="59">
        <f>IF(C138&lt;C$6,0,VLOOKUP(C138,index!$A:$M,2,0))</f>
        <v>197</v>
      </c>
      <c r="G138" s="57" t="str">
        <f t="shared" si="52"/>
        <v/>
      </c>
      <c r="H138" s="58" t="str">
        <f>IF(G138="I",$K138,IF(G138="II",$K138-SUM(H$8:H137),IF(G138="III",$K138-SUM(H$8:H137),IF(G138="IV",$K138-SUM(H$8:H137),IF(G138="V",1-SUM(H$8:H137)," ")))))</f>
        <v xml:space="preserve"> </v>
      </c>
      <c r="I138" s="66" t="str">
        <f t="shared" si="53"/>
        <v/>
      </c>
      <c r="J138" s="61" t="str">
        <f>IF(I138="A",$K138,IF(I138="B",$K138-SUM(J$8:J137),IF(I138="C",$K138-SUM(J$8:J137),IF(I138="D",$K138-SUM(J$8:J137),IF(I138="E",1-SUM(J$8:J137)," ")))))</f>
        <v xml:space="preserve"> </v>
      </c>
      <c r="K138" s="58">
        <f>IF(C$4=0,0,(SUM(D$8:D138)/C$4))</f>
        <v>0</v>
      </c>
      <c r="L138" s="62" t="str">
        <f t="shared" si="54"/>
        <v xml:space="preserve"> </v>
      </c>
      <c r="M138" s="58" t="str">
        <f>IF(U138=2,K138,IF(W138=2,K138-SUM(M$8:M137),IF(X138=2,K138-SUM(M$8:M137),IF(X137=2,1-SUM(M$8:M137)," "))))</f>
        <v xml:space="preserve"> </v>
      </c>
      <c r="N138" s="58" t="str">
        <f t="shared" si="55"/>
        <v xml:space="preserve"> </v>
      </c>
      <c r="P138" s="58" t="str">
        <f>IF(O138="Plus",$K138,IF(O138="Basis",$K138-SUM(P$8:P137),IF(O138="Breedte",$K138-SUM(P$8:P137),IF(O137="Breedte",1-SUM(P$8:P137)," "))))</f>
        <v xml:space="preserve"> </v>
      </c>
      <c r="Q138" s="56" t="str">
        <f t="shared" si="49"/>
        <v/>
      </c>
      <c r="R138" s="196">
        <f t="shared" si="56"/>
        <v>197</v>
      </c>
      <c r="S138" s="1">
        <f t="shared" ref="S138:S158" si="65">C138</f>
        <v>143</v>
      </c>
      <c r="T138" s="2">
        <f t="shared" si="57"/>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8"/>
        <v>1</v>
      </c>
      <c r="Z138" s="1">
        <f t="shared" si="59"/>
        <v>1</v>
      </c>
      <c r="AA138" s="1">
        <f t="shared" si="60"/>
        <v>1</v>
      </c>
      <c r="AB138" s="1">
        <f t="shared" si="61"/>
        <v>1</v>
      </c>
      <c r="AD138" s="1">
        <f t="shared" ref="AD138:AD201" si="66">S138</f>
        <v>143</v>
      </c>
      <c r="AE138" s="2">
        <f t="shared" si="62"/>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63"/>
        <v>1</v>
      </c>
      <c r="AK138" s="1">
        <f t="shared" ref="AK138:AK201" si="67">IF(T138=0,1,ABS(W138-0.5))</f>
        <v>1</v>
      </c>
      <c r="AL138" s="1">
        <f t="shared" ref="AL138:AL201" si="68">IF(T138=0,1,ABS(W138-0.75))</f>
        <v>1</v>
      </c>
      <c r="AM138" s="1">
        <f t="shared" ref="AM138:AM201" si="69">IF(T138=0,1,ABS(W138-0.9))</f>
        <v>1</v>
      </c>
    </row>
    <row r="139" spans="1:39" ht="12" customHeight="1" x14ac:dyDescent="0.15">
      <c r="A139" s="64">
        <f t="shared" si="50"/>
        <v>0</v>
      </c>
      <c r="B139" s="64">
        <f t="shared" si="51"/>
        <v>0</v>
      </c>
      <c r="C139" s="57">
        <f t="shared" si="64"/>
        <v>142</v>
      </c>
      <c r="F139" s="59">
        <f>IF(C139&lt;C$6,0,VLOOKUP(C139,index!$A:$M,2,0))</f>
        <v>196</v>
      </c>
      <c r="G139" s="57" t="str">
        <f t="shared" si="52"/>
        <v/>
      </c>
      <c r="H139" s="58" t="str">
        <f>IF(G139="I",$K139,IF(G139="II",$K139-SUM(H$8:H138),IF(G139="III",$K139-SUM(H$8:H138),IF(G139="IV",$K139-SUM(H$8:H138),IF(G139="V",1-SUM(H$8:H138)," ")))))</f>
        <v xml:space="preserve"> </v>
      </c>
      <c r="I139" s="66" t="str">
        <f t="shared" si="53"/>
        <v/>
      </c>
      <c r="J139" s="61" t="str">
        <f>IF(I139="A",$K139,IF(I139="B",$K139-SUM(J$8:J138),IF(I139="C",$K139-SUM(J$8:J138),IF(I139="D",$K139-SUM(J$8:J138),IF(I139="E",1-SUM(J$8:J138)," ")))))</f>
        <v xml:space="preserve"> </v>
      </c>
      <c r="K139" s="58">
        <f>IF(C$4=0,0,(SUM(D$8:D139)/C$4))</f>
        <v>0</v>
      </c>
      <c r="L139" s="62" t="str">
        <f t="shared" si="54"/>
        <v xml:space="preserve"> </v>
      </c>
      <c r="M139" s="58" t="str">
        <f>IF(U139=2,K139,IF(W139=2,K139-SUM(M$8:M138),IF(X139=2,K139-SUM(M$8:M138),IF(X138=2,1-SUM(M$8:M138)," "))))</f>
        <v xml:space="preserve"> </v>
      </c>
      <c r="N139" s="58" t="str">
        <f t="shared" si="55"/>
        <v xml:space="preserve"> </v>
      </c>
      <c r="P139" s="58" t="str">
        <f>IF(O139="Plus",$K139,IF(O139="Basis",$K139-SUM(P$8:P138),IF(O139="Breedte",$K139-SUM(P$8:P138),IF(O138="Breedte",1-SUM(P$8:P138)," "))))</f>
        <v xml:space="preserve"> </v>
      </c>
      <c r="Q139" s="56" t="str">
        <f t="shared" si="49"/>
        <v/>
      </c>
      <c r="R139" s="196">
        <f t="shared" si="56"/>
        <v>196</v>
      </c>
      <c r="S139" s="1">
        <f t="shared" si="65"/>
        <v>142</v>
      </c>
      <c r="T139" s="2">
        <f t="shared" si="57"/>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8"/>
        <v>1</v>
      </c>
      <c r="Z139" s="1">
        <f t="shared" si="59"/>
        <v>1</v>
      </c>
      <c r="AA139" s="1">
        <f t="shared" si="60"/>
        <v>1</v>
      </c>
      <c r="AB139" s="1">
        <f t="shared" si="61"/>
        <v>1</v>
      </c>
      <c r="AD139" s="1">
        <f t="shared" si="66"/>
        <v>142</v>
      </c>
      <c r="AE139" s="2">
        <f t="shared" si="62"/>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63"/>
        <v>1</v>
      </c>
      <c r="AK139" s="1">
        <f t="shared" si="67"/>
        <v>1</v>
      </c>
      <c r="AL139" s="1">
        <f t="shared" si="68"/>
        <v>1</v>
      </c>
      <c r="AM139" s="1">
        <f t="shared" si="69"/>
        <v>1</v>
      </c>
    </row>
    <row r="140" spans="1:39" ht="12" customHeight="1" x14ac:dyDescent="0.15">
      <c r="A140" s="64">
        <f t="shared" si="50"/>
        <v>0</v>
      </c>
      <c r="B140" s="64">
        <f t="shared" si="51"/>
        <v>0</v>
      </c>
      <c r="C140" s="57">
        <f t="shared" si="64"/>
        <v>141</v>
      </c>
      <c r="F140" s="59">
        <f>IF(C140&lt;C$6,0,VLOOKUP(C140,index!$A:$M,2,0))</f>
        <v>196</v>
      </c>
      <c r="G140" s="57" t="str">
        <f t="shared" si="52"/>
        <v/>
      </c>
      <c r="H140" s="58" t="str">
        <f>IF(G140="I",$K140,IF(G140="II",$K140-SUM(H$8:H139),IF(G140="III",$K140-SUM(H$8:H139),IF(G140="IV",$K140-SUM(H$8:H139),IF(G140="V",1-SUM(H$8:H139)," ")))))</f>
        <v xml:space="preserve"> </v>
      </c>
      <c r="I140" s="66" t="str">
        <f t="shared" si="53"/>
        <v/>
      </c>
      <c r="J140" s="61" t="str">
        <f>IF(I140="A",$K140,IF(I140="B",$K140-SUM(J$8:J139),IF(I140="C",$K140-SUM(J$8:J139),IF(I140="D",$K140-SUM(J$8:J139),IF(I140="E",1-SUM(J$8:J139)," ")))))</f>
        <v xml:space="preserve"> </v>
      </c>
      <c r="K140" s="58">
        <f>IF(C$4=0,0,(SUM(D$8:D140)/C$4))</f>
        <v>0</v>
      </c>
      <c r="L140" s="62" t="str">
        <f t="shared" si="54"/>
        <v xml:space="preserve"> </v>
      </c>
      <c r="M140" s="58" t="str">
        <f>IF(U140=2,K140,IF(W140=2,K140-SUM(M$8:M139),IF(X140=2,K140-SUM(M$8:M139),IF(X139=2,1-SUM(M$8:M139)," "))))</f>
        <v xml:space="preserve"> </v>
      </c>
      <c r="N140" s="58" t="str">
        <f t="shared" si="55"/>
        <v xml:space="preserve"> </v>
      </c>
      <c r="P140" s="58" t="str">
        <f>IF(O140="Plus",$K140,IF(O140="Basis",$K140-SUM(P$8:P139),IF(O140="Breedte",$K140-SUM(P$8:P139),IF(O139="Breedte",1-SUM(P$8:P139)," "))))</f>
        <v xml:space="preserve"> </v>
      </c>
      <c r="Q140" s="56" t="str">
        <f t="shared" si="49"/>
        <v/>
      </c>
      <c r="R140" s="196">
        <f t="shared" si="56"/>
        <v>196</v>
      </c>
      <c r="S140" s="1">
        <f t="shared" si="65"/>
        <v>141</v>
      </c>
      <c r="T140" s="2">
        <f t="shared" si="57"/>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8"/>
        <v>1</v>
      </c>
      <c r="Z140" s="1">
        <f t="shared" si="59"/>
        <v>1</v>
      </c>
      <c r="AA140" s="1">
        <f t="shared" si="60"/>
        <v>1</v>
      </c>
      <c r="AB140" s="1">
        <f t="shared" si="61"/>
        <v>1</v>
      </c>
      <c r="AD140" s="1">
        <f t="shared" si="66"/>
        <v>141</v>
      </c>
      <c r="AE140" s="2">
        <f t="shared" si="62"/>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63"/>
        <v>1</v>
      </c>
      <c r="AK140" s="1">
        <f t="shared" si="67"/>
        <v>1</v>
      </c>
      <c r="AL140" s="1">
        <f t="shared" si="68"/>
        <v>1</v>
      </c>
      <c r="AM140" s="1">
        <f t="shared" si="69"/>
        <v>1</v>
      </c>
    </row>
    <row r="141" spans="1:39" ht="12" customHeight="1" x14ac:dyDescent="0.15">
      <c r="A141" s="64">
        <f t="shared" si="50"/>
        <v>0</v>
      </c>
      <c r="B141" s="64">
        <f t="shared" si="51"/>
        <v>20</v>
      </c>
      <c r="C141" s="57">
        <f t="shared" si="64"/>
        <v>140</v>
      </c>
      <c r="F141" s="59">
        <f>IF(C141&lt;C$6,0,VLOOKUP(C141,index!$A:$M,2,0))</f>
        <v>196</v>
      </c>
      <c r="G141" s="57" t="str">
        <f t="shared" si="52"/>
        <v>III</v>
      </c>
      <c r="H141" s="58">
        <f>IF(G141="I",$K141,IF(G141="II",$K141-SUM(H$8:H140),IF(G141="III",$K141-SUM(H$8:H140),IF(G141="IV",$K141-SUM(H$8:H140),IF(G141="V",1-SUM(H$8:H140)," ")))))</f>
        <v>0</v>
      </c>
      <c r="I141" s="66" t="str">
        <f t="shared" si="53"/>
        <v/>
      </c>
      <c r="J141" s="61" t="str">
        <f>IF(I141="A",$K141,IF(I141="B",$K141-SUM(J$8:J140),IF(I141="C",$K141-SUM(J$8:J140),IF(I141="D",$K141-SUM(J$8:J140),IF(I141="E",1-SUM(J$8:J140)," ")))))</f>
        <v xml:space="preserve"> </v>
      </c>
      <c r="K141" s="58">
        <f>IF(C$4=0,0,(SUM(D$8:D141)/C$4))</f>
        <v>0</v>
      </c>
      <c r="L141" s="62" t="str">
        <f t="shared" si="54"/>
        <v xml:space="preserve"> </v>
      </c>
      <c r="M141" s="58" t="str">
        <f>IF(U141=2,K141,IF(W141=2,K141-SUM(M$8:M140),IF(X141=2,K141-SUM(M$8:M140),IF(X140=2,1-SUM(M$8:M140)," "))))</f>
        <v xml:space="preserve"> </v>
      </c>
      <c r="N141" s="58" t="str">
        <f t="shared" si="55"/>
        <v xml:space="preserve"> </v>
      </c>
      <c r="P141" s="58" t="str">
        <f>IF(O141="Plus",$K141,IF(O141="Basis",$K141-SUM(P$8:P140),IF(O141="Breedte",$K141-SUM(P$8:P140),IF(O140="Breedte",1-SUM(P$8:P140)," "))))</f>
        <v xml:space="preserve"> </v>
      </c>
      <c r="Q141" s="56" t="str">
        <f t="shared" si="49"/>
        <v/>
      </c>
      <c r="R141" s="196">
        <f t="shared" si="56"/>
        <v>196</v>
      </c>
      <c r="S141" s="1">
        <f t="shared" si="65"/>
        <v>140</v>
      </c>
      <c r="T141" s="2">
        <f t="shared" si="57"/>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8"/>
        <v>1</v>
      </c>
      <c r="Z141" s="1">
        <f t="shared" si="59"/>
        <v>1</v>
      </c>
      <c r="AA141" s="1">
        <f t="shared" si="60"/>
        <v>1</v>
      </c>
      <c r="AB141" s="1">
        <f t="shared" si="61"/>
        <v>1</v>
      </c>
      <c r="AD141" s="1">
        <f t="shared" si="66"/>
        <v>140</v>
      </c>
      <c r="AE141" s="2">
        <f t="shared" si="62"/>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63"/>
        <v>1</v>
      </c>
      <c r="AK141" s="1">
        <f t="shared" si="67"/>
        <v>1</v>
      </c>
      <c r="AL141" s="1">
        <f t="shared" si="68"/>
        <v>1</v>
      </c>
      <c r="AM141" s="1">
        <f t="shared" si="69"/>
        <v>1</v>
      </c>
    </row>
    <row r="142" spans="1:39" ht="12" customHeight="1" x14ac:dyDescent="0.15">
      <c r="A142" s="64">
        <f t="shared" si="50"/>
        <v>0</v>
      </c>
      <c r="B142" s="64">
        <f t="shared" si="51"/>
        <v>0</v>
      </c>
      <c r="C142" s="57">
        <f t="shared" si="64"/>
        <v>139</v>
      </c>
      <c r="F142" s="59">
        <f>IF(C142&lt;C$6,0,VLOOKUP(C142,index!$A:$M,2,0))</f>
        <v>195</v>
      </c>
      <c r="G142" s="57" t="str">
        <f t="shared" si="52"/>
        <v/>
      </c>
      <c r="H142" s="58" t="str">
        <f>IF(G142="I",$K142,IF(G142="II",$K142-SUM(H$8:H141),IF(G142="III",$K142-SUM(H$8:H141),IF(G142="IV",$K142-SUM(H$8:H141),IF(G142="V",1-SUM(H$8:H141)," ")))))</f>
        <v xml:space="preserve"> </v>
      </c>
      <c r="I142" s="66" t="str">
        <f t="shared" si="53"/>
        <v/>
      </c>
      <c r="J142" s="61" t="str">
        <f>IF(I142="A",$K142,IF(I142="B",$K142-SUM(J$8:J141),IF(I142="C",$K142-SUM(J$8:J141),IF(I142="D",$K142-SUM(J$8:J141),IF(I142="E",1-SUM(J$8:J141)," ")))))</f>
        <v xml:space="preserve"> </v>
      </c>
      <c r="K142" s="58">
        <f>IF(C$4=0,0,(SUM(D$8:D142)/C$4))</f>
        <v>0</v>
      </c>
      <c r="L142" s="62" t="str">
        <f t="shared" si="54"/>
        <v xml:space="preserve"> </v>
      </c>
      <c r="M142" s="58" t="str">
        <f>IF(U142=2,K142,IF(W142=2,K142-SUM(M$8:M141),IF(X142=2,K142-SUM(M$8:M141),IF(X141=2,1-SUM(M$8:M141)," "))))</f>
        <v xml:space="preserve"> </v>
      </c>
      <c r="N142" s="58" t="str">
        <f t="shared" si="55"/>
        <v xml:space="preserve"> </v>
      </c>
      <c r="P142" s="58" t="str">
        <f>IF(O142="Plus",$K142,IF(O142="Basis",$K142-SUM(P$8:P141),IF(O142="Breedte",$K142-SUM(P$8:P141),IF(O141="Breedte",1-SUM(P$8:P141)," "))))</f>
        <v xml:space="preserve"> </v>
      </c>
      <c r="Q142" s="56" t="str">
        <f t="shared" ref="Q142:Q173" si="70">IF(L141="plus",IF(E142=0,"",CONCATENATE(E142,",")),IF(L141="basis",IF(E142=0,"",CONCATENATE(E142,",")),CONCATENATE(Q141,IF(E142=0,"",CONCATENATE(E142,", ")))))</f>
        <v/>
      </c>
      <c r="R142" s="196">
        <f t="shared" si="56"/>
        <v>195</v>
      </c>
      <c r="S142" s="1">
        <f t="shared" si="65"/>
        <v>139</v>
      </c>
      <c r="T142" s="2">
        <f t="shared" si="57"/>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8"/>
        <v>1</v>
      </c>
      <c r="Z142" s="1">
        <f t="shared" si="59"/>
        <v>1</v>
      </c>
      <c r="AA142" s="1">
        <f t="shared" si="60"/>
        <v>1</v>
      </c>
      <c r="AB142" s="1">
        <f t="shared" si="61"/>
        <v>1</v>
      </c>
      <c r="AD142" s="1">
        <f t="shared" si="66"/>
        <v>139</v>
      </c>
      <c r="AE142" s="2">
        <f t="shared" si="62"/>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63"/>
        <v>1</v>
      </c>
      <c r="AK142" s="1">
        <f t="shared" si="67"/>
        <v>1</v>
      </c>
      <c r="AL142" s="1">
        <f t="shared" si="68"/>
        <v>1</v>
      </c>
      <c r="AM142" s="1">
        <f t="shared" si="69"/>
        <v>1</v>
      </c>
    </row>
    <row r="143" spans="1:39" ht="12" customHeight="1" x14ac:dyDescent="0.15">
      <c r="A143" s="64">
        <f t="shared" si="50"/>
        <v>0</v>
      </c>
      <c r="B143" s="64">
        <f t="shared" si="51"/>
        <v>0</v>
      </c>
      <c r="C143" s="57">
        <f t="shared" si="64"/>
        <v>138</v>
      </c>
      <c r="F143" s="59">
        <f>IF(C143&lt;C$6,0,VLOOKUP(C143,index!$A:$M,2,0))</f>
        <v>195</v>
      </c>
      <c r="G143" s="57" t="str">
        <f t="shared" si="52"/>
        <v/>
      </c>
      <c r="H143" s="58" t="str">
        <f>IF(G143="I",$K143,IF(G143="II",$K143-SUM(H$8:H142),IF(G143="III",$K143-SUM(H$8:H142),IF(G143="IV",$K143-SUM(H$8:H142),IF(G143="V",1-SUM(H$8:H142)," ")))))</f>
        <v xml:space="preserve"> </v>
      </c>
      <c r="I143" s="66" t="str">
        <f t="shared" si="53"/>
        <v/>
      </c>
      <c r="J143" s="61" t="str">
        <f>IF(I143="A",$K143,IF(I143="B",$K143-SUM(J$8:J142),IF(I143="C",$K143-SUM(J$8:J142),IF(I143="D",$K143-SUM(J$8:J142),IF(I143="E",1-SUM(J$8:J142)," ")))))</f>
        <v xml:space="preserve"> </v>
      </c>
      <c r="K143" s="58">
        <f>IF(C$4=0,0,(SUM(D$8:D143)/C$4))</f>
        <v>0</v>
      </c>
      <c r="L143" s="62" t="str">
        <f t="shared" si="54"/>
        <v xml:space="preserve"> </v>
      </c>
      <c r="M143" s="58" t="str">
        <f>IF(U143=2,K143,IF(W143=2,K143-SUM(M$8:M142),IF(X143=2,K143-SUM(M$8:M142),IF(X142=2,1-SUM(M$8:M142)," "))))</f>
        <v xml:space="preserve"> </v>
      </c>
      <c r="N143" s="58" t="str">
        <f t="shared" si="55"/>
        <v xml:space="preserve"> </v>
      </c>
      <c r="P143" s="58" t="str">
        <f>IF(O143="Plus",$K143,IF(O143="Basis",$K143-SUM(P$8:P142),IF(O143="Breedte",$K143-SUM(P$8:P142),IF(O142="Breedte",1-SUM(P$8:P142)," "))))</f>
        <v xml:space="preserve"> </v>
      </c>
      <c r="Q143" s="56" t="str">
        <f t="shared" si="70"/>
        <v/>
      </c>
      <c r="R143" s="196">
        <f t="shared" si="56"/>
        <v>195</v>
      </c>
      <c r="S143" s="1">
        <f t="shared" si="65"/>
        <v>138</v>
      </c>
      <c r="T143" s="2">
        <f t="shared" si="57"/>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8"/>
        <v>1</v>
      </c>
      <c r="Z143" s="1">
        <f t="shared" si="59"/>
        <v>1</v>
      </c>
      <c r="AA143" s="1">
        <f t="shared" si="60"/>
        <v>1</v>
      </c>
      <c r="AB143" s="1">
        <f t="shared" si="61"/>
        <v>1</v>
      </c>
      <c r="AD143" s="1">
        <f t="shared" si="66"/>
        <v>138</v>
      </c>
      <c r="AE143" s="2">
        <f t="shared" si="62"/>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63"/>
        <v>1</v>
      </c>
      <c r="AK143" s="1">
        <f t="shared" si="67"/>
        <v>1</v>
      </c>
      <c r="AL143" s="1">
        <f t="shared" si="68"/>
        <v>1</v>
      </c>
      <c r="AM143" s="1">
        <f t="shared" si="69"/>
        <v>1</v>
      </c>
    </row>
    <row r="144" spans="1:39" ht="12" customHeight="1" x14ac:dyDescent="0.15">
      <c r="A144" s="64">
        <f t="shared" si="50"/>
        <v>0</v>
      </c>
      <c r="B144" s="64">
        <f t="shared" si="51"/>
        <v>0</v>
      </c>
      <c r="C144" s="57">
        <f t="shared" si="64"/>
        <v>137</v>
      </c>
      <c r="F144" s="59">
        <f>IF(C144&lt;C$6,0,VLOOKUP(C144,index!$A:$M,2,0))</f>
        <v>195</v>
      </c>
      <c r="G144" s="57" t="str">
        <f t="shared" si="52"/>
        <v/>
      </c>
      <c r="H144" s="58" t="str">
        <f>IF(G144="I",$K144,IF(G144="II",$K144-SUM(H$8:H143),IF(G144="III",$K144-SUM(H$8:H143),IF(G144="IV",$K144-SUM(H$8:H143),IF(G144="V",1-SUM(H$8:H143)," ")))))</f>
        <v xml:space="preserve"> </v>
      </c>
      <c r="I144" s="66" t="str">
        <f t="shared" si="53"/>
        <v/>
      </c>
      <c r="J144" s="61" t="str">
        <f>IF(I144="A",$K144,IF(I144="B",$K144-SUM(J$8:J143),IF(I144="C",$K144-SUM(J$8:J143),IF(I144="D",$K144-SUM(J$8:J143),IF(I144="E",1-SUM(J$8:J143)," ")))))</f>
        <v xml:space="preserve"> </v>
      </c>
      <c r="K144" s="58">
        <f>IF(C$4=0,0,(SUM(D$8:D144)/C$4))</f>
        <v>0</v>
      </c>
      <c r="L144" s="62" t="str">
        <f t="shared" si="54"/>
        <v xml:space="preserve"> </v>
      </c>
      <c r="M144" s="58" t="str">
        <f>IF(U144=2,K144,IF(W144=2,K144-SUM(M$8:M143),IF(X144=2,K144-SUM(M$8:M143),IF(X143=2,1-SUM(M$8:M143)," "))))</f>
        <v xml:space="preserve"> </v>
      </c>
      <c r="N144" s="58" t="str">
        <f t="shared" si="55"/>
        <v xml:space="preserve"> </v>
      </c>
      <c r="P144" s="58" t="str">
        <f>IF(O144="Plus",$K144,IF(O144="Basis",$K144-SUM(P$8:P143),IF(O144="Breedte",$K144-SUM(P$8:P143),IF(O143="Breedte",1-SUM(P$8:P143)," "))))</f>
        <v xml:space="preserve"> </v>
      </c>
      <c r="Q144" s="56" t="str">
        <f t="shared" si="70"/>
        <v/>
      </c>
      <c r="R144" s="196">
        <f t="shared" si="56"/>
        <v>195</v>
      </c>
      <c r="S144" s="1">
        <f t="shared" si="65"/>
        <v>137</v>
      </c>
      <c r="T144" s="2">
        <f t="shared" si="57"/>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8"/>
        <v>1</v>
      </c>
      <c r="Z144" s="1">
        <f t="shared" si="59"/>
        <v>1</v>
      </c>
      <c r="AA144" s="1">
        <f t="shared" si="60"/>
        <v>1</v>
      </c>
      <c r="AB144" s="1">
        <f t="shared" si="61"/>
        <v>1</v>
      </c>
      <c r="AD144" s="1">
        <f t="shared" si="66"/>
        <v>137</v>
      </c>
      <c r="AE144" s="2">
        <f t="shared" si="62"/>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63"/>
        <v>1</v>
      </c>
      <c r="AK144" s="1">
        <f t="shared" si="67"/>
        <v>1</v>
      </c>
      <c r="AL144" s="1">
        <f t="shared" si="68"/>
        <v>1</v>
      </c>
      <c r="AM144" s="1">
        <f t="shared" si="69"/>
        <v>1</v>
      </c>
    </row>
    <row r="145" spans="1:39" ht="12" customHeight="1" x14ac:dyDescent="0.15">
      <c r="A145" s="64">
        <f t="shared" si="50"/>
        <v>0</v>
      </c>
      <c r="B145" s="64">
        <f t="shared" si="51"/>
        <v>0</v>
      </c>
      <c r="C145" s="57">
        <f t="shared" si="64"/>
        <v>136</v>
      </c>
      <c r="F145" s="59">
        <f>IF(C145&lt;C$6,0,VLOOKUP(C145,index!$A:$M,2,0))</f>
        <v>194</v>
      </c>
      <c r="G145" s="57" t="str">
        <f t="shared" si="52"/>
        <v/>
      </c>
      <c r="H145" s="58" t="str">
        <f>IF(G145="I",$K145,IF(G145="II",$K145-SUM(H$8:H144),IF(G145="III",$K145-SUM(H$8:H144),IF(G145="IV",$K145-SUM(H$8:H144),IF(G145="V",1-SUM(H$8:H144)," ")))))</f>
        <v xml:space="preserve"> </v>
      </c>
      <c r="I145" s="66" t="str">
        <f t="shared" si="53"/>
        <v/>
      </c>
      <c r="J145" s="61" t="str">
        <f>IF(I145="A",$K145,IF(I145="B",$K145-SUM(J$8:J144),IF(I145="C",$K145-SUM(J$8:J144),IF(I145="D",$K145-SUM(J$8:J144),IF(I145="E",1-SUM(J$8:J144)," ")))))</f>
        <v xml:space="preserve"> </v>
      </c>
      <c r="K145" s="58">
        <f>IF(C$4=0,0,(SUM(D$8:D145)/C$4))</f>
        <v>0</v>
      </c>
      <c r="L145" s="62" t="str">
        <f t="shared" si="54"/>
        <v xml:space="preserve"> </v>
      </c>
      <c r="M145" s="58" t="str">
        <f>IF(U145=2,K145,IF(W145=2,K145-SUM(M$8:M144),IF(X145=2,K145-SUM(M$8:M144),IF(X144=2,1-SUM(M$8:M144)," "))))</f>
        <v xml:space="preserve"> </v>
      </c>
      <c r="N145" s="58" t="str">
        <f t="shared" si="55"/>
        <v xml:space="preserve"> </v>
      </c>
      <c r="P145" s="58" t="str">
        <f>IF(O145="Plus",$K145,IF(O145="Basis",$K145-SUM(P$8:P144),IF(O145="Breedte",$K145-SUM(P$8:P144),IF(O144="Breedte",1-SUM(P$8:P144)," "))))</f>
        <v xml:space="preserve"> </v>
      </c>
      <c r="Q145" s="56" t="str">
        <f t="shared" si="70"/>
        <v/>
      </c>
      <c r="R145" s="196">
        <f t="shared" si="56"/>
        <v>194</v>
      </c>
      <c r="S145" s="1">
        <f t="shared" si="65"/>
        <v>136</v>
      </c>
      <c r="T145" s="2">
        <f t="shared" si="57"/>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8"/>
        <v>1</v>
      </c>
      <c r="Z145" s="1">
        <f t="shared" si="59"/>
        <v>1</v>
      </c>
      <c r="AA145" s="1">
        <f t="shared" si="60"/>
        <v>1</v>
      </c>
      <c r="AB145" s="1">
        <f t="shared" si="61"/>
        <v>1</v>
      </c>
      <c r="AD145" s="1">
        <f t="shared" si="66"/>
        <v>136</v>
      </c>
      <c r="AE145" s="2">
        <f t="shared" si="62"/>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63"/>
        <v>1</v>
      </c>
      <c r="AK145" s="1">
        <f t="shared" si="67"/>
        <v>1</v>
      </c>
      <c r="AL145" s="1">
        <f t="shared" si="68"/>
        <v>1</v>
      </c>
      <c r="AM145" s="1">
        <f t="shared" si="69"/>
        <v>1</v>
      </c>
    </row>
    <row r="146" spans="1:39" ht="12" customHeight="1" x14ac:dyDescent="0.15">
      <c r="A146" s="64">
        <f t="shared" si="50"/>
        <v>0</v>
      </c>
      <c r="B146" s="64">
        <f t="shared" si="51"/>
        <v>0</v>
      </c>
      <c r="C146" s="57">
        <f t="shared" si="64"/>
        <v>135</v>
      </c>
      <c r="F146" s="59">
        <f>IF(C146&lt;C$6,0,VLOOKUP(C146,index!$A:$M,2,0))</f>
        <v>194</v>
      </c>
      <c r="G146" s="57" t="str">
        <f t="shared" si="52"/>
        <v/>
      </c>
      <c r="H146" s="58" t="str">
        <f>IF(G146="I",$K146,IF(G146="II",$K146-SUM(H$8:H145),IF(G146="III",$K146-SUM(H$8:H145),IF(G146="IV",$K146-SUM(H$8:H145),IF(G146="V",1-SUM(H$8:H145)," ")))))</f>
        <v xml:space="preserve"> </v>
      </c>
      <c r="I146" s="66" t="str">
        <f t="shared" si="53"/>
        <v/>
      </c>
      <c r="J146" s="61" t="str">
        <f>IF(I146="A",$K146,IF(I146="B",$K146-SUM(J$8:J145),IF(I146="C",$K146-SUM(J$8:J145),IF(I146="D",$K146-SUM(J$8:J145),IF(I146="E",1-SUM(J$8:J145)," ")))))</f>
        <v xml:space="preserve"> </v>
      </c>
      <c r="K146" s="58">
        <f>IF(C$4=0,0,(SUM(D$8:D146)/C$4))</f>
        <v>0</v>
      </c>
      <c r="L146" s="62" t="str">
        <f t="shared" si="54"/>
        <v xml:space="preserve"> </v>
      </c>
      <c r="M146" s="58" t="str">
        <f>IF(U146=2,K146,IF(W146=2,K146-SUM(M$8:M145),IF(X146=2,K146-SUM(M$8:M145),IF(X145=2,1-SUM(M$8:M145)," "))))</f>
        <v xml:space="preserve"> </v>
      </c>
      <c r="N146" s="58" t="str">
        <f t="shared" si="55"/>
        <v xml:space="preserve"> </v>
      </c>
      <c r="P146" s="58" t="str">
        <f>IF(O146="Plus",$K146,IF(O146="Basis",$K146-SUM(P$8:P145),IF(O146="Breedte",$K146-SUM(P$8:P145),IF(O145="Breedte",1-SUM(P$8:P145)," "))))</f>
        <v xml:space="preserve"> </v>
      </c>
      <c r="Q146" s="56" t="str">
        <f t="shared" si="70"/>
        <v/>
      </c>
      <c r="R146" s="196">
        <f t="shared" si="56"/>
        <v>194</v>
      </c>
      <c r="S146" s="1">
        <f t="shared" si="65"/>
        <v>135</v>
      </c>
      <c r="T146" s="2">
        <f t="shared" si="57"/>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8"/>
        <v>1</v>
      </c>
      <c r="Z146" s="1">
        <f t="shared" si="59"/>
        <v>1</v>
      </c>
      <c r="AA146" s="1">
        <f t="shared" si="60"/>
        <v>1</v>
      </c>
      <c r="AB146" s="1">
        <f t="shared" si="61"/>
        <v>1</v>
      </c>
      <c r="AD146" s="1">
        <f t="shared" si="66"/>
        <v>135</v>
      </c>
      <c r="AE146" s="2">
        <f t="shared" si="62"/>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63"/>
        <v>1</v>
      </c>
      <c r="AK146" s="1">
        <f t="shared" si="67"/>
        <v>1</v>
      </c>
      <c r="AL146" s="1">
        <f t="shared" si="68"/>
        <v>1</v>
      </c>
      <c r="AM146" s="1">
        <f t="shared" si="69"/>
        <v>1</v>
      </c>
    </row>
    <row r="147" spans="1:39" ht="12" customHeight="1" x14ac:dyDescent="0.15">
      <c r="A147" s="64">
        <f t="shared" si="50"/>
        <v>0</v>
      </c>
      <c r="B147" s="64">
        <f t="shared" si="51"/>
        <v>0</v>
      </c>
      <c r="C147" s="57">
        <f t="shared" si="64"/>
        <v>134</v>
      </c>
      <c r="F147" s="59">
        <f>IF(C147&lt;C$6,0,VLOOKUP(C147,index!$A:$M,2,0))</f>
        <v>194</v>
      </c>
      <c r="G147" s="57" t="str">
        <f t="shared" si="52"/>
        <v/>
      </c>
      <c r="H147" s="58" t="str">
        <f>IF(G147="I",$K147,IF(G147="II",$K147-SUM(H$8:H146),IF(G147="III",$K147-SUM(H$8:H146),IF(G147="IV",$K147-SUM(H$8:H146),IF(G147="V",1-SUM(H$8:H146)," ")))))</f>
        <v xml:space="preserve"> </v>
      </c>
      <c r="I147" s="66" t="str">
        <f t="shared" si="53"/>
        <v/>
      </c>
      <c r="J147" s="61" t="str">
        <f>IF(I147="A",$K147,IF(I147="B",$K147-SUM(J$8:J146),IF(I147="C",$K147-SUM(J$8:J146),IF(I147="D",$K147-SUM(J$8:J146),IF(I147="E",1-SUM(J$8:J146)," ")))))</f>
        <v xml:space="preserve"> </v>
      </c>
      <c r="K147" s="58">
        <f>IF(C$4=0,0,(SUM(D$8:D147)/C$4))</f>
        <v>0</v>
      </c>
      <c r="L147" s="62" t="str">
        <f t="shared" si="54"/>
        <v xml:space="preserve"> </v>
      </c>
      <c r="M147" s="58" t="str">
        <f>IF(U147=2,K147,IF(W147=2,K147-SUM(M$8:M146),IF(X147=2,K147-SUM(M$8:M146),IF(X146=2,1-SUM(M$8:M146)," "))))</f>
        <v xml:space="preserve"> </v>
      </c>
      <c r="N147" s="58" t="str">
        <f t="shared" si="55"/>
        <v xml:space="preserve"> </v>
      </c>
      <c r="P147" s="58" t="str">
        <f>IF(O147="Plus",$K147,IF(O147="Basis",$K147-SUM(P$8:P146),IF(O147="Breedte",$K147-SUM(P$8:P146),IF(O146="Breedte",1-SUM(P$8:P146)," "))))</f>
        <v xml:space="preserve"> </v>
      </c>
      <c r="Q147" s="56" t="str">
        <f t="shared" si="70"/>
        <v/>
      </c>
      <c r="R147" s="196">
        <f t="shared" si="56"/>
        <v>194</v>
      </c>
      <c r="S147" s="1">
        <f t="shared" si="65"/>
        <v>134</v>
      </c>
      <c r="T147" s="2">
        <f t="shared" si="57"/>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8"/>
        <v>1</v>
      </c>
      <c r="Z147" s="1">
        <f t="shared" si="59"/>
        <v>1</v>
      </c>
      <c r="AA147" s="1">
        <f t="shared" si="60"/>
        <v>1</v>
      </c>
      <c r="AB147" s="1">
        <f t="shared" si="61"/>
        <v>1</v>
      </c>
      <c r="AD147" s="1">
        <f t="shared" si="66"/>
        <v>134</v>
      </c>
      <c r="AE147" s="2">
        <f t="shared" si="62"/>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63"/>
        <v>1</v>
      </c>
      <c r="AK147" s="1">
        <f t="shared" si="67"/>
        <v>1</v>
      </c>
      <c r="AL147" s="1">
        <f t="shared" si="68"/>
        <v>1</v>
      </c>
      <c r="AM147" s="1">
        <f t="shared" si="69"/>
        <v>1</v>
      </c>
    </row>
    <row r="148" spans="1:39" ht="12" customHeight="1" x14ac:dyDescent="0.15">
      <c r="A148" s="64">
        <f t="shared" si="50"/>
        <v>0</v>
      </c>
      <c r="B148" s="64">
        <f t="shared" si="51"/>
        <v>0</v>
      </c>
      <c r="C148" s="57">
        <f t="shared" si="64"/>
        <v>133</v>
      </c>
      <c r="F148" s="59">
        <f>IF(C148&lt;C$6,0,VLOOKUP(C148,index!$A:$M,2,0))</f>
        <v>193</v>
      </c>
      <c r="G148" s="57" t="str">
        <f t="shared" si="52"/>
        <v/>
      </c>
      <c r="H148" s="58" t="str">
        <f>IF(G148="I",$K148,IF(G148="II",$K148-SUM(H$8:H147),IF(G148="III",$K148-SUM(H$8:H147),IF(G148="IV",$K148-SUM(H$8:H147),IF(G148="V",1-SUM(H$8:H147)," ")))))</f>
        <v xml:space="preserve"> </v>
      </c>
      <c r="I148" s="66" t="str">
        <f t="shared" si="53"/>
        <v/>
      </c>
      <c r="J148" s="61" t="str">
        <f>IF(I148="A",$K148,IF(I148="B",$K148-SUM(J$8:J147),IF(I148="C",$K148-SUM(J$8:J147),IF(I148="D",$K148-SUM(J$8:J147),IF(I148="E",1-SUM(J$8:J147)," ")))))</f>
        <v xml:space="preserve"> </v>
      </c>
      <c r="K148" s="58">
        <f>IF(C$4=0,0,(SUM(D$8:D148)/C$4))</f>
        <v>0</v>
      </c>
      <c r="L148" s="62" t="str">
        <f t="shared" si="54"/>
        <v xml:space="preserve"> </v>
      </c>
      <c r="M148" s="58" t="str">
        <f>IF(U148=2,K148,IF(W148=2,K148-SUM(M$8:M147),IF(X148=2,K148-SUM(M$8:M147),IF(X147=2,1-SUM(M$8:M147)," "))))</f>
        <v xml:space="preserve"> </v>
      </c>
      <c r="N148" s="58" t="str">
        <f t="shared" si="55"/>
        <v xml:space="preserve"> </v>
      </c>
      <c r="P148" s="58" t="str">
        <f>IF(O148="Plus",$K148,IF(O148="Basis",$K148-SUM(P$8:P147),IF(O148="Breedte",$K148-SUM(P$8:P147),IF(O147="Breedte",1-SUM(P$8:P147)," "))))</f>
        <v xml:space="preserve"> </v>
      </c>
      <c r="Q148" s="56" t="str">
        <f t="shared" si="70"/>
        <v/>
      </c>
      <c r="R148" s="196">
        <f t="shared" si="56"/>
        <v>193</v>
      </c>
      <c r="S148" s="1">
        <f t="shared" si="65"/>
        <v>133</v>
      </c>
      <c r="T148" s="2">
        <f t="shared" si="57"/>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8"/>
        <v>1</v>
      </c>
      <c r="Z148" s="1">
        <f t="shared" si="59"/>
        <v>1</v>
      </c>
      <c r="AA148" s="1">
        <f t="shared" si="60"/>
        <v>1</v>
      </c>
      <c r="AB148" s="1">
        <f t="shared" si="61"/>
        <v>1</v>
      </c>
      <c r="AD148" s="1">
        <f t="shared" si="66"/>
        <v>133</v>
      </c>
      <c r="AE148" s="2">
        <f t="shared" si="62"/>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63"/>
        <v>1</v>
      </c>
      <c r="AK148" s="1">
        <f t="shared" si="67"/>
        <v>1</v>
      </c>
      <c r="AL148" s="1">
        <f t="shared" si="68"/>
        <v>1</v>
      </c>
      <c r="AM148" s="1">
        <f t="shared" si="69"/>
        <v>1</v>
      </c>
    </row>
    <row r="149" spans="1:39" ht="12" customHeight="1" x14ac:dyDescent="0.15">
      <c r="A149" s="64">
        <f t="shared" si="50"/>
        <v>0</v>
      </c>
      <c r="B149" s="64">
        <f t="shared" si="51"/>
        <v>0</v>
      </c>
      <c r="C149" s="57">
        <f t="shared" si="64"/>
        <v>132</v>
      </c>
      <c r="F149" s="59">
        <f>IF(C149&lt;C$6,0,VLOOKUP(C149,index!$A:$M,2,0))</f>
        <v>193</v>
      </c>
      <c r="G149" s="57" t="str">
        <f t="shared" si="52"/>
        <v/>
      </c>
      <c r="H149" s="58" t="str">
        <f>IF(G149="I",$K149,IF(G149="II",$K149-SUM(H$8:H148),IF(G149="III",$K149-SUM(H$8:H148),IF(G149="IV",$K149-SUM(H$8:H148),IF(G149="V",1-SUM(H$8:H148)," ")))))</f>
        <v xml:space="preserve"> </v>
      </c>
      <c r="I149" s="66" t="str">
        <f t="shared" si="53"/>
        <v/>
      </c>
      <c r="J149" s="61" t="str">
        <f>IF(I149="A",$K149,IF(I149="B",$K149-SUM(J$8:J148),IF(I149="C",$K149-SUM(J$8:J148),IF(I149="D",$K149-SUM(J$8:J148),IF(I149="E",1-SUM(J$8:J148)," ")))))</f>
        <v xml:space="preserve"> </v>
      </c>
      <c r="K149" s="58">
        <f>IF(C$4=0,0,(SUM(D$8:D149)/C$4))</f>
        <v>0</v>
      </c>
      <c r="L149" s="62" t="str">
        <f t="shared" si="54"/>
        <v xml:space="preserve"> </v>
      </c>
      <c r="M149" s="58" t="str">
        <f>IF(U149=2,K149,IF(W149=2,K149-SUM(M$8:M148),IF(X149=2,K149-SUM(M$8:M148),IF(X148=2,1-SUM(M$8:M148)," "))))</f>
        <v xml:space="preserve"> </v>
      </c>
      <c r="N149" s="58" t="str">
        <f t="shared" si="55"/>
        <v xml:space="preserve"> </v>
      </c>
      <c r="P149" s="58" t="str">
        <f>IF(O149="Plus",$K149,IF(O149="Basis",$K149-SUM(P$8:P148),IF(O149="Breedte",$K149-SUM(P$8:P148),IF(O148="Breedte",1-SUM(P$8:P148)," "))))</f>
        <v xml:space="preserve"> </v>
      </c>
      <c r="Q149" s="56" t="str">
        <f t="shared" si="70"/>
        <v/>
      </c>
      <c r="R149" s="196">
        <f t="shared" si="56"/>
        <v>193</v>
      </c>
      <c r="S149" s="1">
        <f t="shared" si="65"/>
        <v>132</v>
      </c>
      <c r="T149" s="2">
        <f t="shared" si="57"/>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8"/>
        <v>1</v>
      </c>
      <c r="Z149" s="1">
        <f t="shared" si="59"/>
        <v>1</v>
      </c>
      <c r="AA149" s="1">
        <f t="shared" si="60"/>
        <v>1</v>
      </c>
      <c r="AB149" s="1">
        <f t="shared" si="61"/>
        <v>1</v>
      </c>
      <c r="AD149" s="1">
        <f t="shared" si="66"/>
        <v>132</v>
      </c>
      <c r="AE149" s="2">
        <f t="shared" si="62"/>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63"/>
        <v>1</v>
      </c>
      <c r="AK149" s="1">
        <f t="shared" si="67"/>
        <v>1</v>
      </c>
      <c r="AL149" s="1">
        <f t="shared" si="68"/>
        <v>1</v>
      </c>
      <c r="AM149" s="1">
        <f t="shared" si="69"/>
        <v>1</v>
      </c>
    </row>
    <row r="150" spans="1:39" ht="12" customHeight="1" x14ac:dyDescent="0.15">
      <c r="A150" s="64">
        <f t="shared" si="50"/>
        <v>0</v>
      </c>
      <c r="B150" s="64">
        <f t="shared" si="51"/>
        <v>0</v>
      </c>
      <c r="C150" s="57">
        <f t="shared" si="64"/>
        <v>131</v>
      </c>
      <c r="F150" s="59">
        <f>IF(C150&lt;C$6,0,VLOOKUP(C150,index!$A:$M,2,0))</f>
        <v>193</v>
      </c>
      <c r="G150" s="57" t="str">
        <f t="shared" si="52"/>
        <v/>
      </c>
      <c r="H150" s="58" t="str">
        <f>IF(G150="I",$K150,IF(G150="II",$K150-SUM(H$8:H149),IF(G150="III",$K150-SUM(H$8:H149),IF(G150="IV",$K150-SUM(H$8:H149),IF(G150="V",1-SUM(H$8:H149)," ")))))</f>
        <v xml:space="preserve"> </v>
      </c>
      <c r="I150" s="66" t="str">
        <f t="shared" si="53"/>
        <v/>
      </c>
      <c r="J150" s="61" t="str">
        <f>IF(I150="A",$K150,IF(I150="B",$K150-SUM(J$8:J149),IF(I150="C",$K150-SUM(J$8:J149),IF(I150="D",$K150-SUM(J$8:J149),IF(I150="E",1-SUM(J$8:J149)," ")))))</f>
        <v xml:space="preserve"> </v>
      </c>
      <c r="K150" s="58">
        <f>IF(C$4=0,0,(SUM(D$8:D150)/C$4))</f>
        <v>0</v>
      </c>
      <c r="L150" s="62" t="str">
        <f t="shared" si="54"/>
        <v xml:space="preserve"> </v>
      </c>
      <c r="M150" s="58" t="str">
        <f>IF(U150=2,K150,IF(W150=2,K150-SUM(M$8:M149),IF(X150=2,K150-SUM(M$8:M149),IF(X149=2,1-SUM(M$8:M149)," "))))</f>
        <v xml:space="preserve"> </v>
      </c>
      <c r="N150" s="58" t="str">
        <f t="shared" si="55"/>
        <v xml:space="preserve"> </v>
      </c>
      <c r="P150" s="58" t="str">
        <f>IF(O150="Plus",$K150,IF(O150="Basis",$K150-SUM(P$8:P149),IF(O150="Breedte",$K150-SUM(P$8:P149),IF(O149="Breedte",1-SUM(P$8:P149)," "))))</f>
        <v xml:space="preserve"> </v>
      </c>
      <c r="Q150" s="56" t="str">
        <f t="shared" si="70"/>
        <v/>
      </c>
      <c r="R150" s="196">
        <f t="shared" si="56"/>
        <v>193</v>
      </c>
      <c r="S150" s="1">
        <f t="shared" si="65"/>
        <v>131</v>
      </c>
      <c r="T150" s="2">
        <f t="shared" si="57"/>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8"/>
        <v>1</v>
      </c>
      <c r="Z150" s="1">
        <f t="shared" si="59"/>
        <v>1</v>
      </c>
      <c r="AA150" s="1">
        <f t="shared" si="60"/>
        <v>1</v>
      </c>
      <c r="AB150" s="1">
        <f t="shared" si="61"/>
        <v>1</v>
      </c>
      <c r="AD150" s="1">
        <f t="shared" si="66"/>
        <v>131</v>
      </c>
      <c r="AE150" s="2">
        <f t="shared" si="62"/>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63"/>
        <v>1</v>
      </c>
      <c r="AK150" s="1">
        <f t="shared" si="67"/>
        <v>1</v>
      </c>
      <c r="AL150" s="1">
        <f t="shared" si="68"/>
        <v>1</v>
      </c>
      <c r="AM150" s="1">
        <f t="shared" si="69"/>
        <v>1</v>
      </c>
    </row>
    <row r="151" spans="1:39" ht="12" customHeight="1" x14ac:dyDescent="0.15">
      <c r="A151" s="64">
        <f t="shared" si="50"/>
        <v>0</v>
      </c>
      <c r="B151" s="64">
        <f t="shared" si="51"/>
        <v>0</v>
      </c>
      <c r="C151" s="57">
        <f t="shared" si="64"/>
        <v>130</v>
      </c>
      <c r="F151" s="59">
        <f>IF(C151&lt;C$6,0,VLOOKUP(C151,index!$A:$M,2,0))</f>
        <v>192</v>
      </c>
      <c r="G151" s="57" t="str">
        <f t="shared" si="52"/>
        <v/>
      </c>
      <c r="H151" s="58" t="str">
        <f>IF(G151="I",$K151,IF(G151="II",$K151-SUM(H$8:H150),IF(G151="III",$K151-SUM(H$8:H150),IF(G151="IV",$K151-SUM(H$8:H150),IF(G151="V",1-SUM(H$8:H150)," ")))))</f>
        <v xml:space="preserve"> </v>
      </c>
      <c r="I151" s="66" t="str">
        <f t="shared" si="53"/>
        <v/>
      </c>
      <c r="J151" s="61" t="str">
        <f>IF(I151="A",$K151,IF(I151="B",$K151-SUM(J$8:J150),IF(I151="C",$K151-SUM(J$8:J150),IF(I151="D",$K151-SUM(J$8:J150),IF(I151="E",1-SUM(J$8:J150)," ")))))</f>
        <v xml:space="preserve"> </v>
      </c>
      <c r="K151" s="58">
        <f>IF(C$4=0,0,(SUM(D$8:D151)/C$4))</f>
        <v>0</v>
      </c>
      <c r="L151" s="62" t="str">
        <f t="shared" si="54"/>
        <v xml:space="preserve"> </v>
      </c>
      <c r="M151" s="58" t="str">
        <f>IF(U151=2,K151,IF(W151=2,K151-SUM(M$8:M150),IF(X151=2,K151-SUM(M$8:M150),IF(X150=2,1-SUM(M$8:M150)," "))))</f>
        <v xml:space="preserve"> </v>
      </c>
      <c r="N151" s="58" t="str">
        <f t="shared" si="55"/>
        <v xml:space="preserve"> </v>
      </c>
      <c r="P151" s="58" t="str">
        <f>IF(O151="Plus",$K151,IF(O151="Basis",$K151-SUM(P$8:P150),IF(O151="Breedte",$K151-SUM(P$8:P150),IF(O150="Breedte",1-SUM(P$8:P150)," "))))</f>
        <v xml:space="preserve"> </v>
      </c>
      <c r="Q151" s="56" t="str">
        <f t="shared" si="70"/>
        <v/>
      </c>
      <c r="R151" s="196">
        <f t="shared" si="56"/>
        <v>192</v>
      </c>
      <c r="S151" s="1">
        <f t="shared" si="65"/>
        <v>130</v>
      </c>
      <c r="T151" s="2">
        <f t="shared" si="57"/>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8"/>
        <v>1</v>
      </c>
      <c r="Z151" s="1">
        <f t="shared" si="59"/>
        <v>1</v>
      </c>
      <c r="AA151" s="1">
        <f t="shared" si="60"/>
        <v>1</v>
      </c>
      <c r="AB151" s="1">
        <f t="shared" si="61"/>
        <v>1</v>
      </c>
      <c r="AD151" s="1">
        <f t="shared" si="66"/>
        <v>130</v>
      </c>
      <c r="AE151" s="2">
        <f t="shared" si="62"/>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63"/>
        <v>1</v>
      </c>
      <c r="AK151" s="1">
        <f t="shared" si="67"/>
        <v>1</v>
      </c>
      <c r="AL151" s="1">
        <f t="shared" si="68"/>
        <v>1</v>
      </c>
      <c r="AM151" s="1">
        <f t="shared" si="69"/>
        <v>1</v>
      </c>
    </row>
    <row r="152" spans="1:39" ht="12" customHeight="1" x14ac:dyDescent="0.15">
      <c r="A152" s="64">
        <f t="shared" si="50"/>
        <v>0</v>
      </c>
      <c r="B152" s="64">
        <f t="shared" si="51"/>
        <v>0</v>
      </c>
      <c r="C152" s="57">
        <f t="shared" si="64"/>
        <v>129</v>
      </c>
      <c r="F152" s="59">
        <f>IF(C152&lt;C$6,0,VLOOKUP(C152,index!$A:$M,2,0))</f>
        <v>192</v>
      </c>
      <c r="G152" s="57" t="str">
        <f t="shared" si="52"/>
        <v/>
      </c>
      <c r="H152" s="58" t="str">
        <f>IF(G152="I",$K152,IF(G152="II",$K152-SUM(H$8:H151),IF(G152="III",$K152-SUM(H$8:H151),IF(G152="IV",$K152-SUM(H$8:H151),IF(G152="V",1-SUM(H$8:H151)," ")))))</f>
        <v xml:space="preserve"> </v>
      </c>
      <c r="I152" s="66" t="str">
        <f t="shared" si="53"/>
        <v/>
      </c>
      <c r="J152" s="61" t="str">
        <f>IF(I152="A",$K152,IF(I152="B",$K152-SUM(J$8:J151),IF(I152="C",$K152-SUM(J$8:J151),IF(I152="D",$K152-SUM(J$8:J151),IF(I152="E",1-SUM(J$8:J151)," ")))))</f>
        <v xml:space="preserve"> </v>
      </c>
      <c r="K152" s="58">
        <f>IF(C$4=0,0,(SUM(D$8:D152)/C$4))</f>
        <v>0</v>
      </c>
      <c r="L152" s="62" t="str">
        <f t="shared" si="54"/>
        <v xml:space="preserve"> </v>
      </c>
      <c r="M152" s="58" t="str">
        <f>IF(U152=2,K152,IF(W152=2,K152-SUM(M$8:M151),IF(X152=2,K152-SUM(M$8:M151),IF(X151=2,1-SUM(M$8:M151)," "))))</f>
        <v xml:space="preserve"> </v>
      </c>
      <c r="N152" s="58" t="str">
        <f t="shared" si="55"/>
        <v xml:space="preserve"> </v>
      </c>
      <c r="P152" s="58" t="str">
        <f>IF(O152="Plus",$K152,IF(O152="Basis",$K152-SUM(P$8:P151),IF(O152="Breedte",$K152-SUM(P$8:P151),IF(O151="Breedte",1-SUM(P$8:P151)," "))))</f>
        <v xml:space="preserve"> </v>
      </c>
      <c r="Q152" s="56" t="str">
        <f t="shared" si="70"/>
        <v/>
      </c>
      <c r="R152" s="196">
        <f t="shared" si="56"/>
        <v>192</v>
      </c>
      <c r="S152" s="1">
        <f t="shared" si="65"/>
        <v>129</v>
      </c>
      <c r="T152" s="2">
        <f t="shared" si="57"/>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8"/>
        <v>1</v>
      </c>
      <c r="Z152" s="1">
        <f t="shared" si="59"/>
        <v>1</v>
      </c>
      <c r="AA152" s="1">
        <f t="shared" si="60"/>
        <v>1</v>
      </c>
      <c r="AB152" s="1">
        <f t="shared" si="61"/>
        <v>1</v>
      </c>
      <c r="AD152" s="1">
        <f t="shared" si="66"/>
        <v>129</v>
      </c>
      <c r="AE152" s="2">
        <f t="shared" si="62"/>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63"/>
        <v>1</v>
      </c>
      <c r="AK152" s="1">
        <f t="shared" si="67"/>
        <v>1</v>
      </c>
      <c r="AL152" s="1">
        <f t="shared" si="68"/>
        <v>1</v>
      </c>
      <c r="AM152" s="1">
        <f t="shared" si="69"/>
        <v>1</v>
      </c>
    </row>
    <row r="153" spans="1:39" ht="12" customHeight="1" x14ac:dyDescent="0.15">
      <c r="A153" s="64">
        <f t="shared" si="50"/>
        <v>0</v>
      </c>
      <c r="B153" s="64">
        <f t="shared" si="51"/>
        <v>0</v>
      </c>
      <c r="C153" s="57">
        <f t="shared" si="64"/>
        <v>128</v>
      </c>
      <c r="F153" s="59">
        <f>IF(C153&lt;C$6,0,VLOOKUP(C153,index!$A:$M,2,0))</f>
        <v>192</v>
      </c>
      <c r="G153" s="57" t="str">
        <f t="shared" si="52"/>
        <v/>
      </c>
      <c r="H153" s="58" t="str">
        <f>IF(G153="I",$K153,IF(G153="II",$K153-SUM(H$8:H152),IF(G153="III",$K153-SUM(H$8:H152),IF(G153="IV",$K153-SUM(H$8:H152),IF(G153="V",1-SUM(H$8:H152)," ")))))</f>
        <v xml:space="preserve"> </v>
      </c>
      <c r="I153" s="66" t="str">
        <f t="shared" si="53"/>
        <v/>
      </c>
      <c r="J153" s="61" t="str">
        <f>IF(I153="A",$K153,IF(I153="B",$K153-SUM(J$8:J152),IF(I153="C",$K153-SUM(J$8:J152),IF(I153="D",$K153-SUM(J$8:J152),IF(I153="E",1-SUM(J$8:J152)," ")))))</f>
        <v xml:space="preserve"> </v>
      </c>
      <c r="K153" s="58">
        <f>IF(C$4=0,0,(SUM(D$8:D153)/C$4))</f>
        <v>0</v>
      </c>
      <c r="L153" s="62" t="str">
        <f t="shared" si="54"/>
        <v xml:space="preserve"> </v>
      </c>
      <c r="M153" s="58" t="str">
        <f>IF(U153=2,K153,IF(W153=2,K153-SUM(M$8:M152),IF(X153=2,K153-SUM(M$8:M152),IF(X152=2,1-SUM(M$8:M152)," "))))</f>
        <v xml:space="preserve"> </v>
      </c>
      <c r="N153" s="58" t="str">
        <f t="shared" si="55"/>
        <v xml:space="preserve"> </v>
      </c>
      <c r="P153" s="58" t="str">
        <f>IF(O153="Plus",$K153,IF(O153="Basis",$K153-SUM(P$8:P152),IF(O153="Breedte",$K153-SUM(P$8:P152),IF(O152="Breedte",1-SUM(P$8:P152)," "))))</f>
        <v xml:space="preserve"> </v>
      </c>
      <c r="Q153" s="56" t="str">
        <f t="shared" si="70"/>
        <v/>
      </c>
      <c r="R153" s="196">
        <f t="shared" si="56"/>
        <v>192</v>
      </c>
      <c r="S153" s="1">
        <f t="shared" si="65"/>
        <v>128</v>
      </c>
      <c r="T153" s="2">
        <f t="shared" si="57"/>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8"/>
        <v>1</v>
      </c>
      <c r="Z153" s="1">
        <f t="shared" si="59"/>
        <v>1</v>
      </c>
      <c r="AA153" s="1">
        <f t="shared" si="60"/>
        <v>1</v>
      </c>
      <c r="AB153" s="1">
        <f t="shared" si="61"/>
        <v>1</v>
      </c>
      <c r="AD153" s="1">
        <f t="shared" si="66"/>
        <v>128</v>
      </c>
      <c r="AE153" s="2">
        <f t="shared" si="62"/>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63"/>
        <v>1</v>
      </c>
      <c r="AK153" s="1">
        <f t="shared" si="67"/>
        <v>1</v>
      </c>
      <c r="AL153" s="1">
        <f t="shared" si="68"/>
        <v>1</v>
      </c>
      <c r="AM153" s="1">
        <f t="shared" si="69"/>
        <v>1</v>
      </c>
    </row>
    <row r="154" spans="1:39" ht="12" customHeight="1" x14ac:dyDescent="0.15">
      <c r="A154" s="64">
        <f t="shared" si="50"/>
        <v>0</v>
      </c>
      <c r="B154" s="64">
        <f t="shared" si="51"/>
        <v>0</v>
      </c>
      <c r="C154" s="57">
        <f t="shared" si="64"/>
        <v>127</v>
      </c>
      <c r="F154" s="59">
        <f>IF(C154&lt;C$6,0,VLOOKUP(C154,index!$A:$M,2,0))</f>
        <v>191</v>
      </c>
      <c r="G154" s="57" t="str">
        <f t="shared" si="52"/>
        <v/>
      </c>
      <c r="H154" s="58" t="str">
        <f>IF(G154="I",$K154,IF(G154="II",$K154-SUM(H$8:H153),IF(G154="III",$K154-SUM(H$8:H153),IF(G154="IV",$K154-SUM(H$8:H153),IF(G154="V",1-SUM(H$8:H153)," ")))))</f>
        <v xml:space="preserve"> </v>
      </c>
      <c r="I154" s="66" t="str">
        <f t="shared" si="53"/>
        <v/>
      </c>
      <c r="J154" s="61" t="str">
        <f>IF(I154="A",$K154,IF(I154="B",$K154-SUM(J$8:J153),IF(I154="C",$K154-SUM(J$8:J153),IF(I154="D",$K154-SUM(J$8:J153),IF(I154="E",1-SUM(J$8:J153)," ")))))</f>
        <v xml:space="preserve"> </v>
      </c>
      <c r="K154" s="58">
        <f>IF(C$4=0,0,(SUM(D$8:D154)/C$4))</f>
        <v>0</v>
      </c>
      <c r="L154" s="62" t="str">
        <f t="shared" si="54"/>
        <v xml:space="preserve"> </v>
      </c>
      <c r="M154" s="58" t="str">
        <f>IF(U154=2,K154,IF(W154=2,K154-SUM(M$8:M153),IF(X154=2,K154-SUM(M$8:M153),IF(X153=2,1-SUM(M$8:M153)," "))))</f>
        <v xml:space="preserve"> </v>
      </c>
      <c r="N154" s="58" t="str">
        <f t="shared" si="55"/>
        <v xml:space="preserve"> </v>
      </c>
      <c r="P154" s="58" t="str">
        <f>IF(O154="Plus",$K154,IF(O154="Basis",$K154-SUM(P$8:P153),IF(O154="Breedte",$K154-SUM(P$8:P153),IF(O153="Breedte",1-SUM(P$8:P153)," "))))</f>
        <v xml:space="preserve"> </v>
      </c>
      <c r="Q154" s="56" t="str">
        <f t="shared" si="70"/>
        <v/>
      </c>
      <c r="R154" s="196">
        <f t="shared" si="56"/>
        <v>191</v>
      </c>
      <c r="S154" s="1">
        <f t="shared" si="65"/>
        <v>127</v>
      </c>
      <c r="T154" s="2">
        <f t="shared" si="57"/>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8"/>
        <v>1</v>
      </c>
      <c r="Z154" s="1">
        <f t="shared" si="59"/>
        <v>1</v>
      </c>
      <c r="AA154" s="1">
        <f t="shared" si="60"/>
        <v>1</v>
      </c>
      <c r="AB154" s="1">
        <f t="shared" si="61"/>
        <v>1</v>
      </c>
      <c r="AD154" s="1">
        <f t="shared" si="66"/>
        <v>127</v>
      </c>
      <c r="AE154" s="2">
        <f t="shared" si="62"/>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63"/>
        <v>1</v>
      </c>
      <c r="AK154" s="1">
        <f t="shared" si="67"/>
        <v>1</v>
      </c>
      <c r="AL154" s="1">
        <f t="shared" si="68"/>
        <v>1</v>
      </c>
      <c r="AM154" s="1">
        <f t="shared" si="69"/>
        <v>1</v>
      </c>
    </row>
    <row r="155" spans="1:39" ht="12" customHeight="1" x14ac:dyDescent="0.15">
      <c r="A155" s="64">
        <f t="shared" si="50"/>
        <v>0</v>
      </c>
      <c r="B155" s="64">
        <f t="shared" si="51"/>
        <v>0</v>
      </c>
      <c r="C155" s="57">
        <f t="shared" si="64"/>
        <v>126</v>
      </c>
      <c r="F155" s="59">
        <f>IF(C155&lt;C$6,0,VLOOKUP(C155,index!$A:$M,2,0))</f>
        <v>191</v>
      </c>
      <c r="G155" s="57" t="str">
        <f t="shared" si="52"/>
        <v/>
      </c>
      <c r="H155" s="58" t="str">
        <f>IF(G155="I",$K155,IF(G155="II",$K155-SUM(H$8:H154),IF(G155="III",$K155-SUM(H$8:H154),IF(G155="IV",$K155-SUM(H$8:H154),IF(G155="V",1-SUM(H$8:H154)," ")))))</f>
        <v xml:space="preserve"> </v>
      </c>
      <c r="I155" s="66" t="str">
        <f t="shared" si="53"/>
        <v/>
      </c>
      <c r="J155" s="61" t="str">
        <f>IF(I155="A",$K155,IF(I155="B",$K155-SUM(J$8:J154),IF(I155="C",$K155-SUM(J$8:J154),IF(I155="D",$K155-SUM(J$8:J154),IF(I155="E",1-SUM(J$8:J154)," ")))))</f>
        <v xml:space="preserve"> </v>
      </c>
      <c r="K155" s="58">
        <f>IF(C$4=0,0,(SUM(D$8:D155)/C$4))</f>
        <v>0</v>
      </c>
      <c r="L155" s="62" t="str">
        <f t="shared" si="54"/>
        <v xml:space="preserve"> </v>
      </c>
      <c r="M155" s="58" t="str">
        <f>IF(U155=2,K155,IF(W155=2,K155-SUM(M$8:M154),IF(X155=2,K155-SUM(M$8:M154),IF(X154=2,1-SUM(M$8:M154)," "))))</f>
        <v xml:space="preserve"> </v>
      </c>
      <c r="N155" s="58" t="str">
        <f t="shared" si="55"/>
        <v xml:space="preserve"> </v>
      </c>
      <c r="P155" s="58" t="str">
        <f>IF(O155="Plus",$K155,IF(O155="Basis",$K155-SUM(P$8:P154),IF(O155="Breedte",$K155-SUM(P$8:P154),IF(O154="Breedte",1-SUM(P$8:P154)," "))))</f>
        <v xml:space="preserve"> </v>
      </c>
      <c r="Q155" s="56" t="str">
        <f t="shared" si="70"/>
        <v/>
      </c>
      <c r="R155" s="196">
        <f t="shared" si="56"/>
        <v>191</v>
      </c>
      <c r="S155" s="1">
        <f t="shared" si="65"/>
        <v>126</v>
      </c>
      <c r="T155" s="2">
        <f t="shared" si="57"/>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8"/>
        <v>1</v>
      </c>
      <c r="Z155" s="1">
        <f t="shared" si="59"/>
        <v>1</v>
      </c>
      <c r="AA155" s="1">
        <f t="shared" si="60"/>
        <v>1</v>
      </c>
      <c r="AB155" s="1">
        <f t="shared" si="61"/>
        <v>1</v>
      </c>
      <c r="AD155" s="1">
        <f t="shared" si="66"/>
        <v>126</v>
      </c>
      <c r="AE155" s="2">
        <f t="shared" si="62"/>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63"/>
        <v>1</v>
      </c>
      <c r="AK155" s="1">
        <f t="shared" si="67"/>
        <v>1</v>
      </c>
      <c r="AL155" s="1">
        <f t="shared" si="68"/>
        <v>1</v>
      </c>
      <c r="AM155" s="1">
        <f t="shared" si="69"/>
        <v>1</v>
      </c>
    </row>
    <row r="156" spans="1:39" ht="12" customHeight="1" x14ac:dyDescent="0.15">
      <c r="A156" s="64">
        <f t="shared" si="50"/>
        <v>0</v>
      </c>
      <c r="B156" s="64">
        <f t="shared" si="51"/>
        <v>0</v>
      </c>
      <c r="C156" s="57">
        <f t="shared" si="64"/>
        <v>125</v>
      </c>
      <c r="F156" s="59">
        <f>IF(C156&lt;C$6,0,VLOOKUP(C156,index!$A:$M,2,0))</f>
        <v>191</v>
      </c>
      <c r="G156" s="57" t="str">
        <f t="shared" si="52"/>
        <v/>
      </c>
      <c r="H156" s="58" t="str">
        <f>IF(G156="I",$K156,IF(G156="II",$K156-SUM(H$8:H155),IF(G156="III",$K156-SUM(H$8:H155),IF(G156="IV",$K156-SUM(H$8:H155),IF(G156="V",1-SUM(H$8:H155)," ")))))</f>
        <v xml:space="preserve"> </v>
      </c>
      <c r="I156" s="66" t="str">
        <f t="shared" si="53"/>
        <v/>
      </c>
      <c r="J156" s="61" t="str">
        <f>IF(I156="A",$K156,IF(I156="B",$K156-SUM(J$8:J155),IF(I156="C",$K156-SUM(J$8:J155),IF(I156="D",$K156-SUM(J$8:J155),IF(I156="E",1-SUM(J$8:J155)," ")))))</f>
        <v xml:space="preserve"> </v>
      </c>
      <c r="K156" s="58">
        <f>IF(C$4=0,0,(SUM(D$8:D156)/C$4))</f>
        <v>0</v>
      </c>
      <c r="L156" s="62" t="str">
        <f t="shared" si="54"/>
        <v xml:space="preserve"> </v>
      </c>
      <c r="M156" s="58" t="str">
        <f>IF(U156=2,K156,IF(W156=2,K156-SUM(M$8:M155),IF(X156=2,K156-SUM(M$8:M155),IF(X155=2,1-SUM(M$8:M155)," "))))</f>
        <v xml:space="preserve"> </v>
      </c>
      <c r="N156" s="58" t="str">
        <f t="shared" si="55"/>
        <v xml:space="preserve"> </v>
      </c>
      <c r="P156" s="58" t="str">
        <f>IF(O156="Plus",$K156,IF(O156="Basis",$K156-SUM(P$8:P155),IF(O156="Breedte",$K156-SUM(P$8:P155),IF(O155="Breedte",1-SUM(P$8:P155)," "))))</f>
        <v xml:space="preserve"> </v>
      </c>
      <c r="Q156" s="56" t="str">
        <f t="shared" si="70"/>
        <v/>
      </c>
      <c r="R156" s="196">
        <f t="shared" si="56"/>
        <v>191</v>
      </c>
      <c r="S156" s="1">
        <f t="shared" si="65"/>
        <v>125</v>
      </c>
      <c r="T156" s="2">
        <f t="shared" si="57"/>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8"/>
        <v>1</v>
      </c>
      <c r="Z156" s="1">
        <f t="shared" si="59"/>
        <v>1</v>
      </c>
      <c r="AA156" s="1">
        <f t="shared" si="60"/>
        <v>1</v>
      </c>
      <c r="AB156" s="1">
        <f t="shared" si="61"/>
        <v>1</v>
      </c>
      <c r="AD156" s="1">
        <f t="shared" si="66"/>
        <v>125</v>
      </c>
      <c r="AE156" s="2">
        <f t="shared" si="62"/>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63"/>
        <v>1</v>
      </c>
      <c r="AK156" s="1">
        <f t="shared" si="67"/>
        <v>1</v>
      </c>
      <c r="AL156" s="1">
        <f t="shared" si="68"/>
        <v>1</v>
      </c>
      <c r="AM156" s="1">
        <f t="shared" si="69"/>
        <v>1</v>
      </c>
    </row>
    <row r="157" spans="1:39" ht="12" customHeight="1" x14ac:dyDescent="0.15">
      <c r="A157" s="64">
        <f t="shared" si="50"/>
        <v>0</v>
      </c>
      <c r="B157" s="64">
        <f t="shared" si="51"/>
        <v>0</v>
      </c>
      <c r="C157" s="57">
        <f t="shared" si="64"/>
        <v>124</v>
      </c>
      <c r="F157" s="59">
        <f>IF(C157&lt;C$6,0,VLOOKUP(C157,index!$A:$M,2,0))</f>
        <v>190</v>
      </c>
      <c r="G157" s="57" t="str">
        <f t="shared" si="52"/>
        <v/>
      </c>
      <c r="H157" s="58" t="str">
        <f>IF(G157="I",$K157,IF(G157="II",$K157-SUM(H$8:H156),IF(G157="III",$K157-SUM(H$8:H156),IF(G157="IV",$K157-SUM(H$8:H156),IF(G157="V",1-SUM(H$8:H156)," ")))))</f>
        <v xml:space="preserve"> </v>
      </c>
      <c r="I157" s="66" t="str">
        <f t="shared" si="53"/>
        <v/>
      </c>
      <c r="J157" s="61" t="str">
        <f>IF(I157="A",$K157,IF(I157="B",$K157-SUM(J$8:J156),IF(I157="C",$K157-SUM(J$8:J156),IF(I157="D",$K157-SUM(J$8:J156),IF(I157="E",1-SUM(J$8:J156)," ")))))</f>
        <v xml:space="preserve"> </v>
      </c>
      <c r="K157" s="58">
        <f>IF(C$4=0,0,(SUM(D$8:D157)/C$4))</f>
        <v>0</v>
      </c>
      <c r="L157" s="62" t="str">
        <f t="shared" si="54"/>
        <v xml:space="preserve"> </v>
      </c>
      <c r="M157" s="58" t="str">
        <f>IF(U157=2,K157,IF(W157=2,K157-SUM(M$8:M156),IF(X157=2,K157-SUM(M$8:M156),IF(X156=2,1-SUM(M$8:M156)," "))))</f>
        <v xml:space="preserve"> </v>
      </c>
      <c r="N157" s="58" t="str">
        <f t="shared" si="55"/>
        <v xml:space="preserve"> </v>
      </c>
      <c r="P157" s="58" t="str">
        <f>IF(O157="Plus",$K157,IF(O157="Basis",$K157-SUM(P$8:P156),IF(O157="Breedte",$K157-SUM(P$8:P156),IF(O156="Breedte",1-SUM(P$8:P156)," "))))</f>
        <v xml:space="preserve"> </v>
      </c>
      <c r="Q157" s="56" t="str">
        <f t="shared" si="70"/>
        <v/>
      </c>
      <c r="R157" s="196">
        <f t="shared" si="56"/>
        <v>190</v>
      </c>
      <c r="S157" s="1">
        <f t="shared" si="65"/>
        <v>124</v>
      </c>
      <c r="T157" s="2">
        <f t="shared" si="57"/>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8"/>
        <v>1</v>
      </c>
      <c r="Z157" s="1">
        <f t="shared" si="59"/>
        <v>1</v>
      </c>
      <c r="AA157" s="1">
        <f t="shared" si="60"/>
        <v>1</v>
      </c>
      <c r="AB157" s="1">
        <f t="shared" si="61"/>
        <v>1</v>
      </c>
      <c r="AD157" s="1">
        <f t="shared" si="66"/>
        <v>124</v>
      </c>
      <c r="AE157" s="2">
        <f t="shared" si="62"/>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63"/>
        <v>1</v>
      </c>
      <c r="AK157" s="1">
        <f t="shared" si="67"/>
        <v>1</v>
      </c>
      <c r="AL157" s="1">
        <f t="shared" si="68"/>
        <v>1</v>
      </c>
      <c r="AM157" s="1">
        <f t="shared" si="69"/>
        <v>1</v>
      </c>
    </row>
    <row r="158" spans="1:39" ht="12" customHeight="1" x14ac:dyDescent="0.15">
      <c r="A158" s="64">
        <f t="shared" si="50"/>
        <v>0</v>
      </c>
      <c r="B158" s="64">
        <f t="shared" si="51"/>
        <v>0</v>
      </c>
      <c r="C158" s="57">
        <f t="shared" si="64"/>
        <v>123</v>
      </c>
      <c r="F158" s="59">
        <f>IF(C158&lt;C$6,0,VLOOKUP(C158,index!$A:$M,2,0))</f>
        <v>190</v>
      </c>
      <c r="G158" s="57" t="str">
        <f t="shared" si="52"/>
        <v/>
      </c>
      <c r="H158" s="58" t="str">
        <f>IF(G158="I",$K158,IF(G158="II",$K158-SUM(H$8:H157),IF(G158="III",$K158-SUM(H$8:H157),IF(G158="IV",$K158-SUM(H$8:H157),IF(G158="V",1-SUM(H$8:H157)," ")))))</f>
        <v xml:space="preserve"> </v>
      </c>
      <c r="I158" s="66" t="str">
        <f t="shared" si="53"/>
        <v/>
      </c>
      <c r="J158" s="61" t="str">
        <f>IF(I158="A",$K158,IF(I158="B",$K158-SUM(J$8:J157),IF(I158="C",$K158-SUM(J$8:J157),IF(I158="D",$K158-SUM(J$8:J157),IF(I158="E",1-SUM(J$8:J157)," ")))))</f>
        <v xml:space="preserve"> </v>
      </c>
      <c r="K158" s="58">
        <f>IF(C$4=0,0,(SUM(D$8:D158)/C$4))</f>
        <v>0</v>
      </c>
      <c r="L158" s="62" t="str">
        <f t="shared" si="54"/>
        <v xml:space="preserve"> </v>
      </c>
      <c r="M158" s="58" t="str">
        <f>IF(U158=2,K158,IF(W158=2,K158-SUM(M$8:M157),IF(X158=2,K158-SUM(M$8:M157),IF(X157=2,1-SUM(M$8:M157)," "))))</f>
        <v xml:space="preserve"> </v>
      </c>
      <c r="N158" s="58" t="str">
        <f t="shared" si="55"/>
        <v xml:space="preserve"> </v>
      </c>
      <c r="P158" s="58" t="str">
        <f>IF(O158="Plus",$K158,IF(O158="Basis",$K158-SUM(P$8:P157),IF(O158="Breedte",$K158-SUM(P$8:P157),IF(O157="Breedte",1-SUM(P$8:P157)," "))))</f>
        <v xml:space="preserve"> </v>
      </c>
      <c r="Q158" s="56" t="str">
        <f t="shared" si="70"/>
        <v/>
      </c>
      <c r="R158" s="196">
        <f t="shared" si="56"/>
        <v>190</v>
      </c>
      <c r="S158" s="1">
        <f t="shared" si="65"/>
        <v>123</v>
      </c>
      <c r="T158" s="2">
        <f t="shared" si="57"/>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8"/>
        <v>1</v>
      </c>
      <c r="Z158" s="1">
        <f t="shared" si="59"/>
        <v>1</v>
      </c>
      <c r="AA158" s="1">
        <f t="shared" si="60"/>
        <v>1</v>
      </c>
      <c r="AB158" s="1">
        <f t="shared" si="61"/>
        <v>1</v>
      </c>
      <c r="AD158" s="1">
        <f t="shared" si="66"/>
        <v>123</v>
      </c>
      <c r="AE158" s="2">
        <f t="shared" si="62"/>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63"/>
        <v>1</v>
      </c>
      <c r="AK158" s="1">
        <f t="shared" si="67"/>
        <v>1</v>
      </c>
      <c r="AL158" s="1">
        <f t="shared" si="68"/>
        <v>1</v>
      </c>
      <c r="AM158" s="1">
        <f t="shared" si="69"/>
        <v>1</v>
      </c>
    </row>
    <row r="159" spans="1:39" ht="12" customHeight="1" x14ac:dyDescent="0.15">
      <c r="A159" s="64">
        <f t="shared" si="50"/>
        <v>25</v>
      </c>
      <c r="B159" s="64">
        <f t="shared" si="51"/>
        <v>0</v>
      </c>
      <c r="C159" s="57">
        <f t="shared" si="64"/>
        <v>122</v>
      </c>
      <c r="F159" s="59">
        <f>IF(C159&lt;C$6,0,VLOOKUP(C159,index!$A:$M,2,0))</f>
        <v>190</v>
      </c>
      <c r="G159" s="57" t="str">
        <f t="shared" si="52"/>
        <v/>
      </c>
      <c r="H159" s="58" t="str">
        <f>IF(G159="I",$K159,IF(G159="II",$K159-SUM(H$8:H158),IF(G159="III",$K159-SUM(H$8:H158),IF(G159="IV",$K159-SUM(H$8:H158),IF(G159="V",1-SUM(H$8:H158)," ")))))</f>
        <v xml:space="preserve"> </v>
      </c>
      <c r="I159" s="66" t="str">
        <f t="shared" si="53"/>
        <v>C</v>
      </c>
      <c r="J159" s="61">
        <f>IF(I159="A",$K159,IF(I159="B",$K159-SUM(J$8:J158),IF(I159="C",$K159-SUM(J$8:J158),IF(I159="D",$K159-SUM(J$8:J158),IF(I159="E",1-SUM(J$8:J158)," ")))))</f>
        <v>0</v>
      </c>
      <c r="K159" s="58">
        <f>IF(C$4=0,0,(SUM(D$8:D159)/C$4))</f>
        <v>0</v>
      </c>
      <c r="L159" s="62" t="str">
        <f t="shared" si="54"/>
        <v xml:space="preserve"> </v>
      </c>
      <c r="M159" s="58" t="str">
        <f>IF(U159=2,K159,IF(W159=2,K159-SUM(M$8:M158),IF(X159=2,K159-SUM(M$8:M158),IF(X158=2,1-SUM(M$8:M158)," "))))</f>
        <v xml:space="preserve"> </v>
      </c>
      <c r="N159" s="58" t="str">
        <f t="shared" si="55"/>
        <v xml:space="preserve"> </v>
      </c>
      <c r="P159" s="58" t="str">
        <f>IF(O159="Plus",$K159,IF(O159="Basis",$K159-SUM(P$8:P158),IF(O159="Breedte",$K159-SUM(P$8:P158),IF(O158="Breedte",1-SUM(P$8:P158)," "))))</f>
        <v xml:space="preserve"> </v>
      </c>
      <c r="Q159" s="56" t="str">
        <f t="shared" si="70"/>
        <v/>
      </c>
      <c r="R159" s="196">
        <f t="shared" si="56"/>
        <v>190</v>
      </c>
      <c r="S159" s="1">
        <f t="shared" ref="S159:S208" si="71">C159</f>
        <v>122</v>
      </c>
      <c r="T159" s="2">
        <f t="shared" si="57"/>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8"/>
        <v>1</v>
      </c>
      <c r="Z159" s="1">
        <f t="shared" si="59"/>
        <v>1</v>
      </c>
      <c r="AA159" s="1">
        <f t="shared" si="60"/>
        <v>1</v>
      </c>
      <c r="AB159" s="1">
        <f t="shared" si="61"/>
        <v>1</v>
      </c>
      <c r="AD159" s="1">
        <f t="shared" si="66"/>
        <v>122</v>
      </c>
      <c r="AE159" s="2">
        <f t="shared" si="62"/>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63"/>
        <v>1</v>
      </c>
      <c r="AK159" s="1">
        <f t="shared" si="67"/>
        <v>1</v>
      </c>
      <c r="AL159" s="1">
        <f t="shared" si="68"/>
        <v>1</v>
      </c>
      <c r="AM159" s="1">
        <f t="shared" si="69"/>
        <v>1</v>
      </c>
    </row>
    <row r="160" spans="1:39" ht="12" customHeight="1" x14ac:dyDescent="0.15">
      <c r="A160" s="64">
        <f t="shared" si="50"/>
        <v>0</v>
      </c>
      <c r="B160" s="64">
        <f t="shared" si="51"/>
        <v>0</v>
      </c>
      <c r="C160" s="57">
        <f t="shared" si="64"/>
        <v>121</v>
      </c>
      <c r="F160" s="59">
        <f>IF(C160&lt;C$6,0,VLOOKUP(C160,index!$A:$M,2,0))</f>
        <v>189</v>
      </c>
      <c r="G160" s="57" t="str">
        <f t="shared" si="52"/>
        <v/>
      </c>
      <c r="H160" s="58" t="str">
        <f>IF(G160="I",$K160,IF(G160="II",$K160-SUM(H$8:H159),IF(G160="III",$K160-SUM(H$8:H159),IF(G160="IV",$K160-SUM(H$8:H159),IF(G160="V",1-SUM(H$8:H159)," ")))))</f>
        <v xml:space="preserve"> </v>
      </c>
      <c r="I160" s="66" t="str">
        <f t="shared" si="53"/>
        <v/>
      </c>
      <c r="J160" s="61" t="str">
        <f>IF(I160="A",$K160,IF(I160="B",$K160-SUM(J$8:J159),IF(I160="C",$K160-SUM(J$8:J159),IF(I160="D",$K160-SUM(J$8:J159),IF(I160="E",1-SUM(J$8:J159)," ")))))</f>
        <v xml:space="preserve"> </v>
      </c>
      <c r="K160" s="58">
        <f>IF(C$4=0,0,(SUM(D$8:D160)/C$4))</f>
        <v>0</v>
      </c>
      <c r="L160" s="62" t="str">
        <f t="shared" si="54"/>
        <v xml:space="preserve"> </v>
      </c>
      <c r="M160" s="58" t="str">
        <f>IF(U160=2,K160,IF(W160=2,K160-SUM(M$8:M159),IF(X160=2,K160-SUM(M$8:M159),IF(X159=2,1-SUM(M$8:M159)," "))))</f>
        <v xml:space="preserve"> </v>
      </c>
      <c r="N160" s="58" t="str">
        <f t="shared" si="55"/>
        <v xml:space="preserve"> </v>
      </c>
      <c r="P160" s="58" t="str">
        <f>IF(O160="Plus",$K160,IF(O160="Basis",$K160-SUM(P$8:P159),IF(O160="Breedte",$K160-SUM(P$8:P159),IF(O159="Breedte",1-SUM(P$8:P159)," "))))</f>
        <v xml:space="preserve"> </v>
      </c>
      <c r="Q160" s="56" t="str">
        <f t="shared" si="70"/>
        <v/>
      </c>
      <c r="R160" s="196">
        <f t="shared" si="56"/>
        <v>189</v>
      </c>
      <c r="S160" s="1">
        <f t="shared" si="71"/>
        <v>121</v>
      </c>
      <c r="T160" s="2">
        <f t="shared" si="57"/>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8"/>
        <v>1</v>
      </c>
      <c r="Z160" s="1">
        <f t="shared" si="59"/>
        <v>1</v>
      </c>
      <c r="AA160" s="1">
        <f t="shared" si="60"/>
        <v>1</v>
      </c>
      <c r="AB160" s="1">
        <f t="shared" si="61"/>
        <v>1</v>
      </c>
      <c r="AD160" s="1">
        <f t="shared" si="66"/>
        <v>121</v>
      </c>
      <c r="AE160" s="2">
        <f t="shared" si="62"/>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63"/>
        <v>1</v>
      </c>
      <c r="AK160" s="1">
        <f t="shared" si="67"/>
        <v>1</v>
      </c>
      <c r="AL160" s="1">
        <f t="shared" si="68"/>
        <v>1</v>
      </c>
      <c r="AM160" s="1">
        <f t="shared" si="69"/>
        <v>1</v>
      </c>
    </row>
    <row r="161" spans="1:39" ht="12" customHeight="1" x14ac:dyDescent="0.15">
      <c r="A161" s="64">
        <f t="shared" si="50"/>
        <v>0</v>
      </c>
      <c r="B161" s="64">
        <f t="shared" si="51"/>
        <v>0</v>
      </c>
      <c r="C161" s="57">
        <f t="shared" si="64"/>
        <v>120</v>
      </c>
      <c r="F161" s="59">
        <f>IF(C161&lt;C$6,0,VLOOKUP(C161,index!$A:$M,2,0))</f>
        <v>189</v>
      </c>
      <c r="G161" s="57" t="str">
        <f t="shared" si="52"/>
        <v/>
      </c>
      <c r="H161" s="58" t="str">
        <f>IF(G161="I",$K161,IF(G161="II",$K161-SUM(H$8:H160),IF(G161="III",$K161-SUM(H$8:H160),IF(G161="IV",$K161-SUM(H$8:H160),IF(G161="V",1-SUM(H$8:H160)," ")))))</f>
        <v xml:space="preserve"> </v>
      </c>
      <c r="I161" s="66" t="str">
        <f t="shared" si="53"/>
        <v/>
      </c>
      <c r="J161" s="61" t="str">
        <f>IF(I161="A",$K161,IF(I161="B",$K161-SUM(J$8:J160),IF(I161="C",$K161-SUM(J$8:J160),IF(I161="D",$K161-SUM(J$8:J160),IF(I161="E",1-SUM(J$8:J160)," ")))))</f>
        <v xml:space="preserve"> </v>
      </c>
      <c r="K161" s="58">
        <f>IF(C$4=0,0,(SUM(D$8:D161)/C$4))</f>
        <v>0</v>
      </c>
      <c r="L161" s="62" t="str">
        <f t="shared" si="54"/>
        <v xml:space="preserve"> </v>
      </c>
      <c r="M161" s="58" t="str">
        <f>IF(U161=2,K161,IF(W161=2,K161-SUM(M$8:M160),IF(X161=2,K161-SUM(M$8:M160),IF(X160=2,1-SUM(M$8:M160)," "))))</f>
        <v xml:space="preserve"> </v>
      </c>
      <c r="N161" s="58" t="str">
        <f t="shared" si="55"/>
        <v xml:space="preserve"> </v>
      </c>
      <c r="P161" s="58" t="str">
        <f>IF(O161="Plus",$K161,IF(O161="Basis",$K161-SUM(P$8:P160),IF(O161="Breedte",$K161-SUM(P$8:P160),IF(O160="Breedte",1-SUM(P$8:P160)," "))))</f>
        <v xml:space="preserve"> </v>
      </c>
      <c r="Q161" s="56" t="str">
        <f t="shared" si="70"/>
        <v/>
      </c>
      <c r="R161" s="196">
        <f t="shared" si="56"/>
        <v>189</v>
      </c>
      <c r="S161" s="1">
        <f t="shared" si="71"/>
        <v>120</v>
      </c>
      <c r="T161" s="2">
        <f t="shared" si="57"/>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8"/>
        <v>1</v>
      </c>
      <c r="Z161" s="1">
        <f t="shared" si="59"/>
        <v>1</v>
      </c>
      <c r="AA161" s="1">
        <f t="shared" si="60"/>
        <v>1</v>
      </c>
      <c r="AB161" s="1">
        <f t="shared" si="61"/>
        <v>1</v>
      </c>
      <c r="AD161" s="1">
        <f t="shared" si="66"/>
        <v>120</v>
      </c>
      <c r="AE161" s="2">
        <f t="shared" si="62"/>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63"/>
        <v>1</v>
      </c>
      <c r="AK161" s="1">
        <f t="shared" si="67"/>
        <v>1</v>
      </c>
      <c r="AL161" s="1">
        <f t="shared" si="68"/>
        <v>1</v>
      </c>
      <c r="AM161" s="1">
        <f t="shared" si="69"/>
        <v>1</v>
      </c>
    </row>
    <row r="162" spans="1:39" ht="12" customHeight="1" x14ac:dyDescent="0.15">
      <c r="A162" s="64">
        <f t="shared" si="50"/>
        <v>0</v>
      </c>
      <c r="B162" s="64">
        <f t="shared" si="51"/>
        <v>0</v>
      </c>
      <c r="C162" s="57">
        <f t="shared" si="64"/>
        <v>119</v>
      </c>
      <c r="F162" s="59">
        <f>IF(C162&lt;C$6,0,VLOOKUP(C162,index!$A:$M,2,0))</f>
        <v>189</v>
      </c>
      <c r="G162" s="57" t="str">
        <f t="shared" si="52"/>
        <v/>
      </c>
      <c r="H162" s="58" t="str">
        <f>IF(G162="I",$K162,IF(G162="II",$K162-SUM(H$8:H161),IF(G162="III",$K162-SUM(H$8:H161),IF(G162="IV",$K162-SUM(H$8:H161),IF(G162="V",1-SUM(H$8:H161)," ")))))</f>
        <v xml:space="preserve"> </v>
      </c>
      <c r="I162" s="66" t="str">
        <f t="shared" si="53"/>
        <v/>
      </c>
      <c r="J162" s="61" t="str">
        <f>IF(I162="A",$K162,IF(I162="B",$K162-SUM(J$8:J161),IF(I162="C",$K162-SUM(J$8:J161),IF(I162="D",$K162-SUM(J$8:J161),IF(I162="E",1-SUM(J$8:J161)," ")))))</f>
        <v xml:space="preserve"> </v>
      </c>
      <c r="K162" s="58">
        <f>IF(C$4=0,0,(SUM(D$8:D162)/C$4))</f>
        <v>0</v>
      </c>
      <c r="L162" s="62" t="str">
        <f t="shared" si="54"/>
        <v xml:space="preserve"> </v>
      </c>
      <c r="M162" s="58" t="str">
        <f>IF(U162=2,K162,IF(W162=2,K162-SUM(M$8:M161),IF(X162=2,K162-SUM(M$8:M161),IF(X161=2,1-SUM(M$8:M161)," "))))</f>
        <v xml:space="preserve"> </v>
      </c>
      <c r="N162" s="58" t="str">
        <f t="shared" si="55"/>
        <v xml:space="preserve"> </v>
      </c>
      <c r="P162" s="58" t="str">
        <f>IF(O162="Plus",$K162,IF(O162="Basis",$K162-SUM(P$8:P161),IF(O162="Breedte",$K162-SUM(P$8:P161),IF(O161="Breedte",1-SUM(P$8:P161)," "))))</f>
        <v xml:space="preserve"> </v>
      </c>
      <c r="Q162" s="56" t="str">
        <f t="shared" si="70"/>
        <v/>
      </c>
      <c r="R162" s="196">
        <f t="shared" si="56"/>
        <v>189</v>
      </c>
      <c r="S162" s="1">
        <f t="shared" si="71"/>
        <v>119</v>
      </c>
      <c r="T162" s="2">
        <f t="shared" si="57"/>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8"/>
        <v>1</v>
      </c>
      <c r="Z162" s="1">
        <f t="shared" si="59"/>
        <v>1</v>
      </c>
      <c r="AA162" s="1">
        <f t="shared" si="60"/>
        <v>1</v>
      </c>
      <c r="AB162" s="1">
        <f t="shared" si="61"/>
        <v>1</v>
      </c>
      <c r="AD162" s="1">
        <f t="shared" si="66"/>
        <v>119</v>
      </c>
      <c r="AE162" s="2">
        <f t="shared" si="62"/>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63"/>
        <v>1</v>
      </c>
      <c r="AK162" s="1">
        <f t="shared" si="67"/>
        <v>1</v>
      </c>
      <c r="AL162" s="1">
        <f t="shared" si="68"/>
        <v>1</v>
      </c>
      <c r="AM162" s="1">
        <f t="shared" si="69"/>
        <v>1</v>
      </c>
    </row>
    <row r="163" spans="1:39" ht="12" customHeight="1" x14ac:dyDescent="0.15">
      <c r="A163" s="64">
        <f t="shared" si="50"/>
        <v>0</v>
      </c>
      <c r="B163" s="64">
        <f t="shared" si="51"/>
        <v>0</v>
      </c>
      <c r="C163" s="57">
        <f t="shared" si="64"/>
        <v>118</v>
      </c>
      <c r="F163" s="59">
        <f>IF(C163&lt;C$6,0,VLOOKUP(C163,index!$A:$M,2,0))</f>
        <v>188</v>
      </c>
      <c r="G163" s="57" t="str">
        <f t="shared" si="52"/>
        <v/>
      </c>
      <c r="H163" s="58" t="str">
        <f>IF(G163="I",$K163,IF(G163="II",$K163-SUM(H$8:H162),IF(G163="III",$K163-SUM(H$8:H162),IF(G163="IV",$K163-SUM(H$8:H162),IF(G163="V",1-SUM(H$8:H162)," ")))))</f>
        <v xml:space="preserve"> </v>
      </c>
      <c r="I163" s="66" t="str">
        <f t="shared" si="53"/>
        <v/>
      </c>
      <c r="J163" s="61" t="str">
        <f>IF(I163="A",$K163,IF(I163="B",$K163-SUM(J$8:J162),IF(I163="C",$K163-SUM(J$8:J162),IF(I163="D",$K163-SUM(J$8:J162),IF(I163="E",1-SUM(J$8:J162)," ")))))</f>
        <v xml:space="preserve"> </v>
      </c>
      <c r="K163" s="58">
        <f>IF(C$4=0,0,(SUM(D$8:D163)/C$4))</f>
        <v>0</v>
      </c>
      <c r="L163" s="62" t="str">
        <f t="shared" si="54"/>
        <v xml:space="preserve"> </v>
      </c>
      <c r="M163" s="58" t="str">
        <f>IF(U163=2,K163,IF(W163=2,K163-SUM(M$8:M162),IF(X163=2,K163-SUM(M$8:M162),IF(X162=2,1-SUM(M$8:M162)," "))))</f>
        <v xml:space="preserve"> </v>
      </c>
      <c r="N163" s="58" t="str">
        <f t="shared" si="55"/>
        <v xml:space="preserve"> </v>
      </c>
      <c r="P163" s="58" t="str">
        <f>IF(O163="Plus",$K163,IF(O163="Basis",$K163-SUM(P$8:P162),IF(O163="Breedte",$K163-SUM(P$8:P162),IF(O162="Breedte",1-SUM(P$8:P162)," "))))</f>
        <v xml:space="preserve"> </v>
      </c>
      <c r="Q163" s="56" t="str">
        <f t="shared" si="70"/>
        <v/>
      </c>
      <c r="R163" s="196">
        <f t="shared" si="56"/>
        <v>188</v>
      </c>
      <c r="S163" s="1">
        <f t="shared" si="71"/>
        <v>118</v>
      </c>
      <c r="T163" s="2">
        <f t="shared" si="57"/>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8"/>
        <v>1</v>
      </c>
      <c r="Z163" s="1">
        <f t="shared" si="59"/>
        <v>1</v>
      </c>
      <c r="AA163" s="1">
        <f t="shared" si="60"/>
        <v>1</v>
      </c>
      <c r="AB163" s="1">
        <f t="shared" si="61"/>
        <v>1</v>
      </c>
      <c r="AD163" s="1">
        <f t="shared" si="66"/>
        <v>118</v>
      </c>
      <c r="AE163" s="2">
        <f t="shared" si="62"/>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63"/>
        <v>1</v>
      </c>
      <c r="AK163" s="1">
        <f t="shared" si="67"/>
        <v>1</v>
      </c>
      <c r="AL163" s="1">
        <f t="shared" si="68"/>
        <v>1</v>
      </c>
      <c r="AM163" s="1">
        <f t="shared" si="69"/>
        <v>1</v>
      </c>
    </row>
    <row r="164" spans="1:39" ht="12" customHeight="1" x14ac:dyDescent="0.15">
      <c r="A164" s="64">
        <f t="shared" si="50"/>
        <v>0</v>
      </c>
      <c r="B164" s="64">
        <f t="shared" si="51"/>
        <v>0</v>
      </c>
      <c r="C164" s="57">
        <f t="shared" si="64"/>
        <v>117</v>
      </c>
      <c r="F164" s="59">
        <f>IF(C164&lt;C$6,0,VLOOKUP(C164,index!$A:$M,2,0))</f>
        <v>188</v>
      </c>
      <c r="G164" s="57" t="str">
        <f t="shared" si="52"/>
        <v/>
      </c>
      <c r="H164" s="58" t="str">
        <f>IF(G164="I",$K164,IF(G164="II",$K164-SUM(H$8:H163),IF(G164="III",$K164-SUM(H$8:H163),IF(G164="IV",$K164-SUM(H$8:H163),IF(G164="V",1-SUM(H$8:H163)," ")))))</f>
        <v xml:space="preserve"> </v>
      </c>
      <c r="I164" s="66" t="str">
        <f t="shared" si="53"/>
        <v/>
      </c>
      <c r="J164" s="61" t="str">
        <f>IF(I164="A",$K164,IF(I164="B",$K164-SUM(J$8:J163),IF(I164="C",$K164-SUM(J$8:J163),IF(I164="D",$K164-SUM(J$8:J163),IF(I164="E",1-SUM(J$8:J163)," ")))))</f>
        <v xml:space="preserve"> </v>
      </c>
      <c r="K164" s="58">
        <f>IF(C$4=0,0,(SUM(D$8:D164)/C$4))</f>
        <v>0</v>
      </c>
      <c r="L164" s="62" t="str">
        <f t="shared" si="54"/>
        <v xml:space="preserve"> </v>
      </c>
      <c r="M164" s="58" t="str">
        <f>IF(U164=2,K164,IF(W164=2,K164-SUM(M$8:M163),IF(X164=2,K164-SUM(M$8:M163),IF(X163=2,1-SUM(M$8:M163)," "))))</f>
        <v xml:space="preserve"> </v>
      </c>
      <c r="N164" s="58" t="str">
        <f t="shared" si="55"/>
        <v xml:space="preserve"> </v>
      </c>
      <c r="P164" s="58" t="str">
        <f>IF(O164="Plus",$K164,IF(O164="Basis",$K164-SUM(P$8:P163),IF(O164="Breedte",$K164-SUM(P$8:P163),IF(O163="Breedte",1-SUM(P$8:P163)," "))))</f>
        <v xml:space="preserve"> </v>
      </c>
      <c r="Q164" s="56" t="str">
        <f t="shared" si="70"/>
        <v/>
      </c>
      <c r="R164" s="196">
        <f t="shared" si="56"/>
        <v>188</v>
      </c>
      <c r="S164" s="1">
        <f t="shared" si="71"/>
        <v>117</v>
      </c>
      <c r="T164" s="2">
        <f t="shared" si="57"/>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8"/>
        <v>1</v>
      </c>
      <c r="Z164" s="1">
        <f t="shared" si="59"/>
        <v>1</v>
      </c>
      <c r="AA164" s="1">
        <f t="shared" si="60"/>
        <v>1</v>
      </c>
      <c r="AB164" s="1">
        <f t="shared" si="61"/>
        <v>1</v>
      </c>
      <c r="AD164" s="1">
        <f t="shared" si="66"/>
        <v>117</v>
      </c>
      <c r="AE164" s="2">
        <f t="shared" si="62"/>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63"/>
        <v>1</v>
      </c>
      <c r="AK164" s="1">
        <f t="shared" si="67"/>
        <v>1</v>
      </c>
      <c r="AL164" s="1">
        <f t="shared" si="68"/>
        <v>1</v>
      </c>
      <c r="AM164" s="1">
        <f t="shared" si="69"/>
        <v>1</v>
      </c>
    </row>
    <row r="165" spans="1:39" ht="12" customHeight="1" x14ac:dyDescent="0.15">
      <c r="A165" s="64">
        <f t="shared" si="50"/>
        <v>0</v>
      </c>
      <c r="B165" s="64">
        <f t="shared" si="51"/>
        <v>0</v>
      </c>
      <c r="C165" s="57">
        <f t="shared" si="64"/>
        <v>116</v>
      </c>
      <c r="F165" s="59">
        <f>IF(C165&lt;C$6,0,VLOOKUP(C165,index!$A:$M,2,0))</f>
        <v>188</v>
      </c>
      <c r="G165" s="57" t="str">
        <f t="shared" si="52"/>
        <v/>
      </c>
      <c r="H165" s="58" t="str">
        <f>IF(G165="I",$K165,IF(G165="II",$K165-SUM(H$8:H164),IF(G165="III",$K165-SUM(H$8:H164),IF(G165="IV",$K165-SUM(H$8:H164),IF(G165="V",1-SUM(H$8:H164)," ")))))</f>
        <v xml:space="preserve"> </v>
      </c>
      <c r="I165" s="66" t="str">
        <f t="shared" si="53"/>
        <v/>
      </c>
      <c r="J165" s="61" t="str">
        <f>IF(I165="A",$K165,IF(I165="B",$K165-SUM(J$8:J164),IF(I165="C",$K165-SUM(J$8:J164),IF(I165="D",$K165-SUM(J$8:J164),IF(I165="E",1-SUM(J$8:J164)," ")))))</f>
        <v xml:space="preserve"> </v>
      </c>
      <c r="K165" s="58">
        <f>IF(C$4=0,0,(SUM(D$8:D165)/C$4))</f>
        <v>0</v>
      </c>
      <c r="L165" s="62" t="str">
        <f t="shared" si="54"/>
        <v xml:space="preserve"> </v>
      </c>
      <c r="M165" s="58" t="str">
        <f>IF(U165=2,K165,IF(W165=2,K165-SUM(M$8:M164),IF(X165=2,K165-SUM(M$8:M164),IF(X164=2,1-SUM(M$8:M164)," "))))</f>
        <v xml:space="preserve"> </v>
      </c>
      <c r="N165" s="58" t="str">
        <f t="shared" si="55"/>
        <v xml:space="preserve"> </v>
      </c>
      <c r="P165" s="58" t="str">
        <f>IF(O165="Plus",$K165,IF(O165="Basis",$K165-SUM(P$8:P164),IF(O165="Breedte",$K165-SUM(P$8:P164),IF(O164="Breedte",1-SUM(P$8:P164)," "))))</f>
        <v xml:space="preserve"> </v>
      </c>
      <c r="Q165" s="56" t="str">
        <f t="shared" si="70"/>
        <v/>
      </c>
      <c r="R165" s="196">
        <f t="shared" si="56"/>
        <v>188</v>
      </c>
      <c r="S165" s="1">
        <f t="shared" si="71"/>
        <v>116</v>
      </c>
      <c r="T165" s="2">
        <f t="shared" si="57"/>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8"/>
        <v>1</v>
      </c>
      <c r="Z165" s="1">
        <f t="shared" si="59"/>
        <v>1</v>
      </c>
      <c r="AA165" s="1">
        <f t="shared" si="60"/>
        <v>1</v>
      </c>
      <c r="AB165" s="1">
        <f t="shared" si="61"/>
        <v>1</v>
      </c>
      <c r="AD165" s="1">
        <f t="shared" si="66"/>
        <v>116</v>
      </c>
      <c r="AE165" s="2">
        <f t="shared" si="62"/>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63"/>
        <v>1</v>
      </c>
      <c r="AK165" s="1">
        <f t="shared" si="67"/>
        <v>1</v>
      </c>
      <c r="AL165" s="1">
        <f t="shared" si="68"/>
        <v>1</v>
      </c>
      <c r="AM165" s="1">
        <f t="shared" si="69"/>
        <v>1</v>
      </c>
    </row>
    <row r="166" spans="1:39" ht="12" customHeight="1" x14ac:dyDescent="0.15">
      <c r="A166" s="64">
        <f t="shared" si="50"/>
        <v>0</v>
      </c>
      <c r="B166" s="64">
        <f t="shared" si="51"/>
        <v>0</v>
      </c>
      <c r="C166" s="57">
        <f t="shared" si="64"/>
        <v>115</v>
      </c>
      <c r="F166" s="59">
        <f>IF(C166&lt;C$6,0,VLOOKUP(C166,index!$A:$M,2,0))</f>
        <v>187</v>
      </c>
      <c r="G166" s="57" t="str">
        <f t="shared" si="52"/>
        <v/>
      </c>
      <c r="H166" s="58" t="str">
        <f>IF(G166="I",$K166,IF(G166="II",$K166-SUM(H$8:H165),IF(G166="III",$K166-SUM(H$8:H165),IF(G166="IV",$K166-SUM(H$8:H165),IF(G166="V",1-SUM(H$8:H165)," ")))))</f>
        <v xml:space="preserve"> </v>
      </c>
      <c r="I166" s="66" t="str">
        <f t="shared" si="53"/>
        <v/>
      </c>
      <c r="J166" s="61" t="str">
        <f>IF(I166="A",$K166,IF(I166="B",$K166-SUM(J$8:J165),IF(I166="C",$K166-SUM(J$8:J165),IF(I166="D",$K166-SUM(J$8:J165),IF(I166="E",1-SUM(J$8:J165)," ")))))</f>
        <v xml:space="preserve"> </v>
      </c>
      <c r="K166" s="58">
        <f>IF(C$4=0,0,(SUM(D$8:D166)/C$4))</f>
        <v>0</v>
      </c>
      <c r="L166" s="62" t="str">
        <f t="shared" si="54"/>
        <v xml:space="preserve"> </v>
      </c>
      <c r="M166" s="58" t="str">
        <f>IF(U166=2,K166,IF(W166=2,K166-SUM(M$8:M165),IF(X166=2,K166-SUM(M$8:M165),IF(X165=2,1-SUM(M$8:M165)," "))))</f>
        <v xml:space="preserve"> </v>
      </c>
      <c r="N166" s="58" t="str">
        <f t="shared" si="55"/>
        <v xml:space="preserve"> </v>
      </c>
      <c r="P166" s="58" t="str">
        <f>IF(O166="Plus",$K166,IF(O166="Basis",$K166-SUM(P$8:P165),IF(O166="Breedte",$K166-SUM(P$8:P165),IF(O165="Breedte",1-SUM(P$8:P165)," "))))</f>
        <v xml:space="preserve"> </v>
      </c>
      <c r="Q166" s="56" t="str">
        <f t="shared" si="70"/>
        <v/>
      </c>
      <c r="R166" s="196">
        <f t="shared" si="56"/>
        <v>187</v>
      </c>
      <c r="S166" s="1">
        <f t="shared" si="71"/>
        <v>115</v>
      </c>
      <c r="T166" s="2">
        <f t="shared" si="57"/>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8"/>
        <v>1</v>
      </c>
      <c r="Z166" s="1">
        <f t="shared" si="59"/>
        <v>1</v>
      </c>
      <c r="AA166" s="1">
        <f t="shared" si="60"/>
        <v>1</v>
      </c>
      <c r="AB166" s="1">
        <f t="shared" si="61"/>
        <v>1</v>
      </c>
      <c r="AD166" s="1">
        <f t="shared" si="66"/>
        <v>115</v>
      </c>
      <c r="AE166" s="2">
        <f t="shared" si="62"/>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63"/>
        <v>1</v>
      </c>
      <c r="AK166" s="1">
        <f t="shared" si="67"/>
        <v>1</v>
      </c>
      <c r="AL166" s="1">
        <f t="shared" si="68"/>
        <v>1</v>
      </c>
      <c r="AM166" s="1">
        <f t="shared" si="69"/>
        <v>1</v>
      </c>
    </row>
    <row r="167" spans="1:39" ht="12" customHeight="1" x14ac:dyDescent="0.15">
      <c r="A167" s="64">
        <f t="shared" si="50"/>
        <v>0</v>
      </c>
      <c r="B167" s="64">
        <f t="shared" si="51"/>
        <v>0</v>
      </c>
      <c r="C167" s="57">
        <f t="shared" si="64"/>
        <v>114</v>
      </c>
      <c r="F167" s="59">
        <f>IF(C167&lt;C$6,0,VLOOKUP(C167,index!$A:$M,2,0))</f>
        <v>187</v>
      </c>
      <c r="G167" s="57" t="str">
        <f t="shared" si="52"/>
        <v/>
      </c>
      <c r="H167" s="58" t="str">
        <f>IF(G167="I",$K167,IF(G167="II",$K167-SUM(H$8:H166),IF(G167="III",$K167-SUM(H$8:H166),IF(G167="IV",$K167-SUM(H$8:H166),IF(G167="V",1-SUM(H$8:H166)," ")))))</f>
        <v xml:space="preserve"> </v>
      </c>
      <c r="I167" s="66" t="str">
        <f t="shared" si="53"/>
        <v/>
      </c>
      <c r="J167" s="61" t="str">
        <f>IF(I167="A",$K167,IF(I167="B",$K167-SUM(J$8:J166),IF(I167="C",$K167-SUM(J$8:J166),IF(I167="D",$K167-SUM(J$8:J166),IF(I167="E",1-SUM(J$8:J166)," ")))))</f>
        <v xml:space="preserve"> </v>
      </c>
      <c r="K167" s="58">
        <f>IF(C$4=0,0,(SUM(D$8:D167)/C$4))</f>
        <v>0</v>
      </c>
      <c r="L167" s="62" t="str">
        <f t="shared" si="54"/>
        <v xml:space="preserve"> </v>
      </c>
      <c r="M167" s="58" t="str">
        <f>IF(U167=2,K167,IF(W167=2,K167-SUM(M$8:M166),IF(X167=2,K167-SUM(M$8:M166),IF(X166=2,1-SUM(M$8:M166)," "))))</f>
        <v xml:space="preserve"> </v>
      </c>
      <c r="N167" s="58" t="str">
        <f t="shared" si="55"/>
        <v xml:space="preserve"> </v>
      </c>
      <c r="P167" s="58" t="str">
        <f>IF(O167="Plus",$K167,IF(O167="Basis",$K167-SUM(P$8:P166),IF(O167="Breedte",$K167-SUM(P$8:P166),IF(O166="Breedte",1-SUM(P$8:P166)," "))))</f>
        <v xml:space="preserve"> </v>
      </c>
      <c r="Q167" s="56" t="str">
        <f t="shared" si="70"/>
        <v/>
      </c>
      <c r="R167" s="196">
        <f t="shared" si="56"/>
        <v>187</v>
      </c>
      <c r="S167" s="1">
        <f t="shared" si="71"/>
        <v>114</v>
      </c>
      <c r="T167" s="2">
        <f t="shared" si="57"/>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8"/>
        <v>1</v>
      </c>
      <c r="Z167" s="1">
        <f t="shared" si="59"/>
        <v>1</v>
      </c>
      <c r="AA167" s="1">
        <f t="shared" si="60"/>
        <v>1</v>
      </c>
      <c r="AB167" s="1">
        <f t="shared" si="61"/>
        <v>1</v>
      </c>
      <c r="AD167" s="1">
        <f t="shared" si="66"/>
        <v>114</v>
      </c>
      <c r="AE167" s="2">
        <f t="shared" si="62"/>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63"/>
        <v>1</v>
      </c>
      <c r="AK167" s="1">
        <f t="shared" si="67"/>
        <v>1</v>
      </c>
      <c r="AL167" s="1">
        <f t="shared" si="68"/>
        <v>1</v>
      </c>
      <c r="AM167" s="1">
        <f t="shared" si="69"/>
        <v>1</v>
      </c>
    </row>
    <row r="168" spans="1:39" ht="12" customHeight="1" x14ac:dyDescent="0.15">
      <c r="A168" s="64">
        <f t="shared" si="50"/>
        <v>0</v>
      </c>
      <c r="B168" s="64">
        <f t="shared" si="51"/>
        <v>20</v>
      </c>
      <c r="C168" s="57">
        <f t="shared" si="64"/>
        <v>113</v>
      </c>
      <c r="F168" s="59">
        <f>IF(C168&lt;C$6,0,VLOOKUP(C168,index!$A:$M,2,0))</f>
        <v>187</v>
      </c>
      <c r="G168" s="57" t="str">
        <f t="shared" si="52"/>
        <v>IV</v>
      </c>
      <c r="H168" s="58">
        <f>IF(G168="I",$K168,IF(G168="II",$K168-SUM(H$8:H167),IF(G168="III",$K168-SUM(H$8:H167),IF(G168="IV",$K168-SUM(H$8:H167),IF(G168="V",1-SUM(H$8:H167)," ")))))</f>
        <v>0</v>
      </c>
      <c r="I168" s="66" t="str">
        <f t="shared" si="53"/>
        <v/>
      </c>
      <c r="J168" s="61" t="str">
        <f>IF(I168="A",$K168,IF(I168="B",$K168-SUM(J$8:J167),IF(I168="C",$K168-SUM(J$8:J167),IF(I168="D",$K168-SUM(J$8:J167),IF(I168="E",1-SUM(J$8:J167)," ")))))</f>
        <v xml:space="preserve"> </v>
      </c>
      <c r="K168" s="58">
        <f>IF(C$4=0,0,(SUM(D$8:D168)/C$4))</f>
        <v>0</v>
      </c>
      <c r="L168" s="62" t="str">
        <f t="shared" si="54"/>
        <v xml:space="preserve"> </v>
      </c>
      <c r="M168" s="58" t="str">
        <f>IF(U168=2,K168,IF(W168=2,K168-SUM(M$8:M167),IF(X168=2,K168-SUM(M$8:M167),IF(X167=2,1-SUM(M$8:M167)," "))))</f>
        <v xml:space="preserve"> </v>
      </c>
      <c r="N168" s="58" t="str">
        <f t="shared" si="55"/>
        <v xml:space="preserve"> </v>
      </c>
      <c r="P168" s="58" t="str">
        <f>IF(O168="Plus",$K168,IF(O168="Basis",$K168-SUM(P$8:P167),IF(O168="Breedte",$K168-SUM(P$8:P167),IF(O167="Breedte",1-SUM(P$8:P167)," "))))</f>
        <v xml:space="preserve"> </v>
      </c>
      <c r="Q168" s="56" t="str">
        <f t="shared" si="70"/>
        <v/>
      </c>
      <c r="R168" s="196">
        <f t="shared" si="56"/>
        <v>187</v>
      </c>
      <c r="S168" s="1">
        <f t="shared" si="71"/>
        <v>113</v>
      </c>
      <c r="T168" s="2">
        <f t="shared" si="57"/>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8"/>
        <v>1</v>
      </c>
      <c r="Z168" s="1">
        <f t="shared" si="59"/>
        <v>1</v>
      </c>
      <c r="AA168" s="1">
        <f t="shared" si="60"/>
        <v>1</v>
      </c>
      <c r="AB168" s="1">
        <f t="shared" si="61"/>
        <v>1</v>
      </c>
      <c r="AD168" s="1">
        <f t="shared" si="66"/>
        <v>113</v>
      </c>
      <c r="AE168" s="2">
        <f t="shared" si="62"/>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63"/>
        <v>1</v>
      </c>
      <c r="AK168" s="1">
        <f t="shared" si="67"/>
        <v>1</v>
      </c>
      <c r="AL168" s="1">
        <f t="shared" si="68"/>
        <v>1</v>
      </c>
      <c r="AM168" s="1">
        <f t="shared" si="69"/>
        <v>1</v>
      </c>
    </row>
    <row r="169" spans="1:39" ht="12" customHeight="1" x14ac:dyDescent="0.15">
      <c r="A169" s="64">
        <f t="shared" si="50"/>
        <v>0</v>
      </c>
      <c r="B169" s="64">
        <f t="shared" si="51"/>
        <v>0</v>
      </c>
      <c r="C169" s="57">
        <f t="shared" si="64"/>
        <v>112</v>
      </c>
      <c r="F169" s="59">
        <f>IF(C169&lt;C$6,0,VLOOKUP(C169,index!$A:$M,2,0))</f>
        <v>186</v>
      </c>
      <c r="G169" s="57" t="str">
        <f t="shared" si="52"/>
        <v/>
      </c>
      <c r="H169" s="58" t="str">
        <f>IF(G169="I",$K169,IF(G169="II",$K169-SUM(H$8:H168),IF(G169="III",$K169-SUM(H$8:H168),IF(G169="IV",$K169-SUM(H$8:H168),IF(G169="V",1-SUM(H$8:H168)," ")))))</f>
        <v xml:space="preserve"> </v>
      </c>
      <c r="I169" s="66" t="str">
        <f t="shared" si="53"/>
        <v/>
      </c>
      <c r="J169" s="61" t="str">
        <f>IF(I169="A",$K169,IF(I169="B",$K169-SUM(J$8:J168),IF(I169="C",$K169-SUM(J$8:J168),IF(I169="D",$K169-SUM(J$8:J168),IF(I169="E",1-SUM(J$8:J168)," ")))))</f>
        <v xml:space="preserve"> </v>
      </c>
      <c r="K169" s="58">
        <f>IF(C$4=0,0,(SUM(D$8:D169)/C$4))</f>
        <v>0</v>
      </c>
      <c r="L169" s="62" t="str">
        <f t="shared" si="54"/>
        <v xml:space="preserve"> </v>
      </c>
      <c r="M169" s="58" t="str">
        <f>IF(U169=2,K169,IF(W169=2,K169-SUM(M$8:M168),IF(X169=2,K169-SUM(M$8:M168),IF(X168=2,1-SUM(M$8:M168)," "))))</f>
        <v xml:space="preserve"> </v>
      </c>
      <c r="N169" s="58" t="str">
        <f t="shared" si="55"/>
        <v xml:space="preserve"> </v>
      </c>
      <c r="P169" s="58" t="str">
        <f>IF(O169="Plus",$K169,IF(O169="Basis",$K169-SUM(P$8:P168),IF(O169="Breedte",$K169-SUM(P$8:P168),IF(O168="Breedte",1-SUM(P$8:P168)," "))))</f>
        <v xml:space="preserve"> </v>
      </c>
      <c r="Q169" s="56" t="str">
        <f t="shared" si="70"/>
        <v/>
      </c>
      <c r="R169" s="196">
        <f t="shared" si="56"/>
        <v>186</v>
      </c>
      <c r="S169" s="1">
        <f t="shared" si="71"/>
        <v>112</v>
      </c>
      <c r="T169" s="2">
        <f t="shared" si="57"/>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8"/>
        <v>1</v>
      </c>
      <c r="Z169" s="1">
        <f t="shared" si="59"/>
        <v>1</v>
      </c>
      <c r="AA169" s="1">
        <f t="shared" si="60"/>
        <v>1</v>
      </c>
      <c r="AB169" s="1">
        <f t="shared" si="61"/>
        <v>1</v>
      </c>
      <c r="AD169" s="1">
        <f t="shared" si="66"/>
        <v>112</v>
      </c>
      <c r="AE169" s="2">
        <f t="shared" si="62"/>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63"/>
        <v>1</v>
      </c>
      <c r="AK169" s="1">
        <f t="shared" si="67"/>
        <v>1</v>
      </c>
      <c r="AL169" s="1">
        <f t="shared" si="68"/>
        <v>1</v>
      </c>
      <c r="AM169" s="1">
        <f t="shared" si="69"/>
        <v>1</v>
      </c>
    </row>
    <row r="170" spans="1:39" ht="12" customHeight="1" x14ac:dyDescent="0.15">
      <c r="A170" s="64">
        <f t="shared" si="50"/>
        <v>0</v>
      </c>
      <c r="B170" s="64">
        <f t="shared" si="51"/>
        <v>0</v>
      </c>
      <c r="C170" s="57">
        <f t="shared" si="64"/>
        <v>111</v>
      </c>
      <c r="F170" s="59">
        <f>IF(C170&lt;C$6,0,VLOOKUP(C170,index!$A:$M,2,0))</f>
        <v>186</v>
      </c>
      <c r="G170" s="57" t="str">
        <f t="shared" si="52"/>
        <v/>
      </c>
      <c r="H170" s="58" t="str">
        <f>IF(G170="I",$K170,IF(G170="II",$K170-SUM(H$8:H169),IF(G170="III",$K170-SUM(H$8:H169),IF(G170="IV",$K170-SUM(H$8:H169),IF(G170="V",1-SUM(H$8:H169)," ")))))</f>
        <v xml:space="preserve"> </v>
      </c>
      <c r="I170" s="66" t="str">
        <f t="shared" si="53"/>
        <v/>
      </c>
      <c r="J170" s="61" t="str">
        <f>IF(I170="A",$K170,IF(I170="B",$K170-SUM(J$8:J169),IF(I170="C",$K170-SUM(J$8:J169),IF(I170="D",$K170-SUM(J$8:J169),IF(I170="E",1-SUM(J$8:J169)," ")))))</f>
        <v xml:space="preserve"> </v>
      </c>
      <c r="K170" s="58">
        <f>IF(C$4=0,0,(SUM(D$8:D170)/C$4))</f>
        <v>0</v>
      </c>
      <c r="L170" s="62" t="str">
        <f t="shared" si="54"/>
        <v xml:space="preserve"> </v>
      </c>
      <c r="M170" s="58" t="str">
        <f>IF(U170=2,K170,IF(W170=2,K170-SUM(M$8:M169),IF(X170=2,K170-SUM(M$8:M169),IF(X169=2,1-SUM(M$8:M169)," "))))</f>
        <v xml:space="preserve"> </v>
      </c>
      <c r="N170" s="58" t="str">
        <f t="shared" si="55"/>
        <v xml:space="preserve"> </v>
      </c>
      <c r="P170" s="58" t="str">
        <f>IF(O170="Plus",$K170,IF(O170="Basis",$K170-SUM(P$8:P169),IF(O170="Breedte",$K170-SUM(P$8:P169),IF(O169="Breedte",1-SUM(P$8:P169)," "))))</f>
        <v xml:space="preserve"> </v>
      </c>
      <c r="Q170" s="56" t="str">
        <f t="shared" si="70"/>
        <v/>
      </c>
      <c r="R170" s="196">
        <f t="shared" si="56"/>
        <v>186</v>
      </c>
      <c r="S170" s="1">
        <f t="shared" si="71"/>
        <v>111</v>
      </c>
      <c r="T170" s="2">
        <f t="shared" si="57"/>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8"/>
        <v>1</v>
      </c>
      <c r="Z170" s="1">
        <f t="shared" si="59"/>
        <v>1</v>
      </c>
      <c r="AA170" s="1">
        <f t="shared" si="60"/>
        <v>1</v>
      </c>
      <c r="AB170" s="1">
        <f t="shared" si="61"/>
        <v>1</v>
      </c>
      <c r="AD170" s="1">
        <f t="shared" si="66"/>
        <v>111</v>
      </c>
      <c r="AE170" s="2">
        <f t="shared" si="62"/>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63"/>
        <v>1</v>
      </c>
      <c r="AK170" s="1">
        <f t="shared" si="67"/>
        <v>1</v>
      </c>
      <c r="AL170" s="1">
        <f t="shared" si="68"/>
        <v>1</v>
      </c>
      <c r="AM170" s="1">
        <f t="shared" si="69"/>
        <v>1</v>
      </c>
    </row>
    <row r="171" spans="1:39" ht="12" customHeight="1" x14ac:dyDescent="0.15">
      <c r="A171" s="64">
        <f t="shared" si="50"/>
        <v>0</v>
      </c>
      <c r="B171" s="64">
        <f t="shared" si="51"/>
        <v>0</v>
      </c>
      <c r="C171" s="57">
        <f t="shared" si="64"/>
        <v>110</v>
      </c>
      <c r="F171" s="59">
        <f>IF(C171&lt;C$6,0,VLOOKUP(C171,index!$A:$M,2,0))</f>
        <v>186</v>
      </c>
      <c r="G171" s="57" t="str">
        <f t="shared" si="52"/>
        <v/>
      </c>
      <c r="H171" s="58" t="str">
        <f>IF(G171="I",$K171,IF(G171="II",$K171-SUM(H$8:H170),IF(G171="III",$K171-SUM(H$8:H170),IF(G171="IV",$K171-SUM(H$8:H170),IF(G171="V",1-SUM(H$8:H170)," ")))))</f>
        <v xml:space="preserve"> </v>
      </c>
      <c r="I171" s="66" t="str">
        <f t="shared" si="53"/>
        <v/>
      </c>
      <c r="J171" s="61" t="str">
        <f>IF(I171="A",$K171,IF(I171="B",$K171-SUM(J$8:J170),IF(I171="C",$K171-SUM(J$8:J170),IF(I171="D",$K171-SUM(J$8:J170),IF(I171="E",1-SUM(J$8:J170)," ")))))</f>
        <v xml:space="preserve"> </v>
      </c>
      <c r="K171" s="58">
        <f>IF(C$4=0,0,(SUM(D$8:D171)/C$4))</f>
        <v>0</v>
      </c>
      <c r="L171" s="62" t="str">
        <f t="shared" si="54"/>
        <v xml:space="preserve"> </v>
      </c>
      <c r="M171" s="58" t="str">
        <f>IF(U171=2,K171,IF(W171=2,K171-SUM(M$8:M170),IF(X171=2,K171-SUM(M$8:M170),IF(X170=2,1-SUM(M$8:M170)," "))))</f>
        <v xml:space="preserve"> </v>
      </c>
      <c r="N171" s="58" t="str">
        <f t="shared" si="55"/>
        <v xml:space="preserve"> </v>
      </c>
      <c r="P171" s="58" t="str">
        <f>IF(O171="Plus",$K171,IF(O171="Basis",$K171-SUM(P$8:P170),IF(O171="Breedte",$K171-SUM(P$8:P170),IF(O170="Breedte",1-SUM(P$8:P170)," "))))</f>
        <v xml:space="preserve"> </v>
      </c>
      <c r="Q171" s="56" t="str">
        <f t="shared" si="70"/>
        <v/>
      </c>
      <c r="R171" s="196">
        <f t="shared" si="56"/>
        <v>186</v>
      </c>
      <c r="S171" s="1">
        <f t="shared" si="71"/>
        <v>110</v>
      </c>
      <c r="T171" s="2">
        <f t="shared" si="57"/>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8"/>
        <v>1</v>
      </c>
      <c r="Z171" s="1">
        <f t="shared" si="59"/>
        <v>1</v>
      </c>
      <c r="AA171" s="1">
        <f t="shared" si="60"/>
        <v>1</v>
      </c>
      <c r="AB171" s="1">
        <f t="shared" si="61"/>
        <v>1</v>
      </c>
      <c r="AD171" s="1">
        <f t="shared" si="66"/>
        <v>110</v>
      </c>
      <c r="AE171" s="2">
        <f t="shared" si="62"/>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63"/>
        <v>1</v>
      </c>
      <c r="AK171" s="1">
        <f t="shared" si="67"/>
        <v>1</v>
      </c>
      <c r="AL171" s="1">
        <f t="shared" si="68"/>
        <v>1</v>
      </c>
      <c r="AM171" s="1">
        <f t="shared" si="69"/>
        <v>1</v>
      </c>
    </row>
    <row r="172" spans="1:39" ht="12" customHeight="1" x14ac:dyDescent="0.15">
      <c r="A172" s="64">
        <f t="shared" si="50"/>
        <v>0</v>
      </c>
      <c r="B172" s="64">
        <f t="shared" si="51"/>
        <v>0</v>
      </c>
      <c r="C172" s="57">
        <f t="shared" si="64"/>
        <v>109</v>
      </c>
      <c r="F172" s="59">
        <f>IF(C172&lt;C$6,0,VLOOKUP(C172,index!$A:$M,2,0))</f>
        <v>185</v>
      </c>
      <c r="G172" s="57" t="str">
        <f t="shared" si="52"/>
        <v/>
      </c>
      <c r="H172" s="58" t="str">
        <f>IF(G172="I",$K172,IF(G172="II",$K172-SUM(H$8:H171),IF(G172="III",$K172-SUM(H$8:H171),IF(G172="IV",$K172-SUM(H$8:H171),IF(G172="V",1-SUM(H$8:H171)," ")))))</f>
        <v xml:space="preserve"> </v>
      </c>
      <c r="I172" s="66" t="str">
        <f t="shared" si="53"/>
        <v/>
      </c>
      <c r="J172" s="61" t="str">
        <f>IF(I172="A",$K172,IF(I172="B",$K172-SUM(J$8:J171),IF(I172="C",$K172-SUM(J$8:J171),IF(I172="D",$K172-SUM(J$8:J171),IF(I172="E",1-SUM(J$8:J171)," ")))))</f>
        <v xml:space="preserve"> </v>
      </c>
      <c r="K172" s="58">
        <f>IF(C$4=0,0,(SUM(D$8:D172)/C$4))</f>
        <v>0</v>
      </c>
      <c r="L172" s="62" t="str">
        <f t="shared" si="54"/>
        <v xml:space="preserve"> </v>
      </c>
      <c r="M172" s="58" t="str">
        <f>IF(U172=2,K172,IF(W172=2,K172-SUM(M$8:M171),IF(X172=2,K172-SUM(M$8:M171),IF(X171=2,1-SUM(M$8:M171)," "))))</f>
        <v xml:space="preserve"> </v>
      </c>
      <c r="N172" s="58" t="str">
        <f t="shared" si="55"/>
        <v xml:space="preserve"> </v>
      </c>
      <c r="P172" s="58" t="str">
        <f>IF(O172="Plus",$K172,IF(O172="Basis",$K172-SUM(P$8:P171),IF(O172="Breedte",$K172-SUM(P$8:P171),IF(O171="Breedte",1-SUM(P$8:P171)," "))))</f>
        <v xml:space="preserve"> </v>
      </c>
      <c r="Q172" s="56" t="str">
        <f t="shared" si="70"/>
        <v/>
      </c>
      <c r="R172" s="196">
        <f t="shared" si="56"/>
        <v>185</v>
      </c>
      <c r="S172" s="1">
        <f t="shared" si="71"/>
        <v>109</v>
      </c>
      <c r="T172" s="2">
        <f t="shared" si="57"/>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8"/>
        <v>1</v>
      </c>
      <c r="Z172" s="1">
        <f t="shared" si="59"/>
        <v>1</v>
      </c>
      <c r="AA172" s="1">
        <f t="shared" si="60"/>
        <v>1</v>
      </c>
      <c r="AB172" s="1">
        <f t="shared" si="61"/>
        <v>1</v>
      </c>
      <c r="AD172" s="1">
        <f t="shared" si="66"/>
        <v>109</v>
      </c>
      <c r="AE172" s="2">
        <f t="shared" si="62"/>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63"/>
        <v>1</v>
      </c>
      <c r="AK172" s="1">
        <f t="shared" si="67"/>
        <v>1</v>
      </c>
      <c r="AL172" s="1">
        <f t="shared" si="68"/>
        <v>1</v>
      </c>
      <c r="AM172" s="1">
        <f t="shared" si="69"/>
        <v>1</v>
      </c>
    </row>
    <row r="173" spans="1:39" ht="12" customHeight="1" x14ac:dyDescent="0.15">
      <c r="A173" s="64">
        <f t="shared" si="50"/>
        <v>0</v>
      </c>
      <c r="B173" s="64">
        <f t="shared" si="51"/>
        <v>0</v>
      </c>
      <c r="C173" s="57">
        <f t="shared" si="64"/>
        <v>108</v>
      </c>
      <c r="F173" s="59">
        <f>IF(C173&lt;C$6,0,VLOOKUP(C173,index!$A:$M,2,0))</f>
        <v>185</v>
      </c>
      <c r="G173" s="57" t="str">
        <f t="shared" si="52"/>
        <v/>
      </c>
      <c r="H173" s="58" t="str">
        <f>IF(G173="I",$K173,IF(G173="II",$K173-SUM(H$8:H172),IF(G173="III",$K173-SUM(H$8:H172),IF(G173="IV",$K173-SUM(H$8:H172),IF(G173="V",1-SUM(H$8:H172)," ")))))</f>
        <v xml:space="preserve"> </v>
      </c>
      <c r="I173" s="66" t="str">
        <f t="shared" si="53"/>
        <v/>
      </c>
      <c r="J173" s="61" t="str">
        <f>IF(I173="A",$K173,IF(I173="B",$K173-SUM(J$8:J172),IF(I173="C",$K173-SUM(J$8:J172),IF(I173="D",$K173-SUM(J$8:J172),IF(I173="E",1-SUM(J$8:J172)," ")))))</f>
        <v xml:space="preserve"> </v>
      </c>
      <c r="K173" s="58">
        <f>IF(C$4=0,0,(SUM(D$8:D173)/C$4))</f>
        <v>0</v>
      </c>
      <c r="L173" s="62" t="str">
        <f t="shared" si="54"/>
        <v xml:space="preserve"> </v>
      </c>
      <c r="M173" s="58" t="str">
        <f>IF(U173=2,K173,IF(W173=2,K173-SUM(M$8:M172),IF(X173=2,K173-SUM(M$8:M172),IF(X172=2,1-SUM(M$8:M172)," "))))</f>
        <v xml:space="preserve"> </v>
      </c>
      <c r="N173" s="58" t="str">
        <f t="shared" si="55"/>
        <v xml:space="preserve"> </v>
      </c>
      <c r="P173" s="58" t="str">
        <f>IF(O173="Plus",$K173,IF(O173="Basis",$K173-SUM(P$8:P172),IF(O173="Breedte",$K173-SUM(P$8:P172),IF(O172="Breedte",1-SUM(P$8:P172)," "))))</f>
        <v xml:space="preserve"> </v>
      </c>
      <c r="Q173" s="56" t="str">
        <f t="shared" si="70"/>
        <v/>
      </c>
      <c r="R173" s="196">
        <f t="shared" si="56"/>
        <v>185</v>
      </c>
      <c r="S173" s="1">
        <f t="shared" si="71"/>
        <v>108</v>
      </c>
      <c r="T173" s="2">
        <f t="shared" si="57"/>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8"/>
        <v>1</v>
      </c>
      <c r="Z173" s="1">
        <f t="shared" si="59"/>
        <v>1</v>
      </c>
      <c r="AA173" s="1">
        <f t="shared" si="60"/>
        <v>1</v>
      </c>
      <c r="AB173" s="1">
        <f t="shared" si="61"/>
        <v>1</v>
      </c>
      <c r="AD173" s="1">
        <f t="shared" si="66"/>
        <v>108</v>
      </c>
      <c r="AE173" s="2">
        <f t="shared" si="62"/>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63"/>
        <v>1</v>
      </c>
      <c r="AK173" s="1">
        <f t="shared" si="67"/>
        <v>1</v>
      </c>
      <c r="AL173" s="1">
        <f t="shared" si="68"/>
        <v>1</v>
      </c>
      <c r="AM173" s="1">
        <f t="shared" si="69"/>
        <v>1</v>
      </c>
    </row>
    <row r="174" spans="1:39" ht="12" customHeight="1" x14ac:dyDescent="0.15">
      <c r="A174" s="64">
        <f t="shared" si="50"/>
        <v>0</v>
      </c>
      <c r="B174" s="64">
        <f t="shared" si="51"/>
        <v>0</v>
      </c>
      <c r="C174" s="57">
        <f t="shared" si="64"/>
        <v>107</v>
      </c>
      <c r="F174" s="59">
        <f>IF(C174&lt;C$6,0,VLOOKUP(C174,index!$A:$M,2,0))</f>
        <v>185</v>
      </c>
      <c r="G174" s="57" t="str">
        <f t="shared" si="52"/>
        <v/>
      </c>
      <c r="H174" s="58" t="str">
        <f>IF(G174="I",$K174,IF(G174="II",$K174-SUM(H$8:H173),IF(G174="III",$K174-SUM(H$8:H173),IF(G174="IV",$K174-SUM(H$8:H173),IF(G174="V",1-SUM(H$8:H173)," ")))))</f>
        <v xml:space="preserve"> </v>
      </c>
      <c r="I174" s="66" t="str">
        <f t="shared" si="53"/>
        <v/>
      </c>
      <c r="J174" s="61" t="str">
        <f>IF(I174="A",$K174,IF(I174="B",$K174-SUM(J$8:J173),IF(I174="C",$K174-SUM(J$8:J173),IF(I174="D",$K174-SUM(J$8:J173),IF(I174="E",1-SUM(J$8:J173)," ")))))</f>
        <v xml:space="preserve"> </v>
      </c>
      <c r="K174" s="58">
        <f>IF(C$4=0,0,(SUM(D$8:D174)/C$4))</f>
        <v>0</v>
      </c>
      <c r="L174" s="62" t="str">
        <f t="shared" si="54"/>
        <v xml:space="preserve"> </v>
      </c>
      <c r="M174" s="58" t="str">
        <f>IF(U174=2,K174,IF(W174=2,K174-SUM(M$8:M173),IF(X174=2,K174-SUM(M$8:M173),IF(X173=2,1-SUM(M$8:M173)," "))))</f>
        <v xml:space="preserve"> </v>
      </c>
      <c r="N174" s="58" t="str">
        <f t="shared" si="55"/>
        <v xml:space="preserve"> </v>
      </c>
      <c r="P174" s="58" t="str">
        <f>IF(O174="Plus",$K174,IF(O174="Basis",$K174-SUM(P$8:P173),IF(O174="Breedte",$K174-SUM(P$8:P173),IF(O173="Breedte",1-SUM(P$8:P173)," "))))</f>
        <v xml:space="preserve"> </v>
      </c>
      <c r="Q174" s="56" t="str">
        <f t="shared" ref="Q174:Q208" si="72">IF(L173="plus",IF(E174=0,"",CONCATENATE(E174,",")),IF(L173="basis",IF(E174=0,"",CONCATENATE(E174,",")),CONCATENATE(Q173,IF(E174=0,"",CONCATENATE(E174,", ")))))</f>
        <v/>
      </c>
      <c r="R174" s="196">
        <f t="shared" si="56"/>
        <v>185</v>
      </c>
      <c r="S174" s="1">
        <f t="shared" si="71"/>
        <v>107</v>
      </c>
      <c r="T174" s="2">
        <f t="shared" si="57"/>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8"/>
        <v>1</v>
      </c>
      <c r="Z174" s="1">
        <f t="shared" si="59"/>
        <v>1</v>
      </c>
      <c r="AA174" s="1">
        <f t="shared" si="60"/>
        <v>1</v>
      </c>
      <c r="AB174" s="1">
        <f t="shared" si="61"/>
        <v>1</v>
      </c>
      <c r="AD174" s="1">
        <f t="shared" si="66"/>
        <v>107</v>
      </c>
      <c r="AE174" s="2">
        <f t="shared" si="62"/>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63"/>
        <v>1</v>
      </c>
      <c r="AK174" s="1">
        <f t="shared" si="67"/>
        <v>1</v>
      </c>
      <c r="AL174" s="1">
        <f t="shared" si="68"/>
        <v>1</v>
      </c>
      <c r="AM174" s="1">
        <f t="shared" si="69"/>
        <v>1</v>
      </c>
    </row>
    <row r="175" spans="1:39" ht="12" customHeight="1" x14ac:dyDescent="0.15">
      <c r="A175" s="64">
        <f t="shared" si="50"/>
        <v>0</v>
      </c>
      <c r="B175" s="64">
        <f t="shared" si="51"/>
        <v>0</v>
      </c>
      <c r="C175" s="57">
        <f t="shared" si="64"/>
        <v>106</v>
      </c>
      <c r="F175" s="59">
        <f>IF(C175&lt;C$6,0,VLOOKUP(C175,index!$A:$M,2,0))</f>
        <v>184</v>
      </c>
      <c r="G175" s="57" t="str">
        <f t="shared" si="52"/>
        <v/>
      </c>
      <c r="H175" s="58" t="str">
        <f>IF(G175="I",$K175,IF(G175="II",$K175-SUM(H$8:H174),IF(G175="III",$K175-SUM(H$8:H174),IF(G175="IV",$K175-SUM(H$8:H174),IF(G175="V",1-SUM(H$8:H174)," ")))))</f>
        <v xml:space="preserve"> </v>
      </c>
      <c r="I175" s="66" t="str">
        <f t="shared" si="53"/>
        <v/>
      </c>
      <c r="J175" s="61" t="str">
        <f>IF(I175="A",$K175,IF(I175="B",$K175-SUM(J$8:J174),IF(I175="C",$K175-SUM(J$8:J174),IF(I175="D",$K175-SUM(J$8:J174),IF(I175="E",1-SUM(J$8:J174)," ")))))</f>
        <v xml:space="preserve"> </v>
      </c>
      <c r="K175" s="58">
        <f>IF(C$4=0,0,(SUM(D$8:D175)/C$4))</f>
        <v>0</v>
      </c>
      <c r="L175" s="62" t="str">
        <f t="shared" si="54"/>
        <v xml:space="preserve"> </v>
      </c>
      <c r="M175" s="58" t="str">
        <f>IF(U175=2,K175,IF(W175=2,K175-SUM(M$8:M174),IF(X175=2,K175-SUM(M$8:M174),IF(X174=2,1-SUM(M$8:M174)," "))))</f>
        <v xml:space="preserve"> </v>
      </c>
      <c r="N175" s="58" t="str">
        <f t="shared" si="55"/>
        <v xml:space="preserve"> </v>
      </c>
      <c r="P175" s="58" t="str">
        <f>IF(O175="Plus",$K175,IF(O175="Basis",$K175-SUM(P$8:P174),IF(O175="Breedte",$K175-SUM(P$8:P174),IF(O174="Breedte",1-SUM(P$8:P174)," "))))</f>
        <v xml:space="preserve"> </v>
      </c>
      <c r="Q175" s="56" t="str">
        <f t="shared" si="72"/>
        <v/>
      </c>
      <c r="R175" s="196">
        <f t="shared" si="56"/>
        <v>184</v>
      </c>
      <c r="S175" s="1">
        <f t="shared" si="71"/>
        <v>106</v>
      </c>
      <c r="T175" s="2">
        <f t="shared" si="57"/>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8"/>
        <v>1</v>
      </c>
      <c r="Z175" s="1">
        <f t="shared" si="59"/>
        <v>1</v>
      </c>
      <c r="AA175" s="1">
        <f t="shared" si="60"/>
        <v>1</v>
      </c>
      <c r="AB175" s="1">
        <f t="shared" si="61"/>
        <v>1</v>
      </c>
      <c r="AD175" s="1">
        <f t="shared" si="66"/>
        <v>106</v>
      </c>
      <c r="AE175" s="2">
        <f t="shared" si="62"/>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63"/>
        <v>1</v>
      </c>
      <c r="AK175" s="1">
        <f t="shared" si="67"/>
        <v>1</v>
      </c>
      <c r="AL175" s="1">
        <f t="shared" si="68"/>
        <v>1</v>
      </c>
      <c r="AM175" s="1">
        <f t="shared" si="69"/>
        <v>1</v>
      </c>
    </row>
    <row r="176" spans="1:39" ht="12" customHeight="1" x14ac:dyDescent="0.15">
      <c r="A176" s="64">
        <f t="shared" si="50"/>
        <v>0</v>
      </c>
      <c r="B176" s="64">
        <f t="shared" si="51"/>
        <v>0</v>
      </c>
      <c r="C176" s="57">
        <f t="shared" si="64"/>
        <v>105</v>
      </c>
      <c r="F176" s="59">
        <f>IF(C176&lt;C$6,0,VLOOKUP(C176,index!$A:$M,2,0))</f>
        <v>184</v>
      </c>
      <c r="G176" s="57" t="str">
        <f t="shared" si="52"/>
        <v/>
      </c>
      <c r="H176" s="58" t="str">
        <f>IF(G176="I",$K176,IF(G176="II",$K176-SUM(H$8:H175),IF(G176="III",$K176-SUM(H$8:H175),IF(G176="IV",$K176-SUM(H$8:H175),IF(G176="V",1-SUM(H$8:H175)," ")))))</f>
        <v xml:space="preserve"> </v>
      </c>
      <c r="I176" s="66" t="str">
        <f t="shared" si="53"/>
        <v/>
      </c>
      <c r="J176" s="61" t="str">
        <f>IF(I176="A",$K176,IF(I176="B",$K176-SUM(J$8:J175),IF(I176="C",$K176-SUM(J$8:J175),IF(I176="D",$K176-SUM(J$8:J175),IF(I176="E",1-SUM(J$8:J175)," ")))))</f>
        <v xml:space="preserve"> </v>
      </c>
      <c r="K176" s="58">
        <f>IF(C$4=0,0,(SUM(D$8:D176)/C$4))</f>
        <v>0</v>
      </c>
      <c r="L176" s="62" t="str">
        <f t="shared" si="54"/>
        <v xml:space="preserve"> </v>
      </c>
      <c r="M176" s="58" t="str">
        <f>IF(U176=2,K176,IF(W176=2,K176-SUM(M$8:M175),IF(X176=2,K176-SUM(M$8:M175),IF(X175=2,1-SUM(M$8:M175)," "))))</f>
        <v xml:space="preserve"> </v>
      </c>
      <c r="N176" s="58" t="str">
        <f t="shared" si="55"/>
        <v xml:space="preserve"> </v>
      </c>
      <c r="P176" s="58" t="str">
        <f>IF(O176="Plus",$K176,IF(O176="Basis",$K176-SUM(P$8:P175),IF(O176="Breedte",$K176-SUM(P$8:P175),IF(O175="Breedte",1-SUM(P$8:P175)," "))))</f>
        <v xml:space="preserve"> </v>
      </c>
      <c r="Q176" s="56" t="str">
        <f t="shared" si="72"/>
        <v/>
      </c>
      <c r="R176" s="196">
        <f t="shared" si="56"/>
        <v>184</v>
      </c>
      <c r="S176" s="1">
        <f t="shared" si="71"/>
        <v>105</v>
      </c>
      <c r="T176" s="2">
        <f t="shared" si="57"/>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8"/>
        <v>1</v>
      </c>
      <c r="Z176" s="1">
        <f t="shared" si="59"/>
        <v>1</v>
      </c>
      <c r="AA176" s="1">
        <f t="shared" si="60"/>
        <v>1</v>
      </c>
      <c r="AB176" s="1">
        <f t="shared" si="61"/>
        <v>1</v>
      </c>
      <c r="AD176" s="1">
        <f t="shared" si="66"/>
        <v>105</v>
      </c>
      <c r="AE176" s="2">
        <f t="shared" si="62"/>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63"/>
        <v>1</v>
      </c>
      <c r="AK176" s="1">
        <f t="shared" si="67"/>
        <v>1</v>
      </c>
      <c r="AL176" s="1">
        <f t="shared" si="68"/>
        <v>1</v>
      </c>
      <c r="AM176" s="1">
        <f t="shared" si="69"/>
        <v>1</v>
      </c>
    </row>
    <row r="177" spans="1:39" ht="12" customHeight="1" x14ac:dyDescent="0.15">
      <c r="A177" s="64">
        <f t="shared" si="50"/>
        <v>0</v>
      </c>
      <c r="B177" s="64">
        <f t="shared" si="51"/>
        <v>0</v>
      </c>
      <c r="C177" s="57">
        <f t="shared" si="64"/>
        <v>104</v>
      </c>
      <c r="F177" s="59">
        <f>IF(C177&lt;C$6,0,VLOOKUP(C177,index!$A:$M,2,0))</f>
        <v>184</v>
      </c>
      <c r="G177" s="57" t="str">
        <f t="shared" si="52"/>
        <v/>
      </c>
      <c r="H177" s="58" t="str">
        <f>IF(G177="I",$K177,IF(G177="II",$K177-SUM(H$8:H176),IF(G177="III",$K177-SUM(H$8:H176),IF(G177="IV",$K177-SUM(H$8:H176),IF(G177="V",1-SUM(H$8:H176)," ")))))</f>
        <v xml:space="preserve"> </v>
      </c>
      <c r="I177" s="66" t="str">
        <f t="shared" si="53"/>
        <v/>
      </c>
      <c r="J177" s="61" t="str">
        <f>IF(I177="A",$K177,IF(I177="B",$K177-SUM(J$8:J176),IF(I177="C",$K177-SUM(J$8:J176),IF(I177="D",$K177-SUM(J$8:J176),IF(I177="E",1-SUM(J$8:J176)," ")))))</f>
        <v xml:space="preserve"> </v>
      </c>
      <c r="K177" s="58">
        <f>IF(C$4=0,0,(SUM(D$8:D177)/C$4))</f>
        <v>0</v>
      </c>
      <c r="L177" s="62" t="str">
        <f t="shared" si="54"/>
        <v xml:space="preserve"> </v>
      </c>
      <c r="M177" s="58" t="str">
        <f>IF(U177=2,K177,IF(W177=2,K177-SUM(M$8:M176),IF(X177=2,K177-SUM(M$8:M176),IF(X176=2,1-SUM(M$8:M176)," "))))</f>
        <v xml:space="preserve"> </v>
      </c>
      <c r="N177" s="58" t="str">
        <f t="shared" si="55"/>
        <v xml:space="preserve"> </v>
      </c>
      <c r="P177" s="58" t="str">
        <f>IF(O177="Plus",$K177,IF(O177="Basis",$K177-SUM(P$8:P176),IF(O177="Breedte",$K177-SUM(P$8:P176),IF(O176="Breedte",1-SUM(P$8:P176)," "))))</f>
        <v xml:space="preserve"> </v>
      </c>
      <c r="Q177" s="56" t="str">
        <f t="shared" si="72"/>
        <v/>
      </c>
      <c r="R177" s="196">
        <f t="shared" si="56"/>
        <v>184</v>
      </c>
      <c r="S177" s="1">
        <f t="shared" si="71"/>
        <v>104</v>
      </c>
      <c r="T177" s="2">
        <f t="shared" si="57"/>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8"/>
        <v>1</v>
      </c>
      <c r="Z177" s="1">
        <f t="shared" si="59"/>
        <v>1</v>
      </c>
      <c r="AA177" s="1">
        <f t="shared" si="60"/>
        <v>1</v>
      </c>
      <c r="AB177" s="1">
        <f t="shared" si="61"/>
        <v>1</v>
      </c>
      <c r="AD177" s="1">
        <f t="shared" si="66"/>
        <v>104</v>
      </c>
      <c r="AE177" s="2">
        <f t="shared" si="62"/>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63"/>
        <v>1</v>
      </c>
      <c r="AK177" s="1">
        <f t="shared" si="67"/>
        <v>1</v>
      </c>
      <c r="AL177" s="1">
        <f t="shared" si="68"/>
        <v>1</v>
      </c>
      <c r="AM177" s="1">
        <f t="shared" si="69"/>
        <v>1</v>
      </c>
    </row>
    <row r="178" spans="1:39" ht="12" customHeight="1" x14ac:dyDescent="0.15">
      <c r="A178" s="64">
        <f t="shared" si="50"/>
        <v>0</v>
      </c>
      <c r="B178" s="64">
        <f t="shared" si="51"/>
        <v>0</v>
      </c>
      <c r="C178" s="57">
        <f t="shared" si="64"/>
        <v>103</v>
      </c>
      <c r="F178" s="59">
        <f>IF(C178&lt;C$6,0,VLOOKUP(C178,index!$A:$M,2,0))</f>
        <v>183</v>
      </c>
      <c r="G178" s="57" t="str">
        <f t="shared" si="52"/>
        <v/>
      </c>
      <c r="H178" s="58" t="str">
        <f>IF(G178="I",$K178,IF(G178="II",$K178-SUM(H$8:H177),IF(G178="III",$K178-SUM(H$8:H177),IF(G178="IV",$K178-SUM(H$8:H177),IF(G178="V",1-SUM(H$8:H177)," ")))))</f>
        <v xml:space="preserve"> </v>
      </c>
      <c r="I178" s="66" t="str">
        <f t="shared" si="53"/>
        <v/>
      </c>
      <c r="J178" s="61" t="str">
        <f>IF(I178="A",$K178,IF(I178="B",$K178-SUM(J$8:J177),IF(I178="C",$K178-SUM(J$8:J177),IF(I178="D",$K178-SUM(J$8:J177),IF(I178="E",1-SUM(J$8:J177)," ")))))</f>
        <v xml:space="preserve"> </v>
      </c>
      <c r="K178" s="58">
        <f>IF(C$4=0,0,(SUM(D$8:D178)/C$4))</f>
        <v>0</v>
      </c>
      <c r="L178" s="62" t="str">
        <f t="shared" si="54"/>
        <v xml:space="preserve"> </v>
      </c>
      <c r="M178" s="58" t="str">
        <f>IF(U178=2,K178,IF(W178=2,K178-SUM(M$8:M177),IF(X178=2,K178-SUM(M$8:M177),IF(X177=2,1-SUM(M$8:M177)," "))))</f>
        <v xml:space="preserve"> </v>
      </c>
      <c r="N178" s="58" t="str">
        <f t="shared" si="55"/>
        <v xml:space="preserve"> </v>
      </c>
      <c r="P178" s="58" t="str">
        <f>IF(O178="Plus",$K178,IF(O178="Basis",$K178-SUM(P$8:P177),IF(O178="Breedte",$K178-SUM(P$8:P177),IF(O177="Breedte",1-SUM(P$8:P177)," "))))</f>
        <v xml:space="preserve"> </v>
      </c>
      <c r="Q178" s="56" t="str">
        <f t="shared" si="72"/>
        <v/>
      </c>
      <c r="R178" s="196">
        <f t="shared" si="56"/>
        <v>183</v>
      </c>
      <c r="S178" s="1">
        <f t="shared" si="71"/>
        <v>103</v>
      </c>
      <c r="T178" s="2">
        <f t="shared" si="57"/>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8"/>
        <v>1</v>
      </c>
      <c r="Z178" s="1">
        <f t="shared" si="59"/>
        <v>1</v>
      </c>
      <c r="AA178" s="1">
        <f t="shared" si="60"/>
        <v>1</v>
      </c>
      <c r="AB178" s="1">
        <f t="shared" si="61"/>
        <v>1</v>
      </c>
      <c r="AD178" s="1">
        <f t="shared" si="66"/>
        <v>103</v>
      </c>
      <c r="AE178" s="2">
        <f t="shared" si="62"/>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63"/>
        <v>1</v>
      </c>
      <c r="AK178" s="1">
        <f t="shared" si="67"/>
        <v>1</v>
      </c>
      <c r="AL178" s="1">
        <f t="shared" si="68"/>
        <v>1</v>
      </c>
      <c r="AM178" s="1">
        <f t="shared" si="69"/>
        <v>1</v>
      </c>
    </row>
    <row r="179" spans="1:39" ht="12" customHeight="1" x14ac:dyDescent="0.15">
      <c r="A179" s="64">
        <f t="shared" si="50"/>
        <v>0</v>
      </c>
      <c r="B179" s="64">
        <f t="shared" si="51"/>
        <v>0</v>
      </c>
      <c r="C179" s="57">
        <f t="shared" si="64"/>
        <v>102</v>
      </c>
      <c r="F179" s="59">
        <f>IF(C179&lt;C$6,0,VLOOKUP(C179,index!$A:$M,2,0))</f>
        <v>183</v>
      </c>
      <c r="G179" s="57" t="str">
        <f t="shared" si="52"/>
        <v/>
      </c>
      <c r="H179" s="58" t="str">
        <f>IF(G179="I",$K179,IF(G179="II",$K179-SUM(H$8:H178),IF(G179="III",$K179-SUM(H$8:H178),IF(G179="IV",$K179-SUM(H$8:H178),IF(G179="V",1-SUM(H$8:H178)," ")))))</f>
        <v xml:space="preserve"> </v>
      </c>
      <c r="I179" s="66" t="str">
        <f t="shared" si="53"/>
        <v/>
      </c>
      <c r="J179" s="61" t="str">
        <f>IF(I179="A",$K179,IF(I179="B",$K179-SUM(J$8:J178),IF(I179="C",$K179-SUM(J$8:J178),IF(I179="D",$K179-SUM(J$8:J178),IF(I179="E",1-SUM(J$8:J178)," ")))))</f>
        <v xml:space="preserve"> </v>
      </c>
      <c r="K179" s="58">
        <f>IF(C$4=0,0,(SUM(D$8:D179)/C$4))</f>
        <v>0</v>
      </c>
      <c r="L179" s="62" t="str">
        <f t="shared" si="54"/>
        <v xml:space="preserve"> </v>
      </c>
      <c r="M179" s="58" t="str">
        <f>IF(U179=2,K179,IF(W179=2,K179-SUM(M$8:M178),IF(X179=2,K179-SUM(M$8:M178),IF(X178=2,1-SUM(M$8:M178)," "))))</f>
        <v xml:space="preserve"> </v>
      </c>
      <c r="N179" s="58" t="str">
        <f t="shared" si="55"/>
        <v xml:space="preserve"> </v>
      </c>
      <c r="P179" s="58" t="str">
        <f>IF(O179="Plus",$K179,IF(O179="Basis",$K179-SUM(P$8:P178),IF(O179="Breedte",$K179-SUM(P$8:P178),IF(O178="Breedte",1-SUM(P$8:P178)," "))))</f>
        <v xml:space="preserve"> </v>
      </c>
      <c r="Q179" s="56" t="str">
        <f t="shared" si="72"/>
        <v/>
      </c>
      <c r="R179" s="196">
        <f t="shared" si="56"/>
        <v>183</v>
      </c>
      <c r="S179" s="1">
        <f t="shared" si="71"/>
        <v>102</v>
      </c>
      <c r="T179" s="2">
        <f t="shared" si="57"/>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8"/>
        <v>1</v>
      </c>
      <c r="Z179" s="1">
        <f t="shared" si="59"/>
        <v>1</v>
      </c>
      <c r="AA179" s="1">
        <f t="shared" si="60"/>
        <v>1</v>
      </c>
      <c r="AB179" s="1">
        <f t="shared" si="61"/>
        <v>1</v>
      </c>
      <c r="AD179" s="1">
        <f t="shared" si="66"/>
        <v>102</v>
      </c>
      <c r="AE179" s="2">
        <f t="shared" si="62"/>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63"/>
        <v>1</v>
      </c>
      <c r="AK179" s="1">
        <f t="shared" si="67"/>
        <v>1</v>
      </c>
      <c r="AL179" s="1">
        <f t="shared" si="68"/>
        <v>1</v>
      </c>
      <c r="AM179" s="1">
        <f t="shared" si="69"/>
        <v>1</v>
      </c>
    </row>
    <row r="180" spans="1:39" ht="12" customHeight="1" x14ac:dyDescent="0.15">
      <c r="A180" s="64">
        <f t="shared" si="50"/>
        <v>0</v>
      </c>
      <c r="B180" s="64">
        <f t="shared" si="51"/>
        <v>0</v>
      </c>
      <c r="C180" s="57">
        <f t="shared" si="64"/>
        <v>101</v>
      </c>
      <c r="F180" s="59">
        <f>IF(C180&lt;C$6,0,VLOOKUP(C180,index!$A:$M,2,0))</f>
        <v>183</v>
      </c>
      <c r="G180" s="57" t="str">
        <f t="shared" si="52"/>
        <v/>
      </c>
      <c r="H180" s="58" t="str">
        <f>IF(G180="I",$K180,IF(G180="II",$K180-SUM(H$8:H179),IF(G180="III",$K180-SUM(H$8:H179),IF(G180="IV",$K180-SUM(H$8:H179),IF(G180="V",1-SUM(H$8:H179)," ")))))</f>
        <v xml:space="preserve"> </v>
      </c>
      <c r="I180" s="66" t="str">
        <f t="shared" si="53"/>
        <v/>
      </c>
      <c r="J180" s="61" t="str">
        <f>IF(I180="A",$K180,IF(I180="B",$K180-SUM(J$8:J179),IF(I180="C",$K180-SUM(J$8:J179),IF(I180="D",$K180-SUM(J$8:J179),IF(I180="E",1-SUM(J$8:J179)," ")))))</f>
        <v xml:space="preserve"> </v>
      </c>
      <c r="K180" s="58">
        <f>IF(C$4=0,0,(SUM(D$8:D180)/C$4))</f>
        <v>0</v>
      </c>
      <c r="L180" s="62" t="str">
        <f t="shared" si="54"/>
        <v xml:space="preserve"> </v>
      </c>
      <c r="M180" s="58" t="str">
        <f>IF(U180=2,K180,IF(W180=2,K180-SUM(M$8:M179),IF(X180=2,K180-SUM(M$8:M179),IF(X179=2,1-SUM(M$8:M179)," "))))</f>
        <v xml:space="preserve"> </v>
      </c>
      <c r="N180" s="58" t="str">
        <f t="shared" si="55"/>
        <v xml:space="preserve"> </v>
      </c>
      <c r="P180" s="58" t="str">
        <f>IF(O180="Plus",$K180,IF(O180="Basis",$K180-SUM(P$8:P179),IF(O180="Breedte",$K180-SUM(P$8:P179),IF(O179="Breedte",1-SUM(P$8:P179)," "))))</f>
        <v xml:space="preserve"> </v>
      </c>
      <c r="Q180" s="56" t="str">
        <f t="shared" si="72"/>
        <v/>
      </c>
      <c r="R180" s="196">
        <f t="shared" si="56"/>
        <v>183</v>
      </c>
      <c r="S180" s="1">
        <f t="shared" si="71"/>
        <v>101</v>
      </c>
      <c r="T180" s="2">
        <f t="shared" si="57"/>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8"/>
        <v>1</v>
      </c>
      <c r="Z180" s="1">
        <f t="shared" si="59"/>
        <v>1</v>
      </c>
      <c r="AA180" s="1">
        <f t="shared" si="60"/>
        <v>1</v>
      </c>
      <c r="AB180" s="1">
        <f t="shared" si="61"/>
        <v>1</v>
      </c>
      <c r="AD180" s="1">
        <f t="shared" si="66"/>
        <v>101</v>
      </c>
      <c r="AE180" s="2">
        <f t="shared" si="62"/>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63"/>
        <v>1</v>
      </c>
      <c r="AK180" s="1">
        <f t="shared" si="67"/>
        <v>1</v>
      </c>
      <c r="AL180" s="1">
        <f t="shared" si="68"/>
        <v>1</v>
      </c>
      <c r="AM180" s="1">
        <f t="shared" si="69"/>
        <v>1</v>
      </c>
    </row>
    <row r="181" spans="1:39" ht="12" customHeight="1" x14ac:dyDescent="0.15">
      <c r="A181" s="64">
        <f t="shared" si="50"/>
        <v>0</v>
      </c>
      <c r="B181" s="64">
        <f t="shared" si="51"/>
        <v>0</v>
      </c>
      <c r="C181" s="57">
        <f t="shared" si="64"/>
        <v>100</v>
      </c>
      <c r="F181" s="59">
        <f>IF(C181&lt;C$6,0,VLOOKUP(C181,index!$A:$M,2,0))</f>
        <v>182</v>
      </c>
      <c r="G181" s="57" t="str">
        <f t="shared" si="52"/>
        <v/>
      </c>
      <c r="H181" s="58" t="str">
        <f>IF(G181="I",$K181,IF(G181="II",$K181-SUM(H$8:H180),IF(G181="III",$K181-SUM(H$8:H180),IF(G181="IV",$K181-SUM(H$8:H180),IF(G181="V",1-SUM(H$8:H180)," ")))))</f>
        <v xml:space="preserve"> </v>
      </c>
      <c r="I181" s="66" t="str">
        <f t="shared" si="53"/>
        <v/>
      </c>
      <c r="J181" s="61" t="str">
        <f>IF(I181="A",$K181,IF(I181="B",$K181-SUM(J$8:J180),IF(I181="C",$K181-SUM(J$8:J180),IF(I181="D",$K181-SUM(J$8:J180),IF(I181="E",1-SUM(J$8:J180)," ")))))</f>
        <v xml:space="preserve"> </v>
      </c>
      <c r="K181" s="58">
        <f>IF(C$4=0,0,(SUM(D$8:D181)/C$4))</f>
        <v>0</v>
      </c>
      <c r="L181" s="62" t="str">
        <f t="shared" si="54"/>
        <v xml:space="preserve"> </v>
      </c>
      <c r="M181" s="58" t="str">
        <f>IF(U181=2,K181,IF(W181=2,K181-SUM(M$8:M180),IF(X181=2,K181-SUM(M$8:M180),IF(X180=2,1-SUM(M$8:M180)," "))))</f>
        <v xml:space="preserve"> </v>
      </c>
      <c r="N181" s="58" t="str">
        <f t="shared" si="55"/>
        <v xml:space="preserve"> </v>
      </c>
      <c r="P181" s="58" t="str">
        <f>IF(O181="Plus",$K181,IF(O181="Basis",$K181-SUM(P$8:P180),IF(O181="Breedte",$K181-SUM(P$8:P180),IF(O180="Breedte",1-SUM(P$8:P180)," "))))</f>
        <v xml:space="preserve"> </v>
      </c>
      <c r="Q181" s="56" t="str">
        <f t="shared" si="72"/>
        <v/>
      </c>
      <c r="R181" s="196">
        <f t="shared" si="56"/>
        <v>182</v>
      </c>
      <c r="S181" s="1">
        <f t="shared" si="71"/>
        <v>100</v>
      </c>
      <c r="T181" s="2">
        <f t="shared" si="57"/>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8"/>
        <v>1</v>
      </c>
      <c r="Z181" s="1">
        <f t="shared" si="59"/>
        <v>1</v>
      </c>
      <c r="AA181" s="1">
        <f t="shared" si="60"/>
        <v>1</v>
      </c>
      <c r="AB181" s="1">
        <f t="shared" si="61"/>
        <v>1</v>
      </c>
      <c r="AD181" s="1">
        <f t="shared" si="66"/>
        <v>100</v>
      </c>
      <c r="AE181" s="2">
        <f t="shared" si="62"/>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63"/>
        <v>1</v>
      </c>
      <c r="AK181" s="1">
        <f t="shared" si="67"/>
        <v>1</v>
      </c>
      <c r="AL181" s="1">
        <f t="shared" si="68"/>
        <v>1</v>
      </c>
      <c r="AM181" s="1">
        <f t="shared" si="69"/>
        <v>1</v>
      </c>
    </row>
    <row r="182" spans="1:39" ht="12" customHeight="1" x14ac:dyDescent="0.15">
      <c r="A182" s="64">
        <f t="shared" si="50"/>
        <v>0</v>
      </c>
      <c r="B182" s="64">
        <f t="shared" si="51"/>
        <v>0</v>
      </c>
      <c r="C182" s="57">
        <f t="shared" si="64"/>
        <v>99</v>
      </c>
      <c r="F182" s="59">
        <f>IF(C182&lt;C$6,0,VLOOKUP(C182,index!$A:$M,2,0))</f>
        <v>182</v>
      </c>
      <c r="G182" s="57" t="str">
        <f t="shared" si="52"/>
        <v/>
      </c>
      <c r="H182" s="58" t="str">
        <f>IF(G182="I",$K182,IF(G182="II",$K182-SUM(H$8:H181),IF(G182="III",$K182-SUM(H$8:H181),IF(G182="IV",$K182-SUM(H$8:H181),IF(G182="V",1-SUM(H$8:H181)," ")))))</f>
        <v xml:space="preserve"> </v>
      </c>
      <c r="I182" s="66" t="str">
        <f t="shared" si="53"/>
        <v/>
      </c>
      <c r="J182" s="61" t="str">
        <f>IF(I182="A",$K182,IF(I182="B",$K182-SUM(J$8:J181),IF(I182="C",$K182-SUM(J$8:J181),IF(I182="D",$K182-SUM(J$8:J181),IF(I182="E",1-SUM(J$8:J181)," ")))))</f>
        <v xml:space="preserve"> </v>
      </c>
      <c r="K182" s="58">
        <f>IF(C$4=0,0,(SUM(D$8:D182)/C$4))</f>
        <v>0</v>
      </c>
      <c r="L182" s="62" t="str">
        <f t="shared" si="54"/>
        <v xml:space="preserve"> </v>
      </c>
      <c r="M182" s="58" t="str">
        <f>IF(U182=2,K182,IF(W182=2,K182-SUM(M$8:M181),IF(X182=2,K182-SUM(M$8:M181),IF(X181=2,1-SUM(M$8:M181)," "))))</f>
        <v xml:space="preserve"> </v>
      </c>
      <c r="N182" s="58" t="str">
        <f t="shared" si="55"/>
        <v xml:space="preserve"> </v>
      </c>
      <c r="P182" s="58" t="str">
        <f>IF(O182="Plus",$K182,IF(O182="Basis",$K182-SUM(P$8:P181),IF(O182="Breedte",$K182-SUM(P$8:P181),IF(O181="Breedte",1-SUM(P$8:P181)," "))))</f>
        <v xml:space="preserve"> </v>
      </c>
      <c r="Q182" s="56" t="str">
        <f t="shared" si="72"/>
        <v/>
      </c>
      <c r="R182" s="196">
        <f t="shared" si="56"/>
        <v>182</v>
      </c>
      <c r="S182" s="1">
        <f t="shared" si="71"/>
        <v>99</v>
      </c>
      <c r="T182" s="2">
        <f t="shared" si="57"/>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8"/>
        <v>1</v>
      </c>
      <c r="Z182" s="1">
        <f t="shared" si="59"/>
        <v>1</v>
      </c>
      <c r="AA182" s="1">
        <f t="shared" si="60"/>
        <v>1</v>
      </c>
      <c r="AB182" s="1">
        <f t="shared" si="61"/>
        <v>1</v>
      </c>
      <c r="AD182" s="1">
        <f t="shared" si="66"/>
        <v>99</v>
      </c>
      <c r="AE182" s="2">
        <f t="shared" si="62"/>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63"/>
        <v>1</v>
      </c>
      <c r="AK182" s="1">
        <f t="shared" si="67"/>
        <v>1</v>
      </c>
      <c r="AL182" s="1">
        <f t="shared" si="68"/>
        <v>1</v>
      </c>
      <c r="AM182" s="1">
        <f t="shared" si="69"/>
        <v>1</v>
      </c>
    </row>
    <row r="183" spans="1:39" ht="12" customHeight="1" x14ac:dyDescent="0.15">
      <c r="A183" s="64">
        <f t="shared" si="50"/>
        <v>0</v>
      </c>
      <c r="B183" s="64">
        <f t="shared" si="51"/>
        <v>0</v>
      </c>
      <c r="C183" s="57">
        <f t="shared" si="64"/>
        <v>98</v>
      </c>
      <c r="F183" s="59">
        <f>IF(C183&lt;C$6,0,VLOOKUP(C183,index!$A:$M,2,0))</f>
        <v>182</v>
      </c>
      <c r="G183" s="57" t="str">
        <f t="shared" si="52"/>
        <v/>
      </c>
      <c r="H183" s="58" t="str">
        <f>IF(G183="I",$K183,IF(G183="II",$K183-SUM(H$8:H182),IF(G183="III",$K183-SUM(H$8:H182),IF(G183="IV",$K183-SUM(H$8:H182),IF(G183="V",1-SUM(H$8:H182)," ")))))</f>
        <v xml:space="preserve"> </v>
      </c>
      <c r="I183" s="66" t="str">
        <f t="shared" si="53"/>
        <v/>
      </c>
      <c r="J183" s="61" t="str">
        <f>IF(I183="A",$K183,IF(I183="B",$K183-SUM(J$8:J182),IF(I183="C",$K183-SUM(J$8:J182),IF(I183="D",$K183-SUM(J$8:J182),IF(I183="E",1-SUM(J$8:J182)," ")))))</f>
        <v xml:space="preserve"> </v>
      </c>
      <c r="K183" s="58">
        <f>IF(C$4=0,0,(SUM(D$8:D183)/C$4))</f>
        <v>0</v>
      </c>
      <c r="L183" s="62" t="str">
        <f t="shared" si="54"/>
        <v xml:space="preserve"> </v>
      </c>
      <c r="M183" s="58" t="str">
        <f>IF(U183=2,K183,IF(W183=2,K183-SUM(M$8:M182),IF(X183=2,K183-SUM(M$8:M182),IF(X182=2,1-SUM(M$8:M182)," "))))</f>
        <v xml:space="preserve"> </v>
      </c>
      <c r="N183" s="58" t="str">
        <f t="shared" si="55"/>
        <v xml:space="preserve"> </v>
      </c>
      <c r="P183" s="58" t="str">
        <f>IF(O183="Plus",$K183,IF(O183="Basis",$K183-SUM(P$8:P182),IF(O183="Breedte",$K183-SUM(P$8:P182),IF(O182="Breedte",1-SUM(P$8:P182)," "))))</f>
        <v xml:space="preserve"> </v>
      </c>
      <c r="Q183" s="56" t="str">
        <f t="shared" si="72"/>
        <v/>
      </c>
      <c r="R183" s="196">
        <f t="shared" si="56"/>
        <v>182</v>
      </c>
      <c r="S183" s="1">
        <f t="shared" si="71"/>
        <v>98</v>
      </c>
      <c r="T183" s="2">
        <f t="shared" si="57"/>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8"/>
        <v>1</v>
      </c>
      <c r="Z183" s="1">
        <f t="shared" si="59"/>
        <v>1</v>
      </c>
      <c r="AA183" s="1">
        <f t="shared" si="60"/>
        <v>1</v>
      </c>
      <c r="AB183" s="1">
        <f t="shared" si="61"/>
        <v>1</v>
      </c>
      <c r="AD183" s="1">
        <f t="shared" si="66"/>
        <v>98</v>
      </c>
      <c r="AE183" s="2">
        <f t="shared" si="62"/>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63"/>
        <v>1</v>
      </c>
      <c r="AK183" s="1">
        <f t="shared" si="67"/>
        <v>1</v>
      </c>
      <c r="AL183" s="1">
        <f t="shared" si="68"/>
        <v>1</v>
      </c>
      <c r="AM183" s="1">
        <f t="shared" si="69"/>
        <v>1</v>
      </c>
    </row>
    <row r="184" spans="1:39" ht="12" customHeight="1" x14ac:dyDescent="0.15">
      <c r="A184" s="64">
        <f t="shared" si="50"/>
        <v>0</v>
      </c>
      <c r="B184" s="64">
        <f t="shared" si="51"/>
        <v>0</v>
      </c>
      <c r="C184" s="57">
        <f t="shared" si="64"/>
        <v>97</v>
      </c>
      <c r="F184" s="59">
        <f>IF(C184&lt;C$6,0,VLOOKUP(C184,index!$A:$M,2,0))</f>
        <v>181</v>
      </c>
      <c r="G184" s="57" t="str">
        <f t="shared" si="52"/>
        <v/>
      </c>
      <c r="H184" s="58" t="str">
        <f>IF(G184="I",$K184,IF(G184="II",$K184-SUM(H$8:H183),IF(G184="III",$K184-SUM(H$8:H183),IF(G184="IV",$K184-SUM(H$8:H183),IF(G184="V",1-SUM(H$8:H183)," ")))))</f>
        <v xml:space="preserve"> </v>
      </c>
      <c r="I184" s="66" t="str">
        <f t="shared" si="53"/>
        <v/>
      </c>
      <c r="J184" s="61" t="str">
        <f>IF(I184="A",$K184,IF(I184="B",$K184-SUM(J$8:J183),IF(I184="C",$K184-SUM(J$8:J183),IF(I184="D",$K184-SUM(J$8:J183),IF(I184="E",1-SUM(J$8:J183)," ")))))</f>
        <v xml:space="preserve"> </v>
      </c>
      <c r="K184" s="58">
        <f>IF(C$4=0,0,(SUM(D$8:D184)/C$4))</f>
        <v>0</v>
      </c>
      <c r="L184" s="62" t="str">
        <f t="shared" si="54"/>
        <v xml:space="preserve"> </v>
      </c>
      <c r="M184" s="58" t="str">
        <f>IF(U184=2,K184,IF(W184=2,K184-SUM(M$8:M183),IF(X184=2,K184-SUM(M$8:M183),IF(X183=2,1-SUM(M$8:M183)," "))))</f>
        <v xml:space="preserve"> </v>
      </c>
      <c r="N184" s="58" t="str">
        <f t="shared" si="55"/>
        <v xml:space="preserve"> </v>
      </c>
      <c r="P184" s="58" t="str">
        <f>IF(O184="Plus",$K184,IF(O184="Basis",$K184-SUM(P$8:P183),IF(O184="Breedte",$K184-SUM(P$8:P183),IF(O183="Breedte",1-SUM(P$8:P183)," "))))</f>
        <v xml:space="preserve"> </v>
      </c>
      <c r="Q184" s="56" t="str">
        <f t="shared" si="72"/>
        <v/>
      </c>
      <c r="R184" s="196">
        <f t="shared" si="56"/>
        <v>181</v>
      </c>
      <c r="S184" s="1">
        <f t="shared" si="71"/>
        <v>97</v>
      </c>
      <c r="T184" s="2">
        <f t="shared" si="57"/>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8"/>
        <v>1</v>
      </c>
      <c r="Z184" s="1">
        <f t="shared" si="59"/>
        <v>1</v>
      </c>
      <c r="AA184" s="1">
        <f t="shared" si="60"/>
        <v>1</v>
      </c>
      <c r="AB184" s="1">
        <f t="shared" si="61"/>
        <v>1</v>
      </c>
      <c r="AD184" s="1">
        <f t="shared" si="66"/>
        <v>97</v>
      </c>
      <c r="AE184" s="2">
        <f t="shared" si="62"/>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63"/>
        <v>1</v>
      </c>
      <c r="AK184" s="1">
        <f t="shared" si="67"/>
        <v>1</v>
      </c>
      <c r="AL184" s="1">
        <f t="shared" si="68"/>
        <v>1</v>
      </c>
      <c r="AM184" s="1">
        <f t="shared" si="69"/>
        <v>1</v>
      </c>
    </row>
    <row r="185" spans="1:39" ht="12" customHeight="1" x14ac:dyDescent="0.15">
      <c r="A185" s="64">
        <f t="shared" si="50"/>
        <v>0</v>
      </c>
      <c r="B185" s="64">
        <f t="shared" si="51"/>
        <v>0</v>
      </c>
      <c r="C185" s="57">
        <f t="shared" si="64"/>
        <v>96</v>
      </c>
      <c r="F185" s="59">
        <f>IF(C185&lt;C$6,0,VLOOKUP(C185,index!$A:$M,2,0))</f>
        <v>181</v>
      </c>
      <c r="G185" s="57" t="str">
        <f t="shared" si="52"/>
        <v/>
      </c>
      <c r="H185" s="58" t="str">
        <f>IF(G185="I",$K185,IF(G185="II",$K185-SUM(H$8:H184),IF(G185="III",$K185-SUM(H$8:H184),IF(G185="IV",$K185-SUM(H$8:H184),IF(G185="V",1-SUM(H$8:H184)," ")))))</f>
        <v xml:space="preserve"> </v>
      </c>
      <c r="I185" s="66" t="str">
        <f t="shared" si="53"/>
        <v/>
      </c>
      <c r="J185" s="61" t="str">
        <f>IF(I185="A",$K185,IF(I185="B",$K185-SUM(J$8:J184),IF(I185="C",$K185-SUM(J$8:J184),IF(I185="D",$K185-SUM(J$8:J184),IF(I185="E",1-SUM(J$8:J184)," ")))))</f>
        <v xml:space="preserve"> </v>
      </c>
      <c r="K185" s="58">
        <f>IF(C$4=0,0,(SUM(D$8:D185)/C$4))</f>
        <v>0</v>
      </c>
      <c r="L185" s="62" t="str">
        <f t="shared" si="54"/>
        <v xml:space="preserve"> </v>
      </c>
      <c r="M185" s="58" t="str">
        <f>IF(U185=2,K185,IF(W185=2,K185-SUM(M$8:M184),IF(X185=2,K185-SUM(M$8:M184),IF(X184=2,1-SUM(M$8:M184)," "))))</f>
        <v xml:space="preserve"> </v>
      </c>
      <c r="N185" s="58" t="str">
        <f t="shared" si="55"/>
        <v xml:space="preserve"> </v>
      </c>
      <c r="P185" s="58" t="str">
        <f>IF(O185="Plus",$K185,IF(O185="Basis",$K185-SUM(P$8:P184),IF(O185="Breedte",$K185-SUM(P$8:P184),IF(O184="Breedte",1-SUM(P$8:P184)," "))))</f>
        <v xml:space="preserve"> </v>
      </c>
      <c r="Q185" s="56" t="str">
        <f t="shared" si="72"/>
        <v/>
      </c>
      <c r="R185" s="196">
        <f t="shared" si="56"/>
        <v>181</v>
      </c>
      <c r="S185" s="1">
        <f t="shared" si="71"/>
        <v>96</v>
      </c>
      <c r="T185" s="2">
        <f t="shared" si="57"/>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8"/>
        <v>1</v>
      </c>
      <c r="Z185" s="1">
        <f t="shared" si="59"/>
        <v>1</v>
      </c>
      <c r="AA185" s="1">
        <f t="shared" si="60"/>
        <v>1</v>
      </c>
      <c r="AB185" s="1">
        <f t="shared" si="61"/>
        <v>1</v>
      </c>
      <c r="AD185" s="1">
        <f t="shared" si="66"/>
        <v>96</v>
      </c>
      <c r="AE185" s="2">
        <f t="shared" si="62"/>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63"/>
        <v>1</v>
      </c>
      <c r="AK185" s="1">
        <f t="shared" si="67"/>
        <v>1</v>
      </c>
      <c r="AL185" s="1">
        <f t="shared" si="68"/>
        <v>1</v>
      </c>
      <c r="AM185" s="1">
        <f t="shared" si="69"/>
        <v>1</v>
      </c>
    </row>
    <row r="186" spans="1:39" ht="12" customHeight="1" x14ac:dyDescent="0.15">
      <c r="A186" s="64">
        <f t="shared" si="50"/>
        <v>15</v>
      </c>
      <c r="B186" s="64">
        <f t="shared" si="51"/>
        <v>0</v>
      </c>
      <c r="C186" s="57">
        <f t="shared" si="64"/>
        <v>95</v>
      </c>
      <c r="F186" s="59">
        <f>IF(C186&lt;C$6,0,VLOOKUP(C186,index!$A:$M,2,0))</f>
        <v>181</v>
      </c>
      <c r="G186" s="57" t="str">
        <f t="shared" si="52"/>
        <v/>
      </c>
      <c r="H186" s="58" t="str">
        <f>IF(G186="I",$K186,IF(G186="II",$K186-SUM(H$8:H185),IF(G186="III",$K186-SUM(H$8:H185),IF(G186="IV",$K186-SUM(H$8:H185),IF(G186="V",1-SUM(H$8:H185)," ")))))</f>
        <v xml:space="preserve"> </v>
      </c>
      <c r="I186" s="66" t="str">
        <f t="shared" si="53"/>
        <v>D</v>
      </c>
      <c r="J186" s="61">
        <f>IF(I186="A",$K186,IF(I186="B",$K186-SUM(J$8:J185),IF(I186="C",$K186-SUM(J$8:J185),IF(I186="D",$K186-SUM(J$8:J185),IF(I186="E",1-SUM(J$8:J185)," ")))))</f>
        <v>0</v>
      </c>
      <c r="K186" s="58">
        <f>IF(C$4=0,0,(SUM(D$8:D186)/C$4))</f>
        <v>0</v>
      </c>
      <c r="L186" s="62" t="str">
        <f t="shared" si="54"/>
        <v xml:space="preserve"> </v>
      </c>
      <c r="M186" s="58" t="str">
        <f>IF(U186=2,K186,IF(W186=2,K186-SUM(M$8:M185),IF(X186=2,K186-SUM(M$8:M185),IF(X185=2,1-SUM(M$8:M185)," "))))</f>
        <v xml:space="preserve"> </v>
      </c>
      <c r="N186" s="58" t="str">
        <f t="shared" si="55"/>
        <v xml:space="preserve"> </v>
      </c>
      <c r="P186" s="58" t="str">
        <f>IF(O186="Plus",$K186,IF(O186="Basis",$K186-SUM(P$8:P185),IF(O186="Breedte",$K186-SUM(P$8:P185),IF(O185="Breedte",1-SUM(P$8:P185)," "))))</f>
        <v xml:space="preserve"> </v>
      </c>
      <c r="Q186" s="56" t="str">
        <f t="shared" si="72"/>
        <v/>
      </c>
      <c r="R186" s="196">
        <f t="shared" si="56"/>
        <v>181</v>
      </c>
      <c r="S186" s="1">
        <f t="shared" si="71"/>
        <v>95</v>
      </c>
      <c r="T186" s="2">
        <f t="shared" si="57"/>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8"/>
        <v>1</v>
      </c>
      <c r="Z186" s="1">
        <f t="shared" si="59"/>
        <v>1</v>
      </c>
      <c r="AA186" s="1">
        <f t="shared" si="60"/>
        <v>1</v>
      </c>
      <c r="AB186" s="1">
        <f t="shared" si="61"/>
        <v>1</v>
      </c>
      <c r="AD186" s="1">
        <f t="shared" si="66"/>
        <v>95</v>
      </c>
      <c r="AE186" s="2">
        <f t="shared" si="62"/>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63"/>
        <v>1</v>
      </c>
      <c r="AK186" s="1">
        <f t="shared" si="67"/>
        <v>1</v>
      </c>
      <c r="AL186" s="1">
        <f t="shared" si="68"/>
        <v>1</v>
      </c>
      <c r="AM186" s="1">
        <f t="shared" si="69"/>
        <v>1</v>
      </c>
    </row>
    <row r="187" spans="1:39" ht="12" customHeight="1" x14ac:dyDescent="0.15">
      <c r="A187" s="64">
        <f t="shared" si="50"/>
        <v>0</v>
      </c>
      <c r="B187" s="64">
        <f t="shared" si="51"/>
        <v>0</v>
      </c>
      <c r="C187" s="57">
        <f t="shared" si="64"/>
        <v>94</v>
      </c>
      <c r="F187" s="59">
        <f>IF(C187&lt;C$6,0,VLOOKUP(C187,index!$A:$M,2,0))</f>
        <v>180</v>
      </c>
      <c r="G187" s="57" t="str">
        <f t="shared" si="52"/>
        <v/>
      </c>
      <c r="H187" s="58" t="str">
        <f>IF(G187="I",$K187,IF(G187="II",$K187-SUM(H$8:H186),IF(G187="III",$K187-SUM(H$8:H186),IF(G187="IV",$K187-SUM(H$8:H186),IF(G187="V",1-SUM(H$8:H186)," ")))))</f>
        <v xml:space="preserve"> </v>
      </c>
      <c r="I187" s="66" t="str">
        <f t="shared" si="53"/>
        <v/>
      </c>
      <c r="J187" s="61" t="str">
        <f>IF(I187="A",$K187,IF(I187="B",$K187-SUM(J$8:J186),IF(I187="C",$K187-SUM(J$8:J186),IF(I187="D",$K187-SUM(J$8:J186),IF(I187="E",1-SUM(J$8:J186)," ")))))</f>
        <v xml:space="preserve"> </v>
      </c>
      <c r="K187" s="58">
        <f>IF(C$4=0,0,(SUM(D$8:D187)/C$4))</f>
        <v>0</v>
      </c>
      <c r="L187" s="62" t="str">
        <f t="shared" si="54"/>
        <v xml:space="preserve"> </v>
      </c>
      <c r="M187" s="58" t="str">
        <f>IF(U187=2,K187,IF(W187=2,K187-SUM(M$8:M186),IF(X187=2,K187-SUM(M$8:M186),IF(X186=2,1-SUM(M$8:M186)," "))))</f>
        <v xml:space="preserve"> </v>
      </c>
      <c r="N187" s="58" t="str">
        <f t="shared" si="55"/>
        <v xml:space="preserve"> </v>
      </c>
      <c r="P187" s="58" t="str">
        <f>IF(O187="Plus",$K187,IF(O187="Basis",$K187-SUM(P$8:P186),IF(O187="Breedte",$K187-SUM(P$8:P186),IF(O186="Breedte",1-SUM(P$8:P186)," "))))</f>
        <v xml:space="preserve"> </v>
      </c>
      <c r="Q187" s="56" t="str">
        <f t="shared" si="72"/>
        <v/>
      </c>
      <c r="R187" s="196">
        <f t="shared" si="56"/>
        <v>180</v>
      </c>
      <c r="S187" s="1">
        <f t="shared" si="71"/>
        <v>94</v>
      </c>
      <c r="T187" s="2">
        <f t="shared" si="57"/>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8"/>
        <v>1</v>
      </c>
      <c r="Z187" s="1">
        <f t="shared" si="59"/>
        <v>1</v>
      </c>
      <c r="AA187" s="1">
        <f t="shared" si="60"/>
        <v>1</v>
      </c>
      <c r="AB187" s="1">
        <f t="shared" si="61"/>
        <v>1</v>
      </c>
      <c r="AD187" s="1">
        <f t="shared" si="66"/>
        <v>94</v>
      </c>
      <c r="AE187" s="2">
        <f t="shared" si="62"/>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63"/>
        <v>1</v>
      </c>
      <c r="AK187" s="1">
        <f t="shared" si="67"/>
        <v>1</v>
      </c>
      <c r="AL187" s="1">
        <f t="shared" si="68"/>
        <v>1</v>
      </c>
      <c r="AM187" s="1">
        <f t="shared" si="69"/>
        <v>1</v>
      </c>
    </row>
    <row r="188" spans="1:39" ht="12" customHeight="1" x14ac:dyDescent="0.15">
      <c r="A188" s="64">
        <f t="shared" si="50"/>
        <v>0</v>
      </c>
      <c r="B188" s="64">
        <f t="shared" si="51"/>
        <v>0</v>
      </c>
      <c r="C188" s="57">
        <f t="shared" si="64"/>
        <v>93</v>
      </c>
      <c r="F188" s="59">
        <f>IF(C188&lt;C$6,0,VLOOKUP(C188,index!$A:$M,2,0))</f>
        <v>180</v>
      </c>
      <c r="G188" s="57" t="str">
        <f t="shared" si="52"/>
        <v/>
      </c>
      <c r="H188" s="58" t="str">
        <f>IF(G188="I",$K188,IF(G188="II",$K188-SUM(H$8:H187),IF(G188="III",$K188-SUM(H$8:H187),IF(G188="IV",$K188-SUM(H$8:H187),IF(G188="V",1-SUM(H$8:H187)," ")))))</f>
        <v xml:space="preserve"> </v>
      </c>
      <c r="I188" s="66" t="str">
        <f t="shared" si="53"/>
        <v/>
      </c>
      <c r="J188" s="61" t="str">
        <f>IF(I188="A",$K188,IF(I188="B",$K188-SUM(J$8:J187),IF(I188="C",$K188-SUM(J$8:J187),IF(I188="D",$K188-SUM(J$8:J187),IF(I188="E",1-SUM(J$8:J187)," ")))))</f>
        <v xml:space="preserve"> </v>
      </c>
      <c r="K188" s="58">
        <f>IF(C$4=0,0,(SUM(D$8:D188)/C$4))</f>
        <v>0</v>
      </c>
      <c r="L188" s="62" t="str">
        <f t="shared" si="54"/>
        <v xml:space="preserve"> </v>
      </c>
      <c r="M188" s="58" t="str">
        <f>IF(U188=2,K188,IF(W188=2,K188-SUM(M$8:M187),IF(X188=2,K188-SUM(M$8:M187),IF(X187=2,1-SUM(M$8:M187)," "))))</f>
        <v xml:space="preserve"> </v>
      </c>
      <c r="N188" s="58" t="str">
        <f t="shared" si="55"/>
        <v xml:space="preserve"> </v>
      </c>
      <c r="P188" s="58" t="str">
        <f>IF(O188="Plus",$K188,IF(O188="Basis",$K188-SUM(P$8:P187),IF(O188="Breedte",$K188-SUM(P$8:P187),IF(O187="Breedte",1-SUM(P$8:P187)," "))))</f>
        <v xml:space="preserve"> </v>
      </c>
      <c r="Q188" s="56" t="str">
        <f t="shared" si="72"/>
        <v/>
      </c>
      <c r="R188" s="196">
        <f t="shared" si="56"/>
        <v>180</v>
      </c>
      <c r="S188" s="1">
        <f t="shared" si="71"/>
        <v>93</v>
      </c>
      <c r="T188" s="2">
        <f t="shared" si="57"/>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8"/>
        <v>1</v>
      </c>
      <c r="Z188" s="1">
        <f t="shared" si="59"/>
        <v>1</v>
      </c>
      <c r="AA188" s="1">
        <f t="shared" si="60"/>
        <v>1</v>
      </c>
      <c r="AB188" s="1">
        <f t="shared" si="61"/>
        <v>1</v>
      </c>
      <c r="AD188" s="1">
        <f t="shared" si="66"/>
        <v>93</v>
      </c>
      <c r="AE188" s="2">
        <f t="shared" si="62"/>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63"/>
        <v>1</v>
      </c>
      <c r="AK188" s="1">
        <f t="shared" si="67"/>
        <v>1</v>
      </c>
      <c r="AL188" s="1">
        <f t="shared" si="68"/>
        <v>1</v>
      </c>
      <c r="AM188" s="1">
        <f t="shared" si="69"/>
        <v>1</v>
      </c>
    </row>
    <row r="189" spans="1:39" ht="12" customHeight="1" x14ac:dyDescent="0.15">
      <c r="A189" s="64">
        <f t="shared" si="50"/>
        <v>0</v>
      </c>
      <c r="B189" s="64">
        <f t="shared" si="51"/>
        <v>0</v>
      </c>
      <c r="C189" s="57">
        <f t="shared" si="64"/>
        <v>92</v>
      </c>
      <c r="F189" s="59">
        <f>IF(C189&lt;C$6,0,VLOOKUP(C189,index!$A:$M,2,0))</f>
        <v>180</v>
      </c>
      <c r="G189" s="57" t="str">
        <f t="shared" si="52"/>
        <v/>
      </c>
      <c r="H189" s="58" t="str">
        <f>IF(G189="I",$K189,IF(G189="II",$K189-SUM(H$8:H188),IF(G189="III",$K189-SUM(H$8:H188),IF(G189="IV",$K189-SUM(H$8:H188),IF(G189="V",1-SUM(H$8:H188)," ")))))</f>
        <v xml:space="preserve"> </v>
      </c>
      <c r="I189" s="66" t="str">
        <f t="shared" si="53"/>
        <v/>
      </c>
      <c r="J189" s="61" t="str">
        <f>IF(I189="A",$K189,IF(I189="B",$K189-SUM(J$8:J188),IF(I189="C",$K189-SUM(J$8:J188),IF(I189="D",$K189-SUM(J$8:J188),IF(I189="E",1-SUM(J$8:J188)," ")))))</f>
        <v xml:space="preserve"> </v>
      </c>
      <c r="K189" s="58">
        <f>IF(C$4=0,0,(SUM(D$8:D189)/C$4))</f>
        <v>0</v>
      </c>
      <c r="L189" s="62" t="str">
        <f t="shared" si="54"/>
        <v xml:space="preserve"> </v>
      </c>
      <c r="M189" s="58" t="str">
        <f>IF(U189=2,K189,IF(W189=2,K189-SUM(M$8:M188),IF(X189=2,K189-SUM(M$8:M188),IF(X188=2,1-SUM(M$8:M188)," "))))</f>
        <v xml:space="preserve"> </v>
      </c>
      <c r="N189" s="58" t="str">
        <f t="shared" si="55"/>
        <v xml:space="preserve"> </v>
      </c>
      <c r="P189" s="58" t="str">
        <f>IF(O189="Plus",$K189,IF(O189="Basis",$K189-SUM(P$8:P188),IF(O189="Breedte",$K189-SUM(P$8:P188),IF(O188="Breedte",1-SUM(P$8:P188)," "))))</f>
        <v xml:space="preserve"> </v>
      </c>
      <c r="Q189" s="56" t="str">
        <f t="shared" si="72"/>
        <v/>
      </c>
      <c r="R189" s="196">
        <f t="shared" si="56"/>
        <v>180</v>
      </c>
      <c r="S189" s="1">
        <f t="shared" si="71"/>
        <v>92</v>
      </c>
      <c r="T189" s="2">
        <f t="shared" si="57"/>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8"/>
        <v>1</v>
      </c>
      <c r="Z189" s="1">
        <f t="shared" si="59"/>
        <v>1</v>
      </c>
      <c r="AA189" s="1">
        <f t="shared" si="60"/>
        <v>1</v>
      </c>
      <c r="AB189" s="1">
        <f t="shared" si="61"/>
        <v>1</v>
      </c>
      <c r="AD189" s="1">
        <f t="shared" si="66"/>
        <v>92</v>
      </c>
      <c r="AE189" s="2">
        <f t="shared" si="62"/>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63"/>
        <v>1</v>
      </c>
      <c r="AK189" s="1">
        <f t="shared" si="67"/>
        <v>1</v>
      </c>
      <c r="AL189" s="1">
        <f t="shared" si="68"/>
        <v>1</v>
      </c>
      <c r="AM189" s="1">
        <f t="shared" si="69"/>
        <v>1</v>
      </c>
    </row>
    <row r="190" spans="1:39" ht="12" customHeight="1" x14ac:dyDescent="0.15">
      <c r="A190" s="64">
        <f t="shared" si="50"/>
        <v>0</v>
      </c>
      <c r="B190" s="64">
        <f t="shared" si="51"/>
        <v>0</v>
      </c>
      <c r="C190" s="57">
        <f t="shared" si="64"/>
        <v>91</v>
      </c>
      <c r="F190" s="59">
        <f>IF(C190&lt;C$6,0,VLOOKUP(C190,index!$A:$M,2,0))</f>
        <v>179</v>
      </c>
      <c r="G190" s="57" t="str">
        <f t="shared" si="52"/>
        <v/>
      </c>
      <c r="H190" s="58" t="str">
        <f>IF(G190="I",$K190,IF(G190="II",$K190-SUM(H$8:H189),IF(G190="III",$K190-SUM(H$8:H189),IF(G190="IV",$K190-SUM(H$8:H189),IF(G190="V",1-SUM(H$8:H189)," ")))))</f>
        <v xml:space="preserve"> </v>
      </c>
      <c r="I190" s="66" t="str">
        <f t="shared" si="53"/>
        <v/>
      </c>
      <c r="J190" s="61" t="str">
        <f>IF(I190="A",$K190,IF(I190="B",$K190-SUM(J$8:J189),IF(I190="C",$K190-SUM(J$8:J189),IF(I190="D",$K190-SUM(J$8:J189),IF(I190="E",1-SUM(J$8:J189)," ")))))</f>
        <v xml:space="preserve"> </v>
      </c>
      <c r="K190" s="58">
        <f>IF(C$4=0,0,(SUM(D$8:D190)/C$4))</f>
        <v>0</v>
      </c>
      <c r="L190" s="62" t="str">
        <f t="shared" si="54"/>
        <v xml:space="preserve"> </v>
      </c>
      <c r="M190" s="58" t="str">
        <f>IF(U190=2,K190,IF(W190=2,K190-SUM(M$8:M189),IF(X190=2,K190-SUM(M$8:M189),IF(X189=2,1-SUM(M$8:M189)," "))))</f>
        <v xml:space="preserve"> </v>
      </c>
      <c r="N190" s="58" t="str">
        <f t="shared" si="55"/>
        <v xml:space="preserve"> </v>
      </c>
      <c r="P190" s="58" t="str">
        <f>IF(O190="Plus",$K190,IF(O190="Basis",$K190-SUM(P$8:P189),IF(O190="Breedte",$K190-SUM(P$8:P189),IF(O189="Breedte",1-SUM(P$8:P189)," "))))</f>
        <v xml:space="preserve"> </v>
      </c>
      <c r="Q190" s="56" t="str">
        <f t="shared" si="72"/>
        <v/>
      </c>
      <c r="R190" s="196">
        <f t="shared" si="56"/>
        <v>179</v>
      </c>
      <c r="S190" s="1">
        <f t="shared" si="71"/>
        <v>91</v>
      </c>
      <c r="T190" s="2">
        <f t="shared" si="57"/>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8"/>
        <v>1</v>
      </c>
      <c r="Z190" s="1">
        <f t="shared" si="59"/>
        <v>1</v>
      </c>
      <c r="AA190" s="1">
        <f t="shared" si="60"/>
        <v>1</v>
      </c>
      <c r="AB190" s="1">
        <f t="shared" si="61"/>
        <v>1</v>
      </c>
      <c r="AD190" s="1">
        <f t="shared" si="66"/>
        <v>91</v>
      </c>
      <c r="AE190" s="2">
        <f t="shared" si="62"/>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63"/>
        <v>1</v>
      </c>
      <c r="AK190" s="1">
        <f t="shared" si="67"/>
        <v>1</v>
      </c>
      <c r="AL190" s="1">
        <f t="shared" si="68"/>
        <v>1</v>
      </c>
      <c r="AM190" s="1">
        <f t="shared" si="69"/>
        <v>1</v>
      </c>
    </row>
    <row r="191" spans="1:39" ht="12" customHeight="1" x14ac:dyDescent="0.15">
      <c r="A191" s="64">
        <f t="shared" si="50"/>
        <v>0</v>
      </c>
      <c r="B191" s="64">
        <f t="shared" si="51"/>
        <v>0</v>
      </c>
      <c r="C191" s="57">
        <f t="shared" si="64"/>
        <v>90</v>
      </c>
      <c r="F191" s="59">
        <f>IF(C191&lt;C$6,0,VLOOKUP(C191,index!$A:$M,2,0))</f>
        <v>179</v>
      </c>
      <c r="G191" s="57" t="str">
        <f t="shared" si="52"/>
        <v/>
      </c>
      <c r="H191" s="58" t="str">
        <f>IF(G191="I",$K191,IF(G191="II",$K191-SUM(H$8:H190),IF(G191="III",$K191-SUM(H$8:H190),IF(G191="IV",$K191-SUM(H$8:H190),IF(G191="V",1-SUM(H$8:H190)," ")))))</f>
        <v xml:space="preserve"> </v>
      </c>
      <c r="I191" s="66" t="str">
        <f t="shared" si="53"/>
        <v/>
      </c>
      <c r="J191" s="61" t="str">
        <f>IF(I191="A",$K191,IF(I191="B",$K191-SUM(J$8:J190),IF(I191="C",$K191-SUM(J$8:J190),IF(I191="D",$K191-SUM(J$8:J190),IF(I191="E",1-SUM(J$8:J190)," ")))))</f>
        <v xml:space="preserve"> </v>
      </c>
      <c r="K191" s="58">
        <f>IF(C$4=0,0,(SUM(D$8:D191)/C$4))</f>
        <v>0</v>
      </c>
      <c r="L191" s="62" t="str">
        <f t="shared" si="54"/>
        <v xml:space="preserve"> </v>
      </c>
      <c r="M191" s="58" t="str">
        <f>IF(U191=2,K191,IF(W191=2,K191-SUM(M$8:M190),IF(X191=2,K191-SUM(M$8:M190),IF(X190=2,1-SUM(M$8:M190)," "))))</f>
        <v xml:space="preserve"> </v>
      </c>
      <c r="N191" s="58" t="str">
        <f t="shared" si="55"/>
        <v xml:space="preserve"> </v>
      </c>
      <c r="P191" s="58" t="str">
        <f>IF(O191="Plus",$K191,IF(O191="Basis",$K191-SUM(P$8:P190),IF(O191="Breedte",$K191-SUM(P$8:P190),IF(O190="Breedte",1-SUM(P$8:P190)," "))))</f>
        <v xml:space="preserve"> </v>
      </c>
      <c r="Q191" s="56" t="str">
        <f t="shared" si="72"/>
        <v/>
      </c>
      <c r="R191" s="196">
        <f t="shared" si="56"/>
        <v>179</v>
      </c>
      <c r="S191" s="1">
        <f t="shared" si="71"/>
        <v>90</v>
      </c>
      <c r="T191" s="2">
        <f t="shared" si="57"/>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8"/>
        <v>1</v>
      </c>
      <c r="Z191" s="1">
        <f t="shared" si="59"/>
        <v>1</v>
      </c>
      <c r="AA191" s="1">
        <f t="shared" si="60"/>
        <v>1</v>
      </c>
      <c r="AB191" s="1">
        <f t="shared" si="61"/>
        <v>1</v>
      </c>
      <c r="AD191" s="1">
        <f t="shared" si="66"/>
        <v>90</v>
      </c>
      <c r="AE191" s="2">
        <f t="shared" si="62"/>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63"/>
        <v>1</v>
      </c>
      <c r="AK191" s="1">
        <f t="shared" si="67"/>
        <v>1</v>
      </c>
      <c r="AL191" s="1">
        <f t="shared" si="68"/>
        <v>1</v>
      </c>
      <c r="AM191" s="1">
        <f t="shared" si="69"/>
        <v>1</v>
      </c>
    </row>
    <row r="192" spans="1:39" ht="12" customHeight="1" x14ac:dyDescent="0.15">
      <c r="A192" s="64">
        <f t="shared" si="50"/>
        <v>0</v>
      </c>
      <c r="B192" s="64">
        <f t="shared" si="51"/>
        <v>0</v>
      </c>
      <c r="C192" s="57">
        <f t="shared" si="64"/>
        <v>89</v>
      </c>
      <c r="F192" s="59">
        <f>IF(C192&lt;C$6,0,VLOOKUP(C192,index!$A:$M,2,0))</f>
        <v>179</v>
      </c>
      <c r="G192" s="57" t="str">
        <f t="shared" si="52"/>
        <v/>
      </c>
      <c r="H192" s="58" t="str">
        <f>IF(G192="I",$K192,IF(G192="II",$K192-SUM(H$8:H191),IF(G192="III",$K192-SUM(H$8:H191),IF(G192="IV",$K192-SUM(H$8:H191),IF(G192="V",1-SUM(H$8:H191)," ")))))</f>
        <v xml:space="preserve"> </v>
      </c>
      <c r="I192" s="66" t="str">
        <f t="shared" si="53"/>
        <v/>
      </c>
      <c r="J192" s="61" t="str">
        <f>IF(I192="A",$K192,IF(I192="B",$K192-SUM(J$8:J191),IF(I192="C",$K192-SUM(J$8:J191),IF(I192="D",$K192-SUM(J$8:J191),IF(I192="E",1-SUM(J$8:J191)," ")))))</f>
        <v xml:space="preserve"> </v>
      </c>
      <c r="K192" s="58">
        <f>IF(C$4=0,0,(SUM(D$8:D192)/C$4))</f>
        <v>0</v>
      </c>
      <c r="L192" s="62" t="str">
        <f t="shared" si="54"/>
        <v xml:space="preserve"> </v>
      </c>
      <c r="M192" s="58" t="str">
        <f>IF(U192=2,K192,IF(W192=2,K192-SUM(M$8:M191),IF(X192=2,K192-SUM(M$8:M191),IF(X191=2,1-SUM(M$8:M191)," "))))</f>
        <v xml:space="preserve"> </v>
      </c>
      <c r="N192" s="58" t="str">
        <f t="shared" si="55"/>
        <v xml:space="preserve"> </v>
      </c>
      <c r="P192" s="58" t="str">
        <f>IF(O192="Plus",$K192,IF(O192="Basis",$K192-SUM(P$8:P191),IF(O192="Breedte",$K192-SUM(P$8:P191),IF(O191="Breedte",1-SUM(P$8:P191)," "))))</f>
        <v xml:space="preserve"> </v>
      </c>
      <c r="Q192" s="56" t="str">
        <f t="shared" si="72"/>
        <v/>
      </c>
      <c r="R192" s="196">
        <f t="shared" si="56"/>
        <v>179</v>
      </c>
      <c r="S192" s="1">
        <f t="shared" si="71"/>
        <v>89</v>
      </c>
      <c r="T192" s="2">
        <f t="shared" si="57"/>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8"/>
        <v>1</v>
      </c>
      <c r="Z192" s="1">
        <f t="shared" si="59"/>
        <v>1</v>
      </c>
      <c r="AA192" s="1">
        <f t="shared" si="60"/>
        <v>1</v>
      </c>
      <c r="AB192" s="1">
        <f t="shared" si="61"/>
        <v>1</v>
      </c>
      <c r="AD192" s="1">
        <f t="shared" si="66"/>
        <v>89</v>
      </c>
      <c r="AE192" s="2">
        <f t="shared" si="62"/>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63"/>
        <v>1</v>
      </c>
      <c r="AK192" s="1">
        <f t="shared" si="67"/>
        <v>1</v>
      </c>
      <c r="AL192" s="1">
        <f t="shared" si="68"/>
        <v>1</v>
      </c>
      <c r="AM192" s="1">
        <f t="shared" si="69"/>
        <v>1</v>
      </c>
    </row>
    <row r="193" spans="1:39" ht="12" customHeight="1" x14ac:dyDescent="0.15">
      <c r="A193" s="64">
        <f t="shared" si="50"/>
        <v>0</v>
      </c>
      <c r="B193" s="64">
        <f t="shared" si="51"/>
        <v>0</v>
      </c>
      <c r="C193" s="57">
        <f t="shared" si="64"/>
        <v>88</v>
      </c>
      <c r="F193" s="59">
        <f>IF(C193&lt;C$6,0,VLOOKUP(C193,index!$A:$M,2,0))</f>
        <v>178</v>
      </c>
      <c r="G193" s="57" t="str">
        <f t="shared" si="52"/>
        <v/>
      </c>
      <c r="H193" s="58" t="str">
        <f>IF(G193="I",$K193,IF(G193="II",$K193-SUM(H$8:H192),IF(G193="III",$K193-SUM(H$8:H192),IF(G193="IV",$K193-SUM(H$8:H192),IF(G193="V",1-SUM(H$8:H192)," ")))))</f>
        <v xml:space="preserve"> </v>
      </c>
      <c r="I193" s="66" t="str">
        <f t="shared" si="53"/>
        <v/>
      </c>
      <c r="J193" s="61" t="str">
        <f>IF(I193="A",$K193,IF(I193="B",$K193-SUM(J$8:J192),IF(I193="C",$K193-SUM(J$8:J192),IF(I193="D",$K193-SUM(J$8:J192),IF(I193="E",1-SUM(J$8:J192)," ")))))</f>
        <v xml:space="preserve"> </v>
      </c>
      <c r="K193" s="58">
        <f>IF(C$4=0,0,(SUM(D$8:D193)/C$4))</f>
        <v>0</v>
      </c>
      <c r="L193" s="62" t="str">
        <f t="shared" si="54"/>
        <v xml:space="preserve"> </v>
      </c>
      <c r="M193" s="58" t="str">
        <f>IF(U193=2,K193,IF(W193=2,K193-SUM(M$8:M192),IF(X193=2,K193-SUM(M$8:M192),IF(X192=2,1-SUM(M$8:M192)," "))))</f>
        <v xml:space="preserve"> </v>
      </c>
      <c r="N193" s="58" t="str">
        <f t="shared" si="55"/>
        <v xml:space="preserve"> </v>
      </c>
      <c r="P193" s="58" t="str">
        <f>IF(O193="Plus",$K193,IF(O193="Basis",$K193-SUM(P$8:P192),IF(O193="Breedte",$K193-SUM(P$8:P192),IF(O192="Breedte",1-SUM(P$8:P192)," "))))</f>
        <v xml:space="preserve"> </v>
      </c>
      <c r="Q193" s="56" t="str">
        <f t="shared" si="72"/>
        <v/>
      </c>
      <c r="R193" s="196">
        <f t="shared" si="56"/>
        <v>178</v>
      </c>
      <c r="S193" s="1">
        <f t="shared" si="71"/>
        <v>88</v>
      </c>
      <c r="T193" s="2">
        <f t="shared" si="57"/>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8"/>
        <v>1</v>
      </c>
      <c r="Z193" s="1">
        <f t="shared" si="59"/>
        <v>1</v>
      </c>
      <c r="AA193" s="1">
        <f t="shared" si="60"/>
        <v>1</v>
      </c>
      <c r="AB193" s="1">
        <f t="shared" si="61"/>
        <v>1</v>
      </c>
      <c r="AD193" s="1">
        <f t="shared" si="66"/>
        <v>88</v>
      </c>
      <c r="AE193" s="2">
        <f t="shared" si="62"/>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63"/>
        <v>1</v>
      </c>
      <c r="AK193" s="1">
        <f t="shared" si="67"/>
        <v>1</v>
      </c>
      <c r="AL193" s="1">
        <f t="shared" si="68"/>
        <v>1</v>
      </c>
      <c r="AM193" s="1">
        <f t="shared" si="69"/>
        <v>1</v>
      </c>
    </row>
    <row r="194" spans="1:39" ht="12" customHeight="1" x14ac:dyDescent="0.15">
      <c r="A194" s="64">
        <f t="shared" si="50"/>
        <v>0</v>
      </c>
      <c r="B194" s="64">
        <f t="shared" si="51"/>
        <v>0</v>
      </c>
      <c r="C194" s="57">
        <f t="shared" si="64"/>
        <v>87</v>
      </c>
      <c r="F194" s="59">
        <f>IF(C194&lt;C$6,0,VLOOKUP(C194,index!$A:$M,2,0))</f>
        <v>178</v>
      </c>
      <c r="G194" s="57" t="str">
        <f t="shared" si="52"/>
        <v/>
      </c>
      <c r="H194" s="58" t="str">
        <f>IF(G194="I",$K194,IF(G194="II",$K194-SUM(H$8:H193),IF(G194="III",$K194-SUM(H$8:H193),IF(G194="IV",$K194-SUM(H$8:H193),IF(G194="V",1-SUM(H$8:H193)," ")))))</f>
        <v xml:space="preserve"> </v>
      </c>
      <c r="I194" s="66" t="str">
        <f t="shared" si="53"/>
        <v/>
      </c>
      <c r="J194" s="61" t="str">
        <f>IF(I194="A",$K194,IF(I194="B",$K194-SUM(J$8:J193),IF(I194="C",$K194-SUM(J$8:J193),IF(I194="D",$K194-SUM(J$8:J193),IF(I194="E",1-SUM(J$8:J193)," ")))))</f>
        <v xml:space="preserve"> </v>
      </c>
      <c r="K194" s="58">
        <f>IF(C$4=0,0,(SUM(D$8:D194)/C$4))</f>
        <v>0</v>
      </c>
      <c r="L194" s="62" t="str">
        <f t="shared" si="54"/>
        <v xml:space="preserve"> </v>
      </c>
      <c r="M194" s="58" t="str">
        <f>IF(U194=2,K194,IF(W194=2,K194-SUM(M$8:M193),IF(X194=2,K194-SUM(M$8:M193),IF(X193=2,1-SUM(M$8:M193)," "))))</f>
        <v xml:space="preserve"> </v>
      </c>
      <c r="N194" s="58" t="str">
        <f t="shared" si="55"/>
        <v xml:space="preserve"> </v>
      </c>
      <c r="P194" s="58" t="str">
        <f>IF(O194="Plus",$K194,IF(O194="Basis",$K194-SUM(P$8:P193),IF(O194="Breedte",$K194-SUM(P$8:P193),IF(O193="Breedte",1-SUM(P$8:P193)," "))))</f>
        <v xml:space="preserve"> </v>
      </c>
      <c r="Q194" s="56" t="str">
        <f t="shared" si="72"/>
        <v/>
      </c>
      <c r="R194" s="196">
        <f t="shared" si="56"/>
        <v>178</v>
      </c>
      <c r="S194" s="1">
        <f t="shared" si="71"/>
        <v>87</v>
      </c>
      <c r="T194" s="2">
        <f t="shared" si="57"/>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8"/>
        <v>1</v>
      </c>
      <c r="Z194" s="1">
        <f t="shared" si="59"/>
        <v>1</v>
      </c>
      <c r="AA194" s="1">
        <f t="shared" si="60"/>
        <v>1</v>
      </c>
      <c r="AB194" s="1">
        <f t="shared" si="61"/>
        <v>1</v>
      </c>
      <c r="AD194" s="1">
        <f t="shared" si="66"/>
        <v>87</v>
      </c>
      <c r="AE194" s="2">
        <f t="shared" si="62"/>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63"/>
        <v>1</v>
      </c>
      <c r="AK194" s="1">
        <f t="shared" si="67"/>
        <v>1</v>
      </c>
      <c r="AL194" s="1">
        <f t="shared" si="68"/>
        <v>1</v>
      </c>
      <c r="AM194" s="1">
        <f t="shared" si="69"/>
        <v>1</v>
      </c>
    </row>
    <row r="195" spans="1:39" ht="12" customHeight="1" x14ac:dyDescent="0.15">
      <c r="A195" s="64">
        <f t="shared" si="50"/>
        <v>0</v>
      </c>
      <c r="B195" s="64">
        <f t="shared" si="51"/>
        <v>0</v>
      </c>
      <c r="C195" s="57">
        <f t="shared" si="64"/>
        <v>86</v>
      </c>
      <c r="F195" s="59">
        <f>IF(C195&lt;C$6,0,VLOOKUP(C195,index!$A:$M,2,0))</f>
        <v>178</v>
      </c>
      <c r="G195" s="57" t="str">
        <f t="shared" si="52"/>
        <v/>
      </c>
      <c r="H195" s="58" t="str">
        <f>IF(G195="I",$K195,IF(G195="II",$K195-SUM(H$8:H194),IF(G195="III",$K195-SUM(H$8:H194),IF(G195="IV",$K195-SUM(H$8:H194),IF(G195="V",1-SUM(H$8:H194)," ")))))</f>
        <v xml:space="preserve"> </v>
      </c>
      <c r="I195" s="66" t="str">
        <f t="shared" si="53"/>
        <v/>
      </c>
      <c r="J195" s="61" t="str">
        <f>IF(I195="A",$K195,IF(I195="B",$K195-SUM(J$8:J194),IF(I195="C",$K195-SUM(J$8:J194),IF(I195="D",$K195-SUM(J$8:J194),IF(I195="E",1-SUM(J$8:J194)," ")))))</f>
        <v xml:space="preserve"> </v>
      </c>
      <c r="K195" s="58">
        <f>IF(C$4=0,0,(SUM(D$8:D195)/C$4))</f>
        <v>0</v>
      </c>
      <c r="L195" s="62" t="str">
        <f t="shared" si="54"/>
        <v xml:space="preserve"> </v>
      </c>
      <c r="M195" s="58" t="str">
        <f>IF(U195=2,K195,IF(W195=2,K195-SUM(M$8:M194),IF(X195=2,K195-SUM(M$8:M194),IF(X194=2,1-SUM(M$8:M194)," "))))</f>
        <v xml:space="preserve"> </v>
      </c>
      <c r="N195" s="58" t="str">
        <f t="shared" si="55"/>
        <v xml:space="preserve"> </v>
      </c>
      <c r="P195" s="58" t="str">
        <f>IF(O195="Plus",$K195,IF(O195="Basis",$K195-SUM(P$8:P194),IF(O195="Breedte",$K195-SUM(P$8:P194),IF(O194="Breedte",1-SUM(P$8:P194)," "))))</f>
        <v xml:space="preserve"> </v>
      </c>
      <c r="Q195" s="56" t="str">
        <f t="shared" si="72"/>
        <v/>
      </c>
      <c r="R195" s="196">
        <f t="shared" si="56"/>
        <v>178</v>
      </c>
      <c r="S195" s="1">
        <f t="shared" si="71"/>
        <v>86</v>
      </c>
      <c r="T195" s="2">
        <f t="shared" si="57"/>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8"/>
        <v>1</v>
      </c>
      <c r="Z195" s="1">
        <f t="shared" si="59"/>
        <v>1</v>
      </c>
      <c r="AA195" s="1">
        <f t="shared" si="60"/>
        <v>1</v>
      </c>
      <c r="AB195" s="1">
        <f t="shared" si="61"/>
        <v>1</v>
      </c>
      <c r="AD195" s="1">
        <f t="shared" si="66"/>
        <v>86</v>
      </c>
      <c r="AE195" s="2">
        <f t="shared" si="62"/>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63"/>
        <v>1</v>
      </c>
      <c r="AK195" s="1">
        <f t="shared" si="67"/>
        <v>1</v>
      </c>
      <c r="AL195" s="1">
        <f t="shared" si="68"/>
        <v>1</v>
      </c>
      <c r="AM195" s="1">
        <f t="shared" si="69"/>
        <v>1</v>
      </c>
    </row>
    <row r="196" spans="1:39" ht="12" customHeight="1" x14ac:dyDescent="0.15">
      <c r="A196" s="64">
        <f t="shared" si="50"/>
        <v>0</v>
      </c>
      <c r="B196" s="64">
        <f t="shared" si="51"/>
        <v>0</v>
      </c>
      <c r="C196" s="57">
        <f t="shared" si="64"/>
        <v>85</v>
      </c>
      <c r="F196" s="59">
        <f>IF(C196&lt;C$6,0,VLOOKUP(C196,index!$A:$M,2,0))</f>
        <v>177</v>
      </c>
      <c r="G196" s="57" t="str">
        <f t="shared" si="52"/>
        <v/>
      </c>
      <c r="H196" s="58" t="str">
        <f>IF(G196="I",$K196,IF(G196="II",$K196-SUM(H$8:H195),IF(G196="III",$K196-SUM(H$8:H195),IF(G196="IV",$K196-SUM(H$8:H195),IF(G196="V",1-SUM(H$8:H195)," ")))))</f>
        <v xml:space="preserve"> </v>
      </c>
      <c r="I196" s="66" t="str">
        <f t="shared" si="53"/>
        <v/>
      </c>
      <c r="J196" s="61" t="str">
        <f>IF(I196="A",$K196,IF(I196="B",$K196-SUM(J$8:J195),IF(I196="C",$K196-SUM(J$8:J195),IF(I196="D",$K196-SUM(J$8:J195),IF(I196="E",1-SUM(J$8:J195)," ")))))</f>
        <v xml:space="preserve"> </v>
      </c>
      <c r="K196" s="58">
        <f>IF(C$4=0,0,(SUM(D$8:D196)/C$4))</f>
        <v>0</v>
      </c>
      <c r="L196" s="62" t="str">
        <f t="shared" si="54"/>
        <v xml:space="preserve"> </v>
      </c>
      <c r="M196" s="58" t="str">
        <f>IF(U196=2,K196,IF(W196=2,K196-SUM(M$8:M195),IF(X196=2,K196-SUM(M$8:M195),IF(X195=2,1-SUM(M$8:M195)," "))))</f>
        <v xml:space="preserve"> </v>
      </c>
      <c r="N196" s="58" t="str">
        <f t="shared" si="55"/>
        <v xml:space="preserve"> </v>
      </c>
      <c r="P196" s="58" t="str">
        <f>IF(O196="Plus",$K196,IF(O196="Basis",$K196-SUM(P$8:P195),IF(O196="Breedte",$K196-SUM(P$8:P195),IF(O195="Breedte",1-SUM(P$8:P195)," "))))</f>
        <v xml:space="preserve"> </v>
      </c>
      <c r="Q196" s="56" t="str">
        <f t="shared" si="72"/>
        <v/>
      </c>
      <c r="R196" s="196">
        <f t="shared" si="56"/>
        <v>177</v>
      </c>
      <c r="S196" s="1">
        <f t="shared" si="71"/>
        <v>85</v>
      </c>
      <c r="T196" s="2">
        <f t="shared" si="57"/>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8"/>
        <v>1</v>
      </c>
      <c r="Z196" s="1">
        <f t="shared" si="59"/>
        <v>1</v>
      </c>
      <c r="AA196" s="1">
        <f t="shared" si="60"/>
        <v>1</v>
      </c>
      <c r="AB196" s="1">
        <f t="shared" si="61"/>
        <v>1</v>
      </c>
      <c r="AD196" s="1">
        <f t="shared" si="66"/>
        <v>85</v>
      </c>
      <c r="AE196" s="2">
        <f t="shared" si="62"/>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63"/>
        <v>1</v>
      </c>
      <c r="AK196" s="1">
        <f t="shared" si="67"/>
        <v>1</v>
      </c>
      <c r="AL196" s="1">
        <f t="shared" si="68"/>
        <v>1</v>
      </c>
      <c r="AM196" s="1">
        <f t="shared" si="69"/>
        <v>1</v>
      </c>
    </row>
    <row r="197" spans="1:39" ht="12" customHeight="1" x14ac:dyDescent="0.15">
      <c r="A197" s="64">
        <f t="shared" si="50"/>
        <v>0</v>
      </c>
      <c r="B197" s="64">
        <f t="shared" si="51"/>
        <v>0</v>
      </c>
      <c r="C197" s="57">
        <f t="shared" si="64"/>
        <v>84</v>
      </c>
      <c r="F197" s="59">
        <f>IF(C197&lt;C$6,0,VLOOKUP(C197,index!$A:$M,2,0))</f>
        <v>177</v>
      </c>
      <c r="G197" s="57" t="str">
        <f t="shared" si="52"/>
        <v/>
      </c>
      <c r="H197" s="58" t="str">
        <f>IF(G197="I",$K197,IF(G197="II",$K197-SUM(H$8:H196),IF(G197="III",$K197-SUM(H$8:H196),IF(G197="IV",$K197-SUM(H$8:H196),IF(G197="V",1-SUM(H$8:H196)," ")))))</f>
        <v xml:space="preserve"> </v>
      </c>
      <c r="I197" s="66" t="str">
        <f t="shared" si="53"/>
        <v/>
      </c>
      <c r="J197" s="61" t="str">
        <f>IF(I197="A",$K197,IF(I197="B",$K197-SUM(J$8:J196),IF(I197="C",$K197-SUM(J$8:J196),IF(I197="D",$K197-SUM(J$8:J196),IF(I197="E",1-SUM(J$8:J196)," ")))))</f>
        <v xml:space="preserve"> </v>
      </c>
      <c r="K197" s="58">
        <f>IF(C$4=0,0,(SUM(D$8:D197)/C$4))</f>
        <v>0</v>
      </c>
      <c r="L197" s="62" t="str">
        <f t="shared" si="54"/>
        <v xml:space="preserve"> </v>
      </c>
      <c r="M197" s="58" t="str">
        <f>IF(U197=2,K197,IF(W197=2,K197-SUM(M$8:M196),IF(X197=2,K197-SUM(M$8:M196),IF(X196=2,1-SUM(M$8:M196)," "))))</f>
        <v xml:space="preserve"> </v>
      </c>
      <c r="N197" s="58" t="str">
        <f t="shared" si="55"/>
        <v xml:space="preserve"> </v>
      </c>
      <c r="P197" s="58" t="str">
        <f>IF(O197="Plus",$K197,IF(O197="Basis",$K197-SUM(P$8:P196),IF(O197="Breedte",$K197-SUM(P$8:P196),IF(O196="Breedte",1-SUM(P$8:P196)," "))))</f>
        <v xml:space="preserve"> </v>
      </c>
      <c r="Q197" s="56" t="str">
        <f t="shared" si="72"/>
        <v/>
      </c>
      <c r="R197" s="196">
        <f t="shared" si="56"/>
        <v>177</v>
      </c>
      <c r="S197" s="1">
        <f t="shared" si="71"/>
        <v>84</v>
      </c>
      <c r="T197" s="2">
        <f t="shared" si="57"/>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8"/>
        <v>1</v>
      </c>
      <c r="Z197" s="1">
        <f t="shared" si="59"/>
        <v>1</v>
      </c>
      <c r="AA197" s="1">
        <f t="shared" si="60"/>
        <v>1</v>
      </c>
      <c r="AB197" s="1">
        <f t="shared" si="61"/>
        <v>1</v>
      </c>
      <c r="AD197" s="1">
        <f t="shared" si="66"/>
        <v>84</v>
      </c>
      <c r="AE197" s="2">
        <f t="shared" si="62"/>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63"/>
        <v>1</v>
      </c>
      <c r="AK197" s="1">
        <f t="shared" si="67"/>
        <v>1</v>
      </c>
      <c r="AL197" s="1">
        <f t="shared" si="68"/>
        <v>1</v>
      </c>
      <c r="AM197" s="1">
        <f t="shared" si="69"/>
        <v>1</v>
      </c>
    </row>
    <row r="198" spans="1:39" ht="12" customHeight="1" x14ac:dyDescent="0.15">
      <c r="A198" s="64">
        <f t="shared" si="50"/>
        <v>0</v>
      </c>
      <c r="B198" s="64">
        <f t="shared" si="51"/>
        <v>0</v>
      </c>
      <c r="C198" s="57">
        <f t="shared" si="64"/>
        <v>83</v>
      </c>
      <c r="F198" s="59">
        <f>IF(C198&lt;C$6,0,VLOOKUP(C198,index!$A:$M,2,0))</f>
        <v>177</v>
      </c>
      <c r="G198" s="57" t="str">
        <f t="shared" si="52"/>
        <v/>
      </c>
      <c r="H198" s="58" t="str">
        <f>IF(G198="I",$K198,IF(G198="II",$K198-SUM(H$8:H197),IF(G198="III",$K198-SUM(H$8:H197),IF(G198="IV",$K198-SUM(H$8:H197),IF(G198="V",1-SUM(H$8:H197)," ")))))</f>
        <v xml:space="preserve"> </v>
      </c>
      <c r="I198" s="66" t="str">
        <f t="shared" si="53"/>
        <v/>
      </c>
      <c r="J198" s="61" t="str">
        <f>IF(I198="A",$K198,IF(I198="B",$K198-SUM(J$8:J197),IF(I198="C",$K198-SUM(J$8:J197),IF(I198="D",$K198-SUM(J$8:J197),IF(I198="E",1-SUM(J$8:J197)," ")))))</f>
        <v xml:space="preserve"> </v>
      </c>
      <c r="K198" s="58">
        <f>IF(C$4=0,0,(SUM(D$8:D198)/C$4))</f>
        <v>0</v>
      </c>
      <c r="L198" s="62" t="str">
        <f t="shared" si="54"/>
        <v xml:space="preserve"> </v>
      </c>
      <c r="M198" s="58" t="str">
        <f>IF(U198=2,K198,IF(W198=2,K198-SUM(M$8:M197),IF(X198=2,K198-SUM(M$8:M197),IF(X197=2,1-SUM(M$8:M197)," "))))</f>
        <v xml:space="preserve"> </v>
      </c>
      <c r="N198" s="58" t="str">
        <f t="shared" si="55"/>
        <v xml:space="preserve"> </v>
      </c>
      <c r="P198" s="58" t="str">
        <f>IF(O198="Plus",$K198,IF(O198="Basis",$K198-SUM(P$8:P197),IF(O198="Breedte",$K198-SUM(P$8:P197),IF(O197="Breedte",1-SUM(P$8:P197)," "))))</f>
        <v xml:space="preserve"> </v>
      </c>
      <c r="Q198" s="56" t="str">
        <f t="shared" si="72"/>
        <v/>
      </c>
      <c r="R198" s="196">
        <f t="shared" si="56"/>
        <v>177</v>
      </c>
      <c r="S198" s="1">
        <f t="shared" si="71"/>
        <v>83</v>
      </c>
      <c r="T198" s="2">
        <f t="shared" si="57"/>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8"/>
        <v>1</v>
      </c>
      <c r="Z198" s="1">
        <f t="shared" si="59"/>
        <v>1</v>
      </c>
      <c r="AA198" s="1">
        <f t="shared" si="60"/>
        <v>1</v>
      </c>
      <c r="AB198" s="1">
        <f t="shared" si="61"/>
        <v>1</v>
      </c>
      <c r="AD198" s="1">
        <f t="shared" si="66"/>
        <v>83</v>
      </c>
      <c r="AE198" s="2">
        <f t="shared" si="62"/>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63"/>
        <v>1</v>
      </c>
      <c r="AK198" s="1">
        <f t="shared" si="67"/>
        <v>1</v>
      </c>
      <c r="AL198" s="1">
        <f t="shared" si="68"/>
        <v>1</v>
      </c>
      <c r="AM198" s="1">
        <f t="shared" si="69"/>
        <v>1</v>
      </c>
    </row>
    <row r="199" spans="1:39" ht="12" customHeight="1" x14ac:dyDescent="0.15">
      <c r="A199" s="64">
        <f t="shared" si="50"/>
        <v>0</v>
      </c>
      <c r="B199" s="64">
        <f t="shared" si="51"/>
        <v>0</v>
      </c>
      <c r="C199" s="57">
        <f t="shared" si="64"/>
        <v>82</v>
      </c>
      <c r="F199" s="59">
        <f>IF(C199&lt;C$6,0,VLOOKUP(C199,index!$A:$M,2,0))</f>
        <v>176</v>
      </c>
      <c r="G199" s="57" t="str">
        <f t="shared" si="52"/>
        <v/>
      </c>
      <c r="H199" s="58" t="str">
        <f>IF(G199="I",$K199,IF(G199="II",$K199-SUM(H$8:H198),IF(G199="III",$K199-SUM(H$8:H198),IF(G199="IV",$K199-SUM(H$8:H198),IF(G199="V",1-SUM(H$8:H198)," ")))))</f>
        <v xml:space="preserve"> </v>
      </c>
      <c r="I199" s="66" t="str">
        <f t="shared" si="53"/>
        <v/>
      </c>
      <c r="J199" s="61" t="str">
        <f>IF(I199="A",$K199,IF(I199="B",$K199-SUM(J$8:J198),IF(I199="C",$K199-SUM(J$8:J198),IF(I199="D",$K199-SUM(J$8:J198),IF(I199="E",1-SUM(J$8:J198)," ")))))</f>
        <v xml:space="preserve"> </v>
      </c>
      <c r="K199" s="58">
        <f>IF(C$4=0,0,(SUM(D$8:D199)/C$4))</f>
        <v>0</v>
      </c>
      <c r="L199" s="62" t="str">
        <f t="shared" si="54"/>
        <v xml:space="preserve"> </v>
      </c>
      <c r="M199" s="58" t="str">
        <f>IF(U199=2,K199,IF(W199=2,K199-SUM(M$8:M198),IF(X199=2,K199-SUM(M$8:M198),IF(X198=2,1-SUM(M$8:M198)," "))))</f>
        <v xml:space="preserve"> </v>
      </c>
      <c r="N199" s="58" t="str">
        <f t="shared" si="55"/>
        <v xml:space="preserve"> </v>
      </c>
      <c r="P199" s="58" t="str">
        <f>IF(O199="Plus",$K199,IF(O199="Basis",$K199-SUM(P$8:P198),IF(O199="Breedte",$K199-SUM(P$8:P198),IF(O198="Breedte",1-SUM(P$8:P198)," "))))</f>
        <v xml:space="preserve"> </v>
      </c>
      <c r="Q199" s="56" t="str">
        <f t="shared" si="72"/>
        <v/>
      </c>
      <c r="R199" s="196">
        <f t="shared" si="56"/>
        <v>176</v>
      </c>
      <c r="S199" s="1">
        <f t="shared" si="71"/>
        <v>82</v>
      </c>
      <c r="T199" s="2">
        <f t="shared" si="57"/>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8"/>
        <v>1</v>
      </c>
      <c r="Z199" s="1">
        <f t="shared" si="59"/>
        <v>1</v>
      </c>
      <c r="AA199" s="1">
        <f t="shared" si="60"/>
        <v>1</v>
      </c>
      <c r="AB199" s="1">
        <f t="shared" si="61"/>
        <v>1</v>
      </c>
      <c r="AD199" s="1">
        <f t="shared" si="66"/>
        <v>82</v>
      </c>
      <c r="AE199" s="2">
        <f t="shared" si="62"/>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63"/>
        <v>1</v>
      </c>
      <c r="AK199" s="1">
        <f t="shared" si="67"/>
        <v>1</v>
      </c>
      <c r="AL199" s="1">
        <f t="shared" si="68"/>
        <v>1</v>
      </c>
      <c r="AM199" s="1">
        <f t="shared" si="69"/>
        <v>1</v>
      </c>
    </row>
    <row r="200" spans="1:39" ht="12" customHeight="1" x14ac:dyDescent="0.15">
      <c r="A200" s="64">
        <f t="shared" si="50"/>
        <v>0</v>
      </c>
      <c r="B200" s="64">
        <f t="shared" si="51"/>
        <v>0</v>
      </c>
      <c r="C200" s="57">
        <f t="shared" si="64"/>
        <v>81</v>
      </c>
      <c r="F200" s="59">
        <f>IF(C200&lt;C$6,0,VLOOKUP(C200,index!$A:$M,2,0))</f>
        <v>176</v>
      </c>
      <c r="G200" s="57" t="str">
        <f t="shared" si="52"/>
        <v/>
      </c>
      <c r="H200" s="58" t="str">
        <f>IF(G200="I",$K200,IF(G200="II",$K200-SUM(H$8:H199),IF(G200="III",$K200-SUM(H$8:H199),IF(G200="IV",$K200-SUM(H$8:H199),IF(G200="V",1-SUM(H$8:H199)," ")))))</f>
        <v xml:space="preserve"> </v>
      </c>
      <c r="I200" s="66" t="str">
        <f t="shared" si="53"/>
        <v/>
      </c>
      <c r="J200" s="61" t="str">
        <f>IF(I200="A",$K200,IF(I200="B",$K200-SUM(J$8:J199),IF(I200="C",$K200-SUM(J$8:J199),IF(I200="D",$K200-SUM(J$8:J199),IF(I200="E",1-SUM(J$8:J199)," ")))))</f>
        <v xml:space="preserve"> </v>
      </c>
      <c r="K200" s="58">
        <f>IF(C$4=0,0,(SUM(D$8:D200)/C$4))</f>
        <v>0</v>
      </c>
      <c r="L200" s="62" t="str">
        <f t="shared" si="54"/>
        <v xml:space="preserve"> </v>
      </c>
      <c r="M200" s="58" t="str">
        <f>IF(U200=2,K200,IF(W200=2,K200-SUM(M$8:M199),IF(X200=2,K200-SUM(M$8:M199),IF(X199=2,1-SUM(M$8:M199)," "))))</f>
        <v xml:space="preserve"> </v>
      </c>
      <c r="N200" s="58" t="str">
        <f t="shared" si="55"/>
        <v xml:space="preserve"> </v>
      </c>
      <c r="P200" s="58" t="str">
        <f>IF(O200="Plus",$K200,IF(O200="Basis",$K200-SUM(P$8:P199),IF(O200="Breedte",$K200-SUM(P$8:P199),IF(O199="Breedte",1-SUM(P$8:P199)," "))))</f>
        <v xml:space="preserve"> </v>
      </c>
      <c r="Q200" s="56" t="str">
        <f t="shared" si="72"/>
        <v/>
      </c>
      <c r="R200" s="196">
        <f t="shared" si="56"/>
        <v>176</v>
      </c>
      <c r="S200" s="1">
        <f t="shared" si="71"/>
        <v>81</v>
      </c>
      <c r="T200" s="2">
        <f t="shared" si="57"/>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8"/>
        <v>1</v>
      </c>
      <c r="Z200" s="1">
        <f t="shared" si="59"/>
        <v>1</v>
      </c>
      <c r="AA200" s="1">
        <f t="shared" si="60"/>
        <v>1</v>
      </c>
      <c r="AB200" s="1">
        <f t="shared" si="61"/>
        <v>1</v>
      </c>
      <c r="AD200" s="1">
        <f t="shared" si="66"/>
        <v>81</v>
      </c>
      <c r="AE200" s="2">
        <f t="shared" si="62"/>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63"/>
        <v>1</v>
      </c>
      <c r="AK200" s="1">
        <f t="shared" si="67"/>
        <v>1</v>
      </c>
      <c r="AL200" s="1">
        <f t="shared" si="68"/>
        <v>1</v>
      </c>
      <c r="AM200" s="1">
        <f t="shared" si="69"/>
        <v>1</v>
      </c>
    </row>
    <row r="201" spans="1:39" ht="12" customHeight="1" x14ac:dyDescent="0.15">
      <c r="A201" s="64">
        <f t="shared" ref="A201:A237" si="73">IF(I201="A",25,IF(I201="B",25,IF(I201="C",25,IF(I201="D",15,IF(I201="E",10,0)))))</f>
        <v>0</v>
      </c>
      <c r="B201" s="64">
        <f t="shared" ref="B201:B237" si="74">IF(G201="I",20,IF(G201="II",20,IF(G201="III",20,IF(G201="IV",20,IF(G201="V",20,0)))))</f>
        <v>0</v>
      </c>
      <c r="C201" s="57">
        <f t="shared" si="64"/>
        <v>80</v>
      </c>
      <c r="F201" s="59">
        <f>IF(C201&lt;C$6,0,VLOOKUP(C201,index!$A:$M,2,0))</f>
        <v>176</v>
      </c>
      <c r="G201" s="57" t="str">
        <f t="shared" ref="G201:G264" si="75">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6">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ref="L201:L237" si="77">IF(U201=2,"Plus",IF(W201=2,"Basis",IF(X201=2,"Breedte"," ")))</f>
        <v xml:space="preserve"> </v>
      </c>
      <c r="M201" s="58" t="str">
        <f>IF(U201=2,K201,IF(W201=2,K201-SUM(M$8:M200),IF(X201=2,K201-SUM(M$8:M200),IF(X200=2,1-SUM(M$8:M200)," "))))</f>
        <v xml:space="preserve"> </v>
      </c>
      <c r="N201" s="58" t="str">
        <f t="shared" ref="N201:N208" si="78">IF(OR(O201="Plus",O201="Basis",O201="Breedte"),K201," ")</f>
        <v xml:space="preserve"> </v>
      </c>
      <c r="P201" s="58" t="str">
        <f>IF(O201="Plus",$K201,IF(O201="Basis",$K201-SUM(P$8:P200),IF(O201="Breedte",$K201-SUM(P$8:P200),IF(O200="Breedte",1-SUM(P$8:P200)," "))))</f>
        <v xml:space="preserve"> </v>
      </c>
      <c r="Q201" s="56" t="str">
        <f t="shared" si="72"/>
        <v/>
      </c>
      <c r="R201" s="196">
        <f t="shared" ref="R201:R264" si="79">F201</f>
        <v>176</v>
      </c>
      <c r="S201" s="1">
        <f t="shared" si="71"/>
        <v>80</v>
      </c>
      <c r="T201" s="2">
        <f t="shared" ref="T201:T208" si="80">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08" si="81">IF(D201=0,1,ABS(K201-0.2))</f>
        <v>1</v>
      </c>
      <c r="Z201" s="1">
        <f t="shared" ref="Z201:Z208" si="82">IF(D201=0,1,ABS(K201-0.5))</f>
        <v>1</v>
      </c>
      <c r="AA201" s="1">
        <f t="shared" ref="AA201:AA208" si="83">IF(D201=0,1,ABS(K201-0.8))</f>
        <v>1</v>
      </c>
      <c r="AB201" s="1">
        <f t="shared" ref="AB201:AB208" si="84">IF(D201=0,1,ABS(K201-1))</f>
        <v>1</v>
      </c>
      <c r="AD201" s="1">
        <f t="shared" si="66"/>
        <v>80</v>
      </c>
      <c r="AE201" s="2">
        <f t="shared" ref="AE201:AE208" si="85">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37" si="86">IF(AE201=0,1,ABS(AH201-0.25))</f>
        <v>1</v>
      </c>
      <c r="AK201" s="1">
        <f t="shared" si="67"/>
        <v>1</v>
      </c>
      <c r="AL201" s="1">
        <f t="shared" si="68"/>
        <v>1</v>
      </c>
      <c r="AM201" s="1">
        <f t="shared" si="69"/>
        <v>1</v>
      </c>
    </row>
    <row r="202" spans="1:39" ht="12" customHeight="1" x14ac:dyDescent="0.15">
      <c r="A202" s="64">
        <f t="shared" si="73"/>
        <v>0</v>
      </c>
      <c r="B202" s="64">
        <f t="shared" si="74"/>
        <v>0</v>
      </c>
      <c r="C202" s="57">
        <f t="shared" ref="C202:C237" si="87">IF(C201-1&lt;C$6,C$6-1,C201-1)</f>
        <v>79</v>
      </c>
      <c r="F202" s="59">
        <f>IF(C202&lt;C$6,0,VLOOKUP(C202,index!$A:$M,2,0))</f>
        <v>175</v>
      </c>
      <c r="G202" s="57" t="str">
        <f t="shared" si="75"/>
        <v/>
      </c>
      <c r="H202" s="58" t="str">
        <f>IF(G202="I",$K202,IF(G202="II",$K202-SUM(H$8:H201),IF(G202="III",$K202-SUM(H$8:H201),IF(G202="IV",$K202-SUM(H$8:H201),IF(G202="V",1-SUM(H$8:H201)," ")))))</f>
        <v xml:space="preserve"> </v>
      </c>
      <c r="I202" s="66" t="str">
        <f t="shared" si="76"/>
        <v/>
      </c>
      <c r="J202" s="61" t="str">
        <f>IF(I202="A",$K202,IF(I202="B",$K202-SUM(J$8:J201),IF(I202="C",$K202-SUM(J$8:J201),IF(I202="D",$K202-SUM(J$8:J201),IF(I202="E",1-SUM(J$8:J201)," ")))))</f>
        <v xml:space="preserve"> </v>
      </c>
      <c r="K202" s="58">
        <f>IF(C$4=0,0,(SUM(D$8:D202)/C$4))</f>
        <v>0</v>
      </c>
      <c r="L202" s="62" t="str">
        <f t="shared" si="77"/>
        <v xml:space="preserve"> </v>
      </c>
      <c r="M202" s="58" t="str">
        <f>IF(U202=2,K202,IF(W202=2,K202-SUM(M$8:M201),IF(X202=2,K202-SUM(M$8:M201),IF(X201=2,1-SUM(M$8:M201)," "))))</f>
        <v xml:space="preserve"> </v>
      </c>
      <c r="N202" s="58" t="str">
        <f t="shared" si="78"/>
        <v xml:space="preserve"> </v>
      </c>
      <c r="P202" s="58" t="str">
        <f>IF(O202="Plus",$K202,IF(O202="Basis",$K202-SUM(P$8:P201),IF(O202="Breedte",$K202-SUM(P$8:P201),IF(O201="Breedte",1-SUM(P$8:P201)," "))))</f>
        <v xml:space="preserve"> </v>
      </c>
      <c r="Q202" s="56" t="str">
        <f t="shared" si="72"/>
        <v/>
      </c>
      <c r="R202" s="196">
        <f t="shared" si="79"/>
        <v>175</v>
      </c>
      <c r="S202" s="1">
        <f t="shared" si="71"/>
        <v>79</v>
      </c>
      <c r="T202" s="2">
        <f t="shared" si="80"/>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81"/>
        <v>1</v>
      </c>
      <c r="Z202" s="1">
        <f t="shared" si="82"/>
        <v>1</v>
      </c>
      <c r="AA202" s="1">
        <f t="shared" si="83"/>
        <v>1</v>
      </c>
      <c r="AB202" s="1">
        <f t="shared" si="84"/>
        <v>1</v>
      </c>
      <c r="AD202" s="1">
        <f t="shared" ref="AD202:AD208" si="88">S202</f>
        <v>79</v>
      </c>
      <c r="AE202" s="2">
        <f t="shared" si="85"/>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6"/>
        <v>1</v>
      </c>
      <c r="AK202" s="1">
        <f t="shared" ref="AK202:AK208" si="89">IF(T202=0,1,ABS(W202-0.5))</f>
        <v>1</v>
      </c>
      <c r="AL202" s="1">
        <f t="shared" ref="AL202:AL208" si="90">IF(T202=0,1,ABS(W202-0.75))</f>
        <v>1</v>
      </c>
      <c r="AM202" s="1">
        <f t="shared" ref="AM202:AM208" si="91">IF(T202=0,1,ABS(W202-0.9))</f>
        <v>1</v>
      </c>
    </row>
    <row r="203" spans="1:39" ht="12" customHeight="1" x14ac:dyDescent="0.15">
      <c r="A203" s="64">
        <f t="shared" si="73"/>
        <v>0</v>
      </c>
      <c r="B203" s="64">
        <f t="shared" si="74"/>
        <v>0</v>
      </c>
      <c r="C203" s="57">
        <f t="shared" si="87"/>
        <v>78</v>
      </c>
      <c r="F203" s="59">
        <f>IF(C203&lt;C$6,0,VLOOKUP(C203,index!$A:$M,2,0))</f>
        <v>175</v>
      </c>
      <c r="G203" s="57" t="str">
        <f t="shared" si="75"/>
        <v/>
      </c>
      <c r="H203" s="58" t="str">
        <f>IF(G203="I",$K203,IF(G203="II",$K203-SUM(H$8:H202),IF(G203="III",$K203-SUM(H$8:H202),IF(G203="IV",$K203-SUM(H$8:H202),IF(G203="V",1-SUM(H$8:H202)," ")))))</f>
        <v xml:space="preserve"> </v>
      </c>
      <c r="I203" s="66" t="str">
        <f t="shared" si="76"/>
        <v/>
      </c>
      <c r="J203" s="61" t="str">
        <f>IF(I203="A",$K203,IF(I203="B",$K203-SUM(J$8:J202),IF(I203="C",$K203-SUM(J$8:J202),IF(I203="D",$K203-SUM(J$8:J202),IF(I203="E",1-SUM(J$8:J202)," ")))))</f>
        <v xml:space="preserve"> </v>
      </c>
      <c r="K203" s="58">
        <f>IF(C$4=0,0,(SUM(D$8:D203)/C$4))</f>
        <v>0</v>
      </c>
      <c r="L203" s="62" t="str">
        <f t="shared" si="77"/>
        <v xml:space="preserve"> </v>
      </c>
      <c r="M203" s="58" t="str">
        <f>IF(U203=2,K203,IF(W203=2,K203-SUM(M$8:M202),IF(X203=2,K203-SUM(M$8:M202),IF(X202=2,1-SUM(M$8:M202)," "))))</f>
        <v xml:space="preserve"> </v>
      </c>
      <c r="N203" s="58" t="str">
        <f t="shared" si="78"/>
        <v xml:space="preserve"> </v>
      </c>
      <c r="P203" s="58" t="str">
        <f>IF(O203="Plus",$K203,IF(O203="Basis",$K203-SUM(P$8:P202),IF(O203="Breedte",$K203-SUM(P$8:P202),IF(O202="Breedte",1-SUM(P$8:P202)," "))))</f>
        <v xml:space="preserve"> </v>
      </c>
      <c r="Q203" s="56" t="str">
        <f t="shared" si="72"/>
        <v/>
      </c>
      <c r="R203" s="196">
        <f t="shared" si="79"/>
        <v>175</v>
      </c>
      <c r="S203" s="1">
        <f t="shared" si="71"/>
        <v>78</v>
      </c>
      <c r="T203" s="2">
        <f t="shared" si="80"/>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81"/>
        <v>1</v>
      </c>
      <c r="Z203" s="1">
        <f t="shared" si="82"/>
        <v>1</v>
      </c>
      <c r="AA203" s="1">
        <f t="shared" si="83"/>
        <v>1</v>
      </c>
      <c r="AB203" s="1">
        <f t="shared" si="84"/>
        <v>1</v>
      </c>
      <c r="AD203" s="1">
        <f t="shared" si="88"/>
        <v>78</v>
      </c>
      <c r="AE203" s="2">
        <f t="shared" si="85"/>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6"/>
        <v>1</v>
      </c>
      <c r="AK203" s="1">
        <f t="shared" si="89"/>
        <v>1</v>
      </c>
      <c r="AL203" s="1">
        <f t="shared" si="90"/>
        <v>1</v>
      </c>
      <c r="AM203" s="1">
        <f t="shared" si="91"/>
        <v>1</v>
      </c>
    </row>
    <row r="204" spans="1:39" ht="12" customHeight="1" x14ac:dyDescent="0.15">
      <c r="A204" s="64">
        <f t="shared" si="73"/>
        <v>0</v>
      </c>
      <c r="B204" s="64">
        <f t="shared" si="74"/>
        <v>0</v>
      </c>
      <c r="C204" s="57">
        <f t="shared" si="87"/>
        <v>77</v>
      </c>
      <c r="F204" s="59">
        <f>IF(C204&lt;C$6,0,VLOOKUP(C204,index!$A:$M,2,0))</f>
        <v>175</v>
      </c>
      <c r="G204" s="57" t="str">
        <f t="shared" si="75"/>
        <v/>
      </c>
      <c r="H204" s="58" t="str">
        <f>IF(G204="I",$K204,IF(G204="II",$K204-SUM(H$8:H203),IF(G204="III",$K204-SUM(H$8:H203),IF(G204="IV",$K204-SUM(H$8:H203),IF(G204="V",1-SUM(H$8:H203)," ")))))</f>
        <v xml:space="preserve"> </v>
      </c>
      <c r="I204" s="66" t="str">
        <f t="shared" si="76"/>
        <v/>
      </c>
      <c r="J204" s="61" t="str">
        <f>IF(I204="A",$K204,IF(I204="B",$K204-SUM(J$8:J203),IF(I204="C",$K204-SUM(J$8:J203),IF(I204="D",$K204-SUM(J$8:J203),IF(I204="E",1-SUM(J$8:J203)," ")))))</f>
        <v xml:space="preserve"> </v>
      </c>
      <c r="K204" s="58">
        <f>IF(C$4=0,0,(SUM(D$8:D204)/C$4))</f>
        <v>0</v>
      </c>
      <c r="L204" s="62" t="str">
        <f t="shared" si="77"/>
        <v xml:space="preserve"> </v>
      </c>
      <c r="M204" s="58" t="str">
        <f>IF(U204=2,K204,IF(W204=2,K204-SUM(M$8:M203),IF(X204=2,K204-SUM(M$8:M203),IF(X203=2,1-SUM(M$8:M203)," "))))</f>
        <v xml:space="preserve"> </v>
      </c>
      <c r="N204" s="58" t="str">
        <f t="shared" si="78"/>
        <v xml:space="preserve"> </v>
      </c>
      <c r="P204" s="58" t="str">
        <f>IF(O204="Plus",$K204,IF(O204="Basis",$K204-SUM(P$8:P203),IF(O204="Breedte",$K204-SUM(P$8:P203),IF(O203="Breedte",1-SUM(P$8:P203)," "))))</f>
        <v xml:space="preserve"> </v>
      </c>
      <c r="Q204" s="56" t="str">
        <f t="shared" si="72"/>
        <v/>
      </c>
      <c r="R204" s="196">
        <f t="shared" si="79"/>
        <v>175</v>
      </c>
      <c r="S204" s="1">
        <f t="shared" si="71"/>
        <v>77</v>
      </c>
      <c r="T204" s="2">
        <f t="shared" si="80"/>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81"/>
        <v>1</v>
      </c>
      <c r="Z204" s="1">
        <f t="shared" si="82"/>
        <v>1</v>
      </c>
      <c r="AA204" s="1">
        <f t="shared" si="83"/>
        <v>1</v>
      </c>
      <c r="AB204" s="1">
        <f t="shared" si="84"/>
        <v>1</v>
      </c>
      <c r="AD204" s="1">
        <f t="shared" si="88"/>
        <v>77</v>
      </c>
      <c r="AE204" s="2">
        <f t="shared" si="85"/>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6"/>
        <v>1</v>
      </c>
      <c r="AK204" s="1">
        <f t="shared" si="89"/>
        <v>1</v>
      </c>
      <c r="AL204" s="1">
        <f t="shared" si="90"/>
        <v>1</v>
      </c>
      <c r="AM204" s="1">
        <f t="shared" si="91"/>
        <v>1</v>
      </c>
    </row>
    <row r="205" spans="1:39" ht="12" customHeight="1" x14ac:dyDescent="0.15">
      <c r="A205" s="64">
        <f t="shared" si="73"/>
        <v>0</v>
      </c>
      <c r="B205" s="64">
        <f t="shared" si="74"/>
        <v>0</v>
      </c>
      <c r="C205" s="57">
        <f t="shared" si="87"/>
        <v>76</v>
      </c>
      <c r="F205" s="59">
        <f>IF(C205&lt;C$6,0,VLOOKUP(C205,index!$A:$M,2,0))</f>
        <v>174</v>
      </c>
      <c r="G205" s="57" t="str">
        <f t="shared" si="75"/>
        <v/>
      </c>
      <c r="H205" s="58" t="str">
        <f>IF(G205="I",$K205,IF(G205="II",$K205-SUM(H$8:H204),IF(G205="III",$K205-SUM(H$8:H204),IF(G205="IV",$K205-SUM(H$8:H204),IF(G205="V",1-SUM(H$8:H204)," ")))))</f>
        <v xml:space="preserve"> </v>
      </c>
      <c r="I205" s="66" t="str">
        <f t="shared" si="76"/>
        <v/>
      </c>
      <c r="J205" s="61" t="str">
        <f>IF(I205="A",$K205,IF(I205="B",$K205-SUM(J$8:J204),IF(I205="C",$K205-SUM(J$8:J204),IF(I205="D",$K205-SUM(J$8:J204),IF(I205="E",1-SUM(J$8:J204)," ")))))</f>
        <v xml:space="preserve"> </v>
      </c>
      <c r="K205" s="58">
        <f>IF(C$4=0,0,(SUM(D$8:D205)/C$4))</f>
        <v>0</v>
      </c>
      <c r="L205" s="62" t="str">
        <f t="shared" si="77"/>
        <v xml:space="preserve"> </v>
      </c>
      <c r="M205" s="58" t="str">
        <f>IF(U205=2,K205,IF(W205=2,K205-SUM(M$8:M204),IF(X205=2,K205-SUM(M$8:M204),IF(X204=2,1-SUM(M$8:M204)," "))))</f>
        <v xml:space="preserve"> </v>
      </c>
      <c r="N205" s="58" t="str">
        <f t="shared" si="78"/>
        <v xml:space="preserve"> </v>
      </c>
      <c r="P205" s="58" t="str">
        <f>IF(O205="Plus",$K205,IF(O205="Basis",$K205-SUM(P$8:P204),IF(O205="Breedte",$K205-SUM(P$8:P204),IF(O204="Breedte",1-SUM(P$8:P204)," "))))</f>
        <v xml:space="preserve"> </v>
      </c>
      <c r="Q205" s="56" t="str">
        <f t="shared" si="72"/>
        <v/>
      </c>
      <c r="R205" s="196">
        <f t="shared" si="79"/>
        <v>174</v>
      </c>
      <c r="S205" s="1">
        <f t="shared" si="71"/>
        <v>76</v>
      </c>
      <c r="T205" s="2">
        <f t="shared" si="80"/>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81"/>
        <v>1</v>
      </c>
      <c r="Z205" s="1">
        <f t="shared" si="82"/>
        <v>1</v>
      </c>
      <c r="AA205" s="1">
        <f t="shared" si="83"/>
        <v>1</v>
      </c>
      <c r="AB205" s="1">
        <f t="shared" si="84"/>
        <v>1</v>
      </c>
      <c r="AD205" s="1">
        <f t="shared" si="88"/>
        <v>76</v>
      </c>
      <c r="AE205" s="2">
        <f t="shared" si="85"/>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6"/>
        <v>1</v>
      </c>
      <c r="AK205" s="1">
        <f t="shared" si="89"/>
        <v>1</v>
      </c>
      <c r="AL205" s="1">
        <f t="shared" si="90"/>
        <v>1</v>
      </c>
      <c r="AM205" s="1">
        <f t="shared" si="91"/>
        <v>1</v>
      </c>
    </row>
    <row r="206" spans="1:39" ht="12" customHeight="1" x14ac:dyDescent="0.15">
      <c r="A206" s="64">
        <f t="shared" si="73"/>
        <v>0</v>
      </c>
      <c r="B206" s="64">
        <f t="shared" si="74"/>
        <v>0</v>
      </c>
      <c r="C206" s="57">
        <f t="shared" si="87"/>
        <v>75</v>
      </c>
      <c r="F206" s="59">
        <f>IF(C206&lt;C$6,0,VLOOKUP(C206,index!$A:$M,2,0))</f>
        <v>174</v>
      </c>
      <c r="G206" s="57" t="str">
        <f t="shared" si="75"/>
        <v/>
      </c>
      <c r="H206" s="58" t="str">
        <f>IF(G206="I",$K206,IF(G206="II",$K206-SUM(H$8:H205),IF(G206="III",$K206-SUM(H$8:H205),IF(G206="IV",$K206-SUM(H$8:H205),IF(G206="V",1-SUM(H$8:H205)," ")))))</f>
        <v xml:space="preserve"> </v>
      </c>
      <c r="I206" s="66" t="str">
        <f t="shared" si="76"/>
        <v/>
      </c>
      <c r="J206" s="61" t="str">
        <f>IF(I206="A",$K206,IF(I206="B",$K206-SUM(J$8:J205),IF(I206="C",$K206-SUM(J$8:J205),IF(I206="D",$K206-SUM(J$8:J205),IF(I206="E",1-SUM(J$8:J205)," ")))))</f>
        <v xml:space="preserve"> </v>
      </c>
      <c r="K206" s="58">
        <f>IF(C$4=0,0,(SUM(D$8:D206)/C$4))</f>
        <v>0</v>
      </c>
      <c r="L206" s="62" t="str">
        <f t="shared" si="77"/>
        <v xml:space="preserve"> </v>
      </c>
      <c r="M206" s="58" t="str">
        <f>IF(U206=2,K206,IF(W206=2,K206-SUM(M$8:M205),IF(X206=2,K206-SUM(M$8:M205),IF(X205=2,1-SUM(M$8:M205)," "))))</f>
        <v xml:space="preserve"> </v>
      </c>
      <c r="N206" s="58" t="str">
        <f t="shared" si="78"/>
        <v xml:space="preserve"> </v>
      </c>
      <c r="P206" s="58" t="str">
        <f>IF(O206="Plus",$K206,IF(O206="Basis",$K206-SUM(P$8:P205),IF(O206="Breedte",$K206-SUM(P$8:P205),IF(O205="Breedte",1-SUM(P$8:P205)," "))))</f>
        <v xml:space="preserve"> </v>
      </c>
      <c r="Q206" s="56" t="str">
        <f t="shared" si="72"/>
        <v/>
      </c>
      <c r="R206" s="196">
        <f t="shared" si="79"/>
        <v>174</v>
      </c>
      <c r="S206" s="1">
        <f t="shared" si="71"/>
        <v>75</v>
      </c>
      <c r="T206" s="2">
        <f t="shared" si="80"/>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81"/>
        <v>1</v>
      </c>
      <c r="Z206" s="1">
        <f t="shared" si="82"/>
        <v>1</v>
      </c>
      <c r="AA206" s="1">
        <f t="shared" si="83"/>
        <v>1</v>
      </c>
      <c r="AB206" s="1">
        <f t="shared" si="84"/>
        <v>1</v>
      </c>
      <c r="AD206" s="1">
        <f t="shared" si="88"/>
        <v>75</v>
      </c>
      <c r="AE206" s="2">
        <f t="shared" si="85"/>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6"/>
        <v>1</v>
      </c>
      <c r="AK206" s="1">
        <f t="shared" si="89"/>
        <v>1</v>
      </c>
      <c r="AL206" s="1">
        <f t="shared" si="90"/>
        <v>1</v>
      </c>
      <c r="AM206" s="1">
        <f t="shared" si="91"/>
        <v>1</v>
      </c>
    </row>
    <row r="207" spans="1:39" ht="12" customHeight="1" x14ac:dyDescent="0.15">
      <c r="A207" s="64">
        <f t="shared" si="73"/>
        <v>0</v>
      </c>
      <c r="B207" s="64">
        <f t="shared" si="74"/>
        <v>0</v>
      </c>
      <c r="C207" s="57">
        <f t="shared" si="87"/>
        <v>74</v>
      </c>
      <c r="F207" s="59">
        <f>IF(C207&lt;C$6,0,VLOOKUP(C207,index!$A:$M,2,0))</f>
        <v>174</v>
      </c>
      <c r="G207" s="57" t="str">
        <f t="shared" si="75"/>
        <v/>
      </c>
      <c r="H207" s="58" t="str">
        <f>IF(G207="I",$K207,IF(G207="II",$K207-SUM(H$8:H206),IF(G207="III",$K207-SUM(H$8:H206),IF(G207="IV",$K207-SUM(H$8:H206),IF(G207="V",1-SUM(H$8:H206)," ")))))</f>
        <v xml:space="preserve"> </v>
      </c>
      <c r="I207" s="66" t="str">
        <f t="shared" si="76"/>
        <v/>
      </c>
      <c r="J207" s="61" t="str">
        <f>IF(I207="A",$K207,IF(I207="B",$K207-SUM(J$8:J206),IF(I207="C",$K207-SUM(J$8:J206),IF(I207="D",$K207-SUM(J$8:J206),IF(I207="E",1-SUM(J$8:J206)," ")))))</f>
        <v xml:space="preserve"> </v>
      </c>
      <c r="K207" s="58">
        <f>IF(C$4=0,0,(SUM(D$8:D207)/C$4))</f>
        <v>0</v>
      </c>
      <c r="L207" s="62" t="str">
        <f t="shared" si="77"/>
        <v xml:space="preserve"> </v>
      </c>
      <c r="M207" s="58" t="str">
        <f>IF(U207=2,K207,IF(W207=2,K207-SUM(M$8:M206),IF(X207=2,K207-SUM(M$8:M206),IF(X206=2,1-SUM(M$8:M206)," "))))</f>
        <v xml:space="preserve"> </v>
      </c>
      <c r="N207" s="58" t="str">
        <f t="shared" si="78"/>
        <v xml:space="preserve"> </v>
      </c>
      <c r="P207" s="58" t="str">
        <f>IF(O207="Plus",$K207,IF(O207="Basis",$K207-SUM(P$8:P206),IF(O207="Breedte",$K207-SUM(P$8:P206),IF(O206="Breedte",1-SUM(P$8:P206)," "))))</f>
        <v xml:space="preserve"> </v>
      </c>
      <c r="Q207" s="56" t="str">
        <f t="shared" si="72"/>
        <v/>
      </c>
      <c r="R207" s="196">
        <f t="shared" si="79"/>
        <v>174</v>
      </c>
      <c r="S207" s="1">
        <f t="shared" si="71"/>
        <v>74</v>
      </c>
      <c r="T207" s="2">
        <f t="shared" si="80"/>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81"/>
        <v>1</v>
      </c>
      <c r="Z207" s="1">
        <f t="shared" si="82"/>
        <v>1</v>
      </c>
      <c r="AA207" s="1">
        <f t="shared" si="83"/>
        <v>1</v>
      </c>
      <c r="AB207" s="1">
        <f t="shared" si="84"/>
        <v>1</v>
      </c>
      <c r="AD207" s="1">
        <f t="shared" si="88"/>
        <v>74</v>
      </c>
      <c r="AE207" s="2">
        <f t="shared" si="85"/>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6"/>
        <v>1</v>
      </c>
      <c r="AK207" s="1">
        <f t="shared" si="89"/>
        <v>1</v>
      </c>
      <c r="AL207" s="1">
        <f t="shared" si="90"/>
        <v>1</v>
      </c>
      <c r="AM207" s="1">
        <f t="shared" si="91"/>
        <v>1</v>
      </c>
    </row>
    <row r="208" spans="1:39" ht="12" customHeight="1" x14ac:dyDescent="0.15">
      <c r="A208" s="64">
        <f t="shared" si="73"/>
        <v>0</v>
      </c>
      <c r="B208" s="64">
        <f t="shared" si="74"/>
        <v>0</v>
      </c>
      <c r="C208" s="57">
        <f t="shared" si="87"/>
        <v>73</v>
      </c>
      <c r="F208" s="59">
        <f>IF(C208&lt;C$6,0,VLOOKUP(C208,index!$A:$M,2,0))</f>
        <v>173</v>
      </c>
      <c r="G208" s="57" t="str">
        <f t="shared" si="75"/>
        <v/>
      </c>
      <c r="H208" s="58" t="str">
        <f>IF(G208="I",$K208,IF(G208="II",$K208-SUM(H$8:H207),IF(G208="III",$K208-SUM(H$8:H207),IF(G208="IV",$K208-SUM(H$8:H207),IF(G208="V",1-SUM(H$8:H207)," ")))))</f>
        <v xml:space="preserve"> </v>
      </c>
      <c r="I208" s="66" t="str">
        <f t="shared" si="76"/>
        <v/>
      </c>
      <c r="J208" s="61" t="str">
        <f>IF(I208="A",$K208,IF(I208="B",$K208-SUM(J$8:J207),IF(I208="C",$K208-SUM(J$8:J207),IF(I208="D",$K208-SUM(J$8:J207),IF(I208="E",1-SUM(J$8:J207)," ")))))</f>
        <v xml:space="preserve"> </v>
      </c>
      <c r="K208" s="58">
        <f>IF(C$4=0,0,(SUM(D$8:D208)/C$4))</f>
        <v>0</v>
      </c>
      <c r="L208" s="62" t="str">
        <f t="shared" si="77"/>
        <v xml:space="preserve"> </v>
      </c>
      <c r="M208" s="58" t="str">
        <f>IF(U208=2,K208,IF(W208=2,K208-SUM(M$8:M207),IF(X208=2,K208-SUM(M$8:M207),IF(X207=2,1-SUM(M$8:M207)," "))))</f>
        <v xml:space="preserve"> </v>
      </c>
      <c r="N208" s="58" t="str">
        <f t="shared" si="78"/>
        <v xml:space="preserve"> </v>
      </c>
      <c r="P208" s="58" t="str">
        <f>IF(O208="Plus",$K208,IF(O208="Basis",$K208-SUM(P$8:P207),IF(O208="Breedte",$K208-SUM(P$8:P207),IF(O207="Breedte",1-SUM(P$8:P207)," "))))</f>
        <v xml:space="preserve"> </v>
      </c>
      <c r="Q208" s="56" t="str">
        <f t="shared" si="72"/>
        <v/>
      </c>
      <c r="R208" s="196">
        <f t="shared" si="79"/>
        <v>173</v>
      </c>
      <c r="S208" s="1">
        <f t="shared" si="71"/>
        <v>73</v>
      </c>
      <c r="T208" s="2">
        <f t="shared" si="80"/>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81"/>
        <v>1</v>
      </c>
      <c r="Z208" s="1">
        <f t="shared" si="82"/>
        <v>1</v>
      </c>
      <c r="AA208" s="1">
        <f t="shared" si="83"/>
        <v>1</v>
      </c>
      <c r="AB208" s="1">
        <f t="shared" si="84"/>
        <v>1</v>
      </c>
      <c r="AD208" s="1">
        <f t="shared" si="88"/>
        <v>73</v>
      </c>
      <c r="AE208" s="2">
        <f t="shared" si="85"/>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6"/>
        <v>1</v>
      </c>
      <c r="AK208" s="1">
        <f t="shared" si="89"/>
        <v>1</v>
      </c>
      <c r="AL208" s="1">
        <f t="shared" si="90"/>
        <v>1</v>
      </c>
      <c r="AM208" s="1">
        <f t="shared" si="91"/>
        <v>1</v>
      </c>
    </row>
    <row r="209" spans="1:36" ht="12" customHeight="1" x14ac:dyDescent="0.15">
      <c r="A209" s="64">
        <f t="shared" si="73"/>
        <v>0</v>
      </c>
      <c r="B209" s="64">
        <f t="shared" si="74"/>
        <v>0</v>
      </c>
      <c r="C209" s="57">
        <f t="shared" si="87"/>
        <v>72</v>
      </c>
      <c r="F209" s="59">
        <f>IF(C209&lt;C$6,0,VLOOKUP(C209,index!$A:$M,2,0))</f>
        <v>173</v>
      </c>
      <c r="G209" s="57" t="str">
        <f t="shared" si="75"/>
        <v/>
      </c>
      <c r="H209" s="58" t="str">
        <f>IF(G209="I",$K209,IF(G209="II",$K209-SUM(H$8:H208),IF(G209="III",$K209-SUM(H$8:H208),IF(G209="IV",$K209-SUM(H$8:H208),IF(G209="V",1-SUM(H$8:H208)," ")))))</f>
        <v xml:space="preserve"> </v>
      </c>
      <c r="I209" s="66" t="str">
        <f t="shared" si="76"/>
        <v/>
      </c>
      <c r="J209" s="61" t="str">
        <f>IF(I209="A",$K209,IF(I209="B",$K209-SUM(J$8:J208),IF(I209="C",$K209-SUM(J$8:J208),IF(I209="D",$K209-SUM(J$8:J208),IF(I209="E",1-SUM(J$8:J208)," ")))))</f>
        <v xml:space="preserve"> </v>
      </c>
      <c r="L209" s="62" t="str">
        <f t="shared" si="77"/>
        <v xml:space="preserve"> </v>
      </c>
      <c r="P209" s="58" t="str">
        <f>IF(O209="Plus",$K209,IF(O209="Basis",$K209-SUM(P$8:P208),IF(O209="Breedte",$K209-SUM(P$8:P208),IF(O208="Breedte",1-SUM(P$8:P208)," "))))</f>
        <v xml:space="preserve"> </v>
      </c>
      <c r="Q209" s="56" t="str">
        <f t="shared" ref="Q209:Q237" si="92">IF(L208="plus",CONCATENATE(E209,", "),IF(L208="basis",IF(E209=0,"",CONCATENATE(E209,", ")),CONCATENATE(Q208,IF(E209=0,"",CONCATENATE(E209,", ")))))</f>
        <v/>
      </c>
      <c r="R209" s="196">
        <f t="shared" si="79"/>
        <v>173</v>
      </c>
      <c r="S209" s="1">
        <f t="shared" ref="S209:S237" si="93">C209</f>
        <v>72</v>
      </c>
      <c r="T209" s="2">
        <f t="shared" ref="T209:T237" si="94">K209</f>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ref="Y209:Y237" si="95">IF(D209=0,1,ABS(K209-0.2))</f>
        <v>1</v>
      </c>
      <c r="Z209" s="1">
        <f t="shared" ref="Z209:Z237" si="96">IF(D209=0,1,ABS(K209-0.5))</f>
        <v>1</v>
      </c>
      <c r="AA209" s="1">
        <f t="shared" ref="AA209:AA237" si="97">IF(D209=0,1,ABS(K209-0.8))</f>
        <v>1</v>
      </c>
      <c r="AB209" s="1">
        <f t="shared" ref="AB209:AB237" si="98">IF(D209=0,1,ABS(K209-1))</f>
        <v>1</v>
      </c>
      <c r="AD209" s="1">
        <f t="shared" ref="AD209:AD237" si="99">S209</f>
        <v>72</v>
      </c>
      <c r="AE209" s="2">
        <f t="shared" ref="AE209:AE237" si="100">K209</f>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6"/>
        <v>1</v>
      </c>
    </row>
    <row r="210" spans="1:36" ht="12" customHeight="1" x14ac:dyDescent="0.15">
      <c r="A210" s="64">
        <f t="shared" si="73"/>
        <v>0</v>
      </c>
      <c r="B210" s="64">
        <f t="shared" si="74"/>
        <v>0</v>
      </c>
      <c r="C210" s="57">
        <f t="shared" si="87"/>
        <v>71</v>
      </c>
      <c r="F210" s="59">
        <f>IF(C210&lt;C$6,0,VLOOKUP(C210,index!$A:$M,2,0))</f>
        <v>173</v>
      </c>
      <c r="G210" s="57" t="str">
        <f t="shared" si="75"/>
        <v/>
      </c>
      <c r="H210" s="58" t="str">
        <f>IF(G210="I",$K210,IF(G210="II",$K210-SUM(H$8:H209),IF(G210="III",$K210-SUM(H$8:H209),IF(G210="IV",$K210-SUM(H$8:H209),IF(G210="V",1-SUM(H$8:H209)," ")))))</f>
        <v xml:space="preserve"> </v>
      </c>
      <c r="I210" s="66" t="str">
        <f t="shared" si="76"/>
        <v/>
      </c>
      <c r="J210" s="61" t="str">
        <f>IF(I210="A",$K210,IF(I210="B",$K210-SUM(J$8:J209),IF(I210="C",$K210-SUM(J$8:J209),IF(I210="D",$K210-SUM(J$8:J209),IF(I210="E",1-SUM(J$8:J209)," ")))))</f>
        <v xml:space="preserve"> </v>
      </c>
      <c r="L210" s="62" t="str">
        <f t="shared" si="77"/>
        <v xml:space="preserve"> </v>
      </c>
      <c r="P210" s="58" t="str">
        <f>IF(O210="Plus",$K210,IF(O210="Basis",$K210-SUM(P$8:P209),IF(O210="Breedte",$K210-SUM(P$8:P209),IF(O209="Breedte",1-SUM(P$8:P209)," "))))</f>
        <v xml:space="preserve"> </v>
      </c>
      <c r="Q210" s="56" t="str">
        <f t="shared" si="92"/>
        <v/>
      </c>
      <c r="R210" s="196">
        <f t="shared" si="79"/>
        <v>173</v>
      </c>
      <c r="S210" s="1">
        <f t="shared" si="93"/>
        <v>71</v>
      </c>
      <c r="T210" s="2">
        <f t="shared" si="9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95"/>
        <v>1</v>
      </c>
      <c r="Z210" s="1">
        <f t="shared" si="96"/>
        <v>1</v>
      </c>
      <c r="AA210" s="1">
        <f t="shared" si="97"/>
        <v>1</v>
      </c>
      <c r="AB210" s="1">
        <f t="shared" si="98"/>
        <v>1</v>
      </c>
      <c r="AD210" s="1">
        <f t="shared" si="99"/>
        <v>71</v>
      </c>
      <c r="AE210" s="2">
        <f t="shared" si="100"/>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6"/>
        <v>1</v>
      </c>
    </row>
    <row r="211" spans="1:36" ht="12" customHeight="1" x14ac:dyDescent="0.15">
      <c r="A211" s="64">
        <f t="shared" si="73"/>
        <v>0</v>
      </c>
      <c r="B211" s="64">
        <f t="shared" si="74"/>
        <v>0</v>
      </c>
      <c r="C211" s="57">
        <f t="shared" si="87"/>
        <v>70</v>
      </c>
      <c r="F211" s="59">
        <f>IF(C211&lt;C$6,0,VLOOKUP(C211,index!$A:$M,2,0))</f>
        <v>172</v>
      </c>
      <c r="G211" s="57" t="str">
        <f t="shared" si="75"/>
        <v/>
      </c>
      <c r="H211" s="58" t="str">
        <f>IF(G211="I",$K211,IF(G211="II",$K211-SUM(H$8:H210),IF(G211="III",$K211-SUM(H$8:H210),IF(G211="IV",$K211-SUM(H$8:H210),IF(G211="V",1-SUM(H$8:H210)," ")))))</f>
        <v xml:space="preserve"> </v>
      </c>
      <c r="I211" s="66" t="str">
        <f t="shared" si="76"/>
        <v/>
      </c>
      <c r="J211" s="61" t="str">
        <f>IF(I211="A",$K211,IF(I211="B",$K211-SUM(J$8:J210),IF(I211="C",$K211-SUM(J$8:J210),IF(I211="D",$K211-SUM(J$8:J210),IF(I211="E",1-SUM(J$8:J210)," ")))))</f>
        <v xml:space="preserve"> </v>
      </c>
      <c r="L211" s="62" t="str">
        <f t="shared" si="77"/>
        <v xml:space="preserve"> </v>
      </c>
      <c r="P211" s="58" t="str">
        <f>IF(O211="Plus",$K211,IF(O211="Basis",$K211-SUM(P$8:P210),IF(O211="Breedte",$K211-SUM(P$8:P210),IF(O210="Breedte",1-SUM(P$8:P210)," "))))</f>
        <v xml:space="preserve"> </v>
      </c>
      <c r="Q211" s="56" t="str">
        <f t="shared" si="92"/>
        <v/>
      </c>
      <c r="R211" s="196">
        <f t="shared" si="79"/>
        <v>172</v>
      </c>
      <c r="S211" s="1">
        <f t="shared" si="93"/>
        <v>70</v>
      </c>
      <c r="T211" s="2">
        <f t="shared" si="9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95"/>
        <v>1</v>
      </c>
      <c r="Z211" s="1">
        <f t="shared" si="96"/>
        <v>1</v>
      </c>
      <c r="AA211" s="1">
        <f t="shared" si="97"/>
        <v>1</v>
      </c>
      <c r="AB211" s="1">
        <f t="shared" si="98"/>
        <v>1</v>
      </c>
      <c r="AD211" s="1">
        <f t="shared" si="99"/>
        <v>70</v>
      </c>
      <c r="AE211" s="2">
        <f t="shared" si="100"/>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6"/>
        <v>1</v>
      </c>
    </row>
    <row r="212" spans="1:36" ht="12" customHeight="1" x14ac:dyDescent="0.15">
      <c r="A212" s="64">
        <f t="shared" si="73"/>
        <v>0</v>
      </c>
      <c r="B212" s="64">
        <f t="shared" si="74"/>
        <v>0</v>
      </c>
      <c r="C212" s="57">
        <f t="shared" si="87"/>
        <v>69</v>
      </c>
      <c r="F212" s="59">
        <f>IF(C212&lt;C$6,0,VLOOKUP(C212,index!$A:$M,2,0))</f>
        <v>172</v>
      </c>
      <c r="G212" s="57" t="str">
        <f t="shared" si="75"/>
        <v/>
      </c>
      <c r="H212" s="58" t="str">
        <f>IF(G212="I",$K212,IF(G212="II",$K212-SUM(H$8:H211),IF(G212="III",$K212-SUM(H$8:H211),IF(G212="IV",$K212-SUM(H$8:H211),IF(G212="V",1-SUM(H$8:H211)," ")))))</f>
        <v xml:space="preserve"> </v>
      </c>
      <c r="I212" s="66" t="str">
        <f t="shared" si="76"/>
        <v/>
      </c>
      <c r="J212" s="61" t="str">
        <f>IF(I212="A",$K212,IF(I212="B",$K212-SUM(J$8:J211),IF(I212="C",$K212-SUM(J$8:J211),IF(I212="D",$K212-SUM(J$8:J211),IF(I212="E",1-SUM(J$8:J211)," ")))))</f>
        <v xml:space="preserve"> </v>
      </c>
      <c r="L212" s="62" t="str">
        <f t="shared" si="77"/>
        <v xml:space="preserve"> </v>
      </c>
      <c r="P212" s="58" t="str">
        <f>IF(O212="Plus",$K212,IF(O212="Basis",$K212-SUM(P$8:P211),IF(O212="Breedte",$K212-SUM(P$8:P211),IF(O211="Breedte",1-SUM(P$8:P211)," "))))</f>
        <v xml:space="preserve"> </v>
      </c>
      <c r="Q212" s="56" t="str">
        <f t="shared" si="92"/>
        <v/>
      </c>
      <c r="R212" s="196">
        <f t="shared" si="79"/>
        <v>172</v>
      </c>
      <c r="S212" s="1">
        <f t="shared" si="93"/>
        <v>69</v>
      </c>
      <c r="T212" s="2">
        <f t="shared" si="9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95"/>
        <v>1</v>
      </c>
      <c r="Z212" s="1">
        <f t="shared" si="96"/>
        <v>1</v>
      </c>
      <c r="AA212" s="1">
        <f t="shared" si="97"/>
        <v>1</v>
      </c>
      <c r="AB212" s="1">
        <f t="shared" si="98"/>
        <v>1</v>
      </c>
      <c r="AD212" s="1">
        <f t="shared" si="99"/>
        <v>69</v>
      </c>
      <c r="AE212" s="2">
        <f t="shared" si="100"/>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6"/>
        <v>1</v>
      </c>
    </row>
    <row r="213" spans="1:36" ht="12" customHeight="1" x14ac:dyDescent="0.15">
      <c r="A213" s="64">
        <f t="shared" si="73"/>
        <v>0</v>
      </c>
      <c r="B213" s="64">
        <f t="shared" si="74"/>
        <v>0</v>
      </c>
      <c r="C213" s="57">
        <f t="shared" si="87"/>
        <v>68</v>
      </c>
      <c r="F213" s="59">
        <f>IF(C213&lt;C$6,0,VLOOKUP(C213,index!$A:$M,2,0))</f>
        <v>172</v>
      </c>
      <c r="G213" s="57" t="str">
        <f t="shared" si="75"/>
        <v/>
      </c>
      <c r="H213" s="58" t="str">
        <f>IF(G213="I",$K213,IF(G213="II",$K213-SUM(H$8:H212),IF(G213="III",$K213-SUM(H$8:H212),IF(G213="IV",$K213-SUM(H$8:H212),IF(G213="V",1-SUM(H$8:H212)," ")))))</f>
        <v xml:space="preserve"> </v>
      </c>
      <c r="I213" s="66" t="str">
        <f t="shared" si="76"/>
        <v/>
      </c>
      <c r="J213" s="61" t="str">
        <f>IF(I213="A",$K213,IF(I213="B",$K213-SUM(J$8:J212),IF(I213="C",$K213-SUM(J$8:J212),IF(I213="D",$K213-SUM(J$8:J212),IF(I213="E",1-SUM(J$8:J212)," ")))))</f>
        <v xml:space="preserve"> </v>
      </c>
      <c r="L213" s="62" t="str">
        <f t="shared" si="77"/>
        <v xml:space="preserve"> </v>
      </c>
      <c r="P213" s="58" t="str">
        <f>IF(O213="Plus",$K213,IF(O213="Basis",$K213-SUM(P$8:P212),IF(O213="Breedte",$K213-SUM(P$8:P212),IF(O212="Breedte",1-SUM(P$8:P212)," "))))</f>
        <v xml:space="preserve"> </v>
      </c>
      <c r="Q213" s="56" t="str">
        <f t="shared" si="92"/>
        <v/>
      </c>
      <c r="R213" s="196">
        <f t="shared" si="79"/>
        <v>172</v>
      </c>
      <c r="S213" s="1">
        <f t="shared" si="93"/>
        <v>68</v>
      </c>
      <c r="T213" s="2">
        <f t="shared" si="9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95"/>
        <v>1</v>
      </c>
      <c r="Z213" s="1">
        <f t="shared" si="96"/>
        <v>1</v>
      </c>
      <c r="AA213" s="1">
        <f t="shared" si="97"/>
        <v>1</v>
      </c>
      <c r="AB213" s="1">
        <f t="shared" si="98"/>
        <v>1</v>
      </c>
      <c r="AD213" s="1">
        <f t="shared" si="99"/>
        <v>68</v>
      </c>
      <c r="AE213" s="2">
        <f t="shared" si="100"/>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6"/>
        <v>1</v>
      </c>
    </row>
    <row r="214" spans="1:36" ht="12" customHeight="1" x14ac:dyDescent="0.15">
      <c r="A214" s="64">
        <f t="shared" si="73"/>
        <v>0</v>
      </c>
      <c r="B214" s="64">
        <f t="shared" si="74"/>
        <v>0</v>
      </c>
      <c r="C214" s="57">
        <f t="shared" si="87"/>
        <v>67</v>
      </c>
      <c r="F214" s="59">
        <f>IF(C214&lt;C$6,0,VLOOKUP(C214,index!$A:$M,2,0))</f>
        <v>171</v>
      </c>
      <c r="G214" s="57" t="str">
        <f t="shared" si="75"/>
        <v/>
      </c>
      <c r="H214" s="58" t="str">
        <f>IF(G214="I",$K214,IF(G214="II",$K214-SUM(H$8:H213),IF(G214="III",$K214-SUM(H$8:H213),IF(G214="IV",$K214-SUM(H$8:H213),IF(G214="V",1-SUM(H$8:H213)," ")))))</f>
        <v xml:space="preserve"> </v>
      </c>
      <c r="I214" s="66" t="str">
        <f t="shared" si="76"/>
        <v/>
      </c>
      <c r="J214" s="61" t="str">
        <f>IF(I214="A",$K214,IF(I214="B",$K214-SUM(J$8:J213),IF(I214="C",$K214-SUM(J$8:J213),IF(I214="D",$K214-SUM(J$8:J213),IF(I214="E",1-SUM(J$8:J213)," ")))))</f>
        <v xml:space="preserve"> </v>
      </c>
      <c r="L214" s="62" t="str">
        <f t="shared" si="77"/>
        <v xml:space="preserve"> </v>
      </c>
      <c r="P214" s="58" t="str">
        <f>IF(O214="Plus",$K214,IF(O214="Basis",$K214-SUM(P$8:P213),IF(O214="Breedte",$K214-SUM(P$8:P213),IF(O213="Breedte",1-SUM(P$8:P213)," "))))</f>
        <v xml:space="preserve"> </v>
      </c>
      <c r="Q214" s="56" t="str">
        <f t="shared" si="92"/>
        <v/>
      </c>
      <c r="R214" s="196">
        <f t="shared" si="79"/>
        <v>171</v>
      </c>
      <c r="S214" s="1">
        <f t="shared" si="93"/>
        <v>67</v>
      </c>
      <c r="T214" s="2">
        <f t="shared" si="9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95"/>
        <v>1</v>
      </c>
      <c r="Z214" s="1">
        <f t="shared" si="96"/>
        <v>1</v>
      </c>
      <c r="AA214" s="1">
        <f t="shared" si="97"/>
        <v>1</v>
      </c>
      <c r="AB214" s="1">
        <f t="shared" si="98"/>
        <v>1</v>
      </c>
      <c r="AD214" s="1">
        <f t="shared" si="99"/>
        <v>67</v>
      </c>
      <c r="AE214" s="2">
        <f t="shared" si="100"/>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6"/>
        <v>1</v>
      </c>
    </row>
    <row r="215" spans="1:36" ht="12" customHeight="1" x14ac:dyDescent="0.15">
      <c r="A215" s="64">
        <f t="shared" si="73"/>
        <v>0</v>
      </c>
      <c r="B215" s="64">
        <f t="shared" si="74"/>
        <v>0</v>
      </c>
      <c r="C215" s="57">
        <f t="shared" si="87"/>
        <v>66</v>
      </c>
      <c r="F215" s="59">
        <f>IF(C215&lt;C$6,0,VLOOKUP(C215,index!$A:$M,2,0))</f>
        <v>171</v>
      </c>
      <c r="G215" s="57" t="str">
        <f t="shared" si="75"/>
        <v/>
      </c>
      <c r="H215" s="58" t="str">
        <f>IF(G215="I",$K215,IF(G215="II",$K215-SUM(H$8:H214),IF(G215="III",$K215-SUM(H$8:H214),IF(G215="IV",$K215-SUM(H$8:H214),IF(G215="V",1-SUM(H$8:H214)," ")))))</f>
        <v xml:space="preserve"> </v>
      </c>
      <c r="I215" s="66" t="str">
        <f t="shared" si="76"/>
        <v/>
      </c>
      <c r="J215" s="61" t="str">
        <f>IF(I215="A",$K215,IF(I215="B",$K215-SUM(J$8:J214),IF(I215="C",$K215-SUM(J$8:J214),IF(I215="D",$K215-SUM(J$8:J214),IF(I215="E",1-SUM(J$8:J214)," ")))))</f>
        <v xml:space="preserve"> </v>
      </c>
      <c r="L215" s="62" t="str">
        <f t="shared" si="77"/>
        <v xml:space="preserve"> </v>
      </c>
      <c r="P215" s="58" t="str">
        <f>IF(O215="Plus",$K215,IF(O215="Basis",$K215-SUM(P$8:P214),IF(O215="Breedte",$K215-SUM(P$8:P214),IF(O214="Breedte",1-SUM(P$8:P214)," "))))</f>
        <v xml:space="preserve"> </v>
      </c>
      <c r="Q215" s="56" t="str">
        <f t="shared" si="92"/>
        <v/>
      </c>
      <c r="R215" s="196">
        <f t="shared" si="79"/>
        <v>171</v>
      </c>
      <c r="S215" s="1">
        <f t="shared" si="93"/>
        <v>66</v>
      </c>
      <c r="T215" s="2">
        <f t="shared" si="9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95"/>
        <v>1</v>
      </c>
      <c r="Z215" s="1">
        <f t="shared" si="96"/>
        <v>1</v>
      </c>
      <c r="AA215" s="1">
        <f t="shared" si="97"/>
        <v>1</v>
      </c>
      <c r="AB215" s="1">
        <f t="shared" si="98"/>
        <v>1</v>
      </c>
      <c r="AD215" s="1">
        <f t="shared" si="99"/>
        <v>66</v>
      </c>
      <c r="AE215" s="2">
        <f t="shared" si="100"/>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6"/>
        <v>1</v>
      </c>
    </row>
    <row r="216" spans="1:36" ht="12" customHeight="1" x14ac:dyDescent="0.15">
      <c r="A216" s="64">
        <f t="shared" si="73"/>
        <v>0</v>
      </c>
      <c r="B216" s="64">
        <f t="shared" si="74"/>
        <v>0</v>
      </c>
      <c r="C216" s="57">
        <f t="shared" si="87"/>
        <v>65</v>
      </c>
      <c r="F216" s="59">
        <f>IF(C216&lt;C$6,0,VLOOKUP(C216,index!$A:$M,2,0))</f>
        <v>171</v>
      </c>
      <c r="G216" s="57" t="str">
        <f t="shared" si="75"/>
        <v/>
      </c>
      <c r="H216" s="58" t="str">
        <f>IF(G216="I",$K216,IF(G216="II",$K216-SUM(H$8:H215),IF(G216="III",$K216-SUM(H$8:H215),IF(G216="IV",$K216-SUM(H$8:H215),IF(G216="V",1-SUM(H$8:H215)," ")))))</f>
        <v xml:space="preserve"> </v>
      </c>
      <c r="I216" s="66" t="str">
        <f t="shared" si="76"/>
        <v/>
      </c>
      <c r="J216" s="61" t="str">
        <f>IF(I216="A",$K216,IF(I216="B",$K216-SUM(J$8:J215),IF(I216="C",$K216-SUM(J$8:J215),IF(I216="D",$K216-SUM(J$8:J215),IF(I216="E",1-SUM(J$8:J215)," ")))))</f>
        <v xml:space="preserve"> </v>
      </c>
      <c r="L216" s="62" t="str">
        <f t="shared" si="77"/>
        <v xml:space="preserve"> </v>
      </c>
      <c r="P216" s="58" t="str">
        <f>IF(O216="Plus",$K216,IF(O216="Basis",$K216-SUM(P$8:P215),IF(O216="Breedte",$K216-SUM(P$8:P215),IF(O215="Breedte",1-SUM(P$8:P215)," "))))</f>
        <v xml:space="preserve"> </v>
      </c>
      <c r="Q216" s="56" t="str">
        <f t="shared" si="92"/>
        <v/>
      </c>
      <c r="R216" s="196">
        <f t="shared" si="79"/>
        <v>171</v>
      </c>
      <c r="S216" s="1">
        <f t="shared" si="93"/>
        <v>65</v>
      </c>
      <c r="T216" s="2">
        <f t="shared" si="9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95"/>
        <v>1</v>
      </c>
      <c r="Z216" s="1">
        <f t="shared" si="96"/>
        <v>1</v>
      </c>
      <c r="AA216" s="1">
        <f t="shared" si="97"/>
        <v>1</v>
      </c>
      <c r="AB216" s="1">
        <f t="shared" si="98"/>
        <v>1</v>
      </c>
      <c r="AD216" s="1">
        <f t="shared" si="99"/>
        <v>65</v>
      </c>
      <c r="AE216" s="2">
        <f t="shared" si="100"/>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6"/>
        <v>1</v>
      </c>
    </row>
    <row r="217" spans="1:36" ht="12" customHeight="1" x14ac:dyDescent="0.15">
      <c r="A217" s="64">
        <f t="shared" si="73"/>
        <v>0</v>
      </c>
      <c r="B217" s="64">
        <f t="shared" si="74"/>
        <v>0</v>
      </c>
      <c r="C217" s="57">
        <f t="shared" si="87"/>
        <v>64</v>
      </c>
      <c r="F217" s="59">
        <f>IF(C217&lt;C$6,0,VLOOKUP(C217,index!$A:$M,2,0))</f>
        <v>170</v>
      </c>
      <c r="G217" s="57" t="str">
        <f t="shared" si="75"/>
        <v/>
      </c>
      <c r="H217" s="58" t="str">
        <f>IF(G217="I",$K217,IF(G217="II",$K217-SUM(H$8:H216),IF(G217="III",$K217-SUM(H$8:H216),IF(G217="IV",$K217-SUM(H$8:H216),IF(G217="V",1-SUM(H$8:H216)," ")))))</f>
        <v xml:space="preserve"> </v>
      </c>
      <c r="I217" s="66" t="str">
        <f t="shared" si="76"/>
        <v/>
      </c>
      <c r="J217" s="61" t="str">
        <f>IF(I217="A",$K217,IF(I217="B",$K217-SUM(J$8:J216),IF(I217="C",$K217-SUM(J$8:J216),IF(I217="D",$K217-SUM(J$8:J216),IF(I217="E",1-SUM(J$8:J216)," ")))))</f>
        <v xml:space="preserve"> </v>
      </c>
      <c r="L217" s="62" t="str">
        <f t="shared" si="77"/>
        <v xml:space="preserve"> </v>
      </c>
      <c r="P217" s="58" t="str">
        <f>IF(O217="Plus",$K217,IF(O217="Basis",$K217-SUM(P$8:P216),IF(O217="Breedte",$K217-SUM(P$8:P216),IF(O216="Breedte",1-SUM(P$8:P216)," "))))</f>
        <v xml:space="preserve"> </v>
      </c>
      <c r="Q217" s="56" t="str">
        <f t="shared" si="92"/>
        <v/>
      </c>
      <c r="R217" s="196">
        <f t="shared" si="79"/>
        <v>170</v>
      </c>
      <c r="S217" s="1">
        <f t="shared" si="93"/>
        <v>64</v>
      </c>
      <c r="T217" s="2">
        <f t="shared" si="9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95"/>
        <v>1</v>
      </c>
      <c r="Z217" s="1">
        <f t="shared" si="96"/>
        <v>1</v>
      </c>
      <c r="AA217" s="1">
        <f t="shared" si="97"/>
        <v>1</v>
      </c>
      <c r="AB217" s="1">
        <f t="shared" si="98"/>
        <v>1</v>
      </c>
      <c r="AD217" s="1">
        <f t="shared" si="99"/>
        <v>64</v>
      </c>
      <c r="AE217" s="2">
        <f t="shared" si="100"/>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6"/>
        <v>1</v>
      </c>
    </row>
    <row r="218" spans="1:36" ht="12" customHeight="1" x14ac:dyDescent="0.15">
      <c r="A218" s="64">
        <f t="shared" si="73"/>
        <v>0</v>
      </c>
      <c r="B218" s="64">
        <f t="shared" si="74"/>
        <v>0</v>
      </c>
      <c r="C218" s="57">
        <f t="shared" si="87"/>
        <v>63</v>
      </c>
      <c r="F218" s="59">
        <f>IF(C218&lt;C$6,0,VLOOKUP(C218,index!$A:$M,2,0))</f>
        <v>170</v>
      </c>
      <c r="G218" s="57" t="str">
        <f t="shared" si="75"/>
        <v/>
      </c>
      <c r="H218" s="58" t="str">
        <f>IF(G218="I",$K218,IF(G218="II",$K218-SUM(H$8:H217),IF(G218="III",$K218-SUM(H$8:H217),IF(G218="IV",$K218-SUM(H$8:H217),IF(G218="V",1-SUM(H$8:H217)," ")))))</f>
        <v xml:space="preserve"> </v>
      </c>
      <c r="I218" s="66" t="str">
        <f t="shared" si="76"/>
        <v/>
      </c>
      <c r="L218" s="62" t="str">
        <f t="shared" si="77"/>
        <v xml:space="preserve"> </v>
      </c>
      <c r="P218" s="58" t="str">
        <f>IF(O218="Plus",$K218,IF(O218="Basis",$K218-SUM(P$8:P217),IF(O218="Breedte",$K218-SUM(P$8:P217),IF(O217="Breedte",1-SUM(P$8:P217)," "))))</f>
        <v xml:space="preserve"> </v>
      </c>
      <c r="Q218" s="56" t="str">
        <f t="shared" si="92"/>
        <v/>
      </c>
      <c r="R218" s="196">
        <f t="shared" si="79"/>
        <v>170</v>
      </c>
      <c r="S218" s="1">
        <f t="shared" si="93"/>
        <v>63</v>
      </c>
      <c r="T218" s="2">
        <f t="shared" si="9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95"/>
        <v>1</v>
      </c>
      <c r="Z218" s="1">
        <f t="shared" si="96"/>
        <v>1</v>
      </c>
      <c r="AA218" s="1">
        <f t="shared" si="97"/>
        <v>1</v>
      </c>
      <c r="AB218" s="1">
        <f t="shared" si="98"/>
        <v>1</v>
      </c>
      <c r="AD218" s="1">
        <f t="shared" si="99"/>
        <v>63</v>
      </c>
      <c r="AE218" s="2">
        <f t="shared" si="100"/>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6"/>
        <v>1</v>
      </c>
    </row>
    <row r="219" spans="1:36" ht="12" customHeight="1" x14ac:dyDescent="0.15">
      <c r="A219" s="64">
        <f t="shared" si="73"/>
        <v>0</v>
      </c>
      <c r="B219" s="64">
        <f t="shared" si="74"/>
        <v>0</v>
      </c>
      <c r="C219" s="57">
        <f t="shared" si="87"/>
        <v>62</v>
      </c>
      <c r="F219" s="59">
        <f>IF(C219&lt;C$6,0,VLOOKUP(C219,index!$A:$M,2,0))</f>
        <v>170</v>
      </c>
      <c r="G219" s="57" t="str">
        <f t="shared" si="75"/>
        <v/>
      </c>
      <c r="H219" s="58" t="str">
        <f>IF(G219="I",$K219,IF(G219="II",$K219-SUM(H$8:H218),IF(G219="III",$K219-SUM(H$8:H218),IF(G219="IV",$K219-SUM(H$8:H218),IF(G219="V",1-SUM(H$8:H218)," ")))))</f>
        <v xml:space="preserve"> </v>
      </c>
      <c r="I219" s="66" t="str">
        <f t="shared" si="76"/>
        <v/>
      </c>
      <c r="L219" s="62" t="str">
        <f t="shared" si="77"/>
        <v xml:space="preserve"> </v>
      </c>
      <c r="P219" s="58" t="str">
        <f>IF(O219="Plus",$K219,IF(O219="Basis",$K219-SUM(P$8:P218),IF(O219="Breedte",$K219-SUM(P$8:P218),IF(O218="Breedte",1-SUM(P$8:P218)," "))))</f>
        <v xml:space="preserve"> </v>
      </c>
      <c r="Q219" s="56" t="str">
        <f t="shared" si="92"/>
        <v/>
      </c>
      <c r="R219" s="196">
        <f t="shared" si="79"/>
        <v>170</v>
      </c>
      <c r="S219" s="1">
        <f t="shared" si="93"/>
        <v>62</v>
      </c>
      <c r="T219" s="2">
        <f t="shared" si="9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95"/>
        <v>1</v>
      </c>
      <c r="Z219" s="1">
        <f t="shared" si="96"/>
        <v>1</v>
      </c>
      <c r="AA219" s="1">
        <f t="shared" si="97"/>
        <v>1</v>
      </c>
      <c r="AB219" s="1">
        <f t="shared" si="98"/>
        <v>1</v>
      </c>
      <c r="AD219" s="1">
        <f t="shared" si="99"/>
        <v>62</v>
      </c>
      <c r="AE219" s="2">
        <f t="shared" si="100"/>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6"/>
        <v>1</v>
      </c>
    </row>
    <row r="220" spans="1:36" ht="12" customHeight="1" x14ac:dyDescent="0.15">
      <c r="A220" s="64">
        <f t="shared" si="73"/>
        <v>0</v>
      </c>
      <c r="B220" s="64">
        <f t="shared" si="74"/>
        <v>0</v>
      </c>
      <c r="C220" s="57">
        <f t="shared" si="87"/>
        <v>61</v>
      </c>
      <c r="F220" s="59">
        <f>IF(C220&lt;C$6,0,VLOOKUP(C220,index!$A:$M,2,0))</f>
        <v>169</v>
      </c>
      <c r="G220" s="57" t="str">
        <f t="shared" si="75"/>
        <v/>
      </c>
      <c r="H220" s="58" t="str">
        <f>IF(G220="I",$K220,IF(G220="II",$K220-SUM(H$8:H219),IF(G220="III",$K220-SUM(H$8:H219),IF(G220="IV",$K220-SUM(H$8:H219),IF(G220="V",1-SUM(H$8:H219)," ")))))</f>
        <v xml:space="preserve"> </v>
      </c>
      <c r="I220" s="66" t="str">
        <f t="shared" si="76"/>
        <v/>
      </c>
      <c r="L220" s="62" t="str">
        <f t="shared" si="77"/>
        <v xml:space="preserve"> </v>
      </c>
      <c r="P220" s="58" t="str">
        <f>IF(O220="Plus",$K220,IF(O220="Basis",$K220-SUM(P$8:P219),IF(O220="Breedte",$K220-SUM(P$8:P219),IF(O219="Breedte",1-SUM(P$8:P219)," "))))</f>
        <v xml:space="preserve"> </v>
      </c>
      <c r="Q220" s="56" t="str">
        <f t="shared" si="92"/>
        <v/>
      </c>
      <c r="R220" s="196">
        <f t="shared" si="79"/>
        <v>169</v>
      </c>
      <c r="S220" s="1">
        <f t="shared" si="93"/>
        <v>61</v>
      </c>
      <c r="T220" s="2">
        <f t="shared" si="9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95"/>
        <v>1</v>
      </c>
      <c r="Z220" s="1">
        <f t="shared" si="96"/>
        <v>1</v>
      </c>
      <c r="AA220" s="1">
        <f t="shared" si="97"/>
        <v>1</v>
      </c>
      <c r="AB220" s="1">
        <f t="shared" si="98"/>
        <v>1</v>
      </c>
      <c r="AD220" s="1">
        <f t="shared" si="99"/>
        <v>61</v>
      </c>
      <c r="AE220" s="2">
        <f t="shared" si="100"/>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6"/>
        <v>1</v>
      </c>
    </row>
    <row r="221" spans="1:36" ht="12" customHeight="1" x14ac:dyDescent="0.15">
      <c r="A221" s="64">
        <f t="shared" si="73"/>
        <v>0</v>
      </c>
      <c r="B221" s="64">
        <f t="shared" si="74"/>
        <v>0</v>
      </c>
      <c r="C221" s="57">
        <f t="shared" si="87"/>
        <v>60</v>
      </c>
      <c r="F221" s="59">
        <f>IF(C221&lt;C$6,0,VLOOKUP(C221,index!$A:$M,2,0))</f>
        <v>169</v>
      </c>
      <c r="G221" s="57" t="str">
        <f t="shared" si="75"/>
        <v/>
      </c>
      <c r="H221" s="58" t="str">
        <f>IF(G221="I",$K221,IF(G221="II",$K221-SUM(H$8:H220),IF(G221="III",$K221-SUM(H$8:H220),IF(G221="IV",$K221-SUM(H$8:H220),IF(G221="V",1-SUM(H$8:H220)," ")))))</f>
        <v xml:space="preserve"> </v>
      </c>
      <c r="I221" s="66" t="str">
        <f t="shared" si="76"/>
        <v/>
      </c>
      <c r="L221" s="62" t="str">
        <f t="shared" si="77"/>
        <v xml:space="preserve"> </v>
      </c>
      <c r="P221" s="58" t="str">
        <f>IF(O221="Plus",$K221,IF(O221="Basis",$K221-SUM(P$8:P220),IF(O221="Breedte",$K221-SUM(P$8:P220),IF(O220="Breedte",1-SUM(P$8:P220)," "))))</f>
        <v xml:space="preserve"> </v>
      </c>
      <c r="Q221" s="56" t="str">
        <f t="shared" si="92"/>
        <v/>
      </c>
      <c r="R221" s="196">
        <f t="shared" si="79"/>
        <v>169</v>
      </c>
      <c r="S221" s="1">
        <f t="shared" si="93"/>
        <v>60</v>
      </c>
      <c r="T221" s="2">
        <f t="shared" si="9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95"/>
        <v>1</v>
      </c>
      <c r="Z221" s="1">
        <f t="shared" si="96"/>
        <v>1</v>
      </c>
      <c r="AA221" s="1">
        <f t="shared" si="97"/>
        <v>1</v>
      </c>
      <c r="AB221" s="1">
        <f t="shared" si="98"/>
        <v>1</v>
      </c>
      <c r="AD221" s="1">
        <f t="shared" si="99"/>
        <v>60</v>
      </c>
      <c r="AE221" s="2">
        <f t="shared" si="100"/>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6"/>
        <v>1</v>
      </c>
    </row>
    <row r="222" spans="1:36" ht="12" customHeight="1" x14ac:dyDescent="0.15">
      <c r="A222" s="64">
        <f t="shared" si="73"/>
        <v>0</v>
      </c>
      <c r="B222" s="64">
        <f t="shared" si="74"/>
        <v>0</v>
      </c>
      <c r="C222" s="57">
        <f t="shared" si="87"/>
        <v>59</v>
      </c>
      <c r="F222" s="59">
        <f>IF(C222&lt;C$6,0,VLOOKUP(C222,index!$A:$M,2,0))</f>
        <v>169</v>
      </c>
      <c r="G222" s="57" t="str">
        <f t="shared" si="75"/>
        <v/>
      </c>
      <c r="H222" s="58" t="str">
        <f>IF(G222="I",$K222,IF(G222="II",$K222-SUM(H$8:H221),IF(G222="III",$K222-SUM(H$8:H221),IF(G222="IV",$K222-SUM(H$8:H221),IF(G222="V",1-SUM(H$8:H221)," ")))))</f>
        <v xml:space="preserve"> </v>
      </c>
      <c r="I222" s="66" t="str">
        <f t="shared" si="76"/>
        <v/>
      </c>
      <c r="L222" s="62" t="str">
        <f t="shared" si="77"/>
        <v xml:space="preserve"> </v>
      </c>
      <c r="P222" s="58" t="str">
        <f>IF(O222="Plus",$K222,IF(O222="Basis",$K222-SUM(P$8:P221),IF(O222="Breedte",$K222-SUM(P$8:P221),IF(O221="Breedte",1-SUM(P$8:P221)," "))))</f>
        <v xml:space="preserve"> </v>
      </c>
      <c r="Q222" s="56" t="str">
        <f t="shared" si="92"/>
        <v/>
      </c>
      <c r="R222" s="196">
        <f t="shared" si="79"/>
        <v>169</v>
      </c>
      <c r="S222" s="1">
        <f t="shared" si="93"/>
        <v>59</v>
      </c>
      <c r="T222" s="2">
        <f t="shared" si="9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95"/>
        <v>1</v>
      </c>
      <c r="Z222" s="1">
        <f t="shared" si="96"/>
        <v>1</v>
      </c>
      <c r="AA222" s="1">
        <f t="shared" si="97"/>
        <v>1</v>
      </c>
      <c r="AB222" s="1">
        <f t="shared" si="98"/>
        <v>1</v>
      </c>
      <c r="AD222" s="1">
        <f t="shared" si="99"/>
        <v>59</v>
      </c>
      <c r="AE222" s="2">
        <f t="shared" si="100"/>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6"/>
        <v>1</v>
      </c>
    </row>
    <row r="223" spans="1:36" ht="12" customHeight="1" x14ac:dyDescent="0.15">
      <c r="A223" s="64">
        <f t="shared" si="73"/>
        <v>0</v>
      </c>
      <c r="B223" s="64">
        <f t="shared" si="74"/>
        <v>0</v>
      </c>
      <c r="C223" s="57">
        <f t="shared" si="87"/>
        <v>58</v>
      </c>
      <c r="F223" s="59">
        <f>IF(C223&lt;C$6,0,VLOOKUP(C223,index!$A:$M,2,0))</f>
        <v>168</v>
      </c>
      <c r="G223" s="57" t="str">
        <f t="shared" si="75"/>
        <v/>
      </c>
      <c r="H223" s="58" t="str">
        <f>IF(G223="I",$K223,IF(G223="II",$K223-SUM(H$8:H222),IF(G223="III",$K223-SUM(H$8:H222),IF(G223="IV",$K223-SUM(H$8:H222),IF(G223="V",1-SUM(H$8:H222)," ")))))</f>
        <v xml:space="preserve"> </v>
      </c>
      <c r="I223" s="66" t="str">
        <f t="shared" si="76"/>
        <v/>
      </c>
      <c r="L223" s="62" t="str">
        <f t="shared" si="77"/>
        <v xml:space="preserve"> </v>
      </c>
      <c r="P223" s="58" t="str">
        <f>IF(O223="Plus",$K223,IF(O223="Basis",$K223-SUM(P$8:P222),IF(O223="Breedte",$K223-SUM(P$8:P222),IF(O222="Breedte",1-SUM(P$8:P222)," "))))</f>
        <v xml:space="preserve"> </v>
      </c>
      <c r="Q223" s="56" t="str">
        <f t="shared" si="92"/>
        <v/>
      </c>
      <c r="R223" s="196">
        <f t="shared" si="79"/>
        <v>168</v>
      </c>
      <c r="S223" s="1">
        <f t="shared" si="93"/>
        <v>58</v>
      </c>
      <c r="T223" s="2">
        <f t="shared" si="9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95"/>
        <v>1</v>
      </c>
      <c r="Z223" s="1">
        <f t="shared" si="96"/>
        <v>1</v>
      </c>
      <c r="AA223" s="1">
        <f t="shared" si="97"/>
        <v>1</v>
      </c>
      <c r="AB223" s="1">
        <f t="shared" si="98"/>
        <v>1</v>
      </c>
      <c r="AD223" s="1">
        <f t="shared" si="99"/>
        <v>58</v>
      </c>
      <c r="AE223" s="2">
        <f t="shared" si="100"/>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6"/>
        <v>1</v>
      </c>
    </row>
    <row r="224" spans="1:36" ht="12" customHeight="1" x14ac:dyDescent="0.15">
      <c r="A224" s="64">
        <f t="shared" si="73"/>
        <v>0</v>
      </c>
      <c r="B224" s="64">
        <f t="shared" si="74"/>
        <v>0</v>
      </c>
      <c r="C224" s="57">
        <f t="shared" si="87"/>
        <v>57</v>
      </c>
      <c r="F224" s="59">
        <f>IF(C224&lt;C$6,0,VLOOKUP(C224,index!$A:$M,2,0))</f>
        <v>168</v>
      </c>
      <c r="G224" s="57" t="str">
        <f t="shared" si="75"/>
        <v/>
      </c>
      <c r="H224" s="58" t="str">
        <f>IF(G224="I",$K224,IF(G224="II",$K224-SUM(H$8:H223),IF(G224="III",$K224-SUM(H$8:H223),IF(G224="IV",$K224-SUM(H$8:H223),IF(G224="V",1-SUM(H$8:H223)," ")))))</f>
        <v xml:space="preserve"> </v>
      </c>
      <c r="I224" s="66" t="str">
        <f t="shared" si="76"/>
        <v/>
      </c>
      <c r="L224" s="62" t="str">
        <f t="shared" si="77"/>
        <v xml:space="preserve"> </v>
      </c>
      <c r="P224" s="58" t="str">
        <f>IF(O224="Plus",$K224,IF(O224="Basis",$K224-SUM(P$8:P223),IF(O224="Breedte",$K224-SUM(P$8:P223),IF(O223="Breedte",1-SUM(P$8:P223)," "))))</f>
        <v xml:space="preserve"> </v>
      </c>
      <c r="Q224" s="56" t="str">
        <f t="shared" si="92"/>
        <v/>
      </c>
      <c r="R224" s="196">
        <f t="shared" si="79"/>
        <v>168</v>
      </c>
      <c r="S224" s="1">
        <f t="shared" si="93"/>
        <v>57</v>
      </c>
      <c r="T224" s="2">
        <f t="shared" si="9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95"/>
        <v>1</v>
      </c>
      <c r="Z224" s="1">
        <f t="shared" si="96"/>
        <v>1</v>
      </c>
      <c r="AA224" s="1">
        <f t="shared" si="97"/>
        <v>1</v>
      </c>
      <c r="AB224" s="1">
        <f t="shared" si="98"/>
        <v>1</v>
      </c>
      <c r="AD224" s="1">
        <f t="shared" si="99"/>
        <v>57</v>
      </c>
      <c r="AE224" s="2">
        <f t="shared" si="100"/>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6"/>
        <v>1</v>
      </c>
    </row>
    <row r="225" spans="1:36" ht="12" customHeight="1" x14ac:dyDescent="0.15">
      <c r="A225" s="64">
        <f t="shared" si="73"/>
        <v>0</v>
      </c>
      <c r="B225" s="64">
        <f t="shared" si="74"/>
        <v>0</v>
      </c>
      <c r="C225" s="57">
        <f t="shared" si="87"/>
        <v>56</v>
      </c>
      <c r="F225" s="59">
        <f>IF(C225&lt;C$6,0,VLOOKUP(C225,index!$A:$M,2,0))</f>
        <v>168</v>
      </c>
      <c r="G225" s="57" t="str">
        <f t="shared" si="75"/>
        <v/>
      </c>
      <c r="H225" s="58" t="str">
        <f>IF(G225="I",$K225,IF(G225="II",$K225-SUM(H$8:H224),IF(G225="III",$K225-SUM(H$8:H224),IF(G225="IV",$K225-SUM(H$8:H224),IF(G225="V",1-SUM(H$8:H224)," ")))))</f>
        <v xml:space="preserve"> </v>
      </c>
      <c r="I225" s="66" t="str">
        <f t="shared" si="76"/>
        <v/>
      </c>
      <c r="L225" s="62" t="str">
        <f t="shared" si="77"/>
        <v xml:space="preserve"> </v>
      </c>
      <c r="P225" s="58" t="str">
        <f>IF(O225="Plus",$K225,IF(O225="Basis",$K225-SUM(P$8:P224),IF(O225="Breedte",$K225-SUM(P$8:P224),IF(O224="Breedte",1-SUM(P$8:P224)," "))))</f>
        <v xml:space="preserve"> </v>
      </c>
      <c r="Q225" s="56" t="str">
        <f t="shared" si="92"/>
        <v/>
      </c>
      <c r="R225" s="196">
        <f t="shared" si="79"/>
        <v>168</v>
      </c>
      <c r="S225" s="1">
        <f t="shared" si="93"/>
        <v>56</v>
      </c>
      <c r="T225" s="2">
        <f t="shared" si="9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95"/>
        <v>1</v>
      </c>
      <c r="Z225" s="1">
        <f t="shared" si="96"/>
        <v>1</v>
      </c>
      <c r="AA225" s="1">
        <f t="shared" si="97"/>
        <v>1</v>
      </c>
      <c r="AB225" s="1">
        <f t="shared" si="98"/>
        <v>1</v>
      </c>
      <c r="AD225" s="1">
        <f t="shared" si="99"/>
        <v>56</v>
      </c>
      <c r="AE225" s="2">
        <f t="shared" si="100"/>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6"/>
        <v>1</v>
      </c>
    </row>
    <row r="226" spans="1:36" ht="12" customHeight="1" x14ac:dyDescent="0.15">
      <c r="A226" s="64">
        <f t="shared" si="73"/>
        <v>0</v>
      </c>
      <c r="B226" s="64">
        <f t="shared" si="74"/>
        <v>0</v>
      </c>
      <c r="C226" s="57">
        <f t="shared" si="87"/>
        <v>55</v>
      </c>
      <c r="F226" s="59">
        <f>IF(C226&lt;C$6,0,VLOOKUP(C226,index!$A:$M,2,0))</f>
        <v>167</v>
      </c>
      <c r="G226" s="57" t="str">
        <f t="shared" si="75"/>
        <v/>
      </c>
      <c r="H226" s="58" t="str">
        <f>IF(G226="I",$K226,IF(G226="II",$K226-SUM(H$8:H225),IF(G226="III",$K226-SUM(H$8:H225),IF(G226="IV",$K226-SUM(H$8:H225),IF(G226="V",1-SUM(H$8:H225)," ")))))</f>
        <v xml:space="preserve"> </v>
      </c>
      <c r="I226" s="66" t="str">
        <f t="shared" si="76"/>
        <v/>
      </c>
      <c r="L226" s="62" t="str">
        <f t="shared" si="77"/>
        <v xml:space="preserve"> </v>
      </c>
      <c r="P226" s="58" t="str">
        <f>IF(O226="Plus",$K226,IF(O226="Basis",$K226-SUM(P$8:P225),IF(O226="Breedte",$K226-SUM(P$8:P225),IF(O225="Breedte",1-SUM(P$8:P225)," "))))</f>
        <v xml:space="preserve"> </v>
      </c>
      <c r="Q226" s="56" t="str">
        <f t="shared" si="92"/>
        <v/>
      </c>
      <c r="R226" s="196">
        <f t="shared" si="79"/>
        <v>167</v>
      </c>
      <c r="S226" s="1">
        <f t="shared" si="93"/>
        <v>55</v>
      </c>
      <c r="T226" s="2">
        <f t="shared" si="9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95"/>
        <v>1</v>
      </c>
      <c r="Z226" s="1">
        <f t="shared" si="96"/>
        <v>1</v>
      </c>
      <c r="AA226" s="1">
        <f t="shared" si="97"/>
        <v>1</v>
      </c>
      <c r="AB226" s="1">
        <f t="shared" si="98"/>
        <v>1</v>
      </c>
      <c r="AD226" s="1">
        <f t="shared" si="99"/>
        <v>55</v>
      </c>
      <c r="AE226" s="2">
        <f t="shared" si="100"/>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6"/>
        <v>1</v>
      </c>
    </row>
    <row r="227" spans="1:36" ht="12" customHeight="1" x14ac:dyDescent="0.15">
      <c r="A227" s="64">
        <f t="shared" si="73"/>
        <v>0</v>
      </c>
      <c r="B227" s="64">
        <f t="shared" si="74"/>
        <v>0</v>
      </c>
      <c r="C227" s="57">
        <f t="shared" si="87"/>
        <v>54</v>
      </c>
      <c r="F227" s="59">
        <f>IF(C227&lt;C$6,0,VLOOKUP(C227,index!$A:$M,2,0))</f>
        <v>167</v>
      </c>
      <c r="G227" s="57" t="str">
        <f t="shared" si="75"/>
        <v/>
      </c>
      <c r="H227" s="58" t="str">
        <f>IF(G227="I",$K227,IF(G227="II",$K227-SUM(H$8:H226),IF(G227="III",$K227-SUM(H$8:H226),IF(G227="IV",$K227-SUM(H$8:H226),IF(G227="V",1-SUM(H$8:H226)," ")))))</f>
        <v xml:space="preserve"> </v>
      </c>
      <c r="I227" s="66" t="str">
        <f t="shared" si="76"/>
        <v/>
      </c>
      <c r="L227" s="62" t="str">
        <f t="shared" si="77"/>
        <v xml:space="preserve"> </v>
      </c>
      <c r="P227" s="58" t="str">
        <f>IF(O227="Plus",$K227,IF(O227="Basis",$K227-SUM(P$8:P226),IF(O227="Breedte",$K227-SUM(P$8:P226),IF(O226="Breedte",1-SUM(P$8:P226)," "))))</f>
        <v xml:space="preserve"> </v>
      </c>
      <c r="Q227" s="56" t="str">
        <f t="shared" si="92"/>
        <v/>
      </c>
      <c r="R227" s="196">
        <f t="shared" si="79"/>
        <v>167</v>
      </c>
      <c r="S227" s="1">
        <f t="shared" si="93"/>
        <v>54</v>
      </c>
      <c r="T227" s="2">
        <f t="shared" si="9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95"/>
        <v>1</v>
      </c>
      <c r="Z227" s="1">
        <f t="shared" si="96"/>
        <v>1</v>
      </c>
      <c r="AA227" s="1">
        <f t="shared" si="97"/>
        <v>1</v>
      </c>
      <c r="AB227" s="1">
        <f t="shared" si="98"/>
        <v>1</v>
      </c>
      <c r="AD227" s="1">
        <f t="shared" si="99"/>
        <v>54</v>
      </c>
      <c r="AE227" s="2">
        <f t="shared" si="100"/>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6"/>
        <v>1</v>
      </c>
    </row>
    <row r="228" spans="1:36" ht="12" customHeight="1" x14ac:dyDescent="0.15">
      <c r="A228" s="64">
        <f t="shared" si="73"/>
        <v>0</v>
      </c>
      <c r="B228" s="64">
        <f t="shared" si="74"/>
        <v>0</v>
      </c>
      <c r="C228" s="57">
        <f t="shared" si="87"/>
        <v>53</v>
      </c>
      <c r="F228" s="59">
        <f>IF(C228&lt;C$6,0,VLOOKUP(C228,index!$A:$M,2,0))</f>
        <v>167</v>
      </c>
      <c r="G228" s="57" t="str">
        <f t="shared" si="75"/>
        <v/>
      </c>
      <c r="H228" s="58" t="str">
        <f>IF(G228="I",$K228,IF(G228="II",$K228-SUM(H$8:H227),IF(G228="III",$K228-SUM(H$8:H227),IF(G228="IV",$K228-SUM(H$8:H227),IF(G228="V",1-SUM(H$8:H227)," ")))))</f>
        <v xml:space="preserve"> </v>
      </c>
      <c r="I228" s="66" t="str">
        <f t="shared" si="76"/>
        <v/>
      </c>
      <c r="L228" s="62" t="str">
        <f t="shared" si="77"/>
        <v xml:space="preserve"> </v>
      </c>
      <c r="P228" s="58" t="str">
        <f>IF(O228="Plus",$K228,IF(O228="Basis",$K228-SUM(P$8:P227),IF(O228="Breedte",$K228-SUM(P$8:P227),IF(O227="Breedte",1-SUM(P$8:P227)," "))))</f>
        <v xml:space="preserve"> </v>
      </c>
      <c r="Q228" s="56" t="str">
        <f t="shared" si="92"/>
        <v/>
      </c>
      <c r="R228" s="196">
        <f t="shared" si="79"/>
        <v>167</v>
      </c>
      <c r="S228" s="1">
        <f t="shared" si="93"/>
        <v>53</v>
      </c>
      <c r="T228" s="2">
        <f t="shared" si="9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95"/>
        <v>1</v>
      </c>
      <c r="Z228" s="1">
        <f t="shared" si="96"/>
        <v>1</v>
      </c>
      <c r="AA228" s="1">
        <f t="shared" si="97"/>
        <v>1</v>
      </c>
      <c r="AB228" s="1">
        <f t="shared" si="98"/>
        <v>1</v>
      </c>
      <c r="AD228" s="1">
        <f t="shared" si="99"/>
        <v>53</v>
      </c>
      <c r="AE228" s="2">
        <f t="shared" si="100"/>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6"/>
        <v>1</v>
      </c>
    </row>
    <row r="229" spans="1:36" ht="12" customHeight="1" x14ac:dyDescent="0.15">
      <c r="A229" s="64">
        <f t="shared" si="73"/>
        <v>0</v>
      </c>
      <c r="B229" s="64">
        <f t="shared" si="74"/>
        <v>0</v>
      </c>
      <c r="C229" s="57">
        <f t="shared" si="87"/>
        <v>52</v>
      </c>
      <c r="F229" s="59">
        <f>IF(C229&lt;C$6,0,VLOOKUP(C229,index!$A:$M,2,0))</f>
        <v>166</v>
      </c>
      <c r="G229" s="57" t="str">
        <f t="shared" si="75"/>
        <v/>
      </c>
      <c r="H229" s="58" t="str">
        <f>IF(G229="I",$K229,IF(G229="II",$K229-SUM(H$8:H228),IF(G229="III",$K229-SUM(H$8:H228),IF(G229="IV",$K229-SUM(H$8:H228),IF(G229="V",1-SUM(H$8:H228)," ")))))</f>
        <v xml:space="preserve"> </v>
      </c>
      <c r="I229" s="66" t="str">
        <f t="shared" si="76"/>
        <v/>
      </c>
      <c r="L229" s="62" t="str">
        <f t="shared" si="77"/>
        <v xml:space="preserve"> </v>
      </c>
      <c r="P229" s="58" t="str">
        <f>IF(O229="Plus",$K229,IF(O229="Basis",$K229-SUM(P$8:P228),IF(O229="Breedte",$K229-SUM(P$8:P228),IF(O228="Breedte",1-SUM(P$8:P228)," "))))</f>
        <v xml:space="preserve"> </v>
      </c>
      <c r="Q229" s="56" t="str">
        <f t="shared" si="92"/>
        <v/>
      </c>
      <c r="R229" s="196">
        <f t="shared" si="79"/>
        <v>166</v>
      </c>
      <c r="S229" s="1">
        <f t="shared" si="93"/>
        <v>52</v>
      </c>
      <c r="T229" s="2">
        <f t="shared" si="9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95"/>
        <v>1</v>
      </c>
      <c r="Z229" s="1">
        <f t="shared" si="96"/>
        <v>1</v>
      </c>
      <c r="AA229" s="1">
        <f t="shared" si="97"/>
        <v>1</v>
      </c>
      <c r="AB229" s="1">
        <f t="shared" si="98"/>
        <v>1</v>
      </c>
      <c r="AD229" s="1">
        <f t="shared" si="99"/>
        <v>52</v>
      </c>
      <c r="AE229" s="2">
        <f t="shared" si="100"/>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6"/>
        <v>1</v>
      </c>
    </row>
    <row r="230" spans="1:36" ht="12" customHeight="1" x14ac:dyDescent="0.15">
      <c r="A230" s="64">
        <f t="shared" si="73"/>
        <v>0</v>
      </c>
      <c r="B230" s="64">
        <f t="shared" si="74"/>
        <v>0</v>
      </c>
      <c r="C230" s="57">
        <f t="shared" si="87"/>
        <v>51</v>
      </c>
      <c r="F230" s="59">
        <f>IF(C230&lt;C$6,0,VLOOKUP(C230,index!$A:$M,2,0))</f>
        <v>166</v>
      </c>
      <c r="G230" s="57" t="str">
        <f t="shared" si="75"/>
        <v/>
      </c>
      <c r="H230" s="58" t="str">
        <f>IF(G230="I",$K230,IF(G230="II",$K230-SUM(H$8:H229),IF(G230="III",$K230-SUM(H$8:H229),IF(G230="IV",$K230-SUM(H$8:H229),IF(G230="V",1-SUM(H$8:H229)," ")))))</f>
        <v xml:space="preserve"> </v>
      </c>
      <c r="I230" s="66" t="str">
        <f t="shared" si="76"/>
        <v/>
      </c>
      <c r="L230" s="62" t="str">
        <f t="shared" si="77"/>
        <v xml:space="preserve"> </v>
      </c>
      <c r="P230" s="58" t="str">
        <f>IF(O230="Plus",$K230,IF(O230="Basis",$K230-SUM(P$8:P229),IF(O230="Breedte",$K230-SUM(P$8:P229),IF(O229="Breedte",1-SUM(P$8:P229)," "))))</f>
        <v xml:space="preserve"> </v>
      </c>
      <c r="Q230" s="56" t="str">
        <f t="shared" si="92"/>
        <v/>
      </c>
      <c r="R230" s="196">
        <f t="shared" si="79"/>
        <v>166</v>
      </c>
      <c r="S230" s="1">
        <f t="shared" si="93"/>
        <v>51</v>
      </c>
      <c r="T230" s="2">
        <f t="shared" si="9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95"/>
        <v>1</v>
      </c>
      <c r="Z230" s="1">
        <f t="shared" si="96"/>
        <v>1</v>
      </c>
      <c r="AA230" s="1">
        <f t="shared" si="97"/>
        <v>1</v>
      </c>
      <c r="AB230" s="1">
        <f t="shared" si="98"/>
        <v>1</v>
      </c>
      <c r="AD230" s="1">
        <f t="shared" si="99"/>
        <v>51</v>
      </c>
      <c r="AE230" s="2">
        <f t="shared" si="100"/>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6"/>
        <v>1</v>
      </c>
    </row>
    <row r="231" spans="1:36" ht="12" customHeight="1" x14ac:dyDescent="0.15">
      <c r="A231" s="64">
        <f t="shared" si="73"/>
        <v>0</v>
      </c>
      <c r="B231" s="64">
        <f t="shared" si="74"/>
        <v>0</v>
      </c>
      <c r="C231" s="57">
        <f t="shared" si="87"/>
        <v>50</v>
      </c>
      <c r="F231" s="59">
        <f>IF(C231&lt;C$6,0,VLOOKUP(C231,index!$A:$M,2,0))</f>
        <v>166</v>
      </c>
      <c r="G231" s="57" t="str">
        <f t="shared" si="75"/>
        <v/>
      </c>
      <c r="H231" s="58" t="str">
        <f>IF(G231="I",$K231,IF(G231="II",$K231-SUM(H$8:H230),IF(G231="III",$K231-SUM(H$8:H230),IF(G231="IV",$K231-SUM(H$8:H230),IF(G231="V",1-SUM(H$8:H230)," ")))))</f>
        <v xml:space="preserve"> </v>
      </c>
      <c r="I231" s="66" t="str">
        <f t="shared" si="76"/>
        <v/>
      </c>
      <c r="L231" s="62" t="str">
        <f t="shared" si="77"/>
        <v xml:space="preserve"> </v>
      </c>
      <c r="P231" s="58" t="str">
        <f>IF(O231="Plus",$K231,IF(O231="Basis",$K231-SUM(P$8:P230),IF(O231="Breedte",$K231-SUM(P$8:P230),IF(O230="Breedte",1-SUM(P$8:P230)," "))))</f>
        <v xml:space="preserve"> </v>
      </c>
      <c r="Q231" s="56" t="str">
        <f t="shared" si="92"/>
        <v/>
      </c>
      <c r="R231" s="196">
        <f t="shared" si="79"/>
        <v>166</v>
      </c>
      <c r="S231" s="1">
        <f t="shared" si="93"/>
        <v>50</v>
      </c>
      <c r="T231" s="2">
        <f t="shared" si="9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95"/>
        <v>1</v>
      </c>
      <c r="Z231" s="1">
        <f t="shared" si="96"/>
        <v>1</v>
      </c>
      <c r="AA231" s="1">
        <f t="shared" si="97"/>
        <v>1</v>
      </c>
      <c r="AB231" s="1">
        <f t="shared" si="98"/>
        <v>1</v>
      </c>
      <c r="AD231" s="1">
        <f t="shared" si="99"/>
        <v>50</v>
      </c>
      <c r="AE231" s="2">
        <f t="shared" si="100"/>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6"/>
        <v>1</v>
      </c>
    </row>
    <row r="232" spans="1:36" ht="12" customHeight="1" x14ac:dyDescent="0.15">
      <c r="A232" s="64">
        <f t="shared" si="73"/>
        <v>0</v>
      </c>
      <c r="B232" s="64">
        <f t="shared" si="74"/>
        <v>0</v>
      </c>
      <c r="C232" s="57">
        <f t="shared" si="87"/>
        <v>49</v>
      </c>
      <c r="F232" s="59">
        <f>IF(C232&lt;C$6,0,VLOOKUP(C232,index!$A:$M,2,0))</f>
        <v>165</v>
      </c>
      <c r="G232" s="57" t="str">
        <f t="shared" si="75"/>
        <v/>
      </c>
      <c r="H232" s="58" t="str">
        <f>IF(G232="I",$K232,IF(G232="II",$K232-SUM(H$8:H231),IF(G232="III",$K232-SUM(H$8:H231),IF(G232="IV",$K232-SUM(H$8:H231),IF(G232="V",1-SUM(H$8:H231)," ")))))</f>
        <v xml:space="preserve"> </v>
      </c>
      <c r="I232" s="66" t="str">
        <f t="shared" si="76"/>
        <v/>
      </c>
      <c r="L232" s="62" t="str">
        <f t="shared" si="77"/>
        <v xml:space="preserve"> </v>
      </c>
      <c r="P232" s="58" t="str">
        <f>IF(O232="Plus",$K232,IF(O232="Basis",$K232-SUM(P$8:P231),IF(O232="Breedte",$K232-SUM(P$8:P231),IF(O231="Breedte",1-SUM(P$8:P231)," "))))</f>
        <v xml:space="preserve"> </v>
      </c>
      <c r="Q232" s="56" t="str">
        <f t="shared" si="92"/>
        <v/>
      </c>
      <c r="R232" s="196">
        <f t="shared" si="79"/>
        <v>165</v>
      </c>
      <c r="S232" s="1">
        <f t="shared" si="93"/>
        <v>49</v>
      </c>
      <c r="T232" s="2">
        <f t="shared" si="9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95"/>
        <v>1</v>
      </c>
      <c r="Z232" s="1">
        <f t="shared" si="96"/>
        <v>1</v>
      </c>
      <c r="AA232" s="1">
        <f t="shared" si="97"/>
        <v>1</v>
      </c>
      <c r="AB232" s="1">
        <f t="shared" si="98"/>
        <v>1</v>
      </c>
      <c r="AD232" s="1">
        <f t="shared" si="99"/>
        <v>49</v>
      </c>
      <c r="AE232" s="2">
        <f t="shared" si="100"/>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6"/>
        <v>1</v>
      </c>
    </row>
    <row r="233" spans="1:36" ht="12" customHeight="1" x14ac:dyDescent="0.15">
      <c r="A233" s="64">
        <f t="shared" si="73"/>
        <v>0</v>
      </c>
      <c r="B233" s="64">
        <f t="shared" si="74"/>
        <v>0</v>
      </c>
      <c r="C233" s="57">
        <f t="shared" si="87"/>
        <v>48</v>
      </c>
      <c r="F233" s="59">
        <f>IF(C233&lt;C$6,0,VLOOKUP(C233,index!$A:$M,2,0))</f>
        <v>165</v>
      </c>
      <c r="G233" s="57" t="str">
        <f t="shared" si="75"/>
        <v/>
      </c>
      <c r="H233" s="58" t="str">
        <f>IF(G233="I",$K233,IF(G233="II",$K233-SUM(H$8:H232),IF(G233="III",$K233-SUM(H$8:H232),IF(G233="IV",$K233-SUM(H$8:H232),IF(G233="V",1-SUM(H$8:H232)," ")))))</f>
        <v xml:space="preserve"> </v>
      </c>
      <c r="I233" s="66" t="str">
        <f t="shared" si="76"/>
        <v/>
      </c>
      <c r="L233" s="62" t="str">
        <f t="shared" si="77"/>
        <v xml:space="preserve"> </v>
      </c>
      <c r="P233" s="58" t="str">
        <f>IF(O233="Plus",$K233,IF(O233="Basis",$K233-SUM(P$8:P232),IF(O233="Breedte",$K233-SUM(P$8:P232),IF(O232="Breedte",1-SUM(P$8:P232)," "))))</f>
        <v xml:space="preserve"> </v>
      </c>
      <c r="Q233" s="56" t="str">
        <f t="shared" si="92"/>
        <v/>
      </c>
      <c r="R233" s="196">
        <f t="shared" si="79"/>
        <v>165</v>
      </c>
      <c r="S233" s="1">
        <f t="shared" si="93"/>
        <v>48</v>
      </c>
      <c r="T233" s="2">
        <f t="shared" si="9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95"/>
        <v>1</v>
      </c>
      <c r="Z233" s="1">
        <f t="shared" si="96"/>
        <v>1</v>
      </c>
      <c r="AA233" s="1">
        <f t="shared" si="97"/>
        <v>1</v>
      </c>
      <c r="AB233" s="1">
        <f t="shared" si="98"/>
        <v>1</v>
      </c>
      <c r="AD233" s="1">
        <f t="shared" si="99"/>
        <v>48</v>
      </c>
      <c r="AE233" s="2">
        <f t="shared" si="100"/>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6"/>
        <v>1</v>
      </c>
    </row>
    <row r="234" spans="1:36" ht="12" customHeight="1" x14ac:dyDescent="0.15">
      <c r="A234" s="64">
        <f t="shared" si="73"/>
        <v>0</v>
      </c>
      <c r="B234" s="64">
        <f t="shared" si="74"/>
        <v>0</v>
      </c>
      <c r="C234" s="57">
        <f t="shared" si="87"/>
        <v>47</v>
      </c>
      <c r="F234" s="59">
        <f>IF(C234&lt;C$6,0,VLOOKUP(C234,index!$A:$M,2,0))</f>
        <v>165</v>
      </c>
      <c r="G234" s="57" t="str">
        <f t="shared" si="75"/>
        <v/>
      </c>
      <c r="H234" s="58" t="str">
        <f>IF(G234="I",$K234,IF(G234="II",$K234-SUM(H$8:H233),IF(G234="III",$K234-SUM(H$8:H233),IF(G234="IV",$K234-SUM(H$8:H233),IF(G234="V",1-SUM(H$8:H233)," ")))))</f>
        <v xml:space="preserve"> </v>
      </c>
      <c r="I234" s="66" t="str">
        <f t="shared" si="76"/>
        <v/>
      </c>
      <c r="L234" s="62" t="str">
        <f t="shared" si="77"/>
        <v xml:space="preserve"> </v>
      </c>
      <c r="P234" s="58" t="str">
        <f>IF(O234="Plus",$K234,IF(O234="Basis",$K234-SUM(P$8:P233),IF(O234="Breedte",$K234-SUM(P$8:P233),IF(O233="Breedte",1-SUM(P$8:P233)," "))))</f>
        <v xml:space="preserve"> </v>
      </c>
      <c r="Q234" s="56" t="str">
        <f t="shared" si="92"/>
        <v/>
      </c>
      <c r="R234" s="196">
        <f t="shared" si="79"/>
        <v>165</v>
      </c>
      <c r="S234" s="1">
        <f t="shared" si="93"/>
        <v>47</v>
      </c>
      <c r="T234" s="2">
        <f t="shared" si="9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95"/>
        <v>1</v>
      </c>
      <c r="Z234" s="1">
        <f t="shared" si="96"/>
        <v>1</v>
      </c>
      <c r="AA234" s="1">
        <f t="shared" si="97"/>
        <v>1</v>
      </c>
      <c r="AB234" s="1">
        <f t="shared" si="98"/>
        <v>1</v>
      </c>
      <c r="AD234" s="1">
        <f t="shared" si="99"/>
        <v>47</v>
      </c>
      <c r="AE234" s="2">
        <f t="shared" si="100"/>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6"/>
        <v>1</v>
      </c>
    </row>
    <row r="235" spans="1:36" ht="12" customHeight="1" x14ac:dyDescent="0.15">
      <c r="A235" s="64">
        <f t="shared" si="73"/>
        <v>0</v>
      </c>
      <c r="B235" s="64">
        <f t="shared" si="74"/>
        <v>0</v>
      </c>
      <c r="C235" s="57">
        <f t="shared" si="87"/>
        <v>46</v>
      </c>
      <c r="F235" s="59">
        <f>IF(C235&lt;C$6,0,VLOOKUP(C235,index!$A:$M,2,0))</f>
        <v>164</v>
      </c>
      <c r="G235" s="57" t="str">
        <f t="shared" si="75"/>
        <v/>
      </c>
      <c r="H235" s="58" t="str">
        <f>IF(G235="I",$K235,IF(G235="II",$K235-SUM(H$8:H234),IF(G235="III",$K235-SUM(H$8:H234),IF(G235="IV",$K235-SUM(H$8:H234),IF(G235="V",1-SUM(H$8:H234)," ")))))</f>
        <v xml:space="preserve"> </v>
      </c>
      <c r="I235" s="66" t="str">
        <f t="shared" si="76"/>
        <v/>
      </c>
      <c r="L235" s="62" t="str">
        <f t="shared" si="77"/>
        <v xml:space="preserve"> </v>
      </c>
      <c r="P235" s="58" t="str">
        <f>IF(O235="Plus",$K235,IF(O235="Basis",$K235-SUM(P$8:P234),IF(O235="Breedte",$K235-SUM(P$8:P234),IF(O234="Breedte",1-SUM(P$8:P234)," "))))</f>
        <v xml:space="preserve"> </v>
      </c>
      <c r="Q235" s="56" t="str">
        <f t="shared" si="92"/>
        <v/>
      </c>
      <c r="R235" s="196">
        <f t="shared" si="79"/>
        <v>164</v>
      </c>
      <c r="S235" s="1">
        <f t="shared" si="93"/>
        <v>46</v>
      </c>
      <c r="T235" s="2">
        <f t="shared" si="9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95"/>
        <v>1</v>
      </c>
      <c r="Z235" s="1">
        <f t="shared" si="96"/>
        <v>1</v>
      </c>
      <c r="AA235" s="1">
        <f t="shared" si="97"/>
        <v>1</v>
      </c>
      <c r="AB235" s="1">
        <f t="shared" si="98"/>
        <v>1</v>
      </c>
      <c r="AD235" s="1">
        <f t="shared" si="99"/>
        <v>46</v>
      </c>
      <c r="AE235" s="2">
        <f t="shared" si="100"/>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6"/>
        <v>1</v>
      </c>
    </row>
    <row r="236" spans="1:36" ht="12" customHeight="1" x14ac:dyDescent="0.15">
      <c r="A236" s="64">
        <f t="shared" si="73"/>
        <v>0</v>
      </c>
      <c r="B236" s="64">
        <f t="shared" si="74"/>
        <v>0</v>
      </c>
      <c r="C236" s="57">
        <f t="shared" si="87"/>
        <v>45</v>
      </c>
      <c r="F236" s="59">
        <f>IF(C236&lt;C$6,0,VLOOKUP(C236,index!$A:$M,2,0))</f>
        <v>164</v>
      </c>
      <c r="G236" s="57" t="str">
        <f t="shared" si="75"/>
        <v/>
      </c>
      <c r="H236" s="58" t="str">
        <f>IF(G236="I",$K236,IF(G236="II",$K236-SUM(H$8:H235),IF(G236="III",$K236-SUM(H$8:H235),IF(G236="IV",$K236-SUM(H$8:H235),IF(G236="V",1-SUM(H$8:H235)," ")))))</f>
        <v xml:space="preserve"> </v>
      </c>
      <c r="I236" s="66" t="str">
        <f t="shared" si="76"/>
        <v/>
      </c>
      <c r="L236" s="62" t="str">
        <f t="shared" si="77"/>
        <v xml:space="preserve"> </v>
      </c>
      <c r="P236" s="58" t="str">
        <f>IF(O236="Plus",$K236,IF(O236="Basis",$K236-SUM(P$8:P235),IF(O236="Breedte",$K236-SUM(P$8:P235),IF(O235="Breedte",1-SUM(P$8:P235)," "))))</f>
        <v xml:space="preserve"> </v>
      </c>
      <c r="Q236" s="56" t="str">
        <f t="shared" si="92"/>
        <v/>
      </c>
      <c r="R236" s="196">
        <f t="shared" si="79"/>
        <v>164</v>
      </c>
      <c r="S236" s="1">
        <f t="shared" si="93"/>
        <v>45</v>
      </c>
      <c r="T236" s="2">
        <f t="shared" si="9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95"/>
        <v>1</v>
      </c>
      <c r="Z236" s="1">
        <f t="shared" si="96"/>
        <v>1</v>
      </c>
      <c r="AA236" s="1">
        <f t="shared" si="97"/>
        <v>1</v>
      </c>
      <c r="AB236" s="1">
        <f t="shared" si="98"/>
        <v>1</v>
      </c>
      <c r="AD236" s="1">
        <f t="shared" si="99"/>
        <v>45</v>
      </c>
      <c r="AE236" s="2">
        <f t="shared" si="100"/>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6"/>
        <v>1</v>
      </c>
    </row>
    <row r="237" spans="1:36" ht="12" customHeight="1" x14ac:dyDescent="0.15">
      <c r="A237" s="64">
        <f t="shared" si="73"/>
        <v>0</v>
      </c>
      <c r="B237" s="64">
        <f t="shared" si="74"/>
        <v>0</v>
      </c>
      <c r="C237" s="57">
        <f t="shared" si="87"/>
        <v>44</v>
      </c>
      <c r="F237" s="59">
        <f>IF(C237&lt;C$6,0,VLOOKUP(C237,index!$A:$M,2,0))</f>
        <v>164</v>
      </c>
      <c r="G237" s="57" t="str">
        <f t="shared" si="75"/>
        <v/>
      </c>
      <c r="H237" s="58" t="str">
        <f>IF(G237="I",$K237,IF(G237="II",$K237-SUM(H$8:H236),IF(G237="III",$K237-SUM(H$8:H236),IF(G237="IV",$K237-SUM(H$8:H236),IF(G237="V",1-SUM(H$8:H236)," ")))))</f>
        <v xml:space="preserve"> </v>
      </c>
      <c r="I237" s="66" t="str">
        <f t="shared" si="76"/>
        <v/>
      </c>
      <c r="L237" s="62" t="str">
        <f t="shared" si="77"/>
        <v xml:space="preserve"> </v>
      </c>
      <c r="P237" s="58" t="str">
        <f>IF(O237="Plus",$K237,IF(O237="Basis",$K237-SUM(P$8:P236),IF(O237="Breedte",$K237-SUM(P$8:P236),IF(O236="Breedte",1-SUM(P$8:P236)," "))))</f>
        <v xml:space="preserve"> </v>
      </c>
      <c r="Q237" s="56" t="str">
        <f t="shared" si="92"/>
        <v/>
      </c>
      <c r="R237" s="196">
        <f t="shared" si="79"/>
        <v>164</v>
      </c>
      <c r="S237" s="1">
        <f t="shared" si="93"/>
        <v>44</v>
      </c>
      <c r="T237" s="2">
        <f t="shared" si="9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95"/>
        <v>1</v>
      </c>
      <c r="Z237" s="1">
        <f t="shared" si="96"/>
        <v>1</v>
      </c>
      <c r="AA237" s="1">
        <f t="shared" si="97"/>
        <v>1</v>
      </c>
      <c r="AB237" s="1">
        <f t="shared" si="98"/>
        <v>1</v>
      </c>
      <c r="AD237" s="1">
        <f t="shared" si="99"/>
        <v>44</v>
      </c>
      <c r="AE237" s="2">
        <f t="shared" si="100"/>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6"/>
        <v>1</v>
      </c>
    </row>
    <row r="238" spans="1:36" ht="12" customHeight="1" x14ac:dyDescent="0.15">
      <c r="A238" s="64">
        <f t="shared" ref="A238:A301" si="101">IF(I238="A",25,IF(I238="B",25,IF(I238="C",25,IF(I238="D",15,IF(I238="E",10,0)))))</f>
        <v>0</v>
      </c>
      <c r="B238" s="64">
        <f t="shared" ref="B238:B301" si="102">IF(G238="I",20,IF(G238="II",20,IF(G238="III",20,IF(G238="IV",20,IF(G238="V",20,0)))))</f>
        <v>0</v>
      </c>
      <c r="C238" s="57">
        <f t="shared" ref="C238:C301" si="103">IF(C237-1&lt;C$6,C$6-1,C237-1)</f>
        <v>43</v>
      </c>
      <c r="F238" s="59">
        <f>IF(C238&lt;C$6,0,VLOOKUP(C238,index!$A:$M,2,0))</f>
        <v>163</v>
      </c>
      <c r="G238" s="57" t="str">
        <f t="shared" si="75"/>
        <v/>
      </c>
      <c r="H238" s="58" t="str">
        <f>IF(G238="I",$K238,IF(G238="II",$K238-SUM(H$8:H237),IF(G238="III",$K238-SUM(H$8:H237),IF(G238="IV",$K238-SUM(H$8:H237),IF(G238="V",1-SUM(H$8:H237)," ")))))</f>
        <v xml:space="preserve"> </v>
      </c>
      <c r="I238" s="66" t="str">
        <f t="shared" si="76"/>
        <v/>
      </c>
      <c r="L238" s="62" t="str">
        <f t="shared" ref="L238:L301" si="104">IF(U238=2,"Plus",IF(W238=2,"Basis",IF(X238=2,"Breedte"," ")))</f>
        <v xml:space="preserve"> </v>
      </c>
      <c r="P238" s="58" t="str">
        <f>IF(O238="Plus",$K238,IF(O238="Basis",$K238-SUM(P$8:P237),IF(O238="Breedte",$K238-SUM(P$8:P237),IF(O237="Breedte",1-SUM(P$8:P237)," "))))</f>
        <v xml:space="preserve"> </v>
      </c>
      <c r="Q238" s="56" t="str">
        <f t="shared" ref="Q238:Q301" si="105">IF(L237="plus",CONCATENATE(E238,", "),IF(L237="basis",IF(E238=0,"",CONCATENATE(E238,", ")),CONCATENATE(Q237,IF(E238=0,"",CONCATENATE(E238,", ")))))</f>
        <v/>
      </c>
      <c r="R238" s="196">
        <f t="shared" si="79"/>
        <v>163</v>
      </c>
      <c r="S238" s="1">
        <f t="shared" ref="S238:S301" si="106">C238</f>
        <v>43</v>
      </c>
      <c r="T238" s="2">
        <f t="shared" ref="T238:T301" si="107">K238</f>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ref="Y238:Y301" si="108">IF(D238=0,1,ABS(K238-0.2))</f>
        <v>1</v>
      </c>
      <c r="Z238" s="1">
        <f t="shared" ref="Z238:Z301" si="109">IF(D238=0,1,ABS(K238-0.5))</f>
        <v>1</v>
      </c>
      <c r="AA238" s="1">
        <f t="shared" ref="AA238:AA301" si="110">IF(D238=0,1,ABS(K238-0.8))</f>
        <v>1</v>
      </c>
      <c r="AB238" s="1">
        <f t="shared" ref="AB238:AB301" si="111">IF(D238=0,1,ABS(K238-1))</f>
        <v>1</v>
      </c>
      <c r="AD238" s="1">
        <f t="shared" ref="AD238:AD301" si="112">S238</f>
        <v>43</v>
      </c>
      <c r="AE238" s="2">
        <f t="shared" ref="AE238:AE301" si="113">K238</f>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ref="AJ238:AJ301" si="114">IF(AE238=0,1,ABS(AH238-0.25))</f>
        <v>1</v>
      </c>
    </row>
    <row r="239" spans="1:36" ht="12" customHeight="1" x14ac:dyDescent="0.15">
      <c r="A239" s="64">
        <f t="shared" si="101"/>
        <v>0</v>
      </c>
      <c r="B239" s="64">
        <f t="shared" si="102"/>
        <v>0</v>
      </c>
      <c r="C239" s="57">
        <f t="shared" si="103"/>
        <v>42</v>
      </c>
      <c r="F239" s="59">
        <f>IF(C239&lt;C$6,0,VLOOKUP(C239,index!$A:$M,2,0))</f>
        <v>163</v>
      </c>
      <c r="G239" s="57" t="str">
        <f t="shared" si="75"/>
        <v/>
      </c>
      <c r="H239" s="58" t="str">
        <f>IF(G239="I",$K239,IF(G239="II",$K239-SUM(H$8:H238),IF(G239="III",$K239-SUM(H$8:H238),IF(G239="IV",$K239-SUM(H$8:H238),IF(G239="V",1-SUM(H$8:H238)," ")))))</f>
        <v xml:space="preserve"> </v>
      </c>
      <c r="I239" s="66" t="str">
        <f t="shared" si="76"/>
        <v/>
      </c>
      <c r="L239" s="62" t="str">
        <f t="shared" si="104"/>
        <v xml:space="preserve"> </v>
      </c>
      <c r="P239" s="58" t="str">
        <f>IF(O239="Plus",$K239,IF(O239="Basis",$K239-SUM(P$8:P238),IF(O239="Breedte",$K239-SUM(P$8:P238),IF(O238="Breedte",1-SUM(P$8:P238)," "))))</f>
        <v xml:space="preserve"> </v>
      </c>
      <c r="Q239" s="56" t="str">
        <f t="shared" si="105"/>
        <v/>
      </c>
      <c r="R239" s="196">
        <f t="shared" si="79"/>
        <v>163</v>
      </c>
      <c r="S239" s="1">
        <f t="shared" si="106"/>
        <v>42</v>
      </c>
      <c r="T239" s="2">
        <f t="shared" si="107"/>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108"/>
        <v>1</v>
      </c>
      <c r="Z239" s="1">
        <f t="shared" si="109"/>
        <v>1</v>
      </c>
      <c r="AA239" s="1">
        <f t="shared" si="110"/>
        <v>1</v>
      </c>
      <c r="AB239" s="1">
        <f t="shared" si="111"/>
        <v>1</v>
      </c>
      <c r="AD239" s="1">
        <f t="shared" si="112"/>
        <v>42</v>
      </c>
      <c r="AE239" s="2">
        <f t="shared" si="113"/>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114"/>
        <v>1</v>
      </c>
    </row>
    <row r="240" spans="1:36" ht="12" customHeight="1" x14ac:dyDescent="0.15">
      <c r="A240" s="64">
        <f t="shared" si="101"/>
        <v>0</v>
      </c>
      <c r="B240" s="64">
        <f t="shared" si="102"/>
        <v>0</v>
      </c>
      <c r="C240" s="57">
        <f t="shared" si="103"/>
        <v>41</v>
      </c>
      <c r="F240" s="59">
        <f>IF(C240&lt;C$6,0,VLOOKUP(C240,index!$A:$M,2,0))</f>
        <v>163</v>
      </c>
      <c r="G240" s="57" t="str">
        <f t="shared" si="75"/>
        <v/>
      </c>
      <c r="H240" s="58" t="str">
        <f>IF(G240="I",$K240,IF(G240="II",$K240-SUM(H$8:H239),IF(G240="III",$K240-SUM(H$8:H239),IF(G240="IV",$K240-SUM(H$8:H239),IF(G240="V",1-SUM(H$8:H239)," ")))))</f>
        <v xml:space="preserve"> </v>
      </c>
      <c r="I240" s="66" t="str">
        <f t="shared" si="76"/>
        <v/>
      </c>
      <c r="L240" s="62" t="str">
        <f t="shared" si="104"/>
        <v xml:space="preserve"> </v>
      </c>
      <c r="P240" s="58" t="str">
        <f>IF(O240="Plus",$K240,IF(O240="Basis",$K240-SUM(P$8:P239),IF(O240="Breedte",$K240-SUM(P$8:P239),IF(O239="Breedte",1-SUM(P$8:P239)," "))))</f>
        <v xml:space="preserve"> </v>
      </c>
      <c r="Q240" s="56" t="str">
        <f t="shared" si="105"/>
        <v/>
      </c>
      <c r="R240" s="196">
        <f t="shared" si="79"/>
        <v>163</v>
      </c>
      <c r="S240" s="1">
        <f t="shared" si="106"/>
        <v>41</v>
      </c>
      <c r="T240" s="2">
        <f t="shared" si="107"/>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108"/>
        <v>1</v>
      </c>
      <c r="Z240" s="1">
        <f t="shared" si="109"/>
        <v>1</v>
      </c>
      <c r="AA240" s="1">
        <f t="shared" si="110"/>
        <v>1</v>
      </c>
      <c r="AB240" s="1">
        <f t="shared" si="111"/>
        <v>1</v>
      </c>
      <c r="AD240" s="1">
        <f t="shared" si="112"/>
        <v>41</v>
      </c>
      <c r="AE240" s="2">
        <f t="shared" si="113"/>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114"/>
        <v>1</v>
      </c>
    </row>
    <row r="241" spans="1:36" ht="12" customHeight="1" x14ac:dyDescent="0.15">
      <c r="A241" s="64">
        <f t="shared" si="101"/>
        <v>0</v>
      </c>
      <c r="B241" s="64">
        <f t="shared" si="102"/>
        <v>0</v>
      </c>
      <c r="C241" s="57">
        <f t="shared" si="103"/>
        <v>40</v>
      </c>
      <c r="F241" s="59">
        <f>IF(C241&lt;C$6,0,VLOOKUP(C241,index!$A:$M,2,0))</f>
        <v>162</v>
      </c>
      <c r="G241" s="57" t="str">
        <f t="shared" si="75"/>
        <v/>
      </c>
      <c r="H241" s="58" t="str">
        <f>IF(G241="I",$K241,IF(G241="II",$K241-SUM(H$8:H240),IF(G241="III",$K241-SUM(H$8:H240),IF(G241="IV",$K241-SUM(H$8:H240),IF(G241="V",1-SUM(H$8:H240)," ")))))</f>
        <v xml:space="preserve"> </v>
      </c>
      <c r="I241" s="66" t="str">
        <f t="shared" si="76"/>
        <v/>
      </c>
      <c r="L241" s="62" t="str">
        <f t="shared" si="104"/>
        <v xml:space="preserve"> </v>
      </c>
      <c r="P241" s="58" t="str">
        <f>IF(O241="Plus",$K241,IF(O241="Basis",$K241-SUM(P$8:P240),IF(O241="Breedte",$K241-SUM(P$8:P240),IF(O240="Breedte",1-SUM(P$8:P240)," "))))</f>
        <v xml:space="preserve"> </v>
      </c>
      <c r="Q241" s="56" t="str">
        <f t="shared" si="105"/>
        <v/>
      </c>
      <c r="R241" s="196">
        <f t="shared" si="79"/>
        <v>162</v>
      </c>
      <c r="S241" s="1">
        <f t="shared" si="106"/>
        <v>40</v>
      </c>
      <c r="T241" s="2">
        <f t="shared" si="107"/>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108"/>
        <v>1</v>
      </c>
      <c r="Z241" s="1">
        <f t="shared" si="109"/>
        <v>1</v>
      </c>
      <c r="AA241" s="1">
        <f t="shared" si="110"/>
        <v>1</v>
      </c>
      <c r="AB241" s="1">
        <f t="shared" si="111"/>
        <v>1</v>
      </c>
      <c r="AD241" s="1">
        <f t="shared" si="112"/>
        <v>40</v>
      </c>
      <c r="AE241" s="2">
        <f t="shared" si="113"/>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114"/>
        <v>1</v>
      </c>
    </row>
    <row r="242" spans="1:36" ht="12" customHeight="1" x14ac:dyDescent="0.15">
      <c r="A242" s="64">
        <f t="shared" si="101"/>
        <v>0</v>
      </c>
      <c r="B242" s="64">
        <f t="shared" si="102"/>
        <v>0</v>
      </c>
      <c r="C242" s="57">
        <f t="shared" si="103"/>
        <v>39</v>
      </c>
      <c r="F242" s="59">
        <f>IF(C242&lt;C$6,0,VLOOKUP(C242,index!$A:$M,2,0))</f>
        <v>162</v>
      </c>
      <c r="G242" s="57" t="str">
        <f t="shared" si="75"/>
        <v/>
      </c>
      <c r="H242" s="58" t="str">
        <f>IF(G242="I",$K242,IF(G242="II",$K242-SUM(H$8:H241),IF(G242="III",$K242-SUM(H$8:H241),IF(G242="IV",$K242-SUM(H$8:H241),IF(G242="V",1-SUM(H$8:H241)," ")))))</f>
        <v xml:space="preserve"> </v>
      </c>
      <c r="I242" s="66" t="str">
        <f t="shared" si="76"/>
        <v/>
      </c>
      <c r="L242" s="62" t="str">
        <f t="shared" si="104"/>
        <v xml:space="preserve"> </v>
      </c>
      <c r="P242" s="58" t="str">
        <f>IF(O242="Plus",$K242,IF(O242="Basis",$K242-SUM(P$8:P241),IF(O242="Breedte",$K242-SUM(P$8:P241),IF(O241="Breedte",1-SUM(P$8:P241)," "))))</f>
        <v xml:space="preserve"> </v>
      </c>
      <c r="Q242" s="56" t="str">
        <f t="shared" si="105"/>
        <v/>
      </c>
      <c r="R242" s="196">
        <f t="shared" si="79"/>
        <v>162</v>
      </c>
      <c r="S242" s="1">
        <f t="shared" si="106"/>
        <v>39</v>
      </c>
      <c r="T242" s="2">
        <f t="shared" si="107"/>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108"/>
        <v>1</v>
      </c>
      <c r="Z242" s="1">
        <f t="shared" si="109"/>
        <v>1</v>
      </c>
      <c r="AA242" s="1">
        <f t="shared" si="110"/>
        <v>1</v>
      </c>
      <c r="AB242" s="1">
        <f t="shared" si="111"/>
        <v>1</v>
      </c>
      <c r="AD242" s="1">
        <f t="shared" si="112"/>
        <v>39</v>
      </c>
      <c r="AE242" s="2">
        <f t="shared" si="113"/>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114"/>
        <v>1</v>
      </c>
    </row>
    <row r="243" spans="1:36" ht="12" customHeight="1" x14ac:dyDescent="0.15">
      <c r="A243" s="64">
        <f t="shared" si="101"/>
        <v>0</v>
      </c>
      <c r="B243" s="64">
        <f t="shared" si="102"/>
        <v>0</v>
      </c>
      <c r="C243" s="57">
        <f t="shared" si="103"/>
        <v>38</v>
      </c>
      <c r="F243" s="59">
        <f>IF(C243&lt;C$6,0,VLOOKUP(C243,index!$A:$M,2,0))</f>
        <v>162</v>
      </c>
      <c r="G243" s="57" t="str">
        <f t="shared" si="75"/>
        <v/>
      </c>
      <c r="H243" s="58" t="str">
        <f>IF(G243="I",$K243,IF(G243="II",$K243-SUM(H$8:H242),IF(G243="III",$K243-SUM(H$8:H242),IF(G243="IV",$K243-SUM(H$8:H242),IF(G243="V",1-SUM(H$8:H242)," ")))))</f>
        <v xml:space="preserve"> </v>
      </c>
      <c r="I243" s="66" t="str">
        <f t="shared" si="76"/>
        <v/>
      </c>
      <c r="L243" s="62" t="str">
        <f t="shared" si="104"/>
        <v xml:space="preserve"> </v>
      </c>
      <c r="P243" s="58" t="str">
        <f>IF(O243="Plus",$K243,IF(O243="Basis",$K243-SUM(P$8:P242),IF(O243="Breedte",$K243-SUM(P$8:P242),IF(O242="Breedte",1-SUM(P$8:P242)," "))))</f>
        <v xml:space="preserve"> </v>
      </c>
      <c r="Q243" s="56" t="str">
        <f t="shared" si="105"/>
        <v/>
      </c>
      <c r="R243" s="196">
        <f t="shared" si="79"/>
        <v>162</v>
      </c>
      <c r="S243" s="1">
        <f t="shared" si="106"/>
        <v>38</v>
      </c>
      <c r="T243" s="2">
        <f t="shared" si="107"/>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108"/>
        <v>1</v>
      </c>
      <c r="Z243" s="1">
        <f t="shared" si="109"/>
        <v>1</v>
      </c>
      <c r="AA243" s="1">
        <f t="shared" si="110"/>
        <v>1</v>
      </c>
      <c r="AB243" s="1">
        <f t="shared" si="111"/>
        <v>1</v>
      </c>
      <c r="AD243" s="1">
        <f t="shared" si="112"/>
        <v>38</v>
      </c>
      <c r="AE243" s="2">
        <f t="shared" si="113"/>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114"/>
        <v>1</v>
      </c>
    </row>
    <row r="244" spans="1:36" ht="12" customHeight="1" x14ac:dyDescent="0.15">
      <c r="A244" s="64">
        <f t="shared" si="101"/>
        <v>0</v>
      </c>
      <c r="B244" s="64">
        <f t="shared" si="102"/>
        <v>0</v>
      </c>
      <c r="C244" s="57">
        <f t="shared" si="103"/>
        <v>37</v>
      </c>
      <c r="F244" s="59">
        <f>IF(C244&lt;C$6,0,VLOOKUP(C244,index!$A:$M,2,0))</f>
        <v>161</v>
      </c>
      <c r="G244" s="57" t="str">
        <f t="shared" si="75"/>
        <v/>
      </c>
      <c r="H244" s="58" t="str">
        <f>IF(G244="I",$K244,IF(G244="II",$K244-SUM(H$8:H243),IF(G244="III",$K244-SUM(H$8:H243),IF(G244="IV",$K244-SUM(H$8:H243),IF(G244="V",1-SUM(H$8:H243)," ")))))</f>
        <v xml:space="preserve"> </v>
      </c>
      <c r="I244" s="66" t="str">
        <f t="shared" si="76"/>
        <v/>
      </c>
      <c r="L244" s="62" t="str">
        <f t="shared" si="104"/>
        <v xml:space="preserve"> </v>
      </c>
      <c r="P244" s="58" t="str">
        <f>IF(O244="Plus",$K244,IF(O244="Basis",$K244-SUM(P$8:P243),IF(O244="Breedte",$K244-SUM(P$8:P243),IF(O243="Breedte",1-SUM(P$8:P243)," "))))</f>
        <v xml:space="preserve"> </v>
      </c>
      <c r="Q244" s="56" t="str">
        <f t="shared" si="105"/>
        <v/>
      </c>
      <c r="R244" s="196">
        <f t="shared" si="79"/>
        <v>161</v>
      </c>
      <c r="S244" s="1">
        <f t="shared" si="106"/>
        <v>37</v>
      </c>
      <c r="T244" s="2">
        <f t="shared" si="107"/>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108"/>
        <v>1</v>
      </c>
      <c r="Z244" s="1">
        <f t="shared" si="109"/>
        <v>1</v>
      </c>
      <c r="AA244" s="1">
        <f t="shared" si="110"/>
        <v>1</v>
      </c>
      <c r="AB244" s="1">
        <f t="shared" si="111"/>
        <v>1</v>
      </c>
      <c r="AD244" s="1">
        <f t="shared" si="112"/>
        <v>37</v>
      </c>
      <c r="AE244" s="2">
        <f t="shared" si="113"/>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114"/>
        <v>1</v>
      </c>
    </row>
    <row r="245" spans="1:36" ht="12" customHeight="1" x14ac:dyDescent="0.15">
      <c r="A245" s="64">
        <f t="shared" si="101"/>
        <v>0</v>
      </c>
      <c r="B245" s="64">
        <f t="shared" si="102"/>
        <v>0</v>
      </c>
      <c r="C245" s="57">
        <f t="shared" si="103"/>
        <v>36</v>
      </c>
      <c r="F245" s="59">
        <f>IF(C245&lt;C$6,0,VLOOKUP(C245,index!$A:$M,2,0))</f>
        <v>161</v>
      </c>
      <c r="G245" s="57" t="str">
        <f t="shared" si="75"/>
        <v/>
      </c>
      <c r="H245" s="58" t="str">
        <f>IF(G245="I",$K245,IF(G245="II",$K245-SUM(H$8:H244),IF(G245="III",$K245-SUM(H$8:H244),IF(G245="IV",$K245-SUM(H$8:H244),IF(G245="V",1-SUM(H$8:H244)," ")))))</f>
        <v xml:space="preserve"> </v>
      </c>
      <c r="I245" s="66" t="str">
        <f t="shared" si="76"/>
        <v/>
      </c>
      <c r="L245" s="62" t="str">
        <f t="shared" si="104"/>
        <v xml:space="preserve"> </v>
      </c>
      <c r="P245" s="58" t="str">
        <f>IF(O245="Plus",$K245,IF(O245="Basis",$K245-SUM(P$8:P244),IF(O245="Breedte",$K245-SUM(P$8:P244),IF(O244="Breedte",1-SUM(P$8:P244)," "))))</f>
        <v xml:space="preserve"> </v>
      </c>
      <c r="Q245" s="56" t="str">
        <f t="shared" si="105"/>
        <v/>
      </c>
      <c r="R245" s="196">
        <f t="shared" si="79"/>
        <v>161</v>
      </c>
      <c r="S245" s="1">
        <f t="shared" si="106"/>
        <v>36</v>
      </c>
      <c r="T245" s="2">
        <f t="shared" si="107"/>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108"/>
        <v>1</v>
      </c>
      <c r="Z245" s="1">
        <f t="shared" si="109"/>
        <v>1</v>
      </c>
      <c r="AA245" s="1">
        <f t="shared" si="110"/>
        <v>1</v>
      </c>
      <c r="AB245" s="1">
        <f t="shared" si="111"/>
        <v>1</v>
      </c>
      <c r="AD245" s="1">
        <f t="shared" si="112"/>
        <v>36</v>
      </c>
      <c r="AE245" s="2">
        <f t="shared" si="113"/>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114"/>
        <v>1</v>
      </c>
    </row>
    <row r="246" spans="1:36" ht="12" customHeight="1" x14ac:dyDescent="0.15">
      <c r="A246" s="64">
        <f t="shared" si="101"/>
        <v>0</v>
      </c>
      <c r="B246" s="64">
        <f t="shared" si="102"/>
        <v>0</v>
      </c>
      <c r="C246" s="57">
        <f t="shared" si="103"/>
        <v>35</v>
      </c>
      <c r="F246" s="59">
        <f>IF(C246&lt;C$6,0,VLOOKUP(C246,index!$A:$M,2,0))</f>
        <v>161</v>
      </c>
      <c r="G246" s="57" t="str">
        <f t="shared" si="75"/>
        <v/>
      </c>
      <c r="H246" s="58" t="str">
        <f>IF(G246="I",$K246,IF(G246="II",$K246-SUM(H$8:H245),IF(G246="III",$K246-SUM(H$8:H245),IF(G246="IV",$K246-SUM(H$8:H245),IF(G246="V",1-SUM(H$8:H245)," ")))))</f>
        <v xml:space="preserve"> </v>
      </c>
      <c r="I246" s="66" t="str">
        <f t="shared" si="76"/>
        <v/>
      </c>
      <c r="L246" s="62" t="str">
        <f t="shared" si="104"/>
        <v xml:space="preserve"> </v>
      </c>
      <c r="P246" s="58" t="str">
        <f>IF(O246="Plus",$K246,IF(O246="Basis",$K246-SUM(P$8:P245),IF(O246="Breedte",$K246-SUM(P$8:P245),IF(O245="Breedte",1-SUM(P$8:P245)," "))))</f>
        <v xml:space="preserve"> </v>
      </c>
      <c r="Q246" s="56" t="str">
        <f t="shared" si="105"/>
        <v/>
      </c>
      <c r="R246" s="196">
        <f t="shared" si="79"/>
        <v>161</v>
      </c>
      <c r="S246" s="1">
        <f t="shared" si="106"/>
        <v>35</v>
      </c>
      <c r="T246" s="2">
        <f t="shared" si="107"/>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108"/>
        <v>1</v>
      </c>
      <c r="Z246" s="1">
        <f t="shared" si="109"/>
        <v>1</v>
      </c>
      <c r="AA246" s="1">
        <f t="shared" si="110"/>
        <v>1</v>
      </c>
      <c r="AB246" s="1">
        <f t="shared" si="111"/>
        <v>1</v>
      </c>
      <c r="AD246" s="1">
        <f t="shared" si="112"/>
        <v>35</v>
      </c>
      <c r="AE246" s="2">
        <f t="shared" si="113"/>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114"/>
        <v>1</v>
      </c>
    </row>
    <row r="247" spans="1:36" ht="12" customHeight="1" x14ac:dyDescent="0.15">
      <c r="A247" s="64">
        <f t="shared" si="101"/>
        <v>0</v>
      </c>
      <c r="B247" s="64">
        <f t="shared" si="102"/>
        <v>0</v>
      </c>
      <c r="C247" s="57">
        <f t="shared" si="103"/>
        <v>34</v>
      </c>
      <c r="F247" s="59">
        <f>IF(C247&lt;C$6,0,VLOOKUP(C247,index!$A:$M,2,0))</f>
        <v>160</v>
      </c>
      <c r="G247" s="57" t="str">
        <f t="shared" si="75"/>
        <v/>
      </c>
      <c r="H247" s="58" t="str">
        <f>IF(G247="I",$K247,IF(G247="II",$K247-SUM(H$8:H246),IF(G247="III",$K247-SUM(H$8:H246),IF(G247="IV",$K247-SUM(H$8:H246),IF(G247="V",1-SUM(H$8:H246)," ")))))</f>
        <v xml:space="preserve"> </v>
      </c>
      <c r="I247" s="66" t="str">
        <f t="shared" si="76"/>
        <v/>
      </c>
      <c r="L247" s="62" t="str">
        <f t="shared" si="104"/>
        <v xml:space="preserve"> </v>
      </c>
      <c r="P247" s="58" t="str">
        <f>IF(O247="Plus",$K247,IF(O247="Basis",$K247-SUM(P$8:P246),IF(O247="Breedte",$K247-SUM(P$8:P246),IF(O246="Breedte",1-SUM(P$8:P246)," "))))</f>
        <v xml:space="preserve"> </v>
      </c>
      <c r="Q247" s="56" t="str">
        <f t="shared" si="105"/>
        <v/>
      </c>
      <c r="R247" s="196">
        <f t="shared" si="79"/>
        <v>160</v>
      </c>
      <c r="S247" s="1">
        <f t="shared" si="106"/>
        <v>34</v>
      </c>
      <c r="T247" s="2">
        <f t="shared" si="107"/>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108"/>
        <v>1</v>
      </c>
      <c r="Z247" s="1">
        <f t="shared" si="109"/>
        <v>1</v>
      </c>
      <c r="AA247" s="1">
        <f t="shared" si="110"/>
        <v>1</v>
      </c>
      <c r="AB247" s="1">
        <f t="shared" si="111"/>
        <v>1</v>
      </c>
      <c r="AD247" s="1">
        <f t="shared" si="112"/>
        <v>34</v>
      </c>
      <c r="AE247" s="2">
        <f t="shared" si="113"/>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114"/>
        <v>1</v>
      </c>
    </row>
    <row r="248" spans="1:36" ht="12" customHeight="1" x14ac:dyDescent="0.15">
      <c r="A248" s="64">
        <f t="shared" si="101"/>
        <v>0</v>
      </c>
      <c r="B248" s="64">
        <f t="shared" si="102"/>
        <v>0</v>
      </c>
      <c r="C248" s="57">
        <f t="shared" si="103"/>
        <v>33</v>
      </c>
      <c r="F248" s="59">
        <f>IF(C248&lt;C$6,0,VLOOKUP(C248,index!$A:$M,2,0))</f>
        <v>160</v>
      </c>
      <c r="G248" s="57" t="str">
        <f t="shared" si="75"/>
        <v/>
      </c>
      <c r="H248" s="58" t="str">
        <f>IF(G248="I",$K248,IF(G248="II",$K248-SUM(H$8:H247),IF(G248="III",$K248-SUM(H$8:H247),IF(G248="IV",$K248-SUM(H$8:H247),IF(G248="V",1-SUM(H$8:H247)," ")))))</f>
        <v xml:space="preserve"> </v>
      </c>
      <c r="I248" s="66" t="str">
        <f t="shared" si="76"/>
        <v/>
      </c>
      <c r="L248" s="62" t="str">
        <f t="shared" si="104"/>
        <v xml:space="preserve"> </v>
      </c>
      <c r="P248" s="58" t="str">
        <f>IF(O248="Plus",$K248,IF(O248="Basis",$K248-SUM(P$8:P247),IF(O248="Breedte",$K248-SUM(P$8:P247),IF(O247="Breedte",1-SUM(P$8:P247)," "))))</f>
        <v xml:space="preserve"> </v>
      </c>
      <c r="Q248" s="56" t="str">
        <f t="shared" si="105"/>
        <v/>
      </c>
      <c r="R248" s="196">
        <f t="shared" si="79"/>
        <v>160</v>
      </c>
      <c r="S248" s="1">
        <f t="shared" si="106"/>
        <v>33</v>
      </c>
      <c r="T248" s="2">
        <f t="shared" si="107"/>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108"/>
        <v>1</v>
      </c>
      <c r="Z248" s="1">
        <f t="shared" si="109"/>
        <v>1</v>
      </c>
      <c r="AA248" s="1">
        <f t="shared" si="110"/>
        <v>1</v>
      </c>
      <c r="AB248" s="1">
        <f t="shared" si="111"/>
        <v>1</v>
      </c>
      <c r="AD248" s="1">
        <f t="shared" si="112"/>
        <v>33</v>
      </c>
      <c r="AE248" s="2">
        <f t="shared" si="113"/>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114"/>
        <v>1</v>
      </c>
    </row>
    <row r="249" spans="1:36" ht="12" customHeight="1" x14ac:dyDescent="0.15">
      <c r="A249" s="64">
        <f t="shared" si="101"/>
        <v>0</v>
      </c>
      <c r="B249" s="64">
        <f t="shared" si="102"/>
        <v>0</v>
      </c>
      <c r="C249" s="57">
        <f t="shared" si="103"/>
        <v>32</v>
      </c>
      <c r="F249" s="59">
        <f>IF(C249&lt;C$6,0,VLOOKUP(C249,index!$A:$M,2,0))</f>
        <v>160</v>
      </c>
      <c r="G249" s="57" t="str">
        <f t="shared" si="75"/>
        <v/>
      </c>
      <c r="H249" s="58" t="str">
        <f>IF(G249="I",$K249,IF(G249="II",$K249-SUM(H$8:H248),IF(G249="III",$K249-SUM(H$8:H248),IF(G249="IV",$K249-SUM(H$8:H248),IF(G249="V",1-SUM(H$8:H248)," ")))))</f>
        <v xml:space="preserve"> </v>
      </c>
      <c r="I249" s="66" t="str">
        <f t="shared" si="76"/>
        <v/>
      </c>
      <c r="L249" s="62" t="str">
        <f t="shared" si="104"/>
        <v xml:space="preserve"> </v>
      </c>
      <c r="P249" s="58" t="str">
        <f>IF(O249="Plus",$K249,IF(O249="Basis",$K249-SUM(P$8:P248),IF(O249="Breedte",$K249-SUM(P$8:P248),IF(O248="Breedte",1-SUM(P$8:P248)," "))))</f>
        <v xml:space="preserve"> </v>
      </c>
      <c r="Q249" s="56" t="str">
        <f t="shared" si="105"/>
        <v/>
      </c>
      <c r="R249" s="196">
        <f t="shared" si="79"/>
        <v>160</v>
      </c>
      <c r="S249" s="1">
        <f t="shared" si="106"/>
        <v>32</v>
      </c>
      <c r="T249" s="2">
        <f t="shared" si="107"/>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108"/>
        <v>1</v>
      </c>
      <c r="Z249" s="1">
        <f t="shared" si="109"/>
        <v>1</v>
      </c>
      <c r="AA249" s="1">
        <f t="shared" si="110"/>
        <v>1</v>
      </c>
      <c r="AB249" s="1">
        <f t="shared" si="111"/>
        <v>1</v>
      </c>
      <c r="AD249" s="1">
        <f t="shared" si="112"/>
        <v>32</v>
      </c>
      <c r="AE249" s="2">
        <f t="shared" si="113"/>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114"/>
        <v>1</v>
      </c>
    </row>
    <row r="250" spans="1:36" ht="12" customHeight="1" x14ac:dyDescent="0.15">
      <c r="A250" s="64">
        <f t="shared" si="101"/>
        <v>0</v>
      </c>
      <c r="B250" s="64">
        <f t="shared" si="102"/>
        <v>0</v>
      </c>
      <c r="C250" s="57">
        <f t="shared" si="103"/>
        <v>31</v>
      </c>
      <c r="F250" s="59">
        <f>IF(C250&lt;C$6,0,VLOOKUP(C250,index!$A:$M,2,0))</f>
        <v>159</v>
      </c>
      <c r="G250" s="57" t="str">
        <f t="shared" si="75"/>
        <v/>
      </c>
      <c r="H250" s="58" t="str">
        <f>IF(G250="I",$K250,IF(G250="II",$K250-SUM(H$8:H249),IF(G250="III",$K250-SUM(H$8:H249),IF(G250="IV",$K250-SUM(H$8:H249),IF(G250="V",1-SUM(H$8:H249)," ")))))</f>
        <v xml:space="preserve"> </v>
      </c>
      <c r="I250" s="66" t="str">
        <f t="shared" si="76"/>
        <v/>
      </c>
      <c r="L250" s="62" t="str">
        <f t="shared" si="104"/>
        <v xml:space="preserve"> </v>
      </c>
      <c r="P250" s="58" t="str">
        <f>IF(O250="Plus",$K250,IF(O250="Basis",$K250-SUM(P$8:P249),IF(O250="Breedte",$K250-SUM(P$8:P249),IF(O249="Breedte",1-SUM(P$8:P249)," "))))</f>
        <v xml:space="preserve"> </v>
      </c>
      <c r="Q250" s="56" t="str">
        <f t="shared" si="105"/>
        <v/>
      </c>
      <c r="R250" s="196">
        <f t="shared" si="79"/>
        <v>159</v>
      </c>
      <c r="S250" s="1">
        <f t="shared" si="106"/>
        <v>31</v>
      </c>
      <c r="T250" s="2">
        <f t="shared" si="107"/>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108"/>
        <v>1</v>
      </c>
      <c r="Z250" s="1">
        <f t="shared" si="109"/>
        <v>1</v>
      </c>
      <c r="AA250" s="1">
        <f t="shared" si="110"/>
        <v>1</v>
      </c>
      <c r="AB250" s="1">
        <f t="shared" si="111"/>
        <v>1</v>
      </c>
      <c r="AD250" s="1">
        <f t="shared" si="112"/>
        <v>31</v>
      </c>
      <c r="AE250" s="2">
        <f t="shared" si="113"/>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114"/>
        <v>1</v>
      </c>
    </row>
    <row r="251" spans="1:36" ht="12" customHeight="1" x14ac:dyDescent="0.15">
      <c r="A251" s="64">
        <f t="shared" si="101"/>
        <v>0</v>
      </c>
      <c r="B251" s="64">
        <f t="shared" si="102"/>
        <v>0</v>
      </c>
      <c r="C251" s="57">
        <f t="shared" si="103"/>
        <v>30</v>
      </c>
      <c r="F251" s="59">
        <f>IF(C251&lt;C$6,0,VLOOKUP(C251,index!$A:$M,2,0))</f>
        <v>159</v>
      </c>
      <c r="G251" s="57" t="str">
        <f t="shared" si="75"/>
        <v/>
      </c>
      <c r="H251" s="58" t="str">
        <f>IF(G251="I",$K251,IF(G251="II",$K251-SUM(H$8:H250),IF(G251="III",$K251-SUM(H$8:H250),IF(G251="IV",$K251-SUM(H$8:H250),IF(G251="V",1-SUM(H$8:H250)," ")))))</f>
        <v xml:space="preserve"> </v>
      </c>
      <c r="I251" s="66" t="str">
        <f t="shared" si="76"/>
        <v/>
      </c>
      <c r="L251" s="62" t="str">
        <f t="shared" si="104"/>
        <v xml:space="preserve"> </v>
      </c>
      <c r="P251" s="58" t="str">
        <f>IF(O251="Plus",$K251,IF(O251="Basis",$K251-SUM(P$8:P250),IF(O251="Breedte",$K251-SUM(P$8:P250),IF(O250="Breedte",1-SUM(P$8:P250)," "))))</f>
        <v xml:space="preserve"> </v>
      </c>
      <c r="Q251" s="56" t="str">
        <f t="shared" si="105"/>
        <v/>
      </c>
      <c r="R251" s="196">
        <f t="shared" si="79"/>
        <v>159</v>
      </c>
      <c r="S251" s="1">
        <f t="shared" si="106"/>
        <v>30</v>
      </c>
      <c r="T251" s="2">
        <f t="shared" si="107"/>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108"/>
        <v>1</v>
      </c>
      <c r="Z251" s="1">
        <f t="shared" si="109"/>
        <v>1</v>
      </c>
      <c r="AA251" s="1">
        <f t="shared" si="110"/>
        <v>1</v>
      </c>
      <c r="AB251" s="1">
        <f t="shared" si="111"/>
        <v>1</v>
      </c>
      <c r="AD251" s="1">
        <f t="shared" si="112"/>
        <v>30</v>
      </c>
      <c r="AE251" s="2">
        <f t="shared" si="113"/>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114"/>
        <v>1</v>
      </c>
    </row>
    <row r="252" spans="1:36" ht="12" customHeight="1" x14ac:dyDescent="0.15">
      <c r="A252" s="64">
        <f t="shared" si="101"/>
        <v>0</v>
      </c>
      <c r="B252" s="64">
        <f t="shared" si="102"/>
        <v>0</v>
      </c>
      <c r="C252" s="57">
        <f t="shared" si="103"/>
        <v>29</v>
      </c>
      <c r="F252" s="59">
        <f>IF(C252&lt;C$6,0,VLOOKUP(C252,index!$A:$M,2,0))</f>
        <v>159</v>
      </c>
      <c r="G252" s="57" t="str">
        <f t="shared" si="75"/>
        <v/>
      </c>
      <c r="H252" s="58" t="str">
        <f>IF(G252="I",$K252,IF(G252="II",$K252-SUM(H$8:H251),IF(G252="III",$K252-SUM(H$8:H251),IF(G252="IV",$K252-SUM(H$8:H251),IF(G252="V",1-SUM(H$8:H251)," ")))))</f>
        <v xml:space="preserve"> </v>
      </c>
      <c r="I252" s="66" t="str">
        <f t="shared" si="76"/>
        <v/>
      </c>
      <c r="L252" s="62" t="str">
        <f t="shared" si="104"/>
        <v xml:space="preserve"> </v>
      </c>
      <c r="P252" s="58" t="str">
        <f>IF(O252="Plus",$K252,IF(O252="Basis",$K252-SUM(P$8:P251),IF(O252="Breedte",$K252-SUM(P$8:P251),IF(O251="Breedte",1-SUM(P$8:P251)," "))))</f>
        <v xml:space="preserve"> </v>
      </c>
      <c r="Q252" s="56" t="str">
        <f t="shared" si="105"/>
        <v/>
      </c>
      <c r="R252" s="196">
        <f t="shared" si="79"/>
        <v>159</v>
      </c>
      <c r="S252" s="1">
        <f t="shared" si="106"/>
        <v>29</v>
      </c>
      <c r="T252" s="2">
        <f t="shared" si="107"/>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108"/>
        <v>1</v>
      </c>
      <c r="Z252" s="1">
        <f t="shared" si="109"/>
        <v>1</v>
      </c>
      <c r="AA252" s="1">
        <f t="shared" si="110"/>
        <v>1</v>
      </c>
      <c r="AB252" s="1">
        <f t="shared" si="111"/>
        <v>1</v>
      </c>
      <c r="AD252" s="1">
        <f t="shared" si="112"/>
        <v>29</v>
      </c>
      <c r="AE252" s="2">
        <f t="shared" si="113"/>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114"/>
        <v>1</v>
      </c>
    </row>
    <row r="253" spans="1:36" ht="12" customHeight="1" x14ac:dyDescent="0.15">
      <c r="A253" s="64">
        <f t="shared" si="101"/>
        <v>0</v>
      </c>
      <c r="B253" s="64">
        <f t="shared" si="102"/>
        <v>0</v>
      </c>
      <c r="C253" s="57">
        <f t="shared" si="103"/>
        <v>28</v>
      </c>
      <c r="F253" s="59">
        <f>IF(C253&lt;C$6,0,VLOOKUP(C253,index!$A:$M,2,0))</f>
        <v>158</v>
      </c>
      <c r="G253" s="57" t="str">
        <f t="shared" si="75"/>
        <v/>
      </c>
      <c r="H253" s="58" t="str">
        <f>IF(G253="I",$K253,IF(G253="II",$K253-SUM(H$8:H252),IF(G253="III",$K253-SUM(H$8:H252),IF(G253="IV",$K253-SUM(H$8:H252),IF(G253="V",1-SUM(H$8:H252)," ")))))</f>
        <v xml:space="preserve"> </v>
      </c>
      <c r="I253" s="66" t="str">
        <f t="shared" si="76"/>
        <v/>
      </c>
      <c r="L253" s="62" t="str">
        <f t="shared" si="104"/>
        <v xml:space="preserve"> </v>
      </c>
      <c r="P253" s="58" t="str">
        <f>IF(O253="Plus",$K253,IF(O253="Basis",$K253-SUM(P$8:P252),IF(O253="Breedte",$K253-SUM(P$8:P252),IF(O252="Breedte",1-SUM(P$8:P252)," "))))</f>
        <v xml:space="preserve"> </v>
      </c>
      <c r="Q253" s="56" t="str">
        <f t="shared" si="105"/>
        <v/>
      </c>
      <c r="R253" s="196">
        <f t="shared" si="79"/>
        <v>158</v>
      </c>
      <c r="S253" s="1">
        <f t="shared" si="106"/>
        <v>28</v>
      </c>
      <c r="T253" s="2">
        <f t="shared" si="107"/>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108"/>
        <v>1</v>
      </c>
      <c r="Z253" s="1">
        <f t="shared" si="109"/>
        <v>1</v>
      </c>
      <c r="AA253" s="1">
        <f t="shared" si="110"/>
        <v>1</v>
      </c>
      <c r="AB253" s="1">
        <f t="shared" si="111"/>
        <v>1</v>
      </c>
      <c r="AD253" s="1">
        <f t="shared" si="112"/>
        <v>28</v>
      </c>
      <c r="AE253" s="2">
        <f t="shared" si="113"/>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114"/>
        <v>1</v>
      </c>
    </row>
    <row r="254" spans="1:36" ht="12" customHeight="1" x14ac:dyDescent="0.15">
      <c r="A254" s="64">
        <f t="shared" si="101"/>
        <v>0</v>
      </c>
      <c r="B254" s="64">
        <f t="shared" si="102"/>
        <v>0</v>
      </c>
      <c r="C254" s="57">
        <f t="shared" si="103"/>
        <v>27</v>
      </c>
      <c r="F254" s="59">
        <f>IF(C254&lt;C$6,0,VLOOKUP(C254,index!$A:$M,2,0))</f>
        <v>158</v>
      </c>
      <c r="G254" s="57" t="str">
        <f t="shared" si="75"/>
        <v/>
      </c>
      <c r="H254" s="58" t="str">
        <f>IF(G254="I",$K254,IF(G254="II",$K254-SUM(H$8:H253),IF(G254="III",$K254-SUM(H$8:H253),IF(G254="IV",$K254-SUM(H$8:H253),IF(G254="V",1-SUM(H$8:H253)," ")))))</f>
        <v xml:space="preserve"> </v>
      </c>
      <c r="I254" s="66" t="str">
        <f t="shared" si="76"/>
        <v/>
      </c>
      <c r="L254" s="62" t="str">
        <f t="shared" si="104"/>
        <v xml:space="preserve"> </v>
      </c>
      <c r="P254" s="58" t="str">
        <f>IF(O254="Plus",$K254,IF(O254="Basis",$K254-SUM(P$8:P253),IF(O254="Breedte",$K254-SUM(P$8:P253),IF(O253="Breedte",1-SUM(P$8:P253)," "))))</f>
        <v xml:space="preserve"> </v>
      </c>
      <c r="Q254" s="56" t="str">
        <f t="shared" si="105"/>
        <v/>
      </c>
      <c r="R254" s="196">
        <f t="shared" si="79"/>
        <v>158</v>
      </c>
      <c r="S254" s="1">
        <f t="shared" si="106"/>
        <v>27</v>
      </c>
      <c r="T254" s="2">
        <f t="shared" si="107"/>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108"/>
        <v>1</v>
      </c>
      <c r="Z254" s="1">
        <f t="shared" si="109"/>
        <v>1</v>
      </c>
      <c r="AA254" s="1">
        <f t="shared" si="110"/>
        <v>1</v>
      </c>
      <c r="AB254" s="1">
        <f t="shared" si="111"/>
        <v>1</v>
      </c>
      <c r="AD254" s="1">
        <f t="shared" si="112"/>
        <v>27</v>
      </c>
      <c r="AE254" s="2">
        <f t="shared" si="113"/>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114"/>
        <v>1</v>
      </c>
    </row>
    <row r="255" spans="1:36" ht="12" customHeight="1" x14ac:dyDescent="0.15">
      <c r="A255" s="64">
        <f t="shared" si="101"/>
        <v>0</v>
      </c>
      <c r="B255" s="64">
        <f t="shared" si="102"/>
        <v>0</v>
      </c>
      <c r="C255" s="57">
        <f t="shared" si="103"/>
        <v>26</v>
      </c>
      <c r="F255" s="59">
        <f>IF(C255&lt;C$6,0,VLOOKUP(C255,index!$A:$M,2,0))</f>
        <v>158</v>
      </c>
      <c r="G255" s="57" t="str">
        <f t="shared" si="75"/>
        <v/>
      </c>
      <c r="H255" s="58" t="str">
        <f>IF(G255="I",$K255,IF(G255="II",$K255-SUM(H$8:H254),IF(G255="III",$K255-SUM(H$8:H254),IF(G255="IV",$K255-SUM(H$8:H254),IF(G255="V",1-SUM(H$8:H254)," ")))))</f>
        <v xml:space="preserve"> </v>
      </c>
      <c r="I255" s="66" t="str">
        <f t="shared" si="76"/>
        <v/>
      </c>
      <c r="L255" s="62" t="str">
        <f t="shared" si="104"/>
        <v xml:space="preserve"> </v>
      </c>
      <c r="P255" s="58" t="str">
        <f>IF(O255="Plus",$K255,IF(O255="Basis",$K255-SUM(P$8:P254),IF(O255="Breedte",$K255-SUM(P$8:P254),IF(O254="Breedte",1-SUM(P$8:P254)," "))))</f>
        <v xml:space="preserve"> </v>
      </c>
      <c r="Q255" s="56" t="str">
        <f t="shared" si="105"/>
        <v/>
      </c>
      <c r="R255" s="196">
        <f t="shared" si="79"/>
        <v>158</v>
      </c>
      <c r="S255" s="1">
        <f t="shared" si="106"/>
        <v>26</v>
      </c>
      <c r="T255" s="2">
        <f t="shared" si="107"/>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108"/>
        <v>1</v>
      </c>
      <c r="Z255" s="1">
        <f t="shared" si="109"/>
        <v>1</v>
      </c>
      <c r="AA255" s="1">
        <f t="shared" si="110"/>
        <v>1</v>
      </c>
      <c r="AB255" s="1">
        <f t="shared" si="111"/>
        <v>1</v>
      </c>
      <c r="AD255" s="1">
        <f t="shared" si="112"/>
        <v>26</v>
      </c>
      <c r="AE255" s="2">
        <f t="shared" si="113"/>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114"/>
        <v>1</v>
      </c>
    </row>
    <row r="256" spans="1:36" ht="12" customHeight="1" x14ac:dyDescent="0.15">
      <c r="A256" s="64">
        <f t="shared" si="101"/>
        <v>0</v>
      </c>
      <c r="B256" s="64">
        <f t="shared" si="102"/>
        <v>0</v>
      </c>
      <c r="C256" s="57">
        <f t="shared" si="103"/>
        <v>25</v>
      </c>
      <c r="F256" s="59">
        <f>IF(C256&lt;C$6,0,VLOOKUP(C256,index!$A:$M,2,0))</f>
        <v>157</v>
      </c>
      <c r="G256" s="57" t="str">
        <f t="shared" si="75"/>
        <v/>
      </c>
      <c r="H256" s="58" t="str">
        <f>IF(G256="I",$K256,IF(G256="II",$K256-SUM(H$8:H255),IF(G256="III",$K256-SUM(H$8:H255),IF(G256="IV",$K256-SUM(H$8:H255),IF(G256="V",1-SUM(H$8:H255)," ")))))</f>
        <v xml:space="preserve"> </v>
      </c>
      <c r="I256" s="66" t="str">
        <f t="shared" si="76"/>
        <v/>
      </c>
      <c r="L256" s="62" t="str">
        <f t="shared" si="104"/>
        <v xml:space="preserve"> </v>
      </c>
      <c r="P256" s="58" t="str">
        <f>IF(O256="Plus",$K256,IF(O256="Basis",$K256-SUM(P$8:P255),IF(O256="Breedte",$K256-SUM(P$8:P255),IF(O255="Breedte",1-SUM(P$8:P255)," "))))</f>
        <v xml:space="preserve"> </v>
      </c>
      <c r="Q256" s="56" t="str">
        <f t="shared" si="105"/>
        <v/>
      </c>
      <c r="R256" s="196">
        <f t="shared" si="79"/>
        <v>157</v>
      </c>
      <c r="S256" s="1">
        <f t="shared" si="106"/>
        <v>25</v>
      </c>
      <c r="T256" s="2">
        <f t="shared" si="107"/>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108"/>
        <v>1</v>
      </c>
      <c r="Z256" s="1">
        <f t="shared" si="109"/>
        <v>1</v>
      </c>
      <c r="AA256" s="1">
        <f t="shared" si="110"/>
        <v>1</v>
      </c>
      <c r="AB256" s="1">
        <f t="shared" si="111"/>
        <v>1</v>
      </c>
      <c r="AD256" s="1">
        <f t="shared" si="112"/>
        <v>25</v>
      </c>
      <c r="AE256" s="2">
        <f t="shared" si="113"/>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114"/>
        <v>1</v>
      </c>
    </row>
    <row r="257" spans="1:36" ht="12" customHeight="1" x14ac:dyDescent="0.15">
      <c r="A257" s="64">
        <f t="shared" si="101"/>
        <v>0</v>
      </c>
      <c r="B257" s="64">
        <f t="shared" si="102"/>
        <v>0</v>
      </c>
      <c r="C257" s="57">
        <f t="shared" si="103"/>
        <v>24</v>
      </c>
      <c r="F257" s="59">
        <f>IF(C257&lt;C$6,0,VLOOKUP(C257,index!$A:$M,2,0))</f>
        <v>157</v>
      </c>
      <c r="G257" s="57" t="str">
        <f t="shared" si="75"/>
        <v/>
      </c>
      <c r="H257" s="58" t="str">
        <f>IF(G257="I",$K257,IF(G257="II",$K257-SUM(H$8:H256),IF(G257="III",$K257-SUM(H$8:H256),IF(G257="IV",$K257-SUM(H$8:H256),IF(G257="V",1-SUM(H$8:H256)," ")))))</f>
        <v xml:space="preserve"> </v>
      </c>
      <c r="I257" s="66" t="str">
        <f t="shared" si="76"/>
        <v/>
      </c>
      <c r="L257" s="62" t="str">
        <f t="shared" si="104"/>
        <v xml:space="preserve"> </v>
      </c>
      <c r="P257" s="58" t="str">
        <f>IF(O257="Plus",$K257,IF(O257="Basis",$K257-SUM(P$8:P256),IF(O257="Breedte",$K257-SUM(P$8:P256),IF(O256="Breedte",1-SUM(P$8:P256)," "))))</f>
        <v xml:space="preserve"> </v>
      </c>
      <c r="Q257" s="56" t="str">
        <f t="shared" si="105"/>
        <v/>
      </c>
      <c r="R257" s="196">
        <f t="shared" si="79"/>
        <v>157</v>
      </c>
      <c r="S257" s="1">
        <f t="shared" si="106"/>
        <v>24</v>
      </c>
      <c r="T257" s="2">
        <f t="shared" si="107"/>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108"/>
        <v>1</v>
      </c>
      <c r="Z257" s="1">
        <f t="shared" si="109"/>
        <v>1</v>
      </c>
      <c r="AA257" s="1">
        <f t="shared" si="110"/>
        <v>1</v>
      </c>
      <c r="AB257" s="1">
        <f t="shared" si="111"/>
        <v>1</v>
      </c>
      <c r="AD257" s="1">
        <f t="shared" si="112"/>
        <v>24</v>
      </c>
      <c r="AE257" s="2">
        <f t="shared" si="113"/>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114"/>
        <v>1</v>
      </c>
    </row>
    <row r="258" spans="1:36" ht="12" customHeight="1" x14ac:dyDescent="0.15">
      <c r="A258" s="64">
        <f t="shared" si="101"/>
        <v>0</v>
      </c>
      <c r="B258" s="64">
        <f t="shared" si="102"/>
        <v>0</v>
      </c>
      <c r="C258" s="57">
        <f t="shared" si="103"/>
        <v>23</v>
      </c>
      <c r="F258" s="59">
        <f>IF(C258&lt;C$6,0,VLOOKUP(C258,index!$A:$M,2,0))</f>
        <v>157</v>
      </c>
      <c r="G258" s="57" t="str">
        <f t="shared" si="75"/>
        <v/>
      </c>
      <c r="H258" s="58" t="str">
        <f>IF(G258="I",$K258,IF(G258="II",$K258-SUM(H$8:H257),IF(G258="III",$K258-SUM(H$8:H257),IF(G258="IV",$K258-SUM(H$8:H257),IF(G258="V",1-SUM(H$8:H257)," ")))))</f>
        <v xml:space="preserve"> </v>
      </c>
      <c r="I258" s="66" t="str">
        <f t="shared" si="76"/>
        <v/>
      </c>
      <c r="L258" s="62" t="str">
        <f t="shared" si="104"/>
        <v xml:space="preserve"> </v>
      </c>
      <c r="P258" s="58" t="str">
        <f>IF(O258="Plus",$K258,IF(O258="Basis",$K258-SUM(P$8:P257),IF(O258="Breedte",$K258-SUM(P$8:P257),IF(O257="Breedte",1-SUM(P$8:P257)," "))))</f>
        <v xml:space="preserve"> </v>
      </c>
      <c r="Q258" s="56" t="str">
        <f t="shared" si="105"/>
        <v/>
      </c>
      <c r="R258" s="196">
        <f t="shared" si="79"/>
        <v>157</v>
      </c>
      <c r="S258" s="1">
        <f t="shared" si="106"/>
        <v>23</v>
      </c>
      <c r="T258" s="2">
        <f t="shared" si="107"/>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108"/>
        <v>1</v>
      </c>
      <c r="Z258" s="1">
        <f t="shared" si="109"/>
        <v>1</v>
      </c>
      <c r="AA258" s="1">
        <f t="shared" si="110"/>
        <v>1</v>
      </c>
      <c r="AB258" s="1">
        <f t="shared" si="111"/>
        <v>1</v>
      </c>
      <c r="AD258" s="1">
        <f t="shared" si="112"/>
        <v>23</v>
      </c>
      <c r="AE258" s="2">
        <f t="shared" si="113"/>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114"/>
        <v>1</v>
      </c>
    </row>
    <row r="259" spans="1:36" ht="12" customHeight="1" x14ac:dyDescent="0.15">
      <c r="A259" s="64">
        <f t="shared" si="101"/>
        <v>0</v>
      </c>
      <c r="B259" s="64">
        <f t="shared" si="102"/>
        <v>0</v>
      </c>
      <c r="C259" s="57">
        <f t="shared" si="103"/>
        <v>22</v>
      </c>
      <c r="F259" s="59">
        <f>IF(C259&lt;C$6,0,VLOOKUP(C259,index!$A:$M,2,0))</f>
        <v>156</v>
      </c>
      <c r="G259" s="57" t="str">
        <f t="shared" si="75"/>
        <v/>
      </c>
      <c r="H259" s="58" t="str">
        <f>IF(G259="I",$K259,IF(G259="II",$K259-SUM(H$8:H258),IF(G259="III",$K259-SUM(H$8:H258),IF(G259="IV",$K259-SUM(H$8:H258),IF(G259="V",1-SUM(H$8:H258)," ")))))</f>
        <v xml:space="preserve"> </v>
      </c>
      <c r="I259" s="66" t="str">
        <f t="shared" si="76"/>
        <v/>
      </c>
      <c r="L259" s="62" t="str">
        <f t="shared" si="104"/>
        <v xml:space="preserve"> </v>
      </c>
      <c r="P259" s="58" t="str">
        <f>IF(O259="Plus",$K259,IF(O259="Basis",$K259-SUM(P$8:P258),IF(O259="Breedte",$K259-SUM(P$8:P258),IF(O258="Breedte",1-SUM(P$8:P258)," "))))</f>
        <v xml:space="preserve"> </v>
      </c>
      <c r="Q259" s="56" t="str">
        <f t="shared" si="105"/>
        <v/>
      </c>
      <c r="R259" s="196">
        <f t="shared" si="79"/>
        <v>156</v>
      </c>
      <c r="S259" s="1">
        <f t="shared" si="106"/>
        <v>22</v>
      </c>
      <c r="T259" s="2">
        <f t="shared" si="107"/>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108"/>
        <v>1</v>
      </c>
      <c r="Z259" s="1">
        <f t="shared" si="109"/>
        <v>1</v>
      </c>
      <c r="AA259" s="1">
        <f t="shared" si="110"/>
        <v>1</v>
      </c>
      <c r="AB259" s="1">
        <f t="shared" si="111"/>
        <v>1</v>
      </c>
      <c r="AD259" s="1">
        <f t="shared" si="112"/>
        <v>22</v>
      </c>
      <c r="AE259" s="2">
        <f t="shared" si="113"/>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114"/>
        <v>1</v>
      </c>
    </row>
    <row r="260" spans="1:36" ht="12" customHeight="1" x14ac:dyDescent="0.15">
      <c r="A260" s="64">
        <f t="shared" si="101"/>
        <v>0</v>
      </c>
      <c r="B260" s="64">
        <f t="shared" si="102"/>
        <v>0</v>
      </c>
      <c r="C260" s="57">
        <f t="shared" si="103"/>
        <v>21</v>
      </c>
      <c r="F260" s="59">
        <f>IF(C260&lt;C$6,0,VLOOKUP(C260,index!$A:$M,2,0))</f>
        <v>156</v>
      </c>
      <c r="G260" s="57" t="str">
        <f t="shared" si="75"/>
        <v/>
      </c>
      <c r="H260" s="58" t="str">
        <f>IF(G260="I",$K260,IF(G260="II",$K260-SUM(H$8:H259),IF(G260="III",$K260-SUM(H$8:H259),IF(G260="IV",$K260-SUM(H$8:H259),IF(G260="V",1-SUM(H$8:H259)," ")))))</f>
        <v xml:space="preserve"> </v>
      </c>
      <c r="I260" s="66" t="str">
        <f t="shared" si="76"/>
        <v/>
      </c>
      <c r="L260" s="62" t="str">
        <f t="shared" si="104"/>
        <v xml:space="preserve"> </v>
      </c>
      <c r="P260" s="58" t="str">
        <f>IF(O260="Plus",$K260,IF(O260="Basis",$K260-SUM(P$8:P259),IF(O260="Breedte",$K260-SUM(P$8:P259),IF(O259="Breedte",1-SUM(P$8:P259)," "))))</f>
        <v xml:space="preserve"> </v>
      </c>
      <c r="Q260" s="56" t="str">
        <f t="shared" si="105"/>
        <v/>
      </c>
      <c r="R260" s="196">
        <f t="shared" si="79"/>
        <v>156</v>
      </c>
      <c r="S260" s="1">
        <f t="shared" si="106"/>
        <v>21</v>
      </c>
      <c r="T260" s="2">
        <f t="shared" si="107"/>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108"/>
        <v>1</v>
      </c>
      <c r="Z260" s="1">
        <f t="shared" si="109"/>
        <v>1</v>
      </c>
      <c r="AA260" s="1">
        <f t="shared" si="110"/>
        <v>1</v>
      </c>
      <c r="AB260" s="1">
        <f t="shared" si="111"/>
        <v>1</v>
      </c>
      <c r="AD260" s="1">
        <f t="shared" si="112"/>
        <v>21</v>
      </c>
      <c r="AE260" s="2">
        <f t="shared" si="113"/>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114"/>
        <v>1</v>
      </c>
    </row>
    <row r="261" spans="1:36" ht="12" customHeight="1" x14ac:dyDescent="0.15">
      <c r="A261" s="64">
        <f t="shared" si="101"/>
        <v>0</v>
      </c>
      <c r="B261" s="64">
        <f t="shared" si="102"/>
        <v>0</v>
      </c>
      <c r="C261" s="57">
        <f t="shared" si="103"/>
        <v>20</v>
      </c>
      <c r="F261" s="59">
        <f>IF(C261&lt;C$6,0,VLOOKUP(C261,index!$A:$M,2,0))</f>
        <v>156</v>
      </c>
      <c r="G261" s="57" t="str">
        <f t="shared" si="75"/>
        <v/>
      </c>
      <c r="H261" s="58" t="str">
        <f>IF(G261="I",$K261,IF(G261="II",$K261-SUM(H$8:H260),IF(G261="III",$K261-SUM(H$8:H260),IF(G261="IV",$K261-SUM(H$8:H260),IF(G261="V",1-SUM(H$8:H260)," ")))))</f>
        <v xml:space="preserve"> </v>
      </c>
      <c r="I261" s="66" t="str">
        <f t="shared" si="76"/>
        <v/>
      </c>
      <c r="L261" s="62" t="str">
        <f t="shared" si="104"/>
        <v xml:space="preserve"> </v>
      </c>
      <c r="P261" s="58" t="str">
        <f>IF(O261="Plus",$K261,IF(O261="Basis",$K261-SUM(P$8:P260),IF(O261="Breedte",$K261-SUM(P$8:P260),IF(O260="Breedte",1-SUM(P$8:P260)," "))))</f>
        <v xml:space="preserve"> </v>
      </c>
      <c r="Q261" s="56" t="str">
        <f t="shared" si="105"/>
        <v/>
      </c>
      <c r="R261" s="196">
        <f t="shared" si="79"/>
        <v>156</v>
      </c>
      <c r="S261" s="1">
        <f t="shared" si="106"/>
        <v>20</v>
      </c>
      <c r="T261" s="2">
        <f t="shared" si="107"/>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108"/>
        <v>1</v>
      </c>
      <c r="Z261" s="1">
        <f t="shared" si="109"/>
        <v>1</v>
      </c>
      <c r="AA261" s="1">
        <f t="shared" si="110"/>
        <v>1</v>
      </c>
      <c r="AB261" s="1">
        <f t="shared" si="111"/>
        <v>1</v>
      </c>
      <c r="AD261" s="1">
        <f t="shared" si="112"/>
        <v>20</v>
      </c>
      <c r="AE261" s="2">
        <f t="shared" si="113"/>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114"/>
        <v>1</v>
      </c>
    </row>
    <row r="262" spans="1:36" ht="12" customHeight="1" x14ac:dyDescent="0.15">
      <c r="A262" s="64">
        <f t="shared" si="101"/>
        <v>0</v>
      </c>
      <c r="B262" s="64">
        <f t="shared" si="102"/>
        <v>0</v>
      </c>
      <c r="C262" s="57">
        <f t="shared" si="103"/>
        <v>19</v>
      </c>
      <c r="F262" s="59">
        <f>IF(C262&lt;C$6,0,VLOOKUP(C262,index!$A:$M,2,0))</f>
        <v>155</v>
      </c>
      <c r="G262" s="57" t="str">
        <f t="shared" si="75"/>
        <v/>
      </c>
      <c r="H262" s="58" t="str">
        <f>IF(G262="I",$K262,IF(G262="II",$K262-SUM(H$8:H261),IF(G262="III",$K262-SUM(H$8:H261),IF(G262="IV",$K262-SUM(H$8:H261),IF(G262="V",1-SUM(H$8:H261)," ")))))</f>
        <v xml:space="preserve"> </v>
      </c>
      <c r="I262" s="66" t="str">
        <f t="shared" si="76"/>
        <v/>
      </c>
      <c r="L262" s="62" t="str">
        <f t="shared" si="104"/>
        <v xml:space="preserve"> </v>
      </c>
      <c r="P262" s="58" t="str">
        <f>IF(O262="Plus",$K262,IF(O262="Basis",$K262-SUM(P$8:P261),IF(O262="Breedte",$K262-SUM(P$8:P261),IF(O261="Breedte",1-SUM(P$8:P261)," "))))</f>
        <v xml:space="preserve"> </v>
      </c>
      <c r="Q262" s="56" t="str">
        <f t="shared" si="105"/>
        <v/>
      </c>
      <c r="R262" s="196">
        <f t="shared" si="79"/>
        <v>155</v>
      </c>
      <c r="S262" s="1">
        <f t="shared" si="106"/>
        <v>19</v>
      </c>
      <c r="T262" s="2">
        <f t="shared" si="107"/>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108"/>
        <v>1</v>
      </c>
      <c r="Z262" s="1">
        <f t="shared" si="109"/>
        <v>1</v>
      </c>
      <c r="AA262" s="1">
        <f t="shared" si="110"/>
        <v>1</v>
      </c>
      <c r="AB262" s="1">
        <f t="shared" si="111"/>
        <v>1</v>
      </c>
      <c r="AD262" s="1">
        <f t="shared" si="112"/>
        <v>19</v>
      </c>
      <c r="AE262" s="2">
        <f t="shared" si="113"/>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114"/>
        <v>1</v>
      </c>
    </row>
    <row r="263" spans="1:36" ht="12" customHeight="1" x14ac:dyDescent="0.15">
      <c r="A263" s="64">
        <f t="shared" si="101"/>
        <v>0</v>
      </c>
      <c r="B263" s="64">
        <f t="shared" si="102"/>
        <v>0</v>
      </c>
      <c r="C263" s="57">
        <f t="shared" si="103"/>
        <v>18</v>
      </c>
      <c r="F263" s="59">
        <f>IF(C263&lt;C$6,0,VLOOKUP(C263,index!$A:$M,2,0))</f>
        <v>155</v>
      </c>
      <c r="G263" s="57" t="str">
        <f t="shared" si="75"/>
        <v/>
      </c>
      <c r="H263" s="58" t="str">
        <f>IF(G263="I",$K263,IF(G263="II",$K263-SUM(H$8:H262),IF(G263="III",$K263-SUM(H$8:H262),IF(G263="IV",$K263-SUM(H$8:H262),IF(G263="V",1-SUM(H$8:H262)," ")))))</f>
        <v xml:space="preserve"> </v>
      </c>
      <c r="I263" s="66" t="str">
        <f t="shared" si="76"/>
        <v/>
      </c>
      <c r="L263" s="62" t="str">
        <f t="shared" si="104"/>
        <v xml:space="preserve"> </v>
      </c>
      <c r="P263" s="58" t="str">
        <f>IF(O263="Plus",$K263,IF(O263="Basis",$K263-SUM(P$8:P262),IF(O263="Breedte",$K263-SUM(P$8:P262),IF(O262="Breedte",1-SUM(P$8:P262)," "))))</f>
        <v xml:space="preserve"> </v>
      </c>
      <c r="Q263" s="56" t="str">
        <f t="shared" si="105"/>
        <v/>
      </c>
      <c r="R263" s="196">
        <f t="shared" si="79"/>
        <v>155</v>
      </c>
      <c r="S263" s="1">
        <f t="shared" si="106"/>
        <v>18</v>
      </c>
      <c r="T263" s="2">
        <f t="shared" si="107"/>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108"/>
        <v>1</v>
      </c>
      <c r="Z263" s="1">
        <f t="shared" si="109"/>
        <v>1</v>
      </c>
      <c r="AA263" s="1">
        <f t="shared" si="110"/>
        <v>1</v>
      </c>
      <c r="AB263" s="1">
        <f t="shared" si="111"/>
        <v>1</v>
      </c>
      <c r="AD263" s="1">
        <f t="shared" si="112"/>
        <v>18</v>
      </c>
      <c r="AE263" s="2">
        <f t="shared" si="113"/>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114"/>
        <v>1</v>
      </c>
    </row>
    <row r="264" spans="1:36" ht="12" customHeight="1" x14ac:dyDescent="0.15">
      <c r="A264" s="64">
        <f t="shared" si="101"/>
        <v>0</v>
      </c>
      <c r="B264" s="64">
        <f t="shared" si="102"/>
        <v>0</v>
      </c>
      <c r="C264" s="57">
        <f t="shared" si="103"/>
        <v>17</v>
      </c>
      <c r="F264" s="59">
        <f>IF(C264&lt;C$6,0,VLOOKUP(C264,index!$A:$M,2,0))</f>
        <v>155</v>
      </c>
      <c r="G264" s="57" t="str">
        <f t="shared" si="75"/>
        <v/>
      </c>
      <c r="H264" s="58" t="str">
        <f>IF(G264="I",$K264,IF(G264="II",$K264-SUM(H$8:H263),IF(G264="III",$K264-SUM(H$8:H263),IF(G264="IV",$K264-SUM(H$8:H263),IF(G264="V",1-SUM(H$8:H263)," ")))))</f>
        <v xml:space="preserve"> </v>
      </c>
      <c r="I264" s="66" t="str">
        <f t="shared" si="76"/>
        <v/>
      </c>
      <c r="L264" s="62" t="str">
        <f t="shared" si="104"/>
        <v xml:space="preserve"> </v>
      </c>
      <c r="P264" s="58" t="str">
        <f>IF(O264="Plus",$K264,IF(O264="Basis",$K264-SUM(P$8:P263),IF(O264="Breedte",$K264-SUM(P$8:P263),IF(O263="Breedte",1-SUM(P$8:P263)," "))))</f>
        <v xml:space="preserve"> </v>
      </c>
      <c r="Q264" s="56" t="str">
        <f t="shared" si="105"/>
        <v/>
      </c>
      <c r="R264" s="196">
        <f t="shared" si="79"/>
        <v>155</v>
      </c>
      <c r="S264" s="1">
        <f t="shared" si="106"/>
        <v>17</v>
      </c>
      <c r="T264" s="2">
        <f t="shared" si="107"/>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108"/>
        <v>1</v>
      </c>
      <c r="Z264" s="1">
        <f t="shared" si="109"/>
        <v>1</v>
      </c>
      <c r="AA264" s="1">
        <f t="shared" si="110"/>
        <v>1</v>
      </c>
      <c r="AB264" s="1">
        <f t="shared" si="111"/>
        <v>1</v>
      </c>
      <c r="AD264" s="1">
        <f t="shared" si="112"/>
        <v>17</v>
      </c>
      <c r="AE264" s="2">
        <f t="shared" si="113"/>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114"/>
        <v>1</v>
      </c>
    </row>
    <row r="265" spans="1:36" ht="12" customHeight="1" x14ac:dyDescent="0.15">
      <c r="A265" s="64">
        <f t="shared" si="101"/>
        <v>0</v>
      </c>
      <c r="B265" s="64">
        <f t="shared" si="102"/>
        <v>0</v>
      </c>
      <c r="C265" s="57">
        <f t="shared" si="103"/>
        <v>16</v>
      </c>
      <c r="F265" s="59">
        <f>IF(C265&lt;C$6,0,VLOOKUP(C265,index!$A:$M,2,0))</f>
        <v>154</v>
      </c>
      <c r="G265" s="57" t="str">
        <f t="shared" ref="G265:G328" si="115">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116">IF(AND(F265&gt;209,F266&lt;210),"A",IF(AND(F265&gt;199,F266&lt;200),"B",IF(AND(F265&gt;189,F266&lt;190),"C",IF(AND(F265&gt;180,F266&lt;181),"D",IF(AND(F265&gt;109,F266&lt;110),"E","")))))</f>
        <v/>
      </c>
      <c r="L265" s="62" t="str">
        <f t="shared" si="104"/>
        <v xml:space="preserve"> </v>
      </c>
      <c r="P265" s="58" t="str">
        <f>IF(O265="Plus",$K265,IF(O265="Basis",$K265-SUM(P$8:P264),IF(O265="Breedte",$K265-SUM(P$8:P264),IF(O264="Breedte",1-SUM(P$8:P264)," "))))</f>
        <v xml:space="preserve"> </v>
      </c>
      <c r="Q265" s="56" t="str">
        <f t="shared" si="105"/>
        <v/>
      </c>
      <c r="R265" s="196">
        <f t="shared" ref="R265:R328" si="117">F265</f>
        <v>154</v>
      </c>
      <c r="S265" s="1">
        <f t="shared" si="106"/>
        <v>16</v>
      </c>
      <c r="T265" s="2">
        <f t="shared" si="107"/>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si="108"/>
        <v>1</v>
      </c>
      <c r="Z265" s="1">
        <f t="shared" si="109"/>
        <v>1</v>
      </c>
      <c r="AA265" s="1">
        <f t="shared" si="110"/>
        <v>1</v>
      </c>
      <c r="AB265" s="1">
        <f t="shared" si="111"/>
        <v>1</v>
      </c>
      <c r="AD265" s="1">
        <f t="shared" si="112"/>
        <v>16</v>
      </c>
      <c r="AE265" s="2">
        <f t="shared" si="113"/>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si="114"/>
        <v>1</v>
      </c>
    </row>
    <row r="266" spans="1:36" ht="12" customHeight="1" x14ac:dyDescent="0.15">
      <c r="A266" s="64">
        <f t="shared" si="101"/>
        <v>0</v>
      </c>
      <c r="B266" s="64">
        <f t="shared" si="102"/>
        <v>0</v>
      </c>
      <c r="C266" s="57">
        <f t="shared" si="103"/>
        <v>15</v>
      </c>
      <c r="F266" s="59">
        <f>IF(C266&lt;C$6,0,VLOOKUP(C266,index!$A:$M,2,0))</f>
        <v>154</v>
      </c>
      <c r="G266" s="57" t="str">
        <f t="shared" si="115"/>
        <v/>
      </c>
      <c r="H266" s="58" t="str">
        <f>IF(G266="I",$K266,IF(G266="II",$K266-SUM(H$8:H265),IF(G266="III",$K266-SUM(H$8:H265),IF(G266="IV",$K266-SUM(H$8:H265),IF(G266="V",1-SUM(H$8:H265)," ")))))</f>
        <v xml:space="preserve"> </v>
      </c>
      <c r="I266" s="66" t="str">
        <f t="shared" si="116"/>
        <v/>
      </c>
      <c r="L266" s="62" t="str">
        <f t="shared" si="104"/>
        <v xml:space="preserve"> </v>
      </c>
      <c r="P266" s="58" t="str">
        <f>IF(O266="Plus",$K266,IF(O266="Basis",$K266-SUM(P$8:P265),IF(O266="Breedte",$K266-SUM(P$8:P265),IF(O265="Breedte",1-SUM(P$8:P265)," "))))</f>
        <v xml:space="preserve"> </v>
      </c>
      <c r="Q266" s="56" t="str">
        <f t="shared" si="105"/>
        <v/>
      </c>
      <c r="R266" s="196">
        <f t="shared" si="117"/>
        <v>154</v>
      </c>
      <c r="S266" s="1">
        <f t="shared" si="106"/>
        <v>15</v>
      </c>
      <c r="T266" s="2">
        <f t="shared" si="107"/>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108"/>
        <v>1</v>
      </c>
      <c r="Z266" s="1">
        <f t="shared" si="109"/>
        <v>1</v>
      </c>
      <c r="AA266" s="1">
        <f t="shared" si="110"/>
        <v>1</v>
      </c>
      <c r="AB266" s="1">
        <f t="shared" si="111"/>
        <v>1</v>
      </c>
      <c r="AD266" s="1">
        <f t="shared" si="112"/>
        <v>15</v>
      </c>
      <c r="AE266" s="2">
        <f t="shared" si="113"/>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14"/>
        <v>1</v>
      </c>
    </row>
    <row r="267" spans="1:36" ht="12" customHeight="1" x14ac:dyDescent="0.15">
      <c r="A267" s="64">
        <f t="shared" si="101"/>
        <v>0</v>
      </c>
      <c r="B267" s="64">
        <f t="shared" si="102"/>
        <v>0</v>
      </c>
      <c r="C267" s="57">
        <f t="shared" si="103"/>
        <v>14</v>
      </c>
      <c r="F267" s="59">
        <f>IF(C267&lt;C$6,0,VLOOKUP(C267,index!$A:$M,2,0))</f>
        <v>154</v>
      </c>
      <c r="G267" s="57" t="str">
        <f t="shared" si="115"/>
        <v/>
      </c>
      <c r="H267" s="58" t="str">
        <f>IF(G267="I",$K267,IF(G267="II",$K267-SUM(H$8:H266),IF(G267="III",$K267-SUM(H$8:H266),IF(G267="IV",$K267-SUM(H$8:H266),IF(G267="V",1-SUM(H$8:H266)," ")))))</f>
        <v xml:space="preserve"> </v>
      </c>
      <c r="I267" s="66" t="str">
        <f t="shared" si="116"/>
        <v/>
      </c>
      <c r="L267" s="62" t="str">
        <f t="shared" si="104"/>
        <v xml:space="preserve"> </v>
      </c>
      <c r="P267" s="58" t="str">
        <f>IF(O267="Plus",$K267,IF(O267="Basis",$K267-SUM(P$8:P266),IF(O267="Breedte",$K267-SUM(P$8:P266),IF(O266="Breedte",1-SUM(P$8:P266)," "))))</f>
        <v xml:space="preserve"> </v>
      </c>
      <c r="Q267" s="56" t="str">
        <f t="shared" si="105"/>
        <v/>
      </c>
      <c r="R267" s="196">
        <f t="shared" si="117"/>
        <v>154</v>
      </c>
      <c r="S267" s="1">
        <f t="shared" si="106"/>
        <v>14</v>
      </c>
      <c r="T267" s="2">
        <f t="shared" si="107"/>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108"/>
        <v>1</v>
      </c>
      <c r="Z267" s="1">
        <f t="shared" si="109"/>
        <v>1</v>
      </c>
      <c r="AA267" s="1">
        <f t="shared" si="110"/>
        <v>1</v>
      </c>
      <c r="AB267" s="1">
        <f t="shared" si="111"/>
        <v>1</v>
      </c>
      <c r="AD267" s="1">
        <f t="shared" si="112"/>
        <v>14</v>
      </c>
      <c r="AE267" s="2">
        <f t="shared" si="113"/>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14"/>
        <v>1</v>
      </c>
    </row>
    <row r="268" spans="1:36" ht="12" customHeight="1" x14ac:dyDescent="0.15">
      <c r="A268" s="64">
        <f t="shared" si="101"/>
        <v>0</v>
      </c>
      <c r="B268" s="64">
        <f t="shared" si="102"/>
        <v>0</v>
      </c>
      <c r="C268" s="57">
        <f t="shared" si="103"/>
        <v>13</v>
      </c>
      <c r="F268" s="59">
        <f>IF(C268&lt;C$6,0,VLOOKUP(C268,index!$A:$M,2,0))</f>
        <v>153</v>
      </c>
      <c r="G268" s="57" t="str">
        <f t="shared" si="115"/>
        <v/>
      </c>
      <c r="H268" s="58" t="str">
        <f>IF(G268="I",$K268,IF(G268="II",$K268-SUM(H$8:H267),IF(G268="III",$K268-SUM(H$8:H267),IF(G268="IV",$K268-SUM(H$8:H267),IF(G268="V",1-SUM(H$8:H267)," ")))))</f>
        <v xml:space="preserve"> </v>
      </c>
      <c r="I268" s="66" t="str">
        <f t="shared" si="116"/>
        <v/>
      </c>
      <c r="L268" s="62" t="str">
        <f t="shared" si="104"/>
        <v xml:space="preserve"> </v>
      </c>
      <c r="P268" s="58" t="str">
        <f>IF(O268="Plus",$K268,IF(O268="Basis",$K268-SUM(P$8:P267),IF(O268="Breedte",$K268-SUM(P$8:P267),IF(O267="Breedte",1-SUM(P$8:P267)," "))))</f>
        <v xml:space="preserve"> </v>
      </c>
      <c r="Q268" s="56" t="str">
        <f t="shared" si="105"/>
        <v/>
      </c>
      <c r="R268" s="196">
        <f t="shared" si="117"/>
        <v>153</v>
      </c>
      <c r="S268" s="1">
        <f t="shared" si="106"/>
        <v>13</v>
      </c>
      <c r="T268" s="2">
        <f t="shared" si="107"/>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108"/>
        <v>1</v>
      </c>
      <c r="Z268" s="1">
        <f t="shared" si="109"/>
        <v>1</v>
      </c>
      <c r="AA268" s="1">
        <f t="shared" si="110"/>
        <v>1</v>
      </c>
      <c r="AB268" s="1">
        <f t="shared" si="111"/>
        <v>1</v>
      </c>
      <c r="AD268" s="1">
        <f t="shared" si="112"/>
        <v>13</v>
      </c>
      <c r="AE268" s="2">
        <f t="shared" si="113"/>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14"/>
        <v>1</v>
      </c>
    </row>
    <row r="269" spans="1:36" ht="12" customHeight="1" x14ac:dyDescent="0.15">
      <c r="A269" s="64">
        <f t="shared" si="101"/>
        <v>0</v>
      </c>
      <c r="B269" s="64">
        <f t="shared" si="102"/>
        <v>0</v>
      </c>
      <c r="C269" s="57">
        <f t="shared" si="103"/>
        <v>12</v>
      </c>
      <c r="F269" s="59">
        <f>IF(C269&lt;C$6,0,VLOOKUP(C269,index!$A:$M,2,0))</f>
        <v>153</v>
      </c>
      <c r="G269" s="57" t="str">
        <f t="shared" si="115"/>
        <v/>
      </c>
      <c r="H269" s="58" t="str">
        <f>IF(G269="I",$K269,IF(G269="II",$K269-SUM(H$8:H268),IF(G269="III",$K269-SUM(H$8:H268),IF(G269="IV",$K269-SUM(H$8:H268),IF(G269="V",1-SUM(H$8:H268)," ")))))</f>
        <v xml:space="preserve"> </v>
      </c>
      <c r="I269" s="66" t="str">
        <f t="shared" si="116"/>
        <v/>
      </c>
      <c r="L269" s="62" t="str">
        <f t="shared" si="104"/>
        <v xml:space="preserve"> </v>
      </c>
      <c r="P269" s="58" t="str">
        <f>IF(O269="Plus",$K269,IF(O269="Basis",$K269-SUM(P$8:P268),IF(O269="Breedte",$K269-SUM(P$8:P268),IF(O268="Breedte",1-SUM(P$8:P268)," "))))</f>
        <v xml:space="preserve"> </v>
      </c>
      <c r="Q269" s="56" t="str">
        <f t="shared" si="105"/>
        <v/>
      </c>
      <c r="R269" s="196">
        <f t="shared" si="117"/>
        <v>153</v>
      </c>
      <c r="S269" s="1">
        <f t="shared" si="106"/>
        <v>12</v>
      </c>
      <c r="T269" s="2">
        <f t="shared" si="107"/>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108"/>
        <v>1</v>
      </c>
      <c r="Z269" s="1">
        <f t="shared" si="109"/>
        <v>1</v>
      </c>
      <c r="AA269" s="1">
        <f t="shared" si="110"/>
        <v>1</v>
      </c>
      <c r="AB269" s="1">
        <f t="shared" si="111"/>
        <v>1</v>
      </c>
      <c r="AD269" s="1">
        <f t="shared" si="112"/>
        <v>12</v>
      </c>
      <c r="AE269" s="2">
        <f t="shared" si="113"/>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14"/>
        <v>1</v>
      </c>
    </row>
    <row r="270" spans="1:36" ht="12" customHeight="1" x14ac:dyDescent="0.15">
      <c r="A270" s="64">
        <f t="shared" si="101"/>
        <v>0</v>
      </c>
      <c r="B270" s="64">
        <f t="shared" si="102"/>
        <v>0</v>
      </c>
      <c r="C270" s="57">
        <f t="shared" si="103"/>
        <v>11</v>
      </c>
      <c r="F270" s="59">
        <f>IF(C270&lt;C$6,0,VLOOKUP(C270,index!$A:$M,2,0))</f>
        <v>153</v>
      </c>
      <c r="G270" s="57" t="str">
        <f t="shared" si="115"/>
        <v/>
      </c>
      <c r="H270" s="58" t="str">
        <f>IF(G270="I",$K270,IF(G270="II",$K270-SUM(H$8:H269),IF(G270="III",$K270-SUM(H$8:H269),IF(G270="IV",$K270-SUM(H$8:H269),IF(G270="V",1-SUM(H$8:H269)," ")))))</f>
        <v xml:space="preserve"> </v>
      </c>
      <c r="I270" s="66" t="str">
        <f t="shared" si="116"/>
        <v/>
      </c>
      <c r="L270" s="62" t="str">
        <f t="shared" si="104"/>
        <v xml:space="preserve"> </v>
      </c>
      <c r="P270" s="58" t="str">
        <f>IF(O270="Plus",$K270,IF(O270="Basis",$K270-SUM(P$8:P269),IF(O270="Breedte",$K270-SUM(P$8:P269),IF(O269="Breedte",1-SUM(P$8:P269)," "))))</f>
        <v xml:space="preserve"> </v>
      </c>
      <c r="Q270" s="56" t="str">
        <f t="shared" si="105"/>
        <v/>
      </c>
      <c r="R270" s="196">
        <f t="shared" si="117"/>
        <v>153</v>
      </c>
      <c r="S270" s="1">
        <f t="shared" si="106"/>
        <v>11</v>
      </c>
      <c r="T270" s="2">
        <f t="shared" si="107"/>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108"/>
        <v>1</v>
      </c>
      <c r="Z270" s="1">
        <f t="shared" si="109"/>
        <v>1</v>
      </c>
      <c r="AA270" s="1">
        <f t="shared" si="110"/>
        <v>1</v>
      </c>
      <c r="AB270" s="1">
        <f t="shared" si="111"/>
        <v>1</v>
      </c>
      <c r="AD270" s="1">
        <f t="shared" si="112"/>
        <v>11</v>
      </c>
      <c r="AE270" s="2">
        <f t="shared" si="113"/>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14"/>
        <v>1</v>
      </c>
    </row>
    <row r="271" spans="1:36" ht="12" customHeight="1" x14ac:dyDescent="0.15">
      <c r="A271" s="64">
        <f t="shared" si="101"/>
        <v>0</v>
      </c>
      <c r="B271" s="64">
        <f t="shared" si="102"/>
        <v>0</v>
      </c>
      <c r="C271" s="57">
        <f t="shared" si="103"/>
        <v>10</v>
      </c>
      <c r="F271" s="59">
        <f>IF(C271&lt;C$6,0,VLOOKUP(C271,index!$A:$M,2,0))</f>
        <v>152</v>
      </c>
      <c r="G271" s="57" t="str">
        <f t="shared" si="115"/>
        <v/>
      </c>
      <c r="H271" s="58" t="str">
        <f>IF(G271="I",$K271,IF(G271="II",$K271-SUM(H$8:H270),IF(G271="III",$K271-SUM(H$8:H270),IF(G271="IV",$K271-SUM(H$8:H270),IF(G271="V",1-SUM(H$8:H270)," ")))))</f>
        <v xml:space="preserve"> </v>
      </c>
      <c r="I271" s="66" t="str">
        <f t="shared" si="116"/>
        <v/>
      </c>
      <c r="L271" s="62" t="str">
        <f t="shared" si="104"/>
        <v xml:space="preserve"> </v>
      </c>
      <c r="P271" s="58" t="str">
        <f>IF(O271="Plus",$K271,IF(O271="Basis",$K271-SUM(P$8:P270),IF(O271="Breedte",$K271-SUM(P$8:P270),IF(O270="Breedte",1-SUM(P$8:P270)," "))))</f>
        <v xml:space="preserve"> </v>
      </c>
      <c r="Q271" s="56" t="str">
        <f t="shared" si="105"/>
        <v/>
      </c>
      <c r="R271" s="196">
        <f t="shared" si="117"/>
        <v>152</v>
      </c>
      <c r="S271" s="1">
        <f t="shared" si="106"/>
        <v>10</v>
      </c>
      <c r="T271" s="2">
        <f t="shared" si="107"/>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108"/>
        <v>1</v>
      </c>
      <c r="Z271" s="1">
        <f t="shared" si="109"/>
        <v>1</v>
      </c>
      <c r="AA271" s="1">
        <f t="shared" si="110"/>
        <v>1</v>
      </c>
      <c r="AB271" s="1">
        <f t="shared" si="111"/>
        <v>1</v>
      </c>
      <c r="AD271" s="1">
        <f t="shared" si="112"/>
        <v>10</v>
      </c>
      <c r="AE271" s="2">
        <f t="shared" si="113"/>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14"/>
        <v>1</v>
      </c>
    </row>
    <row r="272" spans="1:36" ht="12" customHeight="1" x14ac:dyDescent="0.15">
      <c r="A272" s="64">
        <f t="shared" si="101"/>
        <v>0</v>
      </c>
      <c r="B272" s="64">
        <f t="shared" si="102"/>
        <v>0</v>
      </c>
      <c r="C272" s="57">
        <f t="shared" si="103"/>
        <v>9</v>
      </c>
      <c r="F272" s="59">
        <f>IF(C272&lt;C$6,0,VLOOKUP(C272,index!$A:$M,2,0))</f>
        <v>152</v>
      </c>
      <c r="G272" s="57" t="str">
        <f t="shared" si="115"/>
        <v/>
      </c>
      <c r="H272" s="58" t="str">
        <f>IF(G272="I",$K272,IF(G272="II",$K272-SUM(H$8:H271),IF(G272="III",$K272-SUM(H$8:H271),IF(G272="IV",$K272-SUM(H$8:H271),IF(G272="V",1-SUM(H$8:H271)," ")))))</f>
        <v xml:space="preserve"> </v>
      </c>
      <c r="I272" s="66" t="str">
        <f t="shared" si="116"/>
        <v/>
      </c>
      <c r="L272" s="62" t="str">
        <f t="shared" si="104"/>
        <v xml:space="preserve"> </v>
      </c>
      <c r="P272" s="58" t="str">
        <f>IF(O272="Plus",$K272,IF(O272="Basis",$K272-SUM(P$8:P271),IF(O272="Breedte",$K272-SUM(P$8:P271),IF(O271="Breedte",1-SUM(P$8:P271)," "))))</f>
        <v xml:space="preserve"> </v>
      </c>
      <c r="Q272" s="56" t="str">
        <f t="shared" si="105"/>
        <v/>
      </c>
      <c r="R272" s="196">
        <f t="shared" si="117"/>
        <v>152</v>
      </c>
      <c r="S272" s="1">
        <f t="shared" si="106"/>
        <v>9</v>
      </c>
      <c r="T272" s="2">
        <f t="shared" si="107"/>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108"/>
        <v>1</v>
      </c>
      <c r="Z272" s="1">
        <f t="shared" si="109"/>
        <v>1</v>
      </c>
      <c r="AA272" s="1">
        <f t="shared" si="110"/>
        <v>1</v>
      </c>
      <c r="AB272" s="1">
        <f t="shared" si="111"/>
        <v>1</v>
      </c>
      <c r="AD272" s="1">
        <f t="shared" si="112"/>
        <v>9</v>
      </c>
      <c r="AE272" s="2">
        <f t="shared" si="113"/>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14"/>
        <v>1</v>
      </c>
    </row>
    <row r="273" spans="1:36" ht="12" customHeight="1" x14ac:dyDescent="0.15">
      <c r="A273" s="64">
        <f t="shared" si="101"/>
        <v>0</v>
      </c>
      <c r="B273" s="64">
        <f t="shared" si="102"/>
        <v>0</v>
      </c>
      <c r="C273" s="57">
        <f t="shared" si="103"/>
        <v>8</v>
      </c>
      <c r="F273" s="59">
        <f>IF(C273&lt;C$6,0,VLOOKUP(C273,index!$A:$M,2,0))</f>
        <v>152</v>
      </c>
      <c r="G273" s="57" t="str">
        <f t="shared" si="115"/>
        <v/>
      </c>
      <c r="H273" s="58" t="str">
        <f>IF(G273="I",$K273,IF(G273="II",$K273-SUM(H$8:H272),IF(G273="III",$K273-SUM(H$8:H272),IF(G273="IV",$K273-SUM(H$8:H272),IF(G273="V",1-SUM(H$8:H272)," ")))))</f>
        <v xml:space="preserve"> </v>
      </c>
      <c r="I273" s="66" t="str">
        <f t="shared" si="116"/>
        <v/>
      </c>
      <c r="L273" s="62" t="str">
        <f t="shared" si="104"/>
        <v xml:space="preserve"> </v>
      </c>
      <c r="P273" s="58" t="str">
        <f>IF(O273="Plus",$K273,IF(O273="Basis",$K273-SUM(P$8:P272),IF(O273="Breedte",$K273-SUM(P$8:P272),IF(O272="Breedte",1-SUM(P$8:P272)," "))))</f>
        <v xml:space="preserve"> </v>
      </c>
      <c r="Q273" s="56" t="str">
        <f t="shared" si="105"/>
        <v/>
      </c>
      <c r="R273" s="196">
        <f t="shared" si="117"/>
        <v>152</v>
      </c>
      <c r="S273" s="1">
        <f t="shared" si="106"/>
        <v>8</v>
      </c>
      <c r="T273" s="2">
        <f t="shared" si="107"/>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108"/>
        <v>1</v>
      </c>
      <c r="Z273" s="1">
        <f t="shared" si="109"/>
        <v>1</v>
      </c>
      <c r="AA273" s="1">
        <f t="shared" si="110"/>
        <v>1</v>
      </c>
      <c r="AB273" s="1">
        <f t="shared" si="111"/>
        <v>1</v>
      </c>
      <c r="AD273" s="1">
        <f t="shared" si="112"/>
        <v>8</v>
      </c>
      <c r="AE273" s="2">
        <f t="shared" si="113"/>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14"/>
        <v>1</v>
      </c>
    </row>
    <row r="274" spans="1:36" ht="12" customHeight="1" x14ac:dyDescent="0.15">
      <c r="A274" s="64">
        <f t="shared" si="101"/>
        <v>0</v>
      </c>
      <c r="B274" s="64">
        <f t="shared" si="102"/>
        <v>0</v>
      </c>
      <c r="C274" s="57">
        <f t="shared" si="103"/>
        <v>7</v>
      </c>
      <c r="F274" s="59">
        <f>IF(C274&lt;C$6,0,VLOOKUP(C274,index!$A:$M,2,0))</f>
        <v>151</v>
      </c>
      <c r="G274" s="57" t="str">
        <f t="shared" si="115"/>
        <v/>
      </c>
      <c r="H274" s="58" t="str">
        <f>IF(G274="I",$K274,IF(G274="II",$K274-SUM(H$8:H273),IF(G274="III",$K274-SUM(H$8:H273),IF(G274="IV",$K274-SUM(H$8:H273),IF(G274="V",1-SUM(H$8:H273)," ")))))</f>
        <v xml:space="preserve"> </v>
      </c>
      <c r="I274" s="66" t="str">
        <f t="shared" si="116"/>
        <v/>
      </c>
      <c r="L274" s="62" t="str">
        <f t="shared" si="104"/>
        <v xml:space="preserve"> </v>
      </c>
      <c r="P274" s="58" t="str">
        <f>IF(O274="Plus",$K274,IF(O274="Basis",$K274-SUM(P$8:P273),IF(O274="Breedte",$K274-SUM(P$8:P273),IF(O273="Breedte",1-SUM(P$8:P273)," "))))</f>
        <v xml:space="preserve"> </v>
      </c>
      <c r="Q274" s="56" t="str">
        <f t="shared" si="105"/>
        <v/>
      </c>
      <c r="R274" s="196">
        <f t="shared" si="117"/>
        <v>151</v>
      </c>
      <c r="S274" s="1">
        <f t="shared" si="106"/>
        <v>7</v>
      </c>
      <c r="T274" s="2">
        <f t="shared" si="107"/>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108"/>
        <v>1</v>
      </c>
      <c r="Z274" s="1">
        <f t="shared" si="109"/>
        <v>1</v>
      </c>
      <c r="AA274" s="1">
        <f t="shared" si="110"/>
        <v>1</v>
      </c>
      <c r="AB274" s="1">
        <f t="shared" si="111"/>
        <v>1</v>
      </c>
      <c r="AD274" s="1">
        <f t="shared" si="112"/>
        <v>7</v>
      </c>
      <c r="AE274" s="2">
        <f t="shared" si="113"/>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14"/>
        <v>1</v>
      </c>
    </row>
    <row r="275" spans="1:36" ht="12" customHeight="1" x14ac:dyDescent="0.15">
      <c r="A275" s="64">
        <f t="shared" si="101"/>
        <v>0</v>
      </c>
      <c r="B275" s="64">
        <f t="shared" si="102"/>
        <v>0</v>
      </c>
      <c r="C275" s="57">
        <f t="shared" si="103"/>
        <v>6</v>
      </c>
      <c r="F275" s="59">
        <f>IF(C275&lt;C$6,0,VLOOKUP(C275,index!$A:$M,2,0))</f>
        <v>151</v>
      </c>
      <c r="G275" s="57" t="str">
        <f t="shared" si="115"/>
        <v/>
      </c>
      <c r="H275" s="58" t="str">
        <f>IF(G275="I",$K275,IF(G275="II",$K275-SUM(H$8:H274),IF(G275="III",$K275-SUM(H$8:H274),IF(G275="IV",$K275-SUM(H$8:H274),IF(G275="V",1-SUM(H$8:H274)," ")))))</f>
        <v xml:space="preserve"> </v>
      </c>
      <c r="I275" s="66" t="str">
        <f t="shared" si="116"/>
        <v/>
      </c>
      <c r="L275" s="62" t="str">
        <f t="shared" si="104"/>
        <v xml:space="preserve"> </v>
      </c>
      <c r="P275" s="58" t="str">
        <f>IF(O275="Plus",$K275,IF(O275="Basis",$K275-SUM(P$8:P274),IF(O275="Breedte",$K275-SUM(P$8:P274),IF(O274="Breedte",1-SUM(P$8:P274)," "))))</f>
        <v xml:space="preserve"> </v>
      </c>
      <c r="Q275" s="56" t="str">
        <f t="shared" si="105"/>
        <v/>
      </c>
      <c r="R275" s="196">
        <f t="shared" si="117"/>
        <v>151</v>
      </c>
      <c r="S275" s="1">
        <f t="shared" si="106"/>
        <v>6</v>
      </c>
      <c r="T275" s="2">
        <f t="shared" si="107"/>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108"/>
        <v>1</v>
      </c>
      <c r="Z275" s="1">
        <f t="shared" si="109"/>
        <v>1</v>
      </c>
      <c r="AA275" s="1">
        <f t="shared" si="110"/>
        <v>1</v>
      </c>
      <c r="AB275" s="1">
        <f t="shared" si="111"/>
        <v>1</v>
      </c>
      <c r="AD275" s="1">
        <f t="shared" si="112"/>
        <v>6</v>
      </c>
      <c r="AE275" s="2">
        <f t="shared" si="113"/>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14"/>
        <v>1</v>
      </c>
    </row>
    <row r="276" spans="1:36" ht="12" customHeight="1" x14ac:dyDescent="0.15">
      <c r="A276" s="64">
        <f t="shared" si="101"/>
        <v>0</v>
      </c>
      <c r="B276" s="64">
        <f t="shared" si="102"/>
        <v>0</v>
      </c>
      <c r="C276" s="57">
        <f t="shared" si="103"/>
        <v>5</v>
      </c>
      <c r="F276" s="59">
        <f>IF(C276&lt;C$6,0,VLOOKUP(C276,index!$A:$M,2,0))</f>
        <v>151</v>
      </c>
      <c r="G276" s="57" t="str">
        <f t="shared" si="115"/>
        <v/>
      </c>
      <c r="H276" s="58" t="str">
        <f>IF(G276="I",$K276,IF(G276="II",$K276-SUM(H$8:H275),IF(G276="III",$K276-SUM(H$8:H275),IF(G276="IV",$K276-SUM(H$8:H275),IF(G276="V",1-SUM(H$8:H275)," ")))))</f>
        <v xml:space="preserve"> </v>
      </c>
      <c r="I276" s="66" t="str">
        <f t="shared" si="116"/>
        <v/>
      </c>
      <c r="L276" s="62" t="str">
        <f t="shared" si="104"/>
        <v xml:space="preserve"> </v>
      </c>
      <c r="P276" s="58" t="str">
        <f>IF(O276="Plus",$K276,IF(O276="Basis",$K276-SUM(P$8:P275),IF(O276="Breedte",$K276-SUM(P$8:P275),IF(O275="Breedte",1-SUM(P$8:P275)," "))))</f>
        <v xml:space="preserve"> </v>
      </c>
      <c r="Q276" s="56" t="str">
        <f t="shared" si="105"/>
        <v/>
      </c>
      <c r="R276" s="196">
        <f t="shared" si="117"/>
        <v>151</v>
      </c>
      <c r="S276" s="1">
        <f t="shared" si="106"/>
        <v>5</v>
      </c>
      <c r="T276" s="2">
        <f t="shared" si="107"/>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108"/>
        <v>1</v>
      </c>
      <c r="Z276" s="1">
        <f t="shared" si="109"/>
        <v>1</v>
      </c>
      <c r="AA276" s="1">
        <f t="shared" si="110"/>
        <v>1</v>
      </c>
      <c r="AB276" s="1">
        <f t="shared" si="111"/>
        <v>1</v>
      </c>
      <c r="AD276" s="1">
        <f t="shared" si="112"/>
        <v>5</v>
      </c>
      <c r="AE276" s="2">
        <f t="shared" si="113"/>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14"/>
        <v>1</v>
      </c>
    </row>
    <row r="277" spans="1:36" ht="12" customHeight="1" x14ac:dyDescent="0.15">
      <c r="A277" s="64">
        <f t="shared" si="101"/>
        <v>0</v>
      </c>
      <c r="B277" s="64">
        <f t="shared" si="102"/>
        <v>0</v>
      </c>
      <c r="C277" s="57">
        <f t="shared" si="103"/>
        <v>4</v>
      </c>
      <c r="F277" s="59">
        <f>IF(C277&lt;C$6,0,VLOOKUP(C277,index!$A:$M,2,0))</f>
        <v>150</v>
      </c>
      <c r="G277" s="57" t="str">
        <f t="shared" si="115"/>
        <v/>
      </c>
      <c r="H277" s="58" t="str">
        <f>IF(G277="I",$K277,IF(G277="II",$K277-SUM(H$8:H276),IF(G277="III",$K277-SUM(H$8:H276),IF(G277="IV",$K277-SUM(H$8:H276),IF(G277="V",1-SUM(H$8:H276)," ")))))</f>
        <v xml:space="preserve"> </v>
      </c>
      <c r="I277" s="66" t="str">
        <f t="shared" si="116"/>
        <v/>
      </c>
      <c r="L277" s="62" t="str">
        <f t="shared" si="104"/>
        <v xml:space="preserve"> </v>
      </c>
      <c r="P277" s="58" t="str">
        <f>IF(O277="Plus",$K277,IF(O277="Basis",$K277-SUM(P$8:P276),IF(O277="Breedte",$K277-SUM(P$8:P276),IF(O276="Breedte",1-SUM(P$8:P276)," "))))</f>
        <v xml:space="preserve"> </v>
      </c>
      <c r="Q277" s="56" t="str">
        <f t="shared" si="105"/>
        <v/>
      </c>
      <c r="R277" s="196">
        <f t="shared" si="117"/>
        <v>150</v>
      </c>
      <c r="S277" s="1">
        <f t="shared" si="106"/>
        <v>4</v>
      </c>
      <c r="T277" s="2">
        <f t="shared" si="107"/>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108"/>
        <v>1</v>
      </c>
      <c r="Z277" s="1">
        <f t="shared" si="109"/>
        <v>1</v>
      </c>
      <c r="AA277" s="1">
        <f t="shared" si="110"/>
        <v>1</v>
      </c>
      <c r="AB277" s="1">
        <f t="shared" si="111"/>
        <v>1</v>
      </c>
      <c r="AD277" s="1">
        <f t="shared" si="112"/>
        <v>4</v>
      </c>
      <c r="AE277" s="2">
        <f t="shared" si="113"/>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14"/>
        <v>1</v>
      </c>
    </row>
    <row r="278" spans="1:36" ht="12" customHeight="1" x14ac:dyDescent="0.15">
      <c r="A278" s="64">
        <f t="shared" si="101"/>
        <v>0</v>
      </c>
      <c r="B278" s="64">
        <f t="shared" si="102"/>
        <v>0</v>
      </c>
      <c r="C278" s="57">
        <f t="shared" si="103"/>
        <v>3</v>
      </c>
      <c r="F278" s="59">
        <f>IF(C278&lt;C$6,0,VLOOKUP(C278,index!$A:$M,2,0))</f>
        <v>150</v>
      </c>
      <c r="G278" s="57" t="str">
        <f t="shared" si="115"/>
        <v/>
      </c>
      <c r="H278" s="58" t="str">
        <f>IF(G278="I",$K278,IF(G278="II",$K278-SUM(H$8:H277),IF(G278="III",$K278-SUM(H$8:H277),IF(G278="IV",$K278-SUM(H$8:H277),IF(G278="V",1-SUM(H$8:H277)," ")))))</f>
        <v xml:space="preserve"> </v>
      </c>
      <c r="I278" s="66" t="str">
        <f t="shared" si="116"/>
        <v/>
      </c>
      <c r="L278" s="62" t="str">
        <f t="shared" si="104"/>
        <v xml:space="preserve"> </v>
      </c>
      <c r="P278" s="58" t="str">
        <f>IF(O278="Plus",$K278,IF(O278="Basis",$K278-SUM(P$8:P277),IF(O278="Breedte",$K278-SUM(P$8:P277),IF(O277="Breedte",1-SUM(P$8:P277)," "))))</f>
        <v xml:space="preserve"> </v>
      </c>
      <c r="Q278" s="56" t="str">
        <f t="shared" si="105"/>
        <v/>
      </c>
      <c r="R278" s="196">
        <f t="shared" si="117"/>
        <v>150</v>
      </c>
      <c r="S278" s="1">
        <f t="shared" si="106"/>
        <v>3</v>
      </c>
      <c r="T278" s="2">
        <f t="shared" si="107"/>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108"/>
        <v>1</v>
      </c>
      <c r="Z278" s="1">
        <f t="shared" si="109"/>
        <v>1</v>
      </c>
      <c r="AA278" s="1">
        <f t="shared" si="110"/>
        <v>1</v>
      </c>
      <c r="AB278" s="1">
        <f t="shared" si="111"/>
        <v>1</v>
      </c>
      <c r="AD278" s="1">
        <f t="shared" si="112"/>
        <v>3</v>
      </c>
      <c r="AE278" s="2">
        <f t="shared" si="113"/>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14"/>
        <v>1</v>
      </c>
    </row>
    <row r="279" spans="1:36" ht="12" customHeight="1" x14ac:dyDescent="0.15">
      <c r="A279" s="64">
        <f t="shared" si="101"/>
        <v>0</v>
      </c>
      <c r="B279" s="64">
        <f t="shared" si="102"/>
        <v>0</v>
      </c>
      <c r="C279" s="57">
        <f t="shared" si="103"/>
        <v>2</v>
      </c>
      <c r="F279" s="59">
        <f>IF(C279&lt;C$6,0,VLOOKUP(C279,index!$A:$M,2,0))</f>
        <v>150</v>
      </c>
      <c r="G279" s="57" t="str">
        <f t="shared" si="115"/>
        <v/>
      </c>
      <c r="H279" s="58" t="str">
        <f>IF(G279="I",$K279,IF(G279="II",$K279-SUM(H$8:H278),IF(G279="III",$K279-SUM(H$8:H278),IF(G279="IV",$K279-SUM(H$8:H278),IF(G279="V",1-SUM(H$8:H278)," ")))))</f>
        <v xml:space="preserve"> </v>
      </c>
      <c r="I279" s="66" t="str">
        <f t="shared" si="116"/>
        <v/>
      </c>
      <c r="L279" s="62" t="str">
        <f t="shared" si="104"/>
        <v xml:space="preserve"> </v>
      </c>
      <c r="P279" s="58" t="str">
        <f>IF(O279="Plus",$K279,IF(O279="Basis",$K279-SUM(P$8:P278),IF(O279="Breedte",$K279-SUM(P$8:P278),IF(O278="Breedte",1-SUM(P$8:P278)," "))))</f>
        <v xml:space="preserve"> </v>
      </c>
      <c r="Q279" s="56" t="str">
        <f t="shared" si="105"/>
        <v/>
      </c>
      <c r="R279" s="196">
        <f t="shared" si="117"/>
        <v>150</v>
      </c>
      <c r="S279" s="1">
        <f t="shared" si="106"/>
        <v>2</v>
      </c>
      <c r="T279" s="2">
        <f t="shared" si="107"/>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108"/>
        <v>1</v>
      </c>
      <c r="Z279" s="1">
        <f t="shared" si="109"/>
        <v>1</v>
      </c>
      <c r="AA279" s="1">
        <f t="shared" si="110"/>
        <v>1</v>
      </c>
      <c r="AB279" s="1">
        <f t="shared" si="111"/>
        <v>1</v>
      </c>
      <c r="AD279" s="1">
        <f t="shared" si="112"/>
        <v>2</v>
      </c>
      <c r="AE279" s="2">
        <f t="shared" si="113"/>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14"/>
        <v>1</v>
      </c>
    </row>
    <row r="280" spans="1:36" ht="12" customHeight="1" x14ac:dyDescent="0.15">
      <c r="A280" s="64">
        <f t="shared" si="101"/>
        <v>0</v>
      </c>
      <c r="B280" s="64">
        <f t="shared" si="102"/>
        <v>0</v>
      </c>
      <c r="C280" s="57">
        <f t="shared" si="103"/>
        <v>1</v>
      </c>
      <c r="F280" s="59">
        <f>IF(C280&lt;C$6,0,VLOOKUP(C280,index!$A:$M,2,0))</f>
        <v>149</v>
      </c>
      <c r="G280" s="57" t="str">
        <f t="shared" si="115"/>
        <v/>
      </c>
      <c r="H280" s="58" t="str">
        <f>IF(G280="I",$K280,IF(G280="II",$K280-SUM(H$8:H279),IF(G280="III",$K280-SUM(H$8:H279),IF(G280="IV",$K280-SUM(H$8:H279),IF(G280="V",1-SUM(H$8:H279)," ")))))</f>
        <v xml:space="preserve"> </v>
      </c>
      <c r="I280" s="66" t="str">
        <f t="shared" si="116"/>
        <v/>
      </c>
      <c r="L280" s="62" t="str">
        <f t="shared" si="104"/>
        <v xml:space="preserve"> </v>
      </c>
      <c r="P280" s="58" t="str">
        <f>IF(O280="Plus",$K280,IF(O280="Basis",$K280-SUM(P$8:P279),IF(O280="Breedte",$K280-SUM(P$8:P279),IF(O279="Breedte",1-SUM(P$8:P279)," "))))</f>
        <v xml:space="preserve"> </v>
      </c>
      <c r="Q280" s="56" t="str">
        <f t="shared" si="105"/>
        <v/>
      </c>
      <c r="R280" s="196">
        <f t="shared" si="117"/>
        <v>149</v>
      </c>
      <c r="S280" s="1">
        <f t="shared" si="106"/>
        <v>1</v>
      </c>
      <c r="T280" s="2">
        <f t="shared" si="107"/>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108"/>
        <v>1</v>
      </c>
      <c r="Z280" s="1">
        <f t="shared" si="109"/>
        <v>1</v>
      </c>
      <c r="AA280" s="1">
        <f t="shared" si="110"/>
        <v>1</v>
      </c>
      <c r="AB280" s="1">
        <f t="shared" si="111"/>
        <v>1</v>
      </c>
      <c r="AD280" s="1">
        <f t="shared" si="112"/>
        <v>1</v>
      </c>
      <c r="AE280" s="2">
        <f t="shared" si="113"/>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14"/>
        <v>1</v>
      </c>
    </row>
    <row r="281" spans="1:36" ht="12" customHeight="1" x14ac:dyDescent="0.15">
      <c r="A281" s="64">
        <f t="shared" si="101"/>
        <v>10</v>
      </c>
      <c r="B281" s="64">
        <f t="shared" si="102"/>
        <v>20</v>
      </c>
      <c r="C281" s="57">
        <f t="shared" si="103"/>
        <v>0</v>
      </c>
      <c r="F281" s="59">
        <f>IF(C281&lt;C$6,0,VLOOKUP(C281,index!$A:$M,2,0))</f>
        <v>149</v>
      </c>
      <c r="G281" s="57" t="str">
        <f t="shared" si="115"/>
        <v>V</v>
      </c>
      <c r="H281" s="58">
        <f>IF(G281="I",$K281,IF(G281="II",$K281-SUM(H$8:H280),IF(G281="III",$K281-SUM(H$8:H280),IF(G281="IV",$K281-SUM(H$8:H280),IF(G281="V",1-SUM(H$8:H280)," ")))))</f>
        <v>1</v>
      </c>
      <c r="I281" s="66" t="str">
        <f t="shared" si="116"/>
        <v>E</v>
      </c>
      <c r="L281" s="62" t="str">
        <f t="shared" si="104"/>
        <v xml:space="preserve"> </v>
      </c>
      <c r="P281" s="58" t="str">
        <f>IF(O281="Plus",$K281,IF(O281="Basis",$K281-SUM(P$8:P280),IF(O281="Breedte",$K281-SUM(P$8:P280),IF(O280="Breedte",1-SUM(P$8:P280)," "))))</f>
        <v xml:space="preserve"> </v>
      </c>
      <c r="Q281" s="56" t="str">
        <f t="shared" si="105"/>
        <v/>
      </c>
      <c r="R281" s="196">
        <f t="shared" si="117"/>
        <v>149</v>
      </c>
      <c r="S281" s="1">
        <f t="shared" si="106"/>
        <v>0</v>
      </c>
      <c r="T281" s="2">
        <f t="shared" si="107"/>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108"/>
        <v>1</v>
      </c>
      <c r="Z281" s="1">
        <f t="shared" si="109"/>
        <v>1</v>
      </c>
      <c r="AA281" s="1">
        <f t="shared" si="110"/>
        <v>1</v>
      </c>
      <c r="AB281" s="1">
        <f t="shared" si="111"/>
        <v>1</v>
      </c>
      <c r="AD281" s="1">
        <f t="shared" si="112"/>
        <v>0</v>
      </c>
      <c r="AE281" s="2">
        <f t="shared" si="113"/>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14"/>
        <v>1</v>
      </c>
    </row>
    <row r="282" spans="1:36" ht="12" customHeight="1" x14ac:dyDescent="0.15">
      <c r="A282" s="64">
        <f t="shared" si="101"/>
        <v>0</v>
      </c>
      <c r="B282" s="64">
        <f t="shared" si="102"/>
        <v>0</v>
      </c>
      <c r="C282" s="57">
        <f t="shared" si="103"/>
        <v>-1</v>
      </c>
      <c r="F282" s="59">
        <f>IF(C282&lt;C$6,0,VLOOKUP(C282,index!$A:$M,2,0))</f>
        <v>0</v>
      </c>
      <c r="G282" s="57" t="str">
        <f t="shared" si="115"/>
        <v/>
      </c>
      <c r="H282" s="58" t="str">
        <f>IF(G282="I",$K282,IF(G282="II",$K282-SUM(H$8:H281),IF(G282="III",$K282-SUM(H$8:H281),IF(G282="IV",$K282-SUM(H$8:H281),IF(G282="V",1-SUM(H$8:H281)," ")))))</f>
        <v xml:space="preserve"> </v>
      </c>
      <c r="I282" s="66" t="str">
        <f t="shared" si="116"/>
        <v/>
      </c>
      <c r="L282" s="62" t="str">
        <f t="shared" si="104"/>
        <v xml:space="preserve"> </v>
      </c>
      <c r="P282" s="58" t="str">
        <f>IF(O282="Plus",$K282,IF(O282="Basis",$K282-SUM(P$8:P281),IF(O282="Breedte",$K282-SUM(P$8:P281),IF(O281="Breedte",1-SUM(P$8:P281)," "))))</f>
        <v xml:space="preserve"> </v>
      </c>
      <c r="Q282" s="56" t="str">
        <f t="shared" si="105"/>
        <v/>
      </c>
      <c r="R282" s="196">
        <f t="shared" si="117"/>
        <v>0</v>
      </c>
      <c r="S282" s="1">
        <f t="shared" si="106"/>
        <v>-1</v>
      </c>
      <c r="T282" s="2">
        <f t="shared" si="107"/>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108"/>
        <v>1</v>
      </c>
      <c r="Z282" s="1">
        <f t="shared" si="109"/>
        <v>1</v>
      </c>
      <c r="AA282" s="1">
        <f t="shared" si="110"/>
        <v>1</v>
      </c>
      <c r="AB282" s="1">
        <f t="shared" si="111"/>
        <v>1</v>
      </c>
      <c r="AD282" s="1">
        <f t="shared" si="112"/>
        <v>-1</v>
      </c>
      <c r="AE282" s="2">
        <f t="shared" si="113"/>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14"/>
        <v>1</v>
      </c>
    </row>
    <row r="283" spans="1:36" ht="12" customHeight="1" x14ac:dyDescent="0.15">
      <c r="A283" s="64">
        <f t="shared" si="101"/>
        <v>0</v>
      </c>
      <c r="B283" s="64">
        <f t="shared" si="102"/>
        <v>0</v>
      </c>
      <c r="C283" s="57">
        <f t="shared" si="103"/>
        <v>-1</v>
      </c>
      <c r="F283" s="59">
        <f>IF(C283&lt;C$6,0,VLOOKUP(C283,index!$A:$M,2,0))</f>
        <v>0</v>
      </c>
      <c r="G283" s="57" t="str">
        <f t="shared" si="115"/>
        <v/>
      </c>
      <c r="H283" s="58" t="str">
        <f>IF(G283="I",$K283,IF(G283="II",$K283-SUM(H$8:H282),IF(G283="III",$K283-SUM(H$8:H282),IF(G283="IV",$K283-SUM(H$8:H282),IF(G283="V",1-SUM(H$8:H282)," ")))))</f>
        <v xml:space="preserve"> </v>
      </c>
      <c r="I283" s="66" t="str">
        <f t="shared" si="116"/>
        <v/>
      </c>
      <c r="L283" s="62" t="str">
        <f t="shared" si="104"/>
        <v xml:space="preserve"> </v>
      </c>
      <c r="P283" s="58" t="str">
        <f>IF(O283="Plus",$K283,IF(O283="Basis",$K283-SUM(P$8:P282),IF(O283="Breedte",$K283-SUM(P$8:P282),IF(O282="Breedte",1-SUM(P$8:P282)," "))))</f>
        <v xml:space="preserve"> </v>
      </c>
      <c r="Q283" s="56" t="str">
        <f t="shared" si="105"/>
        <v/>
      </c>
      <c r="R283" s="196">
        <f t="shared" si="117"/>
        <v>0</v>
      </c>
      <c r="S283" s="1">
        <f t="shared" si="106"/>
        <v>-1</v>
      </c>
      <c r="T283" s="2">
        <f t="shared" si="107"/>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108"/>
        <v>1</v>
      </c>
      <c r="Z283" s="1">
        <f t="shared" si="109"/>
        <v>1</v>
      </c>
      <c r="AA283" s="1">
        <f t="shared" si="110"/>
        <v>1</v>
      </c>
      <c r="AB283" s="1">
        <f t="shared" si="111"/>
        <v>1</v>
      </c>
      <c r="AD283" s="1">
        <f t="shared" si="112"/>
        <v>-1</v>
      </c>
      <c r="AE283" s="2">
        <f t="shared" si="113"/>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14"/>
        <v>1</v>
      </c>
    </row>
    <row r="284" spans="1:36" ht="12" customHeight="1" x14ac:dyDescent="0.15">
      <c r="A284" s="64">
        <f t="shared" si="101"/>
        <v>0</v>
      </c>
      <c r="B284" s="64">
        <f t="shared" si="102"/>
        <v>0</v>
      </c>
      <c r="C284" s="57">
        <f t="shared" si="103"/>
        <v>-1</v>
      </c>
      <c r="F284" s="59">
        <f>IF(C284&lt;C$6,0,VLOOKUP(C284,index!$A:$M,2,0))</f>
        <v>0</v>
      </c>
      <c r="G284" s="57" t="str">
        <f t="shared" si="115"/>
        <v/>
      </c>
      <c r="H284" s="58" t="str">
        <f>IF(G284="I",$K284,IF(G284="II",$K284-SUM(H$8:H283),IF(G284="III",$K284-SUM(H$8:H283),IF(G284="IV",$K284-SUM(H$8:H283),IF(G284="V",1-SUM(H$8:H283)," ")))))</f>
        <v xml:space="preserve"> </v>
      </c>
      <c r="I284" s="66" t="str">
        <f t="shared" si="116"/>
        <v/>
      </c>
      <c r="L284" s="62" t="str">
        <f t="shared" si="104"/>
        <v xml:space="preserve"> </v>
      </c>
      <c r="P284" s="58" t="str">
        <f>IF(O284="Plus",$K284,IF(O284="Basis",$K284-SUM(P$8:P283),IF(O284="Breedte",$K284-SUM(P$8:P283),IF(O283="Breedte",1-SUM(P$8:P283)," "))))</f>
        <v xml:space="preserve"> </v>
      </c>
      <c r="Q284" s="56" t="str">
        <f t="shared" si="105"/>
        <v/>
      </c>
      <c r="R284" s="196">
        <f t="shared" si="117"/>
        <v>0</v>
      </c>
      <c r="S284" s="1">
        <f t="shared" si="106"/>
        <v>-1</v>
      </c>
      <c r="T284" s="2">
        <f t="shared" si="107"/>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108"/>
        <v>1</v>
      </c>
      <c r="Z284" s="1">
        <f t="shared" si="109"/>
        <v>1</v>
      </c>
      <c r="AA284" s="1">
        <f t="shared" si="110"/>
        <v>1</v>
      </c>
      <c r="AB284" s="1">
        <f t="shared" si="111"/>
        <v>1</v>
      </c>
      <c r="AD284" s="1">
        <f t="shared" si="112"/>
        <v>-1</v>
      </c>
      <c r="AE284" s="2">
        <f t="shared" si="113"/>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14"/>
        <v>1</v>
      </c>
    </row>
    <row r="285" spans="1:36" ht="12" customHeight="1" x14ac:dyDescent="0.15">
      <c r="A285" s="64">
        <f t="shared" si="101"/>
        <v>0</v>
      </c>
      <c r="B285" s="64">
        <f t="shared" si="102"/>
        <v>0</v>
      </c>
      <c r="C285" s="57">
        <f t="shared" si="103"/>
        <v>-1</v>
      </c>
      <c r="F285" s="59">
        <f>IF(C285&lt;C$6,0,VLOOKUP(C285,index!$A:$M,2,0))</f>
        <v>0</v>
      </c>
      <c r="G285" s="57" t="str">
        <f t="shared" si="115"/>
        <v/>
      </c>
      <c r="H285" s="58" t="str">
        <f>IF(G285="I",$K285,IF(G285="II",$K285-SUM(H$8:H284),IF(G285="III",$K285-SUM(H$8:H284),IF(G285="IV",$K285-SUM(H$8:H284),IF(G285="V",1-SUM(H$8:H284)," ")))))</f>
        <v xml:space="preserve"> </v>
      </c>
      <c r="I285" s="66" t="str">
        <f t="shared" si="116"/>
        <v/>
      </c>
      <c r="L285" s="62" t="str">
        <f t="shared" si="104"/>
        <v xml:space="preserve"> </v>
      </c>
      <c r="P285" s="58" t="str">
        <f>IF(O285="Plus",$K285,IF(O285="Basis",$K285-SUM(P$8:P284),IF(O285="Breedte",$K285-SUM(P$8:P284),IF(O284="Breedte",1-SUM(P$8:P284)," "))))</f>
        <v xml:space="preserve"> </v>
      </c>
      <c r="Q285" s="56" t="str">
        <f t="shared" si="105"/>
        <v/>
      </c>
      <c r="R285" s="196">
        <f t="shared" si="117"/>
        <v>0</v>
      </c>
      <c r="S285" s="1">
        <f t="shared" si="106"/>
        <v>-1</v>
      </c>
      <c r="T285" s="2">
        <f t="shared" si="107"/>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108"/>
        <v>1</v>
      </c>
      <c r="Z285" s="1">
        <f t="shared" si="109"/>
        <v>1</v>
      </c>
      <c r="AA285" s="1">
        <f t="shared" si="110"/>
        <v>1</v>
      </c>
      <c r="AB285" s="1">
        <f t="shared" si="111"/>
        <v>1</v>
      </c>
      <c r="AD285" s="1">
        <f t="shared" si="112"/>
        <v>-1</v>
      </c>
      <c r="AE285" s="2">
        <f t="shared" si="113"/>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14"/>
        <v>1</v>
      </c>
    </row>
    <row r="286" spans="1:36" ht="12" customHeight="1" x14ac:dyDescent="0.15">
      <c r="A286" s="64">
        <f t="shared" si="101"/>
        <v>0</v>
      </c>
      <c r="B286" s="64">
        <f t="shared" si="102"/>
        <v>0</v>
      </c>
      <c r="C286" s="57">
        <f t="shared" si="103"/>
        <v>-1</v>
      </c>
      <c r="F286" s="59">
        <f>IF(C286&lt;C$6,0,VLOOKUP(C286,index!$A:$M,2,0))</f>
        <v>0</v>
      </c>
      <c r="G286" s="57" t="str">
        <f t="shared" si="115"/>
        <v/>
      </c>
      <c r="H286" s="58" t="str">
        <f>IF(G286="I",$K286,IF(G286="II",$K286-SUM(H$8:H285),IF(G286="III",$K286-SUM(H$8:H285),IF(G286="IV",$K286-SUM(H$8:H285),IF(G286="V",1-SUM(H$8:H285)," ")))))</f>
        <v xml:space="preserve"> </v>
      </c>
      <c r="I286" s="66" t="str">
        <f t="shared" si="116"/>
        <v/>
      </c>
      <c r="L286" s="62" t="str">
        <f t="shared" si="104"/>
        <v xml:space="preserve"> </v>
      </c>
      <c r="P286" s="58" t="str">
        <f>IF(O286="Plus",$K286,IF(O286="Basis",$K286-SUM(P$8:P285),IF(O286="Breedte",$K286-SUM(P$8:P285),IF(O285="Breedte",1-SUM(P$8:P285)," "))))</f>
        <v xml:space="preserve"> </v>
      </c>
      <c r="Q286" s="56" t="str">
        <f t="shared" si="105"/>
        <v/>
      </c>
      <c r="R286" s="196">
        <f t="shared" si="117"/>
        <v>0</v>
      </c>
      <c r="S286" s="1">
        <f t="shared" si="106"/>
        <v>-1</v>
      </c>
      <c r="T286" s="2">
        <f t="shared" si="107"/>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108"/>
        <v>1</v>
      </c>
      <c r="Z286" s="1">
        <f t="shared" si="109"/>
        <v>1</v>
      </c>
      <c r="AA286" s="1">
        <f t="shared" si="110"/>
        <v>1</v>
      </c>
      <c r="AB286" s="1">
        <f t="shared" si="111"/>
        <v>1</v>
      </c>
      <c r="AD286" s="1">
        <f t="shared" si="112"/>
        <v>-1</v>
      </c>
      <c r="AE286" s="2">
        <f t="shared" si="113"/>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14"/>
        <v>1</v>
      </c>
    </row>
    <row r="287" spans="1:36" ht="12" customHeight="1" x14ac:dyDescent="0.15">
      <c r="A287" s="64">
        <f t="shared" si="101"/>
        <v>0</v>
      </c>
      <c r="B287" s="64">
        <f t="shared" si="102"/>
        <v>0</v>
      </c>
      <c r="C287" s="57">
        <f t="shared" si="103"/>
        <v>-1</v>
      </c>
      <c r="F287" s="59">
        <f>IF(C287&lt;C$6,0,VLOOKUP(C287,index!$A:$M,2,0))</f>
        <v>0</v>
      </c>
      <c r="G287" s="57" t="str">
        <f t="shared" si="115"/>
        <v/>
      </c>
      <c r="H287" s="58" t="str">
        <f>IF(G287="I",$K287,IF(G287="II",$K287-SUM(H$8:H286),IF(G287="III",$K287-SUM(H$8:H286),IF(G287="IV",$K287-SUM(H$8:H286),IF(G287="V",1-SUM(H$8:H286)," ")))))</f>
        <v xml:space="preserve"> </v>
      </c>
      <c r="I287" s="66" t="str">
        <f t="shared" si="116"/>
        <v/>
      </c>
      <c r="L287" s="62" t="str">
        <f t="shared" si="104"/>
        <v xml:space="preserve"> </v>
      </c>
      <c r="P287" s="58" t="str">
        <f>IF(O287="Plus",$K287,IF(O287="Basis",$K287-SUM(P$8:P286),IF(O287="Breedte",$K287-SUM(P$8:P286),IF(O286="Breedte",1-SUM(P$8:P286)," "))))</f>
        <v xml:space="preserve"> </v>
      </c>
      <c r="Q287" s="56" t="str">
        <f t="shared" si="105"/>
        <v/>
      </c>
      <c r="R287" s="196">
        <f t="shared" si="117"/>
        <v>0</v>
      </c>
      <c r="S287" s="1">
        <f t="shared" si="106"/>
        <v>-1</v>
      </c>
      <c r="T287" s="2">
        <f t="shared" si="107"/>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108"/>
        <v>1</v>
      </c>
      <c r="Z287" s="1">
        <f t="shared" si="109"/>
        <v>1</v>
      </c>
      <c r="AA287" s="1">
        <f t="shared" si="110"/>
        <v>1</v>
      </c>
      <c r="AB287" s="1">
        <f t="shared" si="111"/>
        <v>1</v>
      </c>
      <c r="AD287" s="1">
        <f t="shared" si="112"/>
        <v>-1</v>
      </c>
      <c r="AE287" s="2">
        <f t="shared" si="113"/>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14"/>
        <v>1</v>
      </c>
    </row>
    <row r="288" spans="1:36" ht="12" customHeight="1" x14ac:dyDescent="0.15">
      <c r="A288" s="64">
        <f t="shared" si="101"/>
        <v>0</v>
      </c>
      <c r="B288" s="64">
        <f t="shared" si="102"/>
        <v>0</v>
      </c>
      <c r="C288" s="57">
        <f t="shared" si="103"/>
        <v>-1</v>
      </c>
      <c r="F288" s="59">
        <f>IF(C288&lt;C$6,0,VLOOKUP(C288,index!$A:$M,2,0))</f>
        <v>0</v>
      </c>
      <c r="G288" s="57" t="str">
        <f t="shared" si="115"/>
        <v/>
      </c>
      <c r="H288" s="58" t="str">
        <f>IF(G288="I",$K288,IF(G288="II",$K288-SUM(H$8:H287),IF(G288="III",$K288-SUM(H$8:H287),IF(G288="IV",$K288-SUM(H$8:H287),IF(G288="V",1-SUM(H$8:H287)," ")))))</f>
        <v xml:space="preserve"> </v>
      </c>
      <c r="I288" s="66" t="str">
        <f t="shared" si="116"/>
        <v/>
      </c>
      <c r="L288" s="62" t="str">
        <f t="shared" si="104"/>
        <v xml:space="preserve"> </v>
      </c>
      <c r="P288" s="58" t="str">
        <f>IF(O288="Plus",$K288,IF(O288="Basis",$K288-SUM(P$8:P287),IF(O288="Breedte",$K288-SUM(P$8:P287),IF(O287="Breedte",1-SUM(P$8:P287)," "))))</f>
        <v xml:space="preserve"> </v>
      </c>
      <c r="Q288" s="56" t="str">
        <f t="shared" si="105"/>
        <v/>
      </c>
      <c r="R288" s="196">
        <f t="shared" si="117"/>
        <v>0</v>
      </c>
      <c r="S288" s="1">
        <f t="shared" si="106"/>
        <v>-1</v>
      </c>
      <c r="T288" s="2">
        <f t="shared" si="107"/>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108"/>
        <v>1</v>
      </c>
      <c r="Z288" s="1">
        <f t="shared" si="109"/>
        <v>1</v>
      </c>
      <c r="AA288" s="1">
        <f t="shared" si="110"/>
        <v>1</v>
      </c>
      <c r="AB288" s="1">
        <f t="shared" si="111"/>
        <v>1</v>
      </c>
      <c r="AD288" s="1">
        <f t="shared" si="112"/>
        <v>-1</v>
      </c>
      <c r="AE288" s="2">
        <f t="shared" si="113"/>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14"/>
        <v>1</v>
      </c>
    </row>
    <row r="289" spans="1:36" ht="12" customHeight="1" x14ac:dyDescent="0.15">
      <c r="A289" s="64">
        <f t="shared" si="101"/>
        <v>0</v>
      </c>
      <c r="B289" s="64">
        <f t="shared" si="102"/>
        <v>0</v>
      </c>
      <c r="C289" s="57">
        <f t="shared" si="103"/>
        <v>-1</v>
      </c>
      <c r="F289" s="59">
        <f>IF(C289&lt;C$6,0,VLOOKUP(C289,index!$A:$M,2,0))</f>
        <v>0</v>
      </c>
      <c r="G289" s="57" t="str">
        <f t="shared" si="115"/>
        <v/>
      </c>
      <c r="H289" s="58" t="str">
        <f>IF(G289="I",$K289,IF(G289="II",$K289-SUM(H$8:H288),IF(G289="III",$K289-SUM(H$8:H288),IF(G289="IV",$K289-SUM(H$8:H288),IF(G289="V",1-SUM(H$8:H288)," ")))))</f>
        <v xml:space="preserve"> </v>
      </c>
      <c r="I289" s="66" t="str">
        <f t="shared" si="116"/>
        <v/>
      </c>
      <c r="L289" s="62" t="str">
        <f t="shared" si="104"/>
        <v xml:space="preserve"> </v>
      </c>
      <c r="P289" s="58" t="str">
        <f>IF(O289="Plus",$K289,IF(O289="Basis",$K289-SUM(P$8:P288),IF(O289="Breedte",$K289-SUM(P$8:P288),IF(O288="Breedte",1-SUM(P$8:P288)," "))))</f>
        <v xml:space="preserve"> </v>
      </c>
      <c r="Q289" s="56" t="str">
        <f t="shared" si="105"/>
        <v/>
      </c>
      <c r="R289" s="196">
        <f t="shared" si="117"/>
        <v>0</v>
      </c>
      <c r="S289" s="1">
        <f t="shared" si="106"/>
        <v>-1</v>
      </c>
      <c r="T289" s="2">
        <f t="shared" si="107"/>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108"/>
        <v>1</v>
      </c>
      <c r="Z289" s="1">
        <f t="shared" si="109"/>
        <v>1</v>
      </c>
      <c r="AA289" s="1">
        <f t="shared" si="110"/>
        <v>1</v>
      </c>
      <c r="AB289" s="1">
        <f t="shared" si="111"/>
        <v>1</v>
      </c>
      <c r="AD289" s="1">
        <f t="shared" si="112"/>
        <v>-1</v>
      </c>
      <c r="AE289" s="2">
        <f t="shared" si="113"/>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14"/>
        <v>1</v>
      </c>
    </row>
    <row r="290" spans="1:36" ht="12" customHeight="1" x14ac:dyDescent="0.15">
      <c r="A290" s="64">
        <f t="shared" si="101"/>
        <v>0</v>
      </c>
      <c r="B290" s="64">
        <f t="shared" si="102"/>
        <v>0</v>
      </c>
      <c r="C290" s="57">
        <f t="shared" si="103"/>
        <v>-1</v>
      </c>
      <c r="F290" s="59">
        <f>IF(C290&lt;C$6,0,VLOOKUP(C290,index!$A:$M,2,0))</f>
        <v>0</v>
      </c>
      <c r="G290" s="57" t="str">
        <f t="shared" si="115"/>
        <v/>
      </c>
      <c r="H290" s="58" t="str">
        <f>IF(G290="I",$K290,IF(G290="II",$K290-SUM(H$8:H289),IF(G290="III",$K290-SUM(H$8:H289),IF(G290="IV",$K290-SUM(H$8:H289),IF(G290="V",1-SUM(H$8:H289)," ")))))</f>
        <v xml:space="preserve"> </v>
      </c>
      <c r="I290" s="66" t="str">
        <f t="shared" si="116"/>
        <v/>
      </c>
      <c r="L290" s="62" t="str">
        <f t="shared" si="104"/>
        <v xml:space="preserve"> </v>
      </c>
      <c r="P290" s="58" t="str">
        <f>IF(O290="Plus",$K290,IF(O290="Basis",$K290-SUM(P$8:P289),IF(O290="Breedte",$K290-SUM(P$8:P289),IF(O289="Breedte",1-SUM(P$8:P289)," "))))</f>
        <v xml:space="preserve"> </v>
      </c>
      <c r="Q290" s="56" t="str">
        <f t="shared" si="105"/>
        <v/>
      </c>
      <c r="R290" s="196">
        <f t="shared" si="117"/>
        <v>0</v>
      </c>
      <c r="S290" s="1">
        <f t="shared" si="106"/>
        <v>-1</v>
      </c>
      <c r="T290" s="2">
        <f t="shared" si="107"/>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108"/>
        <v>1</v>
      </c>
      <c r="Z290" s="1">
        <f t="shared" si="109"/>
        <v>1</v>
      </c>
      <c r="AA290" s="1">
        <f t="shared" si="110"/>
        <v>1</v>
      </c>
      <c r="AB290" s="1">
        <f t="shared" si="111"/>
        <v>1</v>
      </c>
      <c r="AD290" s="1">
        <f t="shared" si="112"/>
        <v>-1</v>
      </c>
      <c r="AE290" s="2">
        <f t="shared" si="113"/>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14"/>
        <v>1</v>
      </c>
    </row>
    <row r="291" spans="1:36" ht="12" customHeight="1" x14ac:dyDescent="0.15">
      <c r="A291" s="64">
        <f t="shared" si="101"/>
        <v>0</v>
      </c>
      <c r="B291" s="64">
        <f t="shared" si="102"/>
        <v>0</v>
      </c>
      <c r="C291" s="57">
        <f t="shared" si="103"/>
        <v>-1</v>
      </c>
      <c r="F291" s="59">
        <f>IF(C291&lt;C$6,0,VLOOKUP(C291,index!$A:$M,2,0))</f>
        <v>0</v>
      </c>
      <c r="G291" s="57" t="str">
        <f t="shared" si="115"/>
        <v/>
      </c>
      <c r="H291" s="58" t="str">
        <f>IF(G291="I",$K291,IF(G291="II",$K291-SUM(H$8:H290),IF(G291="III",$K291-SUM(H$8:H290),IF(G291="IV",$K291-SUM(H$8:H290),IF(G291="V",1-SUM(H$8:H290)," ")))))</f>
        <v xml:space="preserve"> </v>
      </c>
      <c r="I291" s="66" t="str">
        <f t="shared" si="116"/>
        <v/>
      </c>
      <c r="L291" s="62" t="str">
        <f t="shared" si="104"/>
        <v xml:space="preserve"> </v>
      </c>
      <c r="P291" s="58" t="str">
        <f>IF(O291="Plus",$K291,IF(O291="Basis",$K291-SUM(P$8:P290),IF(O291="Breedte",$K291-SUM(P$8:P290),IF(O290="Breedte",1-SUM(P$8:P290)," "))))</f>
        <v xml:space="preserve"> </v>
      </c>
      <c r="Q291" s="56" t="str">
        <f t="shared" si="105"/>
        <v/>
      </c>
      <c r="R291" s="196">
        <f t="shared" si="117"/>
        <v>0</v>
      </c>
      <c r="S291" s="1">
        <f t="shared" si="106"/>
        <v>-1</v>
      </c>
      <c r="T291" s="2">
        <f t="shared" si="107"/>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108"/>
        <v>1</v>
      </c>
      <c r="Z291" s="1">
        <f t="shared" si="109"/>
        <v>1</v>
      </c>
      <c r="AA291" s="1">
        <f t="shared" si="110"/>
        <v>1</v>
      </c>
      <c r="AB291" s="1">
        <f t="shared" si="111"/>
        <v>1</v>
      </c>
      <c r="AD291" s="1">
        <f t="shared" si="112"/>
        <v>-1</v>
      </c>
      <c r="AE291" s="2">
        <f t="shared" si="113"/>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14"/>
        <v>1</v>
      </c>
    </row>
    <row r="292" spans="1:36" ht="12" customHeight="1" x14ac:dyDescent="0.15">
      <c r="A292" s="64">
        <f t="shared" si="101"/>
        <v>0</v>
      </c>
      <c r="B292" s="64">
        <f t="shared" si="102"/>
        <v>0</v>
      </c>
      <c r="C292" s="57">
        <f t="shared" si="103"/>
        <v>-1</v>
      </c>
      <c r="F292" s="59">
        <f>IF(C292&lt;C$6,0,VLOOKUP(C292,index!$A:$M,2,0))</f>
        <v>0</v>
      </c>
      <c r="G292" s="57" t="str">
        <f t="shared" si="115"/>
        <v/>
      </c>
      <c r="H292" s="58" t="str">
        <f>IF(G292="I",$K292,IF(G292="II",$K292-SUM(H$8:H291),IF(G292="III",$K292-SUM(H$8:H291),IF(G292="IV",$K292-SUM(H$8:H291),IF(G292="V",1-SUM(H$8:H291)," ")))))</f>
        <v xml:space="preserve"> </v>
      </c>
      <c r="I292" s="66" t="str">
        <f t="shared" si="116"/>
        <v/>
      </c>
      <c r="L292" s="62" t="str">
        <f t="shared" si="104"/>
        <v xml:space="preserve"> </v>
      </c>
      <c r="P292" s="58" t="str">
        <f>IF(O292="Plus",$K292,IF(O292="Basis",$K292-SUM(P$8:P291),IF(O292="Breedte",$K292-SUM(P$8:P291),IF(O291="Breedte",1-SUM(P$8:P291)," "))))</f>
        <v xml:space="preserve"> </v>
      </c>
      <c r="Q292" s="56" t="str">
        <f t="shared" si="105"/>
        <v/>
      </c>
      <c r="R292" s="196">
        <f t="shared" si="117"/>
        <v>0</v>
      </c>
      <c r="S292" s="1">
        <f t="shared" si="106"/>
        <v>-1</v>
      </c>
      <c r="T292" s="2">
        <f t="shared" si="107"/>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108"/>
        <v>1</v>
      </c>
      <c r="Z292" s="1">
        <f t="shared" si="109"/>
        <v>1</v>
      </c>
      <c r="AA292" s="1">
        <f t="shared" si="110"/>
        <v>1</v>
      </c>
      <c r="AB292" s="1">
        <f t="shared" si="111"/>
        <v>1</v>
      </c>
      <c r="AD292" s="1">
        <f t="shared" si="112"/>
        <v>-1</v>
      </c>
      <c r="AE292" s="2">
        <f t="shared" si="113"/>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14"/>
        <v>1</v>
      </c>
    </row>
    <row r="293" spans="1:36" ht="12" customHeight="1" x14ac:dyDescent="0.15">
      <c r="A293" s="64">
        <f t="shared" si="101"/>
        <v>0</v>
      </c>
      <c r="B293" s="64">
        <f t="shared" si="102"/>
        <v>0</v>
      </c>
      <c r="C293" s="57">
        <f t="shared" si="103"/>
        <v>-1</v>
      </c>
      <c r="F293" s="59">
        <f>IF(C293&lt;C$6,0,VLOOKUP(C293,index!$A:$M,2,0))</f>
        <v>0</v>
      </c>
      <c r="G293" s="57" t="str">
        <f t="shared" si="115"/>
        <v/>
      </c>
      <c r="H293" s="58" t="str">
        <f>IF(G293="I",$K293,IF(G293="II",$K293-SUM(H$8:H292),IF(G293="III",$K293-SUM(H$8:H292),IF(G293="IV",$K293-SUM(H$8:H292),IF(G293="V",1-SUM(H$8:H292)," ")))))</f>
        <v xml:space="preserve"> </v>
      </c>
      <c r="I293" s="66" t="str">
        <f t="shared" si="116"/>
        <v/>
      </c>
      <c r="L293" s="62" t="str">
        <f t="shared" si="104"/>
        <v xml:space="preserve"> </v>
      </c>
      <c r="P293" s="58" t="str">
        <f>IF(O293="Plus",$K293,IF(O293="Basis",$K293-SUM(P$8:P292),IF(O293="Breedte",$K293-SUM(P$8:P292),IF(O292="Breedte",1-SUM(P$8:P292)," "))))</f>
        <v xml:space="preserve"> </v>
      </c>
      <c r="Q293" s="56" t="str">
        <f t="shared" si="105"/>
        <v/>
      </c>
      <c r="R293" s="196">
        <f t="shared" si="117"/>
        <v>0</v>
      </c>
      <c r="S293" s="1">
        <f t="shared" si="106"/>
        <v>-1</v>
      </c>
      <c r="T293" s="2">
        <f t="shared" si="107"/>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108"/>
        <v>1</v>
      </c>
      <c r="Z293" s="1">
        <f t="shared" si="109"/>
        <v>1</v>
      </c>
      <c r="AA293" s="1">
        <f t="shared" si="110"/>
        <v>1</v>
      </c>
      <c r="AB293" s="1">
        <f t="shared" si="111"/>
        <v>1</v>
      </c>
      <c r="AD293" s="1">
        <f t="shared" si="112"/>
        <v>-1</v>
      </c>
      <c r="AE293" s="2">
        <f t="shared" si="113"/>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14"/>
        <v>1</v>
      </c>
    </row>
    <row r="294" spans="1:36" ht="12" customHeight="1" x14ac:dyDescent="0.15">
      <c r="A294" s="64">
        <f t="shared" si="101"/>
        <v>0</v>
      </c>
      <c r="B294" s="64">
        <f t="shared" si="102"/>
        <v>0</v>
      </c>
      <c r="C294" s="57">
        <f t="shared" si="103"/>
        <v>-1</v>
      </c>
      <c r="F294" s="59">
        <f>IF(C294&lt;C$6,0,VLOOKUP(C294,index!$A:$M,2,0))</f>
        <v>0</v>
      </c>
      <c r="G294" s="57" t="str">
        <f t="shared" si="115"/>
        <v/>
      </c>
      <c r="H294" s="58" t="str">
        <f>IF(G294="I",$K294,IF(G294="II",$K294-SUM(H$8:H293),IF(G294="III",$K294-SUM(H$8:H293),IF(G294="IV",$K294-SUM(H$8:H293),IF(G294="V",1-SUM(H$8:H293)," ")))))</f>
        <v xml:space="preserve"> </v>
      </c>
      <c r="I294" s="66" t="str">
        <f t="shared" si="116"/>
        <v/>
      </c>
      <c r="L294" s="62" t="str">
        <f t="shared" si="104"/>
        <v xml:space="preserve"> </v>
      </c>
      <c r="P294" s="58" t="str">
        <f>IF(O294="Plus",$K294,IF(O294="Basis",$K294-SUM(P$8:P293),IF(O294="Breedte",$K294-SUM(P$8:P293),IF(O293="Breedte",1-SUM(P$8:P293)," "))))</f>
        <v xml:space="preserve"> </v>
      </c>
      <c r="Q294" s="56" t="str">
        <f t="shared" si="105"/>
        <v/>
      </c>
      <c r="R294" s="196">
        <f t="shared" si="117"/>
        <v>0</v>
      </c>
      <c r="S294" s="1">
        <f t="shared" si="106"/>
        <v>-1</v>
      </c>
      <c r="T294" s="2">
        <f t="shared" si="107"/>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108"/>
        <v>1</v>
      </c>
      <c r="Z294" s="1">
        <f t="shared" si="109"/>
        <v>1</v>
      </c>
      <c r="AA294" s="1">
        <f t="shared" si="110"/>
        <v>1</v>
      </c>
      <c r="AB294" s="1">
        <f t="shared" si="111"/>
        <v>1</v>
      </c>
      <c r="AD294" s="1">
        <f t="shared" si="112"/>
        <v>-1</v>
      </c>
      <c r="AE294" s="2">
        <f t="shared" si="113"/>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14"/>
        <v>1</v>
      </c>
    </row>
    <row r="295" spans="1:36" ht="12" customHeight="1" x14ac:dyDescent="0.15">
      <c r="A295" s="64">
        <f t="shared" si="101"/>
        <v>0</v>
      </c>
      <c r="B295" s="64">
        <f t="shared" si="102"/>
        <v>0</v>
      </c>
      <c r="C295" s="57">
        <f t="shared" si="103"/>
        <v>-1</v>
      </c>
      <c r="F295" s="59">
        <f>IF(C295&lt;C$6,0,VLOOKUP(C295,index!$A:$M,2,0))</f>
        <v>0</v>
      </c>
      <c r="G295" s="57" t="str">
        <f t="shared" si="115"/>
        <v/>
      </c>
      <c r="H295" s="58" t="str">
        <f>IF(G295="I",$K295,IF(G295="II",$K295-SUM(H$8:H294),IF(G295="III",$K295-SUM(H$8:H294),IF(G295="IV",$K295-SUM(H$8:H294),IF(G295="V",1-SUM(H$8:H294)," ")))))</f>
        <v xml:space="preserve"> </v>
      </c>
      <c r="I295" s="66" t="str">
        <f t="shared" si="116"/>
        <v/>
      </c>
      <c r="L295" s="62" t="str">
        <f t="shared" si="104"/>
        <v xml:space="preserve"> </v>
      </c>
      <c r="P295" s="58" t="str">
        <f>IF(O295="Plus",$K295,IF(O295="Basis",$K295-SUM(P$8:P294),IF(O295="Breedte",$K295-SUM(P$8:P294),IF(O294="Breedte",1-SUM(P$8:P294)," "))))</f>
        <v xml:space="preserve"> </v>
      </c>
      <c r="Q295" s="56" t="str">
        <f t="shared" si="105"/>
        <v/>
      </c>
      <c r="R295" s="196">
        <f t="shared" si="117"/>
        <v>0</v>
      </c>
      <c r="S295" s="1">
        <f t="shared" si="106"/>
        <v>-1</v>
      </c>
      <c r="T295" s="2">
        <f t="shared" si="107"/>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108"/>
        <v>1</v>
      </c>
      <c r="Z295" s="1">
        <f t="shared" si="109"/>
        <v>1</v>
      </c>
      <c r="AA295" s="1">
        <f t="shared" si="110"/>
        <v>1</v>
      </c>
      <c r="AB295" s="1">
        <f t="shared" si="111"/>
        <v>1</v>
      </c>
      <c r="AD295" s="1">
        <f t="shared" si="112"/>
        <v>-1</v>
      </c>
      <c r="AE295" s="2">
        <f t="shared" si="113"/>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14"/>
        <v>1</v>
      </c>
    </row>
    <row r="296" spans="1:36" ht="12" customHeight="1" x14ac:dyDescent="0.15">
      <c r="A296" s="64">
        <f t="shared" si="101"/>
        <v>0</v>
      </c>
      <c r="B296" s="64">
        <f t="shared" si="102"/>
        <v>0</v>
      </c>
      <c r="C296" s="57">
        <f t="shared" si="103"/>
        <v>-1</v>
      </c>
      <c r="F296" s="59">
        <f>IF(C296&lt;C$6,0,VLOOKUP(C296,index!$A:$M,2,0))</f>
        <v>0</v>
      </c>
      <c r="G296" s="57" t="str">
        <f t="shared" si="115"/>
        <v/>
      </c>
      <c r="H296" s="58" t="str">
        <f>IF(G296="I",$K296,IF(G296="II",$K296-SUM(H$8:H295),IF(G296="III",$K296-SUM(H$8:H295),IF(G296="IV",$K296-SUM(H$8:H295),IF(G296="V",1-SUM(H$8:H295)," ")))))</f>
        <v xml:space="preserve"> </v>
      </c>
      <c r="I296" s="66" t="str">
        <f t="shared" si="116"/>
        <v/>
      </c>
      <c r="L296" s="62" t="str">
        <f t="shared" si="104"/>
        <v xml:space="preserve"> </v>
      </c>
      <c r="P296" s="58" t="str">
        <f>IF(O296="Plus",$K296,IF(O296="Basis",$K296-SUM(P$8:P295),IF(O296="Breedte",$K296-SUM(P$8:P295),IF(O295="Breedte",1-SUM(P$8:P295)," "))))</f>
        <v xml:space="preserve"> </v>
      </c>
      <c r="Q296" s="56" t="str">
        <f t="shared" si="105"/>
        <v/>
      </c>
      <c r="R296" s="196">
        <f t="shared" si="117"/>
        <v>0</v>
      </c>
      <c r="S296" s="1">
        <f t="shared" si="106"/>
        <v>-1</v>
      </c>
      <c r="T296" s="2">
        <f t="shared" si="107"/>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108"/>
        <v>1</v>
      </c>
      <c r="Z296" s="1">
        <f t="shared" si="109"/>
        <v>1</v>
      </c>
      <c r="AA296" s="1">
        <f t="shared" si="110"/>
        <v>1</v>
      </c>
      <c r="AB296" s="1">
        <f t="shared" si="111"/>
        <v>1</v>
      </c>
      <c r="AD296" s="1">
        <f t="shared" si="112"/>
        <v>-1</v>
      </c>
      <c r="AE296" s="2">
        <f t="shared" si="113"/>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14"/>
        <v>1</v>
      </c>
    </row>
    <row r="297" spans="1:36" ht="12" customHeight="1" x14ac:dyDescent="0.15">
      <c r="A297" s="64">
        <f t="shared" si="101"/>
        <v>0</v>
      </c>
      <c r="B297" s="64">
        <f t="shared" si="102"/>
        <v>0</v>
      </c>
      <c r="C297" s="57">
        <f t="shared" si="103"/>
        <v>-1</v>
      </c>
      <c r="F297" s="59">
        <f>IF(C297&lt;C$6,0,VLOOKUP(C297,index!$A:$M,2,0))</f>
        <v>0</v>
      </c>
      <c r="G297" s="57" t="str">
        <f t="shared" si="115"/>
        <v/>
      </c>
      <c r="H297" s="58" t="str">
        <f>IF(G297="I",$K297,IF(G297="II",$K297-SUM(H$8:H296),IF(G297="III",$K297-SUM(H$8:H296),IF(G297="IV",$K297-SUM(H$8:H296),IF(G297="V",1-SUM(H$8:H296)," ")))))</f>
        <v xml:space="preserve"> </v>
      </c>
      <c r="I297" s="66" t="str">
        <f t="shared" si="116"/>
        <v/>
      </c>
      <c r="L297" s="62" t="str">
        <f t="shared" si="104"/>
        <v xml:space="preserve"> </v>
      </c>
      <c r="P297" s="58" t="str">
        <f>IF(O297="Plus",$K297,IF(O297="Basis",$K297-SUM(P$8:P296),IF(O297="Breedte",$K297-SUM(P$8:P296),IF(O296="Breedte",1-SUM(P$8:P296)," "))))</f>
        <v xml:space="preserve"> </v>
      </c>
      <c r="Q297" s="56" t="str">
        <f t="shared" si="105"/>
        <v/>
      </c>
      <c r="R297" s="196">
        <f t="shared" si="117"/>
        <v>0</v>
      </c>
      <c r="S297" s="1">
        <f t="shared" si="106"/>
        <v>-1</v>
      </c>
      <c r="T297" s="2">
        <f t="shared" si="107"/>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108"/>
        <v>1</v>
      </c>
      <c r="Z297" s="1">
        <f t="shared" si="109"/>
        <v>1</v>
      </c>
      <c r="AA297" s="1">
        <f t="shared" si="110"/>
        <v>1</v>
      </c>
      <c r="AB297" s="1">
        <f t="shared" si="111"/>
        <v>1</v>
      </c>
      <c r="AD297" s="1">
        <f t="shared" si="112"/>
        <v>-1</v>
      </c>
      <c r="AE297" s="2">
        <f t="shared" si="113"/>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14"/>
        <v>1</v>
      </c>
    </row>
    <row r="298" spans="1:36" ht="12" customHeight="1" x14ac:dyDescent="0.15">
      <c r="A298" s="64">
        <f t="shared" si="101"/>
        <v>0</v>
      </c>
      <c r="B298" s="64">
        <f t="shared" si="102"/>
        <v>0</v>
      </c>
      <c r="C298" s="57">
        <f t="shared" si="103"/>
        <v>-1</v>
      </c>
      <c r="F298" s="59">
        <f>IF(C298&lt;C$6,0,VLOOKUP(C298,index!$A:$M,2,0))</f>
        <v>0</v>
      </c>
      <c r="G298" s="57" t="str">
        <f t="shared" si="115"/>
        <v/>
      </c>
      <c r="H298" s="58" t="str">
        <f>IF(G298="I",$K298,IF(G298="II",$K298-SUM(H$8:H297),IF(G298="III",$K298-SUM(H$8:H297),IF(G298="IV",$K298-SUM(H$8:H297),IF(G298="V",1-SUM(H$8:H297)," ")))))</f>
        <v xml:space="preserve"> </v>
      </c>
      <c r="I298" s="66" t="str">
        <f t="shared" si="116"/>
        <v/>
      </c>
      <c r="L298" s="62" t="str">
        <f t="shared" si="104"/>
        <v xml:space="preserve"> </v>
      </c>
      <c r="P298" s="58" t="str">
        <f>IF(O298="Plus",$K298,IF(O298="Basis",$K298-SUM(P$8:P297),IF(O298="Breedte",$K298-SUM(P$8:P297),IF(O297="Breedte",1-SUM(P$8:P297)," "))))</f>
        <v xml:space="preserve"> </v>
      </c>
      <c r="Q298" s="56" t="str">
        <f t="shared" si="105"/>
        <v/>
      </c>
      <c r="R298" s="196">
        <f t="shared" si="117"/>
        <v>0</v>
      </c>
      <c r="S298" s="1">
        <f t="shared" si="106"/>
        <v>-1</v>
      </c>
      <c r="T298" s="2">
        <f t="shared" si="107"/>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108"/>
        <v>1</v>
      </c>
      <c r="Z298" s="1">
        <f t="shared" si="109"/>
        <v>1</v>
      </c>
      <c r="AA298" s="1">
        <f t="shared" si="110"/>
        <v>1</v>
      </c>
      <c r="AB298" s="1">
        <f t="shared" si="111"/>
        <v>1</v>
      </c>
      <c r="AD298" s="1">
        <f t="shared" si="112"/>
        <v>-1</v>
      </c>
      <c r="AE298" s="2">
        <f t="shared" si="113"/>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14"/>
        <v>1</v>
      </c>
    </row>
    <row r="299" spans="1:36" ht="12" customHeight="1" x14ac:dyDescent="0.15">
      <c r="A299" s="64">
        <f t="shared" si="101"/>
        <v>0</v>
      </c>
      <c r="B299" s="64">
        <f t="shared" si="102"/>
        <v>0</v>
      </c>
      <c r="C299" s="57">
        <f t="shared" si="103"/>
        <v>-1</v>
      </c>
      <c r="F299" s="59">
        <f>IF(C299&lt;C$6,0,VLOOKUP(C299,index!$A:$M,2,0))</f>
        <v>0</v>
      </c>
      <c r="G299" s="57" t="str">
        <f t="shared" si="115"/>
        <v/>
      </c>
      <c r="H299" s="58" t="str">
        <f>IF(G299="I",$K299,IF(G299="II",$K299-SUM(H$8:H298),IF(G299="III",$K299-SUM(H$8:H298),IF(G299="IV",$K299-SUM(H$8:H298),IF(G299="V",1-SUM(H$8:H298)," ")))))</f>
        <v xml:space="preserve"> </v>
      </c>
      <c r="I299" s="66" t="str">
        <f t="shared" si="116"/>
        <v/>
      </c>
      <c r="L299" s="62" t="str">
        <f t="shared" si="104"/>
        <v xml:space="preserve"> </v>
      </c>
      <c r="P299" s="58" t="str">
        <f>IF(O299="Plus",$K299,IF(O299="Basis",$K299-SUM(P$8:P298),IF(O299="Breedte",$K299-SUM(P$8:P298),IF(O298="Breedte",1-SUM(P$8:P298)," "))))</f>
        <v xml:space="preserve"> </v>
      </c>
      <c r="Q299" s="56" t="str">
        <f t="shared" si="105"/>
        <v/>
      </c>
      <c r="R299" s="196">
        <f t="shared" si="117"/>
        <v>0</v>
      </c>
      <c r="S299" s="1">
        <f t="shared" si="106"/>
        <v>-1</v>
      </c>
      <c r="T299" s="2">
        <f t="shared" si="107"/>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108"/>
        <v>1</v>
      </c>
      <c r="Z299" s="1">
        <f t="shared" si="109"/>
        <v>1</v>
      </c>
      <c r="AA299" s="1">
        <f t="shared" si="110"/>
        <v>1</v>
      </c>
      <c r="AB299" s="1">
        <f t="shared" si="111"/>
        <v>1</v>
      </c>
      <c r="AD299" s="1">
        <f t="shared" si="112"/>
        <v>-1</v>
      </c>
      <c r="AE299" s="2">
        <f t="shared" si="113"/>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14"/>
        <v>1</v>
      </c>
    </row>
    <row r="300" spans="1:36" ht="12" customHeight="1" x14ac:dyDescent="0.15">
      <c r="A300" s="64">
        <f t="shared" si="101"/>
        <v>0</v>
      </c>
      <c r="B300" s="64">
        <f t="shared" si="102"/>
        <v>0</v>
      </c>
      <c r="C300" s="57">
        <f t="shared" si="103"/>
        <v>-1</v>
      </c>
      <c r="F300" s="59">
        <f>IF(C300&lt;C$6,0,VLOOKUP(C300,index!$A:$M,2,0))</f>
        <v>0</v>
      </c>
      <c r="G300" s="57" t="str">
        <f t="shared" si="115"/>
        <v/>
      </c>
      <c r="H300" s="58" t="str">
        <f>IF(G300="I",$K300,IF(G300="II",$K300-SUM(H$8:H299),IF(G300="III",$K300-SUM(H$8:H299),IF(G300="IV",$K300-SUM(H$8:H299),IF(G300="V",1-SUM(H$8:H299)," ")))))</f>
        <v xml:space="preserve"> </v>
      </c>
      <c r="I300" s="66" t="str">
        <f t="shared" si="116"/>
        <v/>
      </c>
      <c r="L300" s="62" t="str">
        <f t="shared" si="104"/>
        <v xml:space="preserve"> </v>
      </c>
      <c r="P300" s="58" t="str">
        <f>IF(O300="Plus",$K300,IF(O300="Basis",$K300-SUM(P$8:P299),IF(O300="Breedte",$K300-SUM(P$8:P299),IF(O299="Breedte",1-SUM(P$8:P299)," "))))</f>
        <v xml:space="preserve"> </v>
      </c>
      <c r="Q300" s="56" t="str">
        <f t="shared" si="105"/>
        <v/>
      </c>
      <c r="R300" s="196">
        <f t="shared" si="117"/>
        <v>0</v>
      </c>
      <c r="S300" s="1">
        <f t="shared" si="106"/>
        <v>-1</v>
      </c>
      <c r="T300" s="2">
        <f t="shared" si="107"/>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108"/>
        <v>1</v>
      </c>
      <c r="Z300" s="1">
        <f t="shared" si="109"/>
        <v>1</v>
      </c>
      <c r="AA300" s="1">
        <f t="shared" si="110"/>
        <v>1</v>
      </c>
      <c r="AB300" s="1">
        <f t="shared" si="111"/>
        <v>1</v>
      </c>
      <c r="AD300" s="1">
        <f t="shared" si="112"/>
        <v>-1</v>
      </c>
      <c r="AE300" s="2">
        <f t="shared" si="113"/>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14"/>
        <v>1</v>
      </c>
    </row>
    <row r="301" spans="1:36" ht="12" customHeight="1" x14ac:dyDescent="0.15">
      <c r="A301" s="64">
        <f t="shared" si="101"/>
        <v>0</v>
      </c>
      <c r="B301" s="64">
        <f t="shared" si="102"/>
        <v>0</v>
      </c>
      <c r="C301" s="57">
        <f t="shared" si="103"/>
        <v>-1</v>
      </c>
      <c r="F301" s="59">
        <f>IF(C301&lt;C$6,0,VLOOKUP(C301,index!$A:$M,2,0))</f>
        <v>0</v>
      </c>
      <c r="G301" s="57" t="str">
        <f t="shared" si="115"/>
        <v/>
      </c>
      <c r="H301" s="58" t="str">
        <f>IF(G301="I",$K301,IF(G301="II",$K301-SUM(H$8:H300),IF(G301="III",$K301-SUM(H$8:H300),IF(G301="IV",$K301-SUM(H$8:H300),IF(G301="V",1-SUM(H$8:H300)," ")))))</f>
        <v xml:space="preserve"> </v>
      </c>
      <c r="I301" s="66" t="str">
        <f t="shared" si="116"/>
        <v/>
      </c>
      <c r="L301" s="62" t="str">
        <f t="shared" si="104"/>
        <v xml:space="preserve"> </v>
      </c>
      <c r="P301" s="58" t="str">
        <f>IF(O301="Plus",$K301,IF(O301="Basis",$K301-SUM(P$8:P300),IF(O301="Breedte",$K301-SUM(P$8:P300),IF(O300="Breedte",1-SUM(P$8:P300)," "))))</f>
        <v xml:space="preserve"> </v>
      </c>
      <c r="Q301" s="56" t="str">
        <f t="shared" si="105"/>
        <v/>
      </c>
      <c r="R301" s="196">
        <f t="shared" si="117"/>
        <v>0</v>
      </c>
      <c r="S301" s="1">
        <f t="shared" si="106"/>
        <v>-1</v>
      </c>
      <c r="T301" s="2">
        <f t="shared" si="107"/>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108"/>
        <v>1</v>
      </c>
      <c r="Z301" s="1">
        <f t="shared" si="109"/>
        <v>1</v>
      </c>
      <c r="AA301" s="1">
        <f t="shared" si="110"/>
        <v>1</v>
      </c>
      <c r="AB301" s="1">
        <f t="shared" si="111"/>
        <v>1</v>
      </c>
      <c r="AD301" s="1">
        <f t="shared" si="112"/>
        <v>-1</v>
      </c>
      <c r="AE301" s="2">
        <f t="shared" si="113"/>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14"/>
        <v>1</v>
      </c>
    </row>
    <row r="302" spans="1:36" ht="12" customHeight="1" x14ac:dyDescent="0.15">
      <c r="A302" s="64">
        <f t="shared" ref="A302:A365" si="118">IF(I302="A",25,IF(I302="B",25,IF(I302="C",25,IF(I302="D",15,IF(I302="E",10,0)))))</f>
        <v>0</v>
      </c>
      <c r="B302" s="64">
        <f t="shared" ref="B302:B365" si="119">IF(G302="I",20,IF(G302="II",20,IF(G302="III",20,IF(G302="IV",20,IF(G302="V",20,0)))))</f>
        <v>0</v>
      </c>
      <c r="C302" s="57">
        <f t="shared" ref="C302:C365" si="120">IF(C301-1&lt;C$6,C$6-1,C301-1)</f>
        <v>-1</v>
      </c>
      <c r="F302" s="59">
        <f>IF(C302&lt;C$6,0,VLOOKUP(C302,index!$A:$M,2,0))</f>
        <v>0</v>
      </c>
      <c r="G302" s="57" t="str">
        <f t="shared" si="115"/>
        <v/>
      </c>
      <c r="H302" s="58" t="str">
        <f>IF(G302="I",$K302,IF(G302="II",$K302-SUM(H$8:H301),IF(G302="III",$K302-SUM(H$8:H301),IF(G302="IV",$K302-SUM(H$8:H301),IF(G302="V",1-SUM(H$8:H301)," ")))))</f>
        <v xml:space="preserve"> </v>
      </c>
      <c r="I302" s="66" t="str">
        <f t="shared" si="116"/>
        <v/>
      </c>
      <c r="L302" s="62" t="str">
        <f t="shared" ref="L302:L365" si="121">IF(U302=2,"Plus",IF(W302=2,"Basis",IF(X302=2,"Breedte"," ")))</f>
        <v xml:space="preserve"> </v>
      </c>
      <c r="P302" s="58" t="str">
        <f>IF(O302="Plus",$K302,IF(O302="Basis",$K302-SUM(P$8:P301),IF(O302="Breedte",$K302-SUM(P$8:P301),IF(O301="Breedte",1-SUM(P$8:P301)," "))))</f>
        <v xml:space="preserve"> </v>
      </c>
      <c r="Q302" s="56" t="str">
        <f t="shared" ref="Q302:Q365" si="122">IF(L301="plus",CONCATENATE(E302,", "),IF(L301="basis",IF(E302=0,"",CONCATENATE(E302,", ")),CONCATENATE(Q301,IF(E302=0,"",CONCATENATE(E302,", ")))))</f>
        <v/>
      </c>
      <c r="R302" s="196">
        <f t="shared" si="117"/>
        <v>0</v>
      </c>
      <c r="S302" s="1">
        <f t="shared" ref="S302:S365" si="123">C302</f>
        <v>-1</v>
      </c>
      <c r="T302" s="2">
        <f t="shared" ref="T302:T365" si="124">K302</f>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ref="Y302:Y365" si="125">IF(D302=0,1,ABS(K302-0.2))</f>
        <v>1</v>
      </c>
      <c r="Z302" s="1">
        <f t="shared" ref="Z302:Z365" si="126">IF(D302=0,1,ABS(K302-0.5))</f>
        <v>1</v>
      </c>
      <c r="AA302" s="1">
        <f t="shared" ref="AA302:AA365" si="127">IF(D302=0,1,ABS(K302-0.8))</f>
        <v>1</v>
      </c>
      <c r="AB302" s="1">
        <f t="shared" ref="AB302:AB365" si="128">IF(D302=0,1,ABS(K302-1))</f>
        <v>1</v>
      </c>
      <c r="AD302" s="1">
        <f t="shared" ref="AD302:AD365" si="129">S302</f>
        <v>-1</v>
      </c>
      <c r="AE302" s="2">
        <f t="shared" ref="AE302:AE365" si="130">K302</f>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ref="AJ302:AJ365" si="131">IF(AE302=0,1,ABS(AH302-0.25))</f>
        <v>1</v>
      </c>
    </row>
    <row r="303" spans="1:36" ht="12" customHeight="1" x14ac:dyDescent="0.15">
      <c r="A303" s="64">
        <f t="shared" si="118"/>
        <v>0</v>
      </c>
      <c r="B303" s="64">
        <f t="shared" si="119"/>
        <v>0</v>
      </c>
      <c r="C303" s="57">
        <f t="shared" si="120"/>
        <v>-1</v>
      </c>
      <c r="F303" s="59">
        <f>IF(C303&lt;C$6,0,VLOOKUP(C303,index!$A:$M,2,0))</f>
        <v>0</v>
      </c>
      <c r="G303" s="57" t="str">
        <f t="shared" si="115"/>
        <v/>
      </c>
      <c r="H303" s="58" t="str">
        <f>IF(G303="I",$K303,IF(G303="II",$K303-SUM(H$8:H302),IF(G303="III",$K303-SUM(H$8:H302),IF(G303="IV",$K303-SUM(H$8:H302),IF(G303="V",1-SUM(H$8:H302)," ")))))</f>
        <v xml:space="preserve"> </v>
      </c>
      <c r="I303" s="66" t="str">
        <f t="shared" si="116"/>
        <v/>
      </c>
      <c r="L303" s="62" t="str">
        <f t="shared" si="121"/>
        <v xml:space="preserve"> </v>
      </c>
      <c r="P303" s="58" t="str">
        <f>IF(O303="Plus",$K303,IF(O303="Basis",$K303-SUM(P$8:P302),IF(O303="Breedte",$K303-SUM(P$8:P302),IF(O302="Breedte",1-SUM(P$8:P302)," "))))</f>
        <v xml:space="preserve"> </v>
      </c>
      <c r="Q303" s="56" t="str">
        <f t="shared" si="122"/>
        <v/>
      </c>
      <c r="R303" s="196">
        <f t="shared" si="117"/>
        <v>0</v>
      </c>
      <c r="S303" s="1">
        <f t="shared" si="123"/>
        <v>-1</v>
      </c>
      <c r="T303" s="2">
        <f t="shared" si="124"/>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125"/>
        <v>1</v>
      </c>
      <c r="Z303" s="1">
        <f t="shared" si="126"/>
        <v>1</v>
      </c>
      <c r="AA303" s="1">
        <f t="shared" si="127"/>
        <v>1</v>
      </c>
      <c r="AB303" s="1">
        <f t="shared" si="128"/>
        <v>1</v>
      </c>
      <c r="AD303" s="1">
        <f t="shared" si="129"/>
        <v>-1</v>
      </c>
      <c r="AE303" s="2">
        <f t="shared" si="13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31"/>
        <v>1</v>
      </c>
    </row>
    <row r="304" spans="1:36" ht="12" customHeight="1" x14ac:dyDescent="0.15">
      <c r="A304" s="64">
        <f t="shared" si="118"/>
        <v>0</v>
      </c>
      <c r="B304" s="64">
        <f t="shared" si="119"/>
        <v>0</v>
      </c>
      <c r="C304" s="57">
        <f t="shared" si="120"/>
        <v>-1</v>
      </c>
      <c r="F304" s="59">
        <f>IF(C304&lt;C$6,0,VLOOKUP(C304,index!$A:$M,2,0))</f>
        <v>0</v>
      </c>
      <c r="G304" s="57" t="str">
        <f t="shared" si="115"/>
        <v/>
      </c>
      <c r="H304" s="58" t="str">
        <f>IF(G304="I",$K304,IF(G304="II",$K304-SUM(H$8:H303),IF(G304="III",$K304-SUM(H$8:H303),IF(G304="IV",$K304-SUM(H$8:H303),IF(G304="V",1-SUM(H$8:H303)," ")))))</f>
        <v xml:space="preserve"> </v>
      </c>
      <c r="I304" s="66" t="str">
        <f t="shared" si="116"/>
        <v/>
      </c>
      <c r="L304" s="62" t="str">
        <f t="shared" si="121"/>
        <v xml:space="preserve"> </v>
      </c>
      <c r="P304" s="58" t="str">
        <f>IF(O304="Plus",$K304,IF(O304="Basis",$K304-SUM(P$8:P303),IF(O304="Breedte",$K304-SUM(P$8:P303),IF(O303="Breedte",1-SUM(P$8:P303)," "))))</f>
        <v xml:space="preserve"> </v>
      </c>
      <c r="Q304" s="56" t="str">
        <f t="shared" si="122"/>
        <v/>
      </c>
      <c r="R304" s="196">
        <f t="shared" si="117"/>
        <v>0</v>
      </c>
      <c r="S304" s="1">
        <f t="shared" si="123"/>
        <v>-1</v>
      </c>
      <c r="T304" s="2">
        <f t="shared" si="124"/>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125"/>
        <v>1</v>
      </c>
      <c r="Z304" s="1">
        <f t="shared" si="126"/>
        <v>1</v>
      </c>
      <c r="AA304" s="1">
        <f t="shared" si="127"/>
        <v>1</v>
      </c>
      <c r="AB304" s="1">
        <f t="shared" si="128"/>
        <v>1</v>
      </c>
      <c r="AD304" s="1">
        <f t="shared" si="129"/>
        <v>-1</v>
      </c>
      <c r="AE304" s="2">
        <f t="shared" si="13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31"/>
        <v>1</v>
      </c>
    </row>
    <row r="305" spans="1:36" ht="12" customHeight="1" x14ac:dyDescent="0.15">
      <c r="A305" s="64">
        <f t="shared" si="118"/>
        <v>0</v>
      </c>
      <c r="B305" s="64">
        <f t="shared" si="119"/>
        <v>0</v>
      </c>
      <c r="C305" s="57">
        <f t="shared" si="120"/>
        <v>-1</v>
      </c>
      <c r="F305" s="59">
        <f>IF(C305&lt;C$6,0,VLOOKUP(C305,index!$A:$M,2,0))</f>
        <v>0</v>
      </c>
      <c r="G305" s="57" t="str">
        <f t="shared" si="115"/>
        <v/>
      </c>
      <c r="H305" s="58" t="str">
        <f>IF(G305="I",$K305,IF(G305="II",$K305-SUM(H$8:H304),IF(G305="III",$K305-SUM(H$8:H304),IF(G305="IV",$K305-SUM(H$8:H304),IF(G305="V",1-SUM(H$8:H304)," ")))))</f>
        <v xml:space="preserve"> </v>
      </c>
      <c r="I305" s="66" t="str">
        <f t="shared" si="116"/>
        <v/>
      </c>
      <c r="L305" s="62" t="str">
        <f t="shared" si="121"/>
        <v xml:space="preserve"> </v>
      </c>
      <c r="P305" s="58" t="str">
        <f>IF(O305="Plus",$K305,IF(O305="Basis",$K305-SUM(P$8:P304),IF(O305="Breedte",$K305-SUM(P$8:P304),IF(O304="Breedte",1-SUM(P$8:P304)," "))))</f>
        <v xml:space="preserve"> </v>
      </c>
      <c r="Q305" s="56" t="str">
        <f t="shared" si="122"/>
        <v/>
      </c>
      <c r="R305" s="196">
        <f t="shared" si="117"/>
        <v>0</v>
      </c>
      <c r="S305" s="1">
        <f t="shared" si="123"/>
        <v>-1</v>
      </c>
      <c r="T305" s="2">
        <f t="shared" si="124"/>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125"/>
        <v>1</v>
      </c>
      <c r="Z305" s="1">
        <f t="shared" si="126"/>
        <v>1</v>
      </c>
      <c r="AA305" s="1">
        <f t="shared" si="127"/>
        <v>1</v>
      </c>
      <c r="AB305" s="1">
        <f t="shared" si="128"/>
        <v>1</v>
      </c>
      <c r="AD305" s="1">
        <f t="shared" si="129"/>
        <v>-1</v>
      </c>
      <c r="AE305" s="2">
        <f t="shared" si="13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31"/>
        <v>1</v>
      </c>
    </row>
    <row r="306" spans="1:36" ht="12" customHeight="1" x14ac:dyDescent="0.15">
      <c r="A306" s="64">
        <f t="shared" si="118"/>
        <v>0</v>
      </c>
      <c r="B306" s="64">
        <f t="shared" si="119"/>
        <v>0</v>
      </c>
      <c r="C306" s="57">
        <f t="shared" si="120"/>
        <v>-1</v>
      </c>
      <c r="F306" s="59">
        <f>IF(C306&lt;C$6,0,VLOOKUP(C306,index!$A:$M,2,0))</f>
        <v>0</v>
      </c>
      <c r="G306" s="57" t="str">
        <f t="shared" si="115"/>
        <v/>
      </c>
      <c r="H306" s="58" t="str">
        <f>IF(G306="I",$K306,IF(G306="II",$K306-SUM(H$8:H305),IF(G306="III",$K306-SUM(H$8:H305),IF(G306="IV",$K306-SUM(H$8:H305),IF(G306="V",1-SUM(H$8:H305)," ")))))</f>
        <v xml:space="preserve"> </v>
      </c>
      <c r="I306" s="66" t="str">
        <f t="shared" si="116"/>
        <v/>
      </c>
      <c r="L306" s="62" t="str">
        <f t="shared" si="121"/>
        <v xml:space="preserve"> </v>
      </c>
      <c r="P306" s="58" t="str">
        <f>IF(O306="Plus",$K306,IF(O306="Basis",$K306-SUM(P$8:P305),IF(O306="Breedte",$K306-SUM(P$8:P305),IF(O305="Breedte",1-SUM(P$8:P305)," "))))</f>
        <v xml:space="preserve"> </v>
      </c>
      <c r="Q306" s="56" t="str">
        <f t="shared" si="122"/>
        <v/>
      </c>
      <c r="R306" s="196">
        <f t="shared" si="117"/>
        <v>0</v>
      </c>
      <c r="S306" s="1">
        <f t="shared" si="123"/>
        <v>-1</v>
      </c>
      <c r="T306" s="2">
        <f t="shared" si="124"/>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125"/>
        <v>1</v>
      </c>
      <c r="Z306" s="1">
        <f t="shared" si="126"/>
        <v>1</v>
      </c>
      <c r="AA306" s="1">
        <f t="shared" si="127"/>
        <v>1</v>
      </c>
      <c r="AB306" s="1">
        <f t="shared" si="128"/>
        <v>1</v>
      </c>
      <c r="AD306" s="1">
        <f t="shared" si="129"/>
        <v>-1</v>
      </c>
      <c r="AE306" s="2">
        <f t="shared" si="13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31"/>
        <v>1</v>
      </c>
    </row>
    <row r="307" spans="1:36" ht="12" customHeight="1" x14ac:dyDescent="0.15">
      <c r="A307" s="64">
        <f t="shared" si="118"/>
        <v>0</v>
      </c>
      <c r="B307" s="64">
        <f t="shared" si="119"/>
        <v>0</v>
      </c>
      <c r="C307" s="57">
        <f t="shared" si="120"/>
        <v>-1</v>
      </c>
      <c r="F307" s="59">
        <f>IF(C307&lt;C$6,0,VLOOKUP(C307,index!$A:$M,2,0))</f>
        <v>0</v>
      </c>
      <c r="G307" s="57" t="str">
        <f t="shared" si="115"/>
        <v/>
      </c>
      <c r="H307" s="58" t="str">
        <f>IF(G307="I",$K307,IF(G307="II",$K307-SUM(H$8:H306),IF(G307="III",$K307-SUM(H$8:H306),IF(G307="IV",$K307-SUM(H$8:H306),IF(G307="V",1-SUM(H$8:H306)," ")))))</f>
        <v xml:space="preserve"> </v>
      </c>
      <c r="I307" s="66" t="str">
        <f t="shared" si="116"/>
        <v/>
      </c>
      <c r="L307" s="62" t="str">
        <f t="shared" si="121"/>
        <v xml:space="preserve"> </v>
      </c>
      <c r="P307" s="58" t="str">
        <f>IF(O307="Plus",$K307,IF(O307="Basis",$K307-SUM(P$8:P306),IF(O307="Breedte",$K307-SUM(P$8:P306),IF(O306="Breedte",1-SUM(P$8:P306)," "))))</f>
        <v xml:space="preserve"> </v>
      </c>
      <c r="Q307" s="56" t="str">
        <f t="shared" si="122"/>
        <v/>
      </c>
      <c r="R307" s="196">
        <f t="shared" si="117"/>
        <v>0</v>
      </c>
      <c r="S307" s="1">
        <f t="shared" si="123"/>
        <v>-1</v>
      </c>
      <c r="T307" s="2">
        <f t="shared" si="124"/>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125"/>
        <v>1</v>
      </c>
      <c r="Z307" s="1">
        <f t="shared" si="126"/>
        <v>1</v>
      </c>
      <c r="AA307" s="1">
        <f t="shared" si="127"/>
        <v>1</v>
      </c>
      <c r="AB307" s="1">
        <f t="shared" si="128"/>
        <v>1</v>
      </c>
      <c r="AD307" s="1">
        <f t="shared" si="129"/>
        <v>-1</v>
      </c>
      <c r="AE307" s="2">
        <f t="shared" si="13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31"/>
        <v>1</v>
      </c>
    </row>
    <row r="308" spans="1:36" ht="12" customHeight="1" x14ac:dyDescent="0.15">
      <c r="A308" s="64">
        <f t="shared" si="118"/>
        <v>0</v>
      </c>
      <c r="B308" s="64">
        <f t="shared" si="119"/>
        <v>0</v>
      </c>
      <c r="C308" s="57">
        <f t="shared" si="120"/>
        <v>-1</v>
      </c>
      <c r="F308" s="59">
        <f>IF(C308&lt;C$6,0,VLOOKUP(C308,index!$A:$M,2,0))</f>
        <v>0</v>
      </c>
      <c r="G308" s="57" t="str">
        <f t="shared" si="115"/>
        <v/>
      </c>
      <c r="H308" s="58" t="str">
        <f>IF(G308="I",$K308,IF(G308="II",$K308-SUM(H$8:H307),IF(G308="III",$K308-SUM(H$8:H307),IF(G308="IV",$K308-SUM(H$8:H307),IF(G308="V",1-SUM(H$8:H307)," ")))))</f>
        <v xml:space="preserve"> </v>
      </c>
      <c r="I308" s="66" t="str">
        <f t="shared" si="116"/>
        <v/>
      </c>
      <c r="L308" s="62" t="str">
        <f t="shared" si="121"/>
        <v xml:space="preserve"> </v>
      </c>
      <c r="P308" s="58" t="str">
        <f>IF(O308="Plus",$K308,IF(O308="Basis",$K308-SUM(P$8:P307),IF(O308="Breedte",$K308-SUM(P$8:P307),IF(O307="Breedte",1-SUM(P$8:P307)," "))))</f>
        <v xml:space="preserve"> </v>
      </c>
      <c r="Q308" s="56" t="str">
        <f t="shared" si="122"/>
        <v/>
      </c>
      <c r="R308" s="196">
        <f t="shared" si="117"/>
        <v>0</v>
      </c>
      <c r="S308" s="1">
        <f t="shared" si="123"/>
        <v>-1</v>
      </c>
      <c r="T308" s="2">
        <f t="shared" si="124"/>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125"/>
        <v>1</v>
      </c>
      <c r="Z308" s="1">
        <f t="shared" si="126"/>
        <v>1</v>
      </c>
      <c r="AA308" s="1">
        <f t="shared" si="127"/>
        <v>1</v>
      </c>
      <c r="AB308" s="1">
        <f t="shared" si="128"/>
        <v>1</v>
      </c>
      <c r="AD308" s="1">
        <f t="shared" si="129"/>
        <v>-1</v>
      </c>
      <c r="AE308" s="2">
        <f t="shared" si="13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31"/>
        <v>1</v>
      </c>
    </row>
    <row r="309" spans="1:36" ht="12" customHeight="1" x14ac:dyDescent="0.15">
      <c r="A309" s="64">
        <f t="shared" si="118"/>
        <v>0</v>
      </c>
      <c r="B309" s="64">
        <f t="shared" si="119"/>
        <v>0</v>
      </c>
      <c r="C309" s="57">
        <f t="shared" si="120"/>
        <v>-1</v>
      </c>
      <c r="F309" s="59">
        <f>IF(C309&lt;C$6,0,VLOOKUP(C309,index!$A:$M,2,0))</f>
        <v>0</v>
      </c>
      <c r="G309" s="57" t="str">
        <f t="shared" si="115"/>
        <v/>
      </c>
      <c r="H309" s="58" t="str">
        <f>IF(G309="I",$K309,IF(G309="II",$K309-SUM(H$8:H308),IF(G309="III",$K309-SUM(H$8:H308),IF(G309="IV",$K309-SUM(H$8:H308),IF(G309="V",1-SUM(H$8:H308)," ")))))</f>
        <v xml:space="preserve"> </v>
      </c>
      <c r="I309" s="66" t="str">
        <f t="shared" si="116"/>
        <v/>
      </c>
      <c r="L309" s="62" t="str">
        <f t="shared" si="121"/>
        <v xml:space="preserve"> </v>
      </c>
      <c r="P309" s="58" t="str">
        <f>IF(O309="Plus",$K309,IF(O309="Basis",$K309-SUM(P$8:P308),IF(O309="Breedte",$K309-SUM(P$8:P308),IF(O308="Breedte",1-SUM(P$8:P308)," "))))</f>
        <v xml:space="preserve"> </v>
      </c>
      <c r="Q309" s="56" t="str">
        <f t="shared" si="122"/>
        <v/>
      </c>
      <c r="R309" s="196">
        <f t="shared" si="117"/>
        <v>0</v>
      </c>
      <c r="S309" s="1">
        <f t="shared" si="123"/>
        <v>-1</v>
      </c>
      <c r="T309" s="2">
        <f t="shared" si="124"/>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125"/>
        <v>1</v>
      </c>
      <c r="Z309" s="1">
        <f t="shared" si="126"/>
        <v>1</v>
      </c>
      <c r="AA309" s="1">
        <f t="shared" si="127"/>
        <v>1</v>
      </c>
      <c r="AB309" s="1">
        <f t="shared" si="128"/>
        <v>1</v>
      </c>
      <c r="AD309" s="1">
        <f t="shared" si="129"/>
        <v>-1</v>
      </c>
      <c r="AE309" s="2">
        <f t="shared" si="13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31"/>
        <v>1</v>
      </c>
    </row>
    <row r="310" spans="1:36" ht="12" customHeight="1" x14ac:dyDescent="0.15">
      <c r="A310" s="64">
        <f t="shared" si="118"/>
        <v>0</v>
      </c>
      <c r="B310" s="64">
        <f t="shared" si="119"/>
        <v>0</v>
      </c>
      <c r="C310" s="57">
        <f t="shared" si="120"/>
        <v>-1</v>
      </c>
      <c r="F310" s="59">
        <f>IF(C310&lt;C$6,0,VLOOKUP(C310,index!$A:$M,2,0))</f>
        <v>0</v>
      </c>
      <c r="G310" s="57" t="str">
        <f t="shared" si="115"/>
        <v/>
      </c>
      <c r="H310" s="58" t="str">
        <f>IF(G310="I",$K310,IF(G310="II",$K310-SUM(H$8:H309),IF(G310="III",$K310-SUM(H$8:H309),IF(G310="IV",$K310-SUM(H$8:H309),IF(G310="V",1-SUM(H$8:H309)," ")))))</f>
        <v xml:space="preserve"> </v>
      </c>
      <c r="I310" s="66" t="str">
        <f t="shared" si="116"/>
        <v/>
      </c>
      <c r="L310" s="62" t="str">
        <f t="shared" si="121"/>
        <v xml:space="preserve"> </v>
      </c>
      <c r="P310" s="58" t="str">
        <f>IF(O310="Plus",$K310,IF(O310="Basis",$K310-SUM(P$8:P309),IF(O310="Breedte",$K310-SUM(P$8:P309),IF(O309="Breedte",1-SUM(P$8:P309)," "))))</f>
        <v xml:space="preserve"> </v>
      </c>
      <c r="Q310" s="56" t="str">
        <f t="shared" si="122"/>
        <v/>
      </c>
      <c r="R310" s="196">
        <f t="shared" si="117"/>
        <v>0</v>
      </c>
      <c r="S310" s="1">
        <f t="shared" si="123"/>
        <v>-1</v>
      </c>
      <c r="T310" s="2">
        <f t="shared" si="124"/>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125"/>
        <v>1</v>
      </c>
      <c r="Z310" s="1">
        <f t="shared" si="126"/>
        <v>1</v>
      </c>
      <c r="AA310" s="1">
        <f t="shared" si="127"/>
        <v>1</v>
      </c>
      <c r="AB310" s="1">
        <f t="shared" si="128"/>
        <v>1</v>
      </c>
      <c r="AD310" s="1">
        <f t="shared" si="129"/>
        <v>-1</v>
      </c>
      <c r="AE310" s="2">
        <f t="shared" si="13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31"/>
        <v>1</v>
      </c>
    </row>
    <row r="311" spans="1:36" ht="12" customHeight="1" x14ac:dyDescent="0.15">
      <c r="A311" s="64">
        <f t="shared" si="118"/>
        <v>0</v>
      </c>
      <c r="B311" s="64">
        <f t="shared" si="119"/>
        <v>0</v>
      </c>
      <c r="C311" s="57">
        <f t="shared" si="120"/>
        <v>-1</v>
      </c>
      <c r="F311" s="59">
        <f>IF(C311&lt;C$6,0,VLOOKUP(C311,index!$A:$M,2,0))</f>
        <v>0</v>
      </c>
      <c r="G311" s="57" t="str">
        <f t="shared" si="115"/>
        <v/>
      </c>
      <c r="H311" s="58" t="str">
        <f>IF(G311="I",$K311,IF(G311="II",$K311-SUM(H$8:H310),IF(G311="III",$K311-SUM(H$8:H310),IF(G311="IV",$K311-SUM(H$8:H310),IF(G311="V",1-SUM(H$8:H310)," ")))))</f>
        <v xml:space="preserve"> </v>
      </c>
      <c r="I311" s="66" t="str">
        <f t="shared" si="116"/>
        <v/>
      </c>
      <c r="L311" s="62" t="str">
        <f t="shared" si="121"/>
        <v xml:space="preserve"> </v>
      </c>
      <c r="P311" s="58" t="str">
        <f>IF(O311="Plus",$K311,IF(O311="Basis",$K311-SUM(P$8:P310),IF(O311="Breedte",$K311-SUM(P$8:P310),IF(O310="Breedte",1-SUM(P$8:P310)," "))))</f>
        <v xml:space="preserve"> </v>
      </c>
      <c r="Q311" s="56" t="str">
        <f t="shared" si="122"/>
        <v/>
      </c>
      <c r="R311" s="196">
        <f t="shared" si="117"/>
        <v>0</v>
      </c>
      <c r="S311" s="1">
        <f t="shared" si="123"/>
        <v>-1</v>
      </c>
      <c r="T311" s="2">
        <f t="shared" si="124"/>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125"/>
        <v>1</v>
      </c>
      <c r="Z311" s="1">
        <f t="shared" si="126"/>
        <v>1</v>
      </c>
      <c r="AA311" s="1">
        <f t="shared" si="127"/>
        <v>1</v>
      </c>
      <c r="AB311" s="1">
        <f t="shared" si="128"/>
        <v>1</v>
      </c>
      <c r="AD311" s="1">
        <f t="shared" si="129"/>
        <v>-1</v>
      </c>
      <c r="AE311" s="2">
        <f t="shared" si="13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31"/>
        <v>1</v>
      </c>
    </row>
    <row r="312" spans="1:36" ht="12" customHeight="1" x14ac:dyDescent="0.15">
      <c r="A312" s="64">
        <f t="shared" si="118"/>
        <v>0</v>
      </c>
      <c r="B312" s="64">
        <f t="shared" si="119"/>
        <v>0</v>
      </c>
      <c r="C312" s="57">
        <f t="shared" si="120"/>
        <v>-1</v>
      </c>
      <c r="F312" s="59">
        <f>IF(C312&lt;C$6,0,VLOOKUP(C312,index!$A:$M,2,0))</f>
        <v>0</v>
      </c>
      <c r="G312" s="57" t="str">
        <f t="shared" si="115"/>
        <v/>
      </c>
      <c r="H312" s="58" t="str">
        <f>IF(G312="I",$K312,IF(G312="II",$K312-SUM(H$8:H311),IF(G312="III",$K312-SUM(H$8:H311),IF(G312="IV",$K312-SUM(H$8:H311),IF(G312="V",1-SUM(H$8:H311)," ")))))</f>
        <v xml:space="preserve"> </v>
      </c>
      <c r="I312" s="66" t="str">
        <f t="shared" si="116"/>
        <v/>
      </c>
      <c r="L312" s="62" t="str">
        <f t="shared" si="121"/>
        <v xml:space="preserve"> </v>
      </c>
      <c r="P312" s="58" t="str">
        <f>IF(O312="Plus",$K312,IF(O312="Basis",$K312-SUM(P$8:P311),IF(O312="Breedte",$K312-SUM(P$8:P311),IF(O311="Breedte",1-SUM(P$8:P311)," "))))</f>
        <v xml:space="preserve"> </v>
      </c>
      <c r="Q312" s="56" t="str">
        <f t="shared" si="122"/>
        <v/>
      </c>
      <c r="R312" s="196">
        <f t="shared" si="117"/>
        <v>0</v>
      </c>
      <c r="S312" s="1">
        <f t="shared" si="123"/>
        <v>-1</v>
      </c>
      <c r="T312" s="2">
        <f t="shared" si="124"/>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125"/>
        <v>1</v>
      </c>
      <c r="Z312" s="1">
        <f t="shared" si="126"/>
        <v>1</v>
      </c>
      <c r="AA312" s="1">
        <f t="shared" si="127"/>
        <v>1</v>
      </c>
      <c r="AB312" s="1">
        <f t="shared" si="128"/>
        <v>1</v>
      </c>
      <c r="AD312" s="1">
        <f t="shared" si="129"/>
        <v>-1</v>
      </c>
      <c r="AE312" s="2">
        <f t="shared" si="13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31"/>
        <v>1</v>
      </c>
    </row>
    <row r="313" spans="1:36" ht="12" customHeight="1" x14ac:dyDescent="0.15">
      <c r="A313" s="64">
        <f t="shared" si="118"/>
        <v>0</v>
      </c>
      <c r="B313" s="64">
        <f t="shared" si="119"/>
        <v>0</v>
      </c>
      <c r="C313" s="57">
        <f t="shared" si="120"/>
        <v>-1</v>
      </c>
      <c r="F313" s="59">
        <f>IF(C313&lt;C$6,0,VLOOKUP(C313,index!$A:$M,2,0))</f>
        <v>0</v>
      </c>
      <c r="G313" s="57" t="str">
        <f t="shared" si="115"/>
        <v/>
      </c>
      <c r="H313" s="58" t="str">
        <f>IF(G313="I",$K313,IF(G313="II",$K313-SUM(H$8:H312),IF(G313="III",$K313-SUM(H$8:H312),IF(G313="IV",$K313-SUM(H$8:H312),IF(G313="V",1-SUM(H$8:H312)," ")))))</f>
        <v xml:space="preserve"> </v>
      </c>
      <c r="I313" s="66" t="str">
        <f t="shared" si="116"/>
        <v/>
      </c>
      <c r="L313" s="62" t="str">
        <f t="shared" si="121"/>
        <v xml:space="preserve"> </v>
      </c>
      <c r="P313" s="58" t="str">
        <f>IF(O313="Plus",$K313,IF(O313="Basis",$K313-SUM(P$8:P312),IF(O313="Breedte",$K313-SUM(P$8:P312),IF(O312="Breedte",1-SUM(P$8:P312)," "))))</f>
        <v xml:space="preserve"> </v>
      </c>
      <c r="Q313" s="56" t="str">
        <f t="shared" si="122"/>
        <v/>
      </c>
      <c r="R313" s="196">
        <f t="shared" si="117"/>
        <v>0</v>
      </c>
      <c r="S313" s="1">
        <f t="shared" si="123"/>
        <v>-1</v>
      </c>
      <c r="T313" s="2">
        <f t="shared" si="124"/>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125"/>
        <v>1</v>
      </c>
      <c r="Z313" s="1">
        <f t="shared" si="126"/>
        <v>1</v>
      </c>
      <c r="AA313" s="1">
        <f t="shared" si="127"/>
        <v>1</v>
      </c>
      <c r="AB313" s="1">
        <f t="shared" si="128"/>
        <v>1</v>
      </c>
      <c r="AD313" s="1">
        <f t="shared" si="129"/>
        <v>-1</v>
      </c>
      <c r="AE313" s="2">
        <f t="shared" si="13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31"/>
        <v>1</v>
      </c>
    </row>
    <row r="314" spans="1:36" ht="12" customHeight="1" x14ac:dyDescent="0.15">
      <c r="A314" s="64">
        <f t="shared" si="118"/>
        <v>0</v>
      </c>
      <c r="B314" s="64">
        <f t="shared" si="119"/>
        <v>0</v>
      </c>
      <c r="C314" s="57">
        <f t="shared" si="120"/>
        <v>-1</v>
      </c>
      <c r="F314" s="59">
        <f>IF(C314&lt;C$6,0,VLOOKUP(C314,index!$A:$M,2,0))</f>
        <v>0</v>
      </c>
      <c r="G314" s="57" t="str">
        <f t="shared" si="115"/>
        <v/>
      </c>
      <c r="H314" s="58" t="str">
        <f>IF(G314="I",$K314,IF(G314="II",$K314-SUM(H$8:H313),IF(G314="III",$K314-SUM(H$8:H313),IF(G314="IV",$K314-SUM(H$8:H313),IF(G314="V",1-SUM(H$8:H313)," ")))))</f>
        <v xml:space="preserve"> </v>
      </c>
      <c r="I314" s="66" t="str">
        <f t="shared" si="116"/>
        <v/>
      </c>
      <c r="L314" s="62" t="str">
        <f t="shared" si="121"/>
        <v xml:space="preserve"> </v>
      </c>
      <c r="P314" s="58" t="str">
        <f>IF(O314="Plus",$K314,IF(O314="Basis",$K314-SUM(P$8:P313),IF(O314="Breedte",$K314-SUM(P$8:P313),IF(O313="Breedte",1-SUM(P$8:P313)," "))))</f>
        <v xml:space="preserve"> </v>
      </c>
      <c r="Q314" s="56" t="str">
        <f t="shared" si="122"/>
        <v/>
      </c>
      <c r="R314" s="196">
        <f t="shared" si="117"/>
        <v>0</v>
      </c>
      <c r="S314" s="1">
        <f t="shared" si="123"/>
        <v>-1</v>
      </c>
      <c r="T314" s="2">
        <f t="shared" si="124"/>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125"/>
        <v>1</v>
      </c>
      <c r="Z314" s="1">
        <f t="shared" si="126"/>
        <v>1</v>
      </c>
      <c r="AA314" s="1">
        <f t="shared" si="127"/>
        <v>1</v>
      </c>
      <c r="AB314" s="1">
        <f t="shared" si="128"/>
        <v>1</v>
      </c>
      <c r="AD314" s="1">
        <f t="shared" si="129"/>
        <v>-1</v>
      </c>
      <c r="AE314" s="2">
        <f t="shared" si="13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31"/>
        <v>1</v>
      </c>
    </row>
    <row r="315" spans="1:36" ht="12" customHeight="1" x14ac:dyDescent="0.15">
      <c r="A315" s="64">
        <f t="shared" si="118"/>
        <v>0</v>
      </c>
      <c r="B315" s="64">
        <f t="shared" si="119"/>
        <v>0</v>
      </c>
      <c r="C315" s="57">
        <f t="shared" si="120"/>
        <v>-1</v>
      </c>
      <c r="F315" s="59">
        <f>IF(C315&lt;C$6,0,VLOOKUP(C315,index!$A:$M,2,0))</f>
        <v>0</v>
      </c>
      <c r="G315" s="57" t="str">
        <f t="shared" si="115"/>
        <v/>
      </c>
      <c r="H315" s="58" t="str">
        <f>IF(G315="I",$K315,IF(G315="II",$K315-SUM(H$8:H314),IF(G315="III",$K315-SUM(H$8:H314),IF(G315="IV",$K315-SUM(H$8:H314),IF(G315="V",1-SUM(H$8:H314)," ")))))</f>
        <v xml:space="preserve"> </v>
      </c>
      <c r="I315" s="66" t="str">
        <f t="shared" si="116"/>
        <v/>
      </c>
      <c r="L315" s="62" t="str">
        <f t="shared" si="121"/>
        <v xml:space="preserve"> </v>
      </c>
      <c r="P315" s="58" t="str">
        <f>IF(O315="Plus",$K315,IF(O315="Basis",$K315-SUM(P$8:P314),IF(O315="Breedte",$K315-SUM(P$8:P314),IF(O314="Breedte",1-SUM(P$8:P314)," "))))</f>
        <v xml:space="preserve"> </v>
      </c>
      <c r="Q315" s="56" t="str">
        <f t="shared" si="122"/>
        <v/>
      </c>
      <c r="R315" s="196">
        <f t="shared" si="117"/>
        <v>0</v>
      </c>
      <c r="S315" s="1">
        <f t="shared" si="123"/>
        <v>-1</v>
      </c>
      <c r="T315" s="2">
        <f t="shared" si="124"/>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125"/>
        <v>1</v>
      </c>
      <c r="Z315" s="1">
        <f t="shared" si="126"/>
        <v>1</v>
      </c>
      <c r="AA315" s="1">
        <f t="shared" si="127"/>
        <v>1</v>
      </c>
      <c r="AB315" s="1">
        <f t="shared" si="128"/>
        <v>1</v>
      </c>
      <c r="AD315" s="1">
        <f t="shared" si="129"/>
        <v>-1</v>
      </c>
      <c r="AE315" s="2">
        <f t="shared" si="13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31"/>
        <v>1</v>
      </c>
    </row>
    <row r="316" spans="1:36" ht="12" customHeight="1" x14ac:dyDescent="0.15">
      <c r="A316" s="64">
        <f t="shared" si="118"/>
        <v>0</v>
      </c>
      <c r="B316" s="64">
        <f t="shared" si="119"/>
        <v>0</v>
      </c>
      <c r="C316" s="57">
        <f t="shared" si="120"/>
        <v>-1</v>
      </c>
      <c r="F316" s="59">
        <f>IF(C316&lt;C$6,0,VLOOKUP(C316,index!$A:$M,2,0))</f>
        <v>0</v>
      </c>
      <c r="G316" s="57" t="str">
        <f t="shared" si="115"/>
        <v/>
      </c>
      <c r="H316" s="58" t="str">
        <f>IF(G316="I",$K316,IF(G316="II",$K316-SUM(H$8:H315),IF(G316="III",$K316-SUM(H$8:H315),IF(G316="IV",$K316-SUM(H$8:H315),IF(G316="V",1-SUM(H$8:H315)," ")))))</f>
        <v xml:space="preserve"> </v>
      </c>
      <c r="I316" s="66" t="str">
        <f t="shared" si="116"/>
        <v/>
      </c>
      <c r="L316" s="62" t="str">
        <f t="shared" si="121"/>
        <v xml:space="preserve"> </v>
      </c>
      <c r="P316" s="58" t="str">
        <f>IF(O316="Plus",$K316,IF(O316="Basis",$K316-SUM(P$8:P315),IF(O316="Breedte",$K316-SUM(P$8:P315),IF(O315="Breedte",1-SUM(P$8:P315)," "))))</f>
        <v xml:space="preserve"> </v>
      </c>
      <c r="Q316" s="56" t="str">
        <f t="shared" si="122"/>
        <v/>
      </c>
      <c r="R316" s="196">
        <f t="shared" si="117"/>
        <v>0</v>
      </c>
      <c r="S316" s="1">
        <f t="shared" si="123"/>
        <v>-1</v>
      </c>
      <c r="T316" s="2">
        <f t="shared" si="124"/>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125"/>
        <v>1</v>
      </c>
      <c r="Z316" s="1">
        <f t="shared" si="126"/>
        <v>1</v>
      </c>
      <c r="AA316" s="1">
        <f t="shared" si="127"/>
        <v>1</v>
      </c>
      <c r="AB316" s="1">
        <f t="shared" si="128"/>
        <v>1</v>
      </c>
      <c r="AD316" s="1">
        <f t="shared" si="129"/>
        <v>-1</v>
      </c>
      <c r="AE316" s="2">
        <f t="shared" si="13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31"/>
        <v>1</v>
      </c>
    </row>
    <row r="317" spans="1:36" ht="12" customHeight="1" x14ac:dyDescent="0.15">
      <c r="A317" s="64">
        <f t="shared" si="118"/>
        <v>0</v>
      </c>
      <c r="B317" s="64">
        <f t="shared" si="119"/>
        <v>0</v>
      </c>
      <c r="C317" s="57">
        <f t="shared" si="120"/>
        <v>-1</v>
      </c>
      <c r="F317" s="59">
        <f>IF(C317&lt;C$6,0,VLOOKUP(C317,index!$A:$M,2,0))</f>
        <v>0</v>
      </c>
      <c r="G317" s="57" t="str">
        <f t="shared" si="115"/>
        <v/>
      </c>
      <c r="H317" s="58" t="str">
        <f>IF(G317="I",$K317,IF(G317="II",$K317-SUM(H$8:H316),IF(G317="III",$K317-SUM(H$8:H316),IF(G317="IV",$K317-SUM(H$8:H316),IF(G317="V",1-SUM(H$8:H316)," ")))))</f>
        <v xml:space="preserve"> </v>
      </c>
      <c r="I317" s="66" t="str">
        <f t="shared" si="116"/>
        <v/>
      </c>
      <c r="L317" s="62" t="str">
        <f t="shared" si="121"/>
        <v xml:space="preserve"> </v>
      </c>
      <c r="P317" s="58" t="str">
        <f>IF(O317="Plus",$K317,IF(O317="Basis",$K317-SUM(P$8:P316),IF(O317="Breedte",$K317-SUM(P$8:P316),IF(O316="Breedte",1-SUM(P$8:P316)," "))))</f>
        <v xml:space="preserve"> </v>
      </c>
      <c r="Q317" s="56" t="str">
        <f t="shared" si="122"/>
        <v/>
      </c>
      <c r="R317" s="196">
        <f t="shared" si="117"/>
        <v>0</v>
      </c>
      <c r="S317" s="1">
        <f t="shared" si="123"/>
        <v>-1</v>
      </c>
      <c r="T317" s="2">
        <f t="shared" si="124"/>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125"/>
        <v>1</v>
      </c>
      <c r="Z317" s="1">
        <f t="shared" si="126"/>
        <v>1</v>
      </c>
      <c r="AA317" s="1">
        <f t="shared" si="127"/>
        <v>1</v>
      </c>
      <c r="AB317" s="1">
        <f t="shared" si="128"/>
        <v>1</v>
      </c>
      <c r="AD317" s="1">
        <f t="shared" si="129"/>
        <v>-1</v>
      </c>
      <c r="AE317" s="2">
        <f t="shared" si="13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31"/>
        <v>1</v>
      </c>
    </row>
    <row r="318" spans="1:36" ht="12" customHeight="1" x14ac:dyDescent="0.15">
      <c r="A318" s="64">
        <f t="shared" si="118"/>
        <v>0</v>
      </c>
      <c r="B318" s="64">
        <f t="shared" si="119"/>
        <v>0</v>
      </c>
      <c r="C318" s="57">
        <f t="shared" si="120"/>
        <v>-1</v>
      </c>
      <c r="F318" s="59">
        <f>IF(C318&lt;C$6,0,VLOOKUP(C318,index!$A:$M,2,0))</f>
        <v>0</v>
      </c>
      <c r="G318" s="57" t="str">
        <f t="shared" si="115"/>
        <v/>
      </c>
      <c r="H318" s="58" t="str">
        <f>IF(G318="I",$K318,IF(G318="II",$K318-SUM(H$8:H317),IF(G318="III",$K318-SUM(H$8:H317),IF(G318="IV",$K318-SUM(H$8:H317),IF(G318="V",1-SUM(H$8:H317)," ")))))</f>
        <v xml:space="preserve"> </v>
      </c>
      <c r="I318" s="66" t="str">
        <f t="shared" si="116"/>
        <v/>
      </c>
      <c r="L318" s="62" t="str">
        <f t="shared" si="121"/>
        <v xml:space="preserve"> </v>
      </c>
      <c r="P318" s="58" t="str">
        <f>IF(O318="Plus",$K318,IF(O318="Basis",$K318-SUM(P$8:P317),IF(O318="Breedte",$K318-SUM(P$8:P317),IF(O317="Breedte",1-SUM(P$8:P317)," "))))</f>
        <v xml:space="preserve"> </v>
      </c>
      <c r="Q318" s="56" t="str">
        <f t="shared" si="122"/>
        <v/>
      </c>
      <c r="R318" s="196">
        <f t="shared" si="117"/>
        <v>0</v>
      </c>
      <c r="S318" s="1">
        <f t="shared" si="123"/>
        <v>-1</v>
      </c>
      <c r="T318" s="2">
        <f t="shared" si="124"/>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125"/>
        <v>1</v>
      </c>
      <c r="Z318" s="1">
        <f t="shared" si="126"/>
        <v>1</v>
      </c>
      <c r="AA318" s="1">
        <f t="shared" si="127"/>
        <v>1</v>
      </c>
      <c r="AB318" s="1">
        <f t="shared" si="128"/>
        <v>1</v>
      </c>
      <c r="AD318" s="1">
        <f t="shared" si="129"/>
        <v>-1</v>
      </c>
      <c r="AE318" s="2">
        <f t="shared" si="13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31"/>
        <v>1</v>
      </c>
    </row>
    <row r="319" spans="1:36" ht="12" customHeight="1" x14ac:dyDescent="0.15">
      <c r="A319" s="64">
        <f t="shared" si="118"/>
        <v>0</v>
      </c>
      <c r="B319" s="64">
        <f t="shared" si="119"/>
        <v>0</v>
      </c>
      <c r="C319" s="57">
        <f t="shared" si="120"/>
        <v>-1</v>
      </c>
      <c r="F319" s="59">
        <f>IF(C319&lt;C$6,0,VLOOKUP(C319,index!$A:$M,2,0))</f>
        <v>0</v>
      </c>
      <c r="G319" s="57" t="str">
        <f t="shared" si="115"/>
        <v/>
      </c>
      <c r="H319" s="58" t="str">
        <f>IF(G319="I",$K319,IF(G319="II",$K319-SUM(H$8:H318),IF(G319="III",$K319-SUM(H$8:H318),IF(G319="IV",$K319-SUM(H$8:H318),IF(G319="V",1-SUM(H$8:H318)," ")))))</f>
        <v xml:space="preserve"> </v>
      </c>
      <c r="I319" s="66" t="str">
        <f t="shared" si="116"/>
        <v/>
      </c>
      <c r="L319" s="62" t="str">
        <f t="shared" si="121"/>
        <v xml:space="preserve"> </v>
      </c>
      <c r="P319" s="58" t="str">
        <f>IF(O319="Plus",$K319,IF(O319="Basis",$K319-SUM(P$8:P318),IF(O319="Breedte",$K319-SUM(P$8:P318),IF(O318="Breedte",1-SUM(P$8:P318)," "))))</f>
        <v xml:space="preserve"> </v>
      </c>
      <c r="Q319" s="56" t="str">
        <f t="shared" si="122"/>
        <v/>
      </c>
      <c r="R319" s="196">
        <f t="shared" si="117"/>
        <v>0</v>
      </c>
      <c r="S319" s="1">
        <f t="shared" si="123"/>
        <v>-1</v>
      </c>
      <c r="T319" s="2">
        <f t="shared" si="124"/>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125"/>
        <v>1</v>
      </c>
      <c r="Z319" s="1">
        <f t="shared" si="126"/>
        <v>1</v>
      </c>
      <c r="AA319" s="1">
        <f t="shared" si="127"/>
        <v>1</v>
      </c>
      <c r="AB319" s="1">
        <f t="shared" si="128"/>
        <v>1</v>
      </c>
      <c r="AD319" s="1">
        <f t="shared" si="129"/>
        <v>-1</v>
      </c>
      <c r="AE319" s="2">
        <f t="shared" si="13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31"/>
        <v>1</v>
      </c>
    </row>
    <row r="320" spans="1:36" ht="12" customHeight="1" x14ac:dyDescent="0.15">
      <c r="A320" s="64">
        <f t="shared" si="118"/>
        <v>0</v>
      </c>
      <c r="B320" s="64">
        <f t="shared" si="119"/>
        <v>0</v>
      </c>
      <c r="C320" s="57">
        <f t="shared" si="120"/>
        <v>-1</v>
      </c>
      <c r="F320" s="59">
        <f>IF(C320&lt;C$6,0,VLOOKUP(C320,index!$A:$M,2,0))</f>
        <v>0</v>
      </c>
      <c r="G320" s="57" t="str">
        <f t="shared" si="115"/>
        <v/>
      </c>
      <c r="H320" s="58" t="str">
        <f>IF(G320="I",$K320,IF(G320="II",$K320-SUM(H$8:H319),IF(G320="III",$K320-SUM(H$8:H319),IF(G320="IV",$K320-SUM(H$8:H319),IF(G320="V",1-SUM(H$8:H319)," ")))))</f>
        <v xml:space="preserve"> </v>
      </c>
      <c r="I320" s="66" t="str">
        <f t="shared" si="116"/>
        <v/>
      </c>
      <c r="L320" s="62" t="str">
        <f t="shared" si="121"/>
        <v xml:space="preserve"> </v>
      </c>
      <c r="P320" s="58" t="str">
        <f>IF(O320="Plus",$K320,IF(O320="Basis",$K320-SUM(P$8:P319),IF(O320="Breedte",$K320-SUM(P$8:P319),IF(O319="Breedte",1-SUM(P$8:P319)," "))))</f>
        <v xml:space="preserve"> </v>
      </c>
      <c r="Q320" s="56" t="str">
        <f t="shared" si="122"/>
        <v/>
      </c>
      <c r="R320" s="196">
        <f t="shared" si="117"/>
        <v>0</v>
      </c>
      <c r="S320" s="1">
        <f t="shared" si="123"/>
        <v>-1</v>
      </c>
      <c r="T320" s="2">
        <f t="shared" si="124"/>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125"/>
        <v>1</v>
      </c>
      <c r="Z320" s="1">
        <f t="shared" si="126"/>
        <v>1</v>
      </c>
      <c r="AA320" s="1">
        <f t="shared" si="127"/>
        <v>1</v>
      </c>
      <c r="AB320" s="1">
        <f t="shared" si="128"/>
        <v>1</v>
      </c>
      <c r="AD320" s="1">
        <f t="shared" si="129"/>
        <v>-1</v>
      </c>
      <c r="AE320" s="2">
        <f t="shared" si="13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31"/>
        <v>1</v>
      </c>
    </row>
    <row r="321" spans="1:36" ht="12" customHeight="1" x14ac:dyDescent="0.15">
      <c r="A321" s="64">
        <f t="shared" si="118"/>
        <v>0</v>
      </c>
      <c r="B321" s="64">
        <f t="shared" si="119"/>
        <v>0</v>
      </c>
      <c r="C321" s="57">
        <f t="shared" si="120"/>
        <v>-1</v>
      </c>
      <c r="F321" s="59">
        <f>IF(C321&lt;C$6,0,VLOOKUP(C321,index!$A:$M,2,0))</f>
        <v>0</v>
      </c>
      <c r="G321" s="57" t="str">
        <f t="shared" si="115"/>
        <v/>
      </c>
      <c r="H321" s="58" t="str">
        <f>IF(G321="I",$K321,IF(G321="II",$K321-SUM(H$8:H320),IF(G321="III",$K321-SUM(H$8:H320),IF(G321="IV",$K321-SUM(H$8:H320),IF(G321="V",1-SUM(H$8:H320)," ")))))</f>
        <v xml:space="preserve"> </v>
      </c>
      <c r="I321" s="66" t="str">
        <f t="shared" si="116"/>
        <v/>
      </c>
      <c r="L321" s="62" t="str">
        <f t="shared" si="121"/>
        <v xml:space="preserve"> </v>
      </c>
      <c r="P321" s="58" t="str">
        <f>IF(O321="Plus",$K321,IF(O321="Basis",$K321-SUM(P$8:P320),IF(O321="Breedte",$K321-SUM(P$8:P320),IF(O320="Breedte",1-SUM(P$8:P320)," "))))</f>
        <v xml:space="preserve"> </v>
      </c>
      <c r="Q321" s="56" t="str">
        <f t="shared" si="122"/>
        <v/>
      </c>
      <c r="R321" s="196">
        <f t="shared" si="117"/>
        <v>0</v>
      </c>
      <c r="S321" s="1">
        <f t="shared" si="123"/>
        <v>-1</v>
      </c>
      <c r="T321" s="2">
        <f t="shared" si="124"/>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125"/>
        <v>1</v>
      </c>
      <c r="Z321" s="1">
        <f t="shared" si="126"/>
        <v>1</v>
      </c>
      <c r="AA321" s="1">
        <f t="shared" si="127"/>
        <v>1</v>
      </c>
      <c r="AB321" s="1">
        <f t="shared" si="128"/>
        <v>1</v>
      </c>
      <c r="AD321" s="1">
        <f t="shared" si="129"/>
        <v>-1</v>
      </c>
      <c r="AE321" s="2">
        <f t="shared" si="13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31"/>
        <v>1</v>
      </c>
    </row>
    <row r="322" spans="1:36" ht="12" customHeight="1" x14ac:dyDescent="0.15">
      <c r="A322" s="64">
        <f t="shared" si="118"/>
        <v>0</v>
      </c>
      <c r="B322" s="64">
        <f t="shared" si="119"/>
        <v>0</v>
      </c>
      <c r="C322" s="57">
        <f t="shared" si="120"/>
        <v>-1</v>
      </c>
      <c r="F322" s="59">
        <f>IF(C322&lt;C$6,0,VLOOKUP(C322,index!$A:$M,2,0))</f>
        <v>0</v>
      </c>
      <c r="G322" s="57" t="str">
        <f t="shared" si="115"/>
        <v/>
      </c>
      <c r="H322" s="58" t="str">
        <f>IF(G322="I",$K322,IF(G322="II",$K322-SUM(H$8:H321),IF(G322="III",$K322-SUM(H$8:H321),IF(G322="IV",$K322-SUM(H$8:H321),IF(G322="V",1-SUM(H$8:H321)," ")))))</f>
        <v xml:space="preserve"> </v>
      </c>
      <c r="I322" s="66" t="str">
        <f t="shared" si="116"/>
        <v/>
      </c>
      <c r="L322" s="62" t="str">
        <f t="shared" si="121"/>
        <v xml:space="preserve"> </v>
      </c>
      <c r="P322" s="58" t="str">
        <f>IF(O322="Plus",$K322,IF(O322="Basis",$K322-SUM(P$8:P321),IF(O322="Breedte",$K322-SUM(P$8:P321),IF(O321="Breedte",1-SUM(P$8:P321)," "))))</f>
        <v xml:space="preserve"> </v>
      </c>
      <c r="Q322" s="56" t="str">
        <f t="shared" si="122"/>
        <v/>
      </c>
      <c r="R322" s="196">
        <f t="shared" si="117"/>
        <v>0</v>
      </c>
      <c r="S322" s="1">
        <f t="shared" si="123"/>
        <v>-1</v>
      </c>
      <c r="T322" s="2">
        <f t="shared" si="124"/>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125"/>
        <v>1</v>
      </c>
      <c r="Z322" s="1">
        <f t="shared" si="126"/>
        <v>1</v>
      </c>
      <c r="AA322" s="1">
        <f t="shared" si="127"/>
        <v>1</v>
      </c>
      <c r="AB322" s="1">
        <f t="shared" si="128"/>
        <v>1</v>
      </c>
      <c r="AD322" s="1">
        <f t="shared" si="129"/>
        <v>-1</v>
      </c>
      <c r="AE322" s="2">
        <f t="shared" si="13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31"/>
        <v>1</v>
      </c>
    </row>
    <row r="323" spans="1:36" ht="12" customHeight="1" x14ac:dyDescent="0.15">
      <c r="A323" s="64">
        <f t="shared" si="118"/>
        <v>0</v>
      </c>
      <c r="B323" s="64">
        <f t="shared" si="119"/>
        <v>0</v>
      </c>
      <c r="C323" s="57">
        <f t="shared" si="120"/>
        <v>-1</v>
      </c>
      <c r="F323" s="59">
        <f>IF(C323&lt;C$6,0,VLOOKUP(C323,index!$A:$M,2,0))</f>
        <v>0</v>
      </c>
      <c r="G323" s="57" t="str">
        <f t="shared" si="115"/>
        <v/>
      </c>
      <c r="H323" s="58" t="str">
        <f>IF(G323="I",$K323,IF(G323="II",$K323-SUM(H$8:H322),IF(G323="III",$K323-SUM(H$8:H322),IF(G323="IV",$K323-SUM(H$8:H322),IF(G323="V",1-SUM(H$8:H322)," ")))))</f>
        <v xml:space="preserve"> </v>
      </c>
      <c r="I323" s="66" t="str">
        <f t="shared" si="116"/>
        <v/>
      </c>
      <c r="L323" s="62" t="str">
        <f t="shared" si="121"/>
        <v xml:space="preserve"> </v>
      </c>
      <c r="P323" s="58" t="str">
        <f>IF(O323="Plus",$K323,IF(O323="Basis",$K323-SUM(P$8:P322),IF(O323="Breedte",$K323-SUM(P$8:P322),IF(O322="Breedte",1-SUM(P$8:P322)," "))))</f>
        <v xml:space="preserve"> </v>
      </c>
      <c r="Q323" s="56" t="str">
        <f t="shared" si="122"/>
        <v/>
      </c>
      <c r="R323" s="196">
        <f t="shared" si="117"/>
        <v>0</v>
      </c>
      <c r="S323" s="1">
        <f t="shared" si="123"/>
        <v>-1</v>
      </c>
      <c r="T323" s="2">
        <f t="shared" si="124"/>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125"/>
        <v>1</v>
      </c>
      <c r="Z323" s="1">
        <f t="shared" si="126"/>
        <v>1</v>
      </c>
      <c r="AA323" s="1">
        <f t="shared" si="127"/>
        <v>1</v>
      </c>
      <c r="AB323" s="1">
        <f t="shared" si="128"/>
        <v>1</v>
      </c>
      <c r="AD323" s="1">
        <f t="shared" si="129"/>
        <v>-1</v>
      </c>
      <c r="AE323" s="2">
        <f t="shared" si="13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31"/>
        <v>1</v>
      </c>
    </row>
    <row r="324" spans="1:36" ht="12" customHeight="1" x14ac:dyDescent="0.15">
      <c r="A324" s="64">
        <f t="shared" si="118"/>
        <v>0</v>
      </c>
      <c r="B324" s="64">
        <f t="shared" si="119"/>
        <v>0</v>
      </c>
      <c r="C324" s="57">
        <f t="shared" si="120"/>
        <v>-1</v>
      </c>
      <c r="F324" s="59">
        <f>IF(C324&lt;C$6,0,VLOOKUP(C324,index!$A:$M,2,0))</f>
        <v>0</v>
      </c>
      <c r="G324" s="57" t="str">
        <f t="shared" si="115"/>
        <v/>
      </c>
      <c r="H324" s="58" t="str">
        <f>IF(G324="I",$K324,IF(G324="II",$K324-SUM(H$8:H323),IF(G324="III",$K324-SUM(H$8:H323),IF(G324="IV",$K324-SUM(H$8:H323),IF(G324="V",1-SUM(H$8:H323)," ")))))</f>
        <v xml:space="preserve"> </v>
      </c>
      <c r="I324" s="66" t="str">
        <f t="shared" si="116"/>
        <v/>
      </c>
      <c r="L324" s="62" t="str">
        <f t="shared" si="121"/>
        <v xml:space="preserve"> </v>
      </c>
      <c r="P324" s="58" t="str">
        <f>IF(O324="Plus",$K324,IF(O324="Basis",$K324-SUM(P$8:P323),IF(O324="Breedte",$K324-SUM(P$8:P323),IF(O323="Breedte",1-SUM(P$8:P323)," "))))</f>
        <v xml:space="preserve"> </v>
      </c>
      <c r="Q324" s="56" t="str">
        <f t="shared" si="122"/>
        <v/>
      </c>
      <c r="R324" s="196">
        <f t="shared" si="117"/>
        <v>0</v>
      </c>
      <c r="S324" s="1">
        <f t="shared" si="123"/>
        <v>-1</v>
      </c>
      <c r="T324" s="2">
        <f t="shared" si="124"/>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125"/>
        <v>1</v>
      </c>
      <c r="Z324" s="1">
        <f t="shared" si="126"/>
        <v>1</v>
      </c>
      <c r="AA324" s="1">
        <f t="shared" si="127"/>
        <v>1</v>
      </c>
      <c r="AB324" s="1">
        <f t="shared" si="128"/>
        <v>1</v>
      </c>
      <c r="AD324" s="1">
        <f t="shared" si="129"/>
        <v>-1</v>
      </c>
      <c r="AE324" s="2">
        <f t="shared" si="13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31"/>
        <v>1</v>
      </c>
    </row>
    <row r="325" spans="1:36" ht="12" customHeight="1" x14ac:dyDescent="0.15">
      <c r="A325" s="64">
        <f t="shared" si="118"/>
        <v>0</v>
      </c>
      <c r="B325" s="64">
        <f t="shared" si="119"/>
        <v>0</v>
      </c>
      <c r="C325" s="57">
        <f t="shared" si="120"/>
        <v>-1</v>
      </c>
      <c r="F325" s="59">
        <f>IF(C325&lt;C$6,0,VLOOKUP(C325,index!$A:$M,2,0))</f>
        <v>0</v>
      </c>
      <c r="G325" s="57" t="str">
        <f t="shared" si="115"/>
        <v/>
      </c>
      <c r="H325" s="58" t="str">
        <f>IF(G325="I",$K325,IF(G325="II",$K325-SUM(H$8:H324),IF(G325="III",$K325-SUM(H$8:H324),IF(G325="IV",$K325-SUM(H$8:H324),IF(G325="V",1-SUM(H$8:H324)," ")))))</f>
        <v xml:space="preserve"> </v>
      </c>
      <c r="I325" s="66" t="str">
        <f t="shared" si="116"/>
        <v/>
      </c>
      <c r="L325" s="62" t="str">
        <f t="shared" si="121"/>
        <v xml:space="preserve"> </v>
      </c>
      <c r="P325" s="58" t="str">
        <f>IF(O325="Plus",$K325,IF(O325="Basis",$K325-SUM(P$8:P324),IF(O325="Breedte",$K325-SUM(P$8:P324),IF(O324="Breedte",1-SUM(P$8:P324)," "))))</f>
        <v xml:space="preserve"> </v>
      </c>
      <c r="Q325" s="56" t="str">
        <f t="shared" si="122"/>
        <v/>
      </c>
      <c r="R325" s="196">
        <f t="shared" si="117"/>
        <v>0</v>
      </c>
      <c r="S325" s="1">
        <f t="shared" si="123"/>
        <v>-1</v>
      </c>
      <c r="T325" s="2">
        <f t="shared" si="124"/>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125"/>
        <v>1</v>
      </c>
      <c r="Z325" s="1">
        <f t="shared" si="126"/>
        <v>1</v>
      </c>
      <c r="AA325" s="1">
        <f t="shared" si="127"/>
        <v>1</v>
      </c>
      <c r="AB325" s="1">
        <f t="shared" si="128"/>
        <v>1</v>
      </c>
      <c r="AD325" s="1">
        <f t="shared" si="129"/>
        <v>-1</v>
      </c>
      <c r="AE325" s="2">
        <f t="shared" si="13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31"/>
        <v>1</v>
      </c>
    </row>
    <row r="326" spans="1:36" ht="12" customHeight="1" x14ac:dyDescent="0.15">
      <c r="A326" s="64">
        <f t="shared" si="118"/>
        <v>0</v>
      </c>
      <c r="B326" s="64">
        <f t="shared" si="119"/>
        <v>0</v>
      </c>
      <c r="C326" s="57">
        <f t="shared" si="120"/>
        <v>-1</v>
      </c>
      <c r="F326" s="59">
        <f>IF(C326&lt;C$6,0,VLOOKUP(C326,index!$A:$M,2,0))</f>
        <v>0</v>
      </c>
      <c r="G326" s="57" t="str">
        <f t="shared" si="115"/>
        <v/>
      </c>
      <c r="H326" s="58" t="str">
        <f>IF(G326="I",$K326,IF(G326="II",$K326-SUM(H$8:H325),IF(G326="III",$K326-SUM(H$8:H325),IF(G326="IV",$K326-SUM(H$8:H325),IF(G326="V",1-SUM(H$8:H325)," ")))))</f>
        <v xml:space="preserve"> </v>
      </c>
      <c r="I326" s="66" t="str">
        <f t="shared" si="116"/>
        <v/>
      </c>
      <c r="L326" s="62" t="str">
        <f t="shared" si="121"/>
        <v xml:space="preserve"> </v>
      </c>
      <c r="P326" s="58" t="str">
        <f>IF(O326="Plus",$K326,IF(O326="Basis",$K326-SUM(P$8:P325),IF(O326="Breedte",$K326-SUM(P$8:P325),IF(O325="Breedte",1-SUM(P$8:P325)," "))))</f>
        <v xml:space="preserve"> </v>
      </c>
      <c r="Q326" s="56" t="str">
        <f t="shared" si="122"/>
        <v/>
      </c>
      <c r="R326" s="196">
        <f t="shared" si="117"/>
        <v>0</v>
      </c>
      <c r="S326" s="1">
        <f t="shared" si="123"/>
        <v>-1</v>
      </c>
      <c r="T326" s="2">
        <f t="shared" si="124"/>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125"/>
        <v>1</v>
      </c>
      <c r="Z326" s="1">
        <f t="shared" si="126"/>
        <v>1</v>
      </c>
      <c r="AA326" s="1">
        <f t="shared" si="127"/>
        <v>1</v>
      </c>
      <c r="AB326" s="1">
        <f t="shared" si="128"/>
        <v>1</v>
      </c>
      <c r="AD326" s="1">
        <f t="shared" si="129"/>
        <v>-1</v>
      </c>
      <c r="AE326" s="2">
        <f t="shared" si="13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31"/>
        <v>1</v>
      </c>
    </row>
    <row r="327" spans="1:36" ht="12" customHeight="1" x14ac:dyDescent="0.15">
      <c r="A327" s="64">
        <f t="shared" si="118"/>
        <v>0</v>
      </c>
      <c r="B327" s="64">
        <f t="shared" si="119"/>
        <v>0</v>
      </c>
      <c r="C327" s="57">
        <f t="shared" si="120"/>
        <v>-1</v>
      </c>
      <c r="F327" s="59">
        <f>IF(C327&lt;C$6,0,VLOOKUP(C327,index!$A:$M,2,0))</f>
        <v>0</v>
      </c>
      <c r="G327" s="57" t="str">
        <f t="shared" si="115"/>
        <v/>
      </c>
      <c r="H327" s="58" t="str">
        <f>IF(G327="I",$K327,IF(G327="II",$K327-SUM(H$8:H326),IF(G327="III",$K327-SUM(H$8:H326),IF(G327="IV",$K327-SUM(H$8:H326),IF(G327="V",1-SUM(H$8:H326)," ")))))</f>
        <v xml:space="preserve"> </v>
      </c>
      <c r="I327" s="66" t="str">
        <f t="shared" si="116"/>
        <v/>
      </c>
      <c r="L327" s="62" t="str">
        <f t="shared" si="121"/>
        <v xml:space="preserve"> </v>
      </c>
      <c r="P327" s="58" t="str">
        <f>IF(O327="Plus",$K327,IF(O327="Basis",$K327-SUM(P$8:P326),IF(O327="Breedte",$K327-SUM(P$8:P326),IF(O326="Breedte",1-SUM(P$8:P326)," "))))</f>
        <v xml:space="preserve"> </v>
      </c>
      <c r="Q327" s="56" t="str">
        <f t="shared" si="122"/>
        <v/>
      </c>
      <c r="R327" s="196">
        <f t="shared" si="117"/>
        <v>0</v>
      </c>
      <c r="S327" s="1">
        <f t="shared" si="123"/>
        <v>-1</v>
      </c>
      <c r="T327" s="2">
        <f t="shared" si="124"/>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125"/>
        <v>1</v>
      </c>
      <c r="Z327" s="1">
        <f t="shared" si="126"/>
        <v>1</v>
      </c>
      <c r="AA327" s="1">
        <f t="shared" si="127"/>
        <v>1</v>
      </c>
      <c r="AB327" s="1">
        <f t="shared" si="128"/>
        <v>1</v>
      </c>
      <c r="AD327" s="1">
        <f t="shared" si="129"/>
        <v>-1</v>
      </c>
      <c r="AE327" s="2">
        <f t="shared" si="13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31"/>
        <v>1</v>
      </c>
    </row>
    <row r="328" spans="1:36" ht="12" customHeight="1" x14ac:dyDescent="0.15">
      <c r="A328" s="64">
        <f t="shared" si="118"/>
        <v>0</v>
      </c>
      <c r="B328" s="64">
        <f t="shared" si="119"/>
        <v>0</v>
      </c>
      <c r="C328" s="57">
        <f t="shared" si="120"/>
        <v>-1</v>
      </c>
      <c r="F328" s="59">
        <f>IF(C328&lt;C$6,0,VLOOKUP(C328,index!$A:$M,2,0))</f>
        <v>0</v>
      </c>
      <c r="G328" s="57" t="str">
        <f t="shared" si="115"/>
        <v/>
      </c>
      <c r="H328" s="58" t="str">
        <f>IF(G328="I",$K328,IF(G328="II",$K328-SUM(H$8:H327),IF(G328="III",$K328-SUM(H$8:H327),IF(G328="IV",$K328-SUM(H$8:H327),IF(G328="V",1-SUM(H$8:H327)," ")))))</f>
        <v xml:space="preserve"> </v>
      </c>
      <c r="I328" s="66" t="str">
        <f t="shared" si="116"/>
        <v/>
      </c>
      <c r="L328" s="62" t="str">
        <f t="shared" si="121"/>
        <v xml:space="preserve"> </v>
      </c>
      <c r="P328" s="58" t="str">
        <f>IF(O328="Plus",$K328,IF(O328="Basis",$K328-SUM(P$8:P327),IF(O328="Breedte",$K328-SUM(P$8:P327),IF(O327="Breedte",1-SUM(P$8:P327)," "))))</f>
        <v xml:space="preserve"> </v>
      </c>
      <c r="Q328" s="56" t="str">
        <f t="shared" si="122"/>
        <v/>
      </c>
      <c r="R328" s="196">
        <f t="shared" si="117"/>
        <v>0</v>
      </c>
      <c r="S328" s="1">
        <f t="shared" si="123"/>
        <v>-1</v>
      </c>
      <c r="T328" s="2">
        <f t="shared" si="124"/>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125"/>
        <v>1</v>
      </c>
      <c r="Z328" s="1">
        <f t="shared" si="126"/>
        <v>1</v>
      </c>
      <c r="AA328" s="1">
        <f t="shared" si="127"/>
        <v>1</v>
      </c>
      <c r="AB328" s="1">
        <f t="shared" si="128"/>
        <v>1</v>
      </c>
      <c r="AD328" s="1">
        <f t="shared" si="129"/>
        <v>-1</v>
      </c>
      <c r="AE328" s="2">
        <f t="shared" si="13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31"/>
        <v>1</v>
      </c>
    </row>
    <row r="329" spans="1:36" ht="12" customHeight="1" x14ac:dyDescent="0.15">
      <c r="A329" s="64">
        <f t="shared" si="118"/>
        <v>0</v>
      </c>
      <c r="B329" s="64">
        <f t="shared" si="119"/>
        <v>0</v>
      </c>
      <c r="C329" s="57">
        <f t="shared" si="120"/>
        <v>-1</v>
      </c>
      <c r="F329" s="59">
        <f>IF(C329&lt;C$6,0,VLOOKUP(C329,index!$A:$M,2,0))</f>
        <v>0</v>
      </c>
      <c r="G329" s="57" t="str">
        <f t="shared" ref="G329:G392" si="132">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84" si="133">IF(AND(F329&gt;209,F330&lt;210),"A",IF(AND(F329&gt;199,F330&lt;200),"B",IF(AND(F329&gt;189,F330&lt;190),"C",IF(AND(F329&gt;180,F330&lt;181),"D",IF(AND(F329&gt;109,F330&lt;110),"E","")))))</f>
        <v/>
      </c>
      <c r="L329" s="62" t="str">
        <f t="shared" si="121"/>
        <v xml:space="preserve"> </v>
      </c>
      <c r="P329" s="58" t="str">
        <f>IF(O329="Plus",$K329,IF(O329="Basis",$K329-SUM(P$8:P328),IF(O329="Breedte",$K329-SUM(P$8:P328),IF(O328="Breedte",1-SUM(P$8:P328)," "))))</f>
        <v xml:space="preserve"> </v>
      </c>
      <c r="Q329" s="56" t="str">
        <f t="shared" si="122"/>
        <v/>
      </c>
      <c r="R329" s="196">
        <f t="shared" ref="R329:R392" si="134">F329</f>
        <v>0</v>
      </c>
      <c r="S329" s="1">
        <f t="shared" si="123"/>
        <v>-1</v>
      </c>
      <c r="T329" s="2">
        <f t="shared" si="124"/>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si="125"/>
        <v>1</v>
      </c>
      <c r="Z329" s="1">
        <f t="shared" si="126"/>
        <v>1</v>
      </c>
      <c r="AA329" s="1">
        <f t="shared" si="127"/>
        <v>1</v>
      </c>
      <c r="AB329" s="1">
        <f t="shared" si="128"/>
        <v>1</v>
      </c>
      <c r="AD329" s="1">
        <f t="shared" si="129"/>
        <v>-1</v>
      </c>
      <c r="AE329" s="2">
        <f t="shared" si="130"/>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si="131"/>
        <v>1</v>
      </c>
    </row>
    <row r="330" spans="1:36" ht="12" customHeight="1" x14ac:dyDescent="0.15">
      <c r="A330" s="64">
        <f t="shared" si="118"/>
        <v>0</v>
      </c>
      <c r="B330" s="64">
        <f t="shared" si="119"/>
        <v>0</v>
      </c>
      <c r="C330" s="57">
        <f t="shared" si="120"/>
        <v>-1</v>
      </c>
      <c r="F330" s="59">
        <f>IF(C330&lt;C$6,0,VLOOKUP(C330,index!$A:$M,2,0))</f>
        <v>0</v>
      </c>
      <c r="G330" s="57" t="str">
        <f t="shared" si="132"/>
        <v/>
      </c>
      <c r="H330" s="58" t="str">
        <f>IF(G330="I",$K330,IF(G330="II",$K330-SUM(H$8:H329),IF(G330="III",$K330-SUM(H$8:H329),IF(G330="IV",$K330-SUM(H$8:H329),IF(G330="V",1-SUM(H$8:H329)," ")))))</f>
        <v xml:space="preserve"> </v>
      </c>
      <c r="I330" s="66" t="str">
        <f t="shared" si="133"/>
        <v/>
      </c>
      <c r="L330" s="62" t="str">
        <f t="shared" si="121"/>
        <v xml:space="preserve"> </v>
      </c>
      <c r="P330" s="58" t="str">
        <f>IF(O330="Plus",$K330,IF(O330="Basis",$K330-SUM(P$8:P329),IF(O330="Breedte",$K330-SUM(P$8:P329),IF(O329="Breedte",1-SUM(P$8:P329)," "))))</f>
        <v xml:space="preserve"> </v>
      </c>
      <c r="Q330" s="56" t="str">
        <f t="shared" si="122"/>
        <v/>
      </c>
      <c r="R330" s="196">
        <f t="shared" si="134"/>
        <v>0</v>
      </c>
      <c r="S330" s="1">
        <f t="shared" si="123"/>
        <v>-1</v>
      </c>
      <c r="T330" s="2">
        <f t="shared" si="124"/>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25"/>
        <v>1</v>
      </c>
      <c r="Z330" s="1">
        <f t="shared" si="126"/>
        <v>1</v>
      </c>
      <c r="AA330" s="1">
        <f t="shared" si="127"/>
        <v>1</v>
      </c>
      <c r="AB330" s="1">
        <f t="shared" si="128"/>
        <v>1</v>
      </c>
      <c r="AD330" s="1">
        <f t="shared" si="129"/>
        <v>-1</v>
      </c>
      <c r="AE330" s="2">
        <f t="shared" si="130"/>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31"/>
        <v>1</v>
      </c>
    </row>
    <row r="331" spans="1:36" ht="12" customHeight="1" x14ac:dyDescent="0.15">
      <c r="A331" s="64">
        <f t="shared" si="118"/>
        <v>0</v>
      </c>
      <c r="B331" s="64">
        <f t="shared" si="119"/>
        <v>0</v>
      </c>
      <c r="C331" s="57">
        <f t="shared" si="120"/>
        <v>-1</v>
      </c>
      <c r="F331" s="59">
        <f>IF(C331&lt;C$6,0,VLOOKUP(C331,index!$A:$M,2,0))</f>
        <v>0</v>
      </c>
      <c r="G331" s="57" t="str">
        <f t="shared" si="132"/>
        <v/>
      </c>
      <c r="H331" s="58" t="str">
        <f>IF(G331="I",$K331,IF(G331="II",$K331-SUM(H$8:H330),IF(G331="III",$K331-SUM(H$8:H330),IF(G331="IV",$K331-SUM(H$8:H330),IF(G331="V",1-SUM(H$8:H330)," ")))))</f>
        <v xml:space="preserve"> </v>
      </c>
      <c r="I331" s="66" t="str">
        <f t="shared" si="133"/>
        <v/>
      </c>
      <c r="L331" s="62" t="str">
        <f t="shared" si="121"/>
        <v xml:space="preserve"> </v>
      </c>
      <c r="P331" s="58" t="str">
        <f>IF(O331="Plus",$K331,IF(O331="Basis",$K331-SUM(P$8:P330),IF(O331="Breedte",$K331-SUM(P$8:P330),IF(O330="Breedte",1-SUM(P$8:P330)," "))))</f>
        <v xml:space="preserve"> </v>
      </c>
      <c r="Q331" s="56" t="str">
        <f t="shared" si="122"/>
        <v/>
      </c>
      <c r="R331" s="196">
        <f t="shared" si="134"/>
        <v>0</v>
      </c>
      <c r="S331" s="1">
        <f t="shared" si="123"/>
        <v>-1</v>
      </c>
      <c r="T331" s="2">
        <f t="shared" si="124"/>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25"/>
        <v>1</v>
      </c>
      <c r="Z331" s="1">
        <f t="shared" si="126"/>
        <v>1</v>
      </c>
      <c r="AA331" s="1">
        <f t="shared" si="127"/>
        <v>1</v>
      </c>
      <c r="AB331" s="1">
        <f t="shared" si="128"/>
        <v>1</v>
      </c>
      <c r="AD331" s="1">
        <f t="shared" si="129"/>
        <v>-1</v>
      </c>
      <c r="AE331" s="2">
        <f t="shared" si="130"/>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31"/>
        <v>1</v>
      </c>
    </row>
    <row r="332" spans="1:36" ht="12" customHeight="1" x14ac:dyDescent="0.15">
      <c r="A332" s="64">
        <f t="shared" si="118"/>
        <v>0</v>
      </c>
      <c r="B332" s="64">
        <f t="shared" si="119"/>
        <v>0</v>
      </c>
      <c r="C332" s="57">
        <f t="shared" si="120"/>
        <v>-1</v>
      </c>
      <c r="F332" s="59">
        <f>IF(C332&lt;C$6,0,VLOOKUP(C332,index!$A:$M,2,0))</f>
        <v>0</v>
      </c>
      <c r="G332" s="57" t="str">
        <f t="shared" si="132"/>
        <v/>
      </c>
      <c r="H332" s="58" t="str">
        <f>IF(G332="I",$K332,IF(G332="II",$K332-SUM(H$8:H331),IF(G332="III",$K332-SUM(H$8:H331),IF(G332="IV",$K332-SUM(H$8:H331),IF(G332="V",1-SUM(H$8:H331)," ")))))</f>
        <v xml:space="preserve"> </v>
      </c>
      <c r="I332" s="66" t="str">
        <f t="shared" si="133"/>
        <v/>
      </c>
      <c r="L332" s="62" t="str">
        <f t="shared" si="121"/>
        <v xml:space="preserve"> </v>
      </c>
      <c r="P332" s="58" t="str">
        <f>IF(O332="Plus",$K332,IF(O332="Basis",$K332-SUM(P$8:P331),IF(O332="Breedte",$K332-SUM(P$8:P331),IF(O331="Breedte",1-SUM(P$8:P331)," "))))</f>
        <v xml:space="preserve"> </v>
      </c>
      <c r="Q332" s="56" t="str">
        <f t="shared" si="122"/>
        <v/>
      </c>
      <c r="R332" s="196">
        <f t="shared" si="134"/>
        <v>0</v>
      </c>
      <c r="S332" s="1">
        <f t="shared" si="123"/>
        <v>-1</v>
      </c>
      <c r="T332" s="2">
        <f t="shared" si="124"/>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25"/>
        <v>1</v>
      </c>
      <c r="Z332" s="1">
        <f t="shared" si="126"/>
        <v>1</v>
      </c>
      <c r="AA332" s="1">
        <f t="shared" si="127"/>
        <v>1</v>
      </c>
      <c r="AB332" s="1">
        <f t="shared" si="128"/>
        <v>1</v>
      </c>
      <c r="AD332" s="1">
        <f t="shared" si="129"/>
        <v>-1</v>
      </c>
      <c r="AE332" s="2">
        <f t="shared" si="130"/>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31"/>
        <v>1</v>
      </c>
    </row>
    <row r="333" spans="1:36" ht="12" customHeight="1" x14ac:dyDescent="0.15">
      <c r="A333" s="64">
        <f t="shared" si="118"/>
        <v>0</v>
      </c>
      <c r="B333" s="64">
        <f t="shared" si="119"/>
        <v>0</v>
      </c>
      <c r="C333" s="57">
        <f t="shared" si="120"/>
        <v>-1</v>
      </c>
      <c r="F333" s="59">
        <f>IF(C333&lt;C$6,0,VLOOKUP(C333,index!$A:$M,2,0))</f>
        <v>0</v>
      </c>
      <c r="G333" s="57" t="str">
        <f t="shared" si="132"/>
        <v/>
      </c>
      <c r="H333" s="58" t="str">
        <f>IF(G333="I",$K333,IF(G333="II",$K333-SUM(H$8:H332),IF(G333="III",$K333-SUM(H$8:H332),IF(G333="IV",$K333-SUM(H$8:H332),IF(G333="V",1-SUM(H$8:H332)," ")))))</f>
        <v xml:space="preserve"> </v>
      </c>
      <c r="I333" s="66" t="str">
        <f t="shared" si="133"/>
        <v/>
      </c>
      <c r="L333" s="62" t="str">
        <f t="shared" si="121"/>
        <v xml:space="preserve"> </v>
      </c>
      <c r="P333" s="58" t="str">
        <f>IF(O333="Plus",$K333,IF(O333="Basis",$K333-SUM(P$8:P332),IF(O333="Breedte",$K333-SUM(P$8:P332),IF(O332="Breedte",1-SUM(P$8:P332)," "))))</f>
        <v xml:space="preserve"> </v>
      </c>
      <c r="Q333" s="56" t="str">
        <f t="shared" si="122"/>
        <v/>
      </c>
      <c r="R333" s="196">
        <f t="shared" si="134"/>
        <v>0</v>
      </c>
      <c r="S333" s="1">
        <f t="shared" si="123"/>
        <v>-1</v>
      </c>
      <c r="T333" s="2">
        <f t="shared" si="124"/>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25"/>
        <v>1</v>
      </c>
      <c r="Z333" s="1">
        <f t="shared" si="126"/>
        <v>1</v>
      </c>
      <c r="AA333" s="1">
        <f t="shared" si="127"/>
        <v>1</v>
      </c>
      <c r="AB333" s="1">
        <f t="shared" si="128"/>
        <v>1</v>
      </c>
      <c r="AD333" s="1">
        <f t="shared" si="129"/>
        <v>-1</v>
      </c>
      <c r="AE333" s="2">
        <f t="shared" si="130"/>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31"/>
        <v>1</v>
      </c>
    </row>
    <row r="334" spans="1:36" ht="12" customHeight="1" x14ac:dyDescent="0.15">
      <c r="A334" s="64">
        <f t="shared" si="118"/>
        <v>0</v>
      </c>
      <c r="B334" s="64">
        <f t="shared" si="119"/>
        <v>0</v>
      </c>
      <c r="C334" s="57">
        <f t="shared" si="120"/>
        <v>-1</v>
      </c>
      <c r="F334" s="59">
        <f>IF(C334&lt;C$6,0,VLOOKUP(C334,index!$A:$M,2,0))</f>
        <v>0</v>
      </c>
      <c r="G334" s="57" t="str">
        <f t="shared" si="132"/>
        <v/>
      </c>
      <c r="H334" s="58" t="str">
        <f>IF(G334="I",$K334,IF(G334="II",$K334-SUM(H$8:H333),IF(G334="III",$K334-SUM(H$8:H333),IF(G334="IV",$K334-SUM(H$8:H333),IF(G334="V",1-SUM(H$8:H333)," ")))))</f>
        <v xml:space="preserve"> </v>
      </c>
      <c r="I334" s="66" t="str">
        <f t="shared" si="133"/>
        <v/>
      </c>
      <c r="L334" s="62" t="str">
        <f t="shared" si="121"/>
        <v xml:space="preserve"> </v>
      </c>
      <c r="P334" s="58" t="str">
        <f>IF(O334="Plus",$K334,IF(O334="Basis",$K334-SUM(P$8:P333),IF(O334="Breedte",$K334-SUM(P$8:P333),IF(O333="Breedte",1-SUM(P$8:P333)," "))))</f>
        <v xml:space="preserve"> </v>
      </c>
      <c r="Q334" s="56" t="str">
        <f t="shared" si="122"/>
        <v/>
      </c>
      <c r="R334" s="196">
        <f t="shared" si="134"/>
        <v>0</v>
      </c>
      <c r="S334" s="1">
        <f t="shared" si="123"/>
        <v>-1</v>
      </c>
      <c r="T334" s="2">
        <f t="shared" si="124"/>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25"/>
        <v>1</v>
      </c>
      <c r="Z334" s="1">
        <f t="shared" si="126"/>
        <v>1</v>
      </c>
      <c r="AA334" s="1">
        <f t="shared" si="127"/>
        <v>1</v>
      </c>
      <c r="AB334" s="1">
        <f t="shared" si="128"/>
        <v>1</v>
      </c>
      <c r="AD334" s="1">
        <f t="shared" si="129"/>
        <v>-1</v>
      </c>
      <c r="AE334" s="2">
        <f t="shared" si="130"/>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31"/>
        <v>1</v>
      </c>
    </row>
    <row r="335" spans="1:36" ht="12" customHeight="1" x14ac:dyDescent="0.15">
      <c r="A335" s="64">
        <f t="shared" si="118"/>
        <v>0</v>
      </c>
      <c r="B335" s="64">
        <f t="shared" si="119"/>
        <v>0</v>
      </c>
      <c r="C335" s="57">
        <f t="shared" si="120"/>
        <v>-1</v>
      </c>
      <c r="F335" s="59">
        <f>IF(C335&lt;C$6,0,VLOOKUP(C335,index!$A:$M,2,0))</f>
        <v>0</v>
      </c>
      <c r="G335" s="57" t="str">
        <f t="shared" si="132"/>
        <v/>
      </c>
      <c r="H335" s="58" t="str">
        <f>IF(G335="I",$K335,IF(G335="II",$K335-SUM(H$8:H334),IF(G335="III",$K335-SUM(H$8:H334),IF(G335="IV",$K335-SUM(H$8:H334),IF(G335="V",1-SUM(H$8:H334)," ")))))</f>
        <v xml:space="preserve"> </v>
      </c>
      <c r="I335" s="66" t="str">
        <f t="shared" si="133"/>
        <v/>
      </c>
      <c r="L335" s="62" t="str">
        <f t="shared" si="121"/>
        <v xml:space="preserve"> </v>
      </c>
      <c r="P335" s="58" t="str">
        <f>IF(O335="Plus",$K335,IF(O335="Basis",$K335-SUM(P$8:P334),IF(O335="Breedte",$K335-SUM(P$8:P334),IF(O334="Breedte",1-SUM(P$8:P334)," "))))</f>
        <v xml:space="preserve"> </v>
      </c>
      <c r="Q335" s="56" t="str">
        <f t="shared" si="122"/>
        <v/>
      </c>
      <c r="R335" s="196">
        <f t="shared" si="134"/>
        <v>0</v>
      </c>
      <c r="S335" s="1">
        <f t="shared" si="123"/>
        <v>-1</v>
      </c>
      <c r="T335" s="2">
        <f t="shared" si="124"/>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25"/>
        <v>1</v>
      </c>
      <c r="Z335" s="1">
        <f t="shared" si="126"/>
        <v>1</v>
      </c>
      <c r="AA335" s="1">
        <f t="shared" si="127"/>
        <v>1</v>
      </c>
      <c r="AB335" s="1">
        <f t="shared" si="128"/>
        <v>1</v>
      </c>
      <c r="AD335" s="1">
        <f t="shared" si="129"/>
        <v>-1</v>
      </c>
      <c r="AE335" s="2">
        <f t="shared" si="130"/>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31"/>
        <v>1</v>
      </c>
    </row>
    <row r="336" spans="1:36" ht="12" customHeight="1" x14ac:dyDescent="0.15">
      <c r="A336" s="64">
        <f t="shared" si="118"/>
        <v>0</v>
      </c>
      <c r="B336" s="64">
        <f t="shared" si="119"/>
        <v>0</v>
      </c>
      <c r="C336" s="57">
        <f t="shared" si="120"/>
        <v>-1</v>
      </c>
      <c r="F336" s="59">
        <f>IF(C336&lt;C$6,0,VLOOKUP(C336,index!$A:$M,2,0))</f>
        <v>0</v>
      </c>
      <c r="G336" s="57" t="str">
        <f t="shared" si="132"/>
        <v/>
      </c>
      <c r="H336" s="58" t="str">
        <f>IF(G336="I",$K336,IF(G336="II",$K336-SUM(H$8:H335),IF(G336="III",$K336-SUM(H$8:H335),IF(G336="IV",$K336-SUM(H$8:H335),IF(G336="V",1-SUM(H$8:H335)," ")))))</f>
        <v xml:space="preserve"> </v>
      </c>
      <c r="I336" s="66" t="str">
        <f t="shared" si="133"/>
        <v/>
      </c>
      <c r="L336" s="62" t="str">
        <f t="shared" si="121"/>
        <v xml:space="preserve"> </v>
      </c>
      <c r="P336" s="58" t="str">
        <f>IF(O336="Plus",$K336,IF(O336="Basis",$K336-SUM(P$8:P335),IF(O336="Breedte",$K336-SUM(P$8:P335),IF(O335="Breedte",1-SUM(P$8:P335)," "))))</f>
        <v xml:space="preserve"> </v>
      </c>
      <c r="Q336" s="56" t="str">
        <f t="shared" si="122"/>
        <v/>
      </c>
      <c r="R336" s="196">
        <f t="shared" si="134"/>
        <v>0</v>
      </c>
      <c r="S336" s="1">
        <f t="shared" si="123"/>
        <v>-1</v>
      </c>
      <c r="T336" s="2">
        <f t="shared" si="124"/>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25"/>
        <v>1</v>
      </c>
      <c r="Z336" s="1">
        <f t="shared" si="126"/>
        <v>1</v>
      </c>
      <c r="AA336" s="1">
        <f t="shared" si="127"/>
        <v>1</v>
      </c>
      <c r="AB336" s="1">
        <f t="shared" si="128"/>
        <v>1</v>
      </c>
      <c r="AD336" s="1">
        <f t="shared" si="129"/>
        <v>-1</v>
      </c>
      <c r="AE336" s="2">
        <f t="shared" si="130"/>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31"/>
        <v>1</v>
      </c>
    </row>
    <row r="337" spans="1:36" ht="12" customHeight="1" x14ac:dyDescent="0.15">
      <c r="A337" s="64">
        <f t="shared" si="118"/>
        <v>0</v>
      </c>
      <c r="B337" s="64">
        <f t="shared" si="119"/>
        <v>0</v>
      </c>
      <c r="C337" s="57">
        <f t="shared" si="120"/>
        <v>-1</v>
      </c>
      <c r="F337" s="59">
        <f>IF(C337&lt;C$6,0,VLOOKUP(C337,index!$A:$M,2,0))</f>
        <v>0</v>
      </c>
      <c r="G337" s="57" t="str">
        <f t="shared" si="132"/>
        <v/>
      </c>
      <c r="H337" s="58" t="str">
        <f>IF(G337="I",$K337,IF(G337="II",$K337-SUM(H$8:H336),IF(G337="III",$K337-SUM(H$8:H336),IF(G337="IV",$K337-SUM(H$8:H336),IF(G337="V",1-SUM(H$8:H336)," ")))))</f>
        <v xml:space="preserve"> </v>
      </c>
      <c r="I337" s="66" t="str">
        <f t="shared" si="133"/>
        <v/>
      </c>
      <c r="L337" s="62" t="str">
        <f t="shared" si="121"/>
        <v xml:space="preserve"> </v>
      </c>
      <c r="P337" s="58" t="str">
        <f>IF(O337="Plus",$K337,IF(O337="Basis",$K337-SUM(P$8:P336),IF(O337="Breedte",$K337-SUM(P$8:P336),IF(O336="Breedte",1-SUM(P$8:P336)," "))))</f>
        <v xml:space="preserve"> </v>
      </c>
      <c r="Q337" s="56" t="str">
        <f t="shared" si="122"/>
        <v/>
      </c>
      <c r="R337" s="196">
        <f t="shared" si="134"/>
        <v>0</v>
      </c>
      <c r="S337" s="1">
        <f t="shared" si="123"/>
        <v>-1</v>
      </c>
      <c r="T337" s="2">
        <f t="shared" si="124"/>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25"/>
        <v>1</v>
      </c>
      <c r="Z337" s="1">
        <f t="shared" si="126"/>
        <v>1</v>
      </c>
      <c r="AA337" s="1">
        <f t="shared" si="127"/>
        <v>1</v>
      </c>
      <c r="AB337" s="1">
        <f t="shared" si="128"/>
        <v>1</v>
      </c>
      <c r="AD337" s="1">
        <f t="shared" si="129"/>
        <v>-1</v>
      </c>
      <c r="AE337" s="2">
        <f t="shared" si="130"/>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31"/>
        <v>1</v>
      </c>
    </row>
    <row r="338" spans="1:36" ht="12" customHeight="1" x14ac:dyDescent="0.15">
      <c r="A338" s="64">
        <f t="shared" si="118"/>
        <v>0</v>
      </c>
      <c r="B338" s="64">
        <f t="shared" si="119"/>
        <v>0</v>
      </c>
      <c r="C338" s="57">
        <f t="shared" si="120"/>
        <v>-1</v>
      </c>
      <c r="F338" s="59">
        <f>IF(C338&lt;C$6,0,VLOOKUP(C338,index!$A:$M,2,0))</f>
        <v>0</v>
      </c>
      <c r="G338" s="57" t="str">
        <f t="shared" si="132"/>
        <v/>
      </c>
      <c r="H338" s="58" t="str">
        <f>IF(G338="I",$K338,IF(G338="II",$K338-SUM(H$8:H337),IF(G338="III",$K338-SUM(H$8:H337),IF(G338="IV",$K338-SUM(H$8:H337),IF(G338="V",1-SUM(H$8:H337)," ")))))</f>
        <v xml:space="preserve"> </v>
      </c>
      <c r="I338" s="66" t="str">
        <f t="shared" si="133"/>
        <v/>
      </c>
      <c r="L338" s="62" t="str">
        <f t="shared" si="121"/>
        <v xml:space="preserve"> </v>
      </c>
      <c r="P338" s="58" t="str">
        <f>IF(O338="Plus",$K338,IF(O338="Basis",$K338-SUM(P$8:P337),IF(O338="Breedte",$K338-SUM(P$8:P337),IF(O337="Breedte",1-SUM(P$8:P337)," "))))</f>
        <v xml:space="preserve"> </v>
      </c>
      <c r="Q338" s="56" t="str">
        <f t="shared" si="122"/>
        <v/>
      </c>
      <c r="R338" s="196">
        <f t="shared" si="134"/>
        <v>0</v>
      </c>
      <c r="S338" s="1">
        <f t="shared" si="123"/>
        <v>-1</v>
      </c>
      <c r="T338" s="2">
        <f t="shared" si="124"/>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25"/>
        <v>1</v>
      </c>
      <c r="Z338" s="1">
        <f t="shared" si="126"/>
        <v>1</v>
      </c>
      <c r="AA338" s="1">
        <f t="shared" si="127"/>
        <v>1</v>
      </c>
      <c r="AB338" s="1">
        <f t="shared" si="128"/>
        <v>1</v>
      </c>
      <c r="AD338" s="1">
        <f t="shared" si="129"/>
        <v>-1</v>
      </c>
      <c r="AE338" s="2">
        <f t="shared" si="130"/>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31"/>
        <v>1</v>
      </c>
    </row>
    <row r="339" spans="1:36" ht="12" customHeight="1" x14ac:dyDescent="0.15">
      <c r="A339" s="64">
        <f t="shared" si="118"/>
        <v>0</v>
      </c>
      <c r="B339" s="64">
        <f t="shared" si="119"/>
        <v>0</v>
      </c>
      <c r="C339" s="57">
        <f t="shared" si="120"/>
        <v>-1</v>
      </c>
      <c r="F339" s="59">
        <f>IF(C339&lt;C$6,0,VLOOKUP(C339,index!$A:$M,2,0))</f>
        <v>0</v>
      </c>
      <c r="G339" s="57" t="str">
        <f t="shared" si="132"/>
        <v/>
      </c>
      <c r="H339" s="58" t="str">
        <f>IF(G339="I",$K339,IF(G339="II",$K339-SUM(H$8:H338),IF(G339="III",$K339-SUM(H$8:H338),IF(G339="IV",$K339-SUM(H$8:H338),IF(G339="V",1-SUM(H$8:H338)," ")))))</f>
        <v xml:space="preserve"> </v>
      </c>
      <c r="I339" s="66" t="str">
        <f t="shared" si="133"/>
        <v/>
      </c>
      <c r="L339" s="62" t="str">
        <f t="shared" si="121"/>
        <v xml:space="preserve"> </v>
      </c>
      <c r="P339" s="58" t="str">
        <f>IF(O339="Plus",$K339,IF(O339="Basis",$K339-SUM(P$8:P338),IF(O339="Breedte",$K339-SUM(P$8:P338),IF(O338="Breedte",1-SUM(P$8:P338)," "))))</f>
        <v xml:space="preserve"> </v>
      </c>
      <c r="Q339" s="56" t="str">
        <f t="shared" si="122"/>
        <v/>
      </c>
      <c r="R339" s="196">
        <f t="shared" si="134"/>
        <v>0</v>
      </c>
      <c r="S339" s="1">
        <f t="shared" si="123"/>
        <v>-1</v>
      </c>
      <c r="T339" s="2">
        <f t="shared" si="124"/>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25"/>
        <v>1</v>
      </c>
      <c r="Z339" s="1">
        <f t="shared" si="126"/>
        <v>1</v>
      </c>
      <c r="AA339" s="1">
        <f t="shared" si="127"/>
        <v>1</v>
      </c>
      <c r="AB339" s="1">
        <f t="shared" si="128"/>
        <v>1</v>
      </c>
      <c r="AD339" s="1">
        <f t="shared" si="129"/>
        <v>-1</v>
      </c>
      <c r="AE339" s="2">
        <f t="shared" si="130"/>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31"/>
        <v>1</v>
      </c>
    </row>
    <row r="340" spans="1:36" ht="12" customHeight="1" x14ac:dyDescent="0.15">
      <c r="A340" s="64">
        <f t="shared" si="118"/>
        <v>0</v>
      </c>
      <c r="B340" s="64">
        <f t="shared" si="119"/>
        <v>0</v>
      </c>
      <c r="C340" s="57">
        <f t="shared" si="120"/>
        <v>-1</v>
      </c>
      <c r="F340" s="59">
        <f>IF(C340&lt;C$6,0,VLOOKUP(C340,index!$A:$M,2,0))</f>
        <v>0</v>
      </c>
      <c r="G340" s="57" t="str">
        <f t="shared" si="132"/>
        <v/>
      </c>
      <c r="H340" s="58" t="str">
        <f>IF(G340="I",$K340,IF(G340="II",$K340-SUM(H$8:H339),IF(G340="III",$K340-SUM(H$8:H339),IF(G340="IV",$K340-SUM(H$8:H339),IF(G340="V",1-SUM(H$8:H339)," ")))))</f>
        <v xml:space="preserve"> </v>
      </c>
      <c r="I340" s="66" t="str">
        <f t="shared" si="133"/>
        <v/>
      </c>
      <c r="L340" s="62" t="str">
        <f t="shared" si="121"/>
        <v xml:space="preserve"> </v>
      </c>
      <c r="P340" s="58" t="str">
        <f>IF(O340="Plus",$K340,IF(O340="Basis",$K340-SUM(P$8:P339),IF(O340="Breedte",$K340-SUM(P$8:P339),IF(O339="Breedte",1-SUM(P$8:P339)," "))))</f>
        <v xml:space="preserve"> </v>
      </c>
      <c r="Q340" s="56" t="str">
        <f t="shared" si="122"/>
        <v/>
      </c>
      <c r="R340" s="196">
        <f t="shared" si="134"/>
        <v>0</v>
      </c>
      <c r="S340" s="1">
        <f t="shared" si="123"/>
        <v>-1</v>
      </c>
      <c r="T340" s="2">
        <f t="shared" si="124"/>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25"/>
        <v>1</v>
      </c>
      <c r="Z340" s="1">
        <f t="shared" si="126"/>
        <v>1</v>
      </c>
      <c r="AA340" s="1">
        <f t="shared" si="127"/>
        <v>1</v>
      </c>
      <c r="AB340" s="1">
        <f t="shared" si="128"/>
        <v>1</v>
      </c>
      <c r="AD340" s="1">
        <f t="shared" si="129"/>
        <v>-1</v>
      </c>
      <c r="AE340" s="2">
        <f t="shared" si="130"/>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31"/>
        <v>1</v>
      </c>
    </row>
    <row r="341" spans="1:36" ht="12" customHeight="1" x14ac:dyDescent="0.15">
      <c r="A341" s="64">
        <f t="shared" si="118"/>
        <v>0</v>
      </c>
      <c r="B341" s="64">
        <f t="shared" si="119"/>
        <v>0</v>
      </c>
      <c r="C341" s="57">
        <f t="shared" si="120"/>
        <v>-1</v>
      </c>
      <c r="F341" s="59">
        <f>IF(C341&lt;C$6,0,VLOOKUP(C341,index!$A:$M,2,0))</f>
        <v>0</v>
      </c>
      <c r="G341" s="57" t="str">
        <f t="shared" si="132"/>
        <v/>
      </c>
      <c r="H341" s="58" t="str">
        <f>IF(G341="I",$K341,IF(G341="II",$K341-SUM(H$8:H340),IF(G341="III",$K341-SUM(H$8:H340),IF(G341="IV",$K341-SUM(H$8:H340),IF(G341="V",1-SUM(H$8:H340)," ")))))</f>
        <v xml:space="preserve"> </v>
      </c>
      <c r="I341" s="66" t="str">
        <f t="shared" si="133"/>
        <v/>
      </c>
      <c r="L341" s="62" t="str">
        <f t="shared" si="121"/>
        <v xml:space="preserve"> </v>
      </c>
      <c r="P341" s="58" t="str">
        <f>IF(O341="Plus",$K341,IF(O341="Basis",$K341-SUM(P$8:P340),IF(O341="Breedte",$K341-SUM(P$8:P340),IF(O340="Breedte",1-SUM(P$8:P340)," "))))</f>
        <v xml:space="preserve"> </v>
      </c>
      <c r="Q341" s="56" t="str">
        <f t="shared" si="122"/>
        <v/>
      </c>
      <c r="R341" s="196">
        <f t="shared" si="134"/>
        <v>0</v>
      </c>
      <c r="S341" s="1">
        <f t="shared" si="123"/>
        <v>-1</v>
      </c>
      <c r="T341" s="2">
        <f t="shared" si="124"/>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25"/>
        <v>1</v>
      </c>
      <c r="Z341" s="1">
        <f t="shared" si="126"/>
        <v>1</v>
      </c>
      <c r="AA341" s="1">
        <f t="shared" si="127"/>
        <v>1</v>
      </c>
      <c r="AB341" s="1">
        <f t="shared" si="128"/>
        <v>1</v>
      </c>
      <c r="AD341" s="1">
        <f t="shared" si="129"/>
        <v>-1</v>
      </c>
      <c r="AE341" s="2">
        <f t="shared" si="130"/>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31"/>
        <v>1</v>
      </c>
    </row>
    <row r="342" spans="1:36" ht="12" customHeight="1" x14ac:dyDescent="0.15">
      <c r="A342" s="64">
        <f t="shared" si="118"/>
        <v>0</v>
      </c>
      <c r="B342" s="64">
        <f t="shared" si="119"/>
        <v>0</v>
      </c>
      <c r="C342" s="57">
        <f t="shared" si="120"/>
        <v>-1</v>
      </c>
      <c r="F342" s="59">
        <f>IF(C342&lt;C$6,0,VLOOKUP(C342,index!$A:$M,2,0))</f>
        <v>0</v>
      </c>
      <c r="G342" s="57" t="str">
        <f t="shared" si="132"/>
        <v/>
      </c>
      <c r="H342" s="58" t="str">
        <f>IF(G342="I",$K342,IF(G342="II",$K342-SUM(H$8:H341),IF(G342="III",$K342-SUM(H$8:H341),IF(G342="IV",$K342-SUM(H$8:H341),IF(G342="V",1-SUM(H$8:H341)," ")))))</f>
        <v xml:space="preserve"> </v>
      </c>
      <c r="I342" s="66" t="str">
        <f t="shared" si="133"/>
        <v/>
      </c>
      <c r="L342" s="62" t="str">
        <f t="shared" si="121"/>
        <v xml:space="preserve"> </v>
      </c>
      <c r="P342" s="58" t="str">
        <f>IF(O342="Plus",$K342,IF(O342="Basis",$K342-SUM(P$8:P341),IF(O342="Breedte",$K342-SUM(P$8:P341),IF(O341="Breedte",1-SUM(P$8:P341)," "))))</f>
        <v xml:space="preserve"> </v>
      </c>
      <c r="Q342" s="56" t="str">
        <f t="shared" si="122"/>
        <v/>
      </c>
      <c r="R342" s="196">
        <f t="shared" si="134"/>
        <v>0</v>
      </c>
      <c r="S342" s="1">
        <f t="shared" si="123"/>
        <v>-1</v>
      </c>
      <c r="T342" s="2">
        <f t="shared" si="124"/>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25"/>
        <v>1</v>
      </c>
      <c r="Z342" s="1">
        <f t="shared" si="126"/>
        <v>1</v>
      </c>
      <c r="AA342" s="1">
        <f t="shared" si="127"/>
        <v>1</v>
      </c>
      <c r="AB342" s="1">
        <f t="shared" si="128"/>
        <v>1</v>
      </c>
      <c r="AD342" s="1">
        <f t="shared" si="129"/>
        <v>-1</v>
      </c>
      <c r="AE342" s="2">
        <f t="shared" si="130"/>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31"/>
        <v>1</v>
      </c>
    </row>
    <row r="343" spans="1:36" ht="12" customHeight="1" x14ac:dyDescent="0.15">
      <c r="A343" s="64">
        <f t="shared" si="118"/>
        <v>0</v>
      </c>
      <c r="B343" s="64">
        <f t="shared" si="119"/>
        <v>0</v>
      </c>
      <c r="C343" s="57">
        <f t="shared" si="120"/>
        <v>-1</v>
      </c>
      <c r="F343" s="59">
        <f>IF(C343&lt;C$6,0,VLOOKUP(C343,index!$A:$M,2,0))</f>
        <v>0</v>
      </c>
      <c r="G343" s="57" t="str">
        <f t="shared" si="132"/>
        <v/>
      </c>
      <c r="H343" s="58" t="str">
        <f>IF(G343="I",$K343,IF(G343="II",$K343-SUM(H$8:H342),IF(G343="III",$K343-SUM(H$8:H342),IF(G343="IV",$K343-SUM(H$8:H342),IF(G343="V",1-SUM(H$8:H342)," ")))))</f>
        <v xml:space="preserve"> </v>
      </c>
      <c r="I343" s="66" t="str">
        <f t="shared" si="133"/>
        <v/>
      </c>
      <c r="L343" s="62" t="str">
        <f t="shared" si="121"/>
        <v xml:space="preserve"> </v>
      </c>
      <c r="P343" s="58" t="str">
        <f>IF(O343="Plus",$K343,IF(O343="Basis",$K343-SUM(P$8:P342),IF(O343="Breedte",$K343-SUM(P$8:P342),IF(O342="Breedte",1-SUM(P$8:P342)," "))))</f>
        <v xml:space="preserve"> </v>
      </c>
      <c r="Q343" s="56" t="str">
        <f t="shared" si="122"/>
        <v/>
      </c>
      <c r="R343" s="196">
        <f t="shared" si="134"/>
        <v>0</v>
      </c>
      <c r="S343" s="1">
        <f t="shared" si="123"/>
        <v>-1</v>
      </c>
      <c r="T343" s="2">
        <f t="shared" si="124"/>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25"/>
        <v>1</v>
      </c>
      <c r="Z343" s="1">
        <f t="shared" si="126"/>
        <v>1</v>
      </c>
      <c r="AA343" s="1">
        <f t="shared" si="127"/>
        <v>1</v>
      </c>
      <c r="AB343" s="1">
        <f t="shared" si="128"/>
        <v>1</v>
      </c>
      <c r="AD343" s="1">
        <f t="shared" si="129"/>
        <v>-1</v>
      </c>
      <c r="AE343" s="2">
        <f t="shared" si="130"/>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31"/>
        <v>1</v>
      </c>
    </row>
    <row r="344" spans="1:36" ht="12" customHeight="1" x14ac:dyDescent="0.15">
      <c r="A344" s="64">
        <f t="shared" si="118"/>
        <v>0</v>
      </c>
      <c r="B344" s="64">
        <f t="shared" si="119"/>
        <v>0</v>
      </c>
      <c r="C344" s="57">
        <f t="shared" si="120"/>
        <v>-1</v>
      </c>
      <c r="F344" s="59">
        <f>IF(C344&lt;C$6,0,VLOOKUP(C344,index!$A:$M,2,0))</f>
        <v>0</v>
      </c>
      <c r="G344" s="57" t="str">
        <f t="shared" si="132"/>
        <v/>
      </c>
      <c r="H344" s="58" t="str">
        <f>IF(G344="I",$K344,IF(G344="II",$K344-SUM(H$8:H343),IF(G344="III",$K344-SUM(H$8:H343),IF(G344="IV",$K344-SUM(H$8:H343),IF(G344="V",1-SUM(H$8:H343)," ")))))</f>
        <v xml:space="preserve"> </v>
      </c>
      <c r="I344" s="66" t="str">
        <f t="shared" si="133"/>
        <v/>
      </c>
      <c r="L344" s="62" t="str">
        <f t="shared" si="121"/>
        <v xml:space="preserve"> </v>
      </c>
      <c r="P344" s="58" t="str">
        <f>IF(O344="Plus",$K344,IF(O344="Basis",$K344-SUM(P$8:P343),IF(O344="Breedte",$K344-SUM(P$8:P343),IF(O343="Breedte",1-SUM(P$8:P343)," "))))</f>
        <v xml:space="preserve"> </v>
      </c>
      <c r="Q344" s="56" t="str">
        <f t="shared" si="122"/>
        <v/>
      </c>
      <c r="R344" s="196">
        <f t="shared" si="134"/>
        <v>0</v>
      </c>
      <c r="S344" s="1">
        <f t="shared" si="123"/>
        <v>-1</v>
      </c>
      <c r="T344" s="2">
        <f t="shared" si="124"/>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25"/>
        <v>1</v>
      </c>
      <c r="Z344" s="1">
        <f t="shared" si="126"/>
        <v>1</v>
      </c>
      <c r="AA344" s="1">
        <f t="shared" si="127"/>
        <v>1</v>
      </c>
      <c r="AB344" s="1">
        <f t="shared" si="128"/>
        <v>1</v>
      </c>
      <c r="AD344" s="1">
        <f t="shared" si="129"/>
        <v>-1</v>
      </c>
      <c r="AE344" s="2">
        <f t="shared" si="130"/>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31"/>
        <v>1</v>
      </c>
    </row>
    <row r="345" spans="1:36" ht="12" customHeight="1" x14ac:dyDescent="0.15">
      <c r="A345" s="64">
        <f t="shared" si="118"/>
        <v>0</v>
      </c>
      <c r="B345" s="64">
        <f t="shared" si="119"/>
        <v>0</v>
      </c>
      <c r="C345" s="57">
        <f t="shared" si="120"/>
        <v>-1</v>
      </c>
      <c r="F345" s="59">
        <f>IF(C345&lt;C$6,0,VLOOKUP(C345,index!$A:$M,2,0))</f>
        <v>0</v>
      </c>
      <c r="G345" s="57" t="str">
        <f t="shared" si="132"/>
        <v/>
      </c>
      <c r="H345" s="58" t="str">
        <f>IF(G345="I",$K345,IF(G345="II",$K345-SUM(H$8:H344),IF(G345="III",$K345-SUM(H$8:H344),IF(G345="IV",$K345-SUM(H$8:H344),IF(G345="V",1-SUM(H$8:H344)," ")))))</f>
        <v xml:space="preserve"> </v>
      </c>
      <c r="I345" s="66" t="str">
        <f t="shared" si="133"/>
        <v/>
      </c>
      <c r="L345" s="62" t="str">
        <f t="shared" si="121"/>
        <v xml:space="preserve"> </v>
      </c>
      <c r="P345" s="58" t="str">
        <f>IF(O345="Plus",$K345,IF(O345="Basis",$K345-SUM(P$8:P344),IF(O345="Breedte",$K345-SUM(P$8:P344),IF(O344="Breedte",1-SUM(P$8:P344)," "))))</f>
        <v xml:space="preserve"> </v>
      </c>
      <c r="Q345" s="56" t="str">
        <f t="shared" si="122"/>
        <v/>
      </c>
      <c r="R345" s="196">
        <f t="shared" si="134"/>
        <v>0</v>
      </c>
      <c r="S345" s="1">
        <f t="shared" si="123"/>
        <v>-1</v>
      </c>
      <c r="T345" s="2">
        <f t="shared" si="124"/>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25"/>
        <v>1</v>
      </c>
      <c r="Z345" s="1">
        <f t="shared" si="126"/>
        <v>1</v>
      </c>
      <c r="AA345" s="1">
        <f t="shared" si="127"/>
        <v>1</v>
      </c>
      <c r="AB345" s="1">
        <f t="shared" si="128"/>
        <v>1</v>
      </c>
      <c r="AD345" s="1">
        <f t="shared" si="129"/>
        <v>-1</v>
      </c>
      <c r="AE345" s="2">
        <f t="shared" si="130"/>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31"/>
        <v>1</v>
      </c>
    </row>
    <row r="346" spans="1:36" ht="12" customHeight="1" x14ac:dyDescent="0.15">
      <c r="A346" s="64">
        <f t="shared" si="118"/>
        <v>0</v>
      </c>
      <c r="B346" s="64">
        <f t="shared" si="119"/>
        <v>0</v>
      </c>
      <c r="C346" s="57">
        <f t="shared" si="120"/>
        <v>-1</v>
      </c>
      <c r="F346" s="59">
        <f>IF(C346&lt;C$6,0,VLOOKUP(C346,index!$A:$M,2,0))</f>
        <v>0</v>
      </c>
      <c r="G346" s="57" t="str">
        <f t="shared" si="132"/>
        <v/>
      </c>
      <c r="H346" s="58" t="str">
        <f>IF(G346="I",$K346,IF(G346="II",$K346-SUM(H$8:H345),IF(G346="III",$K346-SUM(H$8:H345),IF(G346="IV",$K346-SUM(H$8:H345),IF(G346="V",1-SUM(H$8:H345)," ")))))</f>
        <v xml:space="preserve"> </v>
      </c>
      <c r="I346" s="66" t="str">
        <f t="shared" si="133"/>
        <v/>
      </c>
      <c r="L346" s="62" t="str">
        <f t="shared" si="121"/>
        <v xml:space="preserve"> </v>
      </c>
      <c r="P346" s="58" t="str">
        <f>IF(O346="Plus",$K346,IF(O346="Basis",$K346-SUM(P$8:P345),IF(O346="Breedte",$K346-SUM(P$8:P345),IF(O345="Breedte",1-SUM(P$8:P345)," "))))</f>
        <v xml:space="preserve"> </v>
      </c>
      <c r="Q346" s="56" t="str">
        <f t="shared" si="122"/>
        <v/>
      </c>
      <c r="R346" s="196">
        <f t="shared" si="134"/>
        <v>0</v>
      </c>
      <c r="S346" s="1">
        <f t="shared" si="123"/>
        <v>-1</v>
      </c>
      <c r="T346" s="2">
        <f t="shared" si="124"/>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25"/>
        <v>1</v>
      </c>
      <c r="Z346" s="1">
        <f t="shared" si="126"/>
        <v>1</v>
      </c>
      <c r="AA346" s="1">
        <f t="shared" si="127"/>
        <v>1</v>
      </c>
      <c r="AB346" s="1">
        <f t="shared" si="128"/>
        <v>1</v>
      </c>
      <c r="AD346" s="1">
        <f t="shared" si="129"/>
        <v>-1</v>
      </c>
      <c r="AE346" s="2">
        <f t="shared" si="130"/>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31"/>
        <v>1</v>
      </c>
    </row>
    <row r="347" spans="1:36" ht="12" customHeight="1" x14ac:dyDescent="0.15">
      <c r="A347" s="64">
        <f t="shared" si="118"/>
        <v>0</v>
      </c>
      <c r="B347" s="64">
        <f t="shared" si="119"/>
        <v>0</v>
      </c>
      <c r="C347" s="57">
        <f t="shared" si="120"/>
        <v>-1</v>
      </c>
      <c r="F347" s="59">
        <f>IF(C347&lt;C$6,0,VLOOKUP(C347,index!$A:$M,2,0))</f>
        <v>0</v>
      </c>
      <c r="G347" s="57" t="str">
        <f t="shared" si="132"/>
        <v/>
      </c>
      <c r="H347" s="58" t="str">
        <f>IF(G347="I",$K347,IF(G347="II",$K347-SUM(H$8:H346),IF(G347="III",$K347-SUM(H$8:H346),IF(G347="IV",$K347-SUM(H$8:H346),IF(G347="V",1-SUM(H$8:H346)," ")))))</f>
        <v xml:space="preserve"> </v>
      </c>
      <c r="I347" s="66" t="str">
        <f t="shared" si="133"/>
        <v/>
      </c>
      <c r="L347" s="62" t="str">
        <f t="shared" si="121"/>
        <v xml:space="preserve"> </v>
      </c>
      <c r="P347" s="58" t="str">
        <f>IF(O347="Plus",$K347,IF(O347="Basis",$K347-SUM(P$8:P346),IF(O347="Breedte",$K347-SUM(P$8:P346),IF(O346="Breedte",1-SUM(P$8:P346)," "))))</f>
        <v xml:space="preserve"> </v>
      </c>
      <c r="Q347" s="56" t="str">
        <f t="shared" si="122"/>
        <v/>
      </c>
      <c r="R347" s="196">
        <f t="shared" si="134"/>
        <v>0</v>
      </c>
      <c r="S347" s="1">
        <f t="shared" si="123"/>
        <v>-1</v>
      </c>
      <c r="T347" s="2">
        <f t="shared" si="124"/>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25"/>
        <v>1</v>
      </c>
      <c r="Z347" s="1">
        <f t="shared" si="126"/>
        <v>1</v>
      </c>
      <c r="AA347" s="1">
        <f t="shared" si="127"/>
        <v>1</v>
      </c>
      <c r="AB347" s="1">
        <f t="shared" si="128"/>
        <v>1</v>
      </c>
      <c r="AD347" s="1">
        <f t="shared" si="129"/>
        <v>-1</v>
      </c>
      <c r="AE347" s="2">
        <f t="shared" si="130"/>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31"/>
        <v>1</v>
      </c>
    </row>
    <row r="348" spans="1:36" ht="12" customHeight="1" x14ac:dyDescent="0.15">
      <c r="A348" s="64">
        <f t="shared" si="118"/>
        <v>0</v>
      </c>
      <c r="B348" s="64">
        <f t="shared" si="119"/>
        <v>0</v>
      </c>
      <c r="C348" s="57">
        <f t="shared" si="120"/>
        <v>-1</v>
      </c>
      <c r="F348" s="59">
        <f>IF(C348&lt;C$6,0,VLOOKUP(C348,index!$A:$M,2,0))</f>
        <v>0</v>
      </c>
      <c r="G348" s="57" t="str">
        <f t="shared" si="132"/>
        <v/>
      </c>
      <c r="H348" s="58" t="str">
        <f>IF(G348="I",$K348,IF(G348="II",$K348-SUM(H$8:H347),IF(G348="III",$K348-SUM(H$8:H347),IF(G348="IV",$K348-SUM(H$8:H347),IF(G348="V",1-SUM(H$8:H347)," ")))))</f>
        <v xml:space="preserve"> </v>
      </c>
      <c r="I348" s="66" t="str">
        <f t="shared" si="133"/>
        <v/>
      </c>
      <c r="L348" s="62" t="str">
        <f t="shared" si="121"/>
        <v xml:space="preserve"> </v>
      </c>
      <c r="P348" s="58" t="str">
        <f>IF(O348="Plus",$K348,IF(O348="Basis",$K348-SUM(P$8:P347),IF(O348="Breedte",$K348-SUM(P$8:P347),IF(O347="Breedte",1-SUM(P$8:P347)," "))))</f>
        <v xml:space="preserve"> </v>
      </c>
      <c r="Q348" s="56" t="str">
        <f t="shared" si="122"/>
        <v/>
      </c>
      <c r="R348" s="196">
        <f t="shared" si="134"/>
        <v>0</v>
      </c>
      <c r="S348" s="1">
        <f t="shared" si="123"/>
        <v>-1</v>
      </c>
      <c r="T348" s="2">
        <f t="shared" si="124"/>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25"/>
        <v>1</v>
      </c>
      <c r="Z348" s="1">
        <f t="shared" si="126"/>
        <v>1</v>
      </c>
      <c r="AA348" s="1">
        <f t="shared" si="127"/>
        <v>1</v>
      </c>
      <c r="AB348" s="1">
        <f t="shared" si="128"/>
        <v>1</v>
      </c>
      <c r="AD348" s="1">
        <f t="shared" si="129"/>
        <v>-1</v>
      </c>
      <c r="AE348" s="2">
        <f t="shared" si="130"/>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31"/>
        <v>1</v>
      </c>
    </row>
    <row r="349" spans="1:36" ht="12" customHeight="1" x14ac:dyDescent="0.15">
      <c r="A349" s="64">
        <f t="shared" si="118"/>
        <v>0</v>
      </c>
      <c r="B349" s="64">
        <f t="shared" si="119"/>
        <v>0</v>
      </c>
      <c r="C349" s="57">
        <f t="shared" si="120"/>
        <v>-1</v>
      </c>
      <c r="F349" s="59">
        <f>IF(C349&lt;C$6,0,VLOOKUP(C349,index!$A:$M,2,0))</f>
        <v>0</v>
      </c>
      <c r="G349" s="57" t="str">
        <f t="shared" si="132"/>
        <v/>
      </c>
      <c r="H349" s="58" t="str">
        <f>IF(G349="I",$K349,IF(G349="II",$K349-SUM(H$8:H348),IF(G349="III",$K349-SUM(H$8:H348),IF(G349="IV",$K349-SUM(H$8:H348),IF(G349="V",1-SUM(H$8:H348)," ")))))</f>
        <v xml:space="preserve"> </v>
      </c>
      <c r="I349" s="66" t="str">
        <f t="shared" si="133"/>
        <v/>
      </c>
      <c r="L349" s="62" t="str">
        <f t="shared" si="121"/>
        <v xml:space="preserve"> </v>
      </c>
      <c r="P349" s="58" t="str">
        <f>IF(O349="Plus",$K349,IF(O349="Basis",$K349-SUM(P$8:P348),IF(O349="Breedte",$K349-SUM(P$8:P348),IF(O348="Breedte",1-SUM(P$8:P348)," "))))</f>
        <v xml:space="preserve"> </v>
      </c>
      <c r="Q349" s="56" t="str">
        <f t="shared" si="122"/>
        <v/>
      </c>
      <c r="R349" s="196">
        <f t="shared" si="134"/>
        <v>0</v>
      </c>
      <c r="S349" s="1">
        <f t="shared" si="123"/>
        <v>-1</v>
      </c>
      <c r="T349" s="2">
        <f t="shared" si="124"/>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25"/>
        <v>1</v>
      </c>
      <c r="Z349" s="1">
        <f t="shared" si="126"/>
        <v>1</v>
      </c>
      <c r="AA349" s="1">
        <f t="shared" si="127"/>
        <v>1</v>
      </c>
      <c r="AB349" s="1">
        <f t="shared" si="128"/>
        <v>1</v>
      </c>
      <c r="AD349" s="1">
        <f t="shared" si="129"/>
        <v>-1</v>
      </c>
      <c r="AE349" s="2">
        <f t="shared" si="130"/>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31"/>
        <v>1</v>
      </c>
    </row>
    <row r="350" spans="1:36" ht="12" customHeight="1" x14ac:dyDescent="0.15">
      <c r="A350" s="64">
        <f t="shared" si="118"/>
        <v>0</v>
      </c>
      <c r="B350" s="64">
        <f t="shared" si="119"/>
        <v>0</v>
      </c>
      <c r="C350" s="57">
        <f t="shared" si="120"/>
        <v>-1</v>
      </c>
      <c r="F350" s="59">
        <f>IF(C350&lt;C$6,0,VLOOKUP(C350,index!$A:$M,2,0))</f>
        <v>0</v>
      </c>
      <c r="G350" s="57" t="str">
        <f t="shared" si="132"/>
        <v/>
      </c>
      <c r="H350" s="58" t="str">
        <f>IF(G350="I",$K350,IF(G350="II",$K350-SUM(H$8:H349),IF(G350="III",$K350-SUM(H$8:H349),IF(G350="IV",$K350-SUM(H$8:H349),IF(G350="V",1-SUM(H$8:H349)," ")))))</f>
        <v xml:space="preserve"> </v>
      </c>
      <c r="I350" s="66" t="str">
        <f t="shared" si="133"/>
        <v/>
      </c>
      <c r="L350" s="62" t="str">
        <f t="shared" si="121"/>
        <v xml:space="preserve"> </v>
      </c>
      <c r="P350" s="58" t="str">
        <f>IF(O350="Plus",$K350,IF(O350="Basis",$K350-SUM(P$8:P349),IF(O350="Breedte",$K350-SUM(P$8:P349),IF(O349="Breedte",1-SUM(P$8:P349)," "))))</f>
        <v xml:space="preserve"> </v>
      </c>
      <c r="Q350" s="56" t="str">
        <f t="shared" si="122"/>
        <v/>
      </c>
      <c r="R350" s="196">
        <f t="shared" si="134"/>
        <v>0</v>
      </c>
      <c r="S350" s="1">
        <f t="shared" si="123"/>
        <v>-1</v>
      </c>
      <c r="T350" s="2">
        <f t="shared" si="124"/>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25"/>
        <v>1</v>
      </c>
      <c r="Z350" s="1">
        <f t="shared" si="126"/>
        <v>1</v>
      </c>
      <c r="AA350" s="1">
        <f t="shared" si="127"/>
        <v>1</v>
      </c>
      <c r="AB350" s="1">
        <f t="shared" si="128"/>
        <v>1</v>
      </c>
      <c r="AD350" s="1">
        <f t="shared" si="129"/>
        <v>-1</v>
      </c>
      <c r="AE350" s="2">
        <f t="shared" si="130"/>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31"/>
        <v>1</v>
      </c>
    </row>
    <row r="351" spans="1:36" ht="12" customHeight="1" x14ac:dyDescent="0.15">
      <c r="A351" s="64">
        <f t="shared" si="118"/>
        <v>0</v>
      </c>
      <c r="B351" s="64">
        <f t="shared" si="119"/>
        <v>0</v>
      </c>
      <c r="C351" s="57">
        <f t="shared" si="120"/>
        <v>-1</v>
      </c>
      <c r="F351" s="59">
        <f>IF(C351&lt;C$6,0,VLOOKUP(C351,index!$A:$M,2,0))</f>
        <v>0</v>
      </c>
      <c r="G351" s="57" t="str">
        <f t="shared" si="132"/>
        <v/>
      </c>
      <c r="H351" s="58" t="str">
        <f>IF(G351="I",$K351,IF(G351="II",$K351-SUM(H$8:H350),IF(G351="III",$K351-SUM(H$8:H350),IF(G351="IV",$K351-SUM(H$8:H350),IF(G351="V",1-SUM(H$8:H350)," ")))))</f>
        <v xml:space="preserve"> </v>
      </c>
      <c r="I351" s="66" t="str">
        <f t="shared" si="133"/>
        <v/>
      </c>
      <c r="L351" s="62" t="str">
        <f t="shared" si="121"/>
        <v xml:space="preserve"> </v>
      </c>
      <c r="P351" s="58" t="str">
        <f>IF(O351="Plus",$K351,IF(O351="Basis",$K351-SUM(P$8:P350),IF(O351="Breedte",$K351-SUM(P$8:P350),IF(O350="Breedte",1-SUM(P$8:P350)," "))))</f>
        <v xml:space="preserve"> </v>
      </c>
      <c r="Q351" s="56" t="str">
        <f t="shared" si="122"/>
        <v/>
      </c>
      <c r="R351" s="196">
        <f t="shared" si="134"/>
        <v>0</v>
      </c>
      <c r="S351" s="1">
        <f t="shared" si="123"/>
        <v>-1</v>
      </c>
      <c r="T351" s="2">
        <f t="shared" si="124"/>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25"/>
        <v>1</v>
      </c>
      <c r="Z351" s="1">
        <f t="shared" si="126"/>
        <v>1</v>
      </c>
      <c r="AA351" s="1">
        <f t="shared" si="127"/>
        <v>1</v>
      </c>
      <c r="AB351" s="1">
        <f t="shared" si="128"/>
        <v>1</v>
      </c>
      <c r="AD351" s="1">
        <f t="shared" si="129"/>
        <v>-1</v>
      </c>
      <c r="AE351" s="2">
        <f t="shared" si="130"/>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31"/>
        <v>1</v>
      </c>
    </row>
    <row r="352" spans="1:36" ht="12" customHeight="1" x14ac:dyDescent="0.15">
      <c r="A352" s="64">
        <f t="shared" si="118"/>
        <v>0</v>
      </c>
      <c r="B352" s="64">
        <f t="shared" si="119"/>
        <v>0</v>
      </c>
      <c r="C352" s="57">
        <f t="shared" si="120"/>
        <v>-1</v>
      </c>
      <c r="F352" s="59">
        <f>IF(C352&lt;C$6,0,VLOOKUP(C352,index!$A:$M,2,0))</f>
        <v>0</v>
      </c>
      <c r="G352" s="57" t="str">
        <f t="shared" si="132"/>
        <v/>
      </c>
      <c r="H352" s="58" t="str">
        <f>IF(G352="I",$K352,IF(G352="II",$K352-SUM(H$8:H351),IF(G352="III",$K352-SUM(H$8:H351),IF(G352="IV",$K352-SUM(H$8:H351),IF(G352="V",1-SUM(H$8:H351)," ")))))</f>
        <v xml:space="preserve"> </v>
      </c>
      <c r="I352" s="66" t="str">
        <f t="shared" si="133"/>
        <v/>
      </c>
      <c r="L352" s="62" t="str">
        <f t="shared" si="121"/>
        <v xml:space="preserve"> </v>
      </c>
      <c r="P352" s="58" t="str">
        <f>IF(O352="Plus",$K352,IF(O352="Basis",$K352-SUM(P$8:P351),IF(O352="Breedte",$K352-SUM(P$8:P351),IF(O351="Breedte",1-SUM(P$8:P351)," "))))</f>
        <v xml:space="preserve"> </v>
      </c>
      <c r="Q352" s="56" t="str">
        <f t="shared" si="122"/>
        <v/>
      </c>
      <c r="R352" s="196">
        <f t="shared" si="134"/>
        <v>0</v>
      </c>
      <c r="S352" s="1">
        <f t="shared" si="123"/>
        <v>-1</v>
      </c>
      <c r="T352" s="2">
        <f t="shared" si="124"/>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25"/>
        <v>1</v>
      </c>
      <c r="Z352" s="1">
        <f t="shared" si="126"/>
        <v>1</v>
      </c>
      <c r="AA352" s="1">
        <f t="shared" si="127"/>
        <v>1</v>
      </c>
      <c r="AB352" s="1">
        <f t="shared" si="128"/>
        <v>1</v>
      </c>
      <c r="AD352" s="1">
        <f t="shared" si="129"/>
        <v>-1</v>
      </c>
      <c r="AE352" s="2">
        <f t="shared" si="130"/>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31"/>
        <v>1</v>
      </c>
    </row>
    <row r="353" spans="1:36" ht="12" customHeight="1" x14ac:dyDescent="0.15">
      <c r="A353" s="64">
        <f t="shared" si="118"/>
        <v>0</v>
      </c>
      <c r="B353" s="64">
        <f t="shared" si="119"/>
        <v>0</v>
      </c>
      <c r="C353" s="57">
        <f t="shared" si="120"/>
        <v>-1</v>
      </c>
      <c r="F353" s="59">
        <f>IF(C353&lt;C$6,0,VLOOKUP(C353,index!$A:$M,2,0))</f>
        <v>0</v>
      </c>
      <c r="G353" s="57" t="str">
        <f t="shared" si="132"/>
        <v/>
      </c>
      <c r="H353" s="58" t="str">
        <f>IF(G353="I",$K353,IF(G353="II",$K353-SUM(H$8:H352),IF(G353="III",$K353-SUM(H$8:H352),IF(G353="IV",$K353-SUM(H$8:H352),IF(G353="V",1-SUM(H$8:H352)," ")))))</f>
        <v xml:space="preserve"> </v>
      </c>
      <c r="I353" s="66" t="str">
        <f t="shared" si="133"/>
        <v/>
      </c>
      <c r="L353" s="62" t="str">
        <f t="shared" si="121"/>
        <v xml:space="preserve"> </v>
      </c>
      <c r="P353" s="58" t="str">
        <f>IF(O353="Plus",$K353,IF(O353="Basis",$K353-SUM(P$8:P352),IF(O353="Breedte",$K353-SUM(P$8:P352),IF(O352="Breedte",1-SUM(P$8:P352)," "))))</f>
        <v xml:space="preserve"> </v>
      </c>
      <c r="Q353" s="56" t="str">
        <f t="shared" si="122"/>
        <v/>
      </c>
      <c r="R353" s="196">
        <f t="shared" si="134"/>
        <v>0</v>
      </c>
      <c r="S353" s="1">
        <f t="shared" si="123"/>
        <v>-1</v>
      </c>
      <c r="T353" s="2">
        <f t="shared" si="124"/>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25"/>
        <v>1</v>
      </c>
      <c r="Z353" s="1">
        <f t="shared" si="126"/>
        <v>1</v>
      </c>
      <c r="AA353" s="1">
        <f t="shared" si="127"/>
        <v>1</v>
      </c>
      <c r="AB353" s="1">
        <f t="shared" si="128"/>
        <v>1</v>
      </c>
      <c r="AD353" s="1">
        <f t="shared" si="129"/>
        <v>-1</v>
      </c>
      <c r="AE353" s="2">
        <f t="shared" si="130"/>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31"/>
        <v>1</v>
      </c>
    </row>
    <row r="354" spans="1:36" ht="12" customHeight="1" x14ac:dyDescent="0.15">
      <c r="A354" s="64">
        <f t="shared" si="118"/>
        <v>0</v>
      </c>
      <c r="B354" s="64">
        <f t="shared" si="119"/>
        <v>0</v>
      </c>
      <c r="C354" s="57">
        <f t="shared" si="120"/>
        <v>-1</v>
      </c>
      <c r="F354" s="59">
        <f>IF(C354&lt;C$6,0,VLOOKUP(C354,index!$A:$M,2,0))</f>
        <v>0</v>
      </c>
      <c r="G354" s="57" t="str">
        <f t="shared" si="132"/>
        <v/>
      </c>
      <c r="H354" s="58" t="str">
        <f>IF(G354="I",$K354,IF(G354="II",$K354-SUM(H$8:H353),IF(G354="III",$K354-SUM(H$8:H353),IF(G354="IV",$K354-SUM(H$8:H353),IF(G354="V",1-SUM(H$8:H353)," ")))))</f>
        <v xml:space="preserve"> </v>
      </c>
      <c r="I354" s="66" t="str">
        <f t="shared" si="133"/>
        <v/>
      </c>
      <c r="L354" s="62" t="str">
        <f t="shared" si="121"/>
        <v xml:space="preserve"> </v>
      </c>
      <c r="P354" s="58" t="str">
        <f>IF(O354="Plus",$K354,IF(O354="Basis",$K354-SUM(P$8:P353),IF(O354="Breedte",$K354-SUM(P$8:P353),IF(O353="Breedte",1-SUM(P$8:P353)," "))))</f>
        <v xml:space="preserve"> </v>
      </c>
      <c r="Q354" s="56" t="str">
        <f t="shared" si="122"/>
        <v/>
      </c>
      <c r="R354" s="196">
        <f t="shared" si="134"/>
        <v>0</v>
      </c>
      <c r="S354" s="1">
        <f t="shared" si="123"/>
        <v>-1</v>
      </c>
      <c r="T354" s="2">
        <f t="shared" si="124"/>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25"/>
        <v>1</v>
      </c>
      <c r="Z354" s="1">
        <f t="shared" si="126"/>
        <v>1</v>
      </c>
      <c r="AA354" s="1">
        <f t="shared" si="127"/>
        <v>1</v>
      </c>
      <c r="AB354" s="1">
        <f t="shared" si="128"/>
        <v>1</v>
      </c>
      <c r="AD354" s="1">
        <f t="shared" si="129"/>
        <v>-1</v>
      </c>
      <c r="AE354" s="2">
        <f t="shared" si="130"/>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31"/>
        <v>1</v>
      </c>
    </row>
    <row r="355" spans="1:36" ht="12" customHeight="1" x14ac:dyDescent="0.15">
      <c r="A355" s="64">
        <f t="shared" si="118"/>
        <v>0</v>
      </c>
      <c r="B355" s="64">
        <f t="shared" si="119"/>
        <v>0</v>
      </c>
      <c r="C355" s="57">
        <f t="shared" si="120"/>
        <v>-1</v>
      </c>
      <c r="F355" s="59">
        <f>IF(C355&lt;C$6,0,VLOOKUP(C355,index!$A:$M,2,0))</f>
        <v>0</v>
      </c>
      <c r="G355" s="57" t="str">
        <f t="shared" si="132"/>
        <v/>
      </c>
      <c r="H355" s="58" t="str">
        <f>IF(G355="I",$K355,IF(G355="II",$K355-SUM(H$8:H354),IF(G355="III",$K355-SUM(H$8:H354),IF(G355="IV",$K355-SUM(H$8:H354),IF(G355="V",1-SUM(H$8:H354)," ")))))</f>
        <v xml:space="preserve"> </v>
      </c>
      <c r="I355" s="66" t="str">
        <f t="shared" si="133"/>
        <v/>
      </c>
      <c r="L355" s="62" t="str">
        <f t="shared" si="121"/>
        <v xml:space="preserve"> </v>
      </c>
      <c r="P355" s="58" t="str">
        <f>IF(O355="Plus",$K355,IF(O355="Basis",$K355-SUM(P$8:P354),IF(O355="Breedte",$K355-SUM(P$8:P354),IF(O354="Breedte",1-SUM(P$8:P354)," "))))</f>
        <v xml:space="preserve"> </v>
      </c>
      <c r="Q355" s="56" t="str">
        <f t="shared" si="122"/>
        <v/>
      </c>
      <c r="R355" s="196">
        <f t="shared" si="134"/>
        <v>0</v>
      </c>
      <c r="S355" s="1">
        <f t="shared" si="123"/>
        <v>-1</v>
      </c>
      <c r="T355" s="2">
        <f t="shared" si="124"/>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25"/>
        <v>1</v>
      </c>
      <c r="Z355" s="1">
        <f t="shared" si="126"/>
        <v>1</v>
      </c>
      <c r="AA355" s="1">
        <f t="shared" si="127"/>
        <v>1</v>
      </c>
      <c r="AB355" s="1">
        <f t="shared" si="128"/>
        <v>1</v>
      </c>
      <c r="AD355" s="1">
        <f t="shared" si="129"/>
        <v>-1</v>
      </c>
      <c r="AE355" s="2">
        <f t="shared" si="130"/>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31"/>
        <v>1</v>
      </c>
    </row>
    <row r="356" spans="1:36" ht="12" customHeight="1" x14ac:dyDescent="0.15">
      <c r="A356" s="64">
        <f t="shared" si="118"/>
        <v>0</v>
      </c>
      <c r="B356" s="64">
        <f t="shared" si="119"/>
        <v>0</v>
      </c>
      <c r="C356" s="57">
        <f t="shared" si="120"/>
        <v>-1</v>
      </c>
      <c r="F356" s="59">
        <f>IF(C356&lt;C$6,0,VLOOKUP(C356,index!$A:$M,2,0))</f>
        <v>0</v>
      </c>
      <c r="G356" s="57" t="str">
        <f t="shared" si="132"/>
        <v/>
      </c>
      <c r="H356" s="58" t="str">
        <f>IF(G356="I",$K356,IF(G356="II",$K356-SUM(H$8:H355),IF(G356="III",$K356-SUM(H$8:H355),IF(G356="IV",$K356-SUM(H$8:H355),IF(G356="V",1-SUM(H$8:H355)," ")))))</f>
        <v xml:space="preserve"> </v>
      </c>
      <c r="I356" s="66" t="str">
        <f t="shared" si="133"/>
        <v/>
      </c>
      <c r="L356" s="62" t="str">
        <f t="shared" si="121"/>
        <v xml:space="preserve"> </v>
      </c>
      <c r="P356" s="58" t="str">
        <f>IF(O356="Plus",$K356,IF(O356="Basis",$K356-SUM(P$8:P355),IF(O356="Breedte",$K356-SUM(P$8:P355),IF(O355="Breedte",1-SUM(P$8:P355)," "))))</f>
        <v xml:space="preserve"> </v>
      </c>
      <c r="Q356" s="56" t="str">
        <f t="shared" si="122"/>
        <v/>
      </c>
      <c r="R356" s="196">
        <f t="shared" si="134"/>
        <v>0</v>
      </c>
      <c r="S356" s="1">
        <f t="shared" si="123"/>
        <v>-1</v>
      </c>
      <c r="T356" s="2">
        <f t="shared" si="124"/>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25"/>
        <v>1</v>
      </c>
      <c r="Z356" s="1">
        <f t="shared" si="126"/>
        <v>1</v>
      </c>
      <c r="AA356" s="1">
        <f t="shared" si="127"/>
        <v>1</v>
      </c>
      <c r="AB356" s="1">
        <f t="shared" si="128"/>
        <v>1</v>
      </c>
      <c r="AD356" s="1">
        <f t="shared" si="129"/>
        <v>-1</v>
      </c>
      <c r="AE356" s="2">
        <f t="shared" si="130"/>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31"/>
        <v>1</v>
      </c>
    </row>
    <row r="357" spans="1:36" ht="12" customHeight="1" x14ac:dyDescent="0.15">
      <c r="A357" s="64">
        <f t="shared" si="118"/>
        <v>0</v>
      </c>
      <c r="B357" s="64">
        <f t="shared" si="119"/>
        <v>0</v>
      </c>
      <c r="C357" s="57">
        <f t="shared" si="120"/>
        <v>-1</v>
      </c>
      <c r="F357" s="59">
        <f>IF(C357&lt;C$6,0,VLOOKUP(C357,index!$A:$M,2,0))</f>
        <v>0</v>
      </c>
      <c r="G357" s="57" t="str">
        <f t="shared" si="132"/>
        <v/>
      </c>
      <c r="H357" s="58" t="str">
        <f>IF(G357="I",$K357,IF(G357="II",$K357-SUM(H$8:H356),IF(G357="III",$K357-SUM(H$8:H356),IF(G357="IV",$K357-SUM(H$8:H356),IF(G357="V",1-SUM(H$8:H356)," ")))))</f>
        <v xml:space="preserve"> </v>
      </c>
      <c r="I357" s="66" t="str">
        <f t="shared" si="133"/>
        <v/>
      </c>
      <c r="L357" s="62" t="str">
        <f t="shared" si="121"/>
        <v xml:space="preserve"> </v>
      </c>
      <c r="P357" s="58" t="str">
        <f>IF(O357="Plus",$K357,IF(O357="Basis",$K357-SUM(P$8:P356),IF(O357="Breedte",$K357-SUM(P$8:P356),IF(O356="Breedte",1-SUM(P$8:P356)," "))))</f>
        <v xml:space="preserve"> </v>
      </c>
      <c r="Q357" s="56" t="str">
        <f t="shared" si="122"/>
        <v/>
      </c>
      <c r="R357" s="196">
        <f t="shared" si="134"/>
        <v>0</v>
      </c>
      <c r="S357" s="1">
        <f t="shared" si="123"/>
        <v>-1</v>
      </c>
      <c r="T357" s="2">
        <f t="shared" si="124"/>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25"/>
        <v>1</v>
      </c>
      <c r="Z357" s="1">
        <f t="shared" si="126"/>
        <v>1</v>
      </c>
      <c r="AA357" s="1">
        <f t="shared" si="127"/>
        <v>1</v>
      </c>
      <c r="AB357" s="1">
        <f t="shared" si="128"/>
        <v>1</v>
      </c>
      <c r="AD357" s="1">
        <f t="shared" si="129"/>
        <v>-1</v>
      </c>
      <c r="AE357" s="2">
        <f t="shared" si="130"/>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31"/>
        <v>1</v>
      </c>
    </row>
    <row r="358" spans="1:36" ht="12" customHeight="1" x14ac:dyDescent="0.15">
      <c r="A358" s="64">
        <f t="shared" si="118"/>
        <v>0</v>
      </c>
      <c r="B358" s="64">
        <f t="shared" si="119"/>
        <v>0</v>
      </c>
      <c r="C358" s="57">
        <f t="shared" si="120"/>
        <v>-1</v>
      </c>
      <c r="F358" s="59">
        <f>IF(C358&lt;C$6,0,VLOOKUP(C358,index!$A:$M,2,0))</f>
        <v>0</v>
      </c>
      <c r="G358" s="57" t="str">
        <f t="shared" si="132"/>
        <v/>
      </c>
      <c r="H358" s="58" t="str">
        <f>IF(G358="I",$K358,IF(G358="II",$K358-SUM(H$8:H357),IF(G358="III",$K358-SUM(H$8:H357),IF(G358="IV",$K358-SUM(H$8:H357),IF(G358="V",1-SUM(H$8:H357)," ")))))</f>
        <v xml:space="preserve"> </v>
      </c>
      <c r="I358" s="66" t="str">
        <f t="shared" si="133"/>
        <v/>
      </c>
      <c r="L358" s="62" t="str">
        <f t="shared" si="121"/>
        <v xml:space="preserve"> </v>
      </c>
      <c r="P358" s="58" t="str">
        <f>IF(O358="Plus",$K358,IF(O358="Basis",$K358-SUM(P$8:P357),IF(O358="Breedte",$K358-SUM(P$8:P357),IF(O357="Breedte",1-SUM(P$8:P357)," "))))</f>
        <v xml:space="preserve"> </v>
      </c>
      <c r="Q358" s="56" t="str">
        <f t="shared" si="122"/>
        <v/>
      </c>
      <c r="R358" s="196">
        <f t="shared" si="134"/>
        <v>0</v>
      </c>
      <c r="S358" s="1">
        <f t="shared" si="123"/>
        <v>-1</v>
      </c>
      <c r="T358" s="2">
        <f t="shared" si="124"/>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25"/>
        <v>1</v>
      </c>
      <c r="Z358" s="1">
        <f t="shared" si="126"/>
        <v>1</v>
      </c>
      <c r="AA358" s="1">
        <f t="shared" si="127"/>
        <v>1</v>
      </c>
      <c r="AB358" s="1">
        <f t="shared" si="128"/>
        <v>1</v>
      </c>
      <c r="AD358" s="1">
        <f t="shared" si="129"/>
        <v>-1</v>
      </c>
      <c r="AE358" s="2">
        <f t="shared" si="130"/>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31"/>
        <v>1</v>
      </c>
    </row>
    <row r="359" spans="1:36" ht="12" customHeight="1" x14ac:dyDescent="0.15">
      <c r="A359" s="64">
        <f t="shared" si="118"/>
        <v>0</v>
      </c>
      <c r="B359" s="64">
        <f t="shared" si="119"/>
        <v>0</v>
      </c>
      <c r="C359" s="57">
        <f t="shared" si="120"/>
        <v>-1</v>
      </c>
      <c r="F359" s="59">
        <f>IF(C359&lt;C$6,0,VLOOKUP(C359,index!$A:$M,2,0))</f>
        <v>0</v>
      </c>
      <c r="G359" s="57" t="str">
        <f t="shared" si="132"/>
        <v/>
      </c>
      <c r="H359" s="58" t="str">
        <f>IF(G359="I",$K359,IF(G359="II",$K359-SUM(H$8:H358),IF(G359="III",$K359-SUM(H$8:H358),IF(G359="IV",$K359-SUM(H$8:H358),IF(G359="V",1-SUM(H$8:H358)," ")))))</f>
        <v xml:space="preserve"> </v>
      </c>
      <c r="I359" s="66" t="str">
        <f t="shared" si="133"/>
        <v/>
      </c>
      <c r="L359" s="62" t="str">
        <f t="shared" si="121"/>
        <v xml:space="preserve"> </v>
      </c>
      <c r="P359" s="58" t="str">
        <f>IF(O359="Plus",$K359,IF(O359="Basis",$K359-SUM(P$8:P358),IF(O359="Breedte",$K359-SUM(P$8:P358),IF(O358="Breedte",1-SUM(P$8:P358)," "))))</f>
        <v xml:space="preserve"> </v>
      </c>
      <c r="Q359" s="56" t="str">
        <f t="shared" si="122"/>
        <v/>
      </c>
      <c r="R359" s="196">
        <f t="shared" si="134"/>
        <v>0</v>
      </c>
      <c r="S359" s="1">
        <f t="shared" si="123"/>
        <v>-1</v>
      </c>
      <c r="T359" s="2">
        <f t="shared" si="124"/>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25"/>
        <v>1</v>
      </c>
      <c r="Z359" s="1">
        <f t="shared" si="126"/>
        <v>1</v>
      </c>
      <c r="AA359" s="1">
        <f t="shared" si="127"/>
        <v>1</v>
      </c>
      <c r="AB359" s="1">
        <f t="shared" si="128"/>
        <v>1</v>
      </c>
      <c r="AD359" s="1">
        <f t="shared" si="129"/>
        <v>-1</v>
      </c>
      <c r="AE359" s="2">
        <f t="shared" si="130"/>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31"/>
        <v>1</v>
      </c>
    </row>
    <row r="360" spans="1:36" ht="12" customHeight="1" x14ac:dyDescent="0.15">
      <c r="A360" s="64">
        <f t="shared" si="118"/>
        <v>0</v>
      </c>
      <c r="B360" s="64">
        <f t="shared" si="119"/>
        <v>0</v>
      </c>
      <c r="C360" s="57">
        <f t="shared" si="120"/>
        <v>-1</v>
      </c>
      <c r="F360" s="59">
        <f>IF(C360&lt;C$6,0,VLOOKUP(C360,index!$A:$M,2,0))</f>
        <v>0</v>
      </c>
      <c r="G360" s="57" t="str">
        <f t="shared" si="132"/>
        <v/>
      </c>
      <c r="H360" s="58" t="str">
        <f>IF(G360="I",$K360,IF(G360="II",$K360-SUM(H$8:H359),IF(G360="III",$K360-SUM(H$8:H359),IF(G360="IV",$K360-SUM(H$8:H359),IF(G360="V",1-SUM(H$8:H359)," ")))))</f>
        <v xml:space="preserve"> </v>
      </c>
      <c r="I360" s="66" t="str">
        <f t="shared" si="133"/>
        <v/>
      </c>
      <c r="L360" s="62" t="str">
        <f t="shared" si="121"/>
        <v xml:space="preserve"> </v>
      </c>
      <c r="P360" s="58" t="str">
        <f>IF(O360="Plus",$K360,IF(O360="Basis",$K360-SUM(P$8:P359),IF(O360="Breedte",$K360-SUM(P$8:P359),IF(O359="Breedte",1-SUM(P$8:P359)," "))))</f>
        <v xml:space="preserve"> </v>
      </c>
      <c r="Q360" s="56" t="str">
        <f t="shared" si="122"/>
        <v/>
      </c>
      <c r="R360" s="196">
        <f t="shared" si="134"/>
        <v>0</v>
      </c>
      <c r="S360" s="1">
        <f t="shared" si="123"/>
        <v>-1</v>
      </c>
      <c r="T360" s="2">
        <f t="shared" si="124"/>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25"/>
        <v>1</v>
      </c>
      <c r="Z360" s="1">
        <f t="shared" si="126"/>
        <v>1</v>
      </c>
      <c r="AA360" s="1">
        <f t="shared" si="127"/>
        <v>1</v>
      </c>
      <c r="AB360" s="1">
        <f t="shared" si="128"/>
        <v>1</v>
      </c>
      <c r="AD360" s="1">
        <f t="shared" si="129"/>
        <v>-1</v>
      </c>
      <c r="AE360" s="2">
        <f t="shared" si="130"/>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31"/>
        <v>1</v>
      </c>
    </row>
    <row r="361" spans="1:36" ht="12" customHeight="1" x14ac:dyDescent="0.15">
      <c r="A361" s="64">
        <f t="shared" si="118"/>
        <v>0</v>
      </c>
      <c r="B361" s="64">
        <f t="shared" si="119"/>
        <v>0</v>
      </c>
      <c r="C361" s="57">
        <f t="shared" si="120"/>
        <v>-1</v>
      </c>
      <c r="F361" s="59">
        <f>IF(C361&lt;C$6,0,VLOOKUP(C361,index!$A:$M,2,0))</f>
        <v>0</v>
      </c>
      <c r="G361" s="57" t="str">
        <f t="shared" si="132"/>
        <v/>
      </c>
      <c r="H361" s="58" t="str">
        <f>IF(G361="I",$K361,IF(G361="II",$K361-SUM(H$8:H360),IF(G361="III",$K361-SUM(H$8:H360),IF(G361="IV",$K361-SUM(H$8:H360),IF(G361="V",1-SUM(H$8:H360)," ")))))</f>
        <v xml:space="preserve"> </v>
      </c>
      <c r="I361" s="66" t="str">
        <f t="shared" si="133"/>
        <v/>
      </c>
      <c r="L361" s="62" t="str">
        <f t="shared" si="121"/>
        <v xml:space="preserve"> </v>
      </c>
      <c r="P361" s="58" t="str">
        <f>IF(O361="Plus",$K361,IF(O361="Basis",$K361-SUM(P$8:P360),IF(O361="Breedte",$K361-SUM(P$8:P360),IF(O360="Breedte",1-SUM(P$8:P360)," "))))</f>
        <v xml:space="preserve"> </v>
      </c>
      <c r="Q361" s="56" t="str">
        <f t="shared" si="122"/>
        <v/>
      </c>
      <c r="R361" s="196">
        <f t="shared" si="134"/>
        <v>0</v>
      </c>
      <c r="S361" s="1">
        <f t="shared" si="123"/>
        <v>-1</v>
      </c>
      <c r="T361" s="2">
        <f t="shared" si="124"/>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25"/>
        <v>1</v>
      </c>
      <c r="Z361" s="1">
        <f t="shared" si="126"/>
        <v>1</v>
      </c>
      <c r="AA361" s="1">
        <f t="shared" si="127"/>
        <v>1</v>
      </c>
      <c r="AB361" s="1">
        <f t="shared" si="128"/>
        <v>1</v>
      </c>
      <c r="AD361" s="1">
        <f t="shared" si="129"/>
        <v>-1</v>
      </c>
      <c r="AE361" s="2">
        <f t="shared" si="130"/>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31"/>
        <v>1</v>
      </c>
    </row>
    <row r="362" spans="1:36" ht="12" customHeight="1" x14ac:dyDescent="0.15">
      <c r="A362" s="64">
        <f t="shared" si="118"/>
        <v>0</v>
      </c>
      <c r="B362" s="64">
        <f t="shared" si="119"/>
        <v>0</v>
      </c>
      <c r="C362" s="57">
        <f t="shared" si="120"/>
        <v>-1</v>
      </c>
      <c r="F362" s="59">
        <f>IF(C362&lt;C$6,0,VLOOKUP(C362,index!$A:$M,2,0))</f>
        <v>0</v>
      </c>
      <c r="G362" s="57" t="str">
        <f t="shared" si="132"/>
        <v/>
      </c>
      <c r="H362" s="58" t="str">
        <f>IF(G362="I",$K362,IF(G362="II",$K362-SUM(H$8:H361),IF(G362="III",$K362-SUM(H$8:H361),IF(G362="IV",$K362-SUM(H$8:H361),IF(G362="V",1-SUM(H$8:H361)," ")))))</f>
        <v xml:space="preserve"> </v>
      </c>
      <c r="I362" s="66" t="str">
        <f t="shared" si="133"/>
        <v/>
      </c>
      <c r="L362" s="62" t="str">
        <f t="shared" si="121"/>
        <v xml:space="preserve"> </v>
      </c>
      <c r="P362" s="58" t="str">
        <f>IF(O362="Plus",$K362,IF(O362="Basis",$K362-SUM(P$8:P361),IF(O362="Breedte",$K362-SUM(P$8:P361),IF(O361="Breedte",1-SUM(P$8:P361)," "))))</f>
        <v xml:space="preserve"> </v>
      </c>
      <c r="Q362" s="56" t="str">
        <f t="shared" si="122"/>
        <v/>
      </c>
      <c r="R362" s="196">
        <f t="shared" si="134"/>
        <v>0</v>
      </c>
      <c r="S362" s="1">
        <f t="shared" si="123"/>
        <v>-1</v>
      </c>
      <c r="T362" s="2">
        <f t="shared" si="124"/>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25"/>
        <v>1</v>
      </c>
      <c r="Z362" s="1">
        <f t="shared" si="126"/>
        <v>1</v>
      </c>
      <c r="AA362" s="1">
        <f t="shared" si="127"/>
        <v>1</v>
      </c>
      <c r="AB362" s="1">
        <f t="shared" si="128"/>
        <v>1</v>
      </c>
      <c r="AD362" s="1">
        <f t="shared" si="129"/>
        <v>-1</v>
      </c>
      <c r="AE362" s="2">
        <f t="shared" si="130"/>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31"/>
        <v>1</v>
      </c>
    </row>
    <row r="363" spans="1:36" ht="12" customHeight="1" x14ac:dyDescent="0.15">
      <c r="A363" s="64">
        <f t="shared" si="118"/>
        <v>0</v>
      </c>
      <c r="B363" s="64">
        <f t="shared" si="119"/>
        <v>0</v>
      </c>
      <c r="C363" s="57">
        <f t="shared" si="120"/>
        <v>-1</v>
      </c>
      <c r="F363" s="59">
        <f>IF(C363&lt;C$6,0,VLOOKUP(C363,index!$A:$M,2,0))</f>
        <v>0</v>
      </c>
      <c r="G363" s="57" t="str">
        <f t="shared" si="132"/>
        <v/>
      </c>
      <c r="H363" s="58" t="str">
        <f>IF(G363="I",$K363,IF(G363="II",$K363-SUM(H$8:H362),IF(G363="III",$K363-SUM(H$8:H362),IF(G363="IV",$K363-SUM(H$8:H362),IF(G363="V",1-SUM(H$8:H362)," ")))))</f>
        <v xml:space="preserve"> </v>
      </c>
      <c r="I363" s="66" t="str">
        <f t="shared" si="133"/>
        <v/>
      </c>
      <c r="L363" s="62" t="str">
        <f t="shared" si="121"/>
        <v xml:space="preserve"> </v>
      </c>
      <c r="P363" s="58" t="str">
        <f>IF(O363="Plus",$K363,IF(O363="Basis",$K363-SUM(P$8:P362),IF(O363="Breedte",$K363-SUM(P$8:P362),IF(O362="Breedte",1-SUM(P$8:P362)," "))))</f>
        <v xml:space="preserve"> </v>
      </c>
      <c r="Q363" s="56" t="str">
        <f t="shared" si="122"/>
        <v/>
      </c>
      <c r="R363" s="196">
        <f t="shared" si="134"/>
        <v>0</v>
      </c>
      <c r="S363" s="1">
        <f t="shared" si="123"/>
        <v>-1</v>
      </c>
      <c r="T363" s="2">
        <f t="shared" si="124"/>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25"/>
        <v>1</v>
      </c>
      <c r="Z363" s="1">
        <f t="shared" si="126"/>
        <v>1</v>
      </c>
      <c r="AA363" s="1">
        <f t="shared" si="127"/>
        <v>1</v>
      </c>
      <c r="AB363" s="1">
        <f t="shared" si="128"/>
        <v>1</v>
      </c>
      <c r="AD363" s="1">
        <f t="shared" si="129"/>
        <v>-1</v>
      </c>
      <c r="AE363" s="2">
        <f t="shared" si="130"/>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31"/>
        <v>1</v>
      </c>
    </row>
    <row r="364" spans="1:36" ht="12" customHeight="1" x14ac:dyDescent="0.15">
      <c r="A364" s="64">
        <f t="shared" si="118"/>
        <v>0</v>
      </c>
      <c r="B364" s="64">
        <f t="shared" si="119"/>
        <v>0</v>
      </c>
      <c r="C364" s="57">
        <f t="shared" si="120"/>
        <v>-1</v>
      </c>
      <c r="F364" s="59">
        <f>IF(C364&lt;C$6,0,VLOOKUP(C364,index!$A:$M,2,0))</f>
        <v>0</v>
      </c>
      <c r="G364" s="57" t="str">
        <f t="shared" si="132"/>
        <v/>
      </c>
      <c r="H364" s="58" t="str">
        <f>IF(G364="I",$K364,IF(G364="II",$K364-SUM(H$8:H363),IF(G364="III",$K364-SUM(H$8:H363),IF(G364="IV",$K364-SUM(H$8:H363),IF(G364="V",1-SUM(H$8:H363)," ")))))</f>
        <v xml:space="preserve"> </v>
      </c>
      <c r="I364" s="66" t="str">
        <f t="shared" si="133"/>
        <v/>
      </c>
      <c r="L364" s="62" t="str">
        <f t="shared" si="121"/>
        <v xml:space="preserve"> </v>
      </c>
      <c r="P364" s="58" t="str">
        <f>IF(O364="Plus",$K364,IF(O364="Basis",$K364-SUM(P$8:P363),IF(O364="Breedte",$K364-SUM(P$8:P363),IF(O363="Breedte",1-SUM(P$8:P363)," "))))</f>
        <v xml:space="preserve"> </v>
      </c>
      <c r="Q364" s="56" t="str">
        <f t="shared" si="122"/>
        <v/>
      </c>
      <c r="R364" s="196">
        <f t="shared" si="134"/>
        <v>0</v>
      </c>
      <c r="S364" s="1">
        <f t="shared" si="123"/>
        <v>-1</v>
      </c>
      <c r="T364" s="2">
        <f t="shared" si="124"/>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25"/>
        <v>1</v>
      </c>
      <c r="Z364" s="1">
        <f t="shared" si="126"/>
        <v>1</v>
      </c>
      <c r="AA364" s="1">
        <f t="shared" si="127"/>
        <v>1</v>
      </c>
      <c r="AB364" s="1">
        <f t="shared" si="128"/>
        <v>1</v>
      </c>
      <c r="AD364" s="1">
        <f t="shared" si="129"/>
        <v>-1</v>
      </c>
      <c r="AE364" s="2">
        <f t="shared" si="130"/>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31"/>
        <v>1</v>
      </c>
    </row>
    <row r="365" spans="1:36" ht="12" customHeight="1" x14ac:dyDescent="0.15">
      <c r="A365" s="64">
        <f t="shared" si="118"/>
        <v>0</v>
      </c>
      <c r="B365" s="64">
        <f t="shared" si="119"/>
        <v>0</v>
      </c>
      <c r="C365" s="57">
        <f t="shared" si="120"/>
        <v>-1</v>
      </c>
      <c r="F365" s="59">
        <f>IF(C365&lt;C$6,0,VLOOKUP(C365,index!$A:$M,2,0))</f>
        <v>0</v>
      </c>
      <c r="G365" s="57" t="str">
        <f t="shared" si="132"/>
        <v/>
      </c>
      <c r="H365" s="58" t="str">
        <f>IF(G365="I",$K365,IF(G365="II",$K365-SUM(H$8:H364),IF(G365="III",$K365-SUM(H$8:H364),IF(G365="IV",$K365-SUM(H$8:H364),IF(G365="V",1-SUM(H$8:H364)," ")))))</f>
        <v xml:space="preserve"> </v>
      </c>
      <c r="I365" s="66" t="str">
        <f t="shared" si="133"/>
        <v/>
      </c>
      <c r="L365" s="62" t="str">
        <f t="shared" si="121"/>
        <v xml:space="preserve"> </v>
      </c>
      <c r="P365" s="58" t="str">
        <f>IF(O365="Plus",$K365,IF(O365="Basis",$K365-SUM(P$8:P364),IF(O365="Breedte",$K365-SUM(P$8:P364),IF(O364="Breedte",1-SUM(P$8:P364)," "))))</f>
        <v xml:space="preserve"> </v>
      </c>
      <c r="Q365" s="56" t="str">
        <f t="shared" si="122"/>
        <v/>
      </c>
      <c r="R365" s="196">
        <f t="shared" si="134"/>
        <v>0</v>
      </c>
      <c r="S365" s="1">
        <f t="shared" si="123"/>
        <v>-1</v>
      </c>
      <c r="T365" s="2">
        <f t="shared" si="124"/>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25"/>
        <v>1</v>
      </c>
      <c r="Z365" s="1">
        <f t="shared" si="126"/>
        <v>1</v>
      </c>
      <c r="AA365" s="1">
        <f t="shared" si="127"/>
        <v>1</v>
      </c>
      <c r="AB365" s="1">
        <f t="shared" si="128"/>
        <v>1</v>
      </c>
      <c r="AD365" s="1">
        <f t="shared" si="129"/>
        <v>-1</v>
      </c>
      <c r="AE365" s="2">
        <f t="shared" si="130"/>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31"/>
        <v>1</v>
      </c>
    </row>
    <row r="366" spans="1:36" ht="12" customHeight="1" x14ac:dyDescent="0.15">
      <c r="A366" s="64">
        <f t="shared" ref="A366:A384" si="135">IF(I366="A",25,IF(I366="B",25,IF(I366="C",25,IF(I366="D",15,IF(I366="E",10,0)))))</f>
        <v>0</v>
      </c>
      <c r="B366" s="64">
        <f t="shared" ref="B366:B384" si="136">IF(G366="I",20,IF(G366="II",20,IF(G366="III",20,IF(G366="IV",20,IF(G366="V",20,0)))))</f>
        <v>0</v>
      </c>
      <c r="C366" s="57">
        <f t="shared" ref="C366:C384" si="137">IF(C365-1&lt;C$6,C$6-1,C365-1)</f>
        <v>-1</v>
      </c>
      <c r="F366" s="59">
        <f>IF(C366&lt;C$6,0,VLOOKUP(C366,index!$A:$M,2,0))</f>
        <v>0</v>
      </c>
      <c r="G366" s="57" t="str">
        <f t="shared" si="132"/>
        <v/>
      </c>
      <c r="H366" s="58" t="str">
        <f>IF(G366="I",$K366,IF(G366="II",$K366-SUM(H$8:H365),IF(G366="III",$K366-SUM(H$8:H365),IF(G366="IV",$K366-SUM(H$8:H365),IF(G366="V",1-SUM(H$8:H365)," ")))))</f>
        <v xml:space="preserve"> </v>
      </c>
      <c r="I366" s="66" t="str">
        <f t="shared" si="133"/>
        <v/>
      </c>
      <c r="L366" s="62" t="str">
        <f t="shared" ref="L366:L384" si="138">IF(U366=2,"Plus",IF(W366=2,"Basis",IF(X366=2,"Breedte"," ")))</f>
        <v xml:space="preserve"> </v>
      </c>
      <c r="P366" s="58" t="str">
        <f>IF(O366="Plus",$K366,IF(O366="Basis",$K366-SUM(P$8:P365),IF(O366="Breedte",$K366-SUM(P$8:P365),IF(O365="Breedte",1-SUM(P$8:P365)," "))))</f>
        <v xml:space="preserve"> </v>
      </c>
      <c r="Q366" s="56" t="str">
        <f t="shared" ref="Q366:Q384" si="139">IF(L365="plus",CONCATENATE(E366,", "),IF(L365="basis",IF(E366=0,"",CONCATENATE(E366,", ")),CONCATENATE(Q365,IF(E366=0,"",CONCATENATE(E366,", ")))))</f>
        <v/>
      </c>
      <c r="R366" s="196">
        <f t="shared" si="134"/>
        <v>0</v>
      </c>
      <c r="S366" s="1">
        <f t="shared" ref="S366:S429" si="140">C366</f>
        <v>-1</v>
      </c>
      <c r="T366" s="2">
        <f t="shared" ref="T366:T429" si="141">K366</f>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ref="Y366:Y429" si="142">IF(D366=0,1,ABS(K366-0.2))</f>
        <v>1</v>
      </c>
      <c r="Z366" s="1">
        <f t="shared" ref="Z366:Z429" si="143">IF(D366=0,1,ABS(K366-0.5))</f>
        <v>1</v>
      </c>
      <c r="AA366" s="1">
        <f t="shared" ref="AA366:AA429" si="144">IF(D366=0,1,ABS(K366-0.8))</f>
        <v>1</v>
      </c>
      <c r="AB366" s="1">
        <f t="shared" ref="AB366:AB429" si="145">IF(D366=0,1,ABS(K366-1))</f>
        <v>1</v>
      </c>
      <c r="AD366" s="1">
        <f t="shared" ref="AD366:AD429" si="146">S366</f>
        <v>-1</v>
      </c>
      <c r="AE366" s="2">
        <f t="shared" ref="AE366:AE429" si="147">K366</f>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ref="AJ366:AJ429" si="148">IF(AE366=0,1,ABS(AH366-0.25))</f>
        <v>1</v>
      </c>
    </row>
    <row r="367" spans="1:36" ht="12" customHeight="1" x14ac:dyDescent="0.15">
      <c r="A367" s="64">
        <f t="shared" si="135"/>
        <v>0</v>
      </c>
      <c r="B367" s="64">
        <f t="shared" si="136"/>
        <v>0</v>
      </c>
      <c r="C367" s="57">
        <f t="shared" si="137"/>
        <v>-1</v>
      </c>
      <c r="F367" s="59">
        <f>IF(C367&lt;C$6,0,VLOOKUP(C367,index!$A:$M,2,0))</f>
        <v>0</v>
      </c>
      <c r="G367" s="57" t="str">
        <f t="shared" si="132"/>
        <v/>
      </c>
      <c r="H367" s="58" t="str">
        <f>IF(G367="I",$K367,IF(G367="II",$K367-SUM(H$8:H366),IF(G367="III",$K367-SUM(H$8:H366),IF(G367="IV",$K367-SUM(H$8:H366),IF(G367="V",1-SUM(H$8:H366)," ")))))</f>
        <v xml:space="preserve"> </v>
      </c>
      <c r="I367" s="66" t="str">
        <f t="shared" si="133"/>
        <v/>
      </c>
      <c r="L367" s="62" t="str">
        <f t="shared" si="138"/>
        <v xml:space="preserve"> </v>
      </c>
      <c r="P367" s="58" t="str">
        <f>IF(O367="Plus",$K367,IF(O367="Basis",$K367-SUM(P$8:P366),IF(O367="Breedte",$K367-SUM(P$8:P366),IF(O366="Breedte",1-SUM(P$8:P366)," "))))</f>
        <v xml:space="preserve"> </v>
      </c>
      <c r="Q367" s="56" t="str">
        <f t="shared" si="139"/>
        <v/>
      </c>
      <c r="R367" s="196">
        <f t="shared" si="134"/>
        <v>0</v>
      </c>
      <c r="S367" s="1">
        <f t="shared" si="140"/>
        <v>-1</v>
      </c>
      <c r="T367" s="2">
        <f t="shared" si="141"/>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42"/>
        <v>1</v>
      </c>
      <c r="Z367" s="1">
        <f t="shared" si="143"/>
        <v>1</v>
      </c>
      <c r="AA367" s="1">
        <f t="shared" si="144"/>
        <v>1</v>
      </c>
      <c r="AB367" s="1">
        <f t="shared" si="145"/>
        <v>1</v>
      </c>
      <c r="AD367" s="1">
        <f t="shared" si="146"/>
        <v>-1</v>
      </c>
      <c r="AE367" s="2">
        <f t="shared" si="14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48"/>
        <v>1</v>
      </c>
    </row>
    <row r="368" spans="1:36" ht="12" customHeight="1" x14ac:dyDescent="0.15">
      <c r="A368" s="64">
        <f t="shared" si="135"/>
        <v>0</v>
      </c>
      <c r="B368" s="64">
        <f t="shared" si="136"/>
        <v>0</v>
      </c>
      <c r="C368" s="57">
        <f t="shared" si="137"/>
        <v>-1</v>
      </c>
      <c r="F368" s="59">
        <f>IF(C368&lt;C$6,0,VLOOKUP(C368,index!$A:$M,2,0))</f>
        <v>0</v>
      </c>
      <c r="G368" s="57" t="str">
        <f t="shared" si="132"/>
        <v/>
      </c>
      <c r="H368" s="58" t="str">
        <f>IF(G368="I",$K368,IF(G368="II",$K368-SUM(H$8:H367),IF(G368="III",$K368-SUM(H$8:H367),IF(G368="IV",$K368-SUM(H$8:H367),IF(G368="V",1-SUM(H$8:H367)," ")))))</f>
        <v xml:space="preserve"> </v>
      </c>
      <c r="I368" s="66" t="str">
        <f t="shared" si="133"/>
        <v/>
      </c>
      <c r="L368" s="62" t="str">
        <f t="shared" si="138"/>
        <v xml:space="preserve"> </v>
      </c>
      <c r="P368" s="58" t="str">
        <f>IF(O368="Plus",$K368,IF(O368="Basis",$K368-SUM(P$8:P367),IF(O368="Breedte",$K368-SUM(P$8:P367),IF(O367="Breedte",1-SUM(P$8:P367)," "))))</f>
        <v xml:space="preserve"> </v>
      </c>
      <c r="Q368" s="56" t="str">
        <f t="shared" si="139"/>
        <v/>
      </c>
      <c r="R368" s="196">
        <f t="shared" si="134"/>
        <v>0</v>
      </c>
      <c r="S368" s="1">
        <f t="shared" si="140"/>
        <v>-1</v>
      </c>
      <c r="T368" s="2">
        <f t="shared" si="141"/>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42"/>
        <v>1</v>
      </c>
      <c r="Z368" s="1">
        <f t="shared" si="143"/>
        <v>1</v>
      </c>
      <c r="AA368" s="1">
        <f t="shared" si="144"/>
        <v>1</v>
      </c>
      <c r="AB368" s="1">
        <f t="shared" si="145"/>
        <v>1</v>
      </c>
      <c r="AD368" s="1">
        <f t="shared" si="146"/>
        <v>-1</v>
      </c>
      <c r="AE368" s="2">
        <f t="shared" si="14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48"/>
        <v>1</v>
      </c>
    </row>
    <row r="369" spans="1:36" ht="12" customHeight="1" x14ac:dyDescent="0.15">
      <c r="A369" s="64">
        <f t="shared" si="135"/>
        <v>0</v>
      </c>
      <c r="B369" s="64">
        <f t="shared" si="136"/>
        <v>0</v>
      </c>
      <c r="C369" s="57">
        <f t="shared" si="137"/>
        <v>-1</v>
      </c>
      <c r="F369" s="59">
        <f>IF(C369&lt;C$6,0,VLOOKUP(C369,index!$A:$M,2,0))</f>
        <v>0</v>
      </c>
      <c r="G369" s="57" t="str">
        <f t="shared" si="132"/>
        <v/>
      </c>
      <c r="H369" s="58" t="str">
        <f>IF(G369="I",$K369,IF(G369="II",$K369-SUM(H$8:H368),IF(G369="III",$K369-SUM(H$8:H368),IF(G369="IV",$K369-SUM(H$8:H368),IF(G369="V",1-SUM(H$8:H368)," ")))))</f>
        <v xml:space="preserve"> </v>
      </c>
      <c r="I369" s="66" t="str">
        <f t="shared" si="133"/>
        <v/>
      </c>
      <c r="L369" s="62" t="str">
        <f t="shared" si="138"/>
        <v xml:space="preserve"> </v>
      </c>
      <c r="P369" s="58" t="str">
        <f>IF(O369="Plus",$K369,IF(O369="Basis",$K369-SUM(P$8:P368),IF(O369="Breedte",$K369-SUM(P$8:P368),IF(O368="Breedte",1-SUM(P$8:P368)," "))))</f>
        <v xml:space="preserve"> </v>
      </c>
      <c r="Q369" s="56" t="str">
        <f t="shared" si="139"/>
        <v/>
      </c>
      <c r="R369" s="196">
        <f t="shared" si="134"/>
        <v>0</v>
      </c>
      <c r="S369" s="1">
        <f t="shared" si="140"/>
        <v>-1</v>
      </c>
      <c r="T369" s="2">
        <f t="shared" si="141"/>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42"/>
        <v>1</v>
      </c>
      <c r="Z369" s="1">
        <f t="shared" si="143"/>
        <v>1</v>
      </c>
      <c r="AA369" s="1">
        <f t="shared" si="144"/>
        <v>1</v>
      </c>
      <c r="AB369" s="1">
        <f t="shared" si="145"/>
        <v>1</v>
      </c>
      <c r="AD369" s="1">
        <f t="shared" si="146"/>
        <v>-1</v>
      </c>
      <c r="AE369" s="2">
        <f t="shared" si="14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48"/>
        <v>1</v>
      </c>
    </row>
    <row r="370" spans="1:36" ht="12" customHeight="1" x14ac:dyDescent="0.15">
      <c r="A370" s="64">
        <f t="shared" si="135"/>
        <v>0</v>
      </c>
      <c r="B370" s="64">
        <f t="shared" si="136"/>
        <v>0</v>
      </c>
      <c r="C370" s="57">
        <f t="shared" si="137"/>
        <v>-1</v>
      </c>
      <c r="F370" s="59">
        <f>IF(C370&lt;C$6,0,VLOOKUP(C370,index!$A:$M,2,0))</f>
        <v>0</v>
      </c>
      <c r="G370" s="57" t="str">
        <f t="shared" si="132"/>
        <v/>
      </c>
      <c r="H370" s="58" t="str">
        <f>IF(G370="I",$K370,IF(G370="II",$K370-SUM(H$8:H369),IF(G370="III",$K370-SUM(H$8:H369),IF(G370="IV",$K370-SUM(H$8:H369),IF(G370="V",1-SUM(H$8:H369)," ")))))</f>
        <v xml:space="preserve"> </v>
      </c>
      <c r="I370" s="66" t="str">
        <f t="shared" si="133"/>
        <v/>
      </c>
      <c r="L370" s="62" t="str">
        <f t="shared" si="138"/>
        <v xml:space="preserve"> </v>
      </c>
      <c r="P370" s="58" t="str">
        <f>IF(O370="Plus",$K370,IF(O370="Basis",$K370-SUM(P$8:P369),IF(O370="Breedte",$K370-SUM(P$8:P369),IF(O369="Breedte",1-SUM(P$8:P369)," "))))</f>
        <v xml:space="preserve"> </v>
      </c>
      <c r="Q370" s="56" t="str">
        <f t="shared" si="139"/>
        <v/>
      </c>
      <c r="R370" s="196">
        <f t="shared" si="134"/>
        <v>0</v>
      </c>
      <c r="S370" s="1">
        <f t="shared" si="140"/>
        <v>-1</v>
      </c>
      <c r="T370" s="2">
        <f t="shared" si="141"/>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42"/>
        <v>1</v>
      </c>
      <c r="Z370" s="1">
        <f t="shared" si="143"/>
        <v>1</v>
      </c>
      <c r="AA370" s="1">
        <f t="shared" si="144"/>
        <v>1</v>
      </c>
      <c r="AB370" s="1">
        <f t="shared" si="145"/>
        <v>1</v>
      </c>
      <c r="AD370" s="1">
        <f t="shared" si="146"/>
        <v>-1</v>
      </c>
      <c r="AE370" s="2">
        <f t="shared" si="14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48"/>
        <v>1</v>
      </c>
    </row>
    <row r="371" spans="1:36" ht="12" customHeight="1" x14ac:dyDescent="0.15">
      <c r="A371" s="64">
        <f t="shared" si="135"/>
        <v>0</v>
      </c>
      <c r="B371" s="64">
        <f t="shared" si="136"/>
        <v>0</v>
      </c>
      <c r="C371" s="57">
        <f t="shared" si="137"/>
        <v>-1</v>
      </c>
      <c r="F371" s="59">
        <f>IF(C371&lt;C$6,0,VLOOKUP(C371,index!$A:$M,2,0))</f>
        <v>0</v>
      </c>
      <c r="G371" s="57" t="str">
        <f t="shared" si="132"/>
        <v/>
      </c>
      <c r="H371" s="58" t="str">
        <f>IF(G371="I",$K371,IF(G371="II",$K371-SUM(H$8:H370),IF(G371="III",$K371-SUM(H$8:H370),IF(G371="IV",$K371-SUM(H$8:H370),IF(G371="V",1-SUM(H$8:H370)," ")))))</f>
        <v xml:space="preserve"> </v>
      </c>
      <c r="I371" s="66" t="str">
        <f t="shared" si="133"/>
        <v/>
      </c>
      <c r="L371" s="62" t="str">
        <f t="shared" si="138"/>
        <v xml:space="preserve"> </v>
      </c>
      <c r="P371" s="58" t="str">
        <f>IF(O371="Plus",$K371,IF(O371="Basis",$K371-SUM(P$8:P370),IF(O371="Breedte",$K371-SUM(P$8:P370),IF(O370="Breedte",1-SUM(P$8:P370)," "))))</f>
        <v xml:space="preserve"> </v>
      </c>
      <c r="Q371" s="56" t="str">
        <f t="shared" si="139"/>
        <v/>
      </c>
      <c r="R371" s="196">
        <f t="shared" si="134"/>
        <v>0</v>
      </c>
      <c r="S371" s="1">
        <f t="shared" si="140"/>
        <v>-1</v>
      </c>
      <c r="T371" s="2">
        <f t="shared" si="141"/>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42"/>
        <v>1</v>
      </c>
      <c r="Z371" s="1">
        <f t="shared" si="143"/>
        <v>1</v>
      </c>
      <c r="AA371" s="1">
        <f t="shared" si="144"/>
        <v>1</v>
      </c>
      <c r="AB371" s="1">
        <f t="shared" si="145"/>
        <v>1</v>
      </c>
      <c r="AD371" s="1">
        <f t="shared" si="146"/>
        <v>-1</v>
      </c>
      <c r="AE371" s="2">
        <f t="shared" si="14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48"/>
        <v>1</v>
      </c>
    </row>
    <row r="372" spans="1:36" ht="12" customHeight="1" x14ac:dyDescent="0.15">
      <c r="A372" s="64">
        <f t="shared" si="135"/>
        <v>0</v>
      </c>
      <c r="B372" s="64">
        <f t="shared" si="136"/>
        <v>0</v>
      </c>
      <c r="C372" s="57">
        <f t="shared" si="137"/>
        <v>-1</v>
      </c>
      <c r="F372" s="59">
        <f>IF(C372&lt;C$6,0,VLOOKUP(C372,index!$A:$M,2,0))</f>
        <v>0</v>
      </c>
      <c r="G372" s="57" t="str">
        <f t="shared" si="132"/>
        <v/>
      </c>
      <c r="H372" s="58" t="str">
        <f>IF(G372="I",$K372,IF(G372="II",$K372-SUM(H$8:H371),IF(G372="III",$K372-SUM(H$8:H371),IF(G372="IV",$K372-SUM(H$8:H371),IF(G372="V",1-SUM(H$8:H371)," ")))))</f>
        <v xml:space="preserve"> </v>
      </c>
      <c r="I372" s="66" t="str">
        <f t="shared" si="133"/>
        <v/>
      </c>
      <c r="L372" s="62" t="str">
        <f t="shared" si="138"/>
        <v xml:space="preserve"> </v>
      </c>
      <c r="P372" s="58" t="str">
        <f>IF(O372="Plus",$K372,IF(O372="Basis",$K372-SUM(P$8:P371),IF(O372="Breedte",$K372-SUM(P$8:P371),IF(O371="Breedte",1-SUM(P$8:P371)," "))))</f>
        <v xml:space="preserve"> </v>
      </c>
      <c r="Q372" s="56" t="str">
        <f t="shared" si="139"/>
        <v/>
      </c>
      <c r="R372" s="196">
        <f t="shared" si="134"/>
        <v>0</v>
      </c>
      <c r="S372" s="1">
        <f t="shared" si="140"/>
        <v>-1</v>
      </c>
      <c r="T372" s="2">
        <f t="shared" si="141"/>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42"/>
        <v>1</v>
      </c>
      <c r="Z372" s="1">
        <f t="shared" si="143"/>
        <v>1</v>
      </c>
      <c r="AA372" s="1">
        <f t="shared" si="144"/>
        <v>1</v>
      </c>
      <c r="AB372" s="1">
        <f t="shared" si="145"/>
        <v>1</v>
      </c>
      <c r="AD372" s="1">
        <f t="shared" si="146"/>
        <v>-1</v>
      </c>
      <c r="AE372" s="2">
        <f t="shared" si="14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48"/>
        <v>1</v>
      </c>
    </row>
    <row r="373" spans="1:36" ht="12" customHeight="1" x14ac:dyDescent="0.15">
      <c r="A373" s="64">
        <f t="shared" si="135"/>
        <v>0</v>
      </c>
      <c r="B373" s="64">
        <f t="shared" si="136"/>
        <v>0</v>
      </c>
      <c r="C373" s="57">
        <f t="shared" si="137"/>
        <v>-1</v>
      </c>
      <c r="F373" s="59">
        <f>IF(C373&lt;C$6,0,VLOOKUP(C373,index!$A:$M,2,0))</f>
        <v>0</v>
      </c>
      <c r="G373" s="57" t="str">
        <f t="shared" si="132"/>
        <v/>
      </c>
      <c r="H373" s="58" t="str">
        <f>IF(G373="I",$K373,IF(G373="II",$K373-SUM(H$8:H372),IF(G373="III",$K373-SUM(H$8:H372),IF(G373="IV",$K373-SUM(H$8:H372),IF(G373="V",1-SUM(H$8:H372)," ")))))</f>
        <v xml:space="preserve"> </v>
      </c>
      <c r="I373" s="66" t="str">
        <f t="shared" si="133"/>
        <v/>
      </c>
      <c r="L373" s="62" t="str">
        <f t="shared" si="138"/>
        <v xml:space="preserve"> </v>
      </c>
      <c r="P373" s="58" t="str">
        <f>IF(O373="Plus",$K373,IF(O373="Basis",$K373-SUM(P$8:P372),IF(O373="Breedte",$K373-SUM(P$8:P372),IF(O372="Breedte",1-SUM(P$8:P372)," "))))</f>
        <v xml:space="preserve"> </v>
      </c>
      <c r="Q373" s="56" t="str">
        <f t="shared" si="139"/>
        <v/>
      </c>
      <c r="R373" s="196">
        <f t="shared" si="134"/>
        <v>0</v>
      </c>
      <c r="S373" s="1">
        <f t="shared" si="140"/>
        <v>-1</v>
      </c>
      <c r="T373" s="2">
        <f t="shared" si="141"/>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42"/>
        <v>1</v>
      </c>
      <c r="Z373" s="1">
        <f t="shared" si="143"/>
        <v>1</v>
      </c>
      <c r="AA373" s="1">
        <f t="shared" si="144"/>
        <v>1</v>
      </c>
      <c r="AB373" s="1">
        <f t="shared" si="145"/>
        <v>1</v>
      </c>
      <c r="AD373" s="1">
        <f t="shared" si="146"/>
        <v>-1</v>
      </c>
      <c r="AE373" s="2">
        <f t="shared" si="14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48"/>
        <v>1</v>
      </c>
    </row>
    <row r="374" spans="1:36" ht="12" customHeight="1" x14ac:dyDescent="0.15">
      <c r="A374" s="64">
        <f t="shared" si="135"/>
        <v>0</v>
      </c>
      <c r="B374" s="64">
        <f t="shared" si="136"/>
        <v>0</v>
      </c>
      <c r="C374" s="57">
        <f t="shared" si="137"/>
        <v>-1</v>
      </c>
      <c r="F374" s="59">
        <f>IF(C374&lt;C$6,0,VLOOKUP(C374,index!$A:$M,2,0))</f>
        <v>0</v>
      </c>
      <c r="G374" s="57" t="str">
        <f t="shared" si="132"/>
        <v/>
      </c>
      <c r="H374" s="58" t="str">
        <f>IF(G374="I",$K374,IF(G374="II",$K374-SUM(H$8:H373),IF(G374="III",$K374-SUM(H$8:H373),IF(G374="IV",$K374-SUM(H$8:H373),IF(G374="V",1-SUM(H$8:H373)," ")))))</f>
        <v xml:space="preserve"> </v>
      </c>
      <c r="I374" s="66" t="str">
        <f t="shared" si="133"/>
        <v/>
      </c>
      <c r="L374" s="62" t="str">
        <f t="shared" si="138"/>
        <v xml:space="preserve"> </v>
      </c>
      <c r="P374" s="58" t="str">
        <f>IF(O374="Plus",$K374,IF(O374="Basis",$K374-SUM(P$8:P373),IF(O374="Breedte",$K374-SUM(P$8:P373),IF(O373="Breedte",1-SUM(P$8:P373)," "))))</f>
        <v xml:space="preserve"> </v>
      </c>
      <c r="Q374" s="56" t="str">
        <f t="shared" si="139"/>
        <v/>
      </c>
      <c r="R374" s="196">
        <f t="shared" si="134"/>
        <v>0</v>
      </c>
      <c r="S374" s="1">
        <f t="shared" si="140"/>
        <v>-1</v>
      </c>
      <c r="T374" s="2">
        <f t="shared" si="141"/>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42"/>
        <v>1</v>
      </c>
      <c r="Z374" s="1">
        <f t="shared" si="143"/>
        <v>1</v>
      </c>
      <c r="AA374" s="1">
        <f t="shared" si="144"/>
        <v>1</v>
      </c>
      <c r="AB374" s="1">
        <f t="shared" si="145"/>
        <v>1</v>
      </c>
      <c r="AD374" s="1">
        <f t="shared" si="146"/>
        <v>-1</v>
      </c>
      <c r="AE374" s="2">
        <f t="shared" si="14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48"/>
        <v>1</v>
      </c>
    </row>
    <row r="375" spans="1:36" ht="12" customHeight="1" x14ac:dyDescent="0.15">
      <c r="A375" s="64">
        <f t="shared" si="135"/>
        <v>0</v>
      </c>
      <c r="B375" s="64">
        <f t="shared" si="136"/>
        <v>0</v>
      </c>
      <c r="C375" s="57">
        <f t="shared" si="137"/>
        <v>-1</v>
      </c>
      <c r="F375" s="59">
        <f>IF(C375&lt;C$6,0,VLOOKUP(C375,index!$A:$M,2,0))</f>
        <v>0</v>
      </c>
      <c r="G375" s="57" t="str">
        <f t="shared" si="132"/>
        <v/>
      </c>
      <c r="H375" s="58" t="str">
        <f>IF(G375="I",$K375,IF(G375="II",$K375-SUM(H$8:H374),IF(G375="III",$K375-SUM(H$8:H374),IF(G375="IV",$K375-SUM(H$8:H374),IF(G375="V",1-SUM(H$8:H374)," ")))))</f>
        <v xml:space="preserve"> </v>
      </c>
      <c r="I375" s="66" t="str">
        <f t="shared" si="133"/>
        <v/>
      </c>
      <c r="L375" s="62" t="str">
        <f t="shared" si="138"/>
        <v xml:space="preserve"> </v>
      </c>
      <c r="P375" s="58" t="str">
        <f>IF(O375="Plus",$K375,IF(O375="Basis",$K375-SUM(P$8:P374),IF(O375="Breedte",$K375-SUM(P$8:P374),IF(O374="Breedte",1-SUM(P$8:P374)," "))))</f>
        <v xml:space="preserve"> </v>
      </c>
      <c r="Q375" s="56" t="str">
        <f t="shared" si="139"/>
        <v/>
      </c>
      <c r="R375" s="196">
        <f t="shared" si="134"/>
        <v>0</v>
      </c>
      <c r="S375" s="1">
        <f t="shared" si="140"/>
        <v>-1</v>
      </c>
      <c r="T375" s="2">
        <f t="shared" si="141"/>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42"/>
        <v>1</v>
      </c>
      <c r="Z375" s="1">
        <f t="shared" si="143"/>
        <v>1</v>
      </c>
      <c r="AA375" s="1">
        <f t="shared" si="144"/>
        <v>1</v>
      </c>
      <c r="AB375" s="1">
        <f t="shared" si="145"/>
        <v>1</v>
      </c>
      <c r="AD375" s="1">
        <f t="shared" si="146"/>
        <v>-1</v>
      </c>
      <c r="AE375" s="2">
        <f t="shared" si="14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48"/>
        <v>1</v>
      </c>
    </row>
    <row r="376" spans="1:36" ht="12" customHeight="1" x14ac:dyDescent="0.15">
      <c r="A376" s="64">
        <f t="shared" si="135"/>
        <v>0</v>
      </c>
      <c r="B376" s="64">
        <f t="shared" si="136"/>
        <v>0</v>
      </c>
      <c r="C376" s="57">
        <f t="shared" si="137"/>
        <v>-1</v>
      </c>
      <c r="F376" s="59">
        <f>IF(C376&lt;C$6,0,VLOOKUP(C376,index!$A:$M,2,0))</f>
        <v>0</v>
      </c>
      <c r="G376" s="57" t="str">
        <f t="shared" si="132"/>
        <v/>
      </c>
      <c r="H376" s="58" t="str">
        <f>IF(G376="I",$K376,IF(G376="II",$K376-SUM(H$8:H375),IF(G376="III",$K376-SUM(H$8:H375),IF(G376="IV",$K376-SUM(H$8:H375),IF(G376="V",1-SUM(H$8:H375)," ")))))</f>
        <v xml:space="preserve"> </v>
      </c>
      <c r="I376" s="66" t="str">
        <f t="shared" si="133"/>
        <v/>
      </c>
      <c r="L376" s="62" t="str">
        <f t="shared" si="138"/>
        <v xml:space="preserve"> </v>
      </c>
      <c r="P376" s="58" t="str">
        <f>IF(O376="Plus",$K376,IF(O376="Basis",$K376-SUM(P$8:P375),IF(O376="Breedte",$K376-SUM(P$8:P375),IF(O375="Breedte",1-SUM(P$8:P375)," "))))</f>
        <v xml:space="preserve"> </v>
      </c>
      <c r="Q376" s="56" t="str">
        <f t="shared" si="139"/>
        <v/>
      </c>
      <c r="R376" s="196">
        <f t="shared" si="134"/>
        <v>0</v>
      </c>
      <c r="S376" s="1">
        <f t="shared" si="140"/>
        <v>-1</v>
      </c>
      <c r="T376" s="2">
        <f t="shared" si="141"/>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42"/>
        <v>1</v>
      </c>
      <c r="Z376" s="1">
        <f t="shared" si="143"/>
        <v>1</v>
      </c>
      <c r="AA376" s="1">
        <f t="shared" si="144"/>
        <v>1</v>
      </c>
      <c r="AB376" s="1">
        <f t="shared" si="145"/>
        <v>1</v>
      </c>
      <c r="AD376" s="1">
        <f t="shared" si="146"/>
        <v>-1</v>
      </c>
      <c r="AE376" s="2">
        <f t="shared" si="14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48"/>
        <v>1</v>
      </c>
    </row>
    <row r="377" spans="1:36" ht="12" customHeight="1" x14ac:dyDescent="0.15">
      <c r="A377" s="64">
        <f t="shared" si="135"/>
        <v>0</v>
      </c>
      <c r="B377" s="64">
        <f t="shared" si="136"/>
        <v>0</v>
      </c>
      <c r="C377" s="57">
        <f t="shared" si="137"/>
        <v>-1</v>
      </c>
      <c r="F377" s="59">
        <f>IF(C377&lt;C$6,0,VLOOKUP(C377,index!$A:$M,2,0))</f>
        <v>0</v>
      </c>
      <c r="G377" s="57" t="str">
        <f t="shared" si="132"/>
        <v/>
      </c>
      <c r="H377" s="58" t="str">
        <f>IF(G377="I",$K377,IF(G377="II",$K377-SUM(H$8:H376),IF(G377="III",$K377-SUM(H$8:H376),IF(G377="IV",$K377-SUM(H$8:H376),IF(G377="V",1-SUM(H$8:H376)," ")))))</f>
        <v xml:space="preserve"> </v>
      </c>
      <c r="I377" s="66" t="str">
        <f t="shared" si="133"/>
        <v/>
      </c>
      <c r="L377" s="62" t="str">
        <f t="shared" si="138"/>
        <v xml:space="preserve"> </v>
      </c>
      <c r="P377" s="58" t="str">
        <f>IF(O377="Plus",$K377,IF(O377="Basis",$K377-SUM(P$8:P376),IF(O377="Breedte",$K377-SUM(P$8:P376),IF(O376="Breedte",1-SUM(P$8:P376)," "))))</f>
        <v xml:space="preserve"> </v>
      </c>
      <c r="Q377" s="56" t="str">
        <f t="shared" si="139"/>
        <v/>
      </c>
      <c r="R377" s="196">
        <f t="shared" si="134"/>
        <v>0</v>
      </c>
      <c r="S377" s="1">
        <f t="shared" si="140"/>
        <v>-1</v>
      </c>
      <c r="T377" s="2">
        <f t="shared" si="141"/>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42"/>
        <v>1</v>
      </c>
      <c r="Z377" s="1">
        <f t="shared" si="143"/>
        <v>1</v>
      </c>
      <c r="AA377" s="1">
        <f t="shared" si="144"/>
        <v>1</v>
      </c>
      <c r="AB377" s="1">
        <f t="shared" si="145"/>
        <v>1</v>
      </c>
      <c r="AD377" s="1">
        <f t="shared" si="146"/>
        <v>-1</v>
      </c>
      <c r="AE377" s="2">
        <f t="shared" si="14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48"/>
        <v>1</v>
      </c>
    </row>
    <row r="378" spans="1:36" ht="12" customHeight="1" x14ac:dyDescent="0.15">
      <c r="A378" s="64">
        <f t="shared" si="135"/>
        <v>0</v>
      </c>
      <c r="B378" s="64">
        <f t="shared" si="136"/>
        <v>0</v>
      </c>
      <c r="C378" s="57">
        <f t="shared" si="137"/>
        <v>-1</v>
      </c>
      <c r="F378" s="59">
        <f>IF(C378&lt;C$6,0,VLOOKUP(C378,index!$A:$M,2,0))</f>
        <v>0</v>
      </c>
      <c r="G378" s="57" t="str">
        <f t="shared" si="132"/>
        <v/>
      </c>
      <c r="H378" s="58" t="str">
        <f>IF(G378="I",$K378,IF(G378="II",$K378-SUM(H$8:H377),IF(G378="III",$K378-SUM(H$8:H377),IF(G378="IV",$K378-SUM(H$8:H377),IF(G378="V",1-SUM(H$8:H377)," ")))))</f>
        <v xml:space="preserve"> </v>
      </c>
      <c r="I378" s="66" t="str">
        <f t="shared" si="133"/>
        <v/>
      </c>
      <c r="L378" s="62" t="str">
        <f t="shared" si="138"/>
        <v xml:space="preserve"> </v>
      </c>
      <c r="P378" s="58" t="str">
        <f>IF(O378="Plus",$K378,IF(O378="Basis",$K378-SUM(P$8:P377),IF(O378="Breedte",$K378-SUM(P$8:P377),IF(O377="Breedte",1-SUM(P$8:P377)," "))))</f>
        <v xml:space="preserve"> </v>
      </c>
      <c r="Q378" s="56" t="str">
        <f t="shared" si="139"/>
        <v/>
      </c>
      <c r="R378" s="196">
        <f t="shared" si="134"/>
        <v>0</v>
      </c>
      <c r="S378" s="1">
        <f t="shared" si="140"/>
        <v>-1</v>
      </c>
      <c r="T378" s="2">
        <f t="shared" si="141"/>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42"/>
        <v>1</v>
      </c>
      <c r="Z378" s="1">
        <f t="shared" si="143"/>
        <v>1</v>
      </c>
      <c r="AA378" s="1">
        <f t="shared" si="144"/>
        <v>1</v>
      </c>
      <c r="AB378" s="1">
        <f t="shared" si="145"/>
        <v>1</v>
      </c>
      <c r="AD378" s="1">
        <f t="shared" si="146"/>
        <v>-1</v>
      </c>
      <c r="AE378" s="2">
        <f t="shared" si="14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48"/>
        <v>1</v>
      </c>
    </row>
    <row r="379" spans="1:36" ht="12" customHeight="1" x14ac:dyDescent="0.15">
      <c r="A379" s="64">
        <f t="shared" si="135"/>
        <v>0</v>
      </c>
      <c r="B379" s="64">
        <f t="shared" si="136"/>
        <v>0</v>
      </c>
      <c r="C379" s="57">
        <f t="shared" si="137"/>
        <v>-1</v>
      </c>
      <c r="F379" s="59">
        <f>IF(C379&lt;C$6,0,VLOOKUP(C379,index!$A:$M,2,0))</f>
        <v>0</v>
      </c>
      <c r="G379" s="57" t="str">
        <f t="shared" si="132"/>
        <v/>
      </c>
      <c r="H379" s="58" t="str">
        <f>IF(G379="I",$K379,IF(G379="II",$K379-SUM(H$8:H378),IF(G379="III",$K379-SUM(H$8:H378),IF(G379="IV",$K379-SUM(H$8:H378),IF(G379="V",1-SUM(H$8:H378)," ")))))</f>
        <v xml:space="preserve"> </v>
      </c>
      <c r="I379" s="66" t="str">
        <f t="shared" si="133"/>
        <v/>
      </c>
      <c r="L379" s="62" t="str">
        <f t="shared" si="138"/>
        <v xml:space="preserve"> </v>
      </c>
      <c r="P379" s="58" t="str">
        <f>IF(O379="Plus",$K379,IF(O379="Basis",$K379-SUM(P$8:P378),IF(O379="Breedte",$K379-SUM(P$8:P378),IF(O378="Breedte",1-SUM(P$8:P378)," "))))</f>
        <v xml:space="preserve"> </v>
      </c>
      <c r="Q379" s="56" t="str">
        <f t="shared" si="139"/>
        <v/>
      </c>
      <c r="R379" s="196">
        <f t="shared" si="134"/>
        <v>0</v>
      </c>
      <c r="S379" s="1">
        <f t="shared" si="140"/>
        <v>-1</v>
      </c>
      <c r="T379" s="2">
        <f t="shared" si="141"/>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42"/>
        <v>1</v>
      </c>
      <c r="Z379" s="1">
        <f t="shared" si="143"/>
        <v>1</v>
      </c>
      <c r="AA379" s="1">
        <f t="shared" si="144"/>
        <v>1</v>
      </c>
      <c r="AB379" s="1">
        <f t="shared" si="145"/>
        <v>1</v>
      </c>
      <c r="AD379" s="1">
        <f t="shared" si="146"/>
        <v>-1</v>
      </c>
      <c r="AE379" s="2">
        <f t="shared" si="14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48"/>
        <v>1</v>
      </c>
    </row>
    <row r="380" spans="1:36" ht="12" customHeight="1" x14ac:dyDescent="0.15">
      <c r="A380" s="64">
        <f t="shared" si="135"/>
        <v>0</v>
      </c>
      <c r="B380" s="64">
        <f t="shared" si="136"/>
        <v>0</v>
      </c>
      <c r="C380" s="57">
        <f t="shared" si="137"/>
        <v>-1</v>
      </c>
      <c r="F380" s="59">
        <f>IF(C380&lt;C$6,0,VLOOKUP(C380,index!$A:$M,2,0))</f>
        <v>0</v>
      </c>
      <c r="G380" s="57" t="str">
        <f t="shared" si="132"/>
        <v/>
      </c>
      <c r="H380" s="58" t="str">
        <f>IF(G380="I",$K380,IF(G380="II",$K380-SUM(H$8:H379),IF(G380="III",$K380-SUM(H$8:H379),IF(G380="IV",$K380-SUM(H$8:H379),IF(G380="V",1-SUM(H$8:H379)," ")))))</f>
        <v xml:space="preserve"> </v>
      </c>
      <c r="I380" s="66" t="str">
        <f t="shared" si="133"/>
        <v/>
      </c>
      <c r="L380" s="62" t="str">
        <f t="shared" si="138"/>
        <v xml:space="preserve"> </v>
      </c>
      <c r="P380" s="58" t="str">
        <f>IF(O380="Plus",$K380,IF(O380="Basis",$K380-SUM(P$8:P379),IF(O380="Breedte",$K380-SUM(P$8:P379),IF(O379="Breedte",1-SUM(P$8:P379)," "))))</f>
        <v xml:space="preserve"> </v>
      </c>
      <c r="Q380" s="56" t="str">
        <f t="shared" si="139"/>
        <v/>
      </c>
      <c r="R380" s="196">
        <f t="shared" si="134"/>
        <v>0</v>
      </c>
      <c r="S380" s="1">
        <f t="shared" si="140"/>
        <v>-1</v>
      </c>
      <c r="T380" s="2">
        <f t="shared" si="141"/>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42"/>
        <v>1</v>
      </c>
      <c r="Z380" s="1">
        <f t="shared" si="143"/>
        <v>1</v>
      </c>
      <c r="AA380" s="1">
        <f t="shared" si="144"/>
        <v>1</v>
      </c>
      <c r="AB380" s="1">
        <f t="shared" si="145"/>
        <v>1</v>
      </c>
      <c r="AD380" s="1">
        <f t="shared" si="146"/>
        <v>-1</v>
      </c>
      <c r="AE380" s="2">
        <f t="shared" si="14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48"/>
        <v>1</v>
      </c>
    </row>
    <row r="381" spans="1:36" ht="12" customHeight="1" x14ac:dyDescent="0.15">
      <c r="A381" s="64">
        <f t="shared" si="135"/>
        <v>0</v>
      </c>
      <c r="B381" s="64">
        <f t="shared" si="136"/>
        <v>0</v>
      </c>
      <c r="C381" s="57">
        <f t="shared" si="137"/>
        <v>-1</v>
      </c>
      <c r="F381" s="59">
        <f>IF(C381&lt;C$6,0,VLOOKUP(C381,index!$A:$M,2,0))</f>
        <v>0</v>
      </c>
      <c r="G381" s="57" t="str">
        <f t="shared" si="132"/>
        <v/>
      </c>
      <c r="H381" s="58" t="str">
        <f>IF(G381="I",$K381,IF(G381="II",$K381-SUM(H$8:H380),IF(G381="III",$K381-SUM(H$8:H380),IF(G381="IV",$K381-SUM(H$8:H380),IF(G381="V",1-SUM(H$8:H380)," ")))))</f>
        <v xml:space="preserve"> </v>
      </c>
      <c r="I381" s="66" t="str">
        <f t="shared" si="133"/>
        <v/>
      </c>
      <c r="L381" s="62" t="str">
        <f t="shared" si="138"/>
        <v xml:space="preserve"> </v>
      </c>
      <c r="P381" s="58" t="str">
        <f>IF(O381="Plus",$K381,IF(O381="Basis",$K381-SUM(P$8:P380),IF(O381="Breedte",$K381-SUM(P$8:P380),IF(O380="Breedte",1-SUM(P$8:P380)," "))))</f>
        <v xml:space="preserve"> </v>
      </c>
      <c r="Q381" s="56" t="str">
        <f t="shared" si="139"/>
        <v/>
      </c>
      <c r="R381" s="196">
        <f t="shared" si="134"/>
        <v>0</v>
      </c>
      <c r="S381" s="1">
        <f t="shared" si="140"/>
        <v>-1</v>
      </c>
      <c r="T381" s="2">
        <f t="shared" si="141"/>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42"/>
        <v>1</v>
      </c>
      <c r="Z381" s="1">
        <f t="shared" si="143"/>
        <v>1</v>
      </c>
      <c r="AA381" s="1">
        <f t="shared" si="144"/>
        <v>1</v>
      </c>
      <c r="AB381" s="1">
        <f t="shared" si="145"/>
        <v>1</v>
      </c>
      <c r="AD381" s="1">
        <f t="shared" si="146"/>
        <v>-1</v>
      </c>
      <c r="AE381" s="2">
        <f t="shared" si="14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48"/>
        <v>1</v>
      </c>
    </row>
    <row r="382" spans="1:36" ht="12" customHeight="1" x14ac:dyDescent="0.15">
      <c r="A382" s="64">
        <f t="shared" si="135"/>
        <v>0</v>
      </c>
      <c r="B382" s="64">
        <f t="shared" si="136"/>
        <v>0</v>
      </c>
      <c r="C382" s="57">
        <f t="shared" si="137"/>
        <v>-1</v>
      </c>
      <c r="F382" s="59">
        <f>IF(C382&lt;C$6,0,VLOOKUP(C382,index!$A:$M,2,0))</f>
        <v>0</v>
      </c>
      <c r="G382" s="57" t="str">
        <f t="shared" si="132"/>
        <v/>
      </c>
      <c r="H382" s="58" t="str">
        <f>IF(G382="I",$K382,IF(G382="II",$K382-SUM(H$8:H381),IF(G382="III",$K382-SUM(H$8:H381),IF(G382="IV",$K382-SUM(H$8:H381),IF(G382="V",1-SUM(H$8:H381)," ")))))</f>
        <v xml:space="preserve"> </v>
      </c>
      <c r="I382" s="66" t="str">
        <f t="shared" si="133"/>
        <v/>
      </c>
      <c r="L382" s="62" t="str">
        <f t="shared" si="138"/>
        <v xml:space="preserve"> </v>
      </c>
      <c r="P382" s="58" t="str">
        <f>IF(O382="Plus",$K382,IF(O382="Basis",$K382-SUM(P$8:P381),IF(O382="Breedte",$K382-SUM(P$8:P381),IF(O381="Breedte",1-SUM(P$8:P381)," "))))</f>
        <v xml:space="preserve"> </v>
      </c>
      <c r="Q382" s="56" t="str">
        <f t="shared" si="139"/>
        <v/>
      </c>
      <c r="R382" s="196">
        <f t="shared" si="134"/>
        <v>0</v>
      </c>
      <c r="S382" s="1">
        <f t="shared" si="140"/>
        <v>-1</v>
      </c>
      <c r="T382" s="2">
        <f t="shared" si="141"/>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42"/>
        <v>1</v>
      </c>
      <c r="Z382" s="1">
        <f t="shared" si="143"/>
        <v>1</v>
      </c>
      <c r="AA382" s="1">
        <f t="shared" si="144"/>
        <v>1</v>
      </c>
      <c r="AB382" s="1">
        <f t="shared" si="145"/>
        <v>1</v>
      </c>
      <c r="AD382" s="1">
        <f t="shared" si="146"/>
        <v>-1</v>
      </c>
      <c r="AE382" s="2">
        <f t="shared" si="14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48"/>
        <v>1</v>
      </c>
    </row>
    <row r="383" spans="1:36" ht="12" customHeight="1" x14ac:dyDescent="0.15">
      <c r="A383" s="64">
        <f t="shared" si="135"/>
        <v>0</v>
      </c>
      <c r="B383" s="64">
        <f t="shared" si="136"/>
        <v>0</v>
      </c>
      <c r="C383" s="57">
        <f t="shared" si="137"/>
        <v>-1</v>
      </c>
      <c r="F383" s="59">
        <f>IF(C383&lt;C$6,0,VLOOKUP(C383,index!$A:$M,2,0))</f>
        <v>0</v>
      </c>
      <c r="G383" s="57" t="str">
        <f t="shared" si="132"/>
        <v/>
      </c>
      <c r="H383" s="58" t="str">
        <f>IF(G383="I",$K383,IF(G383="II",$K383-SUM(H$8:H382),IF(G383="III",$K383-SUM(H$8:H382),IF(G383="IV",$K383-SUM(H$8:H382),IF(G383="V",1-SUM(H$8:H382)," ")))))</f>
        <v xml:space="preserve"> </v>
      </c>
      <c r="I383" s="66" t="str">
        <f t="shared" si="133"/>
        <v/>
      </c>
      <c r="L383" s="62" t="str">
        <f t="shared" si="138"/>
        <v xml:space="preserve"> </v>
      </c>
      <c r="P383" s="58" t="str">
        <f>IF(O383="Plus",$K383,IF(O383="Basis",$K383-SUM(P$8:P382),IF(O383="Breedte",$K383-SUM(P$8:P382),IF(O382="Breedte",1-SUM(P$8:P382)," "))))</f>
        <v xml:space="preserve"> </v>
      </c>
      <c r="Q383" s="56" t="str">
        <f t="shared" si="139"/>
        <v/>
      </c>
      <c r="R383" s="196">
        <f t="shared" si="134"/>
        <v>0</v>
      </c>
      <c r="S383" s="1">
        <f t="shared" si="140"/>
        <v>-1</v>
      </c>
      <c r="T383" s="2">
        <f t="shared" si="141"/>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42"/>
        <v>1</v>
      </c>
      <c r="Z383" s="1">
        <f t="shared" si="143"/>
        <v>1</v>
      </c>
      <c r="AA383" s="1">
        <f t="shared" si="144"/>
        <v>1</v>
      </c>
      <c r="AB383" s="1">
        <f t="shared" si="145"/>
        <v>1</v>
      </c>
      <c r="AD383" s="1">
        <f t="shared" si="146"/>
        <v>-1</v>
      </c>
      <c r="AE383" s="2">
        <f t="shared" si="14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48"/>
        <v>1</v>
      </c>
    </row>
    <row r="384" spans="1:36" ht="12" customHeight="1" x14ac:dyDescent="0.15">
      <c r="A384" s="64">
        <f t="shared" si="135"/>
        <v>0</v>
      </c>
      <c r="B384" s="64">
        <f t="shared" si="136"/>
        <v>0</v>
      </c>
      <c r="C384" s="57">
        <f t="shared" si="137"/>
        <v>-1</v>
      </c>
      <c r="F384" s="59">
        <f>IF(C384&lt;C$6,0,VLOOKUP(C384,index!$A:$M,2,0))</f>
        <v>0</v>
      </c>
      <c r="G384" s="57" t="str">
        <f t="shared" si="132"/>
        <v/>
      </c>
      <c r="H384" s="58" t="str">
        <f>IF(G384="I",$K384,IF(G384="II",$K384-SUM(H$8:H383),IF(G384="III",$K384-SUM(H$8:H383),IF(G384="IV",$K384-SUM(H$8:H383),IF(G384="V",1-SUM(H$8:H383)," ")))))</f>
        <v xml:space="preserve"> </v>
      </c>
      <c r="I384" s="66" t="str">
        <f t="shared" si="133"/>
        <v/>
      </c>
      <c r="L384" s="62" t="str">
        <f t="shared" si="138"/>
        <v xml:space="preserve"> </v>
      </c>
      <c r="P384" s="58" t="str">
        <f>IF(O384="Plus",$K384,IF(O384="Basis",$K384-SUM(P$8:P383),IF(O384="Breedte",$K384-SUM(P$8:P383),IF(O383="Breedte",1-SUM(P$8:P383)," "))))</f>
        <v xml:space="preserve"> </v>
      </c>
      <c r="Q384" s="56" t="str">
        <f t="shared" si="139"/>
        <v/>
      </c>
      <c r="R384" s="196">
        <f t="shared" si="134"/>
        <v>0</v>
      </c>
      <c r="S384" s="1">
        <f t="shared" si="140"/>
        <v>-1</v>
      </c>
      <c r="T384" s="2">
        <f t="shared" si="141"/>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42"/>
        <v>1</v>
      </c>
      <c r="Z384" s="1">
        <f t="shared" si="143"/>
        <v>1</v>
      </c>
      <c r="AA384" s="1">
        <f t="shared" si="144"/>
        <v>1</v>
      </c>
      <c r="AB384" s="1">
        <f t="shared" si="145"/>
        <v>1</v>
      </c>
      <c r="AD384" s="1">
        <f t="shared" si="146"/>
        <v>-1</v>
      </c>
      <c r="AE384" s="2">
        <f t="shared" si="14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48"/>
        <v>1</v>
      </c>
    </row>
    <row r="385" spans="1:36" ht="12" customHeight="1" x14ac:dyDescent="0.15">
      <c r="A385" s="64">
        <f t="shared" ref="A385:A448" si="149">IF(I385="A",25,IF(I385="B",25,IF(I385="C",25,IF(I385="D",15,IF(I385="E",10,0)))))</f>
        <v>0</v>
      </c>
      <c r="B385" s="64">
        <f>IF(G385="I",20,IF(G385="II",20,IF(G385="III",20,IF(G385="IV",20,IF(G385="V",20,0)))))</f>
        <v>0</v>
      </c>
      <c r="C385" s="57">
        <f t="shared" ref="C385:C448" si="150">IF(C384-1&lt;C$6,C$6-1,C384-1)</f>
        <v>-1</v>
      </c>
      <c r="F385" s="59">
        <f>IF(C385&lt;C$6,0,VLOOKUP(C385,index!$A:$M,2,0))</f>
        <v>0</v>
      </c>
      <c r="G385" s="57" t="str">
        <f t="shared" si="132"/>
        <v/>
      </c>
      <c r="H385" s="58" t="str">
        <f>IF(G385="I",$K385,IF(G385="II",$K385-SUM(H$8:H384),IF(G385="III",$K385-SUM(H$8:H384),IF(G385="IV",$K385-SUM(H$8:H384),IF(G385="V",1-SUM(H$8:H384)," ")))))</f>
        <v xml:space="preserve"> </v>
      </c>
      <c r="I385" s="66" t="str">
        <f t="shared" ref="I385:I448" si="151">IF(AND(F385&gt;209,F386&lt;210),"A",IF(AND(F385&gt;199,F386&lt;200),"B",IF(AND(F385&gt;189,F386&lt;190),"C",IF(AND(F385&gt;180,F386&lt;181),"D",IF(AND(F385&gt;109,F386&lt;110),"E","")))))</f>
        <v/>
      </c>
      <c r="L385" s="62" t="str">
        <f t="shared" ref="L385:L448" si="152">IF(U385=2,"Plus",IF(W385=2,"Basis",IF(X385=2,"Breedte"," ")))</f>
        <v xml:space="preserve"> </v>
      </c>
      <c r="P385" s="58" t="str">
        <f>IF(O385="Plus",$K385,IF(O385="Basis",$K385-SUM(P$8:P384),IF(O385="Breedte",$K385-SUM(P$8:P384),IF(O384="Breedte",1-SUM(P$8:P384)," "))))</f>
        <v xml:space="preserve"> </v>
      </c>
      <c r="Q385" s="56" t="str">
        <f t="shared" ref="Q385:Q448" si="153">IF(L384="plus",CONCATENATE(E385,", "),IF(L384="basis",IF(E385=0,"",CONCATENATE(E385,", ")),CONCATENATE(Q384,IF(E385=0,"",CONCATENATE(E385,", ")))))</f>
        <v/>
      </c>
      <c r="R385" s="196">
        <f t="shared" si="134"/>
        <v>0</v>
      </c>
      <c r="S385" s="1">
        <f t="shared" si="140"/>
        <v>-1</v>
      </c>
      <c r="T385" s="2">
        <f t="shared" si="141"/>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42"/>
        <v>1</v>
      </c>
      <c r="Z385" s="1">
        <f t="shared" si="143"/>
        <v>1</v>
      </c>
      <c r="AA385" s="1">
        <f t="shared" si="144"/>
        <v>1</v>
      </c>
      <c r="AB385" s="1">
        <f t="shared" si="145"/>
        <v>1</v>
      </c>
      <c r="AD385" s="1">
        <f t="shared" si="146"/>
        <v>-1</v>
      </c>
      <c r="AE385" s="2">
        <f t="shared" si="14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48"/>
        <v>1</v>
      </c>
    </row>
    <row r="386" spans="1:36" ht="12" customHeight="1" x14ac:dyDescent="0.15">
      <c r="A386" s="64">
        <f t="shared" si="149"/>
        <v>0</v>
      </c>
      <c r="B386" s="64">
        <f t="shared" ref="B386:B448" si="154">IF(G386="I",20,IF(G386="II",20,IF(G386="III",20,IF(G386="IV",20,IF(G386="V",20,0)))))</f>
        <v>0</v>
      </c>
      <c r="C386" s="57">
        <f t="shared" si="150"/>
        <v>-1</v>
      </c>
      <c r="F386" s="59">
        <f>IF(C386&lt;C$6,0,VLOOKUP(C386,index!$A:$M,2,0))</f>
        <v>0</v>
      </c>
      <c r="G386" s="57" t="str">
        <f t="shared" si="132"/>
        <v/>
      </c>
      <c r="H386" s="58" t="str">
        <f>IF(G386="I",$K386,IF(G386="II",$K386-SUM(H$8:H385),IF(G386="III",$K386-SUM(H$8:H385),IF(G386="IV",$K386-SUM(H$8:H385),IF(G386="V",1-SUM(H$8:H385)," ")))))</f>
        <v xml:space="preserve"> </v>
      </c>
      <c r="I386" s="66" t="str">
        <f t="shared" si="151"/>
        <v/>
      </c>
      <c r="L386" s="62" t="str">
        <f t="shared" si="152"/>
        <v xml:space="preserve"> </v>
      </c>
      <c r="P386" s="58" t="str">
        <f>IF(O386="Plus",$K386,IF(O386="Basis",$K386-SUM(P$8:P385),IF(O386="Breedte",$K386-SUM(P$8:P385),IF(O385="Breedte",1-SUM(P$8:P385)," "))))</f>
        <v xml:space="preserve"> </v>
      </c>
      <c r="Q386" s="56" t="str">
        <f t="shared" si="153"/>
        <v/>
      </c>
      <c r="R386" s="196">
        <f t="shared" si="134"/>
        <v>0</v>
      </c>
      <c r="S386" s="1">
        <f t="shared" si="140"/>
        <v>-1</v>
      </c>
      <c r="T386" s="2">
        <f t="shared" si="141"/>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42"/>
        <v>1</v>
      </c>
      <c r="Z386" s="1">
        <f t="shared" si="143"/>
        <v>1</v>
      </c>
      <c r="AA386" s="1">
        <f t="shared" si="144"/>
        <v>1</v>
      </c>
      <c r="AB386" s="1">
        <f t="shared" si="145"/>
        <v>1</v>
      </c>
      <c r="AD386" s="1">
        <f t="shared" si="146"/>
        <v>-1</v>
      </c>
      <c r="AE386" s="2">
        <f t="shared" si="14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48"/>
        <v>1</v>
      </c>
    </row>
    <row r="387" spans="1:36" ht="12" customHeight="1" x14ac:dyDescent="0.15">
      <c r="A387" s="64">
        <f t="shared" si="149"/>
        <v>0</v>
      </c>
      <c r="B387" s="64">
        <f t="shared" si="154"/>
        <v>0</v>
      </c>
      <c r="C387" s="57">
        <f t="shared" si="150"/>
        <v>-1</v>
      </c>
      <c r="F387" s="59">
        <f>IF(C387&lt;C$6,0,VLOOKUP(C387,index!$A:$M,2,0))</f>
        <v>0</v>
      </c>
      <c r="G387" s="57" t="str">
        <f t="shared" si="132"/>
        <v/>
      </c>
      <c r="H387" s="58" t="str">
        <f>IF(G387="I",$K387,IF(G387="II",$K387-SUM(H$8:H386),IF(G387="III",$K387-SUM(H$8:H386),IF(G387="IV",$K387-SUM(H$8:H386),IF(G387="V",1-SUM(H$8:H386)," ")))))</f>
        <v xml:space="preserve"> </v>
      </c>
      <c r="I387" s="66" t="str">
        <f t="shared" si="151"/>
        <v/>
      </c>
      <c r="L387" s="62" t="str">
        <f t="shared" si="152"/>
        <v xml:space="preserve"> </v>
      </c>
      <c r="P387" s="58" t="str">
        <f>IF(O387="Plus",$K387,IF(O387="Basis",$K387-SUM(P$8:P386),IF(O387="Breedte",$K387-SUM(P$8:P386),IF(O386="Breedte",1-SUM(P$8:P386)," "))))</f>
        <v xml:space="preserve"> </v>
      </c>
      <c r="Q387" s="56" t="str">
        <f t="shared" si="153"/>
        <v/>
      </c>
      <c r="R387" s="196">
        <f t="shared" si="134"/>
        <v>0</v>
      </c>
      <c r="S387" s="1">
        <f t="shared" si="140"/>
        <v>-1</v>
      </c>
      <c r="T387" s="2">
        <f t="shared" si="141"/>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42"/>
        <v>1</v>
      </c>
      <c r="Z387" s="1">
        <f t="shared" si="143"/>
        <v>1</v>
      </c>
      <c r="AA387" s="1">
        <f t="shared" si="144"/>
        <v>1</v>
      </c>
      <c r="AB387" s="1">
        <f t="shared" si="145"/>
        <v>1</v>
      </c>
      <c r="AD387" s="1">
        <f t="shared" si="146"/>
        <v>-1</v>
      </c>
      <c r="AE387" s="2">
        <f t="shared" si="14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48"/>
        <v>1</v>
      </c>
    </row>
    <row r="388" spans="1:36" ht="12" customHeight="1" x14ac:dyDescent="0.15">
      <c r="A388" s="64">
        <f t="shared" si="149"/>
        <v>0</v>
      </c>
      <c r="B388" s="64">
        <f t="shared" si="154"/>
        <v>0</v>
      </c>
      <c r="C388" s="57">
        <f t="shared" si="150"/>
        <v>-1</v>
      </c>
      <c r="F388" s="59">
        <f>IF(C388&lt;C$6,0,VLOOKUP(C388,index!$A:$M,2,0))</f>
        <v>0</v>
      </c>
      <c r="G388" s="57" t="str">
        <f t="shared" si="132"/>
        <v/>
      </c>
      <c r="H388" s="58" t="str">
        <f>IF(G388="I",$K388,IF(G388="II",$K388-SUM(H$8:H387),IF(G388="III",$K388-SUM(H$8:H387),IF(G388="IV",$K388-SUM(H$8:H387),IF(G388="V",1-SUM(H$8:H387)," ")))))</f>
        <v xml:space="preserve"> </v>
      </c>
      <c r="I388" s="66" t="str">
        <f t="shared" si="151"/>
        <v/>
      </c>
      <c r="L388" s="62" t="str">
        <f t="shared" si="152"/>
        <v xml:space="preserve"> </v>
      </c>
      <c r="P388" s="58" t="str">
        <f>IF(O388="Plus",$K388,IF(O388="Basis",$K388-SUM(P$8:P387),IF(O388="Breedte",$K388-SUM(P$8:P387),IF(O387="Breedte",1-SUM(P$8:P387)," "))))</f>
        <v xml:space="preserve"> </v>
      </c>
      <c r="Q388" s="56" t="str">
        <f t="shared" si="153"/>
        <v/>
      </c>
      <c r="R388" s="196">
        <f t="shared" si="134"/>
        <v>0</v>
      </c>
      <c r="S388" s="1">
        <f t="shared" si="140"/>
        <v>-1</v>
      </c>
      <c r="T388" s="2">
        <f t="shared" si="141"/>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42"/>
        <v>1</v>
      </c>
      <c r="Z388" s="1">
        <f t="shared" si="143"/>
        <v>1</v>
      </c>
      <c r="AA388" s="1">
        <f t="shared" si="144"/>
        <v>1</v>
      </c>
      <c r="AB388" s="1">
        <f t="shared" si="145"/>
        <v>1</v>
      </c>
      <c r="AD388" s="1">
        <f t="shared" si="146"/>
        <v>-1</v>
      </c>
      <c r="AE388" s="2">
        <f t="shared" si="14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48"/>
        <v>1</v>
      </c>
    </row>
    <row r="389" spans="1:36" ht="12" customHeight="1" x14ac:dyDescent="0.15">
      <c r="A389" s="64">
        <f t="shared" si="149"/>
        <v>0</v>
      </c>
      <c r="B389" s="64">
        <f t="shared" si="154"/>
        <v>0</v>
      </c>
      <c r="C389" s="57">
        <f t="shared" si="150"/>
        <v>-1</v>
      </c>
      <c r="F389" s="59">
        <f>IF(C389&lt;C$6,0,VLOOKUP(C389,index!$A:$M,2,0))</f>
        <v>0</v>
      </c>
      <c r="G389" s="57" t="str">
        <f t="shared" si="132"/>
        <v/>
      </c>
      <c r="H389" s="58" t="str">
        <f>IF(G389="I",$K389,IF(G389="II",$K389-SUM(H$8:H388),IF(G389="III",$K389-SUM(H$8:H388),IF(G389="IV",$K389-SUM(H$8:H388),IF(G389="V",1-SUM(H$8:H388)," ")))))</f>
        <v xml:space="preserve"> </v>
      </c>
      <c r="I389" s="66" t="str">
        <f t="shared" si="151"/>
        <v/>
      </c>
      <c r="L389" s="62" t="str">
        <f t="shared" si="152"/>
        <v xml:space="preserve"> </v>
      </c>
      <c r="P389" s="58" t="str">
        <f>IF(O389="Plus",$K389,IF(O389="Basis",$K389-SUM(P$8:P388),IF(O389="Breedte",$K389-SUM(P$8:P388),IF(O388="Breedte",1-SUM(P$8:P388)," "))))</f>
        <v xml:space="preserve"> </v>
      </c>
      <c r="Q389" s="56" t="str">
        <f t="shared" si="153"/>
        <v/>
      </c>
      <c r="R389" s="196">
        <f t="shared" si="134"/>
        <v>0</v>
      </c>
      <c r="S389" s="1">
        <f t="shared" si="140"/>
        <v>-1</v>
      </c>
      <c r="T389" s="2">
        <f t="shared" si="141"/>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42"/>
        <v>1</v>
      </c>
      <c r="Z389" s="1">
        <f t="shared" si="143"/>
        <v>1</v>
      </c>
      <c r="AA389" s="1">
        <f t="shared" si="144"/>
        <v>1</v>
      </c>
      <c r="AB389" s="1">
        <f t="shared" si="145"/>
        <v>1</v>
      </c>
      <c r="AD389" s="1">
        <f t="shared" si="146"/>
        <v>-1</v>
      </c>
      <c r="AE389" s="2">
        <f t="shared" si="14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48"/>
        <v>1</v>
      </c>
    </row>
    <row r="390" spans="1:36" ht="12" customHeight="1" x14ac:dyDescent="0.15">
      <c r="A390" s="64">
        <f t="shared" si="149"/>
        <v>0</v>
      </c>
      <c r="B390" s="64">
        <f t="shared" si="154"/>
        <v>0</v>
      </c>
      <c r="C390" s="57">
        <f t="shared" si="150"/>
        <v>-1</v>
      </c>
      <c r="F390" s="59">
        <f>IF(C390&lt;C$6,0,VLOOKUP(C390,index!$A:$M,2,0))</f>
        <v>0</v>
      </c>
      <c r="G390" s="57" t="str">
        <f t="shared" si="132"/>
        <v/>
      </c>
      <c r="H390" s="58" t="str">
        <f>IF(G390="I",$K390,IF(G390="II",$K390-SUM(H$8:H389),IF(G390="III",$K390-SUM(H$8:H389),IF(G390="IV",$K390-SUM(H$8:H389),IF(G390="V",1-SUM(H$8:H389)," ")))))</f>
        <v xml:space="preserve"> </v>
      </c>
      <c r="I390" s="66" t="str">
        <f t="shared" si="151"/>
        <v/>
      </c>
      <c r="L390" s="62" t="str">
        <f t="shared" si="152"/>
        <v xml:space="preserve"> </v>
      </c>
      <c r="P390" s="58" t="str">
        <f>IF(O390="Plus",$K390,IF(O390="Basis",$K390-SUM(P$8:P389),IF(O390="Breedte",$K390-SUM(P$8:P389),IF(O389="Breedte",1-SUM(P$8:P389)," "))))</f>
        <v xml:space="preserve"> </v>
      </c>
      <c r="Q390" s="56" t="str">
        <f t="shared" si="153"/>
        <v/>
      </c>
      <c r="R390" s="196">
        <f t="shared" si="134"/>
        <v>0</v>
      </c>
      <c r="S390" s="1">
        <f t="shared" si="140"/>
        <v>-1</v>
      </c>
      <c r="T390" s="2">
        <f t="shared" si="141"/>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42"/>
        <v>1</v>
      </c>
      <c r="Z390" s="1">
        <f t="shared" si="143"/>
        <v>1</v>
      </c>
      <c r="AA390" s="1">
        <f t="shared" si="144"/>
        <v>1</v>
      </c>
      <c r="AB390" s="1">
        <f t="shared" si="145"/>
        <v>1</v>
      </c>
      <c r="AD390" s="1">
        <f t="shared" si="146"/>
        <v>-1</v>
      </c>
      <c r="AE390" s="2">
        <f t="shared" si="14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48"/>
        <v>1</v>
      </c>
    </row>
    <row r="391" spans="1:36" ht="12" customHeight="1" x14ac:dyDescent="0.15">
      <c r="A391" s="64">
        <f t="shared" si="149"/>
        <v>0</v>
      </c>
      <c r="B391" s="64">
        <f t="shared" si="154"/>
        <v>0</v>
      </c>
      <c r="C391" s="57">
        <f t="shared" si="150"/>
        <v>-1</v>
      </c>
      <c r="F391" s="59">
        <f>IF(C391&lt;C$6,0,VLOOKUP(C391,index!$A:$M,2,0))</f>
        <v>0</v>
      </c>
      <c r="G391" s="57" t="str">
        <f t="shared" si="132"/>
        <v/>
      </c>
      <c r="H391" s="58" t="str">
        <f>IF(G391="I",$K391,IF(G391="II",$K391-SUM(H$8:H390),IF(G391="III",$K391-SUM(H$8:H390),IF(G391="IV",$K391-SUM(H$8:H390),IF(G391="V",1-SUM(H$8:H390)," ")))))</f>
        <v xml:space="preserve"> </v>
      </c>
      <c r="I391" s="66" t="str">
        <f t="shared" si="151"/>
        <v/>
      </c>
      <c r="L391" s="62" t="str">
        <f t="shared" si="152"/>
        <v xml:space="preserve"> </v>
      </c>
      <c r="P391" s="58" t="str">
        <f>IF(O391="Plus",$K391,IF(O391="Basis",$K391-SUM(P$8:P390),IF(O391="Breedte",$K391-SUM(P$8:P390),IF(O390="Breedte",1-SUM(P$8:P390)," "))))</f>
        <v xml:space="preserve"> </v>
      </c>
      <c r="Q391" s="56" t="str">
        <f t="shared" si="153"/>
        <v/>
      </c>
      <c r="R391" s="196">
        <f t="shared" si="134"/>
        <v>0</v>
      </c>
      <c r="S391" s="1">
        <f t="shared" si="140"/>
        <v>-1</v>
      </c>
      <c r="T391" s="2">
        <f t="shared" si="141"/>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42"/>
        <v>1</v>
      </c>
      <c r="Z391" s="1">
        <f t="shared" si="143"/>
        <v>1</v>
      </c>
      <c r="AA391" s="1">
        <f t="shared" si="144"/>
        <v>1</v>
      </c>
      <c r="AB391" s="1">
        <f t="shared" si="145"/>
        <v>1</v>
      </c>
      <c r="AD391" s="1">
        <f t="shared" si="146"/>
        <v>-1</v>
      </c>
      <c r="AE391" s="2">
        <f t="shared" si="14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48"/>
        <v>1</v>
      </c>
    </row>
    <row r="392" spans="1:36" ht="12" customHeight="1" x14ac:dyDescent="0.15">
      <c r="A392" s="64">
        <f t="shared" si="149"/>
        <v>0</v>
      </c>
      <c r="B392" s="64">
        <f t="shared" si="154"/>
        <v>0</v>
      </c>
      <c r="C392" s="57">
        <f t="shared" si="150"/>
        <v>-1</v>
      </c>
      <c r="F392" s="59">
        <f>IF(C392&lt;C$6,0,VLOOKUP(C392,index!$A:$M,2,0))</f>
        <v>0</v>
      </c>
      <c r="G392" s="57" t="str">
        <f t="shared" si="132"/>
        <v/>
      </c>
      <c r="H392" s="58" t="str">
        <f>IF(G392="I",$K392,IF(G392="II",$K392-SUM(H$8:H391),IF(G392="III",$K392-SUM(H$8:H391),IF(G392="IV",$K392-SUM(H$8:H391),IF(G392="V",1-SUM(H$8:H391)," ")))))</f>
        <v xml:space="preserve"> </v>
      </c>
      <c r="I392" s="66" t="str">
        <f t="shared" si="151"/>
        <v/>
      </c>
      <c r="L392" s="62" t="str">
        <f t="shared" si="152"/>
        <v xml:space="preserve"> </v>
      </c>
      <c r="P392" s="58" t="str">
        <f>IF(O392="Plus",$K392,IF(O392="Basis",$K392-SUM(P$8:P391),IF(O392="Breedte",$K392-SUM(P$8:P391),IF(O391="Breedte",1-SUM(P$8:P391)," "))))</f>
        <v xml:space="preserve"> </v>
      </c>
      <c r="Q392" s="56" t="str">
        <f t="shared" si="153"/>
        <v/>
      </c>
      <c r="R392" s="196">
        <f t="shared" si="134"/>
        <v>0</v>
      </c>
      <c r="S392" s="1">
        <f t="shared" si="140"/>
        <v>-1</v>
      </c>
      <c r="T392" s="2">
        <f t="shared" si="141"/>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42"/>
        <v>1</v>
      </c>
      <c r="Z392" s="1">
        <f t="shared" si="143"/>
        <v>1</v>
      </c>
      <c r="AA392" s="1">
        <f t="shared" si="144"/>
        <v>1</v>
      </c>
      <c r="AB392" s="1">
        <f t="shared" si="145"/>
        <v>1</v>
      </c>
      <c r="AD392" s="1">
        <f t="shared" si="146"/>
        <v>-1</v>
      </c>
      <c r="AE392" s="2">
        <f t="shared" si="14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48"/>
        <v>1</v>
      </c>
    </row>
    <row r="393" spans="1:36" ht="12" customHeight="1" x14ac:dyDescent="0.15">
      <c r="A393" s="64">
        <f t="shared" si="149"/>
        <v>0</v>
      </c>
      <c r="B393" s="64">
        <f t="shared" si="154"/>
        <v>0</v>
      </c>
      <c r="C393" s="57">
        <f t="shared" si="150"/>
        <v>-1</v>
      </c>
      <c r="F393" s="59">
        <f>IF(C393&lt;C$6,0,VLOOKUP(C393,index!$A:$M,2,0))</f>
        <v>0</v>
      </c>
      <c r="G393" s="57" t="str">
        <f t="shared" ref="G393:G456" si="155">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si="151"/>
        <v/>
      </c>
      <c r="L393" s="62" t="str">
        <f t="shared" si="152"/>
        <v xml:space="preserve"> </v>
      </c>
      <c r="P393" s="58" t="str">
        <f>IF(O393="Plus",$K393,IF(O393="Basis",$K393-SUM(P$8:P392),IF(O393="Breedte",$K393-SUM(P$8:P392),IF(O392="Breedte",1-SUM(P$8:P392)," "))))</f>
        <v xml:space="preserve"> </v>
      </c>
      <c r="Q393" s="56" t="str">
        <f t="shared" si="153"/>
        <v/>
      </c>
      <c r="R393" s="196">
        <f t="shared" ref="R393:R456" si="156">F393</f>
        <v>0</v>
      </c>
      <c r="S393" s="1">
        <f t="shared" si="140"/>
        <v>-1</v>
      </c>
      <c r="T393" s="2">
        <f t="shared" si="141"/>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si="142"/>
        <v>1</v>
      </c>
      <c r="Z393" s="1">
        <f t="shared" si="143"/>
        <v>1</v>
      </c>
      <c r="AA393" s="1">
        <f t="shared" si="144"/>
        <v>1</v>
      </c>
      <c r="AB393" s="1">
        <f t="shared" si="145"/>
        <v>1</v>
      </c>
      <c r="AD393" s="1">
        <f t="shared" si="146"/>
        <v>-1</v>
      </c>
      <c r="AE393" s="2">
        <f t="shared" si="147"/>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si="148"/>
        <v>1</v>
      </c>
    </row>
    <row r="394" spans="1:36" ht="12" customHeight="1" x14ac:dyDescent="0.15">
      <c r="A394" s="64">
        <f t="shared" si="149"/>
        <v>0</v>
      </c>
      <c r="B394" s="64">
        <f t="shared" si="154"/>
        <v>0</v>
      </c>
      <c r="C394" s="57">
        <f t="shared" si="150"/>
        <v>-1</v>
      </c>
      <c r="F394" s="59">
        <f>IF(C394&lt;C$6,0,VLOOKUP(C394,index!$A:$M,2,0))</f>
        <v>0</v>
      </c>
      <c r="G394" s="57" t="str">
        <f t="shared" si="155"/>
        <v/>
      </c>
      <c r="H394" s="58" t="str">
        <f>IF(G394="I",$K394,IF(G394="II",$K394-SUM(H$8:H393),IF(G394="III",$K394-SUM(H$8:H393),IF(G394="IV",$K394-SUM(H$8:H393),IF(G394="V",1-SUM(H$8:H393)," ")))))</f>
        <v xml:space="preserve"> </v>
      </c>
      <c r="I394" s="66" t="str">
        <f t="shared" si="151"/>
        <v/>
      </c>
      <c r="L394" s="62" t="str">
        <f t="shared" si="152"/>
        <v xml:space="preserve"> </v>
      </c>
      <c r="P394" s="58" t="str">
        <f>IF(O394="Plus",$K394,IF(O394="Basis",$K394-SUM(P$8:P393),IF(O394="Breedte",$K394-SUM(P$8:P393),IF(O393="Breedte",1-SUM(P$8:P393)," "))))</f>
        <v xml:space="preserve"> </v>
      </c>
      <c r="Q394" s="56" t="str">
        <f t="shared" si="153"/>
        <v/>
      </c>
      <c r="R394" s="196">
        <f t="shared" si="156"/>
        <v>0</v>
      </c>
      <c r="S394" s="1">
        <f t="shared" si="140"/>
        <v>-1</v>
      </c>
      <c r="T394" s="2">
        <f t="shared" si="141"/>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42"/>
        <v>1</v>
      </c>
      <c r="Z394" s="1">
        <f t="shared" si="143"/>
        <v>1</v>
      </c>
      <c r="AA394" s="1">
        <f t="shared" si="144"/>
        <v>1</v>
      </c>
      <c r="AB394" s="1">
        <f t="shared" si="145"/>
        <v>1</v>
      </c>
      <c r="AD394" s="1">
        <f t="shared" si="146"/>
        <v>-1</v>
      </c>
      <c r="AE394" s="2">
        <f t="shared" si="147"/>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48"/>
        <v>1</v>
      </c>
    </row>
    <row r="395" spans="1:36" ht="12" customHeight="1" x14ac:dyDescent="0.15">
      <c r="A395" s="64">
        <f t="shared" si="149"/>
        <v>0</v>
      </c>
      <c r="B395" s="64">
        <f t="shared" si="154"/>
        <v>0</v>
      </c>
      <c r="C395" s="57">
        <f t="shared" si="150"/>
        <v>-1</v>
      </c>
      <c r="F395" s="59">
        <f>IF(C395&lt;C$6,0,VLOOKUP(C395,index!$A:$M,2,0))</f>
        <v>0</v>
      </c>
      <c r="G395" s="57" t="str">
        <f t="shared" si="155"/>
        <v/>
      </c>
      <c r="H395" s="58" t="str">
        <f>IF(G395="I",$K395,IF(G395="II",$K395-SUM(H$8:H394),IF(G395="III",$K395-SUM(H$8:H394),IF(G395="IV",$K395-SUM(H$8:H394),IF(G395="V",1-SUM(H$8:H394)," ")))))</f>
        <v xml:space="preserve"> </v>
      </c>
      <c r="I395" s="66" t="str">
        <f t="shared" si="151"/>
        <v/>
      </c>
      <c r="L395" s="62" t="str">
        <f t="shared" si="152"/>
        <v xml:space="preserve"> </v>
      </c>
      <c r="P395" s="58" t="str">
        <f>IF(O395="Plus",$K395,IF(O395="Basis",$K395-SUM(P$8:P394),IF(O395="Breedte",$K395-SUM(P$8:P394),IF(O394="Breedte",1-SUM(P$8:P394)," "))))</f>
        <v xml:space="preserve"> </v>
      </c>
      <c r="Q395" s="56" t="str">
        <f t="shared" si="153"/>
        <v/>
      </c>
      <c r="R395" s="196">
        <f t="shared" si="156"/>
        <v>0</v>
      </c>
      <c r="S395" s="1">
        <f t="shared" si="140"/>
        <v>-1</v>
      </c>
      <c r="T395" s="2">
        <f t="shared" si="141"/>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42"/>
        <v>1</v>
      </c>
      <c r="Z395" s="1">
        <f t="shared" si="143"/>
        <v>1</v>
      </c>
      <c r="AA395" s="1">
        <f t="shared" si="144"/>
        <v>1</v>
      </c>
      <c r="AB395" s="1">
        <f t="shared" si="145"/>
        <v>1</v>
      </c>
      <c r="AD395" s="1">
        <f t="shared" si="146"/>
        <v>-1</v>
      </c>
      <c r="AE395" s="2">
        <f t="shared" si="147"/>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48"/>
        <v>1</v>
      </c>
    </row>
    <row r="396" spans="1:36" ht="12" customHeight="1" x14ac:dyDescent="0.15">
      <c r="A396" s="64">
        <f t="shared" si="149"/>
        <v>0</v>
      </c>
      <c r="B396" s="64">
        <f t="shared" si="154"/>
        <v>0</v>
      </c>
      <c r="C396" s="57">
        <f t="shared" si="150"/>
        <v>-1</v>
      </c>
      <c r="F396" s="59">
        <f>IF(C396&lt;C$6,0,VLOOKUP(C396,index!$A:$M,2,0))</f>
        <v>0</v>
      </c>
      <c r="G396" s="57" t="str">
        <f t="shared" si="155"/>
        <v/>
      </c>
      <c r="H396" s="58" t="str">
        <f>IF(G396="I",$K396,IF(G396="II",$K396-SUM(H$8:H395),IF(G396="III",$K396-SUM(H$8:H395),IF(G396="IV",$K396-SUM(H$8:H395),IF(G396="V",1-SUM(H$8:H395)," ")))))</f>
        <v xml:space="preserve"> </v>
      </c>
      <c r="I396" s="66" t="str">
        <f t="shared" si="151"/>
        <v/>
      </c>
      <c r="L396" s="62" t="str">
        <f t="shared" si="152"/>
        <v xml:space="preserve"> </v>
      </c>
      <c r="P396" s="58" t="str">
        <f>IF(O396="Plus",$K396,IF(O396="Basis",$K396-SUM(P$8:P395),IF(O396="Breedte",$K396-SUM(P$8:P395),IF(O395="Breedte",1-SUM(P$8:P395)," "))))</f>
        <v xml:space="preserve"> </v>
      </c>
      <c r="Q396" s="56" t="str">
        <f t="shared" si="153"/>
        <v/>
      </c>
      <c r="R396" s="196">
        <f t="shared" si="156"/>
        <v>0</v>
      </c>
      <c r="S396" s="1">
        <f t="shared" si="140"/>
        <v>-1</v>
      </c>
      <c r="T396" s="2">
        <f t="shared" si="141"/>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42"/>
        <v>1</v>
      </c>
      <c r="Z396" s="1">
        <f t="shared" si="143"/>
        <v>1</v>
      </c>
      <c r="AA396" s="1">
        <f t="shared" si="144"/>
        <v>1</v>
      </c>
      <c r="AB396" s="1">
        <f t="shared" si="145"/>
        <v>1</v>
      </c>
      <c r="AD396" s="1">
        <f t="shared" si="146"/>
        <v>-1</v>
      </c>
      <c r="AE396" s="2">
        <f t="shared" si="147"/>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48"/>
        <v>1</v>
      </c>
    </row>
    <row r="397" spans="1:36" ht="12" customHeight="1" x14ac:dyDescent="0.15">
      <c r="A397" s="64">
        <f t="shared" si="149"/>
        <v>0</v>
      </c>
      <c r="B397" s="64">
        <f t="shared" si="154"/>
        <v>0</v>
      </c>
      <c r="C397" s="57">
        <f t="shared" si="150"/>
        <v>-1</v>
      </c>
      <c r="F397" s="59">
        <f>IF(C397&lt;C$6,0,VLOOKUP(C397,index!$A:$M,2,0))</f>
        <v>0</v>
      </c>
      <c r="G397" s="57" t="str">
        <f t="shared" si="155"/>
        <v/>
      </c>
      <c r="H397" s="58" t="str">
        <f>IF(G397="I",$K397,IF(G397="II",$K397-SUM(H$8:H396),IF(G397="III",$K397-SUM(H$8:H396),IF(G397="IV",$K397-SUM(H$8:H396),IF(G397="V",1-SUM(H$8:H396)," ")))))</f>
        <v xml:space="preserve"> </v>
      </c>
      <c r="I397" s="66" t="str">
        <f t="shared" si="151"/>
        <v/>
      </c>
      <c r="L397" s="62" t="str">
        <f t="shared" si="152"/>
        <v xml:space="preserve"> </v>
      </c>
      <c r="P397" s="58" t="str">
        <f>IF(O397="Plus",$K397,IF(O397="Basis",$K397-SUM(P$8:P396),IF(O397="Breedte",$K397-SUM(P$8:P396),IF(O396="Breedte",1-SUM(P$8:P396)," "))))</f>
        <v xml:space="preserve"> </v>
      </c>
      <c r="Q397" s="56" t="str">
        <f t="shared" si="153"/>
        <v/>
      </c>
      <c r="R397" s="196">
        <f t="shared" si="156"/>
        <v>0</v>
      </c>
      <c r="S397" s="1">
        <f t="shared" si="140"/>
        <v>-1</v>
      </c>
      <c r="T397" s="2">
        <f t="shared" si="141"/>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42"/>
        <v>1</v>
      </c>
      <c r="Z397" s="1">
        <f t="shared" si="143"/>
        <v>1</v>
      </c>
      <c r="AA397" s="1">
        <f t="shared" si="144"/>
        <v>1</v>
      </c>
      <c r="AB397" s="1">
        <f t="shared" si="145"/>
        <v>1</v>
      </c>
      <c r="AD397" s="1">
        <f t="shared" si="146"/>
        <v>-1</v>
      </c>
      <c r="AE397" s="2">
        <f t="shared" si="147"/>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48"/>
        <v>1</v>
      </c>
    </row>
    <row r="398" spans="1:36" ht="12" customHeight="1" x14ac:dyDescent="0.15">
      <c r="A398" s="64">
        <f t="shared" si="149"/>
        <v>0</v>
      </c>
      <c r="B398" s="64">
        <f t="shared" si="154"/>
        <v>0</v>
      </c>
      <c r="C398" s="57">
        <f t="shared" si="150"/>
        <v>-1</v>
      </c>
      <c r="F398" s="59">
        <f>IF(C398&lt;C$6,0,VLOOKUP(C398,index!$A:$M,2,0))</f>
        <v>0</v>
      </c>
      <c r="G398" s="57" t="str">
        <f t="shared" si="155"/>
        <v/>
      </c>
      <c r="H398" s="58" t="str">
        <f>IF(G398="I",$K398,IF(G398="II",$K398-SUM(H$8:H397),IF(G398="III",$K398-SUM(H$8:H397),IF(G398="IV",$K398-SUM(H$8:H397),IF(G398="V",1-SUM(H$8:H397)," ")))))</f>
        <v xml:space="preserve"> </v>
      </c>
      <c r="I398" s="66" t="str">
        <f t="shared" si="151"/>
        <v/>
      </c>
      <c r="L398" s="62" t="str">
        <f t="shared" si="152"/>
        <v xml:space="preserve"> </v>
      </c>
      <c r="P398" s="58" t="str">
        <f>IF(O398="Plus",$K398,IF(O398="Basis",$K398-SUM(P$8:P397),IF(O398="Breedte",$K398-SUM(P$8:P397),IF(O397="Breedte",1-SUM(P$8:P397)," "))))</f>
        <v xml:space="preserve"> </v>
      </c>
      <c r="Q398" s="56" t="str">
        <f t="shared" si="153"/>
        <v/>
      </c>
      <c r="R398" s="196">
        <f t="shared" si="156"/>
        <v>0</v>
      </c>
      <c r="S398" s="1">
        <f t="shared" si="140"/>
        <v>-1</v>
      </c>
      <c r="T398" s="2">
        <f t="shared" si="141"/>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42"/>
        <v>1</v>
      </c>
      <c r="Z398" s="1">
        <f t="shared" si="143"/>
        <v>1</v>
      </c>
      <c r="AA398" s="1">
        <f t="shared" si="144"/>
        <v>1</v>
      </c>
      <c r="AB398" s="1">
        <f t="shared" si="145"/>
        <v>1</v>
      </c>
      <c r="AD398" s="1">
        <f t="shared" si="146"/>
        <v>-1</v>
      </c>
      <c r="AE398" s="2">
        <f t="shared" si="147"/>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48"/>
        <v>1</v>
      </c>
    </row>
    <row r="399" spans="1:36" ht="12" customHeight="1" x14ac:dyDescent="0.15">
      <c r="A399" s="64">
        <f t="shared" si="149"/>
        <v>0</v>
      </c>
      <c r="B399" s="64">
        <f t="shared" si="154"/>
        <v>0</v>
      </c>
      <c r="C399" s="57">
        <f t="shared" si="150"/>
        <v>-1</v>
      </c>
      <c r="F399" s="59">
        <f>IF(C399&lt;C$6,0,VLOOKUP(C399,index!$A:$M,2,0))</f>
        <v>0</v>
      </c>
      <c r="G399" s="57" t="str">
        <f t="shared" si="155"/>
        <v/>
      </c>
      <c r="H399" s="58" t="str">
        <f>IF(G399="I",$K399,IF(G399="II",$K399-SUM(H$8:H398),IF(G399="III",$K399-SUM(H$8:H398),IF(G399="IV",$K399-SUM(H$8:H398),IF(G399="V",1-SUM(H$8:H398)," ")))))</f>
        <v xml:space="preserve"> </v>
      </c>
      <c r="I399" s="66" t="str">
        <f t="shared" si="151"/>
        <v/>
      </c>
      <c r="L399" s="62" t="str">
        <f t="shared" si="152"/>
        <v xml:space="preserve"> </v>
      </c>
      <c r="P399" s="58" t="str">
        <f>IF(O399="Plus",$K399,IF(O399="Basis",$K399-SUM(P$8:P398),IF(O399="Breedte",$K399-SUM(P$8:P398),IF(O398="Breedte",1-SUM(P$8:P398)," "))))</f>
        <v xml:space="preserve"> </v>
      </c>
      <c r="Q399" s="56" t="str">
        <f t="shared" si="153"/>
        <v/>
      </c>
      <c r="R399" s="196">
        <f t="shared" si="156"/>
        <v>0</v>
      </c>
      <c r="S399" s="1">
        <f t="shared" si="140"/>
        <v>-1</v>
      </c>
      <c r="T399" s="2">
        <f t="shared" si="141"/>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42"/>
        <v>1</v>
      </c>
      <c r="Z399" s="1">
        <f t="shared" si="143"/>
        <v>1</v>
      </c>
      <c r="AA399" s="1">
        <f t="shared" si="144"/>
        <v>1</v>
      </c>
      <c r="AB399" s="1">
        <f t="shared" si="145"/>
        <v>1</v>
      </c>
      <c r="AD399" s="1">
        <f t="shared" si="146"/>
        <v>-1</v>
      </c>
      <c r="AE399" s="2">
        <f t="shared" si="147"/>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48"/>
        <v>1</v>
      </c>
    </row>
    <row r="400" spans="1:36" ht="12" customHeight="1" x14ac:dyDescent="0.15">
      <c r="A400" s="64">
        <f t="shared" si="149"/>
        <v>0</v>
      </c>
      <c r="B400" s="64">
        <f t="shared" si="154"/>
        <v>0</v>
      </c>
      <c r="C400" s="57">
        <f t="shared" si="150"/>
        <v>-1</v>
      </c>
      <c r="F400" s="59">
        <f>IF(C400&lt;C$6,0,VLOOKUP(C400,index!$A:$M,2,0))</f>
        <v>0</v>
      </c>
      <c r="G400" s="57" t="str">
        <f t="shared" si="155"/>
        <v/>
      </c>
      <c r="H400" s="58" t="str">
        <f>IF(G400="I",$K400,IF(G400="II",$K400-SUM(H$8:H399),IF(G400="III",$K400-SUM(H$8:H399),IF(G400="IV",$K400-SUM(H$8:H399),IF(G400="V",1-SUM(H$8:H399)," ")))))</f>
        <v xml:space="preserve"> </v>
      </c>
      <c r="I400" s="66" t="str">
        <f t="shared" si="151"/>
        <v/>
      </c>
      <c r="L400" s="62" t="str">
        <f t="shared" si="152"/>
        <v xml:space="preserve"> </v>
      </c>
      <c r="P400" s="58" t="str">
        <f>IF(O400="Plus",$K400,IF(O400="Basis",$K400-SUM(P$8:P399),IF(O400="Breedte",$K400-SUM(P$8:P399),IF(O399="Breedte",1-SUM(P$8:P399)," "))))</f>
        <v xml:space="preserve"> </v>
      </c>
      <c r="Q400" s="56" t="str">
        <f t="shared" si="153"/>
        <v/>
      </c>
      <c r="R400" s="196">
        <f t="shared" si="156"/>
        <v>0</v>
      </c>
      <c r="S400" s="1">
        <f t="shared" si="140"/>
        <v>-1</v>
      </c>
      <c r="T400" s="2">
        <f t="shared" si="141"/>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42"/>
        <v>1</v>
      </c>
      <c r="Z400" s="1">
        <f t="shared" si="143"/>
        <v>1</v>
      </c>
      <c r="AA400" s="1">
        <f t="shared" si="144"/>
        <v>1</v>
      </c>
      <c r="AB400" s="1">
        <f t="shared" si="145"/>
        <v>1</v>
      </c>
      <c r="AD400" s="1">
        <f t="shared" si="146"/>
        <v>-1</v>
      </c>
      <c r="AE400" s="2">
        <f t="shared" si="147"/>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48"/>
        <v>1</v>
      </c>
    </row>
    <row r="401" spans="1:36" ht="12" customHeight="1" x14ac:dyDescent="0.15">
      <c r="A401" s="64">
        <f t="shared" si="149"/>
        <v>0</v>
      </c>
      <c r="B401" s="64">
        <f t="shared" si="154"/>
        <v>0</v>
      </c>
      <c r="C401" s="57">
        <f t="shared" si="150"/>
        <v>-1</v>
      </c>
      <c r="F401" s="59">
        <f>IF(C401&lt;C$6,0,VLOOKUP(C401,index!$A:$M,2,0))</f>
        <v>0</v>
      </c>
      <c r="G401" s="57" t="str">
        <f t="shared" si="155"/>
        <v/>
      </c>
      <c r="H401" s="58" t="str">
        <f>IF(G401="I",$K401,IF(G401="II",$K401-SUM(H$8:H400),IF(G401="III",$K401-SUM(H$8:H400),IF(G401="IV",$K401-SUM(H$8:H400),IF(G401="V",1-SUM(H$8:H400)," ")))))</f>
        <v xml:space="preserve"> </v>
      </c>
      <c r="I401" s="66" t="str">
        <f t="shared" si="151"/>
        <v/>
      </c>
      <c r="L401" s="62" t="str">
        <f t="shared" si="152"/>
        <v xml:space="preserve"> </v>
      </c>
      <c r="P401" s="58" t="str">
        <f>IF(O401="Plus",$K401,IF(O401="Basis",$K401-SUM(P$8:P400),IF(O401="Breedte",$K401-SUM(P$8:P400),IF(O400="Breedte",1-SUM(P$8:P400)," "))))</f>
        <v xml:space="preserve"> </v>
      </c>
      <c r="Q401" s="56" t="str">
        <f t="shared" si="153"/>
        <v/>
      </c>
      <c r="R401" s="196">
        <f t="shared" si="156"/>
        <v>0</v>
      </c>
      <c r="S401" s="1">
        <f t="shared" si="140"/>
        <v>-1</v>
      </c>
      <c r="T401" s="2">
        <f t="shared" si="141"/>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42"/>
        <v>1</v>
      </c>
      <c r="Z401" s="1">
        <f t="shared" si="143"/>
        <v>1</v>
      </c>
      <c r="AA401" s="1">
        <f t="shared" si="144"/>
        <v>1</v>
      </c>
      <c r="AB401" s="1">
        <f t="shared" si="145"/>
        <v>1</v>
      </c>
      <c r="AD401" s="1">
        <f t="shared" si="146"/>
        <v>-1</v>
      </c>
      <c r="AE401" s="2">
        <f t="shared" si="147"/>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48"/>
        <v>1</v>
      </c>
    </row>
    <row r="402" spans="1:36" ht="12" customHeight="1" x14ac:dyDescent="0.15">
      <c r="A402" s="64">
        <f t="shared" si="149"/>
        <v>0</v>
      </c>
      <c r="B402" s="64">
        <f t="shared" si="154"/>
        <v>0</v>
      </c>
      <c r="C402" s="57">
        <f t="shared" si="150"/>
        <v>-1</v>
      </c>
      <c r="F402" s="59">
        <f>IF(C402&lt;C$6,0,VLOOKUP(C402,index!$A:$M,2,0))</f>
        <v>0</v>
      </c>
      <c r="G402" s="57" t="str">
        <f t="shared" si="155"/>
        <v/>
      </c>
      <c r="H402" s="58" t="str">
        <f>IF(G402="I",$K402,IF(G402="II",$K402-SUM(H$8:H401),IF(G402="III",$K402-SUM(H$8:H401),IF(G402="IV",$K402-SUM(H$8:H401),IF(G402="V",1-SUM(H$8:H401)," ")))))</f>
        <v xml:space="preserve"> </v>
      </c>
      <c r="I402" s="66" t="str">
        <f t="shared" si="151"/>
        <v/>
      </c>
      <c r="L402" s="62" t="str">
        <f t="shared" si="152"/>
        <v xml:space="preserve"> </v>
      </c>
      <c r="P402" s="58" t="str">
        <f>IF(O402="Plus",$K402,IF(O402="Basis",$K402-SUM(P$8:P401),IF(O402="Breedte",$K402-SUM(P$8:P401),IF(O401="Breedte",1-SUM(P$8:P401)," "))))</f>
        <v xml:space="preserve"> </v>
      </c>
      <c r="Q402" s="56" t="str">
        <f t="shared" si="153"/>
        <v/>
      </c>
      <c r="R402" s="196">
        <f t="shared" si="156"/>
        <v>0</v>
      </c>
      <c r="S402" s="1">
        <f t="shared" si="140"/>
        <v>-1</v>
      </c>
      <c r="T402" s="2">
        <f t="shared" si="141"/>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42"/>
        <v>1</v>
      </c>
      <c r="Z402" s="1">
        <f t="shared" si="143"/>
        <v>1</v>
      </c>
      <c r="AA402" s="1">
        <f t="shared" si="144"/>
        <v>1</v>
      </c>
      <c r="AB402" s="1">
        <f t="shared" si="145"/>
        <v>1</v>
      </c>
      <c r="AD402" s="1">
        <f t="shared" si="146"/>
        <v>-1</v>
      </c>
      <c r="AE402" s="2">
        <f t="shared" si="147"/>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48"/>
        <v>1</v>
      </c>
    </row>
    <row r="403" spans="1:36" ht="12" customHeight="1" x14ac:dyDescent="0.15">
      <c r="A403" s="64">
        <f t="shared" si="149"/>
        <v>0</v>
      </c>
      <c r="B403" s="64">
        <f t="shared" si="154"/>
        <v>0</v>
      </c>
      <c r="C403" s="57">
        <f t="shared" si="150"/>
        <v>-1</v>
      </c>
      <c r="F403" s="59">
        <f>IF(C403&lt;C$6,0,VLOOKUP(C403,index!$A:$M,2,0))</f>
        <v>0</v>
      </c>
      <c r="G403" s="57" t="str">
        <f t="shared" si="155"/>
        <v/>
      </c>
      <c r="H403" s="58" t="str">
        <f>IF(G403="I",$K403,IF(G403="II",$K403-SUM(H$8:H402),IF(G403="III",$K403-SUM(H$8:H402),IF(G403="IV",$K403-SUM(H$8:H402),IF(G403="V",1-SUM(H$8:H402)," ")))))</f>
        <v xml:space="preserve"> </v>
      </c>
      <c r="I403" s="66" t="str">
        <f t="shared" si="151"/>
        <v/>
      </c>
      <c r="L403" s="62" t="str">
        <f t="shared" si="152"/>
        <v xml:space="preserve"> </v>
      </c>
      <c r="P403" s="58" t="str">
        <f>IF(O403="Plus",$K403,IF(O403="Basis",$K403-SUM(P$8:P402),IF(O403="Breedte",$K403-SUM(P$8:P402),IF(O402="Breedte",1-SUM(P$8:P402)," "))))</f>
        <v xml:space="preserve"> </v>
      </c>
      <c r="Q403" s="56" t="str">
        <f t="shared" si="153"/>
        <v/>
      </c>
      <c r="R403" s="196">
        <f t="shared" si="156"/>
        <v>0</v>
      </c>
      <c r="S403" s="1">
        <f t="shared" si="140"/>
        <v>-1</v>
      </c>
      <c r="T403" s="2">
        <f t="shared" si="141"/>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42"/>
        <v>1</v>
      </c>
      <c r="Z403" s="1">
        <f t="shared" si="143"/>
        <v>1</v>
      </c>
      <c r="AA403" s="1">
        <f t="shared" si="144"/>
        <v>1</v>
      </c>
      <c r="AB403" s="1">
        <f t="shared" si="145"/>
        <v>1</v>
      </c>
      <c r="AD403" s="1">
        <f t="shared" si="146"/>
        <v>-1</v>
      </c>
      <c r="AE403" s="2">
        <f t="shared" si="147"/>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48"/>
        <v>1</v>
      </c>
    </row>
    <row r="404" spans="1:36" ht="12" customHeight="1" x14ac:dyDescent="0.15">
      <c r="A404" s="64">
        <f t="shared" si="149"/>
        <v>0</v>
      </c>
      <c r="B404" s="64">
        <f t="shared" si="154"/>
        <v>0</v>
      </c>
      <c r="C404" s="57">
        <f t="shared" si="150"/>
        <v>-1</v>
      </c>
      <c r="F404" s="59">
        <f>IF(C404&lt;C$6,0,VLOOKUP(C404,index!$A:$M,2,0))</f>
        <v>0</v>
      </c>
      <c r="G404" s="57" t="str">
        <f t="shared" si="155"/>
        <v/>
      </c>
      <c r="H404" s="58" t="str">
        <f>IF(G404="I",$K404,IF(G404="II",$K404-SUM(H$8:H403),IF(G404="III",$K404-SUM(H$8:H403),IF(G404="IV",$K404-SUM(H$8:H403),IF(G404="V",1-SUM(H$8:H403)," ")))))</f>
        <v xml:space="preserve"> </v>
      </c>
      <c r="I404" s="66" t="str">
        <f t="shared" si="151"/>
        <v/>
      </c>
      <c r="L404" s="62" t="str">
        <f t="shared" si="152"/>
        <v xml:space="preserve"> </v>
      </c>
      <c r="P404" s="58" t="str">
        <f>IF(O404="Plus",$K404,IF(O404="Basis",$K404-SUM(P$8:P403),IF(O404="Breedte",$K404-SUM(P$8:P403),IF(O403="Breedte",1-SUM(P$8:P403)," "))))</f>
        <v xml:space="preserve"> </v>
      </c>
      <c r="Q404" s="56" t="str">
        <f t="shared" si="153"/>
        <v/>
      </c>
      <c r="R404" s="196">
        <f t="shared" si="156"/>
        <v>0</v>
      </c>
      <c r="S404" s="1">
        <f t="shared" si="140"/>
        <v>-1</v>
      </c>
      <c r="T404" s="2">
        <f t="shared" si="141"/>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42"/>
        <v>1</v>
      </c>
      <c r="Z404" s="1">
        <f t="shared" si="143"/>
        <v>1</v>
      </c>
      <c r="AA404" s="1">
        <f t="shared" si="144"/>
        <v>1</v>
      </c>
      <c r="AB404" s="1">
        <f t="shared" si="145"/>
        <v>1</v>
      </c>
      <c r="AD404" s="1">
        <f t="shared" si="146"/>
        <v>-1</v>
      </c>
      <c r="AE404" s="2">
        <f t="shared" si="147"/>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48"/>
        <v>1</v>
      </c>
    </row>
    <row r="405" spans="1:36" ht="12" customHeight="1" x14ac:dyDescent="0.15">
      <c r="A405" s="64">
        <f t="shared" si="149"/>
        <v>0</v>
      </c>
      <c r="B405" s="64">
        <f t="shared" si="154"/>
        <v>0</v>
      </c>
      <c r="C405" s="57">
        <f t="shared" si="150"/>
        <v>-1</v>
      </c>
      <c r="F405" s="59">
        <f>IF(C405&lt;C$6,0,VLOOKUP(C405,index!$A:$M,2,0))</f>
        <v>0</v>
      </c>
      <c r="G405" s="57" t="str">
        <f t="shared" si="155"/>
        <v/>
      </c>
      <c r="H405" s="58" t="str">
        <f>IF(G405="I",$K405,IF(G405="II",$K405-SUM(H$8:H404),IF(G405="III",$K405-SUM(H$8:H404),IF(G405="IV",$K405-SUM(H$8:H404),IF(G405="V",1-SUM(H$8:H404)," ")))))</f>
        <v xml:space="preserve"> </v>
      </c>
      <c r="I405" s="66" t="str">
        <f t="shared" si="151"/>
        <v/>
      </c>
      <c r="L405" s="62" t="str">
        <f t="shared" si="152"/>
        <v xml:space="preserve"> </v>
      </c>
      <c r="P405" s="58" t="str">
        <f>IF(O405="Plus",$K405,IF(O405="Basis",$K405-SUM(P$8:P404),IF(O405="Breedte",$K405-SUM(P$8:P404),IF(O404="Breedte",1-SUM(P$8:P404)," "))))</f>
        <v xml:space="preserve"> </v>
      </c>
      <c r="Q405" s="56" t="str">
        <f t="shared" si="153"/>
        <v/>
      </c>
      <c r="R405" s="196">
        <f t="shared" si="156"/>
        <v>0</v>
      </c>
      <c r="S405" s="1">
        <f t="shared" si="140"/>
        <v>-1</v>
      </c>
      <c r="T405" s="2">
        <f t="shared" si="141"/>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42"/>
        <v>1</v>
      </c>
      <c r="Z405" s="1">
        <f t="shared" si="143"/>
        <v>1</v>
      </c>
      <c r="AA405" s="1">
        <f t="shared" si="144"/>
        <v>1</v>
      </c>
      <c r="AB405" s="1">
        <f t="shared" si="145"/>
        <v>1</v>
      </c>
      <c r="AD405" s="1">
        <f t="shared" si="146"/>
        <v>-1</v>
      </c>
      <c r="AE405" s="2">
        <f t="shared" si="147"/>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48"/>
        <v>1</v>
      </c>
    </row>
    <row r="406" spans="1:36" ht="12" customHeight="1" x14ac:dyDescent="0.15">
      <c r="A406" s="64">
        <f t="shared" si="149"/>
        <v>0</v>
      </c>
      <c r="B406" s="64">
        <f t="shared" si="154"/>
        <v>0</v>
      </c>
      <c r="C406" s="57">
        <f t="shared" si="150"/>
        <v>-1</v>
      </c>
      <c r="F406" s="59">
        <f>IF(C406&lt;C$6,0,VLOOKUP(C406,index!$A:$M,2,0))</f>
        <v>0</v>
      </c>
      <c r="G406" s="57" t="str">
        <f t="shared" si="155"/>
        <v/>
      </c>
      <c r="H406" s="58" t="str">
        <f>IF(G406="I",$K406,IF(G406="II",$K406-SUM(H$8:H405),IF(G406="III",$K406-SUM(H$8:H405),IF(G406="IV",$K406-SUM(H$8:H405),IF(G406="V",1-SUM(H$8:H405)," ")))))</f>
        <v xml:space="preserve"> </v>
      </c>
      <c r="I406" s="66" t="str">
        <f t="shared" si="151"/>
        <v/>
      </c>
      <c r="L406" s="62" t="str">
        <f t="shared" si="152"/>
        <v xml:space="preserve"> </v>
      </c>
      <c r="P406" s="58" t="str">
        <f>IF(O406="Plus",$K406,IF(O406="Basis",$K406-SUM(P$8:P405),IF(O406="Breedte",$K406-SUM(P$8:P405),IF(O405="Breedte",1-SUM(P$8:P405)," "))))</f>
        <v xml:space="preserve"> </v>
      </c>
      <c r="Q406" s="56" t="str">
        <f t="shared" si="153"/>
        <v/>
      </c>
      <c r="R406" s="196">
        <f t="shared" si="156"/>
        <v>0</v>
      </c>
      <c r="S406" s="1">
        <f t="shared" si="140"/>
        <v>-1</v>
      </c>
      <c r="T406" s="2">
        <f t="shared" si="141"/>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42"/>
        <v>1</v>
      </c>
      <c r="Z406" s="1">
        <f t="shared" si="143"/>
        <v>1</v>
      </c>
      <c r="AA406" s="1">
        <f t="shared" si="144"/>
        <v>1</v>
      </c>
      <c r="AB406" s="1">
        <f t="shared" si="145"/>
        <v>1</v>
      </c>
      <c r="AD406" s="1">
        <f t="shared" si="146"/>
        <v>-1</v>
      </c>
      <c r="AE406" s="2">
        <f t="shared" si="147"/>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48"/>
        <v>1</v>
      </c>
    </row>
    <row r="407" spans="1:36" ht="12" customHeight="1" x14ac:dyDescent="0.15">
      <c r="A407" s="64">
        <f t="shared" si="149"/>
        <v>0</v>
      </c>
      <c r="B407" s="64">
        <f t="shared" si="154"/>
        <v>0</v>
      </c>
      <c r="C407" s="57">
        <f t="shared" si="150"/>
        <v>-1</v>
      </c>
      <c r="F407" s="59">
        <f>IF(C407&lt;C$6,0,VLOOKUP(C407,index!$A:$M,2,0))</f>
        <v>0</v>
      </c>
      <c r="G407" s="57" t="str">
        <f t="shared" si="155"/>
        <v/>
      </c>
      <c r="H407" s="58" t="str">
        <f>IF(G407="I",$K407,IF(G407="II",$K407-SUM(H$8:H406),IF(G407="III",$K407-SUM(H$8:H406),IF(G407="IV",$K407-SUM(H$8:H406),IF(G407="V",1-SUM(H$8:H406)," ")))))</f>
        <v xml:space="preserve"> </v>
      </c>
      <c r="I407" s="66" t="str">
        <f t="shared" si="151"/>
        <v/>
      </c>
      <c r="L407" s="62" t="str">
        <f t="shared" si="152"/>
        <v xml:space="preserve"> </v>
      </c>
      <c r="P407" s="58" t="str">
        <f>IF(O407="Plus",$K407,IF(O407="Basis",$K407-SUM(P$8:P406),IF(O407="Breedte",$K407-SUM(P$8:P406),IF(O406="Breedte",1-SUM(P$8:P406)," "))))</f>
        <v xml:space="preserve"> </v>
      </c>
      <c r="Q407" s="56" t="str">
        <f t="shared" si="153"/>
        <v/>
      </c>
      <c r="R407" s="196">
        <f t="shared" si="156"/>
        <v>0</v>
      </c>
      <c r="S407" s="1">
        <f t="shared" si="140"/>
        <v>-1</v>
      </c>
      <c r="T407" s="2">
        <f t="shared" si="141"/>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42"/>
        <v>1</v>
      </c>
      <c r="Z407" s="1">
        <f t="shared" si="143"/>
        <v>1</v>
      </c>
      <c r="AA407" s="1">
        <f t="shared" si="144"/>
        <v>1</v>
      </c>
      <c r="AB407" s="1">
        <f t="shared" si="145"/>
        <v>1</v>
      </c>
      <c r="AD407" s="1">
        <f t="shared" si="146"/>
        <v>-1</v>
      </c>
      <c r="AE407" s="2">
        <f t="shared" si="147"/>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48"/>
        <v>1</v>
      </c>
    </row>
    <row r="408" spans="1:36" ht="12" customHeight="1" x14ac:dyDescent="0.15">
      <c r="A408" s="64">
        <f t="shared" si="149"/>
        <v>0</v>
      </c>
      <c r="B408" s="64">
        <f t="shared" si="154"/>
        <v>0</v>
      </c>
      <c r="C408" s="57">
        <f t="shared" si="150"/>
        <v>-1</v>
      </c>
      <c r="F408" s="59">
        <f>IF(C408&lt;C$6,0,VLOOKUP(C408,index!$A:$M,2,0))</f>
        <v>0</v>
      </c>
      <c r="G408" s="57" t="str">
        <f t="shared" si="155"/>
        <v/>
      </c>
      <c r="H408" s="58" t="str">
        <f>IF(G408="I",$K408,IF(G408="II",$K408-SUM(H$8:H407),IF(G408="III",$K408-SUM(H$8:H407),IF(G408="IV",$K408-SUM(H$8:H407),IF(G408="V",1-SUM(H$8:H407)," ")))))</f>
        <v xml:space="preserve"> </v>
      </c>
      <c r="I408" s="66" t="str">
        <f t="shared" si="151"/>
        <v/>
      </c>
      <c r="L408" s="62" t="str">
        <f t="shared" si="152"/>
        <v xml:space="preserve"> </v>
      </c>
      <c r="P408" s="58" t="str">
        <f>IF(O408="Plus",$K408,IF(O408="Basis",$K408-SUM(P$8:P407),IF(O408="Breedte",$K408-SUM(P$8:P407),IF(O407="Breedte",1-SUM(P$8:P407)," "))))</f>
        <v xml:space="preserve"> </v>
      </c>
      <c r="Q408" s="56" t="str">
        <f t="shared" si="153"/>
        <v/>
      </c>
      <c r="R408" s="196">
        <f t="shared" si="156"/>
        <v>0</v>
      </c>
      <c r="S408" s="1">
        <f t="shared" si="140"/>
        <v>-1</v>
      </c>
      <c r="T408" s="2">
        <f t="shared" si="141"/>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42"/>
        <v>1</v>
      </c>
      <c r="Z408" s="1">
        <f t="shared" si="143"/>
        <v>1</v>
      </c>
      <c r="AA408" s="1">
        <f t="shared" si="144"/>
        <v>1</v>
      </c>
      <c r="AB408" s="1">
        <f t="shared" si="145"/>
        <v>1</v>
      </c>
      <c r="AD408" s="1">
        <f t="shared" si="146"/>
        <v>-1</v>
      </c>
      <c r="AE408" s="2">
        <f t="shared" si="147"/>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48"/>
        <v>1</v>
      </c>
    </row>
    <row r="409" spans="1:36" ht="12" customHeight="1" x14ac:dyDescent="0.15">
      <c r="A409" s="64">
        <f t="shared" si="149"/>
        <v>0</v>
      </c>
      <c r="B409" s="64">
        <f t="shared" si="154"/>
        <v>0</v>
      </c>
      <c r="C409" s="57">
        <f t="shared" si="150"/>
        <v>-1</v>
      </c>
      <c r="F409" s="59">
        <f>IF(C409&lt;C$6,0,VLOOKUP(C409,index!$A:$M,2,0))</f>
        <v>0</v>
      </c>
      <c r="G409" s="57" t="str">
        <f t="shared" si="155"/>
        <v/>
      </c>
      <c r="H409" s="58" t="str">
        <f>IF(G409="I",$K409,IF(G409="II",$K409-SUM(H$8:H408),IF(G409="III",$K409-SUM(H$8:H408),IF(G409="IV",$K409-SUM(H$8:H408),IF(G409="V",1-SUM(H$8:H408)," ")))))</f>
        <v xml:space="preserve"> </v>
      </c>
      <c r="I409" s="66" t="str">
        <f t="shared" si="151"/>
        <v/>
      </c>
      <c r="L409" s="62" t="str">
        <f t="shared" si="152"/>
        <v xml:space="preserve"> </v>
      </c>
      <c r="P409" s="58" t="str">
        <f>IF(O409="Plus",$K409,IF(O409="Basis",$K409-SUM(P$8:P408),IF(O409="Breedte",$K409-SUM(P$8:P408),IF(O408="Breedte",1-SUM(P$8:P408)," "))))</f>
        <v xml:space="preserve"> </v>
      </c>
      <c r="Q409" s="56" t="str">
        <f t="shared" si="153"/>
        <v/>
      </c>
      <c r="R409" s="196">
        <f t="shared" si="156"/>
        <v>0</v>
      </c>
      <c r="S409" s="1">
        <f t="shared" si="140"/>
        <v>-1</v>
      </c>
      <c r="T409" s="2">
        <f t="shared" si="141"/>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42"/>
        <v>1</v>
      </c>
      <c r="Z409" s="1">
        <f t="shared" si="143"/>
        <v>1</v>
      </c>
      <c r="AA409" s="1">
        <f t="shared" si="144"/>
        <v>1</v>
      </c>
      <c r="AB409" s="1">
        <f t="shared" si="145"/>
        <v>1</v>
      </c>
      <c r="AD409" s="1">
        <f t="shared" si="146"/>
        <v>-1</v>
      </c>
      <c r="AE409" s="2">
        <f t="shared" si="147"/>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48"/>
        <v>1</v>
      </c>
    </row>
    <row r="410" spans="1:36" ht="12" customHeight="1" x14ac:dyDescent="0.15">
      <c r="A410" s="64">
        <f t="shared" si="149"/>
        <v>0</v>
      </c>
      <c r="B410" s="64">
        <f t="shared" si="154"/>
        <v>0</v>
      </c>
      <c r="C410" s="57">
        <f t="shared" si="150"/>
        <v>-1</v>
      </c>
      <c r="F410" s="59">
        <f>IF(C410&lt;C$6,0,VLOOKUP(C410,index!$A:$M,2,0))</f>
        <v>0</v>
      </c>
      <c r="G410" s="57" t="str">
        <f t="shared" si="155"/>
        <v/>
      </c>
      <c r="H410" s="58" t="str">
        <f>IF(G410="I",$K410,IF(G410="II",$K410-SUM(H$8:H409),IF(G410="III",$K410-SUM(H$8:H409),IF(G410="IV",$K410-SUM(H$8:H409),IF(G410="V",1-SUM(H$8:H409)," ")))))</f>
        <v xml:space="preserve"> </v>
      </c>
      <c r="I410" s="66" t="str">
        <f t="shared" si="151"/>
        <v/>
      </c>
      <c r="L410" s="62" t="str">
        <f t="shared" si="152"/>
        <v xml:space="preserve"> </v>
      </c>
      <c r="P410" s="58" t="str">
        <f>IF(O410="Plus",$K410,IF(O410="Basis",$K410-SUM(P$8:P409),IF(O410="Breedte",$K410-SUM(P$8:P409),IF(O409="Breedte",1-SUM(P$8:P409)," "))))</f>
        <v xml:space="preserve"> </v>
      </c>
      <c r="Q410" s="56" t="str">
        <f t="shared" si="153"/>
        <v/>
      </c>
      <c r="R410" s="196">
        <f t="shared" si="156"/>
        <v>0</v>
      </c>
      <c r="S410" s="1">
        <f t="shared" si="140"/>
        <v>-1</v>
      </c>
      <c r="T410" s="2">
        <f t="shared" si="141"/>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42"/>
        <v>1</v>
      </c>
      <c r="Z410" s="1">
        <f t="shared" si="143"/>
        <v>1</v>
      </c>
      <c r="AA410" s="1">
        <f t="shared" si="144"/>
        <v>1</v>
      </c>
      <c r="AB410" s="1">
        <f t="shared" si="145"/>
        <v>1</v>
      </c>
      <c r="AD410" s="1">
        <f t="shared" si="146"/>
        <v>-1</v>
      </c>
      <c r="AE410" s="2">
        <f t="shared" si="147"/>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48"/>
        <v>1</v>
      </c>
    </row>
    <row r="411" spans="1:36" ht="12" customHeight="1" x14ac:dyDescent="0.15">
      <c r="A411" s="64">
        <f t="shared" si="149"/>
        <v>0</v>
      </c>
      <c r="B411" s="64">
        <f t="shared" si="154"/>
        <v>0</v>
      </c>
      <c r="C411" s="57">
        <f t="shared" si="150"/>
        <v>-1</v>
      </c>
      <c r="F411" s="59">
        <f>IF(C411&lt;C$6,0,VLOOKUP(C411,index!$A:$M,2,0))</f>
        <v>0</v>
      </c>
      <c r="G411" s="57" t="str">
        <f t="shared" si="155"/>
        <v/>
      </c>
      <c r="H411" s="58" t="str">
        <f>IF(G411="I",$K411,IF(G411="II",$K411-SUM(H$8:H410),IF(G411="III",$K411-SUM(H$8:H410),IF(G411="IV",$K411-SUM(H$8:H410),IF(G411="V",1-SUM(H$8:H410)," ")))))</f>
        <v xml:space="preserve"> </v>
      </c>
      <c r="I411" s="66" t="str">
        <f t="shared" si="151"/>
        <v/>
      </c>
      <c r="L411" s="62" t="str">
        <f t="shared" si="152"/>
        <v xml:space="preserve"> </v>
      </c>
      <c r="P411" s="58" t="str">
        <f>IF(O411="Plus",$K411,IF(O411="Basis",$K411-SUM(P$8:P410),IF(O411="Breedte",$K411-SUM(P$8:P410),IF(O410="Breedte",1-SUM(P$8:P410)," "))))</f>
        <v xml:space="preserve"> </v>
      </c>
      <c r="Q411" s="56" t="str">
        <f t="shared" si="153"/>
        <v/>
      </c>
      <c r="R411" s="196">
        <f t="shared" si="156"/>
        <v>0</v>
      </c>
      <c r="S411" s="1">
        <f t="shared" si="140"/>
        <v>-1</v>
      </c>
      <c r="T411" s="2">
        <f t="shared" si="141"/>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42"/>
        <v>1</v>
      </c>
      <c r="Z411" s="1">
        <f t="shared" si="143"/>
        <v>1</v>
      </c>
      <c r="AA411" s="1">
        <f t="shared" si="144"/>
        <v>1</v>
      </c>
      <c r="AB411" s="1">
        <f t="shared" si="145"/>
        <v>1</v>
      </c>
      <c r="AD411" s="1">
        <f t="shared" si="146"/>
        <v>-1</v>
      </c>
      <c r="AE411" s="2">
        <f t="shared" si="147"/>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48"/>
        <v>1</v>
      </c>
    </row>
    <row r="412" spans="1:36" ht="12" customHeight="1" x14ac:dyDescent="0.15">
      <c r="A412" s="64">
        <f t="shared" si="149"/>
        <v>0</v>
      </c>
      <c r="B412" s="64">
        <f t="shared" si="154"/>
        <v>0</v>
      </c>
      <c r="C412" s="57">
        <f t="shared" si="150"/>
        <v>-1</v>
      </c>
      <c r="F412" s="59">
        <f>IF(C412&lt;C$6,0,VLOOKUP(C412,index!$A:$M,2,0))</f>
        <v>0</v>
      </c>
      <c r="G412" s="57" t="str">
        <f t="shared" si="155"/>
        <v/>
      </c>
      <c r="H412" s="58" t="str">
        <f>IF(G412="I",$K412,IF(G412="II",$K412-SUM(H$8:H411),IF(G412="III",$K412-SUM(H$8:H411),IF(G412="IV",$K412-SUM(H$8:H411),IF(G412="V",1-SUM(H$8:H411)," ")))))</f>
        <v xml:space="preserve"> </v>
      </c>
      <c r="I412" s="66" t="str">
        <f t="shared" si="151"/>
        <v/>
      </c>
      <c r="L412" s="62" t="str">
        <f t="shared" si="152"/>
        <v xml:space="preserve"> </v>
      </c>
      <c r="P412" s="58" t="str">
        <f>IF(O412="Plus",$K412,IF(O412="Basis",$K412-SUM(P$8:P411),IF(O412="Breedte",$K412-SUM(P$8:P411),IF(O411="Breedte",1-SUM(P$8:P411)," "))))</f>
        <v xml:space="preserve"> </v>
      </c>
      <c r="Q412" s="56" t="str">
        <f t="shared" si="153"/>
        <v/>
      </c>
      <c r="R412" s="196">
        <f t="shared" si="156"/>
        <v>0</v>
      </c>
      <c r="S412" s="1">
        <f t="shared" si="140"/>
        <v>-1</v>
      </c>
      <c r="T412" s="2">
        <f t="shared" si="141"/>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42"/>
        <v>1</v>
      </c>
      <c r="Z412" s="1">
        <f t="shared" si="143"/>
        <v>1</v>
      </c>
      <c r="AA412" s="1">
        <f t="shared" si="144"/>
        <v>1</v>
      </c>
      <c r="AB412" s="1">
        <f t="shared" si="145"/>
        <v>1</v>
      </c>
      <c r="AD412" s="1">
        <f t="shared" si="146"/>
        <v>-1</v>
      </c>
      <c r="AE412" s="2">
        <f t="shared" si="147"/>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48"/>
        <v>1</v>
      </c>
    </row>
    <row r="413" spans="1:36" ht="12" customHeight="1" x14ac:dyDescent="0.15">
      <c r="A413" s="64">
        <f t="shared" si="149"/>
        <v>0</v>
      </c>
      <c r="B413" s="64">
        <f t="shared" si="154"/>
        <v>0</v>
      </c>
      <c r="C413" s="57">
        <f t="shared" si="150"/>
        <v>-1</v>
      </c>
      <c r="F413" s="59">
        <f>IF(C413&lt;C$6,0,VLOOKUP(C413,index!$A:$M,2,0))</f>
        <v>0</v>
      </c>
      <c r="G413" s="57" t="str">
        <f t="shared" si="155"/>
        <v/>
      </c>
      <c r="H413" s="58" t="str">
        <f>IF(G413="I",$K413,IF(G413="II",$K413-SUM(H$8:H412),IF(G413="III",$K413-SUM(H$8:H412),IF(G413="IV",$K413-SUM(H$8:H412),IF(G413="V",1-SUM(H$8:H412)," ")))))</f>
        <v xml:space="preserve"> </v>
      </c>
      <c r="I413" s="66" t="str">
        <f t="shared" si="151"/>
        <v/>
      </c>
      <c r="L413" s="62" t="str">
        <f t="shared" si="152"/>
        <v xml:space="preserve"> </v>
      </c>
      <c r="P413" s="58" t="str">
        <f>IF(O413="Plus",$K413,IF(O413="Basis",$K413-SUM(P$8:P412),IF(O413="Breedte",$K413-SUM(P$8:P412),IF(O412="Breedte",1-SUM(P$8:P412)," "))))</f>
        <v xml:space="preserve"> </v>
      </c>
      <c r="Q413" s="56" t="str">
        <f t="shared" si="153"/>
        <v/>
      </c>
      <c r="R413" s="196">
        <f t="shared" si="156"/>
        <v>0</v>
      </c>
      <c r="S413" s="1">
        <f t="shared" si="140"/>
        <v>-1</v>
      </c>
      <c r="T413" s="2">
        <f t="shared" si="141"/>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42"/>
        <v>1</v>
      </c>
      <c r="Z413" s="1">
        <f t="shared" si="143"/>
        <v>1</v>
      </c>
      <c r="AA413" s="1">
        <f t="shared" si="144"/>
        <v>1</v>
      </c>
      <c r="AB413" s="1">
        <f t="shared" si="145"/>
        <v>1</v>
      </c>
      <c r="AD413" s="1">
        <f t="shared" si="146"/>
        <v>-1</v>
      </c>
      <c r="AE413" s="2">
        <f t="shared" si="147"/>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48"/>
        <v>1</v>
      </c>
    </row>
    <row r="414" spans="1:36" ht="12" customHeight="1" x14ac:dyDescent="0.15">
      <c r="A414" s="64">
        <f t="shared" si="149"/>
        <v>0</v>
      </c>
      <c r="B414" s="64">
        <f t="shared" si="154"/>
        <v>0</v>
      </c>
      <c r="C414" s="57">
        <f t="shared" si="150"/>
        <v>-1</v>
      </c>
      <c r="F414" s="59">
        <f>IF(C414&lt;C$6,0,VLOOKUP(C414,index!$A:$M,2,0))</f>
        <v>0</v>
      </c>
      <c r="G414" s="57" t="str">
        <f t="shared" si="155"/>
        <v/>
      </c>
      <c r="H414" s="58" t="str">
        <f>IF(G414="I",$K414,IF(G414="II",$K414-SUM(H$8:H413),IF(G414="III",$K414-SUM(H$8:H413),IF(G414="IV",$K414-SUM(H$8:H413),IF(G414="V",1-SUM(H$8:H413)," ")))))</f>
        <v xml:space="preserve"> </v>
      </c>
      <c r="I414" s="66" t="str">
        <f t="shared" si="151"/>
        <v/>
      </c>
      <c r="L414" s="62" t="str">
        <f t="shared" si="152"/>
        <v xml:space="preserve"> </v>
      </c>
      <c r="P414" s="58" t="str">
        <f>IF(O414="Plus",$K414,IF(O414="Basis",$K414-SUM(P$8:P413),IF(O414="Breedte",$K414-SUM(P$8:P413),IF(O413="Breedte",1-SUM(P$8:P413)," "))))</f>
        <v xml:space="preserve"> </v>
      </c>
      <c r="Q414" s="56" t="str">
        <f t="shared" si="153"/>
        <v/>
      </c>
      <c r="R414" s="196">
        <f t="shared" si="156"/>
        <v>0</v>
      </c>
      <c r="S414" s="1">
        <f t="shared" si="140"/>
        <v>-1</v>
      </c>
      <c r="T414" s="2">
        <f t="shared" si="141"/>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42"/>
        <v>1</v>
      </c>
      <c r="Z414" s="1">
        <f t="shared" si="143"/>
        <v>1</v>
      </c>
      <c r="AA414" s="1">
        <f t="shared" si="144"/>
        <v>1</v>
      </c>
      <c r="AB414" s="1">
        <f t="shared" si="145"/>
        <v>1</v>
      </c>
      <c r="AD414" s="1">
        <f t="shared" si="146"/>
        <v>-1</v>
      </c>
      <c r="AE414" s="2">
        <f t="shared" si="147"/>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48"/>
        <v>1</v>
      </c>
    </row>
    <row r="415" spans="1:36" ht="12" customHeight="1" x14ac:dyDescent="0.15">
      <c r="A415" s="64">
        <f t="shared" si="149"/>
        <v>0</v>
      </c>
      <c r="B415" s="64">
        <f t="shared" si="154"/>
        <v>0</v>
      </c>
      <c r="C415" s="57">
        <f t="shared" si="150"/>
        <v>-1</v>
      </c>
      <c r="F415" s="59">
        <f>IF(C415&lt;C$6,0,VLOOKUP(C415,index!$A:$M,2,0))</f>
        <v>0</v>
      </c>
      <c r="G415" s="57" t="str">
        <f t="shared" si="155"/>
        <v/>
      </c>
      <c r="H415" s="58" t="str">
        <f>IF(G415="I",$K415,IF(G415="II",$K415-SUM(H$8:H414),IF(G415="III",$K415-SUM(H$8:H414),IF(G415="IV",$K415-SUM(H$8:H414),IF(G415="V",1-SUM(H$8:H414)," ")))))</f>
        <v xml:space="preserve"> </v>
      </c>
      <c r="I415" s="66" t="str">
        <f t="shared" si="151"/>
        <v/>
      </c>
      <c r="L415" s="62" t="str">
        <f t="shared" si="152"/>
        <v xml:space="preserve"> </v>
      </c>
      <c r="P415" s="58" t="str">
        <f>IF(O415="Plus",$K415,IF(O415="Basis",$K415-SUM(P$8:P414),IF(O415="Breedte",$K415-SUM(P$8:P414),IF(O414="Breedte",1-SUM(P$8:P414)," "))))</f>
        <v xml:space="preserve"> </v>
      </c>
      <c r="Q415" s="56" t="str">
        <f t="shared" si="153"/>
        <v/>
      </c>
      <c r="R415" s="196">
        <f t="shared" si="156"/>
        <v>0</v>
      </c>
      <c r="S415" s="1">
        <f t="shared" si="140"/>
        <v>-1</v>
      </c>
      <c r="T415" s="2">
        <f t="shared" si="141"/>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42"/>
        <v>1</v>
      </c>
      <c r="Z415" s="1">
        <f t="shared" si="143"/>
        <v>1</v>
      </c>
      <c r="AA415" s="1">
        <f t="shared" si="144"/>
        <v>1</v>
      </c>
      <c r="AB415" s="1">
        <f t="shared" si="145"/>
        <v>1</v>
      </c>
      <c r="AD415" s="1">
        <f t="shared" si="146"/>
        <v>-1</v>
      </c>
      <c r="AE415" s="2">
        <f t="shared" si="147"/>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48"/>
        <v>1</v>
      </c>
    </row>
    <row r="416" spans="1:36" ht="12" customHeight="1" x14ac:dyDescent="0.15">
      <c r="A416" s="64">
        <f t="shared" si="149"/>
        <v>0</v>
      </c>
      <c r="B416" s="64">
        <f t="shared" si="154"/>
        <v>0</v>
      </c>
      <c r="C416" s="57">
        <f t="shared" si="150"/>
        <v>-1</v>
      </c>
      <c r="F416" s="59">
        <f>IF(C416&lt;C$6,0,VLOOKUP(C416,index!$A:$M,2,0))</f>
        <v>0</v>
      </c>
      <c r="G416" s="57" t="str">
        <f t="shared" si="155"/>
        <v/>
      </c>
      <c r="H416" s="58" t="str">
        <f>IF(G416="I",$K416,IF(G416="II",$K416-SUM(H$8:H415),IF(G416="III",$K416-SUM(H$8:H415),IF(G416="IV",$K416-SUM(H$8:H415),IF(G416="V",1-SUM(H$8:H415)," ")))))</f>
        <v xml:space="preserve"> </v>
      </c>
      <c r="I416" s="66" t="str">
        <f t="shared" si="151"/>
        <v/>
      </c>
      <c r="L416" s="62" t="str">
        <f t="shared" si="152"/>
        <v xml:space="preserve"> </v>
      </c>
      <c r="P416" s="58" t="str">
        <f>IF(O416="Plus",$K416,IF(O416="Basis",$K416-SUM(P$8:P415),IF(O416="Breedte",$K416-SUM(P$8:P415),IF(O415="Breedte",1-SUM(P$8:P415)," "))))</f>
        <v xml:space="preserve"> </v>
      </c>
      <c r="Q416" s="56" t="str">
        <f t="shared" si="153"/>
        <v/>
      </c>
      <c r="R416" s="196">
        <f t="shared" si="156"/>
        <v>0</v>
      </c>
      <c r="S416" s="1">
        <f t="shared" si="140"/>
        <v>-1</v>
      </c>
      <c r="T416" s="2">
        <f t="shared" si="141"/>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42"/>
        <v>1</v>
      </c>
      <c r="Z416" s="1">
        <f t="shared" si="143"/>
        <v>1</v>
      </c>
      <c r="AA416" s="1">
        <f t="shared" si="144"/>
        <v>1</v>
      </c>
      <c r="AB416" s="1">
        <f t="shared" si="145"/>
        <v>1</v>
      </c>
      <c r="AD416" s="1">
        <f t="shared" si="146"/>
        <v>-1</v>
      </c>
      <c r="AE416" s="2">
        <f t="shared" si="147"/>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48"/>
        <v>1</v>
      </c>
    </row>
    <row r="417" spans="1:36" ht="12" customHeight="1" x14ac:dyDescent="0.15">
      <c r="A417" s="64">
        <f t="shared" si="149"/>
        <v>0</v>
      </c>
      <c r="B417" s="64">
        <f t="shared" si="154"/>
        <v>0</v>
      </c>
      <c r="C417" s="57">
        <f t="shared" si="150"/>
        <v>-1</v>
      </c>
      <c r="F417" s="59">
        <f>IF(C417&lt;C$6,0,VLOOKUP(C417,index!$A:$M,2,0))</f>
        <v>0</v>
      </c>
      <c r="G417" s="57" t="str">
        <f t="shared" si="155"/>
        <v/>
      </c>
      <c r="H417" s="58" t="str">
        <f>IF(G417="I",$K417,IF(G417="II",$K417-SUM(H$8:H416),IF(G417="III",$K417-SUM(H$8:H416),IF(G417="IV",$K417-SUM(H$8:H416),IF(G417="V",1-SUM(H$8:H416)," ")))))</f>
        <v xml:space="preserve"> </v>
      </c>
      <c r="I417" s="66" t="str">
        <f t="shared" si="151"/>
        <v/>
      </c>
      <c r="L417" s="62" t="str">
        <f t="shared" si="152"/>
        <v xml:space="preserve"> </v>
      </c>
      <c r="P417" s="58" t="str">
        <f>IF(O417="Plus",$K417,IF(O417="Basis",$K417-SUM(P$8:P416),IF(O417="Breedte",$K417-SUM(P$8:P416),IF(O416="Breedte",1-SUM(P$8:P416)," "))))</f>
        <v xml:space="preserve"> </v>
      </c>
      <c r="Q417" s="56" t="str">
        <f t="shared" si="153"/>
        <v/>
      </c>
      <c r="R417" s="196">
        <f t="shared" si="156"/>
        <v>0</v>
      </c>
      <c r="S417" s="1">
        <f t="shared" si="140"/>
        <v>-1</v>
      </c>
      <c r="T417" s="2">
        <f t="shared" si="141"/>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42"/>
        <v>1</v>
      </c>
      <c r="Z417" s="1">
        <f t="shared" si="143"/>
        <v>1</v>
      </c>
      <c r="AA417" s="1">
        <f t="shared" si="144"/>
        <v>1</v>
      </c>
      <c r="AB417" s="1">
        <f t="shared" si="145"/>
        <v>1</v>
      </c>
      <c r="AD417" s="1">
        <f t="shared" si="146"/>
        <v>-1</v>
      </c>
      <c r="AE417" s="2">
        <f t="shared" si="147"/>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48"/>
        <v>1</v>
      </c>
    </row>
    <row r="418" spans="1:36" ht="12" customHeight="1" x14ac:dyDescent="0.15">
      <c r="A418" s="64">
        <f t="shared" si="149"/>
        <v>0</v>
      </c>
      <c r="B418" s="64">
        <f t="shared" si="154"/>
        <v>0</v>
      </c>
      <c r="C418" s="57">
        <f t="shared" si="150"/>
        <v>-1</v>
      </c>
      <c r="F418" s="59">
        <f>IF(C418&lt;C$6,0,VLOOKUP(C418,index!$A:$M,2,0))</f>
        <v>0</v>
      </c>
      <c r="G418" s="57" t="str">
        <f t="shared" si="155"/>
        <v/>
      </c>
      <c r="H418" s="58" t="str">
        <f>IF(G418="I",$K418,IF(G418="II",$K418-SUM(H$8:H417),IF(G418="III",$K418-SUM(H$8:H417),IF(G418="IV",$K418-SUM(H$8:H417),IF(G418="V",1-SUM(H$8:H417)," ")))))</f>
        <v xml:space="preserve"> </v>
      </c>
      <c r="I418" s="66" t="str">
        <f t="shared" si="151"/>
        <v/>
      </c>
      <c r="L418" s="62" t="str">
        <f t="shared" si="152"/>
        <v xml:space="preserve"> </v>
      </c>
      <c r="P418" s="58" t="str">
        <f>IF(O418="Plus",$K418,IF(O418="Basis",$K418-SUM(P$8:P417),IF(O418="Breedte",$K418-SUM(P$8:P417),IF(O417="Breedte",1-SUM(P$8:P417)," "))))</f>
        <v xml:space="preserve"> </v>
      </c>
      <c r="Q418" s="56" t="str">
        <f t="shared" si="153"/>
        <v/>
      </c>
      <c r="R418" s="196">
        <f t="shared" si="156"/>
        <v>0</v>
      </c>
      <c r="S418" s="1">
        <f t="shared" si="140"/>
        <v>-1</v>
      </c>
      <c r="T418" s="2">
        <f t="shared" si="141"/>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42"/>
        <v>1</v>
      </c>
      <c r="Z418" s="1">
        <f t="shared" si="143"/>
        <v>1</v>
      </c>
      <c r="AA418" s="1">
        <f t="shared" si="144"/>
        <v>1</v>
      </c>
      <c r="AB418" s="1">
        <f t="shared" si="145"/>
        <v>1</v>
      </c>
      <c r="AD418" s="1">
        <f t="shared" si="146"/>
        <v>-1</v>
      </c>
      <c r="AE418" s="2">
        <f t="shared" si="147"/>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48"/>
        <v>1</v>
      </c>
    </row>
    <row r="419" spans="1:36" ht="12" customHeight="1" x14ac:dyDescent="0.15">
      <c r="A419" s="64">
        <f t="shared" si="149"/>
        <v>0</v>
      </c>
      <c r="B419" s="64">
        <f t="shared" si="154"/>
        <v>0</v>
      </c>
      <c r="C419" s="57">
        <f t="shared" si="150"/>
        <v>-1</v>
      </c>
      <c r="F419" s="59">
        <f>IF(C419&lt;C$6,0,VLOOKUP(C419,index!$A:$M,2,0))</f>
        <v>0</v>
      </c>
      <c r="G419" s="57" t="str">
        <f t="shared" si="155"/>
        <v/>
      </c>
      <c r="H419" s="58" t="str">
        <f>IF(G419="I",$K419,IF(G419="II",$K419-SUM(H$8:H418),IF(G419="III",$K419-SUM(H$8:H418),IF(G419="IV",$K419-SUM(H$8:H418),IF(G419="V",1-SUM(H$8:H418)," ")))))</f>
        <v xml:space="preserve"> </v>
      </c>
      <c r="I419" s="66" t="str">
        <f t="shared" si="151"/>
        <v/>
      </c>
      <c r="L419" s="62" t="str">
        <f t="shared" si="152"/>
        <v xml:space="preserve"> </v>
      </c>
      <c r="P419" s="58" t="str">
        <f>IF(O419="Plus",$K419,IF(O419="Basis",$K419-SUM(P$8:P418),IF(O419="Breedte",$K419-SUM(P$8:P418),IF(O418="Breedte",1-SUM(P$8:P418)," "))))</f>
        <v xml:space="preserve"> </v>
      </c>
      <c r="Q419" s="56" t="str">
        <f t="shared" si="153"/>
        <v/>
      </c>
      <c r="R419" s="196">
        <f t="shared" si="156"/>
        <v>0</v>
      </c>
      <c r="S419" s="1">
        <f t="shared" si="140"/>
        <v>-1</v>
      </c>
      <c r="T419" s="2">
        <f t="shared" si="141"/>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42"/>
        <v>1</v>
      </c>
      <c r="Z419" s="1">
        <f t="shared" si="143"/>
        <v>1</v>
      </c>
      <c r="AA419" s="1">
        <f t="shared" si="144"/>
        <v>1</v>
      </c>
      <c r="AB419" s="1">
        <f t="shared" si="145"/>
        <v>1</v>
      </c>
      <c r="AD419" s="1">
        <f t="shared" si="146"/>
        <v>-1</v>
      </c>
      <c r="AE419" s="2">
        <f t="shared" si="147"/>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48"/>
        <v>1</v>
      </c>
    </row>
    <row r="420" spans="1:36" ht="12" customHeight="1" x14ac:dyDescent="0.15">
      <c r="A420" s="64">
        <f t="shared" si="149"/>
        <v>0</v>
      </c>
      <c r="B420" s="64">
        <f t="shared" si="154"/>
        <v>0</v>
      </c>
      <c r="C420" s="57">
        <f t="shared" si="150"/>
        <v>-1</v>
      </c>
      <c r="F420" s="59">
        <f>IF(C420&lt;C$6,0,VLOOKUP(C420,index!$A:$M,2,0))</f>
        <v>0</v>
      </c>
      <c r="G420" s="57" t="str">
        <f t="shared" si="155"/>
        <v/>
      </c>
      <c r="H420" s="58" t="str">
        <f>IF(G420="I",$K420,IF(G420="II",$K420-SUM(H$8:H419),IF(G420="III",$K420-SUM(H$8:H419),IF(G420="IV",$K420-SUM(H$8:H419),IF(G420="V",1-SUM(H$8:H419)," ")))))</f>
        <v xml:space="preserve"> </v>
      </c>
      <c r="I420" s="66" t="str">
        <f t="shared" si="151"/>
        <v/>
      </c>
      <c r="L420" s="62" t="str">
        <f t="shared" si="152"/>
        <v xml:space="preserve"> </v>
      </c>
      <c r="P420" s="58" t="str">
        <f>IF(O420="Plus",$K420,IF(O420="Basis",$K420-SUM(P$8:P419),IF(O420="Breedte",$K420-SUM(P$8:P419),IF(O419="Breedte",1-SUM(P$8:P419)," "))))</f>
        <v xml:space="preserve"> </v>
      </c>
      <c r="Q420" s="56" t="str">
        <f t="shared" si="153"/>
        <v/>
      </c>
      <c r="R420" s="196">
        <f t="shared" si="156"/>
        <v>0</v>
      </c>
      <c r="S420" s="1">
        <f t="shared" si="140"/>
        <v>-1</v>
      </c>
      <c r="T420" s="2">
        <f t="shared" si="141"/>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42"/>
        <v>1</v>
      </c>
      <c r="Z420" s="1">
        <f t="shared" si="143"/>
        <v>1</v>
      </c>
      <c r="AA420" s="1">
        <f t="shared" si="144"/>
        <v>1</v>
      </c>
      <c r="AB420" s="1">
        <f t="shared" si="145"/>
        <v>1</v>
      </c>
      <c r="AD420" s="1">
        <f t="shared" si="146"/>
        <v>-1</v>
      </c>
      <c r="AE420" s="2">
        <f t="shared" si="147"/>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48"/>
        <v>1</v>
      </c>
    </row>
    <row r="421" spans="1:36" ht="12" customHeight="1" x14ac:dyDescent="0.15">
      <c r="A421" s="64">
        <f t="shared" si="149"/>
        <v>0</v>
      </c>
      <c r="B421" s="64">
        <f t="shared" si="154"/>
        <v>0</v>
      </c>
      <c r="C421" s="57">
        <f t="shared" si="150"/>
        <v>-1</v>
      </c>
      <c r="F421" s="59">
        <f>IF(C421&lt;C$6,0,VLOOKUP(C421,index!$A:$M,2,0))</f>
        <v>0</v>
      </c>
      <c r="G421" s="57" t="str">
        <f t="shared" si="155"/>
        <v/>
      </c>
      <c r="H421" s="58" t="str">
        <f>IF(G421="I",$K421,IF(G421="II",$K421-SUM(H$8:H420),IF(G421="III",$K421-SUM(H$8:H420),IF(G421="IV",$K421-SUM(H$8:H420),IF(G421="V",1-SUM(H$8:H420)," ")))))</f>
        <v xml:space="preserve"> </v>
      </c>
      <c r="I421" s="66" t="str">
        <f t="shared" si="151"/>
        <v/>
      </c>
      <c r="L421" s="62" t="str">
        <f t="shared" si="152"/>
        <v xml:space="preserve"> </v>
      </c>
      <c r="P421" s="58" t="str">
        <f>IF(O421="Plus",$K421,IF(O421="Basis",$K421-SUM(P$8:P420),IF(O421="Breedte",$K421-SUM(P$8:P420),IF(O420="Breedte",1-SUM(P$8:P420)," "))))</f>
        <v xml:space="preserve"> </v>
      </c>
      <c r="Q421" s="56" t="str">
        <f t="shared" si="153"/>
        <v/>
      </c>
      <c r="R421" s="196">
        <f t="shared" si="156"/>
        <v>0</v>
      </c>
      <c r="S421" s="1">
        <f t="shared" si="140"/>
        <v>-1</v>
      </c>
      <c r="T421" s="2">
        <f t="shared" si="141"/>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42"/>
        <v>1</v>
      </c>
      <c r="Z421" s="1">
        <f t="shared" si="143"/>
        <v>1</v>
      </c>
      <c r="AA421" s="1">
        <f t="shared" si="144"/>
        <v>1</v>
      </c>
      <c r="AB421" s="1">
        <f t="shared" si="145"/>
        <v>1</v>
      </c>
      <c r="AD421" s="1">
        <f t="shared" si="146"/>
        <v>-1</v>
      </c>
      <c r="AE421" s="2">
        <f t="shared" si="147"/>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48"/>
        <v>1</v>
      </c>
    </row>
    <row r="422" spans="1:36" ht="12" customHeight="1" x14ac:dyDescent="0.15">
      <c r="A422" s="64">
        <f t="shared" si="149"/>
        <v>0</v>
      </c>
      <c r="B422" s="64">
        <f t="shared" si="154"/>
        <v>0</v>
      </c>
      <c r="C422" s="57">
        <f t="shared" si="150"/>
        <v>-1</v>
      </c>
      <c r="F422" s="59">
        <f>IF(C422&lt;C$6,0,VLOOKUP(C422,index!$A:$M,2,0))</f>
        <v>0</v>
      </c>
      <c r="G422" s="57" t="str">
        <f t="shared" si="155"/>
        <v/>
      </c>
      <c r="H422" s="58" t="str">
        <f>IF(G422="I",$K422,IF(G422="II",$K422-SUM(H$8:H421),IF(G422="III",$K422-SUM(H$8:H421),IF(G422="IV",$K422-SUM(H$8:H421),IF(G422="V",1-SUM(H$8:H421)," ")))))</f>
        <v xml:space="preserve"> </v>
      </c>
      <c r="I422" s="66" t="str">
        <f t="shared" si="151"/>
        <v/>
      </c>
      <c r="L422" s="62" t="str">
        <f t="shared" si="152"/>
        <v xml:space="preserve"> </v>
      </c>
      <c r="P422" s="58" t="str">
        <f>IF(O422="Plus",$K422,IF(O422="Basis",$K422-SUM(P$8:P421),IF(O422="Breedte",$K422-SUM(P$8:P421),IF(O421="Breedte",1-SUM(P$8:P421)," "))))</f>
        <v xml:space="preserve"> </v>
      </c>
      <c r="Q422" s="56" t="str">
        <f t="shared" si="153"/>
        <v/>
      </c>
      <c r="R422" s="196">
        <f t="shared" si="156"/>
        <v>0</v>
      </c>
      <c r="S422" s="1">
        <f t="shared" si="140"/>
        <v>-1</v>
      </c>
      <c r="T422" s="2">
        <f t="shared" si="141"/>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42"/>
        <v>1</v>
      </c>
      <c r="Z422" s="1">
        <f t="shared" si="143"/>
        <v>1</v>
      </c>
      <c r="AA422" s="1">
        <f t="shared" si="144"/>
        <v>1</v>
      </c>
      <c r="AB422" s="1">
        <f t="shared" si="145"/>
        <v>1</v>
      </c>
      <c r="AD422" s="1">
        <f t="shared" si="146"/>
        <v>-1</v>
      </c>
      <c r="AE422" s="2">
        <f t="shared" si="147"/>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48"/>
        <v>1</v>
      </c>
    </row>
    <row r="423" spans="1:36" ht="12" customHeight="1" x14ac:dyDescent="0.15">
      <c r="A423" s="64">
        <f t="shared" si="149"/>
        <v>0</v>
      </c>
      <c r="B423" s="64">
        <f t="shared" si="154"/>
        <v>0</v>
      </c>
      <c r="C423" s="57">
        <f t="shared" si="150"/>
        <v>-1</v>
      </c>
      <c r="F423" s="59">
        <f>IF(C423&lt;C$6,0,VLOOKUP(C423,index!$A:$M,2,0))</f>
        <v>0</v>
      </c>
      <c r="G423" s="57" t="str">
        <f t="shared" si="155"/>
        <v/>
      </c>
      <c r="H423" s="58" t="str">
        <f>IF(G423="I",$K423,IF(G423="II",$K423-SUM(H$8:H422),IF(G423="III",$K423-SUM(H$8:H422),IF(G423="IV",$K423-SUM(H$8:H422),IF(G423="V",1-SUM(H$8:H422)," ")))))</f>
        <v xml:space="preserve"> </v>
      </c>
      <c r="I423" s="66" t="str">
        <f t="shared" si="151"/>
        <v/>
      </c>
      <c r="L423" s="62" t="str">
        <f t="shared" si="152"/>
        <v xml:space="preserve"> </v>
      </c>
      <c r="P423" s="58" t="str">
        <f>IF(O423="Plus",$K423,IF(O423="Basis",$K423-SUM(P$8:P422),IF(O423="Breedte",$K423-SUM(P$8:P422),IF(O422="Breedte",1-SUM(P$8:P422)," "))))</f>
        <v xml:space="preserve"> </v>
      </c>
      <c r="Q423" s="56" t="str">
        <f t="shared" si="153"/>
        <v/>
      </c>
      <c r="R423" s="196">
        <f t="shared" si="156"/>
        <v>0</v>
      </c>
      <c r="S423" s="1">
        <f t="shared" si="140"/>
        <v>-1</v>
      </c>
      <c r="T423" s="2">
        <f t="shared" si="141"/>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42"/>
        <v>1</v>
      </c>
      <c r="Z423" s="1">
        <f t="shared" si="143"/>
        <v>1</v>
      </c>
      <c r="AA423" s="1">
        <f t="shared" si="144"/>
        <v>1</v>
      </c>
      <c r="AB423" s="1">
        <f t="shared" si="145"/>
        <v>1</v>
      </c>
      <c r="AD423" s="1">
        <f t="shared" si="146"/>
        <v>-1</v>
      </c>
      <c r="AE423" s="2">
        <f t="shared" si="147"/>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48"/>
        <v>1</v>
      </c>
    </row>
    <row r="424" spans="1:36" ht="12" customHeight="1" x14ac:dyDescent="0.15">
      <c r="A424" s="64">
        <f t="shared" si="149"/>
        <v>0</v>
      </c>
      <c r="B424" s="64">
        <f t="shared" si="154"/>
        <v>0</v>
      </c>
      <c r="C424" s="57">
        <f t="shared" si="150"/>
        <v>-1</v>
      </c>
      <c r="F424" s="59">
        <f>IF(C424&lt;C$6,0,VLOOKUP(C424,index!$A:$M,2,0))</f>
        <v>0</v>
      </c>
      <c r="G424" s="57" t="str">
        <f t="shared" si="155"/>
        <v/>
      </c>
      <c r="H424" s="58" t="str">
        <f>IF(G424="I",$K424,IF(G424="II",$K424-SUM(H$8:H423),IF(G424="III",$K424-SUM(H$8:H423),IF(G424="IV",$K424-SUM(H$8:H423),IF(G424="V",1-SUM(H$8:H423)," ")))))</f>
        <v xml:space="preserve"> </v>
      </c>
      <c r="I424" s="66" t="str">
        <f t="shared" si="151"/>
        <v/>
      </c>
      <c r="L424" s="62" t="str">
        <f t="shared" si="152"/>
        <v xml:space="preserve"> </v>
      </c>
      <c r="P424" s="58" t="str">
        <f>IF(O424="Plus",$K424,IF(O424="Basis",$K424-SUM(P$8:P423),IF(O424="Breedte",$K424-SUM(P$8:P423),IF(O423="Breedte",1-SUM(P$8:P423)," "))))</f>
        <v xml:space="preserve"> </v>
      </c>
      <c r="Q424" s="56" t="str">
        <f t="shared" si="153"/>
        <v/>
      </c>
      <c r="R424" s="196">
        <f t="shared" si="156"/>
        <v>0</v>
      </c>
      <c r="S424" s="1">
        <f t="shared" si="140"/>
        <v>-1</v>
      </c>
      <c r="T424" s="2">
        <f t="shared" si="141"/>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42"/>
        <v>1</v>
      </c>
      <c r="Z424" s="1">
        <f t="shared" si="143"/>
        <v>1</v>
      </c>
      <c r="AA424" s="1">
        <f t="shared" si="144"/>
        <v>1</v>
      </c>
      <c r="AB424" s="1">
        <f t="shared" si="145"/>
        <v>1</v>
      </c>
      <c r="AD424" s="1">
        <f t="shared" si="146"/>
        <v>-1</v>
      </c>
      <c r="AE424" s="2">
        <f t="shared" si="147"/>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48"/>
        <v>1</v>
      </c>
    </row>
    <row r="425" spans="1:36" ht="12" customHeight="1" x14ac:dyDescent="0.15">
      <c r="A425" s="64">
        <f t="shared" si="149"/>
        <v>0</v>
      </c>
      <c r="B425" s="64">
        <f t="shared" si="154"/>
        <v>0</v>
      </c>
      <c r="C425" s="57">
        <f t="shared" si="150"/>
        <v>-1</v>
      </c>
      <c r="F425" s="59">
        <f>IF(C425&lt;C$6,0,VLOOKUP(C425,index!$A:$M,2,0))</f>
        <v>0</v>
      </c>
      <c r="G425" s="57" t="str">
        <f t="shared" si="155"/>
        <v/>
      </c>
      <c r="H425" s="58" t="str">
        <f>IF(G425="I",$K425,IF(G425="II",$K425-SUM(H$8:H424),IF(G425="III",$K425-SUM(H$8:H424),IF(G425="IV",$K425-SUM(H$8:H424),IF(G425="V",1-SUM(H$8:H424)," ")))))</f>
        <v xml:space="preserve"> </v>
      </c>
      <c r="I425" s="66" t="str">
        <f t="shared" si="151"/>
        <v/>
      </c>
      <c r="L425" s="62" t="str">
        <f t="shared" si="152"/>
        <v xml:space="preserve"> </v>
      </c>
      <c r="P425" s="58" t="str">
        <f>IF(O425="Plus",$K425,IF(O425="Basis",$K425-SUM(P$8:P424),IF(O425="Breedte",$K425-SUM(P$8:P424),IF(O424="Breedte",1-SUM(P$8:P424)," "))))</f>
        <v xml:space="preserve"> </v>
      </c>
      <c r="Q425" s="56" t="str">
        <f t="shared" si="153"/>
        <v/>
      </c>
      <c r="R425" s="196">
        <f t="shared" si="156"/>
        <v>0</v>
      </c>
      <c r="S425" s="1">
        <f t="shared" si="140"/>
        <v>-1</v>
      </c>
      <c r="T425" s="2">
        <f t="shared" si="141"/>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42"/>
        <v>1</v>
      </c>
      <c r="Z425" s="1">
        <f t="shared" si="143"/>
        <v>1</v>
      </c>
      <c r="AA425" s="1">
        <f t="shared" si="144"/>
        <v>1</v>
      </c>
      <c r="AB425" s="1">
        <f t="shared" si="145"/>
        <v>1</v>
      </c>
      <c r="AD425" s="1">
        <f t="shared" si="146"/>
        <v>-1</v>
      </c>
      <c r="AE425" s="2">
        <f t="shared" si="147"/>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48"/>
        <v>1</v>
      </c>
    </row>
    <row r="426" spans="1:36" ht="12" customHeight="1" x14ac:dyDescent="0.15">
      <c r="A426" s="64">
        <f t="shared" si="149"/>
        <v>0</v>
      </c>
      <c r="B426" s="64">
        <f t="shared" si="154"/>
        <v>0</v>
      </c>
      <c r="C426" s="57">
        <f t="shared" si="150"/>
        <v>-1</v>
      </c>
      <c r="F426" s="59">
        <f>IF(C426&lt;C$6,0,VLOOKUP(C426,index!$A:$M,2,0))</f>
        <v>0</v>
      </c>
      <c r="G426" s="57" t="str">
        <f t="shared" si="155"/>
        <v/>
      </c>
      <c r="H426" s="58" t="str">
        <f>IF(G426="I",$K426,IF(G426="II",$K426-SUM(H$8:H425),IF(G426="III",$K426-SUM(H$8:H425),IF(G426="IV",$K426-SUM(H$8:H425),IF(G426="V",1-SUM(H$8:H425)," ")))))</f>
        <v xml:space="preserve"> </v>
      </c>
      <c r="I426" s="66" t="str">
        <f t="shared" si="151"/>
        <v/>
      </c>
      <c r="L426" s="62" t="str">
        <f t="shared" si="152"/>
        <v xml:space="preserve"> </v>
      </c>
      <c r="P426" s="58" t="str">
        <f>IF(O426="Plus",$K426,IF(O426="Basis",$K426-SUM(P$8:P425),IF(O426="Breedte",$K426-SUM(P$8:P425),IF(O425="Breedte",1-SUM(P$8:P425)," "))))</f>
        <v xml:space="preserve"> </v>
      </c>
      <c r="Q426" s="56" t="str">
        <f t="shared" si="153"/>
        <v/>
      </c>
      <c r="R426" s="196">
        <f t="shared" si="156"/>
        <v>0</v>
      </c>
      <c r="S426" s="1">
        <f t="shared" si="140"/>
        <v>-1</v>
      </c>
      <c r="T426" s="2">
        <f t="shared" si="141"/>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42"/>
        <v>1</v>
      </c>
      <c r="Z426" s="1">
        <f t="shared" si="143"/>
        <v>1</v>
      </c>
      <c r="AA426" s="1">
        <f t="shared" si="144"/>
        <v>1</v>
      </c>
      <c r="AB426" s="1">
        <f t="shared" si="145"/>
        <v>1</v>
      </c>
      <c r="AD426" s="1">
        <f t="shared" si="146"/>
        <v>-1</v>
      </c>
      <c r="AE426" s="2">
        <f t="shared" si="147"/>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48"/>
        <v>1</v>
      </c>
    </row>
    <row r="427" spans="1:36" ht="12" customHeight="1" x14ac:dyDescent="0.15">
      <c r="A427" s="64">
        <f t="shared" si="149"/>
        <v>0</v>
      </c>
      <c r="B427" s="64">
        <f t="shared" si="154"/>
        <v>0</v>
      </c>
      <c r="C427" s="57">
        <f t="shared" si="150"/>
        <v>-1</v>
      </c>
      <c r="F427" s="59">
        <f>IF(C427&lt;C$6,0,VLOOKUP(C427,index!$A:$M,2,0))</f>
        <v>0</v>
      </c>
      <c r="G427" s="57" t="str">
        <f t="shared" si="155"/>
        <v/>
      </c>
      <c r="H427" s="58" t="str">
        <f>IF(G427="I",$K427,IF(G427="II",$K427-SUM(H$8:H426),IF(G427="III",$K427-SUM(H$8:H426),IF(G427="IV",$K427-SUM(H$8:H426),IF(G427="V",1-SUM(H$8:H426)," ")))))</f>
        <v xml:space="preserve"> </v>
      </c>
      <c r="I427" s="66" t="str">
        <f t="shared" si="151"/>
        <v/>
      </c>
      <c r="L427" s="62" t="str">
        <f t="shared" si="152"/>
        <v xml:space="preserve"> </v>
      </c>
      <c r="P427" s="58" t="str">
        <f>IF(O427="Plus",$K427,IF(O427="Basis",$K427-SUM(P$8:P426),IF(O427="Breedte",$K427-SUM(P$8:P426),IF(O426="Breedte",1-SUM(P$8:P426)," "))))</f>
        <v xml:space="preserve"> </v>
      </c>
      <c r="Q427" s="56" t="str">
        <f t="shared" si="153"/>
        <v/>
      </c>
      <c r="R427" s="196">
        <f t="shared" si="156"/>
        <v>0</v>
      </c>
      <c r="S427" s="1">
        <f t="shared" si="140"/>
        <v>-1</v>
      </c>
      <c r="T427" s="2">
        <f t="shared" si="141"/>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42"/>
        <v>1</v>
      </c>
      <c r="Z427" s="1">
        <f t="shared" si="143"/>
        <v>1</v>
      </c>
      <c r="AA427" s="1">
        <f t="shared" si="144"/>
        <v>1</v>
      </c>
      <c r="AB427" s="1">
        <f t="shared" si="145"/>
        <v>1</v>
      </c>
      <c r="AD427" s="1">
        <f t="shared" si="146"/>
        <v>-1</v>
      </c>
      <c r="AE427" s="2">
        <f t="shared" si="147"/>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48"/>
        <v>1</v>
      </c>
    </row>
    <row r="428" spans="1:36" ht="12" customHeight="1" x14ac:dyDescent="0.15">
      <c r="A428" s="64">
        <f t="shared" si="149"/>
        <v>0</v>
      </c>
      <c r="B428" s="64">
        <f t="shared" si="154"/>
        <v>0</v>
      </c>
      <c r="C428" s="57">
        <f t="shared" si="150"/>
        <v>-1</v>
      </c>
      <c r="F428" s="59">
        <f>IF(C428&lt;C$6,0,VLOOKUP(C428,index!$A:$M,2,0))</f>
        <v>0</v>
      </c>
      <c r="G428" s="57" t="str">
        <f t="shared" si="155"/>
        <v/>
      </c>
      <c r="H428" s="58" t="str">
        <f>IF(G428="I",$K428,IF(G428="II",$K428-SUM(H$8:H427),IF(G428="III",$K428-SUM(H$8:H427),IF(G428="IV",$K428-SUM(H$8:H427),IF(G428="V",1-SUM(H$8:H427)," ")))))</f>
        <v xml:space="preserve"> </v>
      </c>
      <c r="I428" s="66" t="str">
        <f t="shared" si="151"/>
        <v/>
      </c>
      <c r="L428" s="62" t="str">
        <f t="shared" si="152"/>
        <v xml:space="preserve"> </v>
      </c>
      <c r="P428" s="58" t="str">
        <f>IF(O428="Plus",$K428,IF(O428="Basis",$K428-SUM(P$8:P427),IF(O428="Breedte",$K428-SUM(P$8:P427),IF(O427="Breedte",1-SUM(P$8:P427)," "))))</f>
        <v xml:space="preserve"> </v>
      </c>
      <c r="Q428" s="56" t="str">
        <f t="shared" si="153"/>
        <v/>
      </c>
      <c r="R428" s="196">
        <f t="shared" si="156"/>
        <v>0</v>
      </c>
      <c r="S428" s="1">
        <f t="shared" si="140"/>
        <v>-1</v>
      </c>
      <c r="T428" s="2">
        <f t="shared" si="141"/>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42"/>
        <v>1</v>
      </c>
      <c r="Z428" s="1">
        <f t="shared" si="143"/>
        <v>1</v>
      </c>
      <c r="AA428" s="1">
        <f t="shared" si="144"/>
        <v>1</v>
      </c>
      <c r="AB428" s="1">
        <f t="shared" si="145"/>
        <v>1</v>
      </c>
      <c r="AD428" s="1">
        <f t="shared" si="146"/>
        <v>-1</v>
      </c>
      <c r="AE428" s="2">
        <f t="shared" si="147"/>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48"/>
        <v>1</v>
      </c>
    </row>
    <row r="429" spans="1:36" ht="12" customHeight="1" x14ac:dyDescent="0.15">
      <c r="A429" s="64">
        <f t="shared" si="149"/>
        <v>0</v>
      </c>
      <c r="B429" s="64">
        <f t="shared" si="154"/>
        <v>0</v>
      </c>
      <c r="C429" s="57">
        <f t="shared" si="150"/>
        <v>-1</v>
      </c>
      <c r="F429" s="59">
        <f>IF(C429&lt;C$6,0,VLOOKUP(C429,index!$A:$M,2,0))</f>
        <v>0</v>
      </c>
      <c r="G429" s="57" t="str">
        <f t="shared" si="155"/>
        <v/>
      </c>
      <c r="H429" s="58" t="str">
        <f>IF(G429="I",$K429,IF(G429="II",$K429-SUM(H$8:H428),IF(G429="III",$K429-SUM(H$8:H428),IF(G429="IV",$K429-SUM(H$8:H428),IF(G429="V",1-SUM(H$8:H428)," ")))))</f>
        <v xml:space="preserve"> </v>
      </c>
      <c r="I429" s="66" t="str">
        <f t="shared" si="151"/>
        <v/>
      </c>
      <c r="L429" s="62" t="str">
        <f t="shared" si="152"/>
        <v xml:space="preserve"> </v>
      </c>
      <c r="P429" s="58" t="str">
        <f>IF(O429="Plus",$K429,IF(O429="Basis",$K429-SUM(P$8:P428),IF(O429="Breedte",$K429-SUM(P$8:P428),IF(O428="Breedte",1-SUM(P$8:P428)," "))))</f>
        <v xml:space="preserve"> </v>
      </c>
      <c r="Q429" s="56" t="str">
        <f t="shared" si="153"/>
        <v/>
      </c>
      <c r="R429" s="196">
        <f t="shared" si="156"/>
        <v>0</v>
      </c>
      <c r="S429" s="1">
        <f t="shared" si="140"/>
        <v>-1</v>
      </c>
      <c r="T429" s="2">
        <f t="shared" si="141"/>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42"/>
        <v>1</v>
      </c>
      <c r="Z429" s="1">
        <f t="shared" si="143"/>
        <v>1</v>
      </c>
      <c r="AA429" s="1">
        <f t="shared" si="144"/>
        <v>1</v>
      </c>
      <c r="AB429" s="1">
        <f t="shared" si="145"/>
        <v>1</v>
      </c>
      <c r="AD429" s="1">
        <f t="shared" si="146"/>
        <v>-1</v>
      </c>
      <c r="AE429" s="2">
        <f t="shared" si="147"/>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48"/>
        <v>1</v>
      </c>
    </row>
    <row r="430" spans="1:36" ht="12" customHeight="1" x14ac:dyDescent="0.15">
      <c r="A430" s="64">
        <f t="shared" si="149"/>
        <v>0</v>
      </c>
      <c r="B430" s="64">
        <f t="shared" si="154"/>
        <v>0</v>
      </c>
      <c r="C430" s="57">
        <f t="shared" si="150"/>
        <v>-1</v>
      </c>
      <c r="F430" s="59">
        <f>IF(C430&lt;C$6,0,VLOOKUP(C430,index!$A:$M,2,0))</f>
        <v>0</v>
      </c>
      <c r="G430" s="57" t="str">
        <f t="shared" si="155"/>
        <v/>
      </c>
      <c r="H430" s="58" t="str">
        <f>IF(G430="I",$K430,IF(G430="II",$K430-SUM(H$8:H429),IF(G430="III",$K430-SUM(H$8:H429),IF(G430="IV",$K430-SUM(H$8:H429),IF(G430="V",1-SUM(H$8:H429)," ")))))</f>
        <v xml:space="preserve"> </v>
      </c>
      <c r="I430" s="66" t="str">
        <f t="shared" si="151"/>
        <v/>
      </c>
      <c r="L430" s="62" t="str">
        <f t="shared" si="152"/>
        <v xml:space="preserve"> </v>
      </c>
      <c r="P430" s="58" t="str">
        <f>IF(O430="Plus",$K430,IF(O430="Basis",$K430-SUM(P$8:P429),IF(O430="Breedte",$K430-SUM(P$8:P429),IF(O429="Breedte",1-SUM(P$8:P429)," "))))</f>
        <v xml:space="preserve"> </v>
      </c>
      <c r="Q430" s="56" t="str">
        <f t="shared" si="153"/>
        <v/>
      </c>
      <c r="R430" s="196">
        <f t="shared" si="156"/>
        <v>0</v>
      </c>
      <c r="S430" s="1">
        <f t="shared" ref="S430:S493" si="157">C430</f>
        <v>-1</v>
      </c>
      <c r="T430" s="2">
        <f t="shared" ref="T430:T493" si="158">K430</f>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ref="Y430:Y493" si="159">IF(D430=0,1,ABS(K430-0.2))</f>
        <v>1</v>
      </c>
      <c r="Z430" s="1">
        <f t="shared" ref="Z430:Z493" si="160">IF(D430=0,1,ABS(K430-0.5))</f>
        <v>1</v>
      </c>
      <c r="AA430" s="1">
        <f t="shared" ref="AA430:AA493" si="161">IF(D430=0,1,ABS(K430-0.8))</f>
        <v>1</v>
      </c>
      <c r="AB430" s="1">
        <f t="shared" ref="AB430:AB493" si="162">IF(D430=0,1,ABS(K430-1))</f>
        <v>1</v>
      </c>
      <c r="AD430" s="1">
        <f t="shared" ref="AD430:AD493" si="163">S430</f>
        <v>-1</v>
      </c>
      <c r="AE430" s="2">
        <f t="shared" ref="AE430:AE493" si="164">K430</f>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ref="AJ430:AJ493" si="165">IF(AE430=0,1,ABS(AH430-0.25))</f>
        <v>1</v>
      </c>
    </row>
    <row r="431" spans="1:36" ht="12" customHeight="1" x14ac:dyDescent="0.15">
      <c r="A431" s="64">
        <f t="shared" si="149"/>
        <v>0</v>
      </c>
      <c r="B431" s="64">
        <f t="shared" si="154"/>
        <v>0</v>
      </c>
      <c r="C431" s="57">
        <f t="shared" si="150"/>
        <v>-1</v>
      </c>
      <c r="F431" s="59">
        <f>IF(C431&lt;C$6,0,VLOOKUP(C431,index!$A:$M,2,0))</f>
        <v>0</v>
      </c>
      <c r="G431" s="57" t="str">
        <f t="shared" si="155"/>
        <v/>
      </c>
      <c r="H431" s="58" t="str">
        <f>IF(G431="I",$K431,IF(G431="II",$K431-SUM(H$8:H430),IF(G431="III",$K431-SUM(H$8:H430),IF(G431="IV",$K431-SUM(H$8:H430),IF(G431="V",1-SUM(H$8:H430)," ")))))</f>
        <v xml:space="preserve"> </v>
      </c>
      <c r="I431" s="66" t="str">
        <f t="shared" si="151"/>
        <v/>
      </c>
      <c r="L431" s="62" t="str">
        <f t="shared" si="152"/>
        <v xml:space="preserve"> </v>
      </c>
      <c r="P431" s="58" t="str">
        <f>IF(O431="Plus",$K431,IF(O431="Basis",$K431-SUM(P$8:P430),IF(O431="Breedte",$K431-SUM(P$8:P430),IF(O430="Breedte",1-SUM(P$8:P430)," "))))</f>
        <v xml:space="preserve"> </v>
      </c>
      <c r="Q431" s="56" t="str">
        <f t="shared" si="153"/>
        <v/>
      </c>
      <c r="R431" s="196">
        <f t="shared" si="156"/>
        <v>0</v>
      </c>
      <c r="S431" s="1">
        <f t="shared" si="157"/>
        <v>-1</v>
      </c>
      <c r="T431" s="2">
        <f t="shared" si="158"/>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59"/>
        <v>1</v>
      </c>
      <c r="Z431" s="1">
        <f t="shared" si="160"/>
        <v>1</v>
      </c>
      <c r="AA431" s="1">
        <f t="shared" si="161"/>
        <v>1</v>
      </c>
      <c r="AB431" s="1">
        <f t="shared" si="162"/>
        <v>1</v>
      </c>
      <c r="AD431" s="1">
        <f t="shared" si="163"/>
        <v>-1</v>
      </c>
      <c r="AE431" s="2">
        <f t="shared" si="16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65"/>
        <v>1</v>
      </c>
    </row>
    <row r="432" spans="1:36" ht="12" customHeight="1" x14ac:dyDescent="0.15">
      <c r="A432" s="64">
        <f t="shared" si="149"/>
        <v>0</v>
      </c>
      <c r="B432" s="64">
        <f t="shared" si="154"/>
        <v>0</v>
      </c>
      <c r="C432" s="57">
        <f t="shared" si="150"/>
        <v>-1</v>
      </c>
      <c r="F432" s="59">
        <f>IF(C432&lt;C$6,0,VLOOKUP(C432,index!$A:$M,2,0))</f>
        <v>0</v>
      </c>
      <c r="G432" s="57" t="str">
        <f t="shared" si="155"/>
        <v/>
      </c>
      <c r="H432" s="58" t="str">
        <f>IF(G432="I",$K432,IF(G432="II",$K432-SUM(H$8:H431),IF(G432="III",$K432-SUM(H$8:H431),IF(G432="IV",$K432-SUM(H$8:H431),IF(G432="V",1-SUM(H$8:H431)," ")))))</f>
        <v xml:space="preserve"> </v>
      </c>
      <c r="I432" s="66" t="str">
        <f t="shared" si="151"/>
        <v/>
      </c>
      <c r="L432" s="62" t="str">
        <f t="shared" si="152"/>
        <v xml:space="preserve"> </v>
      </c>
      <c r="P432" s="58" t="str">
        <f>IF(O432="Plus",$K432,IF(O432="Basis",$K432-SUM(P$8:P431),IF(O432="Breedte",$K432-SUM(P$8:P431),IF(O431="Breedte",1-SUM(P$8:P431)," "))))</f>
        <v xml:space="preserve"> </v>
      </c>
      <c r="Q432" s="56" t="str">
        <f t="shared" si="153"/>
        <v/>
      </c>
      <c r="R432" s="196">
        <f t="shared" si="156"/>
        <v>0</v>
      </c>
      <c r="S432" s="1">
        <f t="shared" si="157"/>
        <v>-1</v>
      </c>
      <c r="T432" s="2">
        <f t="shared" si="158"/>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59"/>
        <v>1</v>
      </c>
      <c r="Z432" s="1">
        <f t="shared" si="160"/>
        <v>1</v>
      </c>
      <c r="AA432" s="1">
        <f t="shared" si="161"/>
        <v>1</v>
      </c>
      <c r="AB432" s="1">
        <f t="shared" si="162"/>
        <v>1</v>
      </c>
      <c r="AD432" s="1">
        <f t="shared" si="163"/>
        <v>-1</v>
      </c>
      <c r="AE432" s="2">
        <f t="shared" si="16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65"/>
        <v>1</v>
      </c>
    </row>
    <row r="433" spans="1:36" ht="12" customHeight="1" x14ac:dyDescent="0.15">
      <c r="A433" s="64">
        <f t="shared" si="149"/>
        <v>0</v>
      </c>
      <c r="B433" s="64">
        <f t="shared" si="154"/>
        <v>0</v>
      </c>
      <c r="C433" s="57">
        <f t="shared" si="150"/>
        <v>-1</v>
      </c>
      <c r="F433" s="59">
        <f>IF(C433&lt;C$6,0,VLOOKUP(C433,index!$A:$M,2,0))</f>
        <v>0</v>
      </c>
      <c r="G433" s="57" t="str">
        <f t="shared" si="155"/>
        <v/>
      </c>
      <c r="H433" s="58" t="str">
        <f>IF(G433="I",$K433,IF(G433="II",$K433-SUM(H$8:H432),IF(G433="III",$K433-SUM(H$8:H432),IF(G433="IV",$K433-SUM(H$8:H432),IF(G433="V",1-SUM(H$8:H432)," ")))))</f>
        <v xml:space="preserve"> </v>
      </c>
      <c r="I433" s="66" t="str">
        <f t="shared" si="151"/>
        <v/>
      </c>
      <c r="L433" s="62" t="str">
        <f t="shared" si="152"/>
        <v xml:space="preserve"> </v>
      </c>
      <c r="P433" s="58" t="str">
        <f>IF(O433="Plus",$K433,IF(O433="Basis",$K433-SUM(P$8:P432),IF(O433="Breedte",$K433-SUM(P$8:P432),IF(O432="Breedte",1-SUM(P$8:P432)," "))))</f>
        <v xml:space="preserve"> </v>
      </c>
      <c r="Q433" s="56" t="str">
        <f t="shared" si="153"/>
        <v/>
      </c>
      <c r="R433" s="196">
        <f t="shared" si="156"/>
        <v>0</v>
      </c>
      <c r="S433" s="1">
        <f t="shared" si="157"/>
        <v>-1</v>
      </c>
      <c r="T433" s="2">
        <f t="shared" si="158"/>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59"/>
        <v>1</v>
      </c>
      <c r="Z433" s="1">
        <f t="shared" si="160"/>
        <v>1</v>
      </c>
      <c r="AA433" s="1">
        <f t="shared" si="161"/>
        <v>1</v>
      </c>
      <c r="AB433" s="1">
        <f t="shared" si="162"/>
        <v>1</v>
      </c>
      <c r="AD433" s="1">
        <f t="shared" si="163"/>
        <v>-1</v>
      </c>
      <c r="AE433" s="2">
        <f t="shared" si="16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65"/>
        <v>1</v>
      </c>
    </row>
    <row r="434" spans="1:36" ht="12" customHeight="1" x14ac:dyDescent="0.15">
      <c r="A434" s="64">
        <f t="shared" si="149"/>
        <v>0</v>
      </c>
      <c r="B434" s="64">
        <f t="shared" si="154"/>
        <v>0</v>
      </c>
      <c r="C434" s="57">
        <f t="shared" si="150"/>
        <v>-1</v>
      </c>
      <c r="F434" s="59">
        <f>IF(C434&lt;C$6,0,VLOOKUP(C434,index!$A:$M,2,0))</f>
        <v>0</v>
      </c>
      <c r="G434" s="57" t="str">
        <f t="shared" si="155"/>
        <v/>
      </c>
      <c r="H434" s="58" t="str">
        <f>IF(G434="I",$K434,IF(G434="II",$K434-SUM(H$8:H433),IF(G434="III",$K434-SUM(H$8:H433),IF(G434="IV",$K434-SUM(H$8:H433),IF(G434="V",1-SUM(H$8:H433)," ")))))</f>
        <v xml:space="preserve"> </v>
      </c>
      <c r="I434" s="66" t="str">
        <f t="shared" si="151"/>
        <v/>
      </c>
      <c r="L434" s="62" t="str">
        <f t="shared" si="152"/>
        <v xml:space="preserve"> </v>
      </c>
      <c r="P434" s="58" t="str">
        <f>IF(O434="Plus",$K434,IF(O434="Basis",$K434-SUM(P$8:P433),IF(O434="Breedte",$K434-SUM(P$8:P433),IF(O433="Breedte",1-SUM(P$8:P433)," "))))</f>
        <v xml:space="preserve"> </v>
      </c>
      <c r="Q434" s="56" t="str">
        <f t="shared" si="153"/>
        <v/>
      </c>
      <c r="R434" s="196">
        <f t="shared" si="156"/>
        <v>0</v>
      </c>
      <c r="S434" s="1">
        <f t="shared" si="157"/>
        <v>-1</v>
      </c>
      <c r="T434" s="2">
        <f t="shared" si="158"/>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59"/>
        <v>1</v>
      </c>
      <c r="Z434" s="1">
        <f t="shared" si="160"/>
        <v>1</v>
      </c>
      <c r="AA434" s="1">
        <f t="shared" si="161"/>
        <v>1</v>
      </c>
      <c r="AB434" s="1">
        <f t="shared" si="162"/>
        <v>1</v>
      </c>
      <c r="AD434" s="1">
        <f t="shared" si="163"/>
        <v>-1</v>
      </c>
      <c r="AE434" s="2">
        <f t="shared" si="16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65"/>
        <v>1</v>
      </c>
    </row>
    <row r="435" spans="1:36" ht="12" customHeight="1" x14ac:dyDescent="0.15">
      <c r="A435" s="64">
        <f t="shared" si="149"/>
        <v>0</v>
      </c>
      <c r="B435" s="64">
        <f t="shared" si="154"/>
        <v>0</v>
      </c>
      <c r="C435" s="57">
        <f t="shared" si="150"/>
        <v>-1</v>
      </c>
      <c r="F435" s="59">
        <f>IF(C435&lt;C$6,0,VLOOKUP(C435,index!$A:$M,2,0))</f>
        <v>0</v>
      </c>
      <c r="G435" s="57" t="str">
        <f t="shared" si="155"/>
        <v/>
      </c>
      <c r="H435" s="58" t="str">
        <f>IF(G435="I",$K435,IF(G435="II",$K435-SUM(H$8:H434),IF(G435="III",$K435-SUM(H$8:H434),IF(G435="IV",$K435-SUM(H$8:H434),IF(G435="V",1-SUM(H$8:H434)," ")))))</f>
        <v xml:space="preserve"> </v>
      </c>
      <c r="I435" s="66" t="str">
        <f t="shared" si="151"/>
        <v/>
      </c>
      <c r="L435" s="62" t="str">
        <f t="shared" si="152"/>
        <v xml:space="preserve"> </v>
      </c>
      <c r="P435" s="58" t="str">
        <f>IF(O435="Plus",$K435,IF(O435="Basis",$K435-SUM(P$8:P434),IF(O435="Breedte",$K435-SUM(P$8:P434),IF(O434="Breedte",1-SUM(P$8:P434)," "))))</f>
        <v xml:space="preserve"> </v>
      </c>
      <c r="Q435" s="56" t="str">
        <f t="shared" si="153"/>
        <v/>
      </c>
      <c r="R435" s="196">
        <f t="shared" si="156"/>
        <v>0</v>
      </c>
      <c r="S435" s="1">
        <f t="shared" si="157"/>
        <v>-1</v>
      </c>
      <c r="T435" s="2">
        <f t="shared" si="158"/>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59"/>
        <v>1</v>
      </c>
      <c r="Z435" s="1">
        <f t="shared" si="160"/>
        <v>1</v>
      </c>
      <c r="AA435" s="1">
        <f t="shared" si="161"/>
        <v>1</v>
      </c>
      <c r="AB435" s="1">
        <f t="shared" si="162"/>
        <v>1</v>
      </c>
      <c r="AD435" s="1">
        <f t="shared" si="163"/>
        <v>-1</v>
      </c>
      <c r="AE435" s="2">
        <f t="shared" si="16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65"/>
        <v>1</v>
      </c>
    </row>
    <row r="436" spans="1:36" ht="12" customHeight="1" x14ac:dyDescent="0.15">
      <c r="A436" s="64">
        <f t="shared" si="149"/>
        <v>0</v>
      </c>
      <c r="B436" s="64">
        <f t="shared" si="154"/>
        <v>0</v>
      </c>
      <c r="C436" s="57">
        <f t="shared" si="150"/>
        <v>-1</v>
      </c>
      <c r="F436" s="59">
        <f>IF(C436&lt;C$6,0,VLOOKUP(C436,index!$A:$M,2,0))</f>
        <v>0</v>
      </c>
      <c r="G436" s="57" t="str">
        <f t="shared" si="155"/>
        <v/>
      </c>
      <c r="H436" s="58" t="str">
        <f>IF(G436="I",$K436,IF(G436="II",$K436-SUM(H$8:H435),IF(G436="III",$K436-SUM(H$8:H435),IF(G436="IV",$K436-SUM(H$8:H435),IF(G436="V",1-SUM(H$8:H435)," ")))))</f>
        <v xml:space="preserve"> </v>
      </c>
      <c r="I436" s="66" t="str">
        <f t="shared" si="151"/>
        <v/>
      </c>
      <c r="L436" s="62" t="str">
        <f t="shared" si="152"/>
        <v xml:space="preserve"> </v>
      </c>
      <c r="P436" s="58" t="str">
        <f>IF(O436="Plus",$K436,IF(O436="Basis",$K436-SUM(P$8:P435),IF(O436="Breedte",$K436-SUM(P$8:P435),IF(O435="Breedte",1-SUM(P$8:P435)," "))))</f>
        <v xml:space="preserve"> </v>
      </c>
      <c r="Q436" s="56" t="str">
        <f t="shared" si="153"/>
        <v/>
      </c>
      <c r="R436" s="196">
        <f t="shared" si="156"/>
        <v>0</v>
      </c>
      <c r="S436" s="1">
        <f t="shared" si="157"/>
        <v>-1</v>
      </c>
      <c r="T436" s="2">
        <f t="shared" si="158"/>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59"/>
        <v>1</v>
      </c>
      <c r="Z436" s="1">
        <f t="shared" si="160"/>
        <v>1</v>
      </c>
      <c r="AA436" s="1">
        <f t="shared" si="161"/>
        <v>1</v>
      </c>
      <c r="AB436" s="1">
        <f t="shared" si="162"/>
        <v>1</v>
      </c>
      <c r="AD436" s="1">
        <f t="shared" si="163"/>
        <v>-1</v>
      </c>
      <c r="AE436" s="2">
        <f t="shared" si="16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65"/>
        <v>1</v>
      </c>
    </row>
    <row r="437" spans="1:36" ht="12" customHeight="1" x14ac:dyDescent="0.15">
      <c r="A437" s="64">
        <f t="shared" si="149"/>
        <v>0</v>
      </c>
      <c r="B437" s="64">
        <f t="shared" si="154"/>
        <v>0</v>
      </c>
      <c r="C437" s="57">
        <f t="shared" si="150"/>
        <v>-1</v>
      </c>
      <c r="F437" s="59">
        <f>IF(C437&lt;C$6,0,VLOOKUP(C437,index!$A:$M,2,0))</f>
        <v>0</v>
      </c>
      <c r="G437" s="57" t="str">
        <f t="shared" si="155"/>
        <v/>
      </c>
      <c r="H437" s="58" t="str">
        <f>IF(G437="I",$K437,IF(G437="II",$K437-SUM(H$8:H436),IF(G437="III",$K437-SUM(H$8:H436),IF(G437="IV",$K437-SUM(H$8:H436),IF(G437="V",1-SUM(H$8:H436)," ")))))</f>
        <v xml:space="preserve"> </v>
      </c>
      <c r="I437" s="66" t="str">
        <f t="shared" si="151"/>
        <v/>
      </c>
      <c r="L437" s="62" t="str">
        <f t="shared" si="152"/>
        <v xml:space="preserve"> </v>
      </c>
      <c r="P437" s="58" t="str">
        <f>IF(O437="Plus",$K437,IF(O437="Basis",$K437-SUM(P$8:P436),IF(O437="Breedte",$K437-SUM(P$8:P436),IF(O436="Breedte",1-SUM(P$8:P436)," "))))</f>
        <v xml:space="preserve"> </v>
      </c>
      <c r="Q437" s="56" t="str">
        <f t="shared" si="153"/>
        <v/>
      </c>
      <c r="R437" s="196">
        <f t="shared" si="156"/>
        <v>0</v>
      </c>
      <c r="S437" s="1">
        <f t="shared" si="157"/>
        <v>-1</v>
      </c>
      <c r="T437" s="2">
        <f t="shared" si="158"/>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59"/>
        <v>1</v>
      </c>
      <c r="Z437" s="1">
        <f t="shared" si="160"/>
        <v>1</v>
      </c>
      <c r="AA437" s="1">
        <f t="shared" si="161"/>
        <v>1</v>
      </c>
      <c r="AB437" s="1">
        <f t="shared" si="162"/>
        <v>1</v>
      </c>
      <c r="AD437" s="1">
        <f t="shared" si="163"/>
        <v>-1</v>
      </c>
      <c r="AE437" s="2">
        <f t="shared" si="16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65"/>
        <v>1</v>
      </c>
    </row>
    <row r="438" spans="1:36" ht="12" customHeight="1" x14ac:dyDescent="0.15">
      <c r="A438" s="64">
        <f t="shared" si="149"/>
        <v>0</v>
      </c>
      <c r="B438" s="64">
        <f t="shared" si="154"/>
        <v>0</v>
      </c>
      <c r="C438" s="57">
        <f t="shared" si="150"/>
        <v>-1</v>
      </c>
      <c r="F438" s="59">
        <f>IF(C438&lt;C$6,0,VLOOKUP(C438,index!$A:$M,2,0))</f>
        <v>0</v>
      </c>
      <c r="G438" s="57" t="str">
        <f t="shared" si="155"/>
        <v/>
      </c>
      <c r="H438" s="58" t="str">
        <f>IF(G438="I",$K438,IF(G438="II",$K438-SUM(H$8:H437),IF(G438="III",$K438-SUM(H$8:H437),IF(G438="IV",$K438-SUM(H$8:H437),IF(G438="V",1-SUM(H$8:H437)," ")))))</f>
        <v xml:space="preserve"> </v>
      </c>
      <c r="I438" s="66" t="str">
        <f t="shared" si="151"/>
        <v/>
      </c>
      <c r="L438" s="62" t="str">
        <f t="shared" si="152"/>
        <v xml:space="preserve"> </v>
      </c>
      <c r="P438" s="58" t="str">
        <f>IF(O438="Plus",$K438,IF(O438="Basis",$K438-SUM(P$8:P437),IF(O438="Breedte",$K438-SUM(P$8:P437),IF(O437="Breedte",1-SUM(P$8:P437)," "))))</f>
        <v xml:space="preserve"> </v>
      </c>
      <c r="Q438" s="56" t="str">
        <f t="shared" si="153"/>
        <v/>
      </c>
      <c r="R438" s="196">
        <f t="shared" si="156"/>
        <v>0</v>
      </c>
      <c r="S438" s="1">
        <f t="shared" si="157"/>
        <v>-1</v>
      </c>
      <c r="T438" s="2">
        <f t="shared" si="158"/>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59"/>
        <v>1</v>
      </c>
      <c r="Z438" s="1">
        <f t="shared" si="160"/>
        <v>1</v>
      </c>
      <c r="AA438" s="1">
        <f t="shared" si="161"/>
        <v>1</v>
      </c>
      <c r="AB438" s="1">
        <f t="shared" si="162"/>
        <v>1</v>
      </c>
      <c r="AD438" s="1">
        <f t="shared" si="163"/>
        <v>-1</v>
      </c>
      <c r="AE438" s="2">
        <f t="shared" si="16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65"/>
        <v>1</v>
      </c>
    </row>
    <row r="439" spans="1:36" ht="12" customHeight="1" x14ac:dyDescent="0.15">
      <c r="A439" s="64">
        <f t="shared" si="149"/>
        <v>0</v>
      </c>
      <c r="B439" s="64">
        <f t="shared" si="154"/>
        <v>0</v>
      </c>
      <c r="C439" s="57">
        <f t="shared" si="150"/>
        <v>-1</v>
      </c>
      <c r="F439" s="59">
        <f>IF(C439&lt;C$6,0,VLOOKUP(C439,index!$A:$M,2,0))</f>
        <v>0</v>
      </c>
      <c r="G439" s="57" t="str">
        <f t="shared" si="155"/>
        <v/>
      </c>
      <c r="H439" s="58" t="str">
        <f>IF(G439="I",$K439,IF(G439="II",$K439-SUM(H$8:H438),IF(G439="III",$K439-SUM(H$8:H438),IF(G439="IV",$K439-SUM(H$8:H438),IF(G439="V",1-SUM(H$8:H438)," ")))))</f>
        <v xml:space="preserve"> </v>
      </c>
      <c r="I439" s="66" t="str">
        <f t="shared" si="151"/>
        <v/>
      </c>
      <c r="L439" s="62" t="str">
        <f t="shared" si="152"/>
        <v xml:space="preserve"> </v>
      </c>
      <c r="P439" s="58" t="str">
        <f>IF(O439="Plus",$K439,IF(O439="Basis",$K439-SUM(P$8:P438),IF(O439="Breedte",$K439-SUM(P$8:P438),IF(O438="Breedte",1-SUM(P$8:P438)," "))))</f>
        <v xml:space="preserve"> </v>
      </c>
      <c r="Q439" s="56" t="str">
        <f t="shared" si="153"/>
        <v/>
      </c>
      <c r="R439" s="196">
        <f t="shared" si="156"/>
        <v>0</v>
      </c>
      <c r="S439" s="1">
        <f t="shared" si="157"/>
        <v>-1</v>
      </c>
      <c r="T439" s="2">
        <f t="shared" si="158"/>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59"/>
        <v>1</v>
      </c>
      <c r="Z439" s="1">
        <f t="shared" si="160"/>
        <v>1</v>
      </c>
      <c r="AA439" s="1">
        <f t="shared" si="161"/>
        <v>1</v>
      </c>
      <c r="AB439" s="1">
        <f t="shared" si="162"/>
        <v>1</v>
      </c>
      <c r="AD439" s="1">
        <f t="shared" si="163"/>
        <v>-1</v>
      </c>
      <c r="AE439" s="2">
        <f t="shared" si="16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65"/>
        <v>1</v>
      </c>
    </row>
    <row r="440" spans="1:36" ht="12" customHeight="1" x14ac:dyDescent="0.15">
      <c r="A440" s="64">
        <f t="shared" si="149"/>
        <v>0</v>
      </c>
      <c r="B440" s="64">
        <f t="shared" si="154"/>
        <v>0</v>
      </c>
      <c r="C440" s="57">
        <f t="shared" si="150"/>
        <v>-1</v>
      </c>
      <c r="F440" s="59">
        <f>IF(C440&lt;C$6,0,VLOOKUP(C440,index!$A:$M,2,0))</f>
        <v>0</v>
      </c>
      <c r="G440" s="57" t="str">
        <f t="shared" si="155"/>
        <v/>
      </c>
      <c r="H440" s="58" t="str">
        <f>IF(G440="I",$K440,IF(G440="II",$K440-SUM(H$8:H439),IF(G440="III",$K440-SUM(H$8:H439),IF(G440="IV",$K440-SUM(H$8:H439),IF(G440="V",1-SUM(H$8:H439)," ")))))</f>
        <v xml:space="preserve"> </v>
      </c>
      <c r="I440" s="66" t="str">
        <f t="shared" si="151"/>
        <v/>
      </c>
      <c r="L440" s="62" t="str">
        <f t="shared" si="152"/>
        <v xml:space="preserve"> </v>
      </c>
      <c r="P440" s="58" t="str">
        <f>IF(O440="Plus",$K440,IF(O440="Basis",$K440-SUM(P$8:P439),IF(O440="Breedte",$K440-SUM(P$8:P439),IF(O439="Breedte",1-SUM(P$8:P439)," "))))</f>
        <v xml:space="preserve"> </v>
      </c>
      <c r="Q440" s="56" t="str">
        <f t="shared" si="153"/>
        <v/>
      </c>
      <c r="R440" s="196">
        <f t="shared" si="156"/>
        <v>0</v>
      </c>
      <c r="S440" s="1">
        <f t="shared" si="157"/>
        <v>-1</v>
      </c>
      <c r="T440" s="2">
        <f t="shared" si="158"/>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59"/>
        <v>1</v>
      </c>
      <c r="Z440" s="1">
        <f t="shared" si="160"/>
        <v>1</v>
      </c>
      <c r="AA440" s="1">
        <f t="shared" si="161"/>
        <v>1</v>
      </c>
      <c r="AB440" s="1">
        <f t="shared" si="162"/>
        <v>1</v>
      </c>
      <c r="AD440" s="1">
        <f t="shared" si="163"/>
        <v>-1</v>
      </c>
      <c r="AE440" s="2">
        <f t="shared" si="16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65"/>
        <v>1</v>
      </c>
    </row>
    <row r="441" spans="1:36" ht="12" customHeight="1" x14ac:dyDescent="0.15">
      <c r="A441" s="64">
        <f t="shared" si="149"/>
        <v>0</v>
      </c>
      <c r="B441" s="64">
        <f t="shared" si="154"/>
        <v>0</v>
      </c>
      <c r="C441" s="57">
        <f t="shared" si="150"/>
        <v>-1</v>
      </c>
      <c r="F441" s="59">
        <f>IF(C441&lt;C$6,0,VLOOKUP(C441,index!$A:$M,2,0))</f>
        <v>0</v>
      </c>
      <c r="G441" s="57" t="str">
        <f t="shared" si="155"/>
        <v/>
      </c>
      <c r="H441" s="58" t="str">
        <f>IF(G441="I",$K441,IF(G441="II",$K441-SUM(H$8:H440),IF(G441="III",$K441-SUM(H$8:H440),IF(G441="IV",$K441-SUM(H$8:H440),IF(G441="V",1-SUM(H$8:H440)," ")))))</f>
        <v xml:space="preserve"> </v>
      </c>
      <c r="I441" s="66" t="str">
        <f t="shared" si="151"/>
        <v/>
      </c>
      <c r="L441" s="62" t="str">
        <f t="shared" si="152"/>
        <v xml:space="preserve"> </v>
      </c>
      <c r="P441" s="58" t="str">
        <f>IF(O441="Plus",$K441,IF(O441="Basis",$K441-SUM(P$8:P440),IF(O441="Breedte",$K441-SUM(P$8:P440),IF(O440="Breedte",1-SUM(P$8:P440)," "))))</f>
        <v xml:space="preserve"> </v>
      </c>
      <c r="Q441" s="56" t="str">
        <f t="shared" si="153"/>
        <v/>
      </c>
      <c r="R441" s="196">
        <f t="shared" si="156"/>
        <v>0</v>
      </c>
      <c r="S441" s="1">
        <f t="shared" si="157"/>
        <v>-1</v>
      </c>
      <c r="T441" s="2">
        <f t="shared" si="158"/>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59"/>
        <v>1</v>
      </c>
      <c r="Z441" s="1">
        <f t="shared" si="160"/>
        <v>1</v>
      </c>
      <c r="AA441" s="1">
        <f t="shared" si="161"/>
        <v>1</v>
      </c>
      <c r="AB441" s="1">
        <f t="shared" si="162"/>
        <v>1</v>
      </c>
      <c r="AD441" s="1">
        <f t="shared" si="163"/>
        <v>-1</v>
      </c>
      <c r="AE441" s="2">
        <f t="shared" si="16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65"/>
        <v>1</v>
      </c>
    </row>
    <row r="442" spans="1:36" ht="12" customHeight="1" x14ac:dyDescent="0.15">
      <c r="A442" s="64">
        <f t="shared" si="149"/>
        <v>0</v>
      </c>
      <c r="B442" s="64">
        <f t="shared" si="154"/>
        <v>0</v>
      </c>
      <c r="C442" s="57">
        <f t="shared" si="150"/>
        <v>-1</v>
      </c>
      <c r="F442" s="59">
        <f>IF(C442&lt;C$6,0,VLOOKUP(C442,index!$A:$M,2,0))</f>
        <v>0</v>
      </c>
      <c r="G442" s="57" t="str">
        <f t="shared" si="155"/>
        <v/>
      </c>
      <c r="H442" s="58" t="str">
        <f>IF(G442="I",$K442,IF(G442="II",$K442-SUM(H$8:H441),IF(G442="III",$K442-SUM(H$8:H441),IF(G442="IV",$K442-SUM(H$8:H441),IF(G442="V",1-SUM(H$8:H441)," ")))))</f>
        <v xml:space="preserve"> </v>
      </c>
      <c r="I442" s="66" t="str">
        <f t="shared" si="151"/>
        <v/>
      </c>
      <c r="L442" s="62" t="str">
        <f t="shared" si="152"/>
        <v xml:space="preserve"> </v>
      </c>
      <c r="P442" s="58" t="str">
        <f>IF(O442="Plus",$K442,IF(O442="Basis",$K442-SUM(P$8:P441),IF(O442="Breedte",$K442-SUM(P$8:P441),IF(O441="Breedte",1-SUM(P$8:P441)," "))))</f>
        <v xml:space="preserve"> </v>
      </c>
      <c r="Q442" s="56" t="str">
        <f t="shared" si="153"/>
        <v/>
      </c>
      <c r="R442" s="196">
        <f t="shared" si="156"/>
        <v>0</v>
      </c>
      <c r="S442" s="1">
        <f t="shared" si="157"/>
        <v>-1</v>
      </c>
      <c r="T442" s="2">
        <f t="shared" si="158"/>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59"/>
        <v>1</v>
      </c>
      <c r="Z442" s="1">
        <f t="shared" si="160"/>
        <v>1</v>
      </c>
      <c r="AA442" s="1">
        <f t="shared" si="161"/>
        <v>1</v>
      </c>
      <c r="AB442" s="1">
        <f t="shared" si="162"/>
        <v>1</v>
      </c>
      <c r="AD442" s="1">
        <f t="shared" si="163"/>
        <v>-1</v>
      </c>
      <c r="AE442" s="2">
        <f t="shared" si="16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65"/>
        <v>1</v>
      </c>
    </row>
    <row r="443" spans="1:36" ht="12" customHeight="1" x14ac:dyDescent="0.15">
      <c r="A443" s="64">
        <f t="shared" si="149"/>
        <v>0</v>
      </c>
      <c r="B443" s="64">
        <f t="shared" si="154"/>
        <v>0</v>
      </c>
      <c r="C443" s="57">
        <f t="shared" si="150"/>
        <v>-1</v>
      </c>
      <c r="F443" s="59">
        <f>IF(C443&lt;C$6,0,VLOOKUP(C443,index!$A:$M,2,0))</f>
        <v>0</v>
      </c>
      <c r="G443" s="57" t="str">
        <f t="shared" si="155"/>
        <v/>
      </c>
      <c r="H443" s="58" t="str">
        <f>IF(G443="I",$K443,IF(G443="II",$K443-SUM(H$8:H442),IF(G443="III",$K443-SUM(H$8:H442),IF(G443="IV",$K443-SUM(H$8:H442),IF(G443="V",1-SUM(H$8:H442)," ")))))</f>
        <v xml:space="preserve"> </v>
      </c>
      <c r="I443" s="66" t="str">
        <f t="shared" si="151"/>
        <v/>
      </c>
      <c r="L443" s="62" t="str">
        <f t="shared" si="152"/>
        <v xml:space="preserve"> </v>
      </c>
      <c r="P443" s="58" t="str">
        <f>IF(O443="Plus",$K443,IF(O443="Basis",$K443-SUM(P$8:P442),IF(O443="Breedte",$K443-SUM(P$8:P442),IF(O442="Breedte",1-SUM(P$8:P442)," "))))</f>
        <v xml:space="preserve"> </v>
      </c>
      <c r="Q443" s="56" t="str">
        <f t="shared" si="153"/>
        <v/>
      </c>
      <c r="R443" s="196">
        <f t="shared" si="156"/>
        <v>0</v>
      </c>
      <c r="S443" s="1">
        <f t="shared" si="157"/>
        <v>-1</v>
      </c>
      <c r="T443" s="2">
        <f t="shared" si="158"/>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59"/>
        <v>1</v>
      </c>
      <c r="Z443" s="1">
        <f t="shared" si="160"/>
        <v>1</v>
      </c>
      <c r="AA443" s="1">
        <f t="shared" si="161"/>
        <v>1</v>
      </c>
      <c r="AB443" s="1">
        <f t="shared" si="162"/>
        <v>1</v>
      </c>
      <c r="AD443" s="1">
        <f t="shared" si="163"/>
        <v>-1</v>
      </c>
      <c r="AE443" s="2">
        <f t="shared" si="16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65"/>
        <v>1</v>
      </c>
    </row>
    <row r="444" spans="1:36" ht="12" customHeight="1" x14ac:dyDescent="0.15">
      <c r="A444" s="64">
        <f t="shared" si="149"/>
        <v>0</v>
      </c>
      <c r="B444" s="64">
        <f t="shared" si="154"/>
        <v>0</v>
      </c>
      <c r="C444" s="57">
        <f t="shared" si="150"/>
        <v>-1</v>
      </c>
      <c r="F444" s="59">
        <f>IF(C444&lt;C$6,0,VLOOKUP(C444,index!$A:$M,2,0))</f>
        <v>0</v>
      </c>
      <c r="G444" s="57" t="str">
        <f t="shared" si="155"/>
        <v/>
      </c>
      <c r="H444" s="58" t="str">
        <f>IF(G444="I",$K444,IF(G444="II",$K444-SUM(H$8:H443),IF(G444="III",$K444-SUM(H$8:H443),IF(G444="IV",$K444-SUM(H$8:H443),IF(G444="V",1-SUM(H$8:H443)," ")))))</f>
        <v xml:space="preserve"> </v>
      </c>
      <c r="I444" s="66" t="str">
        <f t="shared" si="151"/>
        <v/>
      </c>
      <c r="L444" s="62" t="str">
        <f t="shared" si="152"/>
        <v xml:space="preserve"> </v>
      </c>
      <c r="P444" s="58" t="str">
        <f>IF(O444="Plus",$K444,IF(O444="Basis",$K444-SUM(P$8:P443),IF(O444="Breedte",$K444-SUM(P$8:P443),IF(O443="Breedte",1-SUM(P$8:P443)," "))))</f>
        <v xml:space="preserve"> </v>
      </c>
      <c r="Q444" s="56" t="str">
        <f t="shared" si="153"/>
        <v/>
      </c>
      <c r="R444" s="196">
        <f t="shared" si="156"/>
        <v>0</v>
      </c>
      <c r="S444" s="1">
        <f t="shared" si="157"/>
        <v>-1</v>
      </c>
      <c r="T444" s="2">
        <f t="shared" si="158"/>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59"/>
        <v>1</v>
      </c>
      <c r="Z444" s="1">
        <f t="shared" si="160"/>
        <v>1</v>
      </c>
      <c r="AA444" s="1">
        <f t="shared" si="161"/>
        <v>1</v>
      </c>
      <c r="AB444" s="1">
        <f t="shared" si="162"/>
        <v>1</v>
      </c>
      <c r="AD444" s="1">
        <f t="shared" si="163"/>
        <v>-1</v>
      </c>
      <c r="AE444" s="2">
        <f t="shared" si="16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65"/>
        <v>1</v>
      </c>
    </row>
    <row r="445" spans="1:36" ht="12" customHeight="1" x14ac:dyDescent="0.15">
      <c r="A445" s="64">
        <f t="shared" si="149"/>
        <v>0</v>
      </c>
      <c r="B445" s="64">
        <f t="shared" si="154"/>
        <v>0</v>
      </c>
      <c r="C445" s="57">
        <f t="shared" si="150"/>
        <v>-1</v>
      </c>
      <c r="F445" s="59">
        <f>IF(C445&lt;C$6,0,VLOOKUP(C445,index!$A:$M,2,0))</f>
        <v>0</v>
      </c>
      <c r="G445" s="57" t="str">
        <f t="shared" si="155"/>
        <v/>
      </c>
      <c r="H445" s="58" t="str">
        <f>IF(G445="I",$K445,IF(G445="II",$K445-SUM(H$8:H444),IF(G445="III",$K445-SUM(H$8:H444),IF(G445="IV",$K445-SUM(H$8:H444),IF(G445="V",1-SUM(H$8:H444)," ")))))</f>
        <v xml:space="preserve"> </v>
      </c>
      <c r="I445" s="66" t="str">
        <f t="shared" si="151"/>
        <v/>
      </c>
      <c r="L445" s="62" t="str">
        <f t="shared" si="152"/>
        <v xml:space="preserve"> </v>
      </c>
      <c r="P445" s="58" t="str">
        <f>IF(O445="Plus",$K445,IF(O445="Basis",$K445-SUM(P$8:P444),IF(O445="Breedte",$K445-SUM(P$8:P444),IF(O444="Breedte",1-SUM(P$8:P444)," "))))</f>
        <v xml:space="preserve"> </v>
      </c>
      <c r="Q445" s="56" t="str">
        <f t="shared" si="153"/>
        <v/>
      </c>
      <c r="R445" s="196">
        <f t="shared" si="156"/>
        <v>0</v>
      </c>
      <c r="S445" s="1">
        <f t="shared" si="157"/>
        <v>-1</v>
      </c>
      <c r="T445" s="2">
        <f t="shared" si="158"/>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59"/>
        <v>1</v>
      </c>
      <c r="Z445" s="1">
        <f t="shared" si="160"/>
        <v>1</v>
      </c>
      <c r="AA445" s="1">
        <f t="shared" si="161"/>
        <v>1</v>
      </c>
      <c r="AB445" s="1">
        <f t="shared" si="162"/>
        <v>1</v>
      </c>
      <c r="AD445" s="1">
        <f t="shared" si="163"/>
        <v>-1</v>
      </c>
      <c r="AE445" s="2">
        <f t="shared" si="16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65"/>
        <v>1</v>
      </c>
    </row>
    <row r="446" spans="1:36" ht="12" customHeight="1" x14ac:dyDescent="0.15">
      <c r="A446" s="64">
        <f t="shared" si="149"/>
        <v>0</v>
      </c>
      <c r="B446" s="64">
        <f t="shared" si="154"/>
        <v>0</v>
      </c>
      <c r="C446" s="57">
        <f t="shared" si="150"/>
        <v>-1</v>
      </c>
      <c r="F446" s="59">
        <f>IF(C446&lt;C$6,0,VLOOKUP(C446,index!$A:$M,2,0))</f>
        <v>0</v>
      </c>
      <c r="G446" s="57" t="str">
        <f t="shared" si="155"/>
        <v/>
      </c>
      <c r="H446" s="58" t="str">
        <f>IF(G446="I",$K446,IF(G446="II",$K446-SUM(H$8:H445),IF(G446="III",$K446-SUM(H$8:H445),IF(G446="IV",$K446-SUM(H$8:H445),IF(G446="V",1-SUM(H$8:H445)," ")))))</f>
        <v xml:space="preserve"> </v>
      </c>
      <c r="I446" s="66" t="str">
        <f t="shared" si="151"/>
        <v/>
      </c>
      <c r="L446" s="62" t="str">
        <f t="shared" si="152"/>
        <v xml:space="preserve"> </v>
      </c>
      <c r="P446" s="58" t="str">
        <f>IF(O446="Plus",$K446,IF(O446="Basis",$K446-SUM(P$8:P445),IF(O446="Breedte",$K446-SUM(P$8:P445),IF(O445="Breedte",1-SUM(P$8:P445)," "))))</f>
        <v xml:space="preserve"> </v>
      </c>
      <c r="Q446" s="56" t="str">
        <f t="shared" si="153"/>
        <v/>
      </c>
      <c r="R446" s="196">
        <f t="shared" si="156"/>
        <v>0</v>
      </c>
      <c r="S446" s="1">
        <f t="shared" si="157"/>
        <v>-1</v>
      </c>
      <c r="T446" s="2">
        <f t="shared" si="158"/>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59"/>
        <v>1</v>
      </c>
      <c r="Z446" s="1">
        <f t="shared" si="160"/>
        <v>1</v>
      </c>
      <c r="AA446" s="1">
        <f t="shared" si="161"/>
        <v>1</v>
      </c>
      <c r="AB446" s="1">
        <f t="shared" si="162"/>
        <v>1</v>
      </c>
      <c r="AD446" s="1">
        <f t="shared" si="163"/>
        <v>-1</v>
      </c>
      <c r="AE446" s="2">
        <f t="shared" si="16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65"/>
        <v>1</v>
      </c>
    </row>
    <row r="447" spans="1:36" ht="12" customHeight="1" x14ac:dyDescent="0.15">
      <c r="A447" s="64">
        <f t="shared" si="149"/>
        <v>0</v>
      </c>
      <c r="B447" s="64">
        <f t="shared" si="154"/>
        <v>0</v>
      </c>
      <c r="C447" s="57">
        <f t="shared" si="150"/>
        <v>-1</v>
      </c>
      <c r="F447" s="59">
        <f>IF(C447&lt;C$6,0,VLOOKUP(C447,index!$A:$M,2,0))</f>
        <v>0</v>
      </c>
      <c r="G447" s="57" t="str">
        <f t="shared" si="155"/>
        <v/>
      </c>
      <c r="H447" s="58" t="str">
        <f>IF(G447="I",$K447,IF(G447="II",$K447-SUM(H$8:H446),IF(G447="III",$K447-SUM(H$8:H446),IF(G447="IV",$K447-SUM(H$8:H446),IF(G447="V",1-SUM(H$8:H446)," ")))))</f>
        <v xml:space="preserve"> </v>
      </c>
      <c r="I447" s="66" t="str">
        <f t="shared" si="151"/>
        <v/>
      </c>
      <c r="L447" s="62" t="str">
        <f t="shared" si="152"/>
        <v xml:space="preserve"> </v>
      </c>
      <c r="P447" s="58" t="str">
        <f>IF(O447="Plus",$K447,IF(O447="Basis",$K447-SUM(P$8:P446),IF(O447="Breedte",$K447-SUM(P$8:P446),IF(O446="Breedte",1-SUM(P$8:P446)," "))))</f>
        <v xml:space="preserve"> </v>
      </c>
      <c r="Q447" s="56" t="str">
        <f t="shared" si="153"/>
        <v/>
      </c>
      <c r="R447" s="196">
        <f t="shared" si="156"/>
        <v>0</v>
      </c>
      <c r="S447" s="1">
        <f t="shared" si="157"/>
        <v>-1</v>
      </c>
      <c r="T447" s="2">
        <f t="shared" si="158"/>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59"/>
        <v>1</v>
      </c>
      <c r="Z447" s="1">
        <f t="shared" si="160"/>
        <v>1</v>
      </c>
      <c r="AA447" s="1">
        <f t="shared" si="161"/>
        <v>1</v>
      </c>
      <c r="AB447" s="1">
        <f t="shared" si="162"/>
        <v>1</v>
      </c>
      <c r="AD447" s="1">
        <f t="shared" si="163"/>
        <v>-1</v>
      </c>
      <c r="AE447" s="2">
        <f t="shared" si="16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65"/>
        <v>1</v>
      </c>
    </row>
    <row r="448" spans="1:36" ht="12" customHeight="1" x14ac:dyDescent="0.15">
      <c r="A448" s="64">
        <f t="shared" si="149"/>
        <v>0</v>
      </c>
      <c r="B448" s="64">
        <f t="shared" si="154"/>
        <v>0</v>
      </c>
      <c r="C448" s="57">
        <f t="shared" si="150"/>
        <v>-1</v>
      </c>
      <c r="F448" s="59">
        <f>IF(C448&lt;C$6,0,VLOOKUP(C448,index!$A:$M,2,0))</f>
        <v>0</v>
      </c>
      <c r="G448" s="57" t="str">
        <f t="shared" si="155"/>
        <v/>
      </c>
      <c r="H448" s="58" t="str">
        <f>IF(G448="I",$K448,IF(G448="II",$K448-SUM(H$8:H447),IF(G448="III",$K448-SUM(H$8:H447),IF(G448="IV",$K448-SUM(H$8:H447),IF(G448="V",1-SUM(H$8:H447)," ")))))</f>
        <v xml:space="preserve"> </v>
      </c>
      <c r="I448" s="66" t="str">
        <f t="shared" si="151"/>
        <v/>
      </c>
      <c r="L448" s="62" t="str">
        <f t="shared" si="152"/>
        <v xml:space="preserve"> </v>
      </c>
      <c r="P448" s="58" t="str">
        <f>IF(O448="Plus",$K448,IF(O448="Basis",$K448-SUM(P$8:P447),IF(O448="Breedte",$K448-SUM(P$8:P447),IF(O447="Breedte",1-SUM(P$8:P447)," "))))</f>
        <v xml:space="preserve"> </v>
      </c>
      <c r="Q448" s="56" t="str">
        <f t="shared" si="153"/>
        <v/>
      </c>
      <c r="R448" s="196">
        <f t="shared" si="156"/>
        <v>0</v>
      </c>
      <c r="S448" s="1">
        <f t="shared" si="157"/>
        <v>-1</v>
      </c>
      <c r="T448" s="2">
        <f t="shared" si="158"/>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59"/>
        <v>1</v>
      </c>
      <c r="Z448" s="1">
        <f t="shared" si="160"/>
        <v>1</v>
      </c>
      <c r="AA448" s="1">
        <f t="shared" si="161"/>
        <v>1</v>
      </c>
      <c r="AB448" s="1">
        <f t="shared" si="162"/>
        <v>1</v>
      </c>
      <c r="AD448" s="1">
        <f t="shared" si="163"/>
        <v>-1</v>
      </c>
      <c r="AE448" s="2">
        <f t="shared" si="16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65"/>
        <v>1</v>
      </c>
    </row>
    <row r="449" spans="1:36" ht="12" customHeight="1" x14ac:dyDescent="0.15">
      <c r="A449" s="64">
        <f t="shared" ref="A449:A458" si="166">IF(I449="A",25,IF(I449="B",25,IF(I449="C",25,IF(I449="D",15,IF(I449="E",10,0)))))</f>
        <v>0</v>
      </c>
      <c r="B449" s="64">
        <f t="shared" ref="B449:B458" si="167">IF(G449="I",20,IF(G449="II",20,IF(G449="III",20,IF(G449="IV",20,IF(G449="V",20,0)))))</f>
        <v>0</v>
      </c>
      <c r="C449" s="57">
        <f t="shared" ref="C449:C458" si="168">IF(C448-1&lt;C$6,C$6-1,C448-1)</f>
        <v>-1</v>
      </c>
      <c r="F449" s="59">
        <f>IF(C449&lt;C$6,0,VLOOKUP(C449,index!$A:$M,2,0))</f>
        <v>0</v>
      </c>
      <c r="G449" s="57" t="str">
        <f t="shared" si="155"/>
        <v/>
      </c>
      <c r="H449" s="58" t="str">
        <f>IF(G449="I",$K449,IF(G449="II",$K449-SUM(H$8:H448),IF(G449="III",$K449-SUM(H$8:H448),IF(G449="IV",$K449-SUM(H$8:H448),IF(G449="V",1-SUM(H$8:H448)," ")))))</f>
        <v xml:space="preserve"> </v>
      </c>
      <c r="I449" s="66" t="str">
        <f t="shared" ref="I449:I458" si="169">IF(AND(F449&gt;209,F450&lt;210),"A",IF(AND(F449&gt;199,F450&lt;200),"B",IF(AND(F449&gt;189,F450&lt;190),"C",IF(AND(F449&gt;180,F450&lt;181),"D",IF(AND(F449&gt;109,F450&lt;110),"E","")))))</f>
        <v/>
      </c>
      <c r="L449" s="62" t="str">
        <f t="shared" ref="L449:L458" si="170">IF(U449=2,"Plus",IF(W449=2,"Basis",IF(X449=2,"Breedte"," ")))</f>
        <v xml:space="preserve"> </v>
      </c>
      <c r="P449" s="58" t="str">
        <f>IF(O449="Plus",$K449,IF(O449="Basis",$K449-SUM(P$8:P448),IF(O449="Breedte",$K449-SUM(P$8:P448),IF(O448="Breedte",1-SUM(P$8:P448)," "))))</f>
        <v xml:space="preserve"> </v>
      </c>
      <c r="Q449" s="56" t="str">
        <f t="shared" ref="Q449:Q458" si="171">IF(L448="plus",CONCATENATE(E449,", "),IF(L448="basis",IF(E449=0,"",CONCATENATE(E449,", ")),CONCATENATE(Q448,IF(E449=0,"",CONCATENATE(E449,", ")))))</f>
        <v/>
      </c>
      <c r="R449" s="196">
        <f t="shared" si="156"/>
        <v>0</v>
      </c>
      <c r="S449" s="1">
        <f t="shared" si="157"/>
        <v>-1</v>
      </c>
      <c r="T449" s="2">
        <f t="shared" si="158"/>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59"/>
        <v>1</v>
      </c>
      <c r="Z449" s="1">
        <f t="shared" si="160"/>
        <v>1</v>
      </c>
      <c r="AA449" s="1">
        <f t="shared" si="161"/>
        <v>1</v>
      </c>
      <c r="AB449" s="1">
        <f t="shared" si="162"/>
        <v>1</v>
      </c>
      <c r="AD449" s="1">
        <f t="shared" si="163"/>
        <v>-1</v>
      </c>
      <c r="AE449" s="2">
        <f t="shared" si="16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65"/>
        <v>1</v>
      </c>
    </row>
    <row r="450" spans="1:36" ht="12" customHeight="1" x14ac:dyDescent="0.15">
      <c r="A450" s="64">
        <f t="shared" si="166"/>
        <v>0</v>
      </c>
      <c r="B450" s="64">
        <f t="shared" si="167"/>
        <v>0</v>
      </c>
      <c r="C450" s="57">
        <f t="shared" si="168"/>
        <v>-1</v>
      </c>
      <c r="F450" s="59">
        <f>IF(C450&lt;C$6,0,VLOOKUP(C450,index!$A:$M,2,0))</f>
        <v>0</v>
      </c>
      <c r="G450" s="57" t="str">
        <f t="shared" si="155"/>
        <v/>
      </c>
      <c r="H450" s="58" t="str">
        <f>IF(G450="I",$K450,IF(G450="II",$K450-SUM(H$8:H449),IF(G450="III",$K450-SUM(H$8:H449),IF(G450="IV",$K450-SUM(H$8:H449),IF(G450="V",1-SUM(H$8:H449)," ")))))</f>
        <v xml:space="preserve"> </v>
      </c>
      <c r="I450" s="66" t="str">
        <f t="shared" si="169"/>
        <v/>
      </c>
      <c r="L450" s="62" t="str">
        <f t="shared" si="170"/>
        <v xml:space="preserve"> </v>
      </c>
      <c r="P450" s="58" t="str">
        <f>IF(O450="Plus",$K450,IF(O450="Basis",$K450-SUM(P$8:P449),IF(O450="Breedte",$K450-SUM(P$8:P449),IF(O449="Breedte",1-SUM(P$8:P449)," "))))</f>
        <v xml:space="preserve"> </v>
      </c>
      <c r="Q450" s="56" t="str">
        <f t="shared" si="171"/>
        <v/>
      </c>
      <c r="R450" s="196">
        <f t="shared" si="156"/>
        <v>0</v>
      </c>
      <c r="S450" s="1">
        <f t="shared" si="157"/>
        <v>-1</v>
      </c>
      <c r="T450" s="2">
        <f t="shared" si="158"/>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59"/>
        <v>1</v>
      </c>
      <c r="Z450" s="1">
        <f t="shared" si="160"/>
        <v>1</v>
      </c>
      <c r="AA450" s="1">
        <f t="shared" si="161"/>
        <v>1</v>
      </c>
      <c r="AB450" s="1">
        <f t="shared" si="162"/>
        <v>1</v>
      </c>
      <c r="AD450" s="1">
        <f t="shared" si="163"/>
        <v>-1</v>
      </c>
      <c r="AE450" s="2">
        <f t="shared" si="16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65"/>
        <v>1</v>
      </c>
    </row>
    <row r="451" spans="1:36" ht="12" customHeight="1" x14ac:dyDescent="0.15">
      <c r="A451" s="64">
        <f t="shared" si="166"/>
        <v>0</v>
      </c>
      <c r="B451" s="64">
        <f t="shared" si="167"/>
        <v>0</v>
      </c>
      <c r="C451" s="57">
        <f t="shared" si="168"/>
        <v>-1</v>
      </c>
      <c r="F451" s="59">
        <f>IF(C451&lt;C$6,0,VLOOKUP(C451,index!$A:$M,2,0))</f>
        <v>0</v>
      </c>
      <c r="G451" s="57" t="str">
        <f t="shared" si="155"/>
        <v/>
      </c>
      <c r="H451" s="58" t="str">
        <f>IF(G451="I",$K451,IF(G451="II",$K451-SUM(H$8:H450),IF(G451="III",$K451-SUM(H$8:H450),IF(G451="IV",$K451-SUM(H$8:H450),IF(G451="V",1-SUM(H$8:H450)," ")))))</f>
        <v xml:space="preserve"> </v>
      </c>
      <c r="I451" s="66" t="str">
        <f t="shared" si="169"/>
        <v/>
      </c>
      <c r="L451" s="62" t="str">
        <f t="shared" si="170"/>
        <v xml:space="preserve"> </v>
      </c>
      <c r="P451" s="58" t="str">
        <f>IF(O451="Plus",$K451,IF(O451="Basis",$K451-SUM(P$8:P450),IF(O451="Breedte",$K451-SUM(P$8:P450),IF(O450="Breedte",1-SUM(P$8:P450)," "))))</f>
        <v xml:space="preserve"> </v>
      </c>
      <c r="Q451" s="56" t="str">
        <f t="shared" si="171"/>
        <v/>
      </c>
      <c r="R451" s="196">
        <f t="shared" si="156"/>
        <v>0</v>
      </c>
      <c r="S451" s="1">
        <f t="shared" si="157"/>
        <v>-1</v>
      </c>
      <c r="T451" s="2">
        <f t="shared" si="158"/>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59"/>
        <v>1</v>
      </c>
      <c r="Z451" s="1">
        <f t="shared" si="160"/>
        <v>1</v>
      </c>
      <c r="AA451" s="1">
        <f t="shared" si="161"/>
        <v>1</v>
      </c>
      <c r="AB451" s="1">
        <f t="shared" si="162"/>
        <v>1</v>
      </c>
      <c r="AD451" s="1">
        <f t="shared" si="163"/>
        <v>-1</v>
      </c>
      <c r="AE451" s="2">
        <f t="shared" si="16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65"/>
        <v>1</v>
      </c>
    </row>
    <row r="452" spans="1:36" ht="12" customHeight="1" x14ac:dyDescent="0.15">
      <c r="A452" s="64">
        <f t="shared" si="166"/>
        <v>0</v>
      </c>
      <c r="B452" s="64">
        <f t="shared" si="167"/>
        <v>0</v>
      </c>
      <c r="C452" s="57">
        <f t="shared" si="168"/>
        <v>-1</v>
      </c>
      <c r="F452" s="59">
        <f>IF(C452&lt;C$6,0,VLOOKUP(C452,index!$A:$M,2,0))</f>
        <v>0</v>
      </c>
      <c r="G452" s="57" t="str">
        <f t="shared" si="155"/>
        <v/>
      </c>
      <c r="H452" s="58" t="str">
        <f>IF(G452="I",$K452,IF(G452="II",$K452-SUM(H$8:H451),IF(G452="III",$K452-SUM(H$8:H451),IF(G452="IV",$K452-SUM(H$8:H451),IF(G452="V",1-SUM(H$8:H451)," ")))))</f>
        <v xml:space="preserve"> </v>
      </c>
      <c r="I452" s="66" t="str">
        <f t="shared" si="169"/>
        <v/>
      </c>
      <c r="L452" s="62" t="str">
        <f t="shared" si="170"/>
        <v xml:space="preserve"> </v>
      </c>
      <c r="P452" s="58" t="str">
        <f>IF(O452="Plus",$K452,IF(O452="Basis",$K452-SUM(P$8:P451),IF(O452="Breedte",$K452-SUM(P$8:P451),IF(O451="Breedte",1-SUM(P$8:P451)," "))))</f>
        <v xml:space="preserve"> </v>
      </c>
      <c r="Q452" s="56" t="str">
        <f t="shared" si="171"/>
        <v/>
      </c>
      <c r="R452" s="196">
        <f t="shared" si="156"/>
        <v>0</v>
      </c>
      <c r="S452" s="1">
        <f t="shared" si="157"/>
        <v>-1</v>
      </c>
      <c r="T452" s="2">
        <f t="shared" si="158"/>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59"/>
        <v>1</v>
      </c>
      <c r="Z452" s="1">
        <f t="shared" si="160"/>
        <v>1</v>
      </c>
      <c r="AA452" s="1">
        <f t="shared" si="161"/>
        <v>1</v>
      </c>
      <c r="AB452" s="1">
        <f t="shared" si="162"/>
        <v>1</v>
      </c>
      <c r="AD452" s="1">
        <f t="shared" si="163"/>
        <v>-1</v>
      </c>
      <c r="AE452" s="2">
        <f t="shared" si="16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65"/>
        <v>1</v>
      </c>
    </row>
    <row r="453" spans="1:36" ht="12" customHeight="1" x14ac:dyDescent="0.15">
      <c r="A453" s="64">
        <f t="shared" si="166"/>
        <v>0</v>
      </c>
      <c r="B453" s="64">
        <f t="shared" si="167"/>
        <v>0</v>
      </c>
      <c r="C453" s="57">
        <f t="shared" si="168"/>
        <v>-1</v>
      </c>
      <c r="F453" s="59">
        <f>IF(C453&lt;C$6,0,VLOOKUP(C453,index!$A:$M,2,0))</f>
        <v>0</v>
      </c>
      <c r="G453" s="57" t="str">
        <f t="shared" si="155"/>
        <v/>
      </c>
      <c r="H453" s="58" t="str">
        <f>IF(G453="I",$K453,IF(G453="II",$K453-SUM(H$8:H452),IF(G453="III",$K453-SUM(H$8:H452),IF(G453="IV",$K453-SUM(H$8:H452),IF(G453="V",1-SUM(H$8:H452)," ")))))</f>
        <v xml:space="preserve"> </v>
      </c>
      <c r="I453" s="66" t="str">
        <f t="shared" si="169"/>
        <v/>
      </c>
      <c r="L453" s="62" t="str">
        <f t="shared" si="170"/>
        <v xml:space="preserve"> </v>
      </c>
      <c r="P453" s="58" t="str">
        <f>IF(O453="Plus",$K453,IF(O453="Basis",$K453-SUM(P$8:P452),IF(O453="Breedte",$K453-SUM(P$8:P452),IF(O452="Breedte",1-SUM(P$8:P452)," "))))</f>
        <v xml:space="preserve"> </v>
      </c>
      <c r="Q453" s="56" t="str">
        <f t="shared" si="171"/>
        <v/>
      </c>
      <c r="R453" s="196">
        <f t="shared" si="156"/>
        <v>0</v>
      </c>
      <c r="S453" s="1">
        <f t="shared" si="157"/>
        <v>-1</v>
      </c>
      <c r="T453" s="2">
        <f t="shared" si="158"/>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59"/>
        <v>1</v>
      </c>
      <c r="Z453" s="1">
        <f t="shared" si="160"/>
        <v>1</v>
      </c>
      <c r="AA453" s="1">
        <f t="shared" si="161"/>
        <v>1</v>
      </c>
      <c r="AB453" s="1">
        <f t="shared" si="162"/>
        <v>1</v>
      </c>
      <c r="AD453" s="1">
        <f t="shared" si="163"/>
        <v>-1</v>
      </c>
      <c r="AE453" s="2">
        <f t="shared" si="16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65"/>
        <v>1</v>
      </c>
    </row>
    <row r="454" spans="1:36" ht="12" customHeight="1" x14ac:dyDescent="0.15">
      <c r="A454" s="64">
        <f t="shared" si="166"/>
        <v>0</v>
      </c>
      <c r="B454" s="64">
        <f t="shared" si="167"/>
        <v>0</v>
      </c>
      <c r="C454" s="57">
        <f t="shared" si="168"/>
        <v>-1</v>
      </c>
      <c r="F454" s="59">
        <f>IF(C454&lt;C$6,0,VLOOKUP(C454,index!$A:$M,2,0))</f>
        <v>0</v>
      </c>
      <c r="G454" s="57" t="str">
        <f t="shared" si="155"/>
        <v/>
      </c>
      <c r="H454" s="58" t="str">
        <f>IF(G454="I",$K454,IF(G454="II",$K454-SUM(H$8:H453),IF(G454="III",$K454-SUM(H$8:H453),IF(G454="IV",$K454-SUM(H$8:H453),IF(G454="V",1-SUM(H$8:H453)," ")))))</f>
        <v xml:space="preserve"> </v>
      </c>
      <c r="I454" s="66" t="str">
        <f t="shared" si="169"/>
        <v/>
      </c>
      <c r="L454" s="62" t="str">
        <f t="shared" si="170"/>
        <v xml:space="preserve"> </v>
      </c>
      <c r="P454" s="58" t="str">
        <f>IF(O454="Plus",$K454,IF(O454="Basis",$K454-SUM(P$8:P453),IF(O454="Breedte",$K454-SUM(P$8:P453),IF(O453="Breedte",1-SUM(P$8:P453)," "))))</f>
        <v xml:space="preserve"> </v>
      </c>
      <c r="Q454" s="56" t="str">
        <f t="shared" si="171"/>
        <v/>
      </c>
      <c r="R454" s="196">
        <f t="shared" si="156"/>
        <v>0</v>
      </c>
      <c r="S454" s="1">
        <f t="shared" si="157"/>
        <v>-1</v>
      </c>
      <c r="T454" s="2">
        <f t="shared" si="158"/>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59"/>
        <v>1</v>
      </c>
      <c r="Z454" s="1">
        <f t="shared" si="160"/>
        <v>1</v>
      </c>
      <c r="AA454" s="1">
        <f t="shared" si="161"/>
        <v>1</v>
      </c>
      <c r="AB454" s="1">
        <f t="shared" si="162"/>
        <v>1</v>
      </c>
      <c r="AD454" s="1">
        <f t="shared" si="163"/>
        <v>-1</v>
      </c>
      <c r="AE454" s="2">
        <f t="shared" si="16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65"/>
        <v>1</v>
      </c>
    </row>
    <row r="455" spans="1:36" ht="12" customHeight="1" x14ac:dyDescent="0.15">
      <c r="A455" s="64">
        <f t="shared" si="166"/>
        <v>0</v>
      </c>
      <c r="B455" s="64">
        <f t="shared" si="167"/>
        <v>0</v>
      </c>
      <c r="C455" s="57">
        <f t="shared" si="168"/>
        <v>-1</v>
      </c>
      <c r="F455" s="59">
        <f>IF(C455&lt;C$6,0,VLOOKUP(C455,index!$A:$M,2,0))</f>
        <v>0</v>
      </c>
      <c r="G455" s="57" t="str">
        <f t="shared" si="155"/>
        <v/>
      </c>
      <c r="H455" s="58" t="str">
        <f>IF(G455="I",$K455,IF(G455="II",$K455-SUM(H$8:H454),IF(G455="III",$K455-SUM(H$8:H454),IF(G455="IV",$K455-SUM(H$8:H454),IF(G455="V",1-SUM(H$8:H454)," ")))))</f>
        <v xml:space="preserve"> </v>
      </c>
      <c r="I455" s="66" t="str">
        <f t="shared" si="169"/>
        <v/>
      </c>
      <c r="L455" s="62" t="str">
        <f t="shared" si="170"/>
        <v xml:space="preserve"> </v>
      </c>
      <c r="P455" s="58" t="str">
        <f>IF(O455="Plus",$K455,IF(O455="Basis",$K455-SUM(P$8:P454),IF(O455="Breedte",$K455-SUM(P$8:P454),IF(O454="Breedte",1-SUM(P$8:P454)," "))))</f>
        <v xml:space="preserve"> </v>
      </c>
      <c r="Q455" s="56" t="str">
        <f t="shared" si="171"/>
        <v/>
      </c>
      <c r="R455" s="196">
        <f t="shared" si="156"/>
        <v>0</v>
      </c>
      <c r="S455" s="1">
        <f t="shared" si="157"/>
        <v>-1</v>
      </c>
      <c r="T455" s="2">
        <f t="shared" si="158"/>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59"/>
        <v>1</v>
      </c>
      <c r="Z455" s="1">
        <f t="shared" si="160"/>
        <v>1</v>
      </c>
      <c r="AA455" s="1">
        <f t="shared" si="161"/>
        <v>1</v>
      </c>
      <c r="AB455" s="1">
        <f t="shared" si="162"/>
        <v>1</v>
      </c>
      <c r="AD455" s="1">
        <f t="shared" si="163"/>
        <v>-1</v>
      </c>
      <c r="AE455" s="2">
        <f t="shared" si="16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65"/>
        <v>1</v>
      </c>
    </row>
    <row r="456" spans="1:36" ht="12" customHeight="1" x14ac:dyDescent="0.15">
      <c r="A456" s="64">
        <f t="shared" si="166"/>
        <v>0</v>
      </c>
      <c r="B456" s="64">
        <f t="shared" si="167"/>
        <v>0</v>
      </c>
      <c r="C456" s="57">
        <f t="shared" si="168"/>
        <v>-1</v>
      </c>
      <c r="F456" s="59">
        <f>IF(C456&lt;C$6,0,VLOOKUP(C456,index!$A:$M,2,0))</f>
        <v>0</v>
      </c>
      <c r="G456" s="57" t="str">
        <f t="shared" si="155"/>
        <v/>
      </c>
      <c r="H456" s="58" t="str">
        <f>IF(G456="I",$K456,IF(G456="II",$K456-SUM(H$8:H455),IF(G456="III",$K456-SUM(H$8:H455),IF(G456="IV",$K456-SUM(H$8:H455),IF(G456="V",1-SUM(H$8:H455)," ")))))</f>
        <v xml:space="preserve"> </v>
      </c>
      <c r="I456" s="66" t="str">
        <f t="shared" si="169"/>
        <v/>
      </c>
      <c r="L456" s="62" t="str">
        <f t="shared" si="170"/>
        <v xml:space="preserve"> </v>
      </c>
      <c r="P456" s="58" t="str">
        <f>IF(O456="Plus",$K456,IF(O456="Basis",$K456-SUM(P$8:P455),IF(O456="Breedte",$K456-SUM(P$8:P455),IF(O455="Breedte",1-SUM(P$8:P455)," "))))</f>
        <v xml:space="preserve"> </v>
      </c>
      <c r="Q456" s="56" t="str">
        <f t="shared" si="171"/>
        <v/>
      </c>
      <c r="R456" s="196">
        <f t="shared" si="156"/>
        <v>0</v>
      </c>
      <c r="S456" s="1">
        <f t="shared" si="157"/>
        <v>-1</v>
      </c>
      <c r="T456" s="2">
        <f t="shared" si="158"/>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59"/>
        <v>1</v>
      </c>
      <c r="Z456" s="1">
        <f t="shared" si="160"/>
        <v>1</v>
      </c>
      <c r="AA456" s="1">
        <f t="shared" si="161"/>
        <v>1</v>
      </c>
      <c r="AB456" s="1">
        <f t="shared" si="162"/>
        <v>1</v>
      </c>
      <c r="AD456" s="1">
        <f t="shared" si="163"/>
        <v>-1</v>
      </c>
      <c r="AE456" s="2">
        <f t="shared" si="16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65"/>
        <v>1</v>
      </c>
    </row>
    <row r="457" spans="1:36" ht="12" customHeight="1" x14ac:dyDescent="0.15">
      <c r="A457" s="64">
        <f t="shared" si="166"/>
        <v>0</v>
      </c>
      <c r="B457" s="64">
        <f t="shared" si="167"/>
        <v>0</v>
      </c>
      <c r="C457" s="57">
        <f t="shared" si="168"/>
        <v>-1</v>
      </c>
      <c r="F457" s="59">
        <f>IF(C457&lt;C$6,0,VLOOKUP(C457,index!$A:$M,2,0))</f>
        <v>0</v>
      </c>
      <c r="G457" s="57" t="str">
        <f t="shared" ref="G457:G500" si="172">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si="169"/>
        <v/>
      </c>
      <c r="L457" s="62" t="str">
        <f t="shared" si="170"/>
        <v xml:space="preserve"> </v>
      </c>
      <c r="P457" s="58" t="str">
        <f>IF(O457="Plus",$K457,IF(O457="Basis",$K457-SUM(P$8:P456),IF(O457="Breedte",$K457-SUM(P$8:P456),IF(O456="Breedte",1-SUM(P$8:P456)," "))))</f>
        <v xml:space="preserve"> </v>
      </c>
      <c r="Q457" s="56" t="str">
        <f t="shared" si="171"/>
        <v/>
      </c>
      <c r="R457" s="196">
        <f t="shared" ref="R457:R500" si="173">F457</f>
        <v>0</v>
      </c>
      <c r="S457" s="1">
        <f t="shared" si="157"/>
        <v>-1</v>
      </c>
      <c r="T457" s="2">
        <f t="shared" si="158"/>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si="159"/>
        <v>1</v>
      </c>
      <c r="Z457" s="1">
        <f t="shared" si="160"/>
        <v>1</v>
      </c>
      <c r="AA457" s="1">
        <f t="shared" si="161"/>
        <v>1</v>
      </c>
      <c r="AB457" s="1">
        <f t="shared" si="162"/>
        <v>1</v>
      </c>
      <c r="AD457" s="1">
        <f t="shared" si="163"/>
        <v>-1</v>
      </c>
      <c r="AE457" s="2">
        <f t="shared" si="164"/>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si="165"/>
        <v>1</v>
      </c>
    </row>
    <row r="458" spans="1:36" ht="12" customHeight="1" x14ac:dyDescent="0.15">
      <c r="A458" s="64">
        <f t="shared" si="166"/>
        <v>0</v>
      </c>
      <c r="B458" s="64">
        <f t="shared" si="167"/>
        <v>0</v>
      </c>
      <c r="C458" s="57">
        <f t="shared" si="168"/>
        <v>-1</v>
      </c>
      <c r="F458" s="59">
        <f>IF(C458&lt;C$6,0,VLOOKUP(C458,index!$A:$M,2,0))</f>
        <v>0</v>
      </c>
      <c r="G458" s="57" t="str">
        <f t="shared" si="172"/>
        <v/>
      </c>
      <c r="H458" s="58" t="str">
        <f>IF(G458="I",$K458,IF(G458="II",$K458-SUM(H$8:H457),IF(G458="III",$K458-SUM(H$8:H457),IF(G458="IV",$K458-SUM(H$8:H457),IF(G458="V",1-SUM(H$8:H457)," ")))))</f>
        <v xml:space="preserve"> </v>
      </c>
      <c r="I458" s="66" t="str">
        <f t="shared" si="169"/>
        <v/>
      </c>
      <c r="L458" s="62" t="str">
        <f t="shared" si="170"/>
        <v xml:space="preserve"> </v>
      </c>
      <c r="P458" s="58" t="str">
        <f>IF(O458="Plus",$K458,IF(O458="Basis",$K458-SUM(P$8:P457),IF(O458="Breedte",$K458-SUM(P$8:P457),IF(O457="Breedte",1-SUM(P$8:P457)," "))))</f>
        <v xml:space="preserve"> </v>
      </c>
      <c r="Q458" s="56" t="str">
        <f t="shared" si="171"/>
        <v/>
      </c>
      <c r="R458" s="196">
        <f t="shared" si="173"/>
        <v>0</v>
      </c>
      <c r="S458" s="1">
        <f t="shared" si="157"/>
        <v>-1</v>
      </c>
      <c r="T458" s="2">
        <f t="shared" si="158"/>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59"/>
        <v>1</v>
      </c>
      <c r="Z458" s="1">
        <f t="shared" si="160"/>
        <v>1</v>
      </c>
      <c r="AA458" s="1">
        <f t="shared" si="161"/>
        <v>1</v>
      </c>
      <c r="AB458" s="1">
        <f t="shared" si="162"/>
        <v>1</v>
      </c>
      <c r="AD458" s="1">
        <f t="shared" si="163"/>
        <v>-1</v>
      </c>
      <c r="AE458" s="2">
        <f t="shared" si="164"/>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65"/>
        <v>1</v>
      </c>
    </row>
    <row r="459" spans="1:36" ht="12" customHeight="1" x14ac:dyDescent="0.15">
      <c r="A459" s="64">
        <f t="shared" ref="A459:A493" si="174">IF(I459="A",25,IF(I459="B",25,IF(I459="C",25,IF(I459="D",15,IF(I459="E",10,0)))))</f>
        <v>0</v>
      </c>
      <c r="B459" s="64">
        <f t="shared" ref="B459:B493" si="175">IF(G459="I",20,IF(G459="II",20,IF(G459="III",20,IF(G459="IV",20,IF(G459="V",20,0)))))</f>
        <v>0</v>
      </c>
      <c r="C459" s="57">
        <f t="shared" ref="C459:C493" si="176">IF(C458-1&lt;C$6,C$6-1,C458-1)</f>
        <v>-1</v>
      </c>
      <c r="F459" s="59">
        <f>IF(C459&lt;C$6,0,VLOOKUP(C459,index!$A:$M,2,0))</f>
        <v>0</v>
      </c>
      <c r="G459" s="57" t="str">
        <f t="shared" si="172"/>
        <v/>
      </c>
      <c r="H459" s="58" t="str">
        <f>IF(G459="I",$K459,IF(G459="II",$K459-SUM(H$8:H458),IF(G459="III",$K459-SUM(H$8:H458),IF(G459="IV",$K459-SUM(H$8:H458),IF(G459="V",1-SUM(H$8:H458)," ")))))</f>
        <v xml:space="preserve"> </v>
      </c>
      <c r="I459" s="66" t="str">
        <f t="shared" ref="I459:I500" si="177">IF(AND(F459&gt;209,F460&lt;210),"A",IF(AND(F459&gt;199,F460&lt;200),"B",IF(AND(F459&gt;189,F460&lt;190),"C",IF(AND(F459&gt;180,F460&lt;181),"D",IF(AND(F459&gt;109,F460&lt;110),"E","")))))</f>
        <v/>
      </c>
      <c r="L459" s="62" t="str">
        <f t="shared" ref="L459:L493" si="178">IF(U459=2,"Plus",IF(W459=2,"Basis",IF(X459=2,"Breedte"," ")))</f>
        <v xml:space="preserve"> </v>
      </c>
      <c r="P459" s="58" t="str">
        <f>IF(O459="Plus",$K459,IF(O459="Basis",$K459-SUM(P$8:P458),IF(O459="Breedte",$K459-SUM(P$8:P458),IF(O458="Breedte",1-SUM(P$8:P458)," "))))</f>
        <v xml:space="preserve"> </v>
      </c>
      <c r="Q459" s="56" t="str">
        <f t="shared" ref="Q459:Q493" si="179">IF(L458="plus",CONCATENATE(E459,", "),IF(L458="basis",IF(E459=0,"",CONCATENATE(E459,", ")),CONCATENATE(Q458,IF(E459=0,"",CONCATENATE(E459,", ")))))</f>
        <v/>
      </c>
      <c r="R459" s="196">
        <f t="shared" si="173"/>
        <v>0</v>
      </c>
      <c r="S459" s="1">
        <f t="shared" si="157"/>
        <v>-1</v>
      </c>
      <c r="T459" s="2">
        <f t="shared" si="158"/>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59"/>
        <v>1</v>
      </c>
      <c r="Z459" s="1">
        <f t="shared" si="160"/>
        <v>1</v>
      </c>
      <c r="AA459" s="1">
        <f t="shared" si="161"/>
        <v>1</v>
      </c>
      <c r="AB459" s="1">
        <f t="shared" si="162"/>
        <v>1</v>
      </c>
      <c r="AD459" s="1">
        <f t="shared" si="163"/>
        <v>-1</v>
      </c>
      <c r="AE459" s="2">
        <f t="shared" si="164"/>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65"/>
        <v>1</v>
      </c>
    </row>
    <row r="460" spans="1:36" ht="12" customHeight="1" x14ac:dyDescent="0.15">
      <c r="A460" s="64">
        <f t="shared" si="174"/>
        <v>0</v>
      </c>
      <c r="B460" s="64">
        <f t="shared" si="175"/>
        <v>0</v>
      </c>
      <c r="C460" s="57">
        <f t="shared" si="176"/>
        <v>-1</v>
      </c>
      <c r="F460" s="59">
        <f>IF(C460&lt;C$6,0,VLOOKUP(C460,index!$A:$M,2,0))</f>
        <v>0</v>
      </c>
      <c r="G460" s="57" t="str">
        <f t="shared" si="172"/>
        <v/>
      </c>
      <c r="H460" s="58" t="str">
        <f>IF(G460="I",$K460,IF(G460="II",$K460-SUM(H$8:H459),IF(G460="III",$K460-SUM(H$8:H459),IF(G460="IV",$K460-SUM(H$8:H459),IF(G460="V",1-SUM(H$8:H459)," ")))))</f>
        <v xml:space="preserve"> </v>
      </c>
      <c r="I460" s="66" t="str">
        <f t="shared" si="177"/>
        <v/>
      </c>
      <c r="L460" s="62" t="str">
        <f t="shared" si="178"/>
        <v xml:space="preserve"> </v>
      </c>
      <c r="P460" s="58" t="str">
        <f>IF(O460="Plus",$K460,IF(O460="Basis",$K460-SUM(P$8:P459),IF(O460="Breedte",$K460-SUM(P$8:P459),IF(O459="Breedte",1-SUM(P$8:P459)," "))))</f>
        <v xml:space="preserve"> </v>
      </c>
      <c r="Q460" s="56" t="str">
        <f t="shared" si="179"/>
        <v/>
      </c>
      <c r="R460" s="196">
        <f t="shared" si="173"/>
        <v>0</v>
      </c>
      <c r="S460" s="1">
        <f t="shared" si="157"/>
        <v>-1</v>
      </c>
      <c r="T460" s="2">
        <f t="shared" si="158"/>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59"/>
        <v>1</v>
      </c>
      <c r="Z460" s="1">
        <f t="shared" si="160"/>
        <v>1</v>
      </c>
      <c r="AA460" s="1">
        <f t="shared" si="161"/>
        <v>1</v>
      </c>
      <c r="AB460" s="1">
        <f t="shared" si="162"/>
        <v>1</v>
      </c>
      <c r="AD460" s="1">
        <f t="shared" si="163"/>
        <v>-1</v>
      </c>
      <c r="AE460" s="2">
        <f t="shared" si="164"/>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65"/>
        <v>1</v>
      </c>
    </row>
    <row r="461" spans="1:36" ht="12" customHeight="1" x14ac:dyDescent="0.15">
      <c r="A461" s="64">
        <f t="shared" si="174"/>
        <v>0</v>
      </c>
      <c r="B461" s="64">
        <f t="shared" si="175"/>
        <v>0</v>
      </c>
      <c r="C461" s="57">
        <f t="shared" si="176"/>
        <v>-1</v>
      </c>
      <c r="F461" s="59">
        <f>IF(C461&lt;C$6,0,VLOOKUP(C461,index!$A:$M,2,0))</f>
        <v>0</v>
      </c>
      <c r="G461" s="57" t="str">
        <f t="shared" si="172"/>
        <v/>
      </c>
      <c r="H461" s="58" t="str">
        <f>IF(G461="I",$K461,IF(G461="II",$K461-SUM(H$8:H460),IF(G461="III",$K461-SUM(H$8:H460),IF(G461="IV",$K461-SUM(H$8:H460),IF(G461="V",1-SUM(H$8:H460)," ")))))</f>
        <v xml:space="preserve"> </v>
      </c>
      <c r="I461" s="66" t="str">
        <f t="shared" si="177"/>
        <v/>
      </c>
      <c r="L461" s="62" t="str">
        <f t="shared" si="178"/>
        <v xml:space="preserve"> </v>
      </c>
      <c r="P461" s="58" t="str">
        <f>IF(O461="Plus",$K461,IF(O461="Basis",$K461-SUM(P$8:P460),IF(O461="Breedte",$K461-SUM(P$8:P460),IF(O460="Breedte",1-SUM(P$8:P460)," "))))</f>
        <v xml:space="preserve"> </v>
      </c>
      <c r="Q461" s="56" t="str">
        <f t="shared" si="179"/>
        <v/>
      </c>
      <c r="R461" s="196">
        <f t="shared" si="173"/>
        <v>0</v>
      </c>
      <c r="S461" s="1">
        <f t="shared" si="157"/>
        <v>-1</v>
      </c>
      <c r="T461" s="2">
        <f t="shared" si="158"/>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59"/>
        <v>1</v>
      </c>
      <c r="Z461" s="1">
        <f t="shared" si="160"/>
        <v>1</v>
      </c>
      <c r="AA461" s="1">
        <f t="shared" si="161"/>
        <v>1</v>
      </c>
      <c r="AB461" s="1">
        <f t="shared" si="162"/>
        <v>1</v>
      </c>
      <c r="AD461" s="1">
        <f t="shared" si="163"/>
        <v>-1</v>
      </c>
      <c r="AE461" s="2">
        <f t="shared" si="164"/>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65"/>
        <v>1</v>
      </c>
    </row>
    <row r="462" spans="1:36" ht="12" customHeight="1" x14ac:dyDescent="0.15">
      <c r="A462" s="64">
        <f t="shared" si="174"/>
        <v>0</v>
      </c>
      <c r="B462" s="64">
        <f t="shared" si="175"/>
        <v>0</v>
      </c>
      <c r="C462" s="57">
        <f t="shared" si="176"/>
        <v>-1</v>
      </c>
      <c r="F462" s="59">
        <f>IF(C462&lt;C$6,0,VLOOKUP(C462,index!$A:$M,2,0))</f>
        <v>0</v>
      </c>
      <c r="G462" s="57" t="str">
        <f t="shared" si="172"/>
        <v/>
      </c>
      <c r="H462" s="58" t="str">
        <f>IF(G462="I",$K462,IF(G462="II",$K462-SUM(H$8:H461),IF(G462="III",$K462-SUM(H$8:H461),IF(G462="IV",$K462-SUM(H$8:H461),IF(G462="V",1-SUM(H$8:H461)," ")))))</f>
        <v xml:space="preserve"> </v>
      </c>
      <c r="I462" s="66" t="str">
        <f t="shared" si="177"/>
        <v/>
      </c>
      <c r="L462" s="62" t="str">
        <f t="shared" si="178"/>
        <v xml:space="preserve"> </v>
      </c>
      <c r="P462" s="58" t="str">
        <f>IF(O462="Plus",$K462,IF(O462="Basis",$K462-SUM(P$8:P461),IF(O462="Breedte",$K462-SUM(P$8:P461),IF(O461="Breedte",1-SUM(P$8:P461)," "))))</f>
        <v xml:space="preserve"> </v>
      </c>
      <c r="Q462" s="56" t="str">
        <f t="shared" si="179"/>
        <v/>
      </c>
      <c r="R462" s="196">
        <f t="shared" si="173"/>
        <v>0</v>
      </c>
      <c r="S462" s="1">
        <f t="shared" si="157"/>
        <v>-1</v>
      </c>
      <c r="T462" s="2">
        <f t="shared" si="158"/>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59"/>
        <v>1</v>
      </c>
      <c r="Z462" s="1">
        <f t="shared" si="160"/>
        <v>1</v>
      </c>
      <c r="AA462" s="1">
        <f t="shared" si="161"/>
        <v>1</v>
      </c>
      <c r="AB462" s="1">
        <f t="shared" si="162"/>
        <v>1</v>
      </c>
      <c r="AD462" s="1">
        <f t="shared" si="163"/>
        <v>-1</v>
      </c>
      <c r="AE462" s="2">
        <f t="shared" si="164"/>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65"/>
        <v>1</v>
      </c>
    </row>
    <row r="463" spans="1:36" ht="12" customHeight="1" x14ac:dyDescent="0.15">
      <c r="A463" s="64">
        <f t="shared" si="174"/>
        <v>0</v>
      </c>
      <c r="B463" s="64">
        <f t="shared" si="175"/>
        <v>0</v>
      </c>
      <c r="C463" s="57">
        <f t="shared" si="176"/>
        <v>-1</v>
      </c>
      <c r="F463" s="59">
        <f>IF(C463&lt;C$6,0,VLOOKUP(C463,index!$A:$M,2,0))</f>
        <v>0</v>
      </c>
      <c r="G463" s="57" t="str">
        <f t="shared" si="172"/>
        <v/>
      </c>
      <c r="H463" s="58" t="str">
        <f>IF(G463="I",$K463,IF(G463="II",$K463-SUM(H$8:H462),IF(G463="III",$K463-SUM(H$8:H462),IF(G463="IV",$K463-SUM(H$8:H462),IF(G463="V",1-SUM(H$8:H462)," ")))))</f>
        <v xml:space="preserve"> </v>
      </c>
      <c r="I463" s="66" t="str">
        <f t="shared" si="177"/>
        <v/>
      </c>
      <c r="L463" s="62" t="str">
        <f t="shared" si="178"/>
        <v xml:space="preserve"> </v>
      </c>
      <c r="P463" s="58" t="str">
        <f>IF(O463="Plus",$K463,IF(O463="Basis",$K463-SUM(P$8:P462),IF(O463="Breedte",$K463-SUM(P$8:P462),IF(O462="Breedte",1-SUM(P$8:P462)," "))))</f>
        <v xml:space="preserve"> </v>
      </c>
      <c r="Q463" s="56" t="str">
        <f t="shared" si="179"/>
        <v/>
      </c>
      <c r="R463" s="196">
        <f t="shared" si="173"/>
        <v>0</v>
      </c>
      <c r="S463" s="1">
        <f t="shared" si="157"/>
        <v>-1</v>
      </c>
      <c r="T463" s="2">
        <f t="shared" si="158"/>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59"/>
        <v>1</v>
      </c>
      <c r="Z463" s="1">
        <f t="shared" si="160"/>
        <v>1</v>
      </c>
      <c r="AA463" s="1">
        <f t="shared" si="161"/>
        <v>1</v>
      </c>
      <c r="AB463" s="1">
        <f t="shared" si="162"/>
        <v>1</v>
      </c>
      <c r="AD463" s="1">
        <f t="shared" si="163"/>
        <v>-1</v>
      </c>
      <c r="AE463" s="2">
        <f t="shared" si="164"/>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65"/>
        <v>1</v>
      </c>
    </row>
    <row r="464" spans="1:36" ht="12" customHeight="1" x14ac:dyDescent="0.15">
      <c r="A464" s="64">
        <f t="shared" si="174"/>
        <v>0</v>
      </c>
      <c r="B464" s="64">
        <f t="shared" si="175"/>
        <v>0</v>
      </c>
      <c r="C464" s="57">
        <f t="shared" si="176"/>
        <v>-1</v>
      </c>
      <c r="F464" s="59">
        <f>IF(C464&lt;C$6,0,VLOOKUP(C464,index!$A:$M,2,0))</f>
        <v>0</v>
      </c>
      <c r="G464" s="57" t="str">
        <f t="shared" si="172"/>
        <v/>
      </c>
      <c r="H464" s="58" t="str">
        <f>IF(G464="I",$K464,IF(G464="II",$K464-SUM(H$8:H463),IF(G464="III",$K464-SUM(H$8:H463),IF(G464="IV",$K464-SUM(H$8:H463),IF(G464="V",1-SUM(H$8:H463)," ")))))</f>
        <v xml:space="preserve"> </v>
      </c>
      <c r="I464" s="66" t="str">
        <f t="shared" si="177"/>
        <v/>
      </c>
      <c r="L464" s="62" t="str">
        <f t="shared" si="178"/>
        <v xml:space="preserve"> </v>
      </c>
      <c r="P464" s="58" t="str">
        <f>IF(O464="Plus",$K464,IF(O464="Basis",$K464-SUM(P$8:P463),IF(O464="Breedte",$K464-SUM(P$8:P463),IF(O463="Breedte",1-SUM(P$8:P463)," "))))</f>
        <v xml:space="preserve"> </v>
      </c>
      <c r="Q464" s="56" t="str">
        <f t="shared" si="179"/>
        <v/>
      </c>
      <c r="R464" s="196">
        <f t="shared" si="173"/>
        <v>0</v>
      </c>
      <c r="S464" s="1">
        <f t="shared" si="157"/>
        <v>-1</v>
      </c>
      <c r="T464" s="2">
        <f t="shared" si="158"/>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59"/>
        <v>1</v>
      </c>
      <c r="Z464" s="1">
        <f t="shared" si="160"/>
        <v>1</v>
      </c>
      <c r="AA464" s="1">
        <f t="shared" si="161"/>
        <v>1</v>
      </c>
      <c r="AB464" s="1">
        <f t="shared" si="162"/>
        <v>1</v>
      </c>
      <c r="AD464" s="1">
        <f t="shared" si="163"/>
        <v>-1</v>
      </c>
      <c r="AE464" s="2">
        <f t="shared" si="164"/>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65"/>
        <v>1</v>
      </c>
    </row>
    <row r="465" spans="1:36" ht="12" customHeight="1" x14ac:dyDescent="0.15">
      <c r="A465" s="64">
        <f t="shared" si="174"/>
        <v>0</v>
      </c>
      <c r="B465" s="64">
        <f t="shared" si="175"/>
        <v>0</v>
      </c>
      <c r="C465" s="57">
        <f t="shared" si="176"/>
        <v>-1</v>
      </c>
      <c r="F465" s="59">
        <f>IF(C465&lt;C$6,0,VLOOKUP(C465,index!$A:$M,2,0))</f>
        <v>0</v>
      </c>
      <c r="G465" s="57" t="str">
        <f t="shared" si="172"/>
        <v/>
      </c>
      <c r="H465" s="58" t="str">
        <f>IF(G465="I",$K465,IF(G465="II",$K465-SUM(H$8:H464),IF(G465="III",$K465-SUM(H$8:H464),IF(G465="IV",$K465-SUM(H$8:H464),IF(G465="V",1-SUM(H$8:H464)," ")))))</f>
        <v xml:space="preserve"> </v>
      </c>
      <c r="I465" s="66" t="str">
        <f t="shared" si="177"/>
        <v/>
      </c>
      <c r="L465" s="62" t="str">
        <f t="shared" si="178"/>
        <v xml:space="preserve"> </v>
      </c>
      <c r="P465" s="58" t="str">
        <f>IF(O465="Plus",$K465,IF(O465="Basis",$K465-SUM(P$8:P464),IF(O465="Breedte",$K465-SUM(P$8:P464),IF(O464="Breedte",1-SUM(P$8:P464)," "))))</f>
        <v xml:space="preserve"> </v>
      </c>
      <c r="Q465" s="56" t="str">
        <f t="shared" si="179"/>
        <v/>
      </c>
      <c r="R465" s="196">
        <f t="shared" si="173"/>
        <v>0</v>
      </c>
      <c r="S465" s="1">
        <f t="shared" si="157"/>
        <v>-1</v>
      </c>
      <c r="T465" s="2">
        <f t="shared" si="158"/>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59"/>
        <v>1</v>
      </c>
      <c r="Z465" s="1">
        <f t="shared" si="160"/>
        <v>1</v>
      </c>
      <c r="AA465" s="1">
        <f t="shared" si="161"/>
        <v>1</v>
      </c>
      <c r="AB465" s="1">
        <f t="shared" si="162"/>
        <v>1</v>
      </c>
      <c r="AD465" s="1">
        <f t="shared" si="163"/>
        <v>-1</v>
      </c>
      <c r="AE465" s="2">
        <f t="shared" si="164"/>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65"/>
        <v>1</v>
      </c>
    </row>
    <row r="466" spans="1:36" ht="12" customHeight="1" x14ac:dyDescent="0.15">
      <c r="A466" s="64">
        <f t="shared" si="174"/>
        <v>0</v>
      </c>
      <c r="B466" s="64">
        <f t="shared" si="175"/>
        <v>0</v>
      </c>
      <c r="C466" s="57">
        <f t="shared" si="176"/>
        <v>-1</v>
      </c>
      <c r="F466" s="59">
        <f>IF(C466&lt;C$6,0,VLOOKUP(C466,index!$A:$M,2,0))</f>
        <v>0</v>
      </c>
      <c r="G466" s="57" t="str">
        <f t="shared" si="172"/>
        <v/>
      </c>
      <c r="H466" s="58" t="str">
        <f>IF(G466="I",$K466,IF(G466="II",$K466-SUM(H$8:H465),IF(G466="III",$K466-SUM(H$8:H465),IF(G466="IV",$K466-SUM(H$8:H465),IF(G466="V",1-SUM(H$8:H465)," ")))))</f>
        <v xml:space="preserve"> </v>
      </c>
      <c r="I466" s="66" t="str">
        <f t="shared" si="177"/>
        <v/>
      </c>
      <c r="L466" s="62" t="str">
        <f t="shared" si="178"/>
        <v xml:space="preserve"> </v>
      </c>
      <c r="P466" s="58" t="str">
        <f>IF(O466="Plus",$K466,IF(O466="Basis",$K466-SUM(P$8:P465),IF(O466="Breedte",$K466-SUM(P$8:P465),IF(O465="Breedte",1-SUM(P$8:P465)," "))))</f>
        <v xml:space="preserve"> </v>
      </c>
      <c r="Q466" s="56" t="str">
        <f t="shared" si="179"/>
        <v/>
      </c>
      <c r="R466" s="196">
        <f t="shared" si="173"/>
        <v>0</v>
      </c>
      <c r="S466" s="1">
        <f t="shared" si="157"/>
        <v>-1</v>
      </c>
      <c r="T466" s="2">
        <f t="shared" si="158"/>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59"/>
        <v>1</v>
      </c>
      <c r="Z466" s="1">
        <f t="shared" si="160"/>
        <v>1</v>
      </c>
      <c r="AA466" s="1">
        <f t="shared" si="161"/>
        <v>1</v>
      </c>
      <c r="AB466" s="1">
        <f t="shared" si="162"/>
        <v>1</v>
      </c>
      <c r="AD466" s="1">
        <f t="shared" si="163"/>
        <v>-1</v>
      </c>
      <c r="AE466" s="2">
        <f t="shared" si="164"/>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65"/>
        <v>1</v>
      </c>
    </row>
    <row r="467" spans="1:36" ht="12" customHeight="1" x14ac:dyDescent="0.15">
      <c r="A467" s="64">
        <f t="shared" si="174"/>
        <v>0</v>
      </c>
      <c r="B467" s="64">
        <f t="shared" si="175"/>
        <v>0</v>
      </c>
      <c r="C467" s="57">
        <f t="shared" si="176"/>
        <v>-1</v>
      </c>
      <c r="F467" s="59">
        <f>IF(C467&lt;C$6,0,VLOOKUP(C467,index!$A:$M,2,0))</f>
        <v>0</v>
      </c>
      <c r="G467" s="57" t="str">
        <f t="shared" si="172"/>
        <v/>
      </c>
      <c r="H467" s="58" t="str">
        <f>IF(G467="I",$K467,IF(G467="II",$K467-SUM(H$8:H466),IF(G467="III",$K467-SUM(H$8:H466),IF(G467="IV",$K467-SUM(H$8:H466),IF(G467="V",1-SUM(H$8:H466)," ")))))</f>
        <v xml:space="preserve"> </v>
      </c>
      <c r="I467" s="66" t="str">
        <f t="shared" si="177"/>
        <v/>
      </c>
      <c r="L467" s="62" t="str">
        <f t="shared" si="178"/>
        <v xml:space="preserve"> </v>
      </c>
      <c r="P467" s="58" t="str">
        <f>IF(O467="Plus",$K467,IF(O467="Basis",$K467-SUM(P$8:P466),IF(O467="Breedte",$K467-SUM(P$8:P466),IF(O466="Breedte",1-SUM(P$8:P466)," "))))</f>
        <v xml:space="preserve"> </v>
      </c>
      <c r="Q467" s="56" t="str">
        <f t="shared" si="179"/>
        <v/>
      </c>
      <c r="R467" s="196">
        <f t="shared" si="173"/>
        <v>0</v>
      </c>
      <c r="S467" s="1">
        <f t="shared" si="157"/>
        <v>-1</v>
      </c>
      <c r="T467" s="2">
        <f t="shared" si="158"/>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59"/>
        <v>1</v>
      </c>
      <c r="Z467" s="1">
        <f t="shared" si="160"/>
        <v>1</v>
      </c>
      <c r="AA467" s="1">
        <f t="shared" si="161"/>
        <v>1</v>
      </c>
      <c r="AB467" s="1">
        <f t="shared" si="162"/>
        <v>1</v>
      </c>
      <c r="AD467" s="1">
        <f t="shared" si="163"/>
        <v>-1</v>
      </c>
      <c r="AE467" s="2">
        <f t="shared" si="164"/>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65"/>
        <v>1</v>
      </c>
    </row>
    <row r="468" spans="1:36" ht="12" customHeight="1" x14ac:dyDescent="0.15">
      <c r="A468" s="64">
        <f t="shared" si="174"/>
        <v>0</v>
      </c>
      <c r="B468" s="64">
        <f t="shared" si="175"/>
        <v>0</v>
      </c>
      <c r="C468" s="57">
        <f t="shared" si="176"/>
        <v>-1</v>
      </c>
      <c r="F468" s="59">
        <f>IF(C468&lt;C$6,0,VLOOKUP(C468,index!$A:$M,2,0))</f>
        <v>0</v>
      </c>
      <c r="G468" s="57" t="str">
        <f t="shared" si="172"/>
        <v/>
      </c>
      <c r="H468" s="58" t="str">
        <f>IF(G468="I",$K468,IF(G468="II",$K468-SUM(H$8:H467),IF(G468="III",$K468-SUM(H$8:H467),IF(G468="IV",$K468-SUM(H$8:H467),IF(G468="V",1-SUM(H$8:H467)," ")))))</f>
        <v xml:space="preserve"> </v>
      </c>
      <c r="I468" s="66" t="str">
        <f t="shared" si="177"/>
        <v/>
      </c>
      <c r="L468" s="62" t="str">
        <f t="shared" si="178"/>
        <v xml:space="preserve"> </v>
      </c>
      <c r="P468" s="58" t="str">
        <f>IF(O468="Plus",$K468,IF(O468="Basis",$K468-SUM(P$8:P467),IF(O468="Breedte",$K468-SUM(P$8:P467),IF(O467="Breedte",1-SUM(P$8:P467)," "))))</f>
        <v xml:space="preserve"> </v>
      </c>
      <c r="Q468" s="56" t="str">
        <f t="shared" si="179"/>
        <v/>
      </c>
      <c r="R468" s="196">
        <f t="shared" si="173"/>
        <v>0</v>
      </c>
      <c r="S468" s="1">
        <f t="shared" si="157"/>
        <v>-1</v>
      </c>
      <c r="T468" s="2">
        <f t="shared" si="158"/>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59"/>
        <v>1</v>
      </c>
      <c r="Z468" s="1">
        <f t="shared" si="160"/>
        <v>1</v>
      </c>
      <c r="AA468" s="1">
        <f t="shared" si="161"/>
        <v>1</v>
      </c>
      <c r="AB468" s="1">
        <f t="shared" si="162"/>
        <v>1</v>
      </c>
      <c r="AD468" s="1">
        <f t="shared" si="163"/>
        <v>-1</v>
      </c>
      <c r="AE468" s="2">
        <f t="shared" si="164"/>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65"/>
        <v>1</v>
      </c>
    </row>
    <row r="469" spans="1:36" ht="12" customHeight="1" x14ac:dyDescent="0.15">
      <c r="A469" s="64">
        <f t="shared" si="174"/>
        <v>0</v>
      </c>
      <c r="B469" s="64">
        <f t="shared" si="175"/>
        <v>0</v>
      </c>
      <c r="C469" s="57">
        <f t="shared" si="176"/>
        <v>-1</v>
      </c>
      <c r="F469" s="59">
        <f>IF(C469&lt;C$6,0,VLOOKUP(C469,index!$A:$M,2,0))</f>
        <v>0</v>
      </c>
      <c r="G469" s="57" t="str">
        <f t="shared" si="172"/>
        <v/>
      </c>
      <c r="H469" s="58" t="str">
        <f>IF(G469="I",$K469,IF(G469="II",$K469-SUM(H$8:H468),IF(G469="III",$K469-SUM(H$8:H468),IF(G469="IV",$K469-SUM(H$8:H468),IF(G469="V",1-SUM(H$8:H468)," ")))))</f>
        <v xml:space="preserve"> </v>
      </c>
      <c r="I469" s="66" t="str">
        <f t="shared" si="177"/>
        <v/>
      </c>
      <c r="L469" s="62" t="str">
        <f t="shared" si="178"/>
        <v xml:space="preserve"> </v>
      </c>
      <c r="P469" s="58" t="str">
        <f>IF(O469="Plus",$K469,IF(O469="Basis",$K469-SUM(P$8:P468),IF(O469="Breedte",$K469-SUM(P$8:P468),IF(O468="Breedte",1-SUM(P$8:P468)," "))))</f>
        <v xml:space="preserve"> </v>
      </c>
      <c r="Q469" s="56" t="str">
        <f t="shared" si="179"/>
        <v/>
      </c>
      <c r="R469" s="196">
        <f t="shared" si="173"/>
        <v>0</v>
      </c>
      <c r="S469" s="1">
        <f t="shared" si="157"/>
        <v>-1</v>
      </c>
      <c r="T469" s="2">
        <f t="shared" si="158"/>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59"/>
        <v>1</v>
      </c>
      <c r="Z469" s="1">
        <f t="shared" si="160"/>
        <v>1</v>
      </c>
      <c r="AA469" s="1">
        <f t="shared" si="161"/>
        <v>1</v>
      </c>
      <c r="AB469" s="1">
        <f t="shared" si="162"/>
        <v>1</v>
      </c>
      <c r="AD469" s="1">
        <f t="shared" si="163"/>
        <v>-1</v>
      </c>
      <c r="AE469" s="2">
        <f t="shared" si="164"/>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65"/>
        <v>1</v>
      </c>
    </row>
    <row r="470" spans="1:36" ht="12" customHeight="1" x14ac:dyDescent="0.15">
      <c r="A470" s="64">
        <f t="shared" si="174"/>
        <v>0</v>
      </c>
      <c r="B470" s="64">
        <f t="shared" si="175"/>
        <v>0</v>
      </c>
      <c r="C470" s="57">
        <f t="shared" si="176"/>
        <v>-1</v>
      </c>
      <c r="F470" s="59">
        <f>IF(C470&lt;C$6,0,VLOOKUP(C470,index!$A:$M,2,0))</f>
        <v>0</v>
      </c>
      <c r="G470" s="57" t="str">
        <f t="shared" si="172"/>
        <v/>
      </c>
      <c r="H470" s="58" t="str">
        <f>IF(G470="I",$K470,IF(G470="II",$K470-SUM(H$8:H469),IF(G470="III",$K470-SUM(H$8:H469),IF(G470="IV",$K470-SUM(H$8:H469),IF(G470="V",1-SUM(H$8:H469)," ")))))</f>
        <v xml:space="preserve"> </v>
      </c>
      <c r="I470" s="66" t="str">
        <f t="shared" si="177"/>
        <v/>
      </c>
      <c r="L470" s="62" t="str">
        <f t="shared" si="178"/>
        <v xml:space="preserve"> </v>
      </c>
      <c r="P470" s="58" t="str">
        <f>IF(O470="Plus",$K470,IF(O470="Basis",$K470-SUM(P$8:P469),IF(O470="Breedte",$K470-SUM(P$8:P469),IF(O469="Breedte",1-SUM(P$8:P469)," "))))</f>
        <v xml:space="preserve"> </v>
      </c>
      <c r="Q470" s="56" t="str">
        <f t="shared" si="179"/>
        <v/>
      </c>
      <c r="R470" s="196">
        <f t="shared" si="173"/>
        <v>0</v>
      </c>
      <c r="S470" s="1">
        <f t="shared" si="157"/>
        <v>-1</v>
      </c>
      <c r="T470" s="2">
        <f t="shared" si="158"/>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59"/>
        <v>1</v>
      </c>
      <c r="Z470" s="1">
        <f t="shared" si="160"/>
        <v>1</v>
      </c>
      <c r="AA470" s="1">
        <f t="shared" si="161"/>
        <v>1</v>
      </c>
      <c r="AB470" s="1">
        <f t="shared" si="162"/>
        <v>1</v>
      </c>
      <c r="AD470" s="1">
        <f t="shared" si="163"/>
        <v>-1</v>
      </c>
      <c r="AE470" s="2">
        <f t="shared" si="164"/>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65"/>
        <v>1</v>
      </c>
    </row>
    <row r="471" spans="1:36" ht="12" customHeight="1" x14ac:dyDescent="0.15">
      <c r="A471" s="64">
        <f t="shared" si="174"/>
        <v>0</v>
      </c>
      <c r="B471" s="64">
        <f t="shared" si="175"/>
        <v>0</v>
      </c>
      <c r="C471" s="57">
        <f t="shared" si="176"/>
        <v>-1</v>
      </c>
      <c r="F471" s="59">
        <f>IF(C471&lt;C$6,0,VLOOKUP(C471,index!$A:$M,2,0))</f>
        <v>0</v>
      </c>
      <c r="G471" s="57" t="str">
        <f t="shared" si="172"/>
        <v/>
      </c>
      <c r="H471" s="58" t="str">
        <f>IF(G471="I",$K471,IF(G471="II",$K471-SUM(H$8:H470),IF(G471="III",$K471-SUM(H$8:H470),IF(G471="IV",$K471-SUM(H$8:H470),IF(G471="V",1-SUM(H$8:H470)," ")))))</f>
        <v xml:space="preserve"> </v>
      </c>
      <c r="I471" s="66" t="str">
        <f t="shared" si="177"/>
        <v/>
      </c>
      <c r="L471" s="62" t="str">
        <f t="shared" si="178"/>
        <v xml:space="preserve"> </v>
      </c>
      <c r="P471" s="58" t="str">
        <f>IF(O471="Plus",$K471,IF(O471="Basis",$K471-SUM(P$8:P470),IF(O471="Breedte",$K471-SUM(P$8:P470),IF(O470="Breedte",1-SUM(P$8:P470)," "))))</f>
        <v xml:space="preserve"> </v>
      </c>
      <c r="Q471" s="56" t="str">
        <f t="shared" si="179"/>
        <v/>
      </c>
      <c r="R471" s="196">
        <f t="shared" si="173"/>
        <v>0</v>
      </c>
      <c r="S471" s="1">
        <f t="shared" si="157"/>
        <v>-1</v>
      </c>
      <c r="T471" s="2">
        <f t="shared" si="158"/>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59"/>
        <v>1</v>
      </c>
      <c r="Z471" s="1">
        <f t="shared" si="160"/>
        <v>1</v>
      </c>
      <c r="AA471" s="1">
        <f t="shared" si="161"/>
        <v>1</v>
      </c>
      <c r="AB471" s="1">
        <f t="shared" si="162"/>
        <v>1</v>
      </c>
      <c r="AD471" s="1">
        <f t="shared" si="163"/>
        <v>-1</v>
      </c>
      <c r="AE471" s="2">
        <f t="shared" si="164"/>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65"/>
        <v>1</v>
      </c>
    </row>
    <row r="472" spans="1:36" ht="12" customHeight="1" x14ac:dyDescent="0.15">
      <c r="A472" s="64">
        <f t="shared" si="174"/>
        <v>0</v>
      </c>
      <c r="B472" s="64">
        <f t="shared" si="175"/>
        <v>0</v>
      </c>
      <c r="C472" s="57">
        <f t="shared" si="176"/>
        <v>-1</v>
      </c>
      <c r="F472" s="59">
        <f>IF(C472&lt;C$6,0,VLOOKUP(C472,index!$A:$M,2,0))</f>
        <v>0</v>
      </c>
      <c r="G472" s="57" t="str">
        <f t="shared" si="172"/>
        <v/>
      </c>
      <c r="H472" s="58" t="str">
        <f>IF(G472="I",$K472,IF(G472="II",$K472-SUM(H$8:H471),IF(G472="III",$K472-SUM(H$8:H471),IF(G472="IV",$K472-SUM(H$8:H471),IF(G472="V",1-SUM(H$8:H471)," ")))))</f>
        <v xml:space="preserve"> </v>
      </c>
      <c r="I472" s="66" t="str">
        <f t="shared" si="177"/>
        <v/>
      </c>
      <c r="L472" s="62" t="str">
        <f t="shared" si="178"/>
        <v xml:space="preserve"> </v>
      </c>
      <c r="P472" s="58" t="str">
        <f>IF(O472="Plus",$K472,IF(O472="Basis",$K472-SUM(P$8:P471),IF(O472="Breedte",$K472-SUM(P$8:P471),IF(O471="Breedte",1-SUM(P$8:P471)," "))))</f>
        <v xml:space="preserve"> </v>
      </c>
      <c r="Q472" s="56" t="str">
        <f t="shared" si="179"/>
        <v/>
      </c>
      <c r="R472" s="196">
        <f t="shared" si="173"/>
        <v>0</v>
      </c>
      <c r="S472" s="1">
        <f t="shared" si="157"/>
        <v>-1</v>
      </c>
      <c r="T472" s="2">
        <f t="shared" si="158"/>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59"/>
        <v>1</v>
      </c>
      <c r="Z472" s="1">
        <f t="shared" si="160"/>
        <v>1</v>
      </c>
      <c r="AA472" s="1">
        <f t="shared" si="161"/>
        <v>1</v>
      </c>
      <c r="AB472" s="1">
        <f t="shared" si="162"/>
        <v>1</v>
      </c>
      <c r="AD472" s="1">
        <f t="shared" si="163"/>
        <v>-1</v>
      </c>
      <c r="AE472" s="2">
        <f t="shared" si="164"/>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65"/>
        <v>1</v>
      </c>
    </row>
    <row r="473" spans="1:36" ht="12" customHeight="1" x14ac:dyDescent="0.15">
      <c r="A473" s="64">
        <f t="shared" si="174"/>
        <v>0</v>
      </c>
      <c r="B473" s="64">
        <f t="shared" si="175"/>
        <v>0</v>
      </c>
      <c r="C473" s="57">
        <f t="shared" si="176"/>
        <v>-1</v>
      </c>
      <c r="F473" s="59">
        <f>IF(C473&lt;C$6,0,VLOOKUP(C473,index!$A:$M,2,0))</f>
        <v>0</v>
      </c>
      <c r="G473" s="57" t="str">
        <f t="shared" si="172"/>
        <v/>
      </c>
      <c r="H473" s="58" t="str">
        <f>IF(G473="I",$K473,IF(G473="II",$K473-SUM(H$8:H472),IF(G473="III",$K473-SUM(H$8:H472),IF(G473="IV",$K473-SUM(H$8:H472),IF(G473="V",1-SUM(H$8:H472)," ")))))</f>
        <v xml:space="preserve"> </v>
      </c>
      <c r="I473" s="66" t="str">
        <f t="shared" si="177"/>
        <v/>
      </c>
      <c r="L473" s="62" t="str">
        <f t="shared" si="178"/>
        <v xml:space="preserve"> </v>
      </c>
      <c r="P473" s="58" t="str">
        <f>IF(O473="Plus",$K473,IF(O473="Basis",$K473-SUM(P$8:P472),IF(O473="Breedte",$K473-SUM(P$8:P472),IF(O472="Breedte",1-SUM(P$8:P472)," "))))</f>
        <v xml:space="preserve"> </v>
      </c>
      <c r="Q473" s="56" t="str">
        <f t="shared" si="179"/>
        <v/>
      </c>
      <c r="R473" s="196">
        <f t="shared" si="173"/>
        <v>0</v>
      </c>
      <c r="S473" s="1">
        <f t="shared" si="157"/>
        <v>-1</v>
      </c>
      <c r="T473" s="2">
        <f t="shared" si="158"/>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59"/>
        <v>1</v>
      </c>
      <c r="Z473" s="1">
        <f t="shared" si="160"/>
        <v>1</v>
      </c>
      <c r="AA473" s="1">
        <f t="shared" si="161"/>
        <v>1</v>
      </c>
      <c r="AB473" s="1">
        <f t="shared" si="162"/>
        <v>1</v>
      </c>
      <c r="AD473" s="1">
        <f t="shared" si="163"/>
        <v>-1</v>
      </c>
      <c r="AE473" s="2">
        <f t="shared" si="164"/>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65"/>
        <v>1</v>
      </c>
    </row>
    <row r="474" spans="1:36" ht="12" customHeight="1" x14ac:dyDescent="0.15">
      <c r="A474" s="64">
        <f t="shared" si="174"/>
        <v>0</v>
      </c>
      <c r="B474" s="64">
        <f t="shared" si="175"/>
        <v>0</v>
      </c>
      <c r="C474" s="57">
        <f t="shared" si="176"/>
        <v>-1</v>
      </c>
      <c r="F474" s="59">
        <f>IF(C474&lt;C$6,0,VLOOKUP(C474,index!$A:$M,2,0))</f>
        <v>0</v>
      </c>
      <c r="G474" s="57" t="str">
        <f t="shared" si="172"/>
        <v/>
      </c>
      <c r="H474" s="58" t="str">
        <f>IF(G474="I",$K474,IF(G474="II",$K474-SUM(H$8:H473),IF(G474="III",$K474-SUM(H$8:H473),IF(G474="IV",$K474-SUM(H$8:H473),IF(G474="V",1-SUM(H$8:H473)," ")))))</f>
        <v xml:space="preserve"> </v>
      </c>
      <c r="I474" s="66" t="str">
        <f t="shared" si="177"/>
        <v/>
      </c>
      <c r="L474" s="62" t="str">
        <f t="shared" si="178"/>
        <v xml:space="preserve"> </v>
      </c>
      <c r="P474" s="58" t="str">
        <f>IF(O474="Plus",$K474,IF(O474="Basis",$K474-SUM(P$8:P473),IF(O474="Breedte",$K474-SUM(P$8:P473),IF(O473="Breedte",1-SUM(P$8:P473)," "))))</f>
        <v xml:space="preserve"> </v>
      </c>
      <c r="Q474" s="56" t="str">
        <f t="shared" si="179"/>
        <v/>
      </c>
      <c r="R474" s="196">
        <f t="shared" si="173"/>
        <v>0</v>
      </c>
      <c r="S474" s="1">
        <f t="shared" si="157"/>
        <v>-1</v>
      </c>
      <c r="T474" s="2">
        <f t="shared" si="158"/>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59"/>
        <v>1</v>
      </c>
      <c r="Z474" s="1">
        <f t="shared" si="160"/>
        <v>1</v>
      </c>
      <c r="AA474" s="1">
        <f t="shared" si="161"/>
        <v>1</v>
      </c>
      <c r="AB474" s="1">
        <f t="shared" si="162"/>
        <v>1</v>
      </c>
      <c r="AD474" s="1">
        <f t="shared" si="163"/>
        <v>-1</v>
      </c>
      <c r="AE474" s="2">
        <f t="shared" si="164"/>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65"/>
        <v>1</v>
      </c>
    </row>
    <row r="475" spans="1:36" ht="12" customHeight="1" x14ac:dyDescent="0.15">
      <c r="A475" s="64">
        <f t="shared" si="174"/>
        <v>0</v>
      </c>
      <c r="B475" s="64">
        <f t="shared" si="175"/>
        <v>0</v>
      </c>
      <c r="C475" s="57">
        <f t="shared" si="176"/>
        <v>-1</v>
      </c>
      <c r="F475" s="59">
        <f>IF(C475&lt;C$6,0,VLOOKUP(C475,index!$A:$M,2,0))</f>
        <v>0</v>
      </c>
      <c r="G475" s="57" t="str">
        <f t="shared" si="172"/>
        <v/>
      </c>
      <c r="H475" s="58" t="str">
        <f>IF(G475="I",$K475,IF(G475="II",$K475-SUM(H$8:H474),IF(G475="III",$K475-SUM(H$8:H474),IF(G475="IV",$K475-SUM(H$8:H474),IF(G475="V",1-SUM(H$8:H474)," ")))))</f>
        <v xml:space="preserve"> </v>
      </c>
      <c r="I475" s="66" t="str">
        <f t="shared" si="177"/>
        <v/>
      </c>
      <c r="L475" s="62" t="str">
        <f t="shared" si="178"/>
        <v xml:space="preserve"> </v>
      </c>
      <c r="P475" s="58" t="str">
        <f>IF(O475="Plus",$K475,IF(O475="Basis",$K475-SUM(P$8:P474),IF(O475="Breedte",$K475-SUM(P$8:P474),IF(O474="Breedte",1-SUM(P$8:P474)," "))))</f>
        <v xml:space="preserve"> </v>
      </c>
      <c r="Q475" s="56" t="str">
        <f t="shared" si="179"/>
        <v/>
      </c>
      <c r="R475" s="196">
        <f t="shared" si="173"/>
        <v>0</v>
      </c>
      <c r="S475" s="1">
        <f t="shared" si="157"/>
        <v>-1</v>
      </c>
      <c r="T475" s="2">
        <f t="shared" si="158"/>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59"/>
        <v>1</v>
      </c>
      <c r="Z475" s="1">
        <f t="shared" si="160"/>
        <v>1</v>
      </c>
      <c r="AA475" s="1">
        <f t="shared" si="161"/>
        <v>1</v>
      </c>
      <c r="AB475" s="1">
        <f t="shared" si="162"/>
        <v>1</v>
      </c>
      <c r="AD475" s="1">
        <f t="shared" si="163"/>
        <v>-1</v>
      </c>
      <c r="AE475" s="2">
        <f t="shared" si="164"/>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65"/>
        <v>1</v>
      </c>
    </row>
    <row r="476" spans="1:36" ht="12" customHeight="1" x14ac:dyDescent="0.15">
      <c r="A476" s="64">
        <f t="shared" si="174"/>
        <v>0</v>
      </c>
      <c r="B476" s="64">
        <f t="shared" si="175"/>
        <v>0</v>
      </c>
      <c r="C476" s="57">
        <f t="shared" si="176"/>
        <v>-1</v>
      </c>
      <c r="F476" s="59">
        <f>IF(C476&lt;C$6,0,VLOOKUP(C476,index!$A:$M,2,0))</f>
        <v>0</v>
      </c>
      <c r="G476" s="57" t="str">
        <f t="shared" si="172"/>
        <v/>
      </c>
      <c r="H476" s="58" t="str">
        <f>IF(G476="I",$K476,IF(G476="II",$K476-SUM(H$8:H475),IF(G476="III",$K476-SUM(H$8:H475),IF(G476="IV",$K476-SUM(H$8:H475),IF(G476="V",1-SUM(H$8:H475)," ")))))</f>
        <v xml:space="preserve"> </v>
      </c>
      <c r="I476" s="66" t="str">
        <f t="shared" si="177"/>
        <v/>
      </c>
      <c r="L476" s="62" t="str">
        <f t="shared" si="178"/>
        <v xml:space="preserve"> </v>
      </c>
      <c r="P476" s="58" t="str">
        <f>IF(O476="Plus",$K476,IF(O476="Basis",$K476-SUM(P$8:P475),IF(O476="Breedte",$K476-SUM(P$8:P475),IF(O475="Breedte",1-SUM(P$8:P475)," "))))</f>
        <v xml:space="preserve"> </v>
      </c>
      <c r="Q476" s="56" t="str">
        <f t="shared" si="179"/>
        <v/>
      </c>
      <c r="R476" s="196">
        <f t="shared" si="173"/>
        <v>0</v>
      </c>
      <c r="S476" s="1">
        <f t="shared" si="157"/>
        <v>-1</v>
      </c>
      <c r="T476" s="2">
        <f t="shared" si="158"/>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59"/>
        <v>1</v>
      </c>
      <c r="Z476" s="1">
        <f t="shared" si="160"/>
        <v>1</v>
      </c>
      <c r="AA476" s="1">
        <f t="shared" si="161"/>
        <v>1</v>
      </c>
      <c r="AB476" s="1">
        <f t="shared" si="162"/>
        <v>1</v>
      </c>
      <c r="AD476" s="1">
        <f t="shared" si="163"/>
        <v>-1</v>
      </c>
      <c r="AE476" s="2">
        <f t="shared" si="164"/>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65"/>
        <v>1</v>
      </c>
    </row>
    <row r="477" spans="1:36" ht="12" customHeight="1" x14ac:dyDescent="0.15">
      <c r="A477" s="64">
        <f t="shared" si="174"/>
        <v>0</v>
      </c>
      <c r="B477" s="64">
        <f t="shared" si="175"/>
        <v>0</v>
      </c>
      <c r="C477" s="57">
        <f t="shared" si="176"/>
        <v>-1</v>
      </c>
      <c r="F477" s="59">
        <f>IF(C477&lt;C$6,0,VLOOKUP(C477,index!$A:$M,2,0))</f>
        <v>0</v>
      </c>
      <c r="G477" s="57" t="str">
        <f t="shared" si="172"/>
        <v/>
      </c>
      <c r="H477" s="58" t="str">
        <f>IF(G477="I",$K477,IF(G477="II",$K477-SUM(H$8:H476),IF(G477="III",$K477-SUM(H$8:H476),IF(G477="IV",$K477-SUM(H$8:H476),IF(G477="V",1-SUM(H$8:H476)," ")))))</f>
        <v xml:space="preserve"> </v>
      </c>
      <c r="I477" s="66" t="str">
        <f t="shared" si="177"/>
        <v/>
      </c>
      <c r="L477" s="62" t="str">
        <f t="shared" si="178"/>
        <v xml:space="preserve"> </v>
      </c>
      <c r="P477" s="58" t="str">
        <f>IF(O477="Plus",$K477,IF(O477="Basis",$K477-SUM(P$8:P476),IF(O477="Breedte",$K477-SUM(P$8:P476),IF(O476="Breedte",1-SUM(P$8:P476)," "))))</f>
        <v xml:space="preserve"> </v>
      </c>
      <c r="Q477" s="56" t="str">
        <f t="shared" si="179"/>
        <v/>
      </c>
      <c r="R477" s="196">
        <f t="shared" si="173"/>
        <v>0</v>
      </c>
      <c r="S477" s="1">
        <f t="shared" si="157"/>
        <v>-1</v>
      </c>
      <c r="T477" s="2">
        <f t="shared" si="158"/>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59"/>
        <v>1</v>
      </c>
      <c r="Z477" s="1">
        <f t="shared" si="160"/>
        <v>1</v>
      </c>
      <c r="AA477" s="1">
        <f t="shared" si="161"/>
        <v>1</v>
      </c>
      <c r="AB477" s="1">
        <f t="shared" si="162"/>
        <v>1</v>
      </c>
      <c r="AD477" s="1">
        <f t="shared" si="163"/>
        <v>-1</v>
      </c>
      <c r="AE477" s="2">
        <f t="shared" si="164"/>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65"/>
        <v>1</v>
      </c>
    </row>
    <row r="478" spans="1:36" ht="12" customHeight="1" x14ac:dyDescent="0.15">
      <c r="A478" s="64">
        <f t="shared" si="174"/>
        <v>0</v>
      </c>
      <c r="B478" s="64">
        <f t="shared" si="175"/>
        <v>0</v>
      </c>
      <c r="C478" s="57">
        <f t="shared" si="176"/>
        <v>-1</v>
      </c>
      <c r="F478" s="59">
        <f>IF(C478&lt;C$6,0,VLOOKUP(C478,index!$A:$M,2,0))</f>
        <v>0</v>
      </c>
      <c r="G478" s="57" t="str">
        <f t="shared" si="172"/>
        <v/>
      </c>
      <c r="H478" s="58" t="str">
        <f>IF(G478="I",$K478,IF(G478="II",$K478-SUM(H$8:H477),IF(G478="III",$K478-SUM(H$8:H477),IF(G478="IV",$K478-SUM(H$8:H477),IF(G478="V",1-SUM(H$8:H477)," ")))))</f>
        <v xml:space="preserve"> </v>
      </c>
      <c r="I478" s="66" t="str">
        <f t="shared" si="177"/>
        <v/>
      </c>
      <c r="L478" s="62" t="str">
        <f t="shared" si="178"/>
        <v xml:space="preserve"> </v>
      </c>
      <c r="P478" s="58" t="str">
        <f>IF(O478="Plus",$K478,IF(O478="Basis",$K478-SUM(P$8:P477),IF(O478="Breedte",$K478-SUM(P$8:P477),IF(O477="Breedte",1-SUM(P$8:P477)," "))))</f>
        <v xml:space="preserve"> </v>
      </c>
      <c r="Q478" s="56" t="str">
        <f t="shared" si="179"/>
        <v/>
      </c>
      <c r="R478" s="196">
        <f t="shared" si="173"/>
        <v>0</v>
      </c>
      <c r="S478" s="1">
        <f t="shared" si="157"/>
        <v>-1</v>
      </c>
      <c r="T478" s="2">
        <f t="shared" si="158"/>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59"/>
        <v>1</v>
      </c>
      <c r="Z478" s="1">
        <f t="shared" si="160"/>
        <v>1</v>
      </c>
      <c r="AA478" s="1">
        <f t="shared" si="161"/>
        <v>1</v>
      </c>
      <c r="AB478" s="1">
        <f t="shared" si="162"/>
        <v>1</v>
      </c>
      <c r="AD478" s="1">
        <f t="shared" si="163"/>
        <v>-1</v>
      </c>
      <c r="AE478" s="2">
        <f t="shared" si="164"/>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65"/>
        <v>1</v>
      </c>
    </row>
    <row r="479" spans="1:36" ht="12" customHeight="1" x14ac:dyDescent="0.15">
      <c r="A479" s="64">
        <f t="shared" si="174"/>
        <v>0</v>
      </c>
      <c r="B479" s="64">
        <f t="shared" si="175"/>
        <v>0</v>
      </c>
      <c r="C479" s="57">
        <f t="shared" si="176"/>
        <v>-1</v>
      </c>
      <c r="F479" s="59">
        <f>IF(C479&lt;C$6,0,VLOOKUP(C479,index!$A:$M,2,0))</f>
        <v>0</v>
      </c>
      <c r="G479" s="57" t="str">
        <f t="shared" si="172"/>
        <v/>
      </c>
      <c r="H479" s="58" t="str">
        <f>IF(G479="I",$K479,IF(G479="II",$K479-SUM(H$8:H478),IF(G479="III",$K479-SUM(H$8:H478),IF(G479="IV",$K479-SUM(H$8:H478),IF(G479="V",1-SUM(H$8:H478)," ")))))</f>
        <v xml:space="preserve"> </v>
      </c>
      <c r="I479" s="66" t="str">
        <f t="shared" si="177"/>
        <v/>
      </c>
      <c r="L479" s="62" t="str">
        <f t="shared" si="178"/>
        <v xml:space="preserve"> </v>
      </c>
      <c r="P479" s="58" t="str">
        <f>IF(O479="Plus",$K479,IF(O479="Basis",$K479-SUM(P$8:P478),IF(O479="Breedte",$K479-SUM(P$8:P478),IF(O478="Breedte",1-SUM(P$8:P478)," "))))</f>
        <v xml:space="preserve"> </v>
      </c>
      <c r="Q479" s="56" t="str">
        <f t="shared" si="179"/>
        <v/>
      </c>
      <c r="R479" s="196">
        <f t="shared" si="173"/>
        <v>0</v>
      </c>
      <c r="S479" s="1">
        <f t="shared" si="157"/>
        <v>-1</v>
      </c>
      <c r="T479" s="2">
        <f t="shared" si="158"/>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59"/>
        <v>1</v>
      </c>
      <c r="Z479" s="1">
        <f t="shared" si="160"/>
        <v>1</v>
      </c>
      <c r="AA479" s="1">
        <f t="shared" si="161"/>
        <v>1</v>
      </c>
      <c r="AB479" s="1">
        <f t="shared" si="162"/>
        <v>1</v>
      </c>
      <c r="AD479" s="1">
        <f t="shared" si="163"/>
        <v>-1</v>
      </c>
      <c r="AE479" s="2">
        <f t="shared" si="164"/>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65"/>
        <v>1</v>
      </c>
    </row>
    <row r="480" spans="1:36" ht="12" customHeight="1" x14ac:dyDescent="0.15">
      <c r="A480" s="64">
        <f t="shared" si="174"/>
        <v>0</v>
      </c>
      <c r="B480" s="64">
        <f t="shared" si="175"/>
        <v>0</v>
      </c>
      <c r="C480" s="57">
        <f t="shared" si="176"/>
        <v>-1</v>
      </c>
      <c r="F480" s="59">
        <f>IF(C480&lt;C$6,0,VLOOKUP(C480,index!$A:$M,2,0))</f>
        <v>0</v>
      </c>
      <c r="G480" s="57" t="str">
        <f t="shared" si="172"/>
        <v/>
      </c>
      <c r="H480" s="58" t="str">
        <f>IF(G480="I",$K480,IF(G480="II",$K480-SUM(H$8:H479),IF(G480="III",$K480-SUM(H$8:H479),IF(G480="IV",$K480-SUM(H$8:H479),IF(G480="V",1-SUM(H$8:H479)," ")))))</f>
        <v xml:space="preserve"> </v>
      </c>
      <c r="I480" s="66" t="str">
        <f t="shared" si="177"/>
        <v/>
      </c>
      <c r="L480" s="62" t="str">
        <f t="shared" si="178"/>
        <v xml:space="preserve"> </v>
      </c>
      <c r="P480" s="58" t="str">
        <f>IF(O480="Plus",$K480,IF(O480="Basis",$K480-SUM(P$8:P479),IF(O480="Breedte",$K480-SUM(P$8:P479),IF(O479="Breedte",1-SUM(P$8:P479)," "))))</f>
        <v xml:space="preserve"> </v>
      </c>
      <c r="Q480" s="56" t="str">
        <f t="shared" si="179"/>
        <v/>
      </c>
      <c r="R480" s="196">
        <f t="shared" si="173"/>
        <v>0</v>
      </c>
      <c r="S480" s="1">
        <f t="shared" si="157"/>
        <v>-1</v>
      </c>
      <c r="T480" s="2">
        <f t="shared" si="158"/>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59"/>
        <v>1</v>
      </c>
      <c r="Z480" s="1">
        <f t="shared" si="160"/>
        <v>1</v>
      </c>
      <c r="AA480" s="1">
        <f t="shared" si="161"/>
        <v>1</v>
      </c>
      <c r="AB480" s="1">
        <f t="shared" si="162"/>
        <v>1</v>
      </c>
      <c r="AD480" s="1">
        <f t="shared" si="163"/>
        <v>-1</v>
      </c>
      <c r="AE480" s="2">
        <f t="shared" si="164"/>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65"/>
        <v>1</v>
      </c>
    </row>
    <row r="481" spans="1:36" ht="12" customHeight="1" x14ac:dyDescent="0.15">
      <c r="A481" s="64">
        <f t="shared" si="174"/>
        <v>0</v>
      </c>
      <c r="B481" s="64">
        <f t="shared" si="175"/>
        <v>0</v>
      </c>
      <c r="C481" s="57">
        <f t="shared" si="176"/>
        <v>-1</v>
      </c>
      <c r="F481" s="59">
        <f>IF(C481&lt;C$6,0,VLOOKUP(C481,index!$A:$M,2,0))</f>
        <v>0</v>
      </c>
      <c r="G481" s="57" t="str">
        <f t="shared" si="172"/>
        <v/>
      </c>
      <c r="H481" s="58" t="str">
        <f>IF(G481="I",$K481,IF(G481="II",$K481-SUM(H$8:H480),IF(G481="III",$K481-SUM(H$8:H480),IF(G481="IV",$K481-SUM(H$8:H480),IF(G481="V",1-SUM(H$8:H480)," ")))))</f>
        <v xml:space="preserve"> </v>
      </c>
      <c r="I481" s="66" t="str">
        <f t="shared" si="177"/>
        <v/>
      </c>
      <c r="L481" s="62" t="str">
        <f t="shared" si="178"/>
        <v xml:space="preserve"> </v>
      </c>
      <c r="P481" s="58" t="str">
        <f>IF(O481="Plus",$K481,IF(O481="Basis",$K481-SUM(P$8:P480),IF(O481="Breedte",$K481-SUM(P$8:P480),IF(O480="Breedte",1-SUM(P$8:P480)," "))))</f>
        <v xml:space="preserve"> </v>
      </c>
      <c r="Q481" s="56" t="str">
        <f t="shared" si="179"/>
        <v/>
      </c>
      <c r="R481" s="196">
        <f t="shared" si="173"/>
        <v>0</v>
      </c>
      <c r="S481" s="1">
        <f t="shared" si="157"/>
        <v>-1</v>
      </c>
      <c r="T481" s="2">
        <f t="shared" si="158"/>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59"/>
        <v>1</v>
      </c>
      <c r="Z481" s="1">
        <f t="shared" si="160"/>
        <v>1</v>
      </c>
      <c r="AA481" s="1">
        <f t="shared" si="161"/>
        <v>1</v>
      </c>
      <c r="AB481" s="1">
        <f t="shared" si="162"/>
        <v>1</v>
      </c>
      <c r="AD481" s="1">
        <f t="shared" si="163"/>
        <v>-1</v>
      </c>
      <c r="AE481" s="2">
        <f t="shared" si="164"/>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65"/>
        <v>1</v>
      </c>
    </row>
    <row r="482" spans="1:36" ht="12" customHeight="1" x14ac:dyDescent="0.15">
      <c r="A482" s="64">
        <f t="shared" si="174"/>
        <v>0</v>
      </c>
      <c r="B482" s="64">
        <f t="shared" si="175"/>
        <v>0</v>
      </c>
      <c r="C482" s="57">
        <f t="shared" si="176"/>
        <v>-1</v>
      </c>
      <c r="F482" s="59">
        <f>IF(C482&lt;C$6,0,VLOOKUP(C482,index!$A:$M,2,0))</f>
        <v>0</v>
      </c>
      <c r="G482" s="57" t="str">
        <f t="shared" si="172"/>
        <v/>
      </c>
      <c r="H482" s="58" t="str">
        <f>IF(G482="I",$K482,IF(G482="II",$K482-SUM(H$8:H481),IF(G482="III",$K482-SUM(H$8:H481),IF(G482="IV",$K482-SUM(H$8:H481),IF(G482="V",1-SUM(H$8:H481)," ")))))</f>
        <v xml:space="preserve"> </v>
      </c>
      <c r="I482" s="66" t="str">
        <f t="shared" si="177"/>
        <v/>
      </c>
      <c r="L482" s="62" t="str">
        <f t="shared" si="178"/>
        <v xml:space="preserve"> </v>
      </c>
      <c r="P482" s="58" t="str">
        <f>IF(O482="Plus",$K482,IF(O482="Basis",$K482-SUM(P$8:P481),IF(O482="Breedte",$K482-SUM(P$8:P481),IF(O481="Breedte",1-SUM(P$8:P481)," "))))</f>
        <v xml:space="preserve"> </v>
      </c>
      <c r="Q482" s="56" t="str">
        <f t="shared" si="179"/>
        <v/>
      </c>
      <c r="R482" s="196">
        <f t="shared" si="173"/>
        <v>0</v>
      </c>
      <c r="S482" s="1">
        <f t="shared" si="157"/>
        <v>-1</v>
      </c>
      <c r="T482" s="2">
        <f t="shared" si="158"/>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59"/>
        <v>1</v>
      </c>
      <c r="Z482" s="1">
        <f t="shared" si="160"/>
        <v>1</v>
      </c>
      <c r="AA482" s="1">
        <f t="shared" si="161"/>
        <v>1</v>
      </c>
      <c r="AB482" s="1">
        <f t="shared" si="162"/>
        <v>1</v>
      </c>
      <c r="AD482" s="1">
        <f t="shared" si="163"/>
        <v>-1</v>
      </c>
      <c r="AE482" s="2">
        <f t="shared" si="164"/>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65"/>
        <v>1</v>
      </c>
    </row>
    <row r="483" spans="1:36" ht="12" customHeight="1" x14ac:dyDescent="0.15">
      <c r="A483" s="64">
        <f t="shared" si="174"/>
        <v>0</v>
      </c>
      <c r="B483" s="64">
        <f t="shared" si="175"/>
        <v>0</v>
      </c>
      <c r="C483" s="57">
        <f t="shared" si="176"/>
        <v>-1</v>
      </c>
      <c r="F483" s="59">
        <f>IF(C483&lt;C$6,0,VLOOKUP(C483,index!$A:$M,2,0))</f>
        <v>0</v>
      </c>
      <c r="G483" s="57" t="str">
        <f t="shared" si="172"/>
        <v/>
      </c>
      <c r="H483" s="58" t="str">
        <f>IF(G483="I",$K483,IF(G483="II",$K483-SUM(H$8:H482),IF(G483="III",$K483-SUM(H$8:H482),IF(G483="IV",$K483-SUM(H$8:H482),IF(G483="V",1-SUM(H$8:H482)," ")))))</f>
        <v xml:space="preserve"> </v>
      </c>
      <c r="I483" s="66" t="str">
        <f t="shared" si="177"/>
        <v/>
      </c>
      <c r="L483" s="62" t="str">
        <f t="shared" si="178"/>
        <v xml:space="preserve"> </v>
      </c>
      <c r="P483" s="58" t="str">
        <f>IF(O483="Plus",$K483,IF(O483="Basis",$K483-SUM(P$8:P482),IF(O483="Breedte",$K483-SUM(P$8:P482),IF(O482="Breedte",1-SUM(P$8:P482)," "))))</f>
        <v xml:space="preserve"> </v>
      </c>
      <c r="Q483" s="56" t="str">
        <f t="shared" si="179"/>
        <v/>
      </c>
      <c r="R483" s="196">
        <f t="shared" si="173"/>
        <v>0</v>
      </c>
      <c r="S483" s="1">
        <f t="shared" si="157"/>
        <v>-1</v>
      </c>
      <c r="T483" s="2">
        <f t="shared" si="158"/>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59"/>
        <v>1</v>
      </c>
      <c r="Z483" s="1">
        <f t="shared" si="160"/>
        <v>1</v>
      </c>
      <c r="AA483" s="1">
        <f t="shared" si="161"/>
        <v>1</v>
      </c>
      <c r="AB483" s="1">
        <f t="shared" si="162"/>
        <v>1</v>
      </c>
      <c r="AD483" s="1">
        <f t="shared" si="163"/>
        <v>-1</v>
      </c>
      <c r="AE483" s="2">
        <f t="shared" si="164"/>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65"/>
        <v>1</v>
      </c>
    </row>
    <row r="484" spans="1:36" ht="12" customHeight="1" x14ac:dyDescent="0.15">
      <c r="A484" s="64">
        <f t="shared" si="174"/>
        <v>0</v>
      </c>
      <c r="B484" s="64">
        <f t="shared" si="175"/>
        <v>0</v>
      </c>
      <c r="C484" s="57">
        <f t="shared" si="176"/>
        <v>-1</v>
      </c>
      <c r="F484" s="59">
        <f>IF(C484&lt;C$6,0,VLOOKUP(C484,index!$A:$M,2,0))</f>
        <v>0</v>
      </c>
      <c r="G484" s="57" t="str">
        <f t="shared" si="172"/>
        <v/>
      </c>
      <c r="H484" s="58" t="str">
        <f>IF(G484="I",$K484,IF(G484="II",$K484-SUM(H$8:H483),IF(G484="III",$K484-SUM(H$8:H483),IF(G484="IV",$K484-SUM(H$8:H483),IF(G484="V",1-SUM(H$8:H483)," ")))))</f>
        <v xml:space="preserve"> </v>
      </c>
      <c r="I484" s="66" t="str">
        <f t="shared" si="177"/>
        <v/>
      </c>
      <c r="L484" s="62" t="str">
        <f t="shared" si="178"/>
        <v xml:space="preserve"> </v>
      </c>
      <c r="P484" s="58" t="str">
        <f>IF(O484="Plus",$K484,IF(O484="Basis",$K484-SUM(P$8:P483),IF(O484="Breedte",$K484-SUM(P$8:P483),IF(O483="Breedte",1-SUM(P$8:P483)," "))))</f>
        <v xml:space="preserve"> </v>
      </c>
      <c r="Q484" s="56" t="str">
        <f t="shared" si="179"/>
        <v/>
      </c>
      <c r="R484" s="196">
        <f t="shared" si="173"/>
        <v>0</v>
      </c>
      <c r="S484" s="1">
        <f t="shared" si="157"/>
        <v>-1</v>
      </c>
      <c r="T484" s="2">
        <f t="shared" si="158"/>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59"/>
        <v>1</v>
      </c>
      <c r="Z484" s="1">
        <f t="shared" si="160"/>
        <v>1</v>
      </c>
      <c r="AA484" s="1">
        <f t="shared" si="161"/>
        <v>1</v>
      </c>
      <c r="AB484" s="1">
        <f t="shared" si="162"/>
        <v>1</v>
      </c>
      <c r="AD484" s="1">
        <f t="shared" si="163"/>
        <v>-1</v>
      </c>
      <c r="AE484" s="2">
        <f t="shared" si="164"/>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65"/>
        <v>1</v>
      </c>
    </row>
    <row r="485" spans="1:36" ht="12" customHeight="1" x14ac:dyDescent="0.15">
      <c r="A485" s="64">
        <f t="shared" si="174"/>
        <v>0</v>
      </c>
      <c r="B485" s="64">
        <f t="shared" si="175"/>
        <v>0</v>
      </c>
      <c r="C485" s="57">
        <f t="shared" si="176"/>
        <v>-1</v>
      </c>
      <c r="F485" s="59">
        <f>IF(C485&lt;C$6,0,VLOOKUP(C485,index!$A:$M,2,0))</f>
        <v>0</v>
      </c>
      <c r="G485" s="57" t="str">
        <f t="shared" si="172"/>
        <v/>
      </c>
      <c r="H485" s="58" t="str">
        <f>IF(G485="I",$K485,IF(G485="II",$K485-SUM(H$8:H484),IF(G485="III",$K485-SUM(H$8:H484),IF(G485="IV",$K485-SUM(H$8:H484),IF(G485="V",1-SUM(H$8:H484)," ")))))</f>
        <v xml:space="preserve"> </v>
      </c>
      <c r="I485" s="66" t="str">
        <f t="shared" si="177"/>
        <v/>
      </c>
      <c r="L485" s="62" t="str">
        <f t="shared" si="178"/>
        <v xml:space="preserve"> </v>
      </c>
      <c r="P485" s="58" t="str">
        <f>IF(O485="Plus",$K485,IF(O485="Basis",$K485-SUM(P$8:P484),IF(O485="Breedte",$K485-SUM(P$8:P484),IF(O484="Breedte",1-SUM(P$8:P484)," "))))</f>
        <v xml:space="preserve"> </v>
      </c>
      <c r="Q485" s="56" t="str">
        <f t="shared" si="179"/>
        <v/>
      </c>
      <c r="R485" s="196">
        <f t="shared" si="173"/>
        <v>0</v>
      </c>
      <c r="S485" s="1">
        <f t="shared" si="157"/>
        <v>-1</v>
      </c>
      <c r="T485" s="2">
        <f t="shared" si="158"/>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59"/>
        <v>1</v>
      </c>
      <c r="Z485" s="1">
        <f t="shared" si="160"/>
        <v>1</v>
      </c>
      <c r="AA485" s="1">
        <f t="shared" si="161"/>
        <v>1</v>
      </c>
      <c r="AB485" s="1">
        <f t="shared" si="162"/>
        <v>1</v>
      </c>
      <c r="AD485" s="1">
        <f t="shared" si="163"/>
        <v>-1</v>
      </c>
      <c r="AE485" s="2">
        <f t="shared" si="164"/>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65"/>
        <v>1</v>
      </c>
    </row>
    <row r="486" spans="1:36" ht="12" customHeight="1" x14ac:dyDescent="0.15">
      <c r="A486" s="64">
        <f t="shared" si="174"/>
        <v>0</v>
      </c>
      <c r="B486" s="64">
        <f t="shared" si="175"/>
        <v>0</v>
      </c>
      <c r="C486" s="57">
        <f t="shared" si="176"/>
        <v>-1</v>
      </c>
      <c r="F486" s="59">
        <f>IF(C486&lt;C$6,0,VLOOKUP(C486,index!$A:$M,2,0))</f>
        <v>0</v>
      </c>
      <c r="G486" s="57" t="str">
        <f t="shared" si="172"/>
        <v/>
      </c>
      <c r="H486" s="58" t="str">
        <f>IF(G486="I",$K486,IF(G486="II",$K486-SUM(H$8:H485),IF(G486="III",$K486-SUM(H$8:H485),IF(G486="IV",$K486-SUM(H$8:H485),IF(G486="V",1-SUM(H$8:H485)," ")))))</f>
        <v xml:space="preserve"> </v>
      </c>
      <c r="I486" s="66" t="str">
        <f t="shared" si="177"/>
        <v/>
      </c>
      <c r="L486" s="62" t="str">
        <f t="shared" si="178"/>
        <v xml:space="preserve"> </v>
      </c>
      <c r="P486" s="58" t="str">
        <f>IF(O486="Plus",$K486,IF(O486="Basis",$K486-SUM(P$8:P485),IF(O486="Breedte",$K486-SUM(P$8:P485),IF(O485="Breedte",1-SUM(P$8:P485)," "))))</f>
        <v xml:space="preserve"> </v>
      </c>
      <c r="Q486" s="56" t="str">
        <f t="shared" si="179"/>
        <v/>
      </c>
      <c r="R486" s="196">
        <f t="shared" si="173"/>
        <v>0</v>
      </c>
      <c r="S486" s="1">
        <f t="shared" si="157"/>
        <v>-1</v>
      </c>
      <c r="T486" s="2">
        <f t="shared" si="158"/>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59"/>
        <v>1</v>
      </c>
      <c r="Z486" s="1">
        <f t="shared" si="160"/>
        <v>1</v>
      </c>
      <c r="AA486" s="1">
        <f t="shared" si="161"/>
        <v>1</v>
      </c>
      <c r="AB486" s="1">
        <f t="shared" si="162"/>
        <v>1</v>
      </c>
      <c r="AD486" s="1">
        <f t="shared" si="163"/>
        <v>-1</v>
      </c>
      <c r="AE486" s="2">
        <f t="shared" si="164"/>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65"/>
        <v>1</v>
      </c>
    </row>
    <row r="487" spans="1:36" ht="12" customHeight="1" x14ac:dyDescent="0.15">
      <c r="A487" s="64">
        <f t="shared" si="174"/>
        <v>0</v>
      </c>
      <c r="B487" s="64">
        <f t="shared" si="175"/>
        <v>0</v>
      </c>
      <c r="C487" s="57">
        <f t="shared" si="176"/>
        <v>-1</v>
      </c>
      <c r="F487" s="59">
        <f>IF(C487&lt;C$6,0,VLOOKUP(C487,index!$A:$M,2,0))</f>
        <v>0</v>
      </c>
      <c r="G487" s="57" t="str">
        <f t="shared" si="172"/>
        <v/>
      </c>
      <c r="H487" s="58" t="str">
        <f>IF(G487="I",$K487,IF(G487="II",$K487-SUM(H$8:H486),IF(G487="III",$K487-SUM(H$8:H486),IF(G487="IV",$K487-SUM(H$8:H486),IF(G487="V",1-SUM(H$8:H486)," ")))))</f>
        <v xml:space="preserve"> </v>
      </c>
      <c r="I487" s="66" t="str">
        <f t="shared" si="177"/>
        <v/>
      </c>
      <c r="L487" s="62" t="str">
        <f t="shared" si="178"/>
        <v xml:space="preserve"> </v>
      </c>
      <c r="P487" s="58" t="str">
        <f>IF(O487="Plus",$K487,IF(O487="Basis",$K487-SUM(P$8:P486),IF(O487="Breedte",$K487-SUM(P$8:P486),IF(O486="Breedte",1-SUM(P$8:P486)," "))))</f>
        <v xml:space="preserve"> </v>
      </c>
      <c r="Q487" s="56" t="str">
        <f t="shared" si="179"/>
        <v/>
      </c>
      <c r="R487" s="196">
        <f t="shared" si="173"/>
        <v>0</v>
      </c>
      <c r="S487" s="1">
        <f t="shared" si="157"/>
        <v>-1</v>
      </c>
      <c r="T487" s="2">
        <f t="shared" si="158"/>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59"/>
        <v>1</v>
      </c>
      <c r="Z487" s="1">
        <f t="shared" si="160"/>
        <v>1</v>
      </c>
      <c r="AA487" s="1">
        <f t="shared" si="161"/>
        <v>1</v>
      </c>
      <c r="AB487" s="1">
        <f t="shared" si="162"/>
        <v>1</v>
      </c>
      <c r="AD487" s="1">
        <f t="shared" si="163"/>
        <v>-1</v>
      </c>
      <c r="AE487" s="2">
        <f t="shared" si="164"/>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65"/>
        <v>1</v>
      </c>
    </row>
    <row r="488" spans="1:36" ht="12" customHeight="1" x14ac:dyDescent="0.15">
      <c r="A488" s="64">
        <f t="shared" si="174"/>
        <v>0</v>
      </c>
      <c r="B488" s="64">
        <f t="shared" si="175"/>
        <v>0</v>
      </c>
      <c r="C488" s="57">
        <f t="shared" si="176"/>
        <v>-1</v>
      </c>
      <c r="F488" s="59">
        <f>IF(C488&lt;C$6,0,VLOOKUP(C488,index!$A:$M,2,0))</f>
        <v>0</v>
      </c>
      <c r="G488" s="57" t="str">
        <f t="shared" si="172"/>
        <v/>
      </c>
      <c r="H488" s="58" t="str">
        <f>IF(G488="I",$K488,IF(G488="II",$K488-SUM(H$8:H487),IF(G488="III",$K488-SUM(H$8:H487),IF(G488="IV",$K488-SUM(H$8:H487),IF(G488="V",1-SUM(H$8:H487)," ")))))</f>
        <v xml:space="preserve"> </v>
      </c>
      <c r="I488" s="66" t="str">
        <f t="shared" si="177"/>
        <v/>
      </c>
      <c r="L488" s="62" t="str">
        <f t="shared" si="178"/>
        <v xml:space="preserve"> </v>
      </c>
      <c r="P488" s="58" t="str">
        <f>IF(O488="Plus",$K488,IF(O488="Basis",$K488-SUM(P$8:P487),IF(O488="Breedte",$K488-SUM(P$8:P487),IF(O487="Breedte",1-SUM(P$8:P487)," "))))</f>
        <v xml:space="preserve"> </v>
      </c>
      <c r="Q488" s="56" t="str">
        <f t="shared" si="179"/>
        <v/>
      </c>
      <c r="R488" s="196">
        <f t="shared" si="173"/>
        <v>0</v>
      </c>
      <c r="S488" s="1">
        <f t="shared" si="157"/>
        <v>-1</v>
      </c>
      <c r="T488" s="2">
        <f t="shared" si="158"/>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59"/>
        <v>1</v>
      </c>
      <c r="Z488" s="1">
        <f t="shared" si="160"/>
        <v>1</v>
      </c>
      <c r="AA488" s="1">
        <f t="shared" si="161"/>
        <v>1</v>
      </c>
      <c r="AB488" s="1">
        <f t="shared" si="162"/>
        <v>1</v>
      </c>
      <c r="AD488" s="1">
        <f t="shared" si="163"/>
        <v>-1</v>
      </c>
      <c r="AE488" s="2">
        <f t="shared" si="164"/>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65"/>
        <v>1</v>
      </c>
    </row>
    <row r="489" spans="1:36" ht="12" customHeight="1" x14ac:dyDescent="0.15">
      <c r="A489" s="64">
        <f t="shared" si="174"/>
        <v>0</v>
      </c>
      <c r="B489" s="64">
        <f t="shared" si="175"/>
        <v>0</v>
      </c>
      <c r="C489" s="57">
        <f t="shared" si="176"/>
        <v>-1</v>
      </c>
      <c r="F489" s="59">
        <f>IF(C489&lt;C$6,0,VLOOKUP(C489,index!$A:$M,2,0))</f>
        <v>0</v>
      </c>
      <c r="G489" s="57" t="str">
        <f t="shared" si="172"/>
        <v/>
      </c>
      <c r="H489" s="58" t="str">
        <f>IF(G489="I",$K489,IF(G489="II",$K489-SUM(H$8:H488),IF(G489="III",$K489-SUM(H$8:H488),IF(G489="IV",$K489-SUM(H$8:H488),IF(G489="V",1-SUM(H$8:H488)," ")))))</f>
        <v xml:space="preserve"> </v>
      </c>
      <c r="I489" s="66" t="str">
        <f t="shared" si="177"/>
        <v/>
      </c>
      <c r="L489" s="62" t="str">
        <f t="shared" si="178"/>
        <v xml:space="preserve"> </v>
      </c>
      <c r="P489" s="58" t="str">
        <f>IF(O489="Plus",$K489,IF(O489="Basis",$K489-SUM(P$8:P488),IF(O489="Breedte",$K489-SUM(P$8:P488),IF(O488="Breedte",1-SUM(P$8:P488)," "))))</f>
        <v xml:space="preserve"> </v>
      </c>
      <c r="Q489" s="56" t="str">
        <f t="shared" si="179"/>
        <v/>
      </c>
      <c r="R489" s="196">
        <f t="shared" si="173"/>
        <v>0</v>
      </c>
      <c r="S489" s="1">
        <f t="shared" si="157"/>
        <v>-1</v>
      </c>
      <c r="T489" s="2">
        <f t="shared" si="158"/>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59"/>
        <v>1</v>
      </c>
      <c r="Z489" s="1">
        <f t="shared" si="160"/>
        <v>1</v>
      </c>
      <c r="AA489" s="1">
        <f t="shared" si="161"/>
        <v>1</v>
      </c>
      <c r="AB489" s="1">
        <f t="shared" si="162"/>
        <v>1</v>
      </c>
      <c r="AD489" s="1">
        <f t="shared" si="163"/>
        <v>-1</v>
      </c>
      <c r="AE489" s="2">
        <f t="shared" si="164"/>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65"/>
        <v>1</v>
      </c>
    </row>
    <row r="490" spans="1:36" ht="12" customHeight="1" x14ac:dyDescent="0.15">
      <c r="A490" s="64">
        <f t="shared" si="174"/>
        <v>0</v>
      </c>
      <c r="B490" s="64">
        <f t="shared" si="175"/>
        <v>0</v>
      </c>
      <c r="C490" s="57">
        <f t="shared" si="176"/>
        <v>-1</v>
      </c>
      <c r="F490" s="59">
        <f>IF(C490&lt;C$6,0,VLOOKUP(C490,index!$A:$M,2,0))</f>
        <v>0</v>
      </c>
      <c r="G490" s="57" t="str">
        <f t="shared" si="172"/>
        <v/>
      </c>
      <c r="H490" s="58" t="str">
        <f>IF(G490="I",$K490,IF(G490="II",$K490-SUM(H$8:H489),IF(G490="III",$K490-SUM(H$8:H489),IF(G490="IV",$K490-SUM(H$8:H489),IF(G490="V",1-SUM(H$8:H489)," ")))))</f>
        <v xml:space="preserve"> </v>
      </c>
      <c r="I490" s="66" t="str">
        <f t="shared" si="177"/>
        <v/>
      </c>
      <c r="L490" s="62" t="str">
        <f t="shared" si="178"/>
        <v xml:space="preserve"> </v>
      </c>
      <c r="P490" s="58" t="str">
        <f>IF(O490="Plus",$K490,IF(O490="Basis",$K490-SUM(P$8:P489),IF(O490="Breedte",$K490-SUM(P$8:P489),IF(O489="Breedte",1-SUM(P$8:P489)," "))))</f>
        <v xml:space="preserve"> </v>
      </c>
      <c r="Q490" s="56" t="str">
        <f t="shared" si="179"/>
        <v/>
      </c>
      <c r="R490" s="196">
        <f t="shared" si="173"/>
        <v>0</v>
      </c>
      <c r="S490" s="1">
        <f t="shared" si="157"/>
        <v>-1</v>
      </c>
      <c r="T490" s="2">
        <f t="shared" si="158"/>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59"/>
        <v>1</v>
      </c>
      <c r="Z490" s="1">
        <f t="shared" si="160"/>
        <v>1</v>
      </c>
      <c r="AA490" s="1">
        <f t="shared" si="161"/>
        <v>1</v>
      </c>
      <c r="AB490" s="1">
        <f t="shared" si="162"/>
        <v>1</v>
      </c>
      <c r="AD490" s="1">
        <f t="shared" si="163"/>
        <v>-1</v>
      </c>
      <c r="AE490" s="2">
        <f t="shared" si="164"/>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65"/>
        <v>1</v>
      </c>
    </row>
    <row r="491" spans="1:36" ht="12" customHeight="1" x14ac:dyDescent="0.15">
      <c r="A491" s="64">
        <f t="shared" si="174"/>
        <v>0</v>
      </c>
      <c r="B491" s="64">
        <f t="shared" si="175"/>
        <v>0</v>
      </c>
      <c r="C491" s="57">
        <f t="shared" si="176"/>
        <v>-1</v>
      </c>
      <c r="F491" s="59">
        <f>IF(C491&lt;C$6,0,VLOOKUP(C491,index!$A:$M,2,0))</f>
        <v>0</v>
      </c>
      <c r="G491" s="57" t="str">
        <f t="shared" si="172"/>
        <v/>
      </c>
      <c r="H491" s="58" t="str">
        <f>IF(G491="I",$K491,IF(G491="II",$K491-SUM(H$8:H490),IF(G491="III",$K491-SUM(H$8:H490),IF(G491="IV",$K491-SUM(H$8:H490),IF(G491="V",1-SUM(H$8:H490)," ")))))</f>
        <v xml:space="preserve"> </v>
      </c>
      <c r="I491" s="66" t="str">
        <f t="shared" si="177"/>
        <v/>
      </c>
      <c r="L491" s="62" t="str">
        <f t="shared" si="178"/>
        <v xml:space="preserve"> </v>
      </c>
      <c r="P491" s="58" t="str">
        <f>IF(O491="Plus",$K491,IF(O491="Basis",$K491-SUM(P$8:P490),IF(O491="Breedte",$K491-SUM(P$8:P490),IF(O490="Breedte",1-SUM(P$8:P490)," "))))</f>
        <v xml:space="preserve"> </v>
      </c>
      <c r="Q491" s="56" t="str">
        <f t="shared" si="179"/>
        <v/>
      </c>
      <c r="R491" s="196">
        <f t="shared" si="173"/>
        <v>0</v>
      </c>
      <c r="S491" s="1">
        <f t="shared" si="157"/>
        <v>-1</v>
      </c>
      <c r="T491" s="2">
        <f t="shared" si="158"/>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59"/>
        <v>1</v>
      </c>
      <c r="Z491" s="1">
        <f t="shared" si="160"/>
        <v>1</v>
      </c>
      <c r="AA491" s="1">
        <f t="shared" si="161"/>
        <v>1</v>
      </c>
      <c r="AB491" s="1">
        <f t="shared" si="162"/>
        <v>1</v>
      </c>
      <c r="AD491" s="1">
        <f t="shared" si="163"/>
        <v>-1</v>
      </c>
      <c r="AE491" s="2">
        <f t="shared" si="164"/>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65"/>
        <v>1</v>
      </c>
    </row>
    <row r="492" spans="1:36" ht="12" customHeight="1" x14ac:dyDescent="0.15">
      <c r="A492" s="64">
        <f t="shared" si="174"/>
        <v>0</v>
      </c>
      <c r="B492" s="64">
        <f t="shared" si="175"/>
        <v>0</v>
      </c>
      <c r="C492" s="57">
        <f t="shared" si="176"/>
        <v>-1</v>
      </c>
      <c r="F492" s="59">
        <f>IF(C492&lt;C$6,0,VLOOKUP(C492,index!$A:$M,2,0))</f>
        <v>0</v>
      </c>
      <c r="G492" s="57" t="str">
        <f t="shared" si="172"/>
        <v/>
      </c>
      <c r="H492" s="58" t="str">
        <f>IF(G492="I",$K492,IF(G492="II",$K492-SUM(H$8:H491),IF(G492="III",$K492-SUM(H$8:H491),IF(G492="IV",$K492-SUM(H$8:H491),IF(G492="V",1-SUM(H$8:H491)," ")))))</f>
        <v xml:space="preserve"> </v>
      </c>
      <c r="I492" s="66" t="str">
        <f t="shared" si="177"/>
        <v/>
      </c>
      <c r="L492" s="62" t="str">
        <f t="shared" si="178"/>
        <v xml:space="preserve"> </v>
      </c>
      <c r="P492" s="58" t="str">
        <f>IF(O492="Plus",$K492,IF(O492="Basis",$K492-SUM(P$8:P491),IF(O492="Breedte",$K492-SUM(P$8:P491),IF(O491="Breedte",1-SUM(P$8:P491)," "))))</f>
        <v xml:space="preserve"> </v>
      </c>
      <c r="Q492" s="56" t="str">
        <f t="shared" si="179"/>
        <v/>
      </c>
      <c r="R492" s="196">
        <f t="shared" si="173"/>
        <v>0</v>
      </c>
      <c r="S492" s="1">
        <f t="shared" si="157"/>
        <v>-1</v>
      </c>
      <c r="T492" s="2">
        <f t="shared" si="158"/>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59"/>
        <v>1</v>
      </c>
      <c r="Z492" s="1">
        <f t="shared" si="160"/>
        <v>1</v>
      </c>
      <c r="AA492" s="1">
        <f t="shared" si="161"/>
        <v>1</v>
      </c>
      <c r="AB492" s="1">
        <f t="shared" si="162"/>
        <v>1</v>
      </c>
      <c r="AD492" s="1">
        <f t="shared" si="163"/>
        <v>-1</v>
      </c>
      <c r="AE492" s="2">
        <f t="shared" si="164"/>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65"/>
        <v>1</v>
      </c>
    </row>
    <row r="493" spans="1:36" ht="12" customHeight="1" x14ac:dyDescent="0.15">
      <c r="A493" s="64">
        <f t="shared" si="174"/>
        <v>0</v>
      </c>
      <c r="B493" s="64">
        <f t="shared" si="175"/>
        <v>0</v>
      </c>
      <c r="C493" s="57">
        <f t="shared" si="176"/>
        <v>-1</v>
      </c>
      <c r="F493" s="59">
        <f>IF(C493&lt;C$6,0,VLOOKUP(C493,index!$A:$M,2,0))</f>
        <v>0</v>
      </c>
      <c r="G493" s="57" t="str">
        <f t="shared" si="172"/>
        <v/>
      </c>
      <c r="H493" s="58" t="str">
        <f>IF(G493="I",$K493,IF(G493="II",$K493-SUM(H$8:H492),IF(G493="III",$K493-SUM(H$8:H492),IF(G493="IV",$K493-SUM(H$8:H492),IF(G493="V",1-SUM(H$8:H492)," ")))))</f>
        <v xml:space="preserve"> </v>
      </c>
      <c r="I493" s="66" t="str">
        <f t="shared" si="177"/>
        <v/>
      </c>
      <c r="L493" s="62" t="str">
        <f t="shared" si="178"/>
        <v xml:space="preserve"> </v>
      </c>
      <c r="P493" s="58" t="str">
        <f>IF(O493="Plus",$K493,IF(O493="Basis",$K493-SUM(P$8:P492),IF(O493="Breedte",$K493-SUM(P$8:P492),IF(O492="Breedte",1-SUM(P$8:P492)," "))))</f>
        <v xml:space="preserve"> </v>
      </c>
      <c r="Q493" s="56" t="str">
        <f t="shared" si="179"/>
        <v/>
      </c>
      <c r="R493" s="196">
        <f t="shared" si="173"/>
        <v>0</v>
      </c>
      <c r="S493" s="1">
        <f t="shared" si="157"/>
        <v>-1</v>
      </c>
      <c r="T493" s="2">
        <f t="shared" si="158"/>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59"/>
        <v>1</v>
      </c>
      <c r="Z493" s="1">
        <f t="shared" si="160"/>
        <v>1</v>
      </c>
      <c r="AA493" s="1">
        <f t="shared" si="161"/>
        <v>1</v>
      </c>
      <c r="AB493" s="1">
        <f t="shared" si="162"/>
        <v>1</v>
      </c>
      <c r="AD493" s="1">
        <f t="shared" si="163"/>
        <v>-1</v>
      </c>
      <c r="AE493" s="2">
        <f t="shared" si="164"/>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65"/>
        <v>1</v>
      </c>
    </row>
    <row r="494" spans="1:36" ht="12" customHeight="1" x14ac:dyDescent="0.15">
      <c r="A494" s="64">
        <f t="shared" ref="A494:A500" si="180">IF(I494="A",25,IF(I494="B",25,IF(I494="C",25,IF(I494="D",15,IF(I494="E",10,0)))))</f>
        <v>0</v>
      </c>
      <c r="B494" s="64">
        <f t="shared" ref="B494:B500" si="181">IF(G494="I",20,IF(G494="II",20,IF(G494="III",20,IF(G494="IV",20,IF(G494="V",20,0)))))</f>
        <v>0</v>
      </c>
      <c r="C494" s="57">
        <f t="shared" ref="C494:C500" si="182">IF(C493-1&lt;C$6,C$6-1,C493-1)</f>
        <v>-1</v>
      </c>
      <c r="F494" s="59">
        <f>IF(C494&lt;C$6,0,VLOOKUP(C494,index!$A:$M,2,0))</f>
        <v>0</v>
      </c>
      <c r="G494" s="57" t="str">
        <f t="shared" si="172"/>
        <v/>
      </c>
      <c r="H494" s="58" t="str">
        <f>IF(G494="I",$K494,IF(G494="II",$K494-SUM(H$8:H493),IF(G494="III",$K494-SUM(H$8:H493),IF(G494="IV",$K494-SUM(H$8:H493),IF(G494="V",1-SUM(H$8:H493)," ")))))</f>
        <v xml:space="preserve"> </v>
      </c>
      <c r="I494" s="66" t="str">
        <f t="shared" si="177"/>
        <v/>
      </c>
      <c r="L494" s="62" t="str">
        <f t="shared" ref="L494:L500" si="183">IF(U494=2,"Plus",IF(W494=2,"Basis",IF(X494=2,"Breedte"," ")))</f>
        <v xml:space="preserve"> </v>
      </c>
      <c r="P494" s="58" t="str">
        <f>IF(O494="Plus",$K494,IF(O494="Basis",$K494-SUM(P$8:P493),IF(O494="Breedte",$K494-SUM(P$8:P493),IF(O493="Breedte",1-SUM(P$8:P493)," "))))</f>
        <v xml:space="preserve"> </v>
      </c>
      <c r="Q494" s="56" t="str">
        <f t="shared" ref="Q494:Q500" si="184">IF(L493="plus",CONCATENATE(E494,", "),IF(L493="basis",IF(E494=0,"",CONCATENATE(E494,", ")),CONCATENATE(Q493,IF(E494=0,"",CONCATENATE(E494,", ")))))</f>
        <v/>
      </c>
      <c r="R494" s="196">
        <f t="shared" si="173"/>
        <v>0</v>
      </c>
      <c r="S494" s="1">
        <f t="shared" ref="S494:S500" si="185">C494</f>
        <v>-1</v>
      </c>
      <c r="T494" s="2">
        <f t="shared" ref="T494:T500" si="186">K494</f>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ref="Y494:Y500" si="187">IF(D494=0,1,ABS(K494-0.2))</f>
        <v>1</v>
      </c>
      <c r="Z494" s="1">
        <f t="shared" ref="Z494:Z500" si="188">IF(D494=0,1,ABS(K494-0.5))</f>
        <v>1</v>
      </c>
      <c r="AA494" s="1">
        <f t="shared" ref="AA494:AA500" si="189">IF(D494=0,1,ABS(K494-0.8))</f>
        <v>1</v>
      </c>
      <c r="AB494" s="1">
        <f t="shared" ref="AB494:AB500" si="190">IF(D494=0,1,ABS(K494-1))</f>
        <v>1</v>
      </c>
      <c r="AD494" s="1">
        <f t="shared" ref="AD494:AD500" si="191">S494</f>
        <v>-1</v>
      </c>
      <c r="AE494" s="2">
        <f t="shared" ref="AE494:AE500" si="192">K494</f>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ref="AJ494:AJ500" si="193">IF(AE494=0,1,ABS(AH494-0.25))</f>
        <v>1</v>
      </c>
    </row>
    <row r="495" spans="1:36" ht="12" customHeight="1" x14ac:dyDescent="0.15">
      <c r="A495" s="64">
        <f t="shared" si="180"/>
        <v>0</v>
      </c>
      <c r="B495" s="64">
        <f t="shared" si="181"/>
        <v>0</v>
      </c>
      <c r="C495" s="57">
        <f t="shared" si="182"/>
        <v>-1</v>
      </c>
      <c r="F495" s="59">
        <f>IF(C495&lt;C$6,0,VLOOKUP(C495,index!$A:$M,2,0))</f>
        <v>0</v>
      </c>
      <c r="G495" s="57" t="str">
        <f t="shared" si="172"/>
        <v/>
      </c>
      <c r="H495" s="58" t="str">
        <f>IF(G495="I",$K495,IF(G495="II",$K495-SUM(H$8:H494),IF(G495="III",$K495-SUM(H$8:H494),IF(G495="IV",$K495-SUM(H$8:H494),IF(G495="V",1-SUM(H$8:H494)," ")))))</f>
        <v xml:space="preserve"> </v>
      </c>
      <c r="I495" s="66" t="str">
        <f t="shared" si="177"/>
        <v/>
      </c>
      <c r="L495" s="62" t="str">
        <f t="shared" si="183"/>
        <v xml:space="preserve"> </v>
      </c>
      <c r="P495" s="58" t="str">
        <f>IF(O495="Plus",$K495,IF(O495="Basis",$K495-SUM(P$8:P494),IF(O495="Breedte",$K495-SUM(P$8:P494),IF(O494="Breedte",1-SUM(P$8:P494)," "))))</f>
        <v xml:space="preserve"> </v>
      </c>
      <c r="Q495" s="56" t="str">
        <f t="shared" si="184"/>
        <v/>
      </c>
      <c r="R495" s="196">
        <f t="shared" si="173"/>
        <v>0</v>
      </c>
      <c r="S495" s="1">
        <f t="shared" si="185"/>
        <v>-1</v>
      </c>
      <c r="T495" s="2">
        <f t="shared" si="18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87"/>
        <v>1</v>
      </c>
      <c r="Z495" s="1">
        <f t="shared" si="188"/>
        <v>1</v>
      </c>
      <c r="AA495" s="1">
        <f t="shared" si="189"/>
        <v>1</v>
      </c>
      <c r="AB495" s="1">
        <f t="shared" si="190"/>
        <v>1</v>
      </c>
      <c r="AD495" s="1">
        <f t="shared" si="191"/>
        <v>-1</v>
      </c>
      <c r="AE495" s="2">
        <f t="shared" si="192"/>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93"/>
        <v>1</v>
      </c>
    </row>
    <row r="496" spans="1:36" ht="12" customHeight="1" x14ac:dyDescent="0.15">
      <c r="A496" s="64">
        <f t="shared" si="180"/>
        <v>0</v>
      </c>
      <c r="B496" s="64">
        <f t="shared" si="181"/>
        <v>0</v>
      </c>
      <c r="C496" s="57">
        <f t="shared" si="182"/>
        <v>-1</v>
      </c>
      <c r="F496" s="59">
        <f>IF(C496&lt;C$6,0,VLOOKUP(C496,index!$A:$M,2,0))</f>
        <v>0</v>
      </c>
      <c r="G496" s="57" t="str">
        <f t="shared" si="172"/>
        <v/>
      </c>
      <c r="H496" s="58" t="str">
        <f>IF(G496="I",$K496,IF(G496="II",$K496-SUM(H$8:H495),IF(G496="III",$K496-SUM(H$8:H495),IF(G496="IV",$K496-SUM(H$8:H495),IF(G496="V",1-SUM(H$8:H495)," ")))))</f>
        <v xml:space="preserve"> </v>
      </c>
      <c r="I496" s="66" t="str">
        <f t="shared" si="177"/>
        <v/>
      </c>
      <c r="L496" s="62" t="str">
        <f t="shared" si="183"/>
        <v xml:space="preserve"> </v>
      </c>
      <c r="P496" s="58" t="str">
        <f>IF(O496="Plus",$K496,IF(O496="Basis",$K496-SUM(P$8:P495),IF(O496="Breedte",$K496-SUM(P$8:P495),IF(O495="Breedte",1-SUM(P$8:P495)," "))))</f>
        <v xml:space="preserve"> </v>
      </c>
      <c r="Q496" s="56" t="str">
        <f t="shared" si="184"/>
        <v/>
      </c>
      <c r="R496" s="196">
        <f t="shared" si="173"/>
        <v>0</v>
      </c>
      <c r="S496" s="1">
        <f t="shared" si="185"/>
        <v>-1</v>
      </c>
      <c r="T496" s="2">
        <f t="shared" si="18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87"/>
        <v>1</v>
      </c>
      <c r="Z496" s="1">
        <f t="shared" si="188"/>
        <v>1</v>
      </c>
      <c r="AA496" s="1">
        <f t="shared" si="189"/>
        <v>1</v>
      </c>
      <c r="AB496" s="1">
        <f t="shared" si="190"/>
        <v>1</v>
      </c>
      <c r="AD496" s="1">
        <f t="shared" si="191"/>
        <v>-1</v>
      </c>
      <c r="AE496" s="2">
        <f t="shared" si="192"/>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93"/>
        <v>1</v>
      </c>
    </row>
    <row r="497" spans="1:36" ht="12" customHeight="1" x14ac:dyDescent="0.15">
      <c r="A497" s="64">
        <f t="shared" si="180"/>
        <v>0</v>
      </c>
      <c r="B497" s="64">
        <f t="shared" si="181"/>
        <v>0</v>
      </c>
      <c r="C497" s="57">
        <f t="shared" si="182"/>
        <v>-1</v>
      </c>
      <c r="F497" s="59">
        <f>IF(C497&lt;C$6,0,VLOOKUP(C497,index!$A:$M,2,0))</f>
        <v>0</v>
      </c>
      <c r="G497" s="57" t="str">
        <f t="shared" si="172"/>
        <v/>
      </c>
      <c r="H497" s="58" t="str">
        <f>IF(G497="I",$K497,IF(G497="II",$K497-SUM(H$8:H496),IF(G497="III",$K497-SUM(H$8:H496),IF(G497="IV",$K497-SUM(H$8:H496),IF(G497="V",1-SUM(H$8:H496)," ")))))</f>
        <v xml:space="preserve"> </v>
      </c>
      <c r="I497" s="66" t="str">
        <f t="shared" si="177"/>
        <v/>
      </c>
      <c r="L497" s="62" t="str">
        <f t="shared" si="183"/>
        <v xml:space="preserve"> </v>
      </c>
      <c r="P497" s="58" t="str">
        <f>IF(O497="Plus",$K497,IF(O497="Basis",$K497-SUM(P$8:P496),IF(O497="Breedte",$K497-SUM(P$8:P496),IF(O496="Breedte",1-SUM(P$8:P496)," "))))</f>
        <v xml:space="preserve"> </v>
      </c>
      <c r="Q497" s="56" t="str">
        <f t="shared" si="184"/>
        <v/>
      </c>
      <c r="R497" s="196">
        <f t="shared" si="173"/>
        <v>0</v>
      </c>
      <c r="S497" s="1">
        <f t="shared" si="185"/>
        <v>-1</v>
      </c>
      <c r="T497" s="2">
        <f t="shared" si="18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87"/>
        <v>1</v>
      </c>
      <c r="Z497" s="1">
        <f t="shared" si="188"/>
        <v>1</v>
      </c>
      <c r="AA497" s="1">
        <f t="shared" si="189"/>
        <v>1</v>
      </c>
      <c r="AB497" s="1">
        <f t="shared" si="190"/>
        <v>1</v>
      </c>
      <c r="AD497" s="1">
        <f t="shared" si="191"/>
        <v>-1</v>
      </c>
      <c r="AE497" s="2">
        <f t="shared" si="192"/>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93"/>
        <v>1</v>
      </c>
    </row>
    <row r="498" spans="1:36" ht="12" customHeight="1" x14ac:dyDescent="0.15">
      <c r="A498" s="64">
        <f t="shared" si="180"/>
        <v>0</v>
      </c>
      <c r="B498" s="64">
        <f t="shared" si="181"/>
        <v>0</v>
      </c>
      <c r="C498" s="57">
        <f t="shared" si="182"/>
        <v>-1</v>
      </c>
      <c r="F498" s="59">
        <f>IF(C498&lt;C$6,0,VLOOKUP(C498,index!$A:$M,2,0))</f>
        <v>0</v>
      </c>
      <c r="G498" s="57" t="str">
        <f t="shared" si="172"/>
        <v/>
      </c>
      <c r="H498" s="58" t="str">
        <f>IF(G498="I",$K498,IF(G498="II",$K498-SUM(H$8:H497),IF(G498="III",$K498-SUM(H$8:H497),IF(G498="IV",$K498-SUM(H$8:H497),IF(G498="V",1-SUM(H$8:H497)," ")))))</f>
        <v xml:space="preserve"> </v>
      </c>
      <c r="I498" s="66" t="str">
        <f t="shared" si="177"/>
        <v/>
      </c>
      <c r="L498" s="62" t="str">
        <f t="shared" si="183"/>
        <v xml:space="preserve"> </v>
      </c>
      <c r="P498" s="58" t="str">
        <f>IF(O498="Plus",$K498,IF(O498="Basis",$K498-SUM(P$8:P497),IF(O498="Breedte",$K498-SUM(P$8:P497),IF(O497="Breedte",1-SUM(P$8:P497)," "))))</f>
        <v xml:space="preserve"> </v>
      </c>
      <c r="Q498" s="56" t="str">
        <f t="shared" si="184"/>
        <v/>
      </c>
      <c r="R498" s="196">
        <f t="shared" si="173"/>
        <v>0</v>
      </c>
      <c r="S498" s="1">
        <f t="shared" si="185"/>
        <v>-1</v>
      </c>
      <c r="T498" s="2">
        <f t="shared" si="18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87"/>
        <v>1</v>
      </c>
      <c r="Z498" s="1">
        <f t="shared" si="188"/>
        <v>1</v>
      </c>
      <c r="AA498" s="1">
        <f t="shared" si="189"/>
        <v>1</v>
      </c>
      <c r="AB498" s="1">
        <f t="shared" si="190"/>
        <v>1</v>
      </c>
      <c r="AD498" s="1">
        <f t="shared" si="191"/>
        <v>-1</v>
      </c>
      <c r="AE498" s="2">
        <f t="shared" si="192"/>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93"/>
        <v>1</v>
      </c>
    </row>
    <row r="499" spans="1:36" ht="12" customHeight="1" x14ac:dyDescent="0.15">
      <c r="A499" s="64">
        <f t="shared" si="180"/>
        <v>0</v>
      </c>
      <c r="B499" s="64">
        <f t="shared" si="181"/>
        <v>0</v>
      </c>
      <c r="C499" s="57">
        <f t="shared" si="182"/>
        <v>-1</v>
      </c>
      <c r="F499" s="59">
        <f>IF(C499&lt;C$6,0,VLOOKUP(C499,index!$A:$M,2,0))</f>
        <v>0</v>
      </c>
      <c r="G499" s="57" t="str">
        <f t="shared" si="172"/>
        <v/>
      </c>
      <c r="H499" s="58" t="str">
        <f>IF(G499="I",$K499,IF(G499="II",$K499-SUM(H$8:H498),IF(G499="III",$K499-SUM(H$8:H498),IF(G499="IV",$K499-SUM(H$8:H498),IF(G499="V",1-SUM(H$8:H498)," ")))))</f>
        <v xml:space="preserve"> </v>
      </c>
      <c r="I499" s="66" t="str">
        <f t="shared" si="177"/>
        <v/>
      </c>
      <c r="L499" s="62" t="str">
        <f t="shared" si="183"/>
        <v xml:space="preserve"> </v>
      </c>
      <c r="P499" s="58" t="str">
        <f>IF(O499="Plus",$K499,IF(O499="Basis",$K499-SUM(P$8:P498),IF(O499="Breedte",$K499-SUM(P$8:P498),IF(O498="Breedte",1-SUM(P$8:P498)," "))))</f>
        <v xml:space="preserve"> </v>
      </c>
      <c r="Q499" s="56" t="str">
        <f t="shared" si="184"/>
        <v/>
      </c>
      <c r="R499" s="196">
        <f t="shared" si="173"/>
        <v>0</v>
      </c>
      <c r="S499" s="1">
        <f t="shared" si="185"/>
        <v>-1</v>
      </c>
      <c r="T499" s="2">
        <f t="shared" si="18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87"/>
        <v>1</v>
      </c>
      <c r="Z499" s="1">
        <f t="shared" si="188"/>
        <v>1</v>
      </c>
      <c r="AA499" s="1">
        <f t="shared" si="189"/>
        <v>1</v>
      </c>
      <c r="AB499" s="1">
        <f t="shared" si="190"/>
        <v>1</v>
      </c>
      <c r="AD499" s="1">
        <f t="shared" si="191"/>
        <v>-1</v>
      </c>
      <c r="AE499" s="2">
        <f t="shared" si="192"/>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93"/>
        <v>1</v>
      </c>
    </row>
    <row r="500" spans="1:36" ht="12" customHeight="1" x14ac:dyDescent="0.15">
      <c r="A500" s="64">
        <f t="shared" si="180"/>
        <v>0</v>
      </c>
      <c r="B500" s="64">
        <f t="shared" si="181"/>
        <v>0</v>
      </c>
      <c r="C500" s="57">
        <f t="shared" si="182"/>
        <v>-1</v>
      </c>
      <c r="F500" s="59">
        <f>IF(C500&lt;C$6,0,VLOOKUP(C500,index!$A:$M,2,0))</f>
        <v>0</v>
      </c>
      <c r="G500" s="57" t="str">
        <f t="shared" si="172"/>
        <v/>
      </c>
      <c r="H500" s="58" t="str">
        <f>IF(G500="I",$K500,IF(G500="II",$K500-SUM(H$8:H499),IF(G500="III",$K500-SUM(H$8:H499),IF(G500="IV",$K500-SUM(H$8:H499),IF(G500="V",1-SUM(H$8:H499)," ")))))</f>
        <v xml:space="preserve"> </v>
      </c>
      <c r="I500" s="66" t="str">
        <f t="shared" si="177"/>
        <v/>
      </c>
      <c r="L500" s="62" t="str">
        <f t="shared" si="183"/>
        <v xml:space="preserve"> </v>
      </c>
      <c r="P500" s="58" t="str">
        <f>IF(O500="Plus",$K500,IF(O500="Basis",$K500-SUM(P$8:P499),IF(O500="Breedte",$K500-SUM(P$8:P499),IF(O499="Breedte",1-SUM(P$8:P499)," "))))</f>
        <v xml:space="preserve"> </v>
      </c>
      <c r="Q500" s="56" t="str">
        <f t="shared" si="184"/>
        <v/>
      </c>
      <c r="R500" s="196">
        <f t="shared" si="173"/>
        <v>0</v>
      </c>
      <c r="S500" s="1">
        <f t="shared" si="185"/>
        <v>-1</v>
      </c>
      <c r="T500" s="2">
        <f t="shared" si="18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87"/>
        <v>1</v>
      </c>
      <c r="Z500" s="1">
        <f t="shared" si="188"/>
        <v>1</v>
      </c>
      <c r="AA500" s="1">
        <f t="shared" si="189"/>
        <v>1</v>
      </c>
      <c r="AB500" s="1">
        <f t="shared" si="190"/>
        <v>1</v>
      </c>
      <c r="AD500" s="1">
        <f t="shared" si="191"/>
        <v>-1</v>
      </c>
      <c r="AE500" s="2">
        <f t="shared" si="192"/>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93"/>
        <v>1</v>
      </c>
    </row>
  </sheetData>
  <sheetProtection sheet="1" objects="1" scenarios="1" selectLockedCells="1"/>
  <mergeCells count="3">
    <mergeCell ref="AQ40:BB41"/>
    <mergeCell ref="AQ33:BB34"/>
    <mergeCell ref="AQ36:BB38"/>
  </mergeCells>
  <phoneticPr fontId="0" type="noConversion"/>
  <conditionalFormatting sqref="AT10:AV15 AZ15:BB15">
    <cfRule type="cellIs" dxfId="447" priority="51" stopIfTrue="1" operator="lessThanOrEqual">
      <formula>0</formula>
    </cfRule>
  </conditionalFormatting>
  <conditionalFormatting sqref="AT18:AV22 AT26:AV30">
    <cfRule type="cellIs" dxfId="446" priority="52" stopIfTrue="1" operator="lessThanOrEqual">
      <formula>0</formula>
    </cfRule>
  </conditionalFormatting>
  <conditionalFormatting sqref="AY18:BB22 AY26:BB30">
    <cfRule type="cellIs" dxfId="445" priority="53" stopIfTrue="1" operator="lessThanOrEqual">
      <formula>0</formula>
    </cfRule>
  </conditionalFormatting>
  <conditionalFormatting sqref="AR32">
    <cfRule type="cellIs" dxfId="444" priority="44" operator="equal">
      <formula>0</formula>
    </cfRule>
  </conditionalFormatting>
  <conditionalFormatting sqref="AQ33">
    <cfRule type="containsErrors" dxfId="443" priority="77">
      <formula>ISERROR(AQ33)</formula>
    </cfRule>
  </conditionalFormatting>
  <conditionalFormatting sqref="L8:M500">
    <cfRule type="expression" dxfId="442" priority="5">
      <formula>$C8&gt;$C$6-1</formula>
    </cfRule>
    <cfRule type="expression" dxfId="441" priority="137" stopIfTrue="1">
      <formula>SUM($U8:$X8)&gt;1</formula>
    </cfRule>
  </conditionalFormatting>
  <conditionalFormatting sqref="B8:B500">
    <cfRule type="expression" dxfId="440" priority="138">
      <formula>$B8&gt;0</formula>
    </cfRule>
  </conditionalFormatting>
  <conditionalFormatting sqref="N8:P500">
    <cfRule type="expression" dxfId="439" priority="140" stopIfTrue="1">
      <formula>OR($O8="Plus",$O8="Basis",$O8="Breedte")</formula>
    </cfRule>
  </conditionalFormatting>
  <conditionalFormatting sqref="A8:A500">
    <cfRule type="expression" dxfId="438" priority="10">
      <formula>$A8&gt;0</formula>
    </cfRule>
  </conditionalFormatting>
  <conditionalFormatting sqref="G8:H500">
    <cfRule type="expression" dxfId="437" priority="150">
      <formula>$B8&gt;0</formula>
    </cfRule>
  </conditionalFormatting>
  <conditionalFormatting sqref="I8:J500">
    <cfRule type="expression" dxfId="436" priority="153">
      <formula>$A8&gt;0</formula>
    </cfRule>
  </conditionalFormatting>
  <conditionalFormatting sqref="F8:F500">
    <cfRule type="expression" dxfId="435" priority="7">
      <formula>$D8&gt;0</formula>
    </cfRule>
    <cfRule type="expression" dxfId="434" priority="8">
      <formula>$C8&gt;$C$6-1</formula>
    </cfRule>
  </conditionalFormatting>
  <conditionalFormatting sqref="A8:B500">
    <cfRule type="expression" dxfId="433" priority="148">
      <formula>$C8&gt;$C$6-1</formula>
    </cfRule>
  </conditionalFormatting>
  <conditionalFormatting sqref="C8:C500">
    <cfRule type="expression" dxfId="432" priority="3">
      <formula>$B8&gt;0</formula>
    </cfRule>
    <cfRule type="expression" dxfId="431" priority="9">
      <formula>$C8&gt;$C$6-1</formula>
    </cfRule>
  </conditionalFormatting>
  <conditionalFormatting sqref="K8:K500">
    <cfRule type="expression" dxfId="430" priority="134" stopIfTrue="1">
      <formula>SUM($U8:$X8)&gt;0</formula>
    </cfRule>
    <cfRule type="expression" dxfId="429" priority="135" stopIfTrue="1">
      <formula>$D8=0</formula>
    </cfRule>
  </conditionalFormatting>
  <conditionalFormatting sqref="D8:E500">
    <cfRule type="expression" dxfId="428" priority="6">
      <formula>$C8&gt;$C$6-1</formula>
    </cfRule>
  </conditionalFormatting>
  <conditionalFormatting sqref="G8:J500">
    <cfRule type="expression" dxfId="427" priority="157">
      <formula>$C8&gt;$C$6-1</formula>
    </cfRule>
  </conditionalFormatting>
  <conditionalFormatting sqref="O8:P500">
    <cfRule type="expression" dxfId="426" priority="4">
      <formula>$C8&gt;$C$6-1</formula>
    </cfRule>
  </conditionalFormatting>
  <conditionalFormatting sqref="AQ36">
    <cfRule type="containsErrors" dxfId="425" priority="2">
      <formula>ISERROR(AQ36)</formula>
    </cfRule>
  </conditionalFormatting>
  <conditionalFormatting sqref="AQ40">
    <cfRule type="containsErrors" dxfId="424" priority="1">
      <formula>ISERROR(AQ40)</formula>
    </cfRule>
  </conditionalFormatting>
  <pageMargins left="0.75" right="0.75" top="1" bottom="1" header="0.5" footer="0.5"/>
  <pageSetup paperSize="9" orientation="portrait" horizontalDpi="1200" verticalDpi="1200" r:id="rId1"/>
  <headerFooter alignWithMargins="0"/>
  <ignoredErrors>
    <ignoredError sqref="K42:K95"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5"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7" t="s">
        <v>72</v>
      </c>
      <c r="D1" s="198"/>
      <c r="E1" s="198"/>
      <c r="F1" s="198"/>
      <c r="G1" s="198"/>
      <c r="H1" s="198"/>
      <c r="I1" s="198"/>
      <c r="J1" s="198"/>
      <c r="K1" s="198"/>
      <c r="L1" s="198"/>
      <c r="M1" s="199"/>
      <c r="N1" s="69"/>
      <c r="O1" s="69"/>
      <c r="P1" s="70"/>
      <c r="Q1" s="68" t="s">
        <v>21</v>
      </c>
    </row>
    <row r="2" spans="1:55" ht="18" customHeight="1" x14ac:dyDescent="0.2">
      <c r="A2" s="68"/>
      <c r="B2" s="68" t="s">
        <v>3</v>
      </c>
      <c r="C2" s="197" t="s">
        <v>47</v>
      </c>
      <c r="D2" s="198"/>
      <c r="E2" s="198"/>
      <c r="F2" s="198"/>
      <c r="G2" s="198"/>
      <c r="H2" s="198"/>
      <c r="I2" s="198"/>
      <c r="J2" s="198"/>
      <c r="K2" s="198"/>
      <c r="L2" s="198"/>
      <c r="M2" s="199"/>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458</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58</v>
      </c>
      <c r="C6" s="6">
        <v>201</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Spelling 3.0 - E7</v>
      </c>
    </row>
    <row r="8" spans="1:55" ht="12" customHeight="1" thickTop="1" x14ac:dyDescent="0.15">
      <c r="A8" s="64">
        <f>IF(I8="A",25,IF(I8="B",25,IF(I8="C",25,IF(I8="D",15,IF(I8="E",10,0)))))</f>
        <v>0</v>
      </c>
      <c r="B8" s="64">
        <f>IF(G8="I",20,IF(G8="II",20,IF(G8="III",20,IF(G8="IV",20,IF(G8="V",20,0)))))</f>
        <v>0</v>
      </c>
      <c r="C8" s="57">
        <f>C5</f>
        <v>458</v>
      </c>
      <c r="F8" s="59">
        <f>IF(C8&lt;C$6,0,VLOOKUP(C8,index!$A:$M,11,0))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71"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6">
        <f>F8</f>
        <v>230</v>
      </c>
      <c r="S8" s="1">
        <f>C8</f>
        <v>458</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458</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457</v>
      </c>
      <c r="F9" s="59">
        <f>IF(C9&lt;C$6,0,VLOOKUP(C9,index!$A:$M,11,0))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6">
        <f t="shared" ref="R9:R72" si="7">F9</f>
        <v>230</v>
      </c>
      <c r="S9" s="1">
        <f>C9</f>
        <v>457</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457</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456</v>
      </c>
      <c r="F10" s="59">
        <f>IF(C10&lt;C$6,0,VLOOKUP(C10,index!$A:$M,11,0))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6">
        <f t="shared" si="7"/>
        <v>230</v>
      </c>
      <c r="S10" s="1">
        <f t="shared" ref="S10:S73" si="16">C10</f>
        <v>456</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456</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381</v>
      </c>
      <c r="AT10" s="10">
        <f>AU10*AT$14</f>
        <v>0</v>
      </c>
      <c r="AU10" s="11">
        <f>AV10</f>
        <v>0</v>
      </c>
      <c r="AV10" s="11">
        <f>IF($U3=0,0,VLOOKUP("I",$G:$S,5,FALSE))</f>
        <v>0</v>
      </c>
      <c r="AW10" s="103"/>
    </row>
    <row r="11" spans="1:55" ht="12" customHeight="1" x14ac:dyDescent="0.15">
      <c r="A11" s="64">
        <f t="shared" si="2"/>
        <v>0</v>
      </c>
      <c r="B11" s="64">
        <f t="shared" si="3"/>
        <v>0</v>
      </c>
      <c r="C11" s="57">
        <f t="shared" si="15"/>
        <v>455</v>
      </c>
      <c r="F11" s="59">
        <f>IF(C11&lt;C$6,0,VLOOKUP(C11,index!$A:$M,11,0))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6">
        <f t="shared" si="7"/>
        <v>230</v>
      </c>
      <c r="S11" s="1">
        <f t="shared" si="16"/>
        <v>455</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455</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333</v>
      </c>
      <c r="AT11" s="10">
        <f>AU11*AT$14</f>
        <v>0</v>
      </c>
      <c r="AU11" s="11">
        <f>AV11-AV10</f>
        <v>0</v>
      </c>
      <c r="AV11" s="11">
        <f>IF($U4=0,0,VLOOKUP("IV",$G:$S,5,FALSE))</f>
        <v>0</v>
      </c>
      <c r="AW11" s="103"/>
    </row>
    <row r="12" spans="1:55" ht="12" customHeight="1" x14ac:dyDescent="0.15">
      <c r="A12" s="64">
        <f t="shared" si="2"/>
        <v>0</v>
      </c>
      <c r="B12" s="64">
        <f t="shared" si="3"/>
        <v>0</v>
      </c>
      <c r="C12" s="57">
        <f t="shared" si="15"/>
        <v>454</v>
      </c>
      <c r="F12" s="59">
        <f>IF(C12&lt;C$6,0,VLOOKUP(C12,index!$A:$M,11,0))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6">
        <f t="shared" si="7"/>
        <v>230</v>
      </c>
      <c r="S12" s="1">
        <f t="shared" si="16"/>
        <v>454</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454</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201</v>
      </c>
      <c r="AT12" s="10">
        <f>AU12*AT$14</f>
        <v>0</v>
      </c>
      <c r="AU12" s="11">
        <f>AV12-AV11</f>
        <v>0</v>
      </c>
      <c r="AV12" s="11">
        <f>IF($U5=0,0,VLOOKUP("V",$G:$S,5,FALSE))</f>
        <v>0</v>
      </c>
      <c r="AW12" s="103"/>
    </row>
    <row r="13" spans="1:55" ht="12" customHeight="1" x14ac:dyDescent="0.15">
      <c r="A13" s="64">
        <f t="shared" si="2"/>
        <v>0</v>
      </c>
      <c r="B13" s="64">
        <f t="shared" si="3"/>
        <v>0</v>
      </c>
      <c r="C13" s="57">
        <f t="shared" si="15"/>
        <v>453</v>
      </c>
      <c r="F13" s="59">
        <f>IF(C13&lt;C$6,0,VLOOKUP(C13,index!$A:$M,11,0))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6">
        <f t="shared" si="7"/>
        <v>230</v>
      </c>
      <c r="S13" s="1">
        <f t="shared" si="16"/>
        <v>453</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453</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452</v>
      </c>
      <c r="F14" s="59">
        <f>IF(C14&lt;C$6,0,VLOOKUP(C14,index!$A:$M,11,0))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77" si="21">IF(L13="plus",IF(E14=0,"",CONCATENATE(E14,",")),IF(L13="basis",IF(E14=0,"",CONCATENATE(E14,",")),CONCATENATE(Q13,IF(E14=0,"",CONCATENATE(E14,", ")))))</f>
        <v/>
      </c>
      <c r="R14" s="196">
        <f t="shared" si="7"/>
        <v>230</v>
      </c>
      <c r="S14" s="1">
        <f t="shared" si="16"/>
        <v>452</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452</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451</v>
      </c>
      <c r="F15" s="59">
        <f>IF(C15&lt;C$6,0,VLOOKUP(C15,index!$A:$M,11,0))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6">
        <f t="shared" si="7"/>
        <v>230</v>
      </c>
      <c r="S15" s="1">
        <f t="shared" si="16"/>
        <v>451</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451</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450</v>
      </c>
      <c r="F16" s="59">
        <f>IF(C16&lt;C$6,0,VLOOKUP(C16,index!$A:$M,11,0))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6">
        <f t="shared" si="7"/>
        <v>230</v>
      </c>
      <c r="S16" s="1">
        <f t="shared" si="16"/>
        <v>450</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450</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449</v>
      </c>
      <c r="F17" s="59">
        <f>IF(C17&lt;C$6,0,VLOOKUP(C17,index!$A:$M,11,0))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6">
        <f t="shared" si="7"/>
        <v>230</v>
      </c>
      <c r="S17" s="1">
        <f t="shared" si="16"/>
        <v>449</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449</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448</v>
      </c>
      <c r="F18" s="59">
        <f>IF(C18&lt;C$6,0,VLOOKUP(C18,index!$A:$M,11,0))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6">
        <f t="shared" si="7"/>
        <v>230</v>
      </c>
      <c r="S18" s="1">
        <f t="shared" si="16"/>
        <v>448</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448</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447</v>
      </c>
      <c r="F19" s="59">
        <f>IF(C19&lt;C$6,0,VLOOKUP(C19,index!$A:$M,11,0))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6">
        <f t="shared" si="7"/>
        <v>230</v>
      </c>
      <c r="S19" s="1">
        <f t="shared" si="16"/>
        <v>447</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447</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1" si="22">BA19*$AT$22</f>
        <v>0</v>
      </c>
      <c r="BA19" s="128">
        <f>BB19-BB18</f>
        <v>0</v>
      </c>
      <c r="BB19" s="129">
        <f>IF($W4=0,0,VLOOKUP("Basis",$O:$T,6,FALSE))</f>
        <v>0</v>
      </c>
      <c r="BC19" s="117"/>
    </row>
    <row r="20" spans="1:56" ht="12" customHeight="1" thickTop="1" thickBot="1" x14ac:dyDescent="0.2">
      <c r="A20" s="64">
        <f t="shared" si="2"/>
        <v>0</v>
      </c>
      <c r="B20" s="64">
        <f t="shared" si="3"/>
        <v>0</v>
      </c>
      <c r="C20" s="57">
        <f t="shared" si="15"/>
        <v>446</v>
      </c>
      <c r="F20" s="59">
        <f>IF(C20&lt;C$6,0,VLOOKUP(C20,index!$A:$M,11,0))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6">
        <f t="shared" si="7"/>
        <v>230</v>
      </c>
      <c r="S20" s="1">
        <f t="shared" si="16"/>
        <v>446</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446</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445</v>
      </c>
      <c r="F21" s="59">
        <f>IF(C21&lt;C$6,0,VLOOKUP(C21,index!$A:$M,11,0))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6">
        <f t="shared" si="7"/>
        <v>230</v>
      </c>
      <c r="S21" s="1">
        <f t="shared" si="16"/>
        <v>445</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445</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si="22"/>
        <v>0</v>
      </c>
      <c r="BA21" s="131">
        <f>BB21-BB20</f>
        <v>0</v>
      </c>
      <c r="BB21" s="132">
        <f>IF(SUM(W3:W5)=0,0,IF(SUM(AZ18:AZ20)&lt;AZ22,1,0))</f>
        <v>0</v>
      </c>
      <c r="BC21" s="117"/>
    </row>
    <row r="22" spans="1:56" ht="12" customHeight="1" thickTop="1" thickBot="1" x14ac:dyDescent="0.2">
      <c r="A22" s="64">
        <f t="shared" si="2"/>
        <v>0</v>
      </c>
      <c r="B22" s="64">
        <f t="shared" si="3"/>
        <v>0</v>
      </c>
      <c r="C22" s="57">
        <f t="shared" si="15"/>
        <v>444</v>
      </c>
      <c r="F22" s="59">
        <f>IF(C22&lt;C$6,0,VLOOKUP(C22,index!$A:$M,11,0))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6">
        <f t="shared" si="7"/>
        <v>230</v>
      </c>
      <c r="S22" s="1">
        <f t="shared" si="16"/>
        <v>444</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444</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443</v>
      </c>
      <c r="F23" s="59">
        <f>IF(C23&lt;C$6,0,VLOOKUP(C23,index!$A:$M,11,0))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6">
        <f t="shared" si="7"/>
        <v>230</v>
      </c>
      <c r="S23" s="1">
        <f t="shared" si="16"/>
        <v>443</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443</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442</v>
      </c>
      <c r="F24" s="59">
        <f>IF(C24&lt;C$6,0,VLOOKUP(C24,index!$A:$M,11,0))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6">
        <f t="shared" si="7"/>
        <v>230</v>
      </c>
      <c r="S24" s="1">
        <f t="shared" si="16"/>
        <v>442</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442</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441</v>
      </c>
      <c r="F25" s="59">
        <f>IF(C25&lt;C$6,0,VLOOKUP(C25,index!$A:$M,11,0))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6">
        <f t="shared" si="7"/>
        <v>230</v>
      </c>
      <c r="S25" s="1">
        <f t="shared" si="16"/>
        <v>441</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441</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440</v>
      </c>
      <c r="F26" s="59">
        <f>IF(C26&lt;C$6,0,VLOOKUP(C26,index!$A:$M,11,0))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6">
        <f t="shared" si="7"/>
        <v>230</v>
      </c>
      <c r="S26" s="1">
        <f t="shared" si="16"/>
        <v>440</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440</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3">AZ18</f>
        <v>0</v>
      </c>
      <c r="BA26" s="128">
        <f t="shared" si="23"/>
        <v>0</v>
      </c>
      <c r="BB26" s="129">
        <f t="shared" si="23"/>
        <v>0</v>
      </c>
    </row>
    <row r="27" spans="1:56" ht="12" customHeight="1" thickTop="1" thickBot="1" x14ac:dyDescent="0.2">
      <c r="A27" s="64">
        <f t="shared" si="2"/>
        <v>0</v>
      </c>
      <c r="B27" s="64">
        <f t="shared" si="3"/>
        <v>0</v>
      </c>
      <c r="C27" s="57">
        <f t="shared" si="15"/>
        <v>439</v>
      </c>
      <c r="F27" s="59">
        <f>IF(C27&lt;C$6,0,VLOOKUP(C27,index!$A:$M,11,0))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6">
        <f t="shared" si="7"/>
        <v>230</v>
      </c>
      <c r="S27" s="1">
        <f t="shared" si="16"/>
        <v>439</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439</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4">AU19</f>
        <v>0</v>
      </c>
      <c r="AV27" s="124">
        <f t="shared" si="24"/>
        <v>0</v>
      </c>
      <c r="AW27" s="97"/>
      <c r="AX27" s="98"/>
      <c r="AY27" s="9">
        <f>IF(AY19=0,0,VLOOKUP("Basis",$O:$T,4,FALSE))</f>
        <v>0</v>
      </c>
      <c r="AZ27" s="9">
        <f t="shared" si="23"/>
        <v>0</v>
      </c>
      <c r="BA27" s="128">
        <f t="shared" si="23"/>
        <v>0</v>
      </c>
      <c r="BB27" s="129">
        <f t="shared" si="23"/>
        <v>0</v>
      </c>
    </row>
    <row r="28" spans="1:56" ht="12" customHeight="1" thickTop="1" thickBot="1" x14ac:dyDescent="0.2">
      <c r="A28" s="64">
        <f t="shared" si="2"/>
        <v>0</v>
      </c>
      <c r="B28" s="64">
        <f t="shared" si="3"/>
        <v>0</v>
      </c>
      <c r="C28" s="57">
        <f t="shared" si="15"/>
        <v>438</v>
      </c>
      <c r="F28" s="59">
        <f>IF(C28&lt;C$6,0,VLOOKUP(C28,index!$A:$M,11,0))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6">
        <f t="shared" si="7"/>
        <v>230</v>
      </c>
      <c r="S28" s="1">
        <f t="shared" si="16"/>
        <v>438</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438</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4"/>
        <v>0</v>
      </c>
      <c r="AV28" s="124">
        <f t="shared" si="24"/>
        <v>0</v>
      </c>
      <c r="AW28" s="97"/>
      <c r="AX28" s="98"/>
      <c r="AY28" s="9">
        <f>IF(AY20=0,0,VLOOKUP("Breedte",$O:$T,4,FALSE))</f>
        <v>0</v>
      </c>
      <c r="AZ28" s="9">
        <f t="shared" si="23"/>
        <v>0</v>
      </c>
      <c r="BA28" s="128">
        <f t="shared" si="23"/>
        <v>0</v>
      </c>
      <c r="BB28" s="129">
        <f t="shared" si="23"/>
        <v>0</v>
      </c>
    </row>
    <row r="29" spans="1:56" ht="12" customHeight="1" thickTop="1" thickBot="1" x14ac:dyDescent="0.2">
      <c r="A29" s="64">
        <f t="shared" si="2"/>
        <v>0</v>
      </c>
      <c r="B29" s="64">
        <f t="shared" si="3"/>
        <v>0</v>
      </c>
      <c r="C29" s="57">
        <f t="shared" si="15"/>
        <v>437</v>
      </c>
      <c r="F29" s="59">
        <f>IF(C29&lt;C$6,0,VLOOKUP(C29,index!$A:$M,11,0))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6">
        <f t="shared" si="7"/>
        <v>230</v>
      </c>
      <c r="S29" s="1">
        <f t="shared" si="16"/>
        <v>437</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437</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3"/>
        <v>0</v>
      </c>
      <c r="BA29" s="131">
        <f t="shared" si="23"/>
        <v>0</v>
      </c>
      <c r="BB29" s="132">
        <f t="shared" si="23"/>
        <v>0</v>
      </c>
    </row>
    <row r="30" spans="1:56" ht="12" customHeight="1" thickTop="1" thickBot="1" x14ac:dyDescent="0.2">
      <c r="A30" s="64">
        <f t="shared" si="2"/>
        <v>0</v>
      </c>
      <c r="B30" s="64">
        <f t="shared" si="3"/>
        <v>0</v>
      </c>
      <c r="C30" s="57">
        <f t="shared" si="15"/>
        <v>436</v>
      </c>
      <c r="F30" s="59">
        <f>IF(C30&lt;C$6,0,VLOOKUP(C30,index!$A:$M,11,0))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6">
        <f t="shared" si="7"/>
        <v>230</v>
      </c>
      <c r="S30" s="1">
        <f t="shared" si="16"/>
        <v>436</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436</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435</v>
      </c>
      <c r="F31" s="59">
        <f>IF(C31&lt;C$6,0,VLOOKUP(C31,index!$A:$M,11,0))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6">
        <f t="shared" si="7"/>
        <v>230</v>
      </c>
      <c r="S31" s="1">
        <f t="shared" si="16"/>
        <v>435</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435</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434</v>
      </c>
      <c r="F32" s="59">
        <f>IF(C32&lt;C$6,0,VLOOKUP(C32,index!$A:$M,11,0))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6">
        <f t="shared" si="7"/>
        <v>230</v>
      </c>
      <c r="S32" s="1">
        <f t="shared" si="16"/>
        <v>434</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434</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433</v>
      </c>
      <c r="F33" s="59">
        <f>IF(C33&lt;C$6,0,VLOOKUP(C33,index!$A:$M,11,0))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6">
        <f t="shared" si="7"/>
        <v>230</v>
      </c>
      <c r="S33" s="1">
        <f t="shared" si="16"/>
        <v>433</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433</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0" t="str">
        <f>IFERROR(VLOOKUP(AQ32,L$8:Q$500,6,FALSE),"-")</f>
        <v>-</v>
      </c>
      <c r="AR33" s="201"/>
      <c r="AS33" s="201"/>
      <c r="AT33" s="201"/>
      <c r="AU33" s="201"/>
      <c r="AV33" s="201"/>
      <c r="AW33" s="201"/>
      <c r="AX33" s="201"/>
      <c r="AY33" s="201"/>
      <c r="AZ33" s="201"/>
      <c r="BA33" s="201"/>
      <c r="BB33" s="202"/>
    </row>
    <row r="34" spans="1:54" ht="12" customHeight="1" x14ac:dyDescent="0.15">
      <c r="A34" s="64">
        <f t="shared" si="2"/>
        <v>0</v>
      </c>
      <c r="B34" s="64">
        <f t="shared" si="3"/>
        <v>0</v>
      </c>
      <c r="C34" s="57">
        <f t="shared" si="15"/>
        <v>432</v>
      </c>
      <c r="F34" s="59">
        <f>IF(C34&lt;C$6,0,VLOOKUP(C34,index!$A:$M,11,0))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6">
        <f t="shared" si="7"/>
        <v>230</v>
      </c>
      <c r="S34" s="1">
        <f t="shared" si="16"/>
        <v>432</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432</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0"/>
      <c r="AR34" s="201"/>
      <c r="AS34" s="201"/>
      <c r="AT34" s="201"/>
      <c r="AU34" s="201"/>
      <c r="AV34" s="201"/>
      <c r="AW34" s="201"/>
      <c r="AX34" s="201"/>
      <c r="AY34" s="201"/>
      <c r="AZ34" s="201"/>
      <c r="BA34" s="201"/>
      <c r="BB34" s="202"/>
    </row>
    <row r="35" spans="1:54" ht="12" customHeight="1" x14ac:dyDescent="0.15">
      <c r="A35" s="64">
        <f t="shared" si="2"/>
        <v>0</v>
      </c>
      <c r="B35" s="64">
        <f t="shared" si="3"/>
        <v>0</v>
      </c>
      <c r="C35" s="57">
        <f t="shared" si="15"/>
        <v>431</v>
      </c>
      <c r="F35" s="59">
        <f>IF(C35&lt;C$6,0,VLOOKUP(C35,index!$A:$M,11,0))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6">
        <f t="shared" si="7"/>
        <v>230</v>
      </c>
      <c r="S35" s="1">
        <f t="shared" si="16"/>
        <v>431</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431</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430</v>
      </c>
      <c r="F36" s="59">
        <f>IF(C36&lt;C$6,0,VLOOKUP(C36,index!$A:$M,11,0))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6">
        <f t="shared" si="7"/>
        <v>230</v>
      </c>
      <c r="S36" s="1">
        <f t="shared" si="16"/>
        <v>430</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430</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0" t="str">
        <f>IFERROR(VLOOKUP(AQ35,L$8:Q$500,6,FALSE),"-")</f>
        <v>-</v>
      </c>
      <c r="AR36" s="201"/>
      <c r="AS36" s="201"/>
      <c r="AT36" s="201"/>
      <c r="AU36" s="201"/>
      <c r="AV36" s="201"/>
      <c r="AW36" s="201"/>
      <c r="AX36" s="201"/>
      <c r="AY36" s="201"/>
      <c r="AZ36" s="201"/>
      <c r="BA36" s="201"/>
      <c r="BB36" s="202"/>
    </row>
    <row r="37" spans="1:54" ht="12" customHeight="1" x14ac:dyDescent="0.15">
      <c r="A37" s="64">
        <f t="shared" si="2"/>
        <v>0</v>
      </c>
      <c r="B37" s="64">
        <f t="shared" si="3"/>
        <v>0</v>
      </c>
      <c r="C37" s="57">
        <f t="shared" si="15"/>
        <v>429</v>
      </c>
      <c r="F37" s="59">
        <f>IF(C37&lt;C$6,0,VLOOKUP(C37,index!$A:$M,11,0))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6">
        <f t="shared" si="7"/>
        <v>230</v>
      </c>
      <c r="S37" s="1">
        <f t="shared" si="16"/>
        <v>429</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429</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0"/>
      <c r="AR37" s="201"/>
      <c r="AS37" s="201"/>
      <c r="AT37" s="201"/>
      <c r="AU37" s="201"/>
      <c r="AV37" s="201"/>
      <c r="AW37" s="201"/>
      <c r="AX37" s="201"/>
      <c r="AY37" s="201"/>
      <c r="AZ37" s="201"/>
      <c r="BA37" s="201"/>
      <c r="BB37" s="202"/>
    </row>
    <row r="38" spans="1:54" ht="12" customHeight="1" x14ac:dyDescent="0.15">
      <c r="A38" s="64">
        <f t="shared" si="2"/>
        <v>0</v>
      </c>
      <c r="B38" s="64">
        <f t="shared" si="3"/>
        <v>0</v>
      </c>
      <c r="C38" s="57">
        <f t="shared" si="15"/>
        <v>428</v>
      </c>
      <c r="F38" s="59">
        <f>IF(C38&lt;C$6,0,VLOOKUP(C38,index!$A:$M,11,0))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6">
        <f t="shared" si="7"/>
        <v>230</v>
      </c>
      <c r="S38" s="1">
        <f t="shared" si="16"/>
        <v>428</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428</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0"/>
      <c r="AR38" s="201"/>
      <c r="AS38" s="201"/>
      <c r="AT38" s="201"/>
      <c r="AU38" s="201"/>
      <c r="AV38" s="201"/>
      <c r="AW38" s="201"/>
      <c r="AX38" s="201"/>
      <c r="AY38" s="201"/>
      <c r="AZ38" s="201"/>
      <c r="BA38" s="201"/>
      <c r="BB38" s="202"/>
    </row>
    <row r="39" spans="1:54" ht="12" customHeight="1" x14ac:dyDescent="0.15">
      <c r="A39" s="64">
        <f t="shared" si="2"/>
        <v>0</v>
      </c>
      <c r="B39" s="64">
        <f t="shared" si="3"/>
        <v>0</v>
      </c>
      <c r="C39" s="57">
        <f t="shared" si="15"/>
        <v>427</v>
      </c>
      <c r="F39" s="59">
        <f>IF(C39&lt;C$6,0,VLOOKUP(C39,index!$A:$M,11,0))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6">
        <f t="shared" si="7"/>
        <v>230</v>
      </c>
      <c r="S39" s="1">
        <f t="shared" si="16"/>
        <v>427</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427</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426</v>
      </c>
      <c r="F40" s="59">
        <f>IF(C40&lt;C$6,0,VLOOKUP(C40,index!$A:$M,11,0))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si="0"/>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6">
        <f t="shared" si="7"/>
        <v>230</v>
      </c>
      <c r="S40" s="1">
        <f t="shared" si="16"/>
        <v>426</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426</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0" t="str">
        <f>IFERROR(VLOOKUP(AQ39,L$8:Q$500,6,FALSE),"-")</f>
        <v>-</v>
      </c>
      <c r="AR40" s="201"/>
      <c r="AS40" s="201"/>
      <c r="AT40" s="201"/>
      <c r="AU40" s="201"/>
      <c r="AV40" s="201"/>
      <c r="AW40" s="201"/>
      <c r="AX40" s="201"/>
      <c r="AY40" s="201"/>
      <c r="AZ40" s="201"/>
      <c r="BA40" s="201"/>
      <c r="BB40" s="202"/>
    </row>
    <row r="41" spans="1:54" ht="12" customHeight="1" thickBot="1" x14ac:dyDescent="0.2">
      <c r="A41" s="64">
        <f t="shared" si="2"/>
        <v>0</v>
      </c>
      <c r="B41" s="64">
        <f t="shared" si="3"/>
        <v>0</v>
      </c>
      <c r="C41" s="57">
        <f t="shared" si="15"/>
        <v>425</v>
      </c>
      <c r="F41" s="59">
        <f>IF(C41&lt;C$6,0,VLOOKUP(C41,index!$A:$M,11,0))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0"/>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6">
        <f t="shared" si="7"/>
        <v>230</v>
      </c>
      <c r="S41" s="1">
        <f t="shared" si="16"/>
        <v>425</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425</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3"/>
      <c r="AR41" s="204"/>
      <c r="AS41" s="204"/>
      <c r="AT41" s="204"/>
      <c r="AU41" s="204"/>
      <c r="AV41" s="204"/>
      <c r="AW41" s="204"/>
      <c r="AX41" s="204"/>
      <c r="AY41" s="204"/>
      <c r="AZ41" s="204"/>
      <c r="BA41" s="204"/>
      <c r="BB41" s="205"/>
    </row>
    <row r="42" spans="1:54" ht="12" customHeight="1" thickTop="1" x14ac:dyDescent="0.15">
      <c r="A42" s="64">
        <f t="shared" si="2"/>
        <v>0</v>
      </c>
      <c r="B42" s="64">
        <f t="shared" si="3"/>
        <v>0</v>
      </c>
      <c r="C42" s="57">
        <f t="shared" si="15"/>
        <v>424</v>
      </c>
      <c r="F42" s="59">
        <f>IF(C42&lt;C$6,0,VLOOKUP(C42,index!$A:$M,11,0))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0"/>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6">
        <f t="shared" si="7"/>
        <v>230</v>
      </c>
      <c r="S42" s="1">
        <f t="shared" si="16"/>
        <v>424</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424</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423</v>
      </c>
      <c r="F43" s="59">
        <f>IF(C43&lt;C$6,0,VLOOKUP(C43,index!$A:$M,11,0))</f>
        <v>230</v>
      </c>
      <c r="G43" s="57" t="str">
        <f t="shared" si="4"/>
        <v/>
      </c>
      <c r="I43" s="66" t="str">
        <f t="shared" si="5"/>
        <v/>
      </c>
      <c r="J43" s="61" t="str">
        <f>IF(I43="A",$K43,IF(I43="B",$K43-SUM(J$8:J42),IF(I43="C",$K43-SUM(J$8:J42),IF(I43="D",$K43-SUM(J$8:J42),IF(I43="E",1-SUM(J$8:J42)," ")))))</f>
        <v xml:space="preserve"> </v>
      </c>
      <c r="K43" s="58">
        <f>IF(C$4=0,0,(SUM(D$8:D43)/C$4))</f>
        <v>0</v>
      </c>
      <c r="L43" s="62" t="str">
        <f t="shared" si="0"/>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6">
        <f t="shared" si="7"/>
        <v>230</v>
      </c>
      <c r="S43" s="1">
        <f t="shared" si="16"/>
        <v>423</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423</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422</v>
      </c>
      <c r="F44" s="59">
        <f>IF(C44&lt;C$6,0,VLOOKUP(C44,index!$A:$M,11,0))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0"/>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6">
        <f t="shared" si="7"/>
        <v>230</v>
      </c>
      <c r="S44" s="1">
        <f t="shared" si="16"/>
        <v>422</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422</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421</v>
      </c>
      <c r="F45" s="59">
        <f>IF(C45&lt;C$6,0,VLOOKUP(C45,index!$A:$M,11,0))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0"/>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6">
        <f t="shared" si="7"/>
        <v>230</v>
      </c>
      <c r="S45" s="1">
        <f t="shared" si="16"/>
        <v>421</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421</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420</v>
      </c>
      <c r="F46" s="59">
        <f>IF(C46&lt;C$6,0,VLOOKUP(C46,index!$A:$M,11,0))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0"/>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si="21"/>
        <v/>
      </c>
      <c r="R46" s="196">
        <f t="shared" si="7"/>
        <v>230</v>
      </c>
      <c r="S46" s="1">
        <f t="shared" si="16"/>
        <v>420</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420</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419</v>
      </c>
      <c r="F47" s="59">
        <f>IF(C47&lt;C$6,0,VLOOKUP(C47,index!$A:$M,11,0))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0"/>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1"/>
        <v/>
      </c>
      <c r="R47" s="196">
        <f t="shared" si="7"/>
        <v>230</v>
      </c>
      <c r="S47" s="1">
        <f t="shared" si="16"/>
        <v>419</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419</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418</v>
      </c>
      <c r="F48" s="59">
        <f>IF(C48&lt;C$6,0,VLOOKUP(C48,index!$A:$M,11,0))</f>
        <v>230</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0"/>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1"/>
        <v/>
      </c>
      <c r="R48" s="196">
        <f t="shared" si="7"/>
        <v>230</v>
      </c>
      <c r="S48" s="1">
        <f t="shared" si="16"/>
        <v>418</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418</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417</v>
      </c>
      <c r="F49" s="59">
        <f>IF(C49&lt;C$6,0,VLOOKUP(C49,index!$A:$M,11,0))</f>
        <v>230</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0"/>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1"/>
        <v/>
      </c>
      <c r="R49" s="196">
        <f t="shared" si="7"/>
        <v>230</v>
      </c>
      <c r="S49" s="1">
        <f t="shared" si="16"/>
        <v>417</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417</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416</v>
      </c>
      <c r="F50" s="59">
        <f>IF(C50&lt;C$6,0,VLOOKUP(C50,index!$A:$M,11,0))</f>
        <v>230</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0"/>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1"/>
        <v/>
      </c>
      <c r="R50" s="196">
        <f t="shared" si="7"/>
        <v>230</v>
      </c>
      <c r="S50" s="1">
        <f t="shared" si="16"/>
        <v>416</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416</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415</v>
      </c>
      <c r="F51" s="59">
        <f>IF(C51&lt;C$6,0,VLOOKUP(C51,index!$A:$M,11,0))</f>
        <v>230</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0"/>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1"/>
        <v/>
      </c>
      <c r="R51" s="196">
        <f t="shared" si="7"/>
        <v>230</v>
      </c>
      <c r="S51" s="1">
        <f t="shared" si="16"/>
        <v>415</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415</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414</v>
      </c>
      <c r="F52" s="59">
        <f>IF(C52&lt;C$6,0,VLOOKUP(C52,index!$A:$M,11,0))</f>
        <v>230</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0"/>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1"/>
        <v/>
      </c>
      <c r="R52" s="196">
        <f t="shared" si="7"/>
        <v>230</v>
      </c>
      <c r="S52" s="1">
        <f t="shared" si="16"/>
        <v>414</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414</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413</v>
      </c>
      <c r="F53" s="59">
        <f>IF(C53&lt;C$6,0,VLOOKUP(C53,index!$A:$M,11,0))</f>
        <v>230</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0"/>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1"/>
        <v/>
      </c>
      <c r="R53" s="196">
        <f t="shared" si="7"/>
        <v>230</v>
      </c>
      <c r="S53" s="1">
        <f t="shared" si="16"/>
        <v>413</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413</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412</v>
      </c>
      <c r="F54" s="59">
        <f>IF(C54&lt;C$6,0,VLOOKUP(C54,index!$A:$M,11,0))</f>
        <v>229</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0"/>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1"/>
        <v/>
      </c>
      <c r="R54" s="196">
        <f t="shared" si="7"/>
        <v>229</v>
      </c>
      <c r="S54" s="1">
        <f t="shared" si="16"/>
        <v>412</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412</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411</v>
      </c>
      <c r="F55" s="59">
        <f>IF(C55&lt;C$6,0,VLOOKUP(C55,index!$A:$M,11,0))</f>
        <v>229</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0"/>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1"/>
        <v/>
      </c>
      <c r="R55" s="196">
        <f t="shared" si="7"/>
        <v>229</v>
      </c>
      <c r="S55" s="1">
        <f t="shared" si="16"/>
        <v>411</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411</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410</v>
      </c>
      <c r="F56" s="59">
        <f>IF(C56&lt;C$6,0,VLOOKUP(C56,index!$A:$M,11,0))</f>
        <v>228</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0"/>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1"/>
        <v/>
      </c>
      <c r="R56" s="196">
        <f t="shared" si="7"/>
        <v>228</v>
      </c>
      <c r="S56" s="1">
        <f t="shared" si="16"/>
        <v>410</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410</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409</v>
      </c>
      <c r="F57" s="59">
        <f>IF(C57&lt;C$6,0,VLOOKUP(C57,index!$A:$M,11,0))</f>
        <v>228</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0"/>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1"/>
        <v/>
      </c>
      <c r="R57" s="196">
        <f t="shared" si="7"/>
        <v>228</v>
      </c>
      <c r="S57" s="1">
        <f t="shared" si="16"/>
        <v>409</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409</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408</v>
      </c>
      <c r="F58" s="59">
        <f>IF(C58&lt;C$6,0,VLOOKUP(C58,index!$A:$M,11,0))</f>
        <v>227</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0"/>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1"/>
        <v/>
      </c>
      <c r="R58" s="196">
        <f t="shared" si="7"/>
        <v>227</v>
      </c>
      <c r="S58" s="1">
        <f t="shared" si="16"/>
        <v>408</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408</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407</v>
      </c>
      <c r="F59" s="59">
        <f>IF(C59&lt;C$6,0,VLOOKUP(C59,index!$A:$M,11,0))</f>
        <v>227</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0"/>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1"/>
        <v/>
      </c>
      <c r="R59" s="196">
        <f t="shared" si="7"/>
        <v>227</v>
      </c>
      <c r="S59" s="1">
        <f t="shared" si="16"/>
        <v>407</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407</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406</v>
      </c>
      <c r="F60" s="59">
        <f>IF(C60&lt;C$6,0,VLOOKUP(C60,index!$A:$M,11,0))</f>
        <v>226</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0"/>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1"/>
        <v/>
      </c>
      <c r="R60" s="196">
        <f t="shared" si="7"/>
        <v>226</v>
      </c>
      <c r="S60" s="1">
        <f t="shared" si="16"/>
        <v>406</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406</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405</v>
      </c>
      <c r="F61" s="59">
        <f>IF(C61&lt;C$6,0,VLOOKUP(C61,index!$A:$M,11,0))</f>
        <v>226</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0"/>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1"/>
        <v/>
      </c>
      <c r="R61" s="196">
        <f t="shared" si="7"/>
        <v>226</v>
      </c>
      <c r="S61" s="1">
        <f t="shared" si="16"/>
        <v>405</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405</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404</v>
      </c>
      <c r="F62" s="59">
        <f>IF(C62&lt;C$6,0,VLOOKUP(C62,index!$A:$M,11,0))</f>
        <v>225</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0"/>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1"/>
        <v/>
      </c>
      <c r="R62" s="196">
        <f t="shared" si="7"/>
        <v>225</v>
      </c>
      <c r="S62" s="1">
        <f t="shared" si="16"/>
        <v>404</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404</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403</v>
      </c>
      <c r="F63" s="59">
        <f>IF(C63&lt;C$6,0,VLOOKUP(C63,index!$A:$M,11,0))</f>
        <v>225</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0"/>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1"/>
        <v/>
      </c>
      <c r="R63" s="196">
        <f t="shared" si="7"/>
        <v>225</v>
      </c>
      <c r="S63" s="1">
        <f t="shared" si="16"/>
        <v>403</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403</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402</v>
      </c>
      <c r="F64" s="59">
        <f>IF(C64&lt;C$6,0,VLOOKUP(C64,index!$A:$M,11,0))</f>
        <v>224</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0"/>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1"/>
        <v/>
      </c>
      <c r="R64" s="196">
        <f t="shared" si="7"/>
        <v>224</v>
      </c>
      <c r="S64" s="1">
        <f t="shared" si="16"/>
        <v>402</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402</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401</v>
      </c>
      <c r="F65" s="59">
        <f>IF(C65&lt;C$6,0,VLOOKUP(C65,index!$A:$M,11,0))</f>
        <v>224</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0"/>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1"/>
        <v/>
      </c>
      <c r="R65" s="196">
        <f t="shared" si="7"/>
        <v>224</v>
      </c>
      <c r="S65" s="1">
        <f t="shared" si="16"/>
        <v>401</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401</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400</v>
      </c>
      <c r="F66" s="59">
        <f>IF(C66&lt;C$6,0,VLOOKUP(C66,index!$A:$M,11,0))</f>
        <v>223</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0"/>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1"/>
        <v/>
      </c>
      <c r="R66" s="196">
        <f t="shared" si="7"/>
        <v>223</v>
      </c>
      <c r="S66" s="1">
        <f t="shared" si="16"/>
        <v>400</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400</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399</v>
      </c>
      <c r="F67" s="59">
        <f>IF(C67&lt;C$6,0,VLOOKUP(C67,index!$A:$M,11,0))</f>
        <v>222</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0"/>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1"/>
        <v/>
      </c>
      <c r="R67" s="196">
        <f t="shared" si="7"/>
        <v>222</v>
      </c>
      <c r="S67" s="1">
        <f t="shared" si="16"/>
        <v>399</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399</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398</v>
      </c>
      <c r="F68" s="59">
        <f>IF(C68&lt;C$6,0,VLOOKUP(C68,index!$A:$M,11,0))</f>
        <v>222</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0"/>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1"/>
        <v/>
      </c>
      <c r="R68" s="196">
        <f t="shared" si="7"/>
        <v>222</v>
      </c>
      <c r="S68" s="1">
        <f t="shared" si="16"/>
        <v>398</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398</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397</v>
      </c>
      <c r="F69" s="59">
        <f>IF(C69&lt;C$6,0,VLOOKUP(C69,index!$A:$M,11,0))</f>
        <v>221</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0"/>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1"/>
        <v/>
      </c>
      <c r="R69" s="196">
        <f t="shared" si="7"/>
        <v>221</v>
      </c>
      <c r="S69" s="1">
        <f t="shared" si="16"/>
        <v>397</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397</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396</v>
      </c>
      <c r="F70" s="59">
        <f>IF(C70&lt;C$6,0,VLOOKUP(C70,index!$A:$M,11,0))</f>
        <v>221</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0"/>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1"/>
        <v/>
      </c>
      <c r="R70" s="196">
        <f t="shared" si="7"/>
        <v>221</v>
      </c>
      <c r="S70" s="1">
        <f t="shared" si="16"/>
        <v>396</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396</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395</v>
      </c>
      <c r="F71" s="59">
        <f>IF(C71&lt;C$6,0,VLOOKUP(C71,index!$A:$M,11,0))</f>
        <v>220</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0"/>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1"/>
        <v/>
      </c>
      <c r="R71" s="196">
        <f t="shared" si="7"/>
        <v>220</v>
      </c>
      <c r="S71" s="1">
        <f t="shared" si="16"/>
        <v>395</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395</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394</v>
      </c>
      <c r="F72" s="59">
        <f>IF(C72&lt;C$6,0,VLOOKUP(C72,index!$A:$M,11,0))</f>
        <v>220</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ref="L72:L135" si="25">IF(U72=2,"Plus",IF(W72=2,"Basis",IF(X72=2,"Breedte"," ")))</f>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1"/>
        <v/>
      </c>
      <c r="R72" s="196">
        <f t="shared" si="7"/>
        <v>220</v>
      </c>
      <c r="S72" s="1">
        <f t="shared" si="16"/>
        <v>394</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394</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6">IF(I73="A",25,IF(I73="B",25,IF(I73="C",25,IF(I73="D",15,IF(I73="E",10,0)))))</f>
        <v>0</v>
      </c>
      <c r="B73" s="64">
        <f t="shared" ref="B73:B136" si="27">IF(G73="I",20,IF(G73="II",20,IF(G73="III",20,IF(G73="IV",20,IF(G73="V",20,0)))))</f>
        <v>0</v>
      </c>
      <c r="C73" s="57">
        <f t="shared" si="15"/>
        <v>393</v>
      </c>
      <c r="F73" s="59">
        <f>IF(C73&lt;C$6,0,VLOOKUP(C73,index!$A:$M,11,0))</f>
        <v>219</v>
      </c>
      <c r="G73" s="57" t="str">
        <f t="shared" ref="G73:G136" si="28">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29">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si="25"/>
        <v xml:space="preserve"> </v>
      </c>
      <c r="M73" s="58" t="str">
        <f>IF(U73=2,K73,IF(W73=2,K73-SUM(M$8:M72),IF(X73=2,K73-SUM(M$8:M72),IF(X72=2,1-SUM(M$8:M72)," "))))</f>
        <v xml:space="preserve"> </v>
      </c>
      <c r="N73" s="58" t="str">
        <f t="shared" ref="N73:N136" si="30">IF(OR(O73="Plus",O73="Basis",O73="Breedte"),K73," ")</f>
        <v xml:space="preserve"> </v>
      </c>
      <c r="P73" s="58" t="str">
        <f>IF(O73="Plus",$K73,IF(O73="Basis",$K73-SUM(P$8:P72),IF(O73="Breedte",$K73-SUM(P$8:P72),IF(O72="Breedte",1-SUM(P$8:P72)," "))))</f>
        <v xml:space="preserve"> </v>
      </c>
      <c r="Q73" s="56" t="str">
        <f t="shared" si="21"/>
        <v/>
      </c>
      <c r="R73" s="196">
        <f t="shared" ref="R73:R136" si="31">F73</f>
        <v>219</v>
      </c>
      <c r="S73" s="1">
        <f t="shared" si="16"/>
        <v>393</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393</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4">
        <f t="shared" si="26"/>
        <v>0</v>
      </c>
      <c r="B74" s="64">
        <f t="shared" si="27"/>
        <v>0</v>
      </c>
      <c r="C74" s="57">
        <f t="shared" ref="C74:C137" si="39">IF(C73-1&lt;C$6,C$6-1,C73-1)</f>
        <v>392</v>
      </c>
      <c r="F74" s="59">
        <f>IF(C74&lt;C$6,0,VLOOKUP(C74,index!$A:$M,11,0))</f>
        <v>219</v>
      </c>
      <c r="G74" s="57" t="str">
        <f t="shared" si="28"/>
        <v/>
      </c>
      <c r="H74" s="58" t="str">
        <f>IF(G74="I",$K74,IF(G74="II",$K74-SUM(H$8:H73),IF(G74="III",$K74-SUM(H$8:H73),IF(G74="IV",$K74-SUM(H$8:H73),IF(G74="V",1-SUM(H$8:H73)," ")))))</f>
        <v xml:space="preserve"> </v>
      </c>
      <c r="I74" s="66" t="str">
        <f t="shared" si="29"/>
        <v/>
      </c>
      <c r="J74" s="61" t="str">
        <f>IF(I74="A",$K74,IF(I74="B",$K74-SUM(J$8:J73),IF(I74="C",$K74-SUM(J$8:J73),IF(I74="D",$K74-SUM(J$8:J73),IF(I74="E",1-SUM(J$8:J73)," ")))))</f>
        <v xml:space="preserve"> </v>
      </c>
      <c r="K74" s="58">
        <f>IF(C$4=0,0,(SUM(D$8:D74)/C$4))</f>
        <v>0</v>
      </c>
      <c r="L74" s="62" t="str">
        <f t="shared" si="25"/>
        <v xml:space="preserve"> </v>
      </c>
      <c r="M74" s="58" t="str">
        <f>IF(U74=2,K74,IF(W74=2,K74-SUM(M$8:M73),IF(X74=2,K74-SUM(M$8:M73),IF(X73=2,1-SUM(M$8:M73)," "))))</f>
        <v xml:space="preserve"> </v>
      </c>
      <c r="N74" s="58" t="str">
        <f t="shared" si="30"/>
        <v xml:space="preserve"> </v>
      </c>
      <c r="P74" s="58" t="str">
        <f>IF(O74="Plus",$K74,IF(O74="Basis",$K74-SUM(P$8:P73),IF(O74="Breedte",$K74-SUM(P$8:P73),IF(O73="Breedte",1-SUM(P$8:P73)," "))))</f>
        <v xml:space="preserve"> </v>
      </c>
      <c r="Q74" s="56" t="str">
        <f t="shared" si="21"/>
        <v/>
      </c>
      <c r="R74" s="196">
        <f t="shared" si="31"/>
        <v>219</v>
      </c>
      <c r="S74" s="1">
        <f t="shared" ref="S74:S137" si="40">C74</f>
        <v>392</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392</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4">
        <f t="shared" si="26"/>
        <v>0</v>
      </c>
      <c r="B75" s="64">
        <f t="shared" si="27"/>
        <v>0</v>
      </c>
      <c r="C75" s="57">
        <f t="shared" si="39"/>
        <v>391</v>
      </c>
      <c r="F75" s="59">
        <f>IF(C75&lt;C$6,0,VLOOKUP(C75,index!$A:$M,11,0))</f>
        <v>218</v>
      </c>
      <c r="G75" s="57" t="str">
        <f t="shared" si="28"/>
        <v/>
      </c>
      <c r="H75" s="58" t="str">
        <f>IF(G75="I",$K75,IF(G75="II",$K75-SUM(H$8:H74),IF(G75="III",$K75-SUM(H$8:H74),IF(G75="IV",$K75-SUM(H$8:H74),IF(G75="V",1-SUM(H$8:H74)," ")))))</f>
        <v xml:space="preserve"> </v>
      </c>
      <c r="I75" s="66" t="str">
        <f t="shared" si="29"/>
        <v/>
      </c>
      <c r="J75" s="61" t="str">
        <f>IF(I75="A",$K75,IF(I75="B",$K75-SUM(J$8:J74),IF(I75="C",$K75-SUM(J$8:J74),IF(I75="D",$K75-SUM(J$8:J74),IF(I75="E",1-SUM(J$8:J74)," ")))))</f>
        <v xml:space="preserve"> </v>
      </c>
      <c r="K75" s="58">
        <f>IF(C$4=0,0,(SUM(D$8:D75)/C$4))</f>
        <v>0</v>
      </c>
      <c r="L75" s="62" t="str">
        <f t="shared" si="25"/>
        <v xml:space="preserve"> </v>
      </c>
      <c r="M75" s="58" t="str">
        <f>IF(U75=2,K75,IF(W75=2,K75-SUM(M$8:M74),IF(X75=2,K75-SUM(M$8:M74),IF(X74=2,1-SUM(M$8:M74)," "))))</f>
        <v xml:space="preserve"> </v>
      </c>
      <c r="N75" s="58" t="str">
        <f t="shared" si="30"/>
        <v xml:space="preserve"> </v>
      </c>
      <c r="P75" s="58" t="str">
        <f>IF(O75="Plus",$K75,IF(O75="Basis",$K75-SUM(P$8:P74),IF(O75="Breedte",$K75-SUM(P$8:P74),IF(O74="Breedte",1-SUM(P$8:P74)," "))))</f>
        <v xml:space="preserve"> </v>
      </c>
      <c r="Q75" s="56" t="str">
        <f t="shared" si="21"/>
        <v/>
      </c>
      <c r="R75" s="196">
        <f t="shared" si="31"/>
        <v>218</v>
      </c>
      <c r="S75" s="1">
        <f t="shared" si="40"/>
        <v>391</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391</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4">
        <f t="shared" si="26"/>
        <v>0</v>
      </c>
      <c r="B76" s="64">
        <f t="shared" si="27"/>
        <v>0</v>
      </c>
      <c r="C76" s="57">
        <f t="shared" si="39"/>
        <v>390</v>
      </c>
      <c r="F76" s="59">
        <f>IF(C76&lt;C$6,0,VLOOKUP(C76,index!$A:$M,11,0))</f>
        <v>218</v>
      </c>
      <c r="G76" s="57" t="str">
        <f t="shared" si="28"/>
        <v/>
      </c>
      <c r="H76" s="58" t="str">
        <f>IF(G76="I",$K76,IF(G76="II",$K76-SUM(H$8:H75),IF(G76="III",$K76-SUM(H$8:H75),IF(G76="IV",$K76-SUM(H$8:H75),IF(G76="V",1-SUM(H$8:H75)," ")))))</f>
        <v xml:space="preserve"> </v>
      </c>
      <c r="I76" s="66" t="str">
        <f t="shared" si="29"/>
        <v/>
      </c>
      <c r="J76" s="61" t="str">
        <f>IF(I76="A",$K76,IF(I76="B",$K76-SUM(J$8:J75),IF(I76="C",$K76-SUM(J$8:J75),IF(I76="D",$K76-SUM(J$8:J75),IF(I76="E",1-SUM(J$8:J75)," ")))))</f>
        <v xml:space="preserve"> </v>
      </c>
      <c r="K76" s="58">
        <f>IF(C$4=0,0,(SUM(D$8:D76)/C$4))</f>
        <v>0</v>
      </c>
      <c r="L76" s="62" t="str">
        <f t="shared" si="25"/>
        <v xml:space="preserve"> </v>
      </c>
      <c r="M76" s="58" t="str">
        <f>IF(U76=2,K76,IF(W76=2,K76-SUM(M$8:M75),IF(X76=2,K76-SUM(M$8:M75),IF(X75=2,1-SUM(M$8:M75)," "))))</f>
        <v xml:space="preserve"> </v>
      </c>
      <c r="N76" s="58" t="str">
        <f t="shared" si="30"/>
        <v xml:space="preserve"> </v>
      </c>
      <c r="P76" s="58" t="str">
        <f>IF(O76="Plus",$K76,IF(O76="Basis",$K76-SUM(P$8:P75),IF(O76="Breedte",$K76-SUM(P$8:P75),IF(O75="Breedte",1-SUM(P$8:P75)," "))))</f>
        <v xml:space="preserve"> </v>
      </c>
      <c r="Q76" s="56" t="str">
        <f t="shared" si="21"/>
        <v/>
      </c>
      <c r="R76" s="196">
        <f t="shared" si="31"/>
        <v>218</v>
      </c>
      <c r="S76" s="1">
        <f t="shared" si="40"/>
        <v>390</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390</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4">
        <f t="shared" si="26"/>
        <v>0</v>
      </c>
      <c r="B77" s="64">
        <f t="shared" si="27"/>
        <v>0</v>
      </c>
      <c r="C77" s="57">
        <f t="shared" si="39"/>
        <v>389</v>
      </c>
      <c r="F77" s="59">
        <f>IF(C77&lt;C$6,0,VLOOKUP(C77,index!$A:$M,11,0))</f>
        <v>217</v>
      </c>
      <c r="G77" s="57" t="str">
        <f t="shared" si="28"/>
        <v/>
      </c>
      <c r="H77" s="58" t="str">
        <f>IF(G77="I",$K77,IF(G77="II",$K77-SUM(H$8:H76),IF(G77="III",$K77-SUM(H$8:H76),IF(G77="IV",$K77-SUM(H$8:H76),IF(G77="V",1-SUM(H$8:H76)," ")))))</f>
        <v xml:space="preserve"> </v>
      </c>
      <c r="I77" s="66" t="str">
        <f t="shared" si="29"/>
        <v/>
      </c>
      <c r="J77" s="61" t="str">
        <f>IF(I77="A",$K77,IF(I77="B",$K77-SUM(J$8:J76),IF(I77="C",$K77-SUM(J$8:J76),IF(I77="D",$K77-SUM(J$8:J76),IF(I77="E",1-SUM(J$8:J76)," ")))))</f>
        <v xml:space="preserve"> </v>
      </c>
      <c r="K77" s="58">
        <f>IF(C$4=0,0,(SUM(D$8:D77)/C$4))</f>
        <v>0</v>
      </c>
      <c r="L77" s="62" t="str">
        <f t="shared" si="25"/>
        <v xml:space="preserve"> </v>
      </c>
      <c r="M77" s="58" t="str">
        <f>IF(U77=2,K77,IF(W77=2,K77-SUM(M$8:M76),IF(X77=2,K77-SUM(M$8:M76),IF(X76=2,1-SUM(M$8:M76)," "))))</f>
        <v xml:space="preserve"> </v>
      </c>
      <c r="N77" s="58" t="str">
        <f t="shared" si="30"/>
        <v xml:space="preserve"> </v>
      </c>
      <c r="P77" s="58" t="str">
        <f>IF(O77="Plus",$K77,IF(O77="Basis",$K77-SUM(P$8:P76),IF(O77="Breedte",$K77-SUM(P$8:P76),IF(O76="Breedte",1-SUM(P$8:P76)," "))))</f>
        <v xml:space="preserve"> </v>
      </c>
      <c r="Q77" s="56" t="str">
        <f t="shared" si="21"/>
        <v/>
      </c>
      <c r="R77" s="196">
        <f t="shared" si="31"/>
        <v>217</v>
      </c>
      <c r="S77" s="1">
        <f t="shared" si="40"/>
        <v>389</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389</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4">
        <f t="shared" si="26"/>
        <v>0</v>
      </c>
      <c r="B78" s="64">
        <f t="shared" si="27"/>
        <v>0</v>
      </c>
      <c r="C78" s="57">
        <f t="shared" si="39"/>
        <v>388</v>
      </c>
      <c r="F78" s="59">
        <f>IF(C78&lt;C$6,0,VLOOKUP(C78,index!$A:$M,11,0))</f>
        <v>217</v>
      </c>
      <c r="G78" s="57" t="str">
        <f t="shared" si="28"/>
        <v/>
      </c>
      <c r="H78" s="58" t="str">
        <f>IF(G78="I",$K78,IF(G78="II",$K78-SUM(H$8:H77),IF(G78="III",$K78-SUM(H$8:H77),IF(G78="IV",$K78-SUM(H$8:H77),IF(G78="V",1-SUM(H$8:H77)," ")))))</f>
        <v xml:space="preserve"> </v>
      </c>
      <c r="I78" s="66" t="str">
        <f t="shared" si="29"/>
        <v/>
      </c>
      <c r="J78" s="61" t="str">
        <f>IF(I78="A",$K78,IF(I78="B",$K78-SUM(J$8:J77),IF(I78="C",$K78-SUM(J$8:J77),IF(I78="D",$K78-SUM(J$8:J77),IF(I78="E",1-SUM(J$8:J77)," ")))))</f>
        <v xml:space="preserve"> </v>
      </c>
      <c r="K78" s="58">
        <f>IF(C$4=0,0,(SUM(D$8:D78)/C$4))</f>
        <v>0</v>
      </c>
      <c r="L78" s="62" t="str">
        <f t="shared" si="25"/>
        <v xml:space="preserve"> </v>
      </c>
      <c r="M78" s="58" t="str">
        <f>IF(U78=2,K78,IF(W78=2,K78-SUM(M$8:M77),IF(X78=2,K78-SUM(M$8:M77),IF(X77=2,1-SUM(M$8:M77)," "))))</f>
        <v xml:space="preserve"> </v>
      </c>
      <c r="N78" s="58" t="str">
        <f t="shared" si="30"/>
        <v xml:space="preserve"> </v>
      </c>
      <c r="P78" s="58" t="str">
        <f>IF(O78="Plus",$K78,IF(O78="Basis",$K78-SUM(P$8:P77),IF(O78="Breedte",$K78-SUM(P$8:P77),IF(O77="Breedte",1-SUM(P$8:P77)," "))))</f>
        <v xml:space="preserve"> </v>
      </c>
      <c r="Q78" s="56" t="str">
        <f t="shared" ref="Q78:Q141" si="45">IF(L77="plus",IF(E78=0,"",CONCATENATE(E78,",")),IF(L77="basis",IF(E78=0,"",CONCATENATE(E78,",")),CONCATENATE(Q77,IF(E78=0,"",CONCATENATE(E78,", ")))))</f>
        <v/>
      </c>
      <c r="R78" s="196">
        <f t="shared" si="31"/>
        <v>217</v>
      </c>
      <c r="S78" s="1">
        <f t="shared" si="40"/>
        <v>388</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388</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4">
        <f t="shared" si="26"/>
        <v>0</v>
      </c>
      <c r="B79" s="64">
        <f t="shared" si="27"/>
        <v>0</v>
      </c>
      <c r="C79" s="57">
        <f t="shared" si="39"/>
        <v>387</v>
      </c>
      <c r="F79" s="59">
        <f>IF(C79&lt;C$6,0,VLOOKUP(C79,index!$A:$M,11,0))</f>
        <v>216</v>
      </c>
      <c r="G79" s="57" t="str">
        <f t="shared" si="28"/>
        <v/>
      </c>
      <c r="H79" s="58" t="str">
        <f>IF(G79="I",$K79,IF(G79="II",$K79-SUM(H$8:H78),IF(G79="III",$K79-SUM(H$8:H78),IF(G79="IV",$K79-SUM(H$8:H78),IF(G79="V",1-SUM(H$8:H78)," ")))))</f>
        <v xml:space="preserve"> </v>
      </c>
      <c r="I79" s="66" t="str">
        <f t="shared" si="29"/>
        <v/>
      </c>
      <c r="J79" s="61" t="str">
        <f>IF(I79="A",$K79,IF(I79="B",$K79-SUM(J$8:J78),IF(I79="C",$K79-SUM(J$8:J78),IF(I79="D",$K79-SUM(J$8:J78),IF(I79="E",1-SUM(J$8:J78)," ")))))</f>
        <v xml:space="preserve"> </v>
      </c>
      <c r="K79" s="58">
        <f>IF(C$4=0,0,(SUM(D$8:D79)/C$4))</f>
        <v>0</v>
      </c>
      <c r="L79" s="62" t="str">
        <f t="shared" si="25"/>
        <v xml:space="preserve"> </v>
      </c>
      <c r="M79" s="58" t="str">
        <f>IF(U79=2,K79,IF(W79=2,K79-SUM(M$8:M78),IF(X79=2,K79-SUM(M$8:M78),IF(X78=2,1-SUM(M$8:M78)," "))))</f>
        <v xml:space="preserve"> </v>
      </c>
      <c r="N79" s="58" t="str">
        <f t="shared" si="30"/>
        <v xml:space="preserve"> </v>
      </c>
      <c r="P79" s="58" t="str">
        <f>IF(O79="Plus",$K79,IF(O79="Basis",$K79-SUM(P$8:P78),IF(O79="Breedte",$K79-SUM(P$8:P78),IF(O78="Breedte",1-SUM(P$8:P78)," "))))</f>
        <v xml:space="preserve"> </v>
      </c>
      <c r="Q79" s="56" t="str">
        <f t="shared" si="45"/>
        <v/>
      </c>
      <c r="R79" s="196">
        <f t="shared" si="31"/>
        <v>216</v>
      </c>
      <c r="S79" s="1">
        <f t="shared" si="40"/>
        <v>387</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387</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4">
        <f t="shared" si="26"/>
        <v>0</v>
      </c>
      <c r="B80" s="64">
        <f t="shared" si="27"/>
        <v>0</v>
      </c>
      <c r="C80" s="57">
        <f t="shared" si="39"/>
        <v>386</v>
      </c>
      <c r="F80" s="59">
        <f>IF(C80&lt;C$6,0,VLOOKUP(C80,index!$A:$M,11,0))</f>
        <v>216</v>
      </c>
      <c r="G80" s="57" t="str">
        <f t="shared" si="28"/>
        <v/>
      </c>
      <c r="H80" s="58" t="str">
        <f>IF(G80="I",$K80,IF(G80="II",$K80-SUM(H$8:H79),IF(G80="III",$K80-SUM(H$8:H79),IF(G80="IV",$K80-SUM(H$8:H79),IF(G80="V",1-SUM(H$8:H79)," ")))))</f>
        <v xml:space="preserve"> </v>
      </c>
      <c r="I80" s="66" t="str">
        <f t="shared" si="29"/>
        <v/>
      </c>
      <c r="J80" s="61" t="str">
        <f>IF(I80="A",$K80,IF(I80="B",$K80-SUM(J$8:J79),IF(I80="C",$K80-SUM(J$8:J79),IF(I80="D",$K80-SUM(J$8:J79),IF(I80="E",1-SUM(J$8:J79)," ")))))</f>
        <v xml:space="preserve"> </v>
      </c>
      <c r="K80" s="58">
        <f>IF(C$4=0,0,(SUM(D$8:D80)/C$4))</f>
        <v>0</v>
      </c>
      <c r="L80" s="62" t="str">
        <f t="shared" si="25"/>
        <v xml:space="preserve"> </v>
      </c>
      <c r="M80" s="58" t="str">
        <f>IF(U80=2,K80,IF(W80=2,K80-SUM(M$8:M79),IF(X80=2,K80-SUM(M$8:M79),IF(X79=2,1-SUM(M$8:M79)," "))))</f>
        <v xml:space="preserve"> </v>
      </c>
      <c r="N80" s="58" t="str">
        <f t="shared" si="30"/>
        <v xml:space="preserve"> </v>
      </c>
      <c r="P80" s="58" t="str">
        <f>IF(O80="Plus",$K80,IF(O80="Basis",$K80-SUM(P$8:P79),IF(O80="Breedte",$K80-SUM(P$8:P79),IF(O79="Breedte",1-SUM(P$8:P79)," "))))</f>
        <v xml:space="preserve"> </v>
      </c>
      <c r="Q80" s="56" t="str">
        <f t="shared" si="45"/>
        <v/>
      </c>
      <c r="R80" s="196">
        <f t="shared" si="31"/>
        <v>216</v>
      </c>
      <c r="S80" s="1">
        <f t="shared" si="40"/>
        <v>386</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386</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4">
        <f t="shared" si="26"/>
        <v>0</v>
      </c>
      <c r="B81" s="64">
        <f t="shared" si="27"/>
        <v>0</v>
      </c>
      <c r="C81" s="57">
        <f t="shared" si="39"/>
        <v>385</v>
      </c>
      <c r="F81" s="59">
        <f>IF(C81&lt;C$6,0,VLOOKUP(C81,index!$A:$M,11,0))</f>
        <v>215</v>
      </c>
      <c r="G81" s="57" t="str">
        <f t="shared" si="28"/>
        <v/>
      </c>
      <c r="H81" s="58" t="str">
        <f>IF(G81="I",$K81,IF(G81="II",$K81-SUM(H$8:H80),IF(G81="III",$K81-SUM(H$8:H80),IF(G81="IV",$K81-SUM(H$8:H80),IF(G81="V",1-SUM(H$8:H80)," ")))))</f>
        <v xml:space="preserve"> </v>
      </c>
      <c r="I81" s="66" t="str">
        <f t="shared" si="29"/>
        <v/>
      </c>
      <c r="J81" s="61" t="str">
        <f>IF(I81="A",$K81,IF(I81="B",$K81-SUM(J$8:J80),IF(I81="C",$K81-SUM(J$8:J80),IF(I81="D",$K81-SUM(J$8:J80),IF(I81="E",1-SUM(J$8:J80)," ")))))</f>
        <v xml:space="preserve"> </v>
      </c>
      <c r="K81" s="58">
        <f>IF(C$4=0,0,(SUM(D$8:D81)/C$4))</f>
        <v>0</v>
      </c>
      <c r="L81" s="62" t="str">
        <f t="shared" si="25"/>
        <v xml:space="preserve"> </v>
      </c>
      <c r="M81" s="58" t="str">
        <f>IF(U81=2,K81,IF(W81=2,K81-SUM(M$8:M80),IF(X81=2,K81-SUM(M$8:M80),IF(X80=2,1-SUM(M$8:M80)," "))))</f>
        <v xml:space="preserve"> </v>
      </c>
      <c r="N81" s="58" t="str">
        <f t="shared" si="30"/>
        <v xml:space="preserve"> </v>
      </c>
      <c r="P81" s="58" t="str">
        <f>IF(O81="Plus",$K81,IF(O81="Basis",$K81-SUM(P$8:P80),IF(O81="Breedte",$K81-SUM(P$8:P80),IF(O80="Breedte",1-SUM(P$8:P80)," "))))</f>
        <v xml:space="preserve"> </v>
      </c>
      <c r="Q81" s="56" t="str">
        <f t="shared" si="45"/>
        <v/>
      </c>
      <c r="R81" s="196">
        <f t="shared" si="31"/>
        <v>215</v>
      </c>
      <c r="S81" s="1">
        <f t="shared" si="40"/>
        <v>385</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385</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4">
        <f t="shared" si="26"/>
        <v>0</v>
      </c>
      <c r="B82" s="64">
        <f t="shared" si="27"/>
        <v>0</v>
      </c>
      <c r="C82" s="57">
        <f t="shared" si="39"/>
        <v>384</v>
      </c>
      <c r="F82" s="59">
        <f>IF(C82&lt;C$6,0,VLOOKUP(C82,index!$A:$M,11,0))</f>
        <v>215</v>
      </c>
      <c r="G82" s="57" t="str">
        <f t="shared" si="28"/>
        <v/>
      </c>
      <c r="H82" s="58" t="str">
        <f>IF(G82="I",$K82,IF(G82="II",$K82-SUM(H$8:H81),IF(G82="III",$K82-SUM(H$8:H81),IF(G82="IV",$K82-SUM(H$8:H81),IF(G82="V",1-SUM(H$8:H81)," ")))))</f>
        <v xml:space="preserve"> </v>
      </c>
      <c r="I82" s="66" t="str">
        <f t="shared" si="29"/>
        <v/>
      </c>
      <c r="J82" s="61" t="str">
        <f>IF(I82="A",$K82,IF(I82="B",$K82-SUM(J$8:J81),IF(I82="C",$K82-SUM(J$8:J81),IF(I82="D",$K82-SUM(J$8:J81),IF(I82="E",1-SUM(J$8:J81)," ")))))</f>
        <v xml:space="preserve"> </v>
      </c>
      <c r="K82" s="58">
        <f>IF(C$4=0,0,(SUM(D$8:D82)/C$4))</f>
        <v>0</v>
      </c>
      <c r="L82" s="62" t="str">
        <f t="shared" si="25"/>
        <v xml:space="preserve"> </v>
      </c>
      <c r="M82" s="58" t="str">
        <f>IF(U82=2,K82,IF(W82=2,K82-SUM(M$8:M81),IF(X82=2,K82-SUM(M$8:M81),IF(X81=2,1-SUM(M$8:M81)," "))))</f>
        <v xml:space="preserve"> </v>
      </c>
      <c r="N82" s="58" t="str">
        <f t="shared" si="30"/>
        <v xml:space="preserve"> </v>
      </c>
      <c r="P82" s="58" t="str">
        <f>IF(O82="Plus",$K82,IF(O82="Basis",$K82-SUM(P$8:P81),IF(O82="Breedte",$K82-SUM(P$8:P81),IF(O81="Breedte",1-SUM(P$8:P81)," "))))</f>
        <v xml:space="preserve"> </v>
      </c>
      <c r="Q82" s="56" t="str">
        <f t="shared" si="45"/>
        <v/>
      </c>
      <c r="R82" s="196">
        <f t="shared" si="31"/>
        <v>215</v>
      </c>
      <c r="S82" s="1">
        <f t="shared" si="40"/>
        <v>384</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384</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4">
        <f t="shared" si="26"/>
        <v>0</v>
      </c>
      <c r="B83" s="64">
        <f t="shared" si="27"/>
        <v>0</v>
      </c>
      <c r="C83" s="57">
        <f t="shared" si="39"/>
        <v>383</v>
      </c>
      <c r="F83" s="59">
        <f>IF(C83&lt;C$6,0,VLOOKUP(C83,index!$A:$M,11,0))</f>
        <v>214</v>
      </c>
      <c r="G83" s="57" t="str">
        <f t="shared" si="28"/>
        <v/>
      </c>
      <c r="H83" s="58" t="str">
        <f>IF(G83="I",$K83,IF(G83="II",$K83-SUM(H$8:H82),IF(G83="III",$K83-SUM(H$8:H82),IF(G83="IV",$K83-SUM(H$8:H82),IF(G83="V",1-SUM(H$8:H82)," ")))))</f>
        <v xml:space="preserve"> </v>
      </c>
      <c r="I83" s="66" t="str">
        <f t="shared" si="29"/>
        <v/>
      </c>
      <c r="J83" s="61" t="str">
        <f>IF(I83="A",$K83,IF(I83="B",$K83-SUM(J$8:J82),IF(I83="C",$K83-SUM(J$8:J82),IF(I83="D",$K83-SUM(J$8:J82),IF(I83="E",1-SUM(J$8:J82)," ")))))</f>
        <v xml:space="preserve"> </v>
      </c>
      <c r="K83" s="58">
        <f>IF(C$4=0,0,(SUM(D$8:D83)/C$4))</f>
        <v>0</v>
      </c>
      <c r="L83" s="62" t="str">
        <f t="shared" si="25"/>
        <v xml:space="preserve"> </v>
      </c>
      <c r="M83" s="58" t="str">
        <f>IF(U83=2,K83,IF(W83=2,K83-SUM(M$8:M82),IF(X83=2,K83-SUM(M$8:M82),IF(X82=2,1-SUM(M$8:M82)," "))))</f>
        <v xml:space="preserve"> </v>
      </c>
      <c r="N83" s="58" t="str">
        <f t="shared" si="30"/>
        <v xml:space="preserve"> </v>
      </c>
      <c r="P83" s="58" t="str">
        <f>IF(O83="Plus",$K83,IF(O83="Basis",$K83-SUM(P$8:P82),IF(O83="Breedte",$K83-SUM(P$8:P82),IF(O82="Breedte",1-SUM(P$8:P82)," "))))</f>
        <v xml:space="preserve"> </v>
      </c>
      <c r="Q83" s="56" t="str">
        <f t="shared" si="45"/>
        <v/>
      </c>
      <c r="R83" s="196">
        <f t="shared" si="31"/>
        <v>214</v>
      </c>
      <c r="S83" s="1">
        <f t="shared" si="40"/>
        <v>383</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383</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4">
        <f t="shared" si="26"/>
        <v>0</v>
      </c>
      <c r="B84" s="64">
        <f t="shared" si="27"/>
        <v>0</v>
      </c>
      <c r="C84" s="57">
        <f t="shared" si="39"/>
        <v>382</v>
      </c>
      <c r="F84" s="59">
        <f>IF(C84&lt;C$6,0,VLOOKUP(C84,index!$A:$M,11,0))</f>
        <v>213</v>
      </c>
      <c r="G84" s="57" t="str">
        <f t="shared" si="28"/>
        <v/>
      </c>
      <c r="H84" s="58" t="str">
        <f>IF(G84="I",$K84,IF(G84="II",$K84-SUM(H$8:H83),IF(G84="III",$K84-SUM(H$8:H83),IF(G84="IV",$K84-SUM(H$8:H83),IF(G84="V",1-SUM(H$8:H83)," ")))))</f>
        <v xml:space="preserve"> </v>
      </c>
      <c r="I84" s="66" t="str">
        <f t="shared" si="29"/>
        <v/>
      </c>
      <c r="J84" s="61" t="str">
        <f>IF(I84="A",$K84,IF(I84="B",$K84-SUM(J$8:J83),IF(I84="C",$K84-SUM(J$8:J83),IF(I84="D",$K84-SUM(J$8:J83),IF(I84="E",1-SUM(J$8:J83)," ")))))</f>
        <v xml:space="preserve"> </v>
      </c>
      <c r="K84" s="58">
        <f>IF(C$4=0,0,(SUM(D$8:D84)/C$4))</f>
        <v>0</v>
      </c>
      <c r="L84" s="62" t="str">
        <f t="shared" si="25"/>
        <v xml:space="preserve"> </v>
      </c>
      <c r="M84" s="58" t="str">
        <f>IF(U84=2,K84,IF(W84=2,K84-SUM(M$8:M83),IF(X84=2,K84-SUM(M$8:M83),IF(X83=2,1-SUM(M$8:M83)," "))))</f>
        <v xml:space="preserve"> </v>
      </c>
      <c r="N84" s="58" t="str">
        <f t="shared" si="30"/>
        <v xml:space="preserve"> </v>
      </c>
      <c r="P84" s="58" t="str">
        <f>IF(O84="Plus",$K84,IF(O84="Basis",$K84-SUM(P$8:P83),IF(O84="Breedte",$K84-SUM(P$8:P83),IF(O83="Breedte",1-SUM(P$8:P83)," "))))</f>
        <v xml:space="preserve"> </v>
      </c>
      <c r="Q84" s="56" t="str">
        <f t="shared" si="45"/>
        <v/>
      </c>
      <c r="R84" s="196">
        <f t="shared" si="31"/>
        <v>213</v>
      </c>
      <c r="S84" s="1">
        <f t="shared" si="40"/>
        <v>382</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382</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4">
        <f t="shared" si="26"/>
        <v>0</v>
      </c>
      <c r="B85" s="64">
        <f t="shared" si="27"/>
        <v>20</v>
      </c>
      <c r="C85" s="57">
        <f t="shared" si="39"/>
        <v>381</v>
      </c>
      <c r="F85" s="59">
        <f>IF(C85&lt;C$6,0,VLOOKUP(C85,index!$A:$M,11,0))</f>
        <v>213</v>
      </c>
      <c r="G85" s="57" t="str">
        <f t="shared" si="28"/>
        <v>I</v>
      </c>
      <c r="H85" s="58">
        <f>IF(G85="I",$K85,IF(G85="II",$K85-SUM(H$8:H84),IF(G85="III",$K85-SUM(H$8:H84),IF(G85="IV",$K85-SUM(H$8:H84),IF(G85="V",1-SUM(H$8:H84)," ")))))</f>
        <v>0</v>
      </c>
      <c r="I85" s="66" t="str">
        <f t="shared" si="29"/>
        <v/>
      </c>
      <c r="J85" s="61" t="str">
        <f>IF(I85="A",$K85,IF(I85="B",$K85-SUM(J$8:J84),IF(I85="C",$K85-SUM(J$8:J84),IF(I85="D",$K85-SUM(J$8:J84),IF(I85="E",1-SUM(J$8:J84)," ")))))</f>
        <v xml:space="preserve"> </v>
      </c>
      <c r="K85" s="58">
        <f>IF(C$4=0,0,(SUM(D$8:D85)/C$4))</f>
        <v>0</v>
      </c>
      <c r="L85" s="62" t="str">
        <f t="shared" si="25"/>
        <v xml:space="preserve"> </v>
      </c>
      <c r="M85" s="58" t="str">
        <f>IF(U85=2,K85,IF(W85=2,K85-SUM(M$8:M84),IF(X85=2,K85-SUM(M$8:M84),IF(X84=2,1-SUM(M$8:M84)," "))))</f>
        <v xml:space="preserve"> </v>
      </c>
      <c r="N85" s="58" t="str">
        <f t="shared" si="30"/>
        <v xml:space="preserve"> </v>
      </c>
      <c r="P85" s="58" t="str">
        <f>IF(O85="Plus",$K85,IF(O85="Basis",$K85-SUM(P$8:P84),IF(O85="Breedte",$K85-SUM(P$8:P84),IF(O84="Breedte",1-SUM(P$8:P84)," "))))</f>
        <v xml:space="preserve"> </v>
      </c>
      <c r="Q85" s="56" t="str">
        <f t="shared" si="45"/>
        <v/>
      </c>
      <c r="R85" s="196">
        <f t="shared" si="31"/>
        <v>213</v>
      </c>
      <c r="S85" s="1">
        <f t="shared" si="40"/>
        <v>381</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381</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4">
        <f t="shared" si="26"/>
        <v>0</v>
      </c>
      <c r="B86" s="64">
        <f t="shared" si="27"/>
        <v>0</v>
      </c>
      <c r="C86" s="57">
        <f t="shared" si="39"/>
        <v>380</v>
      </c>
      <c r="F86" s="59">
        <f>IF(C86&lt;C$6,0,VLOOKUP(C86,index!$A:$M,11,0))</f>
        <v>212</v>
      </c>
      <c r="G86" s="57" t="str">
        <f t="shared" si="28"/>
        <v/>
      </c>
      <c r="H86" s="58" t="str">
        <f>IF(G86="I",$K86,IF(G86="II",$K86-SUM(H$8:H85),IF(G86="III",$K86-SUM(H$8:H85),IF(G86="IV",$K86-SUM(H$8:H85),IF(G86="V",1-SUM(H$8:H85)," ")))))</f>
        <v xml:space="preserve"> </v>
      </c>
      <c r="I86" s="66" t="str">
        <f t="shared" si="29"/>
        <v/>
      </c>
      <c r="J86" s="61" t="str">
        <f>IF(I86="A",$K86,IF(I86="B",$K86-SUM(J$8:J85),IF(I86="C",$K86-SUM(J$8:J85),IF(I86="D",$K86-SUM(J$8:J85),IF(I86="E",1-SUM(J$8:J85)," ")))))</f>
        <v xml:space="preserve"> </v>
      </c>
      <c r="K86" s="58">
        <f>IF(C$4=0,0,(SUM(D$8:D86)/C$4))</f>
        <v>0</v>
      </c>
      <c r="L86" s="62" t="str">
        <f t="shared" si="25"/>
        <v xml:space="preserve"> </v>
      </c>
      <c r="M86" s="58" t="str">
        <f>IF(U86=2,K86,IF(W86=2,K86-SUM(M$8:M85),IF(X86=2,K86-SUM(M$8:M85),IF(X85=2,1-SUM(M$8:M85)," "))))</f>
        <v xml:space="preserve"> </v>
      </c>
      <c r="N86" s="58" t="str">
        <f t="shared" si="30"/>
        <v xml:space="preserve"> </v>
      </c>
      <c r="P86" s="58" t="str">
        <f>IF(O86="Plus",$K86,IF(O86="Basis",$K86-SUM(P$8:P85),IF(O86="Breedte",$K86-SUM(P$8:P85),IF(O85="Breedte",1-SUM(P$8:P85)," "))))</f>
        <v xml:space="preserve"> </v>
      </c>
      <c r="Q86" s="56" t="str">
        <f t="shared" si="45"/>
        <v/>
      </c>
      <c r="R86" s="196">
        <f t="shared" si="31"/>
        <v>212</v>
      </c>
      <c r="S86" s="1">
        <f t="shared" si="40"/>
        <v>380</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380</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4">
        <f t="shared" si="26"/>
        <v>0</v>
      </c>
      <c r="B87" s="64">
        <f t="shared" si="27"/>
        <v>0</v>
      </c>
      <c r="C87" s="57">
        <f t="shared" si="39"/>
        <v>379</v>
      </c>
      <c r="F87" s="59">
        <f>IF(C87&lt;C$6,0,VLOOKUP(C87,index!$A:$M,11,0))</f>
        <v>212</v>
      </c>
      <c r="G87" s="57" t="str">
        <f t="shared" si="28"/>
        <v/>
      </c>
      <c r="H87" s="58" t="str">
        <f>IF(G87="I",$K87,IF(G87="II",$K87-SUM(H$8:H86),IF(G87="III",$K87-SUM(H$8:H86),IF(G87="IV",$K87-SUM(H$8:H86),IF(G87="V",1-SUM(H$8:H86)," ")))))</f>
        <v xml:space="preserve"> </v>
      </c>
      <c r="I87" s="66" t="str">
        <f t="shared" si="29"/>
        <v/>
      </c>
      <c r="J87" s="61" t="str">
        <f>IF(I87="A",$K87,IF(I87="B",$K87-SUM(J$8:J86),IF(I87="C",$K87-SUM(J$8:J86),IF(I87="D",$K87-SUM(J$8:J86),IF(I87="E",1-SUM(J$8:J86)," ")))))</f>
        <v xml:space="preserve"> </v>
      </c>
      <c r="K87" s="58">
        <f>IF(C$4=0,0,(SUM(D$8:D87)/C$4))</f>
        <v>0</v>
      </c>
      <c r="L87" s="62" t="str">
        <f t="shared" si="25"/>
        <v xml:space="preserve"> </v>
      </c>
      <c r="M87" s="58" t="str">
        <f>IF(U87=2,K87,IF(W87=2,K87-SUM(M$8:M86),IF(X87=2,K87-SUM(M$8:M86),IF(X86=2,1-SUM(M$8:M86)," "))))</f>
        <v xml:space="preserve"> </v>
      </c>
      <c r="N87" s="58" t="str">
        <f t="shared" si="30"/>
        <v xml:space="preserve"> </v>
      </c>
      <c r="P87" s="58" t="str">
        <f>IF(O87="Plus",$K87,IF(O87="Basis",$K87-SUM(P$8:P86),IF(O87="Breedte",$K87-SUM(P$8:P86),IF(O86="Breedte",1-SUM(P$8:P86)," "))))</f>
        <v xml:space="preserve"> </v>
      </c>
      <c r="Q87" s="56" t="str">
        <f t="shared" si="45"/>
        <v/>
      </c>
      <c r="R87" s="196">
        <f t="shared" si="31"/>
        <v>212</v>
      </c>
      <c r="S87" s="1">
        <f t="shared" si="40"/>
        <v>379</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379</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4">
        <f t="shared" si="26"/>
        <v>0</v>
      </c>
      <c r="B88" s="64">
        <f t="shared" si="27"/>
        <v>0</v>
      </c>
      <c r="C88" s="57">
        <f t="shared" si="39"/>
        <v>378</v>
      </c>
      <c r="F88" s="59">
        <f>IF(C88&lt;C$6,0,VLOOKUP(C88,index!$A:$M,11,0))</f>
        <v>211</v>
      </c>
      <c r="G88" s="57" t="str">
        <f t="shared" si="28"/>
        <v/>
      </c>
      <c r="H88" s="58" t="str">
        <f>IF(G88="I",$K88,IF(G88="II",$K88-SUM(H$8:H87),IF(G88="III",$K88-SUM(H$8:H87),IF(G88="IV",$K88-SUM(H$8:H87),IF(G88="V",1-SUM(H$8:H87)," ")))))</f>
        <v xml:space="preserve"> </v>
      </c>
      <c r="I88" s="66" t="str">
        <f t="shared" si="29"/>
        <v/>
      </c>
      <c r="J88" s="61" t="str">
        <f>IF(I88="A",$K88,IF(I88="B",$K88-SUM(J$8:J87),IF(I88="C",$K88-SUM(J$8:J87),IF(I88="D",$K88-SUM(J$8:J87),IF(I88="E",1-SUM(J$8:J87)," ")))))</f>
        <v xml:space="preserve"> </v>
      </c>
      <c r="K88" s="58">
        <f>IF(C$4=0,0,(SUM(D$8:D88)/C$4))</f>
        <v>0</v>
      </c>
      <c r="L88" s="62" t="str">
        <f t="shared" si="25"/>
        <v xml:space="preserve"> </v>
      </c>
      <c r="M88" s="58" t="str">
        <f>IF(U88=2,K88,IF(W88=2,K88-SUM(M$8:M87),IF(X88=2,K88-SUM(M$8:M87),IF(X87=2,1-SUM(M$8:M87)," "))))</f>
        <v xml:space="preserve"> </v>
      </c>
      <c r="N88" s="58" t="str">
        <f t="shared" si="30"/>
        <v xml:space="preserve"> </v>
      </c>
      <c r="P88" s="58" t="str">
        <f>IF(O88="Plus",$K88,IF(O88="Basis",$K88-SUM(P$8:P87),IF(O88="Breedte",$K88-SUM(P$8:P87),IF(O87="Breedte",1-SUM(P$8:P87)," "))))</f>
        <v xml:space="preserve"> </v>
      </c>
      <c r="Q88" s="56" t="str">
        <f t="shared" si="45"/>
        <v/>
      </c>
      <c r="R88" s="196">
        <f t="shared" si="31"/>
        <v>211</v>
      </c>
      <c r="S88" s="1">
        <f t="shared" si="40"/>
        <v>378</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378</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4">
        <f t="shared" si="26"/>
        <v>0</v>
      </c>
      <c r="B89" s="64">
        <f t="shared" si="27"/>
        <v>0</v>
      </c>
      <c r="C89" s="57">
        <f t="shared" si="39"/>
        <v>377</v>
      </c>
      <c r="F89" s="59">
        <f>IF(C89&lt;C$6,0,VLOOKUP(C89,index!$A:$M,11,0))</f>
        <v>211</v>
      </c>
      <c r="G89" s="57" t="str">
        <f t="shared" si="28"/>
        <v/>
      </c>
      <c r="H89" s="58" t="str">
        <f>IF(G89="I",$K89,IF(G89="II",$K89-SUM(H$8:H88),IF(G89="III",$K89-SUM(H$8:H88),IF(G89="IV",$K89-SUM(H$8:H88),IF(G89="V",1-SUM(H$8:H88)," ")))))</f>
        <v xml:space="preserve"> </v>
      </c>
      <c r="I89" s="66" t="str">
        <f t="shared" si="29"/>
        <v/>
      </c>
      <c r="J89" s="61" t="str">
        <f>IF(I89="A",$K89,IF(I89="B",$K89-SUM(J$8:J88),IF(I89="C",$K89-SUM(J$8:J88),IF(I89="D",$K89-SUM(J$8:J88),IF(I89="E",1-SUM(J$8:J88)," ")))))</f>
        <v xml:space="preserve"> </v>
      </c>
      <c r="K89" s="58">
        <f>IF(C$4=0,0,(SUM(D$8:D89)/C$4))</f>
        <v>0</v>
      </c>
      <c r="L89" s="62" t="str">
        <f t="shared" si="25"/>
        <v xml:space="preserve"> </v>
      </c>
      <c r="M89" s="58" t="str">
        <f>IF(U89=2,K89,IF(W89=2,K89-SUM(M$8:M88),IF(X89=2,K89-SUM(M$8:M88),IF(X88=2,1-SUM(M$8:M88)," "))))</f>
        <v xml:space="preserve"> </v>
      </c>
      <c r="N89" s="58" t="str">
        <f t="shared" si="30"/>
        <v xml:space="preserve"> </v>
      </c>
      <c r="P89" s="58" t="str">
        <f>IF(O89="Plus",$K89,IF(O89="Basis",$K89-SUM(P$8:P88),IF(O89="Breedte",$K89-SUM(P$8:P88),IF(O88="Breedte",1-SUM(P$8:P88)," "))))</f>
        <v xml:space="preserve"> </v>
      </c>
      <c r="Q89" s="56" t="str">
        <f t="shared" si="45"/>
        <v/>
      </c>
      <c r="R89" s="196">
        <f t="shared" si="31"/>
        <v>211</v>
      </c>
      <c r="S89" s="1">
        <f t="shared" si="40"/>
        <v>377</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377</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4">
        <f t="shared" si="26"/>
        <v>0</v>
      </c>
      <c r="B90" s="64">
        <f t="shared" si="27"/>
        <v>0</v>
      </c>
      <c r="C90" s="57">
        <f t="shared" si="39"/>
        <v>376</v>
      </c>
      <c r="F90" s="59">
        <f>IF(C90&lt;C$6,0,VLOOKUP(C90,index!$A:$M,11,0))</f>
        <v>210</v>
      </c>
      <c r="G90" s="57" t="str">
        <f t="shared" si="28"/>
        <v/>
      </c>
      <c r="H90" s="58" t="str">
        <f>IF(G90="I",$K90,IF(G90="II",$K90-SUM(H$8:H89),IF(G90="III",$K90-SUM(H$8:H89),IF(G90="IV",$K90-SUM(H$8:H89),IF(G90="V",1-SUM(H$8:H89)," ")))))</f>
        <v xml:space="preserve"> </v>
      </c>
      <c r="I90" s="66" t="str">
        <f t="shared" si="29"/>
        <v/>
      </c>
      <c r="J90" s="61" t="str">
        <f>IF(I90="A",$K90,IF(I90="B",$K90-SUM(J$8:J89),IF(I90="C",$K90-SUM(J$8:J89),IF(I90="D",$K90-SUM(J$8:J89),IF(I90="E",1-SUM(J$8:J89)," ")))))</f>
        <v xml:space="preserve"> </v>
      </c>
      <c r="K90" s="58">
        <f>IF(C$4=0,0,(SUM(D$8:D90)/C$4))</f>
        <v>0</v>
      </c>
      <c r="L90" s="62" t="str">
        <f t="shared" si="25"/>
        <v xml:space="preserve"> </v>
      </c>
      <c r="M90" s="58" t="str">
        <f>IF(U90=2,K90,IF(W90=2,K90-SUM(M$8:M89),IF(X90=2,K90-SUM(M$8:M89),IF(X89=2,1-SUM(M$8:M89)," "))))</f>
        <v xml:space="preserve"> </v>
      </c>
      <c r="N90" s="58" t="str">
        <f t="shared" si="30"/>
        <v xml:space="preserve"> </v>
      </c>
      <c r="P90" s="58" t="str">
        <f>IF(O90="Plus",$K90,IF(O90="Basis",$K90-SUM(P$8:P89),IF(O90="Breedte",$K90-SUM(P$8:P89),IF(O89="Breedte",1-SUM(P$8:P89)," "))))</f>
        <v xml:space="preserve"> </v>
      </c>
      <c r="Q90" s="56" t="str">
        <f t="shared" si="45"/>
        <v/>
      </c>
      <c r="R90" s="196">
        <f t="shared" si="31"/>
        <v>210</v>
      </c>
      <c r="S90" s="1">
        <f t="shared" si="40"/>
        <v>376</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376</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4">
        <f t="shared" si="26"/>
        <v>25</v>
      </c>
      <c r="B91" s="64">
        <f t="shared" si="27"/>
        <v>0</v>
      </c>
      <c r="C91" s="57">
        <f t="shared" si="39"/>
        <v>375</v>
      </c>
      <c r="F91" s="59">
        <f>IF(C91&lt;C$6,0,VLOOKUP(C91,index!$A:$M,11,0))</f>
        <v>210</v>
      </c>
      <c r="G91" s="57" t="str">
        <f t="shared" si="28"/>
        <v/>
      </c>
      <c r="H91" s="58" t="str">
        <f>IF(G91="I",$K91,IF(G91="II",$K91-SUM(H$8:H90),IF(G91="III",$K91-SUM(H$8:H90),IF(G91="IV",$K91-SUM(H$8:H90),IF(G91="V",1-SUM(H$8:H90)," ")))))</f>
        <v xml:space="preserve"> </v>
      </c>
      <c r="I91" s="66" t="str">
        <f t="shared" si="29"/>
        <v>A</v>
      </c>
      <c r="J91" s="61">
        <f>IF(I91="A",$K91,IF(I91="B",$K91-SUM(J$8:J90),IF(I91="C",$K91-SUM(J$8:J90),IF(I91="D",$K91-SUM(J$8:J90),IF(I91="E",1-SUM(J$8:J90)," ")))))</f>
        <v>0</v>
      </c>
      <c r="K91" s="58">
        <f>IF(C$4=0,0,(SUM(D$8:D91)/C$4))</f>
        <v>0</v>
      </c>
      <c r="L91" s="62" t="str">
        <f t="shared" si="25"/>
        <v xml:space="preserve"> </v>
      </c>
      <c r="M91" s="58" t="str">
        <f>IF(U91=2,K91,IF(W91=2,K91-SUM(M$8:M90),IF(X91=2,K91-SUM(M$8:M90),IF(X90=2,1-SUM(M$8:M90)," "))))</f>
        <v xml:space="preserve"> </v>
      </c>
      <c r="N91" s="58" t="str">
        <f t="shared" si="30"/>
        <v xml:space="preserve"> </v>
      </c>
      <c r="P91" s="58" t="str">
        <f>IF(O91="Plus",$K91,IF(O91="Basis",$K91-SUM(P$8:P90),IF(O91="Breedte",$K91-SUM(P$8:P90),IF(O90="Breedte",1-SUM(P$8:P90)," "))))</f>
        <v xml:space="preserve"> </v>
      </c>
      <c r="Q91" s="56" t="str">
        <f t="shared" si="45"/>
        <v/>
      </c>
      <c r="R91" s="196">
        <f t="shared" si="31"/>
        <v>210</v>
      </c>
      <c r="S91" s="1">
        <f t="shared" si="40"/>
        <v>375</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375</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4">
        <f t="shared" si="26"/>
        <v>0</v>
      </c>
      <c r="B92" s="64">
        <f t="shared" si="27"/>
        <v>0</v>
      </c>
      <c r="C92" s="57">
        <f t="shared" si="39"/>
        <v>374</v>
      </c>
      <c r="F92" s="59">
        <f>IF(C92&lt;C$6,0,VLOOKUP(C92,index!$A:$M,11,0))</f>
        <v>209</v>
      </c>
      <c r="G92" s="57" t="str">
        <f t="shared" si="28"/>
        <v/>
      </c>
      <c r="H92" s="58" t="str">
        <f>IF(G92="I",$K92,IF(G92="II",$K92-SUM(H$8:H91),IF(G92="III",$K92-SUM(H$8:H91),IF(G92="IV",$K92-SUM(H$8:H91),IF(G92="V",1-SUM(H$8:H91)," ")))))</f>
        <v xml:space="preserve"> </v>
      </c>
      <c r="I92" s="66" t="str">
        <f t="shared" si="29"/>
        <v/>
      </c>
      <c r="J92" s="61" t="str">
        <f>IF(I92="A",$K92,IF(I92="B",$K92-SUM(J$8:J91),IF(I92="C",$K92-SUM(J$8:J91),IF(I92="D",$K92-SUM(J$8:J91),IF(I92="E",1-SUM(J$8:J91)," ")))))</f>
        <v xml:space="preserve"> </v>
      </c>
      <c r="K92" s="58">
        <f>IF(C$4=0,0,(SUM(D$8:D92)/C$4))</f>
        <v>0</v>
      </c>
      <c r="L92" s="62" t="str">
        <f t="shared" si="25"/>
        <v xml:space="preserve"> </v>
      </c>
      <c r="M92" s="58" t="str">
        <f>IF(U92=2,K92,IF(W92=2,K92-SUM(M$8:M91),IF(X92=2,K92-SUM(M$8:M91),IF(X91=2,1-SUM(M$8:M91)," "))))</f>
        <v xml:space="preserve"> </v>
      </c>
      <c r="N92" s="58" t="str">
        <f t="shared" si="30"/>
        <v xml:space="preserve"> </v>
      </c>
      <c r="P92" s="58" t="str">
        <f>IF(O92="Plus",$K92,IF(O92="Basis",$K92-SUM(P$8:P91),IF(O92="Breedte",$K92-SUM(P$8:P91),IF(O91="Breedte",1-SUM(P$8:P91)," "))))</f>
        <v xml:space="preserve"> </v>
      </c>
      <c r="Q92" s="56" t="str">
        <f t="shared" si="45"/>
        <v/>
      </c>
      <c r="R92" s="196">
        <f t="shared" si="31"/>
        <v>209</v>
      </c>
      <c r="S92" s="1">
        <f t="shared" si="40"/>
        <v>374</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374</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4">
        <f t="shared" si="26"/>
        <v>0</v>
      </c>
      <c r="B93" s="64">
        <f t="shared" si="27"/>
        <v>0</v>
      </c>
      <c r="C93" s="57">
        <f t="shared" si="39"/>
        <v>373</v>
      </c>
      <c r="F93" s="59">
        <f>IF(C93&lt;C$6,0,VLOOKUP(C93,index!$A:$M,11,0))</f>
        <v>209</v>
      </c>
      <c r="G93" s="57" t="str">
        <f t="shared" si="28"/>
        <v/>
      </c>
      <c r="H93" s="58" t="str">
        <f>IF(G93="I",$K93,IF(G93="II",$K93-SUM(H$8:H92),IF(G93="III",$K93-SUM(H$8:H92),IF(G93="IV",$K93-SUM(H$8:H92),IF(G93="V",1-SUM(H$8:H92)," ")))))</f>
        <v xml:space="preserve"> </v>
      </c>
      <c r="I93" s="66" t="str">
        <f t="shared" si="29"/>
        <v/>
      </c>
      <c r="J93" s="61" t="str">
        <f>IF(I93="A",$K93,IF(I93="B",$K93-SUM(J$8:J92),IF(I93="C",$K93-SUM(J$8:J92),IF(I93="D",$K93-SUM(J$8:J92),IF(I93="E",1-SUM(J$8:J92)," ")))))</f>
        <v xml:space="preserve"> </v>
      </c>
      <c r="K93" s="58">
        <f>IF(C$4=0,0,(SUM(D$8:D93)/C$4))</f>
        <v>0</v>
      </c>
      <c r="L93" s="62" t="str">
        <f t="shared" si="25"/>
        <v xml:space="preserve"> </v>
      </c>
      <c r="M93" s="58" t="str">
        <f>IF(U93=2,K93,IF(W93=2,K93-SUM(M$8:M92),IF(X93=2,K93-SUM(M$8:M92),IF(X92=2,1-SUM(M$8:M92)," "))))</f>
        <v xml:space="preserve"> </v>
      </c>
      <c r="N93" s="58" t="str">
        <f t="shared" si="30"/>
        <v xml:space="preserve"> </v>
      </c>
      <c r="P93" s="58" t="str">
        <f>IF(O93="Plus",$K93,IF(O93="Basis",$K93-SUM(P$8:P92),IF(O93="Breedte",$K93-SUM(P$8:P92),IF(O92="Breedte",1-SUM(P$8:P92)," "))))</f>
        <v xml:space="preserve"> </v>
      </c>
      <c r="Q93" s="56" t="str">
        <f t="shared" si="45"/>
        <v/>
      </c>
      <c r="R93" s="196">
        <f t="shared" si="31"/>
        <v>209</v>
      </c>
      <c r="S93" s="1">
        <f t="shared" si="40"/>
        <v>373</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373</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4">
        <f t="shared" si="26"/>
        <v>0</v>
      </c>
      <c r="B94" s="64">
        <f t="shared" si="27"/>
        <v>0</v>
      </c>
      <c r="C94" s="57">
        <f t="shared" si="39"/>
        <v>372</v>
      </c>
      <c r="F94" s="59">
        <f>IF(C94&lt;C$6,0,VLOOKUP(C94,index!$A:$M,11,0))</f>
        <v>208</v>
      </c>
      <c r="G94" s="57" t="str">
        <f t="shared" si="28"/>
        <v/>
      </c>
      <c r="H94" s="58" t="str">
        <f>IF(G94="I",$K94,IF(G94="II",$K94-SUM(H$8:H93),IF(G94="III",$K94-SUM(H$8:H93),IF(G94="IV",$K94-SUM(H$8:H93),IF(G94="V",1-SUM(H$8:H93)," ")))))</f>
        <v xml:space="preserve"> </v>
      </c>
      <c r="I94" s="66" t="str">
        <f t="shared" si="29"/>
        <v/>
      </c>
      <c r="J94" s="61" t="str">
        <f>IF(I94="A",$K94,IF(I94="B",$K94-SUM(J$8:J93),IF(I94="C",$K94-SUM(J$8:J93),IF(I94="D",$K94-SUM(J$8:J93),IF(I94="E",1-SUM(J$8:J93)," ")))))</f>
        <v xml:space="preserve"> </v>
      </c>
      <c r="K94" s="58">
        <f>IF(C$4=0,0,(SUM(D$8:D94)/C$4))</f>
        <v>0</v>
      </c>
      <c r="L94" s="62" t="str">
        <f t="shared" si="25"/>
        <v xml:space="preserve"> </v>
      </c>
      <c r="M94" s="58" t="str">
        <f>IF(U94=2,K94,IF(W94=2,K94-SUM(M$8:M93),IF(X94=2,K94-SUM(M$8:M93),IF(X93=2,1-SUM(M$8:M93)," "))))</f>
        <v xml:space="preserve"> </v>
      </c>
      <c r="N94" s="58" t="str">
        <f t="shared" si="30"/>
        <v xml:space="preserve"> </v>
      </c>
      <c r="P94" s="58" t="str">
        <f>IF(O94="Plus",$K94,IF(O94="Basis",$K94-SUM(P$8:P93),IF(O94="Breedte",$K94-SUM(P$8:P93),IF(O93="Breedte",1-SUM(P$8:P93)," "))))</f>
        <v xml:space="preserve"> </v>
      </c>
      <c r="Q94" s="56" t="str">
        <f t="shared" si="45"/>
        <v/>
      </c>
      <c r="R94" s="196">
        <f t="shared" si="31"/>
        <v>208</v>
      </c>
      <c r="S94" s="1">
        <f t="shared" si="40"/>
        <v>372</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372</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4">
        <f t="shared" si="26"/>
        <v>0</v>
      </c>
      <c r="B95" s="64">
        <f t="shared" si="27"/>
        <v>0</v>
      </c>
      <c r="C95" s="57">
        <f t="shared" si="39"/>
        <v>371</v>
      </c>
      <c r="F95" s="59">
        <f>IF(C95&lt;C$6,0,VLOOKUP(C95,index!$A:$M,11,0))</f>
        <v>208</v>
      </c>
      <c r="G95" s="57" t="str">
        <f t="shared" si="28"/>
        <v/>
      </c>
      <c r="H95" s="58" t="str">
        <f>IF(G95="I",$K95,IF(G95="II",$K95-SUM(H$8:H94),IF(G95="III",$K95-SUM(H$8:H94),IF(G95="IV",$K95-SUM(H$8:H94),IF(G95="V",1-SUM(H$8:H94)," ")))))</f>
        <v xml:space="preserve"> </v>
      </c>
      <c r="I95" s="66" t="str">
        <f t="shared" si="29"/>
        <v/>
      </c>
      <c r="J95" s="61" t="str">
        <f>IF(I95="A",$K95,IF(I95="B",$K95-SUM(J$8:J94),IF(I95="C",$K95-SUM(J$8:J94),IF(I95="D",$K95-SUM(J$8:J94),IF(I95="E",1-SUM(J$8:J94)," ")))))</f>
        <v xml:space="preserve"> </v>
      </c>
      <c r="K95" s="58">
        <f>IF(C$4=0,0,(SUM(D$8:D95)/C$4))</f>
        <v>0</v>
      </c>
      <c r="L95" s="62" t="str">
        <f t="shared" si="25"/>
        <v xml:space="preserve"> </v>
      </c>
      <c r="M95" s="58" t="str">
        <f>IF(U95=2,K95,IF(W95=2,K95-SUM(M$8:M94),IF(X95=2,K95-SUM(M$8:M94),IF(X94=2,1-SUM(M$8:M94)," "))))</f>
        <v xml:space="preserve"> </v>
      </c>
      <c r="N95" s="58" t="str">
        <f t="shared" si="30"/>
        <v xml:space="preserve"> </v>
      </c>
      <c r="P95" s="58" t="str">
        <f>IF(O95="Plus",$K95,IF(O95="Basis",$K95-SUM(P$8:P94),IF(O95="Breedte",$K95-SUM(P$8:P94),IF(O94="Breedte",1-SUM(P$8:P94)," "))))</f>
        <v xml:space="preserve"> </v>
      </c>
      <c r="Q95" s="56" t="str">
        <f t="shared" si="45"/>
        <v/>
      </c>
      <c r="R95" s="196">
        <f t="shared" si="31"/>
        <v>208</v>
      </c>
      <c r="S95" s="1">
        <f t="shared" si="40"/>
        <v>371</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371</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4">
        <f t="shared" si="26"/>
        <v>0</v>
      </c>
      <c r="B96" s="64">
        <f t="shared" si="27"/>
        <v>0</v>
      </c>
      <c r="C96" s="57">
        <f t="shared" si="39"/>
        <v>370</v>
      </c>
      <c r="F96" s="59">
        <f>IF(C96&lt;C$6,0,VLOOKUP(C96,index!$A:$M,11,0))</f>
        <v>207</v>
      </c>
      <c r="G96" s="57" t="str">
        <f t="shared" si="28"/>
        <v/>
      </c>
      <c r="H96" s="58" t="str">
        <f>IF(G96="I",$K96,IF(G96="II",$K96-SUM(H$8:H95),IF(G96="III",$K96-SUM(H$8:H95),IF(G96="IV",$K96-SUM(H$8:H95),IF(G96="V",1-SUM(H$8:H95)," ")))))</f>
        <v xml:space="preserve"> </v>
      </c>
      <c r="I96" s="66" t="str">
        <f t="shared" si="29"/>
        <v/>
      </c>
      <c r="J96" s="61" t="str">
        <f>IF(I96="A",$K96,IF(I96="B",$K96-SUM(J$8:J95),IF(I96="C",$K96-SUM(J$8:J95),IF(I96="D",$K96-SUM(J$8:J95),IF(I96="E",1-SUM(J$8:J95)," ")))))</f>
        <v xml:space="preserve"> </v>
      </c>
      <c r="K96" s="58">
        <f>IF(C$4=0,0,(SUM(D$8:D96)/C$4))</f>
        <v>0</v>
      </c>
      <c r="L96" s="62" t="str">
        <f t="shared" si="25"/>
        <v xml:space="preserve"> </v>
      </c>
      <c r="M96" s="58" t="str">
        <f>IF(U96=2,K96,IF(W96=2,K96-SUM(M$8:M95),IF(X96=2,K96-SUM(M$8:M95),IF(X95=2,1-SUM(M$8:M95)," "))))</f>
        <v xml:space="preserve"> </v>
      </c>
      <c r="N96" s="58" t="str">
        <f t="shared" si="30"/>
        <v xml:space="preserve"> </v>
      </c>
      <c r="P96" s="58" t="str">
        <f>IF(O96="Plus",$K96,IF(O96="Basis",$K96-SUM(P$8:P95),IF(O96="Breedte",$K96-SUM(P$8:P95),IF(O95="Breedte",1-SUM(P$8:P95)," "))))</f>
        <v xml:space="preserve"> </v>
      </c>
      <c r="Q96" s="56" t="str">
        <f t="shared" si="45"/>
        <v/>
      </c>
      <c r="R96" s="196">
        <f t="shared" si="31"/>
        <v>207</v>
      </c>
      <c r="S96" s="1">
        <f t="shared" si="40"/>
        <v>370</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370</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4">
        <f t="shared" si="26"/>
        <v>0</v>
      </c>
      <c r="B97" s="64">
        <f t="shared" si="27"/>
        <v>0</v>
      </c>
      <c r="C97" s="57">
        <f t="shared" si="39"/>
        <v>369</v>
      </c>
      <c r="F97" s="59">
        <f>IF(C97&lt;C$6,0,VLOOKUP(C97,index!$A:$M,11,0))</f>
        <v>207</v>
      </c>
      <c r="G97" s="57" t="str">
        <f t="shared" si="28"/>
        <v/>
      </c>
      <c r="H97" s="58" t="str">
        <f>IF(G97="I",$K97,IF(G97="II",$K97-SUM(H$8:H96),IF(G97="III",$K97-SUM(H$8:H96),IF(G97="IV",$K97-SUM(H$8:H96),IF(G97="V",1-SUM(H$8:H96)," ")))))</f>
        <v xml:space="preserve"> </v>
      </c>
      <c r="I97" s="66" t="str">
        <f t="shared" si="29"/>
        <v/>
      </c>
      <c r="J97" s="61" t="str">
        <f>IF(I97="A",$K97,IF(I97="B",$K97-SUM(J$8:J96),IF(I97="C",$K97-SUM(J$8:J96),IF(I97="D",$K97-SUM(J$8:J96),IF(I97="E",1-SUM(J$8:J96)," ")))))</f>
        <v xml:space="preserve"> </v>
      </c>
      <c r="K97" s="58">
        <f>IF(C$4=0,0,(SUM(D$8:D97)/C$4))</f>
        <v>0</v>
      </c>
      <c r="L97" s="62" t="str">
        <f t="shared" si="25"/>
        <v xml:space="preserve"> </v>
      </c>
      <c r="M97" s="58" t="str">
        <f>IF(U97=2,K97,IF(W97=2,K97-SUM(M$8:M96),IF(X97=2,K97-SUM(M$8:M96),IF(X96=2,1-SUM(M$8:M96)," "))))</f>
        <v xml:space="preserve"> </v>
      </c>
      <c r="N97" s="58" t="str">
        <f t="shared" si="30"/>
        <v xml:space="preserve"> </v>
      </c>
      <c r="P97" s="58" t="str">
        <f>IF(O97="Plus",$K97,IF(O97="Basis",$K97-SUM(P$8:P96),IF(O97="Breedte",$K97-SUM(P$8:P96),IF(O96="Breedte",1-SUM(P$8:P96)," "))))</f>
        <v xml:space="preserve"> </v>
      </c>
      <c r="Q97" s="56" t="str">
        <f t="shared" si="45"/>
        <v/>
      </c>
      <c r="R97" s="196">
        <f t="shared" si="31"/>
        <v>207</v>
      </c>
      <c r="S97" s="1">
        <f t="shared" si="40"/>
        <v>369</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369</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4">
        <f t="shared" si="26"/>
        <v>0</v>
      </c>
      <c r="B98" s="64">
        <f t="shared" si="27"/>
        <v>0</v>
      </c>
      <c r="C98" s="57">
        <f t="shared" si="39"/>
        <v>368</v>
      </c>
      <c r="F98" s="59">
        <f>IF(C98&lt;C$6,0,VLOOKUP(C98,index!$A:$M,11,0))</f>
        <v>206</v>
      </c>
      <c r="G98" s="57" t="str">
        <f t="shared" si="28"/>
        <v/>
      </c>
      <c r="H98" s="58" t="str">
        <f>IF(G98="I",$K98,IF(G98="II",$K98-SUM(H$8:H97),IF(G98="III",$K98-SUM(H$8:H97),IF(G98="IV",$K98-SUM(H$8:H97),IF(G98="V",1-SUM(H$8:H97)," ")))))</f>
        <v xml:space="preserve"> </v>
      </c>
      <c r="I98" s="66" t="str">
        <f t="shared" si="29"/>
        <v/>
      </c>
      <c r="J98" s="61" t="str">
        <f>IF(I98="A",$K98,IF(I98="B",$K98-SUM(J$8:J97),IF(I98="C",$K98-SUM(J$8:J97),IF(I98="D",$K98-SUM(J$8:J97),IF(I98="E",1-SUM(J$8:J97)," ")))))</f>
        <v xml:space="preserve"> </v>
      </c>
      <c r="K98" s="58">
        <f>IF(C$4=0,0,(SUM(D$8:D98)/C$4))</f>
        <v>0</v>
      </c>
      <c r="L98" s="62" t="str">
        <f t="shared" si="25"/>
        <v xml:space="preserve"> </v>
      </c>
      <c r="M98" s="58" t="str">
        <f>IF(U98=2,K98,IF(W98=2,K98-SUM(M$8:M97),IF(X98=2,K98-SUM(M$8:M97),IF(X97=2,1-SUM(M$8:M97)," "))))</f>
        <v xml:space="preserve"> </v>
      </c>
      <c r="N98" s="58" t="str">
        <f t="shared" si="30"/>
        <v xml:space="preserve"> </v>
      </c>
      <c r="P98" s="58" t="str">
        <f>IF(O98="Plus",$K98,IF(O98="Basis",$K98-SUM(P$8:P97),IF(O98="Breedte",$K98-SUM(P$8:P97),IF(O97="Breedte",1-SUM(P$8:P97)," "))))</f>
        <v xml:space="preserve"> </v>
      </c>
      <c r="Q98" s="56" t="str">
        <f t="shared" si="45"/>
        <v/>
      </c>
      <c r="R98" s="196">
        <f t="shared" si="31"/>
        <v>206</v>
      </c>
      <c r="S98" s="1">
        <f t="shared" si="40"/>
        <v>368</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368</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4">
        <f t="shared" si="26"/>
        <v>0</v>
      </c>
      <c r="B99" s="64">
        <f t="shared" si="27"/>
        <v>0</v>
      </c>
      <c r="C99" s="57">
        <f t="shared" si="39"/>
        <v>367</v>
      </c>
      <c r="F99" s="59">
        <f>IF(C99&lt;C$6,0,VLOOKUP(C99,index!$A:$M,11,0))</f>
        <v>206</v>
      </c>
      <c r="G99" s="57" t="str">
        <f t="shared" si="28"/>
        <v/>
      </c>
      <c r="H99" s="58" t="str">
        <f>IF(G99="I",$K99,IF(G99="II",$K99-SUM(H$8:H98),IF(G99="III",$K99-SUM(H$8:H98),IF(G99="IV",$K99-SUM(H$8:H98),IF(G99="V",1-SUM(H$8:H98)," ")))))</f>
        <v xml:space="preserve"> </v>
      </c>
      <c r="I99" s="66" t="str">
        <f t="shared" si="29"/>
        <v/>
      </c>
      <c r="J99" s="61" t="str">
        <f>IF(I99="A",$K99,IF(I99="B",$K99-SUM(J$8:J98),IF(I99="C",$K99-SUM(J$8:J98),IF(I99="D",$K99-SUM(J$8:J98),IF(I99="E",1-SUM(J$8:J98)," ")))))</f>
        <v xml:space="preserve"> </v>
      </c>
      <c r="K99" s="58">
        <f>IF(C$4=0,0,(SUM(D$8:D99)/C$4))</f>
        <v>0</v>
      </c>
      <c r="L99" s="62" t="str">
        <f t="shared" si="25"/>
        <v xml:space="preserve"> </v>
      </c>
      <c r="M99" s="58" t="str">
        <f>IF(U99=2,K99,IF(W99=2,K99-SUM(M$8:M98),IF(X99=2,K99-SUM(M$8:M98),IF(X98=2,1-SUM(M$8:M98)," "))))</f>
        <v xml:space="preserve"> </v>
      </c>
      <c r="N99" s="58" t="str">
        <f t="shared" si="30"/>
        <v xml:space="preserve"> </v>
      </c>
      <c r="P99" s="58" t="str">
        <f>IF(O99="Plus",$K99,IF(O99="Basis",$K99-SUM(P$8:P98),IF(O99="Breedte",$K99-SUM(P$8:P98),IF(O98="Breedte",1-SUM(P$8:P98)," "))))</f>
        <v xml:space="preserve"> </v>
      </c>
      <c r="Q99" s="56" t="str">
        <f t="shared" si="45"/>
        <v/>
      </c>
      <c r="R99" s="196">
        <f t="shared" si="31"/>
        <v>206</v>
      </c>
      <c r="S99" s="1">
        <f t="shared" si="40"/>
        <v>367</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367</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4">
        <f t="shared" si="26"/>
        <v>0</v>
      </c>
      <c r="B100" s="64">
        <f t="shared" si="27"/>
        <v>0</v>
      </c>
      <c r="C100" s="57">
        <f t="shared" si="39"/>
        <v>366</v>
      </c>
      <c r="F100" s="59">
        <f>IF(C100&lt;C$6,0,VLOOKUP(C100,index!$A:$M,11,0))</f>
        <v>205</v>
      </c>
      <c r="G100" s="57" t="str">
        <f t="shared" si="28"/>
        <v/>
      </c>
      <c r="H100" s="58" t="str">
        <f>IF(G100="I",$K100,IF(G100="II",$K100-SUM(H$8:H99),IF(G100="III",$K100-SUM(H$8:H99),IF(G100="IV",$K100-SUM(H$8:H99),IF(G100="V",1-SUM(H$8:H99)," ")))))</f>
        <v xml:space="preserve"> </v>
      </c>
      <c r="I100" s="66" t="str">
        <f t="shared" si="29"/>
        <v/>
      </c>
      <c r="J100" s="61" t="str">
        <f>IF(I100="A",$K100,IF(I100="B",$K100-SUM(J$8:J99),IF(I100="C",$K100-SUM(J$8:J99),IF(I100="D",$K100-SUM(J$8:J99),IF(I100="E",1-SUM(J$8:J99)," ")))))</f>
        <v xml:space="preserve"> </v>
      </c>
      <c r="K100" s="58">
        <f>IF(C$4=0,0,(SUM(D$8:D100)/C$4))</f>
        <v>0</v>
      </c>
      <c r="L100" s="62" t="str">
        <f t="shared" si="25"/>
        <v xml:space="preserve"> </v>
      </c>
      <c r="M100" s="58" t="str">
        <f>IF(U100=2,K100,IF(W100=2,K100-SUM(M$8:M99),IF(X100=2,K100-SUM(M$8:M99),IF(X99=2,1-SUM(M$8:M99)," "))))</f>
        <v xml:space="preserve"> </v>
      </c>
      <c r="N100" s="58" t="str">
        <f t="shared" si="30"/>
        <v xml:space="preserve"> </v>
      </c>
      <c r="P100" s="58" t="str">
        <f>IF(O100="Plus",$K100,IF(O100="Basis",$K100-SUM(P$8:P99),IF(O100="Breedte",$K100-SUM(P$8:P99),IF(O99="Breedte",1-SUM(P$8:P99)," "))))</f>
        <v xml:space="preserve"> </v>
      </c>
      <c r="Q100" s="56" t="str">
        <f t="shared" si="45"/>
        <v/>
      </c>
      <c r="R100" s="196">
        <f t="shared" si="31"/>
        <v>205</v>
      </c>
      <c r="S100" s="1">
        <f t="shared" si="40"/>
        <v>366</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366</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4">
        <f t="shared" si="26"/>
        <v>0</v>
      </c>
      <c r="B101" s="64">
        <f t="shared" si="27"/>
        <v>0</v>
      </c>
      <c r="C101" s="57">
        <f t="shared" si="39"/>
        <v>365</v>
      </c>
      <c r="F101" s="59">
        <f>IF(C101&lt;C$6,0,VLOOKUP(C101,index!$A:$M,11,0))</f>
        <v>204</v>
      </c>
      <c r="G101" s="57" t="str">
        <f t="shared" si="28"/>
        <v/>
      </c>
      <c r="H101" s="58" t="str">
        <f>IF(G101="I",$K101,IF(G101="II",$K101-SUM(H$8:H100),IF(G101="III",$K101-SUM(H$8:H100),IF(G101="IV",$K101-SUM(H$8:H100),IF(G101="V",1-SUM(H$8:H100)," ")))))</f>
        <v xml:space="preserve"> </v>
      </c>
      <c r="I101" s="66" t="str">
        <f t="shared" si="29"/>
        <v/>
      </c>
      <c r="J101" s="61" t="str">
        <f>IF(I101="A",$K101,IF(I101="B",$K101-SUM(J$8:J100),IF(I101="C",$K101-SUM(J$8:J100),IF(I101="D",$K101-SUM(J$8:J100),IF(I101="E",1-SUM(J$8:J100)," ")))))</f>
        <v xml:space="preserve"> </v>
      </c>
      <c r="K101" s="58">
        <f>IF(C$4=0,0,(SUM(D$8:D101)/C$4))</f>
        <v>0</v>
      </c>
      <c r="L101" s="62" t="str">
        <f t="shared" si="25"/>
        <v xml:space="preserve"> </v>
      </c>
      <c r="M101" s="58" t="str">
        <f>IF(U101=2,K101,IF(W101=2,K101-SUM(M$8:M100),IF(X101=2,K101-SUM(M$8:M100),IF(X100=2,1-SUM(M$8:M100)," "))))</f>
        <v xml:space="preserve"> </v>
      </c>
      <c r="N101" s="58" t="str">
        <f t="shared" si="30"/>
        <v xml:space="preserve"> </v>
      </c>
      <c r="P101" s="58" t="str">
        <f>IF(O101="Plus",$K101,IF(O101="Basis",$K101-SUM(P$8:P100),IF(O101="Breedte",$K101-SUM(P$8:P100),IF(O100="Breedte",1-SUM(P$8:P100)," "))))</f>
        <v xml:space="preserve"> </v>
      </c>
      <c r="Q101" s="56" t="str">
        <f t="shared" si="45"/>
        <v/>
      </c>
      <c r="R101" s="196">
        <f t="shared" si="31"/>
        <v>204</v>
      </c>
      <c r="S101" s="1">
        <f t="shared" si="40"/>
        <v>365</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365</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4">
        <f t="shared" si="26"/>
        <v>0</v>
      </c>
      <c r="B102" s="64">
        <f t="shared" si="27"/>
        <v>20</v>
      </c>
      <c r="C102" s="57">
        <f t="shared" si="39"/>
        <v>364</v>
      </c>
      <c r="F102" s="59">
        <f>IF(C102&lt;C$6,0,VLOOKUP(C102,index!$A:$M,11,0))</f>
        <v>204</v>
      </c>
      <c r="G102" s="57" t="str">
        <f t="shared" si="28"/>
        <v>II</v>
      </c>
      <c r="H102" s="58">
        <f>IF(G102="I",$K102,IF(G102="II",$K102-SUM(H$8:H101),IF(G102="III",$K102-SUM(H$8:H101),IF(G102="IV",$K102-SUM(H$8:H101),IF(G102="V",1-SUM(H$8:H101)," ")))))</f>
        <v>0</v>
      </c>
      <c r="I102" s="66" t="str">
        <f t="shared" si="29"/>
        <v/>
      </c>
      <c r="J102" s="61" t="str">
        <f>IF(I102="A",$K102,IF(I102="B",$K102-SUM(J$8:J101),IF(I102="C",$K102-SUM(J$8:J101),IF(I102="D",$K102-SUM(J$8:J101),IF(I102="E",1-SUM(J$8:J101)," ")))))</f>
        <v xml:space="preserve"> </v>
      </c>
      <c r="K102" s="58">
        <f>IF(C$4=0,0,(SUM(D$8:D102)/C$4))</f>
        <v>0</v>
      </c>
      <c r="L102" s="62" t="str">
        <f t="shared" si="25"/>
        <v xml:space="preserve"> </v>
      </c>
      <c r="M102" s="58" t="str">
        <f>IF(U102=2,K102,IF(W102=2,K102-SUM(M$8:M101),IF(X102=2,K102-SUM(M$8:M101),IF(X101=2,1-SUM(M$8:M101)," "))))</f>
        <v xml:space="preserve"> </v>
      </c>
      <c r="N102" s="58" t="str">
        <f t="shared" si="30"/>
        <v xml:space="preserve"> </v>
      </c>
      <c r="P102" s="58" t="str">
        <f>IF(O102="Plus",$K102,IF(O102="Basis",$K102-SUM(P$8:P101),IF(O102="Breedte",$K102-SUM(P$8:P101),IF(O101="Breedte",1-SUM(P$8:P101)," "))))</f>
        <v xml:space="preserve"> </v>
      </c>
      <c r="Q102" s="56" t="str">
        <f t="shared" si="45"/>
        <v/>
      </c>
      <c r="R102" s="196">
        <f t="shared" si="31"/>
        <v>204</v>
      </c>
      <c r="S102" s="1">
        <f t="shared" si="40"/>
        <v>364</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364</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4">
        <f t="shared" si="26"/>
        <v>0</v>
      </c>
      <c r="B103" s="64">
        <f t="shared" si="27"/>
        <v>0</v>
      </c>
      <c r="C103" s="57">
        <f t="shared" si="39"/>
        <v>363</v>
      </c>
      <c r="F103" s="59">
        <f>IF(C103&lt;C$6,0,VLOOKUP(C103,index!$A:$M,11,0))</f>
        <v>203</v>
      </c>
      <c r="G103" s="57" t="str">
        <f t="shared" si="28"/>
        <v/>
      </c>
      <c r="H103" s="58" t="str">
        <f>IF(G103="I",$K103,IF(G103="II",$K103-SUM(H$8:H102),IF(G103="III",$K103-SUM(H$8:H102),IF(G103="IV",$K103-SUM(H$8:H102),IF(G103="V",1-SUM(H$8:H102)," ")))))</f>
        <v xml:space="preserve"> </v>
      </c>
      <c r="I103" s="66" t="str">
        <f t="shared" si="29"/>
        <v/>
      </c>
      <c r="J103" s="61" t="str">
        <f>IF(I103="A",$K103,IF(I103="B",$K103-SUM(J$8:J102),IF(I103="C",$K103-SUM(J$8:J102),IF(I103="D",$K103-SUM(J$8:J102),IF(I103="E",1-SUM(J$8:J102)," ")))))</f>
        <v xml:space="preserve"> </v>
      </c>
      <c r="K103" s="58">
        <f>IF(C$4=0,0,(SUM(D$8:D103)/C$4))</f>
        <v>0</v>
      </c>
      <c r="L103" s="62" t="str">
        <f t="shared" si="25"/>
        <v xml:space="preserve"> </v>
      </c>
      <c r="M103" s="58" t="str">
        <f>IF(U103=2,K103,IF(W103=2,K103-SUM(M$8:M102),IF(X103=2,K103-SUM(M$8:M102),IF(X102=2,1-SUM(M$8:M102)," "))))</f>
        <v xml:space="preserve"> </v>
      </c>
      <c r="N103" s="58" t="str">
        <f t="shared" si="30"/>
        <v xml:space="preserve"> </v>
      </c>
      <c r="P103" s="58" t="str">
        <f>IF(O103="Plus",$K103,IF(O103="Basis",$K103-SUM(P$8:P102),IF(O103="Breedte",$K103-SUM(P$8:P102),IF(O102="Breedte",1-SUM(P$8:P102)," "))))</f>
        <v xml:space="preserve"> </v>
      </c>
      <c r="Q103" s="56" t="str">
        <f t="shared" si="45"/>
        <v/>
      </c>
      <c r="R103" s="196">
        <f t="shared" si="31"/>
        <v>203</v>
      </c>
      <c r="S103" s="1">
        <f t="shared" si="40"/>
        <v>363</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363</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4">
        <f t="shared" si="26"/>
        <v>0</v>
      </c>
      <c r="B104" s="64">
        <f t="shared" si="27"/>
        <v>0</v>
      </c>
      <c r="C104" s="57">
        <f t="shared" si="39"/>
        <v>362</v>
      </c>
      <c r="F104" s="59">
        <f>IF(C104&lt;C$6,0,VLOOKUP(C104,index!$A:$M,11,0))</f>
        <v>203</v>
      </c>
      <c r="G104" s="57" t="str">
        <f t="shared" si="28"/>
        <v/>
      </c>
      <c r="H104" s="58" t="str">
        <f>IF(G104="I",$K104,IF(G104="II",$K104-SUM(H$8:H103),IF(G104="III",$K104-SUM(H$8:H103),IF(G104="IV",$K104-SUM(H$8:H103),IF(G104="V",1-SUM(H$8:H103)," ")))))</f>
        <v xml:space="preserve"> </v>
      </c>
      <c r="I104" s="66" t="str">
        <f t="shared" si="29"/>
        <v/>
      </c>
      <c r="J104" s="61" t="str">
        <f>IF(I104="A",$K104,IF(I104="B",$K104-SUM(J$8:J103),IF(I104="C",$K104-SUM(J$8:J103),IF(I104="D",$K104-SUM(J$8:J103),IF(I104="E",1-SUM(J$8:J103)," ")))))</f>
        <v xml:space="preserve"> </v>
      </c>
      <c r="K104" s="58">
        <f>IF(C$4=0,0,(SUM(D$8:D104)/C$4))</f>
        <v>0</v>
      </c>
      <c r="L104" s="62" t="str">
        <f t="shared" si="25"/>
        <v xml:space="preserve"> </v>
      </c>
      <c r="M104" s="58" t="str">
        <f>IF(U104=2,K104,IF(W104=2,K104-SUM(M$8:M103),IF(X104=2,K104-SUM(M$8:M103),IF(X103=2,1-SUM(M$8:M103)," "))))</f>
        <v xml:space="preserve"> </v>
      </c>
      <c r="N104" s="58" t="str">
        <f t="shared" si="30"/>
        <v xml:space="preserve"> </v>
      </c>
      <c r="P104" s="58" t="str">
        <f>IF(O104="Plus",$K104,IF(O104="Basis",$K104-SUM(P$8:P103),IF(O104="Breedte",$K104-SUM(P$8:P103),IF(O103="Breedte",1-SUM(P$8:P103)," "))))</f>
        <v xml:space="preserve"> </v>
      </c>
      <c r="Q104" s="56" t="str">
        <f t="shared" si="45"/>
        <v/>
      </c>
      <c r="R104" s="196">
        <f t="shared" si="31"/>
        <v>203</v>
      </c>
      <c r="S104" s="1">
        <f t="shared" si="40"/>
        <v>362</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362</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4">
        <f t="shared" si="26"/>
        <v>0</v>
      </c>
      <c r="B105" s="64">
        <f t="shared" si="27"/>
        <v>0</v>
      </c>
      <c r="C105" s="57">
        <f t="shared" si="39"/>
        <v>361</v>
      </c>
      <c r="F105" s="59">
        <f>IF(C105&lt;C$6,0,VLOOKUP(C105,index!$A:$M,11,0))</f>
        <v>202</v>
      </c>
      <c r="G105" s="57" t="str">
        <f t="shared" si="28"/>
        <v/>
      </c>
      <c r="H105" s="58" t="str">
        <f>IF(G105="I",$K105,IF(G105="II",$K105-SUM(H$8:H104),IF(G105="III",$K105-SUM(H$8:H104),IF(G105="IV",$K105-SUM(H$8:H104),IF(G105="V",1-SUM(H$8:H104)," ")))))</f>
        <v xml:space="preserve"> </v>
      </c>
      <c r="I105" s="66" t="str">
        <f t="shared" si="29"/>
        <v/>
      </c>
      <c r="J105" s="61" t="str">
        <f>IF(I105="A",$K105,IF(I105="B",$K105-SUM(J$8:J104),IF(I105="C",$K105-SUM(J$8:J104),IF(I105="D",$K105-SUM(J$8:J104),IF(I105="E",1-SUM(J$8:J104)," ")))))</f>
        <v xml:space="preserve"> </v>
      </c>
      <c r="K105" s="58">
        <f>IF(C$4=0,0,(SUM(D$8:D105)/C$4))</f>
        <v>0</v>
      </c>
      <c r="L105" s="62" t="str">
        <f t="shared" si="25"/>
        <v xml:space="preserve"> </v>
      </c>
      <c r="M105" s="58" t="str">
        <f>IF(U105=2,K105,IF(W105=2,K105-SUM(M$8:M104),IF(X105=2,K105-SUM(M$8:M104),IF(X104=2,1-SUM(M$8:M104)," "))))</f>
        <v xml:space="preserve"> </v>
      </c>
      <c r="N105" s="58" t="str">
        <f t="shared" si="30"/>
        <v xml:space="preserve"> </v>
      </c>
      <c r="P105" s="58" t="str">
        <f>IF(O105="Plus",$K105,IF(O105="Basis",$K105-SUM(P$8:P104),IF(O105="Breedte",$K105-SUM(P$8:P104),IF(O104="Breedte",1-SUM(P$8:P104)," "))))</f>
        <v xml:space="preserve"> </v>
      </c>
      <c r="Q105" s="56" t="str">
        <f t="shared" si="45"/>
        <v/>
      </c>
      <c r="R105" s="196">
        <f t="shared" si="31"/>
        <v>202</v>
      </c>
      <c r="S105" s="1">
        <f t="shared" si="40"/>
        <v>361</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361</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4">
        <f t="shared" si="26"/>
        <v>0</v>
      </c>
      <c r="B106" s="64">
        <f t="shared" si="27"/>
        <v>0</v>
      </c>
      <c r="C106" s="57">
        <f t="shared" si="39"/>
        <v>360</v>
      </c>
      <c r="F106" s="59">
        <f>IF(C106&lt;C$6,0,VLOOKUP(C106,index!$A:$M,11,0))</f>
        <v>202</v>
      </c>
      <c r="G106" s="57" t="str">
        <f t="shared" si="28"/>
        <v/>
      </c>
      <c r="H106" s="58" t="str">
        <f>IF(G106="I",$K106,IF(G106="II",$K106-SUM(H$8:H105),IF(G106="III",$K106-SUM(H$8:H105),IF(G106="IV",$K106-SUM(H$8:H105),IF(G106="V",1-SUM(H$8:H105)," ")))))</f>
        <v xml:space="preserve"> </v>
      </c>
      <c r="I106" s="66" t="str">
        <f t="shared" si="29"/>
        <v/>
      </c>
      <c r="J106" s="61" t="str">
        <f>IF(I106="A",$K106,IF(I106="B",$K106-SUM(J$8:J105),IF(I106="C",$K106-SUM(J$8:J105),IF(I106="D",$K106-SUM(J$8:J105),IF(I106="E",1-SUM(J$8:J105)," ")))))</f>
        <v xml:space="preserve"> </v>
      </c>
      <c r="K106" s="58">
        <f>IF(C$4=0,0,(SUM(D$8:D106)/C$4))</f>
        <v>0</v>
      </c>
      <c r="L106" s="62" t="str">
        <f t="shared" si="25"/>
        <v xml:space="preserve"> </v>
      </c>
      <c r="M106" s="58" t="str">
        <f>IF(U106=2,K106,IF(W106=2,K106-SUM(M$8:M105),IF(X106=2,K106-SUM(M$8:M105),IF(X105=2,1-SUM(M$8:M105)," "))))</f>
        <v xml:space="preserve"> </v>
      </c>
      <c r="N106" s="58" t="str">
        <f t="shared" si="30"/>
        <v xml:space="preserve"> </v>
      </c>
      <c r="P106" s="58" t="str">
        <f>IF(O106="Plus",$K106,IF(O106="Basis",$K106-SUM(P$8:P105),IF(O106="Breedte",$K106-SUM(P$8:P105),IF(O105="Breedte",1-SUM(P$8:P105)," "))))</f>
        <v xml:space="preserve"> </v>
      </c>
      <c r="Q106" s="56" t="str">
        <f t="shared" si="45"/>
        <v/>
      </c>
      <c r="R106" s="196">
        <f t="shared" si="31"/>
        <v>202</v>
      </c>
      <c r="S106" s="1">
        <f t="shared" si="40"/>
        <v>360</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360</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4">
        <f t="shared" si="26"/>
        <v>0</v>
      </c>
      <c r="B107" s="64">
        <f t="shared" si="27"/>
        <v>0</v>
      </c>
      <c r="C107" s="57">
        <f t="shared" si="39"/>
        <v>359</v>
      </c>
      <c r="F107" s="59">
        <f>IF(C107&lt;C$6,0,VLOOKUP(C107,index!$A:$M,11,0))</f>
        <v>201</v>
      </c>
      <c r="G107" s="57" t="str">
        <f t="shared" si="28"/>
        <v/>
      </c>
      <c r="H107" s="58" t="str">
        <f>IF(G107="I",$K107,IF(G107="II",$K107-SUM(H$8:H106),IF(G107="III",$K107-SUM(H$8:H106),IF(G107="IV",$K107-SUM(H$8:H106),IF(G107="V",1-SUM(H$8:H106)," ")))))</f>
        <v xml:space="preserve"> </v>
      </c>
      <c r="I107" s="66" t="str">
        <f t="shared" si="29"/>
        <v/>
      </c>
      <c r="J107" s="61" t="str">
        <f>IF(I107="A",$K107,IF(I107="B",$K107-SUM(J$8:J106),IF(I107="C",$K107-SUM(J$8:J106),IF(I107="D",$K107-SUM(J$8:J106),IF(I107="E",1-SUM(J$8:J106)," ")))))</f>
        <v xml:space="preserve"> </v>
      </c>
      <c r="K107" s="58">
        <f>IF(C$4=0,0,(SUM(D$8:D107)/C$4))</f>
        <v>0</v>
      </c>
      <c r="L107" s="62" t="str">
        <f t="shared" si="25"/>
        <v xml:space="preserve"> </v>
      </c>
      <c r="M107" s="58" t="str">
        <f>IF(U107=2,K107,IF(W107=2,K107-SUM(M$8:M106),IF(X107=2,K107-SUM(M$8:M106),IF(X106=2,1-SUM(M$8:M106)," "))))</f>
        <v xml:space="preserve"> </v>
      </c>
      <c r="N107" s="58" t="str">
        <f t="shared" si="30"/>
        <v xml:space="preserve"> </v>
      </c>
      <c r="P107" s="58" t="str">
        <f>IF(O107="Plus",$K107,IF(O107="Basis",$K107-SUM(P$8:P106),IF(O107="Breedte",$K107-SUM(P$8:P106),IF(O106="Breedte",1-SUM(P$8:P106)," "))))</f>
        <v xml:space="preserve"> </v>
      </c>
      <c r="Q107" s="56" t="str">
        <f t="shared" si="45"/>
        <v/>
      </c>
      <c r="R107" s="196">
        <f t="shared" si="31"/>
        <v>201</v>
      </c>
      <c r="S107" s="1">
        <f t="shared" si="40"/>
        <v>359</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359</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4">
        <f t="shared" si="26"/>
        <v>0</v>
      </c>
      <c r="B108" s="64">
        <f t="shared" si="27"/>
        <v>0</v>
      </c>
      <c r="C108" s="57">
        <f t="shared" si="39"/>
        <v>358</v>
      </c>
      <c r="F108" s="59">
        <f>IF(C108&lt;C$6,0,VLOOKUP(C108,index!$A:$M,11,0))</f>
        <v>201</v>
      </c>
      <c r="G108" s="57" t="str">
        <f t="shared" si="28"/>
        <v/>
      </c>
      <c r="H108" s="58" t="str">
        <f>IF(G108="I",$K108,IF(G108="II",$K108-SUM(H$8:H107),IF(G108="III",$K108-SUM(H$8:H107),IF(G108="IV",$K108-SUM(H$8:H107),IF(G108="V",1-SUM(H$8:H107)," ")))))</f>
        <v xml:space="preserve"> </v>
      </c>
      <c r="I108" s="66" t="str">
        <f t="shared" si="29"/>
        <v/>
      </c>
      <c r="J108" s="61" t="str">
        <f>IF(I108="A",$K108,IF(I108="B",$K108-SUM(J$8:J107),IF(I108="C",$K108-SUM(J$8:J107),IF(I108="D",$K108-SUM(J$8:J107),IF(I108="E",1-SUM(J$8:J107)," ")))))</f>
        <v xml:space="preserve"> </v>
      </c>
      <c r="K108" s="58">
        <f>IF(C$4=0,0,(SUM(D$8:D108)/C$4))</f>
        <v>0</v>
      </c>
      <c r="L108" s="62" t="str">
        <f t="shared" si="25"/>
        <v xml:space="preserve"> </v>
      </c>
      <c r="M108" s="58" t="str">
        <f>IF(U108=2,K108,IF(W108=2,K108-SUM(M$8:M107),IF(X108=2,K108-SUM(M$8:M107),IF(X107=2,1-SUM(M$8:M107)," "))))</f>
        <v xml:space="preserve"> </v>
      </c>
      <c r="N108" s="58" t="str">
        <f t="shared" si="30"/>
        <v xml:space="preserve"> </v>
      </c>
      <c r="P108" s="58" t="str">
        <f>IF(O108="Plus",$K108,IF(O108="Basis",$K108-SUM(P$8:P107),IF(O108="Breedte",$K108-SUM(P$8:P107),IF(O107="Breedte",1-SUM(P$8:P107)," "))))</f>
        <v xml:space="preserve"> </v>
      </c>
      <c r="Q108" s="56" t="str">
        <f t="shared" si="45"/>
        <v/>
      </c>
      <c r="R108" s="196">
        <f t="shared" si="31"/>
        <v>201</v>
      </c>
      <c r="S108" s="1">
        <f t="shared" si="40"/>
        <v>358</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358</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4">
        <f t="shared" si="26"/>
        <v>0</v>
      </c>
      <c r="B109" s="64">
        <f t="shared" si="27"/>
        <v>0</v>
      </c>
      <c r="C109" s="57">
        <f t="shared" si="39"/>
        <v>357</v>
      </c>
      <c r="F109" s="59">
        <f>IF(C109&lt;C$6,0,VLOOKUP(C109,index!$A:$M,11,0))</f>
        <v>200</v>
      </c>
      <c r="G109" s="57" t="str">
        <f t="shared" si="28"/>
        <v/>
      </c>
      <c r="H109" s="58" t="str">
        <f>IF(G109="I",$K109,IF(G109="II",$K109-SUM(H$8:H108),IF(G109="III",$K109-SUM(H$8:H108),IF(G109="IV",$K109-SUM(H$8:H108),IF(G109="V",1-SUM(H$8:H108)," ")))))</f>
        <v xml:space="preserve"> </v>
      </c>
      <c r="I109" s="66" t="str">
        <f t="shared" si="29"/>
        <v/>
      </c>
      <c r="J109" s="61" t="str">
        <f>IF(I109="A",$K109,IF(I109="B",$K109-SUM(J$8:J108),IF(I109="C",$K109-SUM(J$8:J108),IF(I109="D",$K109-SUM(J$8:J108),IF(I109="E",1-SUM(J$8:J108)," ")))))</f>
        <v xml:space="preserve"> </v>
      </c>
      <c r="K109" s="58">
        <f>IF(C$4=0,0,(SUM(D$8:D109)/C$4))</f>
        <v>0</v>
      </c>
      <c r="L109" s="62" t="str">
        <f t="shared" si="25"/>
        <v xml:space="preserve"> </v>
      </c>
      <c r="M109" s="58" t="str">
        <f>IF(U109=2,K109,IF(W109=2,K109-SUM(M$8:M108),IF(X109=2,K109-SUM(M$8:M108),IF(X108=2,1-SUM(M$8:M108)," "))))</f>
        <v xml:space="preserve"> </v>
      </c>
      <c r="N109" s="58" t="str">
        <f t="shared" si="30"/>
        <v xml:space="preserve"> </v>
      </c>
      <c r="P109" s="58" t="str">
        <f>IF(O109="Plus",$K109,IF(O109="Basis",$K109-SUM(P$8:P108),IF(O109="Breedte",$K109-SUM(P$8:P108),IF(O108="Breedte",1-SUM(P$8:P108)," "))))</f>
        <v xml:space="preserve"> </v>
      </c>
      <c r="Q109" s="56" t="str">
        <f t="shared" si="45"/>
        <v/>
      </c>
      <c r="R109" s="196">
        <f t="shared" si="31"/>
        <v>200</v>
      </c>
      <c r="S109" s="1">
        <f t="shared" si="40"/>
        <v>357</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357</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4">
        <f t="shared" si="26"/>
        <v>25</v>
      </c>
      <c r="B110" s="64">
        <f t="shared" si="27"/>
        <v>0</v>
      </c>
      <c r="C110" s="57">
        <f t="shared" si="39"/>
        <v>356</v>
      </c>
      <c r="F110" s="59">
        <f>IF(C110&lt;C$6,0,VLOOKUP(C110,index!$A:$M,11,0))</f>
        <v>200</v>
      </c>
      <c r="G110" s="57" t="str">
        <f t="shared" si="28"/>
        <v/>
      </c>
      <c r="H110" s="58" t="str">
        <f>IF(G110="I",$K110,IF(G110="II",$K110-SUM(H$8:H109),IF(G110="III",$K110-SUM(H$8:H109),IF(G110="IV",$K110-SUM(H$8:H109),IF(G110="V",1-SUM(H$8:H109)," ")))))</f>
        <v xml:space="preserve"> </v>
      </c>
      <c r="I110" s="66" t="str">
        <f t="shared" si="29"/>
        <v>B</v>
      </c>
      <c r="J110" s="61">
        <f>IF(I110="A",$K110,IF(I110="B",$K110-SUM(J$8:J109),IF(I110="C",$K110-SUM(J$8:J109),IF(I110="D",$K110-SUM(J$8:J109),IF(I110="E",1-SUM(J$8:J109)," ")))))</f>
        <v>0</v>
      </c>
      <c r="K110" s="58">
        <f>IF(C$4=0,0,(SUM(D$8:D110)/C$4))</f>
        <v>0</v>
      </c>
      <c r="L110" s="62" t="str">
        <f t="shared" si="25"/>
        <v xml:space="preserve"> </v>
      </c>
      <c r="M110" s="58" t="str">
        <f>IF(U110=2,K110,IF(W110=2,K110-SUM(M$8:M109),IF(X110=2,K110-SUM(M$8:M109),IF(X109=2,1-SUM(M$8:M109)," "))))</f>
        <v xml:space="preserve"> </v>
      </c>
      <c r="N110" s="58" t="str">
        <f t="shared" si="30"/>
        <v xml:space="preserve"> </v>
      </c>
      <c r="P110" s="58" t="str">
        <f>IF(O110="Plus",$K110,IF(O110="Basis",$K110-SUM(P$8:P109),IF(O110="Breedte",$K110-SUM(P$8:P109),IF(O109="Breedte",1-SUM(P$8:P109)," "))))</f>
        <v xml:space="preserve"> </v>
      </c>
      <c r="Q110" s="56" t="str">
        <f t="shared" si="45"/>
        <v/>
      </c>
      <c r="R110" s="196">
        <f t="shared" si="31"/>
        <v>200</v>
      </c>
      <c r="S110" s="1">
        <f t="shared" si="40"/>
        <v>356</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356</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4">
        <f t="shared" si="26"/>
        <v>0</v>
      </c>
      <c r="B111" s="64">
        <f t="shared" si="27"/>
        <v>0</v>
      </c>
      <c r="C111" s="57">
        <f t="shared" si="39"/>
        <v>355</v>
      </c>
      <c r="F111" s="59">
        <f>IF(C111&lt;C$6,0,VLOOKUP(C111,index!$A:$M,11,0))</f>
        <v>199</v>
      </c>
      <c r="G111" s="57" t="str">
        <f t="shared" si="28"/>
        <v/>
      </c>
      <c r="H111" s="58" t="str">
        <f>IF(G111="I",$K111,IF(G111="II",$K111-SUM(H$8:H110),IF(G111="III",$K111-SUM(H$8:H110),IF(G111="IV",$K111-SUM(H$8:H110),IF(G111="V",1-SUM(H$8:H110)," ")))))</f>
        <v xml:space="preserve"> </v>
      </c>
      <c r="I111" s="66" t="str">
        <f t="shared" si="29"/>
        <v/>
      </c>
      <c r="J111" s="61" t="str">
        <f>IF(I111="A",$K111,IF(I111="B",$K111-SUM(J$8:J110),IF(I111="C",$K111-SUM(J$8:J110),IF(I111="D",$K111-SUM(J$8:J110),IF(I111="E",1-SUM(J$8:J110)," ")))))</f>
        <v xml:space="preserve"> </v>
      </c>
      <c r="K111" s="58">
        <f>IF(C$4=0,0,(SUM(D$8:D111)/C$4))</f>
        <v>0</v>
      </c>
      <c r="L111" s="62" t="str">
        <f t="shared" si="25"/>
        <v xml:space="preserve"> </v>
      </c>
      <c r="M111" s="58" t="str">
        <f>IF(U111=2,K111,IF(W111=2,K111-SUM(M$8:M110),IF(X111=2,K111-SUM(M$8:M110),IF(X110=2,1-SUM(M$8:M110)," "))))</f>
        <v xml:space="preserve"> </v>
      </c>
      <c r="N111" s="58" t="str">
        <f t="shared" si="30"/>
        <v xml:space="preserve"> </v>
      </c>
      <c r="P111" s="58" t="str">
        <f>IF(O111="Plus",$K111,IF(O111="Basis",$K111-SUM(P$8:P110),IF(O111="Breedte",$K111-SUM(P$8:P110),IF(O110="Breedte",1-SUM(P$8:P110)," "))))</f>
        <v xml:space="preserve"> </v>
      </c>
      <c r="Q111" s="56" t="str">
        <f t="shared" si="45"/>
        <v/>
      </c>
      <c r="R111" s="196">
        <f t="shared" si="31"/>
        <v>199</v>
      </c>
      <c r="S111" s="1">
        <f t="shared" si="40"/>
        <v>355</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355</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4">
        <f t="shared" si="26"/>
        <v>0</v>
      </c>
      <c r="B112" s="64">
        <f t="shared" si="27"/>
        <v>0</v>
      </c>
      <c r="C112" s="57">
        <f t="shared" si="39"/>
        <v>354</v>
      </c>
      <c r="F112" s="59">
        <f>IF(C112&lt;C$6,0,VLOOKUP(C112,index!$A:$M,11,0))</f>
        <v>199</v>
      </c>
      <c r="G112" s="57" t="str">
        <f t="shared" si="28"/>
        <v/>
      </c>
      <c r="H112" s="58" t="str">
        <f>IF(G112="I",$K112,IF(G112="II",$K112-SUM(H$8:H111),IF(G112="III",$K112-SUM(H$8:H111),IF(G112="IV",$K112-SUM(H$8:H111),IF(G112="V",1-SUM(H$8:H111)," ")))))</f>
        <v xml:space="preserve"> </v>
      </c>
      <c r="I112" s="66" t="str">
        <f t="shared" si="29"/>
        <v/>
      </c>
      <c r="J112" s="61" t="str">
        <f>IF(I112="A",$K112,IF(I112="B",$K112-SUM(J$8:J111),IF(I112="C",$K112-SUM(J$8:J111),IF(I112="D",$K112-SUM(J$8:J111),IF(I112="E",1-SUM(J$8:J111)," ")))))</f>
        <v xml:space="preserve"> </v>
      </c>
      <c r="K112" s="58">
        <f>IF(C$4=0,0,(SUM(D$8:D112)/C$4))</f>
        <v>0</v>
      </c>
      <c r="L112" s="62" t="str">
        <f t="shared" si="25"/>
        <v xml:space="preserve"> </v>
      </c>
      <c r="M112" s="58" t="str">
        <f>IF(U112=2,K112,IF(W112=2,K112-SUM(M$8:M111),IF(X112=2,K112-SUM(M$8:M111),IF(X111=2,1-SUM(M$8:M111)," "))))</f>
        <v xml:space="preserve"> </v>
      </c>
      <c r="N112" s="58" t="str">
        <f t="shared" si="30"/>
        <v xml:space="preserve"> </v>
      </c>
      <c r="P112" s="58" t="str">
        <f>IF(O112="Plus",$K112,IF(O112="Basis",$K112-SUM(P$8:P111),IF(O112="Breedte",$K112-SUM(P$8:P111),IF(O111="Breedte",1-SUM(P$8:P111)," "))))</f>
        <v xml:space="preserve"> </v>
      </c>
      <c r="Q112" s="56" t="str">
        <f t="shared" si="45"/>
        <v/>
      </c>
      <c r="R112" s="196">
        <f t="shared" si="31"/>
        <v>199</v>
      </c>
      <c r="S112" s="1">
        <f t="shared" si="40"/>
        <v>354</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354</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4">
        <f t="shared" si="26"/>
        <v>0</v>
      </c>
      <c r="B113" s="64">
        <f t="shared" si="27"/>
        <v>0</v>
      </c>
      <c r="C113" s="57">
        <f t="shared" si="39"/>
        <v>353</v>
      </c>
      <c r="F113" s="59">
        <f>IF(C113&lt;C$6,0,VLOOKUP(C113,index!$A:$M,11,0))</f>
        <v>198</v>
      </c>
      <c r="G113" s="57" t="str">
        <f t="shared" si="28"/>
        <v/>
      </c>
      <c r="H113" s="58" t="str">
        <f>IF(G113="I",$K113,IF(G113="II",$K113-SUM(H$8:H112),IF(G113="III",$K113-SUM(H$8:H112),IF(G113="IV",$K113-SUM(H$8:H112),IF(G113="V",1-SUM(H$8:H112)," ")))))</f>
        <v xml:space="preserve"> </v>
      </c>
      <c r="I113" s="66" t="str">
        <f t="shared" si="29"/>
        <v/>
      </c>
      <c r="J113" s="61" t="str">
        <f>IF(I113="A",$K113,IF(I113="B",$K113-SUM(J$8:J112),IF(I113="C",$K113-SUM(J$8:J112),IF(I113="D",$K113-SUM(J$8:J112),IF(I113="E",1-SUM(J$8:J112)," ")))))</f>
        <v xml:space="preserve"> </v>
      </c>
      <c r="K113" s="58">
        <f>IF(C$4=0,0,(SUM(D$8:D113)/C$4))</f>
        <v>0</v>
      </c>
      <c r="L113" s="62" t="str">
        <f t="shared" si="25"/>
        <v xml:space="preserve"> </v>
      </c>
      <c r="M113" s="58" t="str">
        <f>IF(U113=2,K113,IF(W113=2,K113-SUM(M$8:M112),IF(X113=2,K113-SUM(M$8:M112),IF(X112=2,1-SUM(M$8:M112)," "))))</f>
        <v xml:space="preserve"> </v>
      </c>
      <c r="N113" s="58" t="str">
        <f t="shared" si="30"/>
        <v xml:space="preserve"> </v>
      </c>
      <c r="P113" s="58" t="str">
        <f>IF(O113="Plus",$K113,IF(O113="Basis",$K113-SUM(P$8:P112),IF(O113="Breedte",$K113-SUM(P$8:P112),IF(O112="Breedte",1-SUM(P$8:P112)," "))))</f>
        <v xml:space="preserve"> </v>
      </c>
      <c r="Q113" s="56" t="str">
        <f t="shared" si="45"/>
        <v/>
      </c>
      <c r="R113" s="196">
        <f t="shared" si="31"/>
        <v>198</v>
      </c>
      <c r="S113" s="1">
        <f t="shared" si="40"/>
        <v>353</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353</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4">
        <f t="shared" si="26"/>
        <v>0</v>
      </c>
      <c r="B114" s="64">
        <f t="shared" si="27"/>
        <v>0</v>
      </c>
      <c r="C114" s="57">
        <f t="shared" si="39"/>
        <v>352</v>
      </c>
      <c r="F114" s="59">
        <f>IF(C114&lt;C$6,0,VLOOKUP(C114,index!$A:$M,11,0))</f>
        <v>197</v>
      </c>
      <c r="G114" s="57" t="str">
        <f t="shared" si="28"/>
        <v/>
      </c>
      <c r="H114" s="58" t="str">
        <f>IF(G114="I",$K114,IF(G114="II",$K114-SUM(H$8:H113),IF(G114="III",$K114-SUM(H$8:H113),IF(G114="IV",$K114-SUM(H$8:H113),IF(G114="V",1-SUM(H$8:H113)," ")))))</f>
        <v xml:space="preserve"> </v>
      </c>
      <c r="I114" s="66" t="str">
        <f t="shared" si="29"/>
        <v/>
      </c>
      <c r="J114" s="61" t="str">
        <f>IF(I114="A",$K114,IF(I114="B",$K114-SUM(J$8:J113),IF(I114="C",$K114-SUM(J$8:J113),IF(I114="D",$K114-SUM(J$8:J113),IF(I114="E",1-SUM(J$8:J113)," ")))))</f>
        <v xml:space="preserve"> </v>
      </c>
      <c r="K114" s="58">
        <f>IF(C$4=0,0,(SUM(D$8:D114)/C$4))</f>
        <v>0</v>
      </c>
      <c r="L114" s="62" t="str">
        <f t="shared" si="25"/>
        <v xml:space="preserve"> </v>
      </c>
      <c r="M114" s="58" t="str">
        <f>IF(U114=2,K114,IF(W114=2,K114-SUM(M$8:M113),IF(X114=2,K114-SUM(M$8:M113),IF(X113=2,1-SUM(M$8:M113)," "))))</f>
        <v xml:space="preserve"> </v>
      </c>
      <c r="N114" s="58" t="str">
        <f t="shared" si="30"/>
        <v xml:space="preserve"> </v>
      </c>
      <c r="P114" s="58" t="str">
        <f>IF(O114="Plus",$K114,IF(O114="Basis",$K114-SUM(P$8:P113),IF(O114="Breedte",$K114-SUM(P$8:P113),IF(O113="Breedte",1-SUM(P$8:P113)," "))))</f>
        <v xml:space="preserve"> </v>
      </c>
      <c r="Q114" s="56" t="str">
        <f t="shared" si="45"/>
        <v/>
      </c>
      <c r="R114" s="196">
        <f t="shared" si="31"/>
        <v>197</v>
      </c>
      <c r="S114" s="1">
        <f t="shared" si="40"/>
        <v>352</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352</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4">
        <f t="shared" si="26"/>
        <v>0</v>
      </c>
      <c r="B115" s="64">
        <f t="shared" si="27"/>
        <v>0</v>
      </c>
      <c r="C115" s="57">
        <f t="shared" si="39"/>
        <v>351</v>
      </c>
      <c r="F115" s="59">
        <f>IF(C115&lt;C$6,0,VLOOKUP(C115,index!$A:$M,11,0))</f>
        <v>197</v>
      </c>
      <c r="G115" s="57" t="str">
        <f t="shared" si="28"/>
        <v/>
      </c>
      <c r="H115" s="58" t="str">
        <f>IF(G115="I",$K115,IF(G115="II",$K115-SUM(H$8:H114),IF(G115="III",$K115-SUM(H$8:H114),IF(G115="IV",$K115-SUM(H$8:H114),IF(G115="V",1-SUM(H$8:H114)," ")))))</f>
        <v xml:space="preserve"> </v>
      </c>
      <c r="I115" s="66" t="str">
        <f t="shared" si="29"/>
        <v/>
      </c>
      <c r="J115" s="61" t="str">
        <f>IF(I115="A",$K115,IF(I115="B",$K115-SUM(J$8:J114),IF(I115="C",$K115-SUM(J$8:J114),IF(I115="D",$K115-SUM(J$8:J114),IF(I115="E",1-SUM(J$8:J114)," ")))))</f>
        <v xml:space="preserve"> </v>
      </c>
      <c r="K115" s="58">
        <f>IF(C$4=0,0,(SUM(D$8:D115)/C$4))</f>
        <v>0</v>
      </c>
      <c r="L115" s="62" t="str">
        <f t="shared" si="25"/>
        <v xml:space="preserve"> </v>
      </c>
      <c r="M115" s="58" t="str">
        <f>IF(U115=2,K115,IF(W115=2,K115-SUM(M$8:M114),IF(X115=2,K115-SUM(M$8:M114),IF(X114=2,1-SUM(M$8:M114)," "))))</f>
        <v xml:space="preserve"> </v>
      </c>
      <c r="N115" s="58" t="str">
        <f t="shared" si="30"/>
        <v xml:space="preserve"> </v>
      </c>
      <c r="P115" s="58" t="str">
        <f>IF(O115="Plus",$K115,IF(O115="Basis",$K115-SUM(P$8:P114),IF(O115="Breedte",$K115-SUM(P$8:P114),IF(O114="Breedte",1-SUM(P$8:P114)," "))))</f>
        <v xml:space="preserve"> </v>
      </c>
      <c r="Q115" s="56" t="str">
        <f t="shared" si="45"/>
        <v/>
      </c>
      <c r="R115" s="196">
        <f t="shared" si="31"/>
        <v>197</v>
      </c>
      <c r="S115" s="1">
        <f t="shared" si="40"/>
        <v>351</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351</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4">
        <f t="shared" si="26"/>
        <v>0</v>
      </c>
      <c r="B116" s="64">
        <f t="shared" si="27"/>
        <v>0</v>
      </c>
      <c r="C116" s="57">
        <f t="shared" si="39"/>
        <v>350</v>
      </c>
      <c r="F116" s="59">
        <f>IF(C116&lt;C$6,0,VLOOKUP(C116,index!$A:$M,11,0))</f>
        <v>196</v>
      </c>
      <c r="G116" s="57" t="str">
        <f t="shared" si="28"/>
        <v/>
      </c>
      <c r="H116" s="58" t="str">
        <f>IF(G116="I",$K116,IF(G116="II",$K116-SUM(H$8:H115),IF(G116="III",$K116-SUM(H$8:H115),IF(G116="IV",$K116-SUM(H$8:H115),IF(G116="V",1-SUM(H$8:H115)," ")))))</f>
        <v xml:space="preserve"> </v>
      </c>
      <c r="I116" s="66" t="str">
        <f t="shared" si="29"/>
        <v/>
      </c>
      <c r="J116" s="61" t="str">
        <f>IF(I116="A",$K116,IF(I116="B",$K116-SUM(J$8:J115),IF(I116="C",$K116-SUM(J$8:J115),IF(I116="D",$K116-SUM(J$8:J115),IF(I116="E",1-SUM(J$8:J115)," ")))))</f>
        <v xml:space="preserve"> </v>
      </c>
      <c r="K116" s="58">
        <f>IF(C$4=0,0,(SUM(D$8:D116)/C$4))</f>
        <v>0</v>
      </c>
      <c r="L116" s="62" t="str">
        <f t="shared" si="25"/>
        <v xml:space="preserve"> </v>
      </c>
      <c r="M116" s="58" t="str">
        <f>IF(U116=2,K116,IF(W116=2,K116-SUM(M$8:M115),IF(X116=2,K116-SUM(M$8:M115),IF(X115=2,1-SUM(M$8:M115)," "))))</f>
        <v xml:space="preserve"> </v>
      </c>
      <c r="N116" s="58" t="str">
        <f t="shared" si="30"/>
        <v xml:space="preserve"> </v>
      </c>
      <c r="P116" s="58" t="str">
        <f>IF(O116="Plus",$K116,IF(O116="Basis",$K116-SUM(P$8:P115),IF(O116="Breedte",$K116-SUM(P$8:P115),IF(O115="Breedte",1-SUM(P$8:P115)," "))))</f>
        <v xml:space="preserve"> </v>
      </c>
      <c r="Q116" s="56" t="str">
        <f t="shared" si="45"/>
        <v/>
      </c>
      <c r="R116" s="196">
        <f t="shared" si="31"/>
        <v>196</v>
      </c>
      <c r="S116" s="1">
        <f t="shared" si="40"/>
        <v>350</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350</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4">
        <f t="shared" si="26"/>
        <v>0</v>
      </c>
      <c r="B117" s="64">
        <f t="shared" si="27"/>
        <v>20</v>
      </c>
      <c r="C117" s="57">
        <f t="shared" si="39"/>
        <v>349</v>
      </c>
      <c r="F117" s="59">
        <f>IF(C117&lt;C$6,0,VLOOKUP(C117,index!$A:$M,11,0))</f>
        <v>196</v>
      </c>
      <c r="G117" s="57" t="str">
        <f t="shared" si="28"/>
        <v>III</v>
      </c>
      <c r="H117" s="58">
        <f>IF(G117="I",$K117,IF(G117="II",$K117-SUM(H$8:H116),IF(G117="III",$K117-SUM(H$8:H116),IF(G117="IV",$K117-SUM(H$8:H116),IF(G117="V",1-SUM(H$8:H116)," ")))))</f>
        <v>0</v>
      </c>
      <c r="I117" s="66" t="str">
        <f t="shared" si="29"/>
        <v/>
      </c>
      <c r="J117" s="61" t="str">
        <f>IF(I117="A",$K117,IF(I117="B",$K117-SUM(J$8:J116),IF(I117="C",$K117-SUM(J$8:J116),IF(I117="D",$K117-SUM(J$8:J116),IF(I117="E",1-SUM(J$8:J116)," ")))))</f>
        <v xml:space="preserve"> </v>
      </c>
      <c r="K117" s="58">
        <f>IF(C$4=0,0,(SUM(D$8:D117)/C$4))</f>
        <v>0</v>
      </c>
      <c r="L117" s="62" t="str">
        <f t="shared" si="25"/>
        <v xml:space="preserve"> </v>
      </c>
      <c r="M117" s="58" t="str">
        <f>IF(U117=2,K117,IF(W117=2,K117-SUM(M$8:M116),IF(X117=2,K117-SUM(M$8:M116),IF(X116=2,1-SUM(M$8:M116)," "))))</f>
        <v xml:space="preserve"> </v>
      </c>
      <c r="N117" s="58" t="str">
        <f t="shared" si="30"/>
        <v xml:space="preserve"> </v>
      </c>
      <c r="P117" s="58" t="str">
        <f>IF(O117="Plus",$K117,IF(O117="Basis",$K117-SUM(P$8:P116),IF(O117="Breedte",$K117-SUM(P$8:P116),IF(O116="Breedte",1-SUM(P$8:P116)," "))))</f>
        <v xml:space="preserve"> </v>
      </c>
      <c r="Q117" s="56" t="str">
        <f t="shared" si="45"/>
        <v/>
      </c>
      <c r="R117" s="196">
        <f t="shared" si="31"/>
        <v>196</v>
      </c>
      <c r="S117" s="1">
        <f t="shared" si="40"/>
        <v>349</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349</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4">
        <f t="shared" si="26"/>
        <v>0</v>
      </c>
      <c r="B118" s="64">
        <f t="shared" si="27"/>
        <v>0</v>
      </c>
      <c r="C118" s="57">
        <f t="shared" si="39"/>
        <v>348</v>
      </c>
      <c r="F118" s="59">
        <f>IF(C118&lt;C$6,0,VLOOKUP(C118,index!$A:$M,11,0))</f>
        <v>195</v>
      </c>
      <c r="G118" s="57" t="str">
        <f t="shared" si="28"/>
        <v/>
      </c>
      <c r="H118" s="58" t="str">
        <f>IF(G118="I",$K118,IF(G118="II",$K118-SUM(H$8:H117),IF(G118="III",$K118-SUM(H$8:H117),IF(G118="IV",$K118-SUM(H$8:H117),IF(G118="V",1-SUM(H$8:H117)," ")))))</f>
        <v xml:space="preserve"> </v>
      </c>
      <c r="I118" s="66" t="str">
        <f t="shared" si="29"/>
        <v/>
      </c>
      <c r="J118" s="61" t="str">
        <f>IF(I118="A",$K118,IF(I118="B",$K118-SUM(J$8:J117),IF(I118="C",$K118-SUM(J$8:J117),IF(I118="D",$K118-SUM(J$8:J117),IF(I118="E",1-SUM(J$8:J117)," ")))))</f>
        <v xml:space="preserve"> </v>
      </c>
      <c r="K118" s="58">
        <f>IF(C$4=0,0,(SUM(D$8:D118)/C$4))</f>
        <v>0</v>
      </c>
      <c r="L118" s="62" t="str">
        <f t="shared" si="25"/>
        <v xml:space="preserve"> </v>
      </c>
      <c r="M118" s="58" t="str">
        <f>IF(U118=2,K118,IF(W118=2,K118-SUM(M$8:M117),IF(X118=2,K118-SUM(M$8:M117),IF(X117=2,1-SUM(M$8:M117)," "))))</f>
        <v xml:space="preserve"> </v>
      </c>
      <c r="N118" s="58" t="str">
        <f t="shared" si="30"/>
        <v xml:space="preserve"> </v>
      </c>
      <c r="P118" s="58" t="str">
        <f>IF(O118="Plus",$K118,IF(O118="Basis",$K118-SUM(P$8:P117),IF(O118="Breedte",$K118-SUM(P$8:P117),IF(O117="Breedte",1-SUM(P$8:P117)," "))))</f>
        <v xml:space="preserve"> </v>
      </c>
      <c r="Q118" s="56" t="str">
        <f t="shared" si="45"/>
        <v/>
      </c>
      <c r="R118" s="196">
        <f t="shared" si="31"/>
        <v>195</v>
      </c>
      <c r="S118" s="1">
        <f t="shared" si="40"/>
        <v>348</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348</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4">
        <f t="shared" si="26"/>
        <v>0</v>
      </c>
      <c r="B119" s="64">
        <f t="shared" si="27"/>
        <v>0</v>
      </c>
      <c r="C119" s="57">
        <f t="shared" si="39"/>
        <v>347</v>
      </c>
      <c r="F119" s="59">
        <f>IF(C119&lt;C$6,0,VLOOKUP(C119,index!$A:$M,11,0))</f>
        <v>195</v>
      </c>
      <c r="G119" s="57" t="str">
        <f t="shared" si="28"/>
        <v/>
      </c>
      <c r="H119" s="58" t="str">
        <f>IF(G119="I",$K119,IF(G119="II",$K119-SUM(H$8:H118),IF(G119="III",$K119-SUM(H$8:H118),IF(G119="IV",$K119-SUM(H$8:H118),IF(G119="V",1-SUM(H$8:H118)," ")))))</f>
        <v xml:space="preserve"> </v>
      </c>
      <c r="I119" s="66" t="str">
        <f t="shared" si="29"/>
        <v/>
      </c>
      <c r="J119" s="61" t="str">
        <f>IF(I119="A",$K119,IF(I119="B",$K119-SUM(J$8:J118),IF(I119="C",$K119-SUM(J$8:J118),IF(I119="D",$K119-SUM(J$8:J118),IF(I119="E",1-SUM(J$8:J118)," ")))))</f>
        <v xml:space="preserve"> </v>
      </c>
      <c r="K119" s="58">
        <f>IF(C$4=0,0,(SUM(D$8:D119)/C$4))</f>
        <v>0</v>
      </c>
      <c r="L119" s="62" t="str">
        <f t="shared" si="25"/>
        <v xml:space="preserve"> </v>
      </c>
      <c r="M119" s="58" t="str">
        <f>IF(U119=2,K119,IF(W119=2,K119-SUM(M$8:M118),IF(X119=2,K119-SUM(M$8:M118),IF(X118=2,1-SUM(M$8:M118)," "))))</f>
        <v xml:space="preserve"> </v>
      </c>
      <c r="N119" s="58" t="str">
        <f t="shared" si="30"/>
        <v xml:space="preserve"> </v>
      </c>
      <c r="P119" s="58" t="str">
        <f>IF(O119="Plus",$K119,IF(O119="Basis",$K119-SUM(P$8:P118),IF(O119="Breedte",$K119-SUM(P$8:P118),IF(O118="Breedte",1-SUM(P$8:P118)," "))))</f>
        <v xml:space="preserve"> </v>
      </c>
      <c r="Q119" s="56" t="str">
        <f t="shared" si="45"/>
        <v/>
      </c>
      <c r="R119" s="196">
        <f t="shared" si="31"/>
        <v>195</v>
      </c>
      <c r="S119" s="1">
        <f t="shared" si="40"/>
        <v>347</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347</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4">
        <f t="shared" si="26"/>
        <v>0</v>
      </c>
      <c r="B120" s="64">
        <f t="shared" si="27"/>
        <v>0</v>
      </c>
      <c r="C120" s="57">
        <f t="shared" si="39"/>
        <v>346</v>
      </c>
      <c r="F120" s="59">
        <f>IF(C120&lt;C$6,0,VLOOKUP(C120,index!$A:$M,11,0))</f>
        <v>194</v>
      </c>
      <c r="G120" s="57" t="str">
        <f t="shared" si="28"/>
        <v/>
      </c>
      <c r="H120" s="58" t="str">
        <f>IF(G120="I",$K120,IF(G120="II",$K120-SUM(H$8:H119),IF(G120="III",$K120-SUM(H$8:H119),IF(G120="IV",$K120-SUM(H$8:H119),IF(G120="V",1-SUM(H$8:H119)," ")))))</f>
        <v xml:space="preserve"> </v>
      </c>
      <c r="I120" s="66" t="str">
        <f t="shared" si="29"/>
        <v/>
      </c>
      <c r="J120" s="61" t="str">
        <f>IF(I120="A",$K120,IF(I120="B",$K120-SUM(J$8:J119),IF(I120="C",$K120-SUM(J$8:J119),IF(I120="D",$K120-SUM(J$8:J119),IF(I120="E",1-SUM(J$8:J119)," ")))))</f>
        <v xml:space="preserve"> </v>
      </c>
      <c r="K120" s="58">
        <f>IF(C$4=0,0,(SUM(D$8:D120)/C$4))</f>
        <v>0</v>
      </c>
      <c r="L120" s="62" t="str">
        <f t="shared" si="25"/>
        <v xml:space="preserve"> </v>
      </c>
      <c r="M120" s="58" t="str">
        <f>IF(U120=2,K120,IF(W120=2,K120-SUM(M$8:M119),IF(X120=2,K120-SUM(M$8:M119),IF(X119=2,1-SUM(M$8:M119)," "))))</f>
        <v xml:space="preserve"> </v>
      </c>
      <c r="N120" s="58" t="str">
        <f t="shared" si="30"/>
        <v xml:space="preserve"> </v>
      </c>
      <c r="P120" s="58" t="str">
        <f>IF(O120="Plus",$K120,IF(O120="Basis",$K120-SUM(P$8:P119),IF(O120="Breedte",$K120-SUM(P$8:P119),IF(O119="Breedte",1-SUM(P$8:P119)," "))))</f>
        <v xml:space="preserve"> </v>
      </c>
      <c r="Q120" s="56" t="str">
        <f t="shared" si="45"/>
        <v/>
      </c>
      <c r="R120" s="196">
        <f t="shared" si="31"/>
        <v>194</v>
      </c>
      <c r="S120" s="1">
        <f t="shared" si="40"/>
        <v>346</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346</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4">
        <f t="shared" si="26"/>
        <v>0</v>
      </c>
      <c r="B121" s="64">
        <f t="shared" si="27"/>
        <v>0</v>
      </c>
      <c r="C121" s="57">
        <f t="shared" si="39"/>
        <v>345</v>
      </c>
      <c r="F121" s="59">
        <f>IF(C121&lt;C$6,0,VLOOKUP(C121,index!$A:$M,11,0))</f>
        <v>194</v>
      </c>
      <c r="G121" s="57" t="str">
        <f t="shared" si="28"/>
        <v/>
      </c>
      <c r="H121" s="58" t="str">
        <f>IF(G121="I",$K121,IF(G121="II",$K121-SUM(H$8:H120),IF(G121="III",$K121-SUM(H$8:H120),IF(G121="IV",$K121-SUM(H$8:H120),IF(G121="V",1-SUM(H$8:H120)," ")))))</f>
        <v xml:space="preserve"> </v>
      </c>
      <c r="I121" s="66" t="str">
        <f t="shared" si="29"/>
        <v/>
      </c>
      <c r="J121" s="61" t="str">
        <f>IF(I121="A",$K121,IF(I121="B",$K121-SUM(J$8:J120),IF(I121="C",$K121-SUM(J$8:J120),IF(I121="D",$K121-SUM(J$8:J120),IF(I121="E",1-SUM(J$8:J120)," ")))))</f>
        <v xml:space="preserve"> </v>
      </c>
      <c r="K121" s="58">
        <f>IF(C$4=0,0,(SUM(D$8:D121)/C$4))</f>
        <v>0</v>
      </c>
      <c r="L121" s="62" t="str">
        <f t="shared" si="25"/>
        <v xml:space="preserve"> </v>
      </c>
      <c r="M121" s="58" t="str">
        <f>IF(U121=2,K121,IF(W121=2,K121-SUM(M$8:M120),IF(X121=2,K121-SUM(M$8:M120),IF(X120=2,1-SUM(M$8:M120)," "))))</f>
        <v xml:space="preserve"> </v>
      </c>
      <c r="N121" s="58" t="str">
        <f t="shared" si="30"/>
        <v xml:space="preserve"> </v>
      </c>
      <c r="P121" s="58" t="str">
        <f>IF(O121="Plus",$K121,IF(O121="Basis",$K121-SUM(P$8:P120),IF(O121="Breedte",$K121-SUM(P$8:P120),IF(O120="Breedte",1-SUM(P$8:P120)," "))))</f>
        <v xml:space="preserve"> </v>
      </c>
      <c r="Q121" s="56" t="str">
        <f t="shared" si="45"/>
        <v/>
      </c>
      <c r="R121" s="196">
        <f t="shared" si="31"/>
        <v>194</v>
      </c>
      <c r="S121" s="1">
        <f t="shared" si="40"/>
        <v>345</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345</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4">
        <f t="shared" si="26"/>
        <v>0</v>
      </c>
      <c r="B122" s="64">
        <f t="shared" si="27"/>
        <v>0</v>
      </c>
      <c r="C122" s="57">
        <f t="shared" si="39"/>
        <v>344</v>
      </c>
      <c r="F122" s="59">
        <f>IF(C122&lt;C$6,0,VLOOKUP(C122,index!$A:$M,11,0))</f>
        <v>193</v>
      </c>
      <c r="G122" s="57" t="str">
        <f t="shared" si="28"/>
        <v/>
      </c>
      <c r="H122" s="58" t="str">
        <f>IF(G122="I",$K122,IF(G122="II",$K122-SUM(H$8:H121),IF(G122="III",$K122-SUM(H$8:H121),IF(G122="IV",$K122-SUM(H$8:H121),IF(G122="V",1-SUM(H$8:H121)," ")))))</f>
        <v xml:space="preserve"> </v>
      </c>
      <c r="I122" s="66" t="str">
        <f t="shared" si="29"/>
        <v/>
      </c>
      <c r="J122" s="61" t="str">
        <f>IF(I122="A",$K122,IF(I122="B",$K122-SUM(J$8:J121),IF(I122="C",$K122-SUM(J$8:J121),IF(I122="D",$K122-SUM(J$8:J121),IF(I122="E",1-SUM(J$8:J121)," ")))))</f>
        <v xml:space="preserve"> </v>
      </c>
      <c r="K122" s="58">
        <f>IF(C$4=0,0,(SUM(D$8:D122)/C$4))</f>
        <v>0</v>
      </c>
      <c r="L122" s="62" t="str">
        <f t="shared" si="25"/>
        <v xml:space="preserve"> </v>
      </c>
      <c r="M122" s="58" t="str">
        <f>IF(U122=2,K122,IF(W122=2,K122-SUM(M$8:M121),IF(X122=2,K122-SUM(M$8:M121),IF(X121=2,1-SUM(M$8:M121)," "))))</f>
        <v xml:space="preserve"> </v>
      </c>
      <c r="N122" s="58" t="str">
        <f t="shared" si="30"/>
        <v xml:space="preserve"> </v>
      </c>
      <c r="P122" s="58" t="str">
        <f>IF(O122="Plus",$K122,IF(O122="Basis",$K122-SUM(P$8:P121),IF(O122="Breedte",$K122-SUM(P$8:P121),IF(O121="Breedte",1-SUM(P$8:P121)," "))))</f>
        <v xml:space="preserve"> </v>
      </c>
      <c r="Q122" s="56" t="str">
        <f t="shared" si="45"/>
        <v/>
      </c>
      <c r="R122" s="196">
        <f t="shared" si="31"/>
        <v>193</v>
      </c>
      <c r="S122" s="1">
        <f t="shared" si="40"/>
        <v>344</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344</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4">
        <f t="shared" si="26"/>
        <v>0</v>
      </c>
      <c r="B123" s="64">
        <f t="shared" si="27"/>
        <v>0</v>
      </c>
      <c r="C123" s="57">
        <f t="shared" si="39"/>
        <v>343</v>
      </c>
      <c r="F123" s="59">
        <f>IF(C123&lt;C$6,0,VLOOKUP(C123,index!$A:$M,11,0))</f>
        <v>192</v>
      </c>
      <c r="G123" s="57" t="str">
        <f t="shared" si="28"/>
        <v/>
      </c>
      <c r="H123" s="58" t="str">
        <f>IF(G123="I",$K123,IF(G123="II",$K123-SUM(H$8:H122),IF(G123="III",$K123-SUM(H$8:H122),IF(G123="IV",$K123-SUM(H$8:H122),IF(G123="V",1-SUM(H$8:H122)," ")))))</f>
        <v xml:space="preserve"> </v>
      </c>
      <c r="I123" s="66" t="str">
        <f t="shared" si="29"/>
        <v/>
      </c>
      <c r="J123" s="61" t="str">
        <f>IF(I123="A",$K123,IF(I123="B",$K123-SUM(J$8:J122),IF(I123="C",$K123-SUM(J$8:J122),IF(I123="D",$K123-SUM(J$8:J122),IF(I123="E",1-SUM(J$8:J122)," ")))))</f>
        <v xml:space="preserve"> </v>
      </c>
      <c r="K123" s="58">
        <f>IF(C$4=0,0,(SUM(D$8:D123)/C$4))</f>
        <v>0</v>
      </c>
      <c r="L123" s="62" t="str">
        <f t="shared" si="25"/>
        <v xml:space="preserve"> </v>
      </c>
      <c r="M123" s="58" t="str">
        <f>IF(U123=2,K123,IF(W123=2,K123-SUM(M$8:M122),IF(X123=2,K123-SUM(M$8:M122),IF(X122=2,1-SUM(M$8:M122)," "))))</f>
        <v xml:space="preserve"> </v>
      </c>
      <c r="N123" s="58" t="str">
        <f t="shared" si="30"/>
        <v xml:space="preserve"> </v>
      </c>
      <c r="P123" s="58" t="str">
        <f>IF(O123="Plus",$K123,IF(O123="Basis",$K123-SUM(P$8:P122),IF(O123="Breedte",$K123-SUM(P$8:P122),IF(O122="Breedte",1-SUM(P$8:P122)," "))))</f>
        <v xml:space="preserve"> </v>
      </c>
      <c r="Q123" s="56" t="str">
        <f t="shared" si="45"/>
        <v/>
      </c>
      <c r="R123" s="196">
        <f t="shared" si="31"/>
        <v>192</v>
      </c>
      <c r="S123" s="1">
        <f t="shared" si="40"/>
        <v>343</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343</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4">
        <f t="shared" si="26"/>
        <v>0</v>
      </c>
      <c r="B124" s="64">
        <f t="shared" si="27"/>
        <v>0</v>
      </c>
      <c r="C124" s="57">
        <f t="shared" si="39"/>
        <v>342</v>
      </c>
      <c r="F124" s="59">
        <f>IF(C124&lt;C$6,0,VLOOKUP(C124,index!$A:$M,11,0))</f>
        <v>192</v>
      </c>
      <c r="G124" s="57" t="str">
        <f t="shared" si="28"/>
        <v/>
      </c>
      <c r="H124" s="58" t="str">
        <f>IF(G124="I",$K124,IF(G124="II",$K124-SUM(H$8:H123),IF(G124="III",$K124-SUM(H$8:H123),IF(G124="IV",$K124-SUM(H$8:H123),IF(G124="V",1-SUM(H$8:H123)," ")))))</f>
        <v xml:space="preserve"> </v>
      </c>
      <c r="I124" s="66" t="str">
        <f t="shared" si="29"/>
        <v/>
      </c>
      <c r="J124" s="61" t="str">
        <f>IF(I124="A",$K124,IF(I124="B",$K124-SUM(J$8:J123),IF(I124="C",$K124-SUM(J$8:J123),IF(I124="D",$K124-SUM(J$8:J123),IF(I124="E",1-SUM(J$8:J123)," ")))))</f>
        <v xml:space="preserve"> </v>
      </c>
      <c r="K124" s="58">
        <f>IF(C$4=0,0,(SUM(D$8:D124)/C$4))</f>
        <v>0</v>
      </c>
      <c r="L124" s="62" t="str">
        <f t="shared" si="25"/>
        <v xml:space="preserve"> </v>
      </c>
      <c r="M124" s="58" t="str">
        <f>IF(U124=2,K124,IF(W124=2,K124-SUM(M$8:M123),IF(X124=2,K124-SUM(M$8:M123),IF(X123=2,1-SUM(M$8:M123)," "))))</f>
        <v xml:space="preserve"> </v>
      </c>
      <c r="N124" s="58" t="str">
        <f t="shared" si="30"/>
        <v xml:space="preserve"> </v>
      </c>
      <c r="P124" s="58" t="str">
        <f>IF(O124="Plus",$K124,IF(O124="Basis",$K124-SUM(P$8:P123),IF(O124="Breedte",$K124-SUM(P$8:P123),IF(O123="Breedte",1-SUM(P$8:P123)," "))))</f>
        <v xml:space="preserve"> </v>
      </c>
      <c r="Q124" s="56" t="str">
        <f t="shared" si="45"/>
        <v/>
      </c>
      <c r="R124" s="196">
        <f t="shared" si="31"/>
        <v>192</v>
      </c>
      <c r="S124" s="1">
        <f t="shared" si="40"/>
        <v>342</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342</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4">
        <f t="shared" si="26"/>
        <v>0</v>
      </c>
      <c r="B125" s="64">
        <f t="shared" si="27"/>
        <v>0</v>
      </c>
      <c r="C125" s="57">
        <f t="shared" si="39"/>
        <v>341</v>
      </c>
      <c r="F125" s="59">
        <f>IF(C125&lt;C$6,0,VLOOKUP(C125,index!$A:$M,11,0))</f>
        <v>191</v>
      </c>
      <c r="G125" s="57" t="str">
        <f t="shared" si="28"/>
        <v/>
      </c>
      <c r="H125" s="58" t="str">
        <f>IF(G125="I",$K125,IF(G125="II",$K125-SUM(H$8:H124),IF(G125="III",$K125-SUM(H$8:H124),IF(G125="IV",$K125-SUM(H$8:H124),IF(G125="V",1-SUM(H$8:H124)," ")))))</f>
        <v xml:space="preserve"> </v>
      </c>
      <c r="I125" s="66" t="str">
        <f t="shared" si="29"/>
        <v/>
      </c>
      <c r="J125" s="61" t="str">
        <f>IF(I125="A",$K125,IF(I125="B",$K125-SUM(J$8:J124),IF(I125="C",$K125-SUM(J$8:J124),IF(I125="D",$K125-SUM(J$8:J124),IF(I125="E",1-SUM(J$8:J124)," ")))))</f>
        <v xml:space="preserve"> </v>
      </c>
      <c r="K125" s="58">
        <f>IF(C$4=0,0,(SUM(D$8:D125)/C$4))</f>
        <v>0</v>
      </c>
      <c r="L125" s="62" t="str">
        <f t="shared" si="25"/>
        <v xml:space="preserve"> </v>
      </c>
      <c r="M125" s="58" t="str">
        <f>IF(U125=2,K125,IF(W125=2,K125-SUM(M$8:M124),IF(X125=2,K125-SUM(M$8:M124),IF(X124=2,1-SUM(M$8:M124)," "))))</f>
        <v xml:space="preserve"> </v>
      </c>
      <c r="N125" s="58" t="str">
        <f t="shared" si="30"/>
        <v xml:space="preserve"> </v>
      </c>
      <c r="P125" s="58" t="str">
        <f>IF(O125="Plus",$K125,IF(O125="Basis",$K125-SUM(P$8:P124),IF(O125="Breedte",$K125-SUM(P$8:P124),IF(O124="Breedte",1-SUM(P$8:P124)," "))))</f>
        <v xml:space="preserve"> </v>
      </c>
      <c r="Q125" s="56" t="str">
        <f t="shared" si="45"/>
        <v/>
      </c>
      <c r="R125" s="196">
        <f t="shared" si="31"/>
        <v>191</v>
      </c>
      <c r="S125" s="1">
        <f t="shared" si="40"/>
        <v>341</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341</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4">
        <f t="shared" si="26"/>
        <v>0</v>
      </c>
      <c r="B126" s="64">
        <f t="shared" si="27"/>
        <v>0</v>
      </c>
      <c r="C126" s="57">
        <f t="shared" si="39"/>
        <v>340</v>
      </c>
      <c r="F126" s="59">
        <f>IF(C126&lt;C$6,0,VLOOKUP(C126,index!$A:$M,11,0))</f>
        <v>191</v>
      </c>
      <c r="G126" s="57" t="str">
        <f t="shared" si="28"/>
        <v/>
      </c>
      <c r="H126" s="58" t="str">
        <f>IF(G126="I",$K126,IF(G126="II",$K126-SUM(H$8:H125),IF(G126="III",$K126-SUM(H$8:H125),IF(G126="IV",$K126-SUM(H$8:H125),IF(G126="V",1-SUM(H$8:H125)," ")))))</f>
        <v xml:space="preserve"> </v>
      </c>
      <c r="I126" s="66" t="str">
        <f t="shared" si="29"/>
        <v/>
      </c>
      <c r="J126" s="61" t="str">
        <f>IF(I126="A",$K126,IF(I126="B",$K126-SUM(J$8:J125),IF(I126="C",$K126-SUM(J$8:J125),IF(I126="D",$K126-SUM(J$8:J125),IF(I126="E",1-SUM(J$8:J125)," ")))))</f>
        <v xml:space="preserve"> </v>
      </c>
      <c r="K126" s="58">
        <f>IF(C$4=0,0,(SUM(D$8:D126)/C$4))</f>
        <v>0</v>
      </c>
      <c r="L126" s="62" t="str">
        <f t="shared" si="25"/>
        <v xml:space="preserve"> </v>
      </c>
      <c r="M126" s="58" t="str">
        <f>IF(U126=2,K126,IF(W126=2,K126-SUM(M$8:M125),IF(X126=2,K126-SUM(M$8:M125),IF(X125=2,1-SUM(M$8:M125)," "))))</f>
        <v xml:space="preserve"> </v>
      </c>
      <c r="N126" s="58" t="str">
        <f t="shared" si="30"/>
        <v xml:space="preserve"> </v>
      </c>
      <c r="P126" s="58" t="str">
        <f>IF(O126="Plus",$K126,IF(O126="Basis",$K126-SUM(P$8:P125),IF(O126="Breedte",$K126-SUM(P$8:P125),IF(O125="Breedte",1-SUM(P$8:P125)," "))))</f>
        <v xml:space="preserve"> </v>
      </c>
      <c r="Q126" s="56" t="str">
        <f t="shared" si="45"/>
        <v/>
      </c>
      <c r="R126" s="196">
        <f t="shared" si="31"/>
        <v>191</v>
      </c>
      <c r="S126" s="1">
        <f t="shared" si="40"/>
        <v>340</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340</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4">
        <f t="shared" si="26"/>
        <v>0</v>
      </c>
      <c r="B127" s="64">
        <f t="shared" si="27"/>
        <v>0</v>
      </c>
      <c r="C127" s="57">
        <f t="shared" si="39"/>
        <v>339</v>
      </c>
      <c r="F127" s="59">
        <f>IF(C127&lt;C$6,0,VLOOKUP(C127,index!$A:$M,11,0))</f>
        <v>190</v>
      </c>
      <c r="G127" s="57" t="str">
        <f t="shared" si="28"/>
        <v/>
      </c>
      <c r="H127" s="58" t="str">
        <f>IF(G127="I",$K127,IF(G127="II",$K127-SUM(H$8:H126),IF(G127="III",$K127-SUM(H$8:H126),IF(G127="IV",$K127-SUM(H$8:H126),IF(G127="V",1-SUM(H$8:H126)," ")))))</f>
        <v xml:space="preserve"> </v>
      </c>
      <c r="I127" s="66" t="str">
        <f t="shared" si="29"/>
        <v/>
      </c>
      <c r="J127" s="61" t="str">
        <f>IF(I127="A",$K127,IF(I127="B",$K127-SUM(J$8:J126),IF(I127="C",$K127-SUM(J$8:J126),IF(I127="D",$K127-SUM(J$8:J126),IF(I127="E",1-SUM(J$8:J126)," ")))))</f>
        <v xml:space="preserve"> </v>
      </c>
      <c r="K127" s="58">
        <f>IF(C$4=0,0,(SUM(D$8:D127)/C$4))</f>
        <v>0</v>
      </c>
      <c r="L127" s="62" t="str">
        <f t="shared" si="25"/>
        <v xml:space="preserve"> </v>
      </c>
      <c r="M127" s="58" t="str">
        <f>IF(U127=2,K127,IF(W127=2,K127-SUM(M$8:M126),IF(X127=2,K127-SUM(M$8:M126),IF(X126=2,1-SUM(M$8:M126)," "))))</f>
        <v xml:space="preserve"> </v>
      </c>
      <c r="N127" s="58" t="str">
        <f t="shared" si="30"/>
        <v xml:space="preserve"> </v>
      </c>
      <c r="P127" s="58" t="str">
        <f>IF(O127="Plus",$K127,IF(O127="Basis",$K127-SUM(P$8:P126),IF(O127="Breedte",$K127-SUM(P$8:P126),IF(O126="Breedte",1-SUM(P$8:P126)," "))))</f>
        <v xml:space="preserve"> </v>
      </c>
      <c r="Q127" s="56" t="str">
        <f t="shared" si="45"/>
        <v/>
      </c>
      <c r="R127" s="196">
        <f t="shared" si="31"/>
        <v>190</v>
      </c>
      <c r="S127" s="1">
        <f t="shared" si="40"/>
        <v>339</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339</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4">
        <f t="shared" si="26"/>
        <v>25</v>
      </c>
      <c r="B128" s="64">
        <f t="shared" si="27"/>
        <v>0</v>
      </c>
      <c r="C128" s="57">
        <f t="shared" si="39"/>
        <v>338</v>
      </c>
      <c r="F128" s="59">
        <f>IF(C128&lt;C$6,0,VLOOKUP(C128,index!$A:$M,11,0))</f>
        <v>190</v>
      </c>
      <c r="G128" s="57" t="str">
        <f t="shared" si="28"/>
        <v/>
      </c>
      <c r="H128" s="58" t="str">
        <f>IF(G128="I",$K128,IF(G128="II",$K128-SUM(H$8:H127),IF(G128="III",$K128-SUM(H$8:H127),IF(G128="IV",$K128-SUM(H$8:H127),IF(G128="V",1-SUM(H$8:H127)," ")))))</f>
        <v xml:space="preserve"> </v>
      </c>
      <c r="I128" s="66" t="str">
        <f t="shared" si="29"/>
        <v>C</v>
      </c>
      <c r="J128" s="61">
        <f>IF(I128="A",$K128,IF(I128="B",$K128-SUM(J$8:J127),IF(I128="C",$K128-SUM(J$8:J127),IF(I128="D",$K128-SUM(J$8:J127),IF(I128="E",1-SUM(J$8:J127)," ")))))</f>
        <v>0</v>
      </c>
      <c r="K128" s="58">
        <f>IF(C$4=0,0,(SUM(D$8:D128)/C$4))</f>
        <v>0</v>
      </c>
      <c r="L128" s="62" t="str">
        <f t="shared" si="25"/>
        <v xml:space="preserve"> </v>
      </c>
      <c r="M128" s="58" t="str">
        <f>IF(U128=2,K128,IF(W128=2,K128-SUM(M$8:M127),IF(X128=2,K128-SUM(M$8:M127),IF(X127=2,1-SUM(M$8:M127)," "))))</f>
        <v xml:space="preserve"> </v>
      </c>
      <c r="N128" s="58" t="str">
        <f t="shared" si="30"/>
        <v xml:space="preserve"> </v>
      </c>
      <c r="P128" s="58" t="str">
        <f>IF(O128="Plus",$K128,IF(O128="Basis",$K128-SUM(P$8:P127),IF(O128="Breedte",$K128-SUM(P$8:P127),IF(O127="Breedte",1-SUM(P$8:P127)," "))))</f>
        <v xml:space="preserve"> </v>
      </c>
      <c r="Q128" s="56" t="str">
        <f t="shared" si="45"/>
        <v/>
      </c>
      <c r="R128" s="196">
        <f t="shared" si="31"/>
        <v>190</v>
      </c>
      <c r="S128" s="1">
        <f t="shared" si="40"/>
        <v>338</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338</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4">
        <f t="shared" si="26"/>
        <v>0</v>
      </c>
      <c r="B129" s="64">
        <f t="shared" si="27"/>
        <v>0</v>
      </c>
      <c r="C129" s="57">
        <f t="shared" si="39"/>
        <v>337</v>
      </c>
      <c r="F129" s="59">
        <f>IF(C129&lt;C$6,0,VLOOKUP(C129,index!$A:$M,11,0))</f>
        <v>189</v>
      </c>
      <c r="G129" s="57" t="str">
        <f t="shared" si="28"/>
        <v/>
      </c>
      <c r="H129" s="58" t="str">
        <f>IF(G129="I",$K129,IF(G129="II",$K129-SUM(H$8:H128),IF(G129="III",$K129-SUM(H$8:H128),IF(G129="IV",$K129-SUM(H$8:H128),IF(G129="V",1-SUM(H$8:H128)," ")))))</f>
        <v xml:space="preserve"> </v>
      </c>
      <c r="I129" s="66" t="str">
        <f t="shared" si="29"/>
        <v/>
      </c>
      <c r="J129" s="61" t="str">
        <f>IF(I129="A",$K129,IF(I129="B",$K129-SUM(J$8:J128),IF(I129="C",$K129-SUM(J$8:J128),IF(I129="D",$K129-SUM(J$8:J128),IF(I129="E",1-SUM(J$8:J128)," ")))))</f>
        <v xml:space="preserve"> </v>
      </c>
      <c r="K129" s="58">
        <f>IF(C$4=0,0,(SUM(D$8:D129)/C$4))</f>
        <v>0</v>
      </c>
      <c r="L129" s="62" t="str">
        <f t="shared" si="25"/>
        <v xml:space="preserve"> </v>
      </c>
      <c r="M129" s="58" t="str">
        <f>IF(U129=2,K129,IF(W129=2,K129-SUM(M$8:M128),IF(X129=2,K129-SUM(M$8:M128),IF(X128=2,1-SUM(M$8:M128)," "))))</f>
        <v xml:space="preserve"> </v>
      </c>
      <c r="N129" s="58" t="str">
        <f t="shared" si="30"/>
        <v xml:space="preserve"> </v>
      </c>
      <c r="P129" s="58" t="str">
        <f>IF(O129="Plus",$K129,IF(O129="Basis",$K129-SUM(P$8:P128),IF(O129="Breedte",$K129-SUM(P$8:P128),IF(O128="Breedte",1-SUM(P$8:P128)," "))))</f>
        <v xml:space="preserve"> </v>
      </c>
      <c r="Q129" s="56" t="str">
        <f t="shared" si="45"/>
        <v/>
      </c>
      <c r="R129" s="196">
        <f t="shared" si="31"/>
        <v>189</v>
      </c>
      <c r="S129" s="1">
        <f t="shared" si="40"/>
        <v>337</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337</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4">
        <f t="shared" si="26"/>
        <v>0</v>
      </c>
      <c r="B130" s="64">
        <f t="shared" si="27"/>
        <v>0</v>
      </c>
      <c r="C130" s="57">
        <f t="shared" si="39"/>
        <v>336</v>
      </c>
      <c r="F130" s="59">
        <f>IF(C130&lt;C$6,0,VLOOKUP(C130,index!$A:$M,11,0))</f>
        <v>189</v>
      </c>
      <c r="G130" s="57" t="str">
        <f t="shared" si="28"/>
        <v/>
      </c>
      <c r="H130" s="58" t="str">
        <f>IF(G130="I",$K130,IF(G130="II",$K130-SUM(H$8:H129),IF(G130="III",$K130-SUM(H$8:H129),IF(G130="IV",$K130-SUM(H$8:H129),IF(G130="V",1-SUM(H$8:H129)," ")))))</f>
        <v xml:space="preserve"> </v>
      </c>
      <c r="I130" s="66" t="str">
        <f t="shared" si="29"/>
        <v/>
      </c>
      <c r="J130" s="61" t="str">
        <f>IF(I130="A",$K130,IF(I130="B",$K130-SUM(J$8:J129),IF(I130="C",$K130-SUM(J$8:J129),IF(I130="D",$K130-SUM(J$8:J129),IF(I130="E",1-SUM(J$8:J129)," ")))))</f>
        <v xml:space="preserve"> </v>
      </c>
      <c r="K130" s="58">
        <f>IF(C$4=0,0,(SUM(D$8:D130)/C$4))</f>
        <v>0</v>
      </c>
      <c r="L130" s="62" t="str">
        <f t="shared" si="25"/>
        <v xml:space="preserve"> </v>
      </c>
      <c r="M130" s="58" t="str">
        <f>IF(U130=2,K130,IF(W130=2,K130-SUM(M$8:M129),IF(X130=2,K130-SUM(M$8:M129),IF(X129=2,1-SUM(M$8:M129)," "))))</f>
        <v xml:space="preserve"> </v>
      </c>
      <c r="N130" s="58" t="str">
        <f t="shared" si="30"/>
        <v xml:space="preserve"> </v>
      </c>
      <c r="P130" s="58" t="str">
        <f>IF(O130="Plus",$K130,IF(O130="Basis",$K130-SUM(P$8:P129),IF(O130="Breedte",$K130-SUM(P$8:P129),IF(O129="Breedte",1-SUM(P$8:P129)," "))))</f>
        <v xml:space="preserve"> </v>
      </c>
      <c r="Q130" s="56" t="str">
        <f t="shared" si="45"/>
        <v/>
      </c>
      <c r="R130" s="196">
        <f t="shared" si="31"/>
        <v>189</v>
      </c>
      <c r="S130" s="1">
        <f t="shared" si="40"/>
        <v>336</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336</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4">
        <f t="shared" si="26"/>
        <v>0</v>
      </c>
      <c r="B131" s="64">
        <f t="shared" si="27"/>
        <v>0</v>
      </c>
      <c r="C131" s="57">
        <f t="shared" si="39"/>
        <v>335</v>
      </c>
      <c r="F131" s="59">
        <f>IF(C131&lt;C$6,0,VLOOKUP(C131,index!$A:$M,11,0))</f>
        <v>188</v>
      </c>
      <c r="G131" s="57" t="str">
        <f t="shared" si="28"/>
        <v/>
      </c>
      <c r="H131" s="58" t="str">
        <f>IF(G131="I",$K131,IF(G131="II",$K131-SUM(H$8:H130),IF(G131="III",$K131-SUM(H$8:H130),IF(G131="IV",$K131-SUM(H$8:H130),IF(G131="V",1-SUM(H$8:H130)," ")))))</f>
        <v xml:space="preserve"> </v>
      </c>
      <c r="I131" s="66" t="str">
        <f t="shared" si="29"/>
        <v/>
      </c>
      <c r="J131" s="61" t="str">
        <f>IF(I131="A",$K131,IF(I131="B",$K131-SUM(J$8:J130),IF(I131="C",$K131-SUM(J$8:J130),IF(I131="D",$K131-SUM(J$8:J130),IF(I131="E",1-SUM(J$8:J130)," ")))))</f>
        <v xml:space="preserve"> </v>
      </c>
      <c r="K131" s="58">
        <f>IF(C$4=0,0,(SUM(D$8:D131)/C$4))</f>
        <v>0</v>
      </c>
      <c r="L131" s="62" t="str">
        <f t="shared" si="25"/>
        <v xml:space="preserve"> </v>
      </c>
      <c r="M131" s="58" t="str">
        <f>IF(U131=2,K131,IF(W131=2,K131-SUM(M$8:M130),IF(X131=2,K131-SUM(M$8:M130),IF(X130=2,1-SUM(M$8:M130)," "))))</f>
        <v xml:space="preserve"> </v>
      </c>
      <c r="N131" s="58" t="str">
        <f t="shared" si="30"/>
        <v xml:space="preserve"> </v>
      </c>
      <c r="P131" s="58" t="str">
        <f>IF(O131="Plus",$K131,IF(O131="Basis",$K131-SUM(P$8:P130),IF(O131="Breedte",$K131-SUM(P$8:P130),IF(O130="Breedte",1-SUM(P$8:P130)," "))))</f>
        <v xml:space="preserve"> </v>
      </c>
      <c r="Q131" s="56" t="str">
        <f t="shared" si="45"/>
        <v/>
      </c>
      <c r="R131" s="196">
        <f t="shared" si="31"/>
        <v>188</v>
      </c>
      <c r="S131" s="1">
        <f t="shared" si="40"/>
        <v>335</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335</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4">
        <f t="shared" si="26"/>
        <v>0</v>
      </c>
      <c r="B132" s="64">
        <f t="shared" si="27"/>
        <v>0</v>
      </c>
      <c r="C132" s="57">
        <f t="shared" si="39"/>
        <v>334</v>
      </c>
      <c r="F132" s="59">
        <f>IF(C132&lt;C$6,0,VLOOKUP(C132,index!$A:$M,11,0))</f>
        <v>187</v>
      </c>
      <c r="G132" s="57" t="str">
        <f t="shared" si="28"/>
        <v/>
      </c>
      <c r="H132" s="58" t="str">
        <f>IF(G132="I",$K132,IF(G132="II",$K132-SUM(H$8:H131),IF(G132="III",$K132-SUM(H$8:H131),IF(G132="IV",$K132-SUM(H$8:H131),IF(G132="V",1-SUM(H$8:H131)," ")))))</f>
        <v xml:space="preserve"> </v>
      </c>
      <c r="I132" s="66" t="str">
        <f t="shared" si="29"/>
        <v/>
      </c>
      <c r="J132" s="61" t="str">
        <f>IF(I132="A",$K132,IF(I132="B",$K132-SUM(J$8:J131),IF(I132="C",$K132-SUM(J$8:J131),IF(I132="D",$K132-SUM(J$8:J131),IF(I132="E",1-SUM(J$8:J131)," ")))))</f>
        <v xml:space="preserve"> </v>
      </c>
      <c r="K132" s="58">
        <f>IF(C$4=0,0,(SUM(D$8:D132)/C$4))</f>
        <v>0</v>
      </c>
      <c r="L132" s="62" t="str">
        <f t="shared" si="25"/>
        <v xml:space="preserve"> </v>
      </c>
      <c r="M132" s="58" t="str">
        <f>IF(U132=2,K132,IF(W132=2,K132-SUM(M$8:M131),IF(X132=2,K132-SUM(M$8:M131),IF(X131=2,1-SUM(M$8:M131)," "))))</f>
        <v xml:space="preserve"> </v>
      </c>
      <c r="N132" s="58" t="str">
        <f t="shared" si="30"/>
        <v xml:space="preserve"> </v>
      </c>
      <c r="P132" s="58" t="str">
        <f>IF(O132="Plus",$K132,IF(O132="Basis",$K132-SUM(P$8:P131),IF(O132="Breedte",$K132-SUM(P$8:P131),IF(O131="Breedte",1-SUM(P$8:P131)," "))))</f>
        <v xml:space="preserve"> </v>
      </c>
      <c r="Q132" s="56" t="str">
        <f t="shared" si="45"/>
        <v/>
      </c>
      <c r="R132" s="196">
        <f t="shared" si="31"/>
        <v>187</v>
      </c>
      <c r="S132" s="1">
        <f t="shared" si="40"/>
        <v>334</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334</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4">
        <f t="shared" si="26"/>
        <v>0</v>
      </c>
      <c r="B133" s="64">
        <f t="shared" si="27"/>
        <v>20</v>
      </c>
      <c r="C133" s="57">
        <f t="shared" si="39"/>
        <v>333</v>
      </c>
      <c r="F133" s="59">
        <f>IF(C133&lt;C$6,0,VLOOKUP(C133,index!$A:$M,11,0))</f>
        <v>187</v>
      </c>
      <c r="G133" s="57" t="str">
        <f t="shared" si="28"/>
        <v>IV</v>
      </c>
      <c r="H133" s="58">
        <f>IF(G133="I",$K133,IF(G133="II",$K133-SUM(H$8:H132),IF(G133="III",$K133-SUM(H$8:H132),IF(G133="IV",$K133-SUM(H$8:H132),IF(G133="V",1-SUM(H$8:H132)," ")))))</f>
        <v>0</v>
      </c>
      <c r="I133" s="66" t="str">
        <f t="shared" si="29"/>
        <v/>
      </c>
      <c r="J133" s="61" t="str">
        <f>IF(I133="A",$K133,IF(I133="B",$K133-SUM(J$8:J132),IF(I133="C",$K133-SUM(J$8:J132),IF(I133="D",$K133-SUM(J$8:J132),IF(I133="E",1-SUM(J$8:J132)," ")))))</f>
        <v xml:space="preserve"> </v>
      </c>
      <c r="K133" s="58">
        <f>IF(C$4=0,0,(SUM(D$8:D133)/C$4))</f>
        <v>0</v>
      </c>
      <c r="L133" s="62" t="str">
        <f t="shared" si="25"/>
        <v xml:space="preserve"> </v>
      </c>
      <c r="M133" s="58" t="str">
        <f>IF(U133=2,K133,IF(W133=2,K133-SUM(M$8:M132),IF(X133=2,K133-SUM(M$8:M132),IF(X132=2,1-SUM(M$8:M132)," "))))</f>
        <v xml:space="preserve"> </v>
      </c>
      <c r="N133" s="58" t="str">
        <f t="shared" si="30"/>
        <v xml:space="preserve"> </v>
      </c>
      <c r="P133" s="58" t="str">
        <f>IF(O133="Plus",$K133,IF(O133="Basis",$K133-SUM(P$8:P132),IF(O133="Breedte",$K133-SUM(P$8:P132),IF(O132="Breedte",1-SUM(P$8:P132)," "))))</f>
        <v xml:space="preserve"> </v>
      </c>
      <c r="Q133" s="56" t="str">
        <f t="shared" si="45"/>
        <v/>
      </c>
      <c r="R133" s="196">
        <f t="shared" si="31"/>
        <v>187</v>
      </c>
      <c r="S133" s="1">
        <f t="shared" si="40"/>
        <v>333</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333</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4">
        <f t="shared" si="26"/>
        <v>0</v>
      </c>
      <c r="B134" s="64">
        <f t="shared" si="27"/>
        <v>0</v>
      </c>
      <c r="C134" s="57">
        <f t="shared" si="39"/>
        <v>332</v>
      </c>
      <c r="F134" s="59">
        <f>IF(C134&lt;C$6,0,VLOOKUP(C134,index!$A:$M,11,0))</f>
        <v>186</v>
      </c>
      <c r="G134" s="57" t="str">
        <f t="shared" si="28"/>
        <v/>
      </c>
      <c r="H134" s="58" t="str">
        <f>IF(G134="I",$K134,IF(G134="II",$K134-SUM(H$8:H133),IF(G134="III",$K134-SUM(H$8:H133),IF(G134="IV",$K134-SUM(H$8:H133),IF(G134="V",1-SUM(H$8:H133)," ")))))</f>
        <v xml:space="preserve"> </v>
      </c>
      <c r="I134" s="66" t="str">
        <f t="shared" si="29"/>
        <v/>
      </c>
      <c r="J134" s="61" t="str">
        <f>IF(I134="A",$K134,IF(I134="B",$K134-SUM(J$8:J133),IF(I134="C",$K134-SUM(J$8:J133),IF(I134="D",$K134-SUM(J$8:J133),IF(I134="E",1-SUM(J$8:J133)," ")))))</f>
        <v xml:space="preserve"> </v>
      </c>
      <c r="K134" s="58">
        <f>IF(C$4=0,0,(SUM(D$8:D134)/C$4))</f>
        <v>0</v>
      </c>
      <c r="L134" s="62" t="str">
        <f t="shared" si="25"/>
        <v xml:space="preserve"> </v>
      </c>
      <c r="M134" s="58" t="str">
        <f>IF(U134=2,K134,IF(W134=2,K134-SUM(M$8:M133),IF(X134=2,K134-SUM(M$8:M133),IF(X133=2,1-SUM(M$8:M133)," "))))</f>
        <v xml:space="preserve"> </v>
      </c>
      <c r="N134" s="58" t="str">
        <f t="shared" si="30"/>
        <v xml:space="preserve"> </v>
      </c>
      <c r="P134" s="58" t="str">
        <f>IF(O134="Plus",$K134,IF(O134="Basis",$K134-SUM(P$8:P133),IF(O134="Breedte",$K134-SUM(P$8:P133),IF(O133="Breedte",1-SUM(P$8:P133)," "))))</f>
        <v xml:space="preserve"> </v>
      </c>
      <c r="Q134" s="56" t="str">
        <f t="shared" si="45"/>
        <v/>
      </c>
      <c r="R134" s="196">
        <f t="shared" si="31"/>
        <v>186</v>
      </c>
      <c r="S134" s="1">
        <f t="shared" si="40"/>
        <v>332</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332</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4">
        <f t="shared" si="26"/>
        <v>0</v>
      </c>
      <c r="B135" s="64">
        <f t="shared" si="27"/>
        <v>0</v>
      </c>
      <c r="C135" s="57">
        <f t="shared" si="39"/>
        <v>331</v>
      </c>
      <c r="F135" s="59">
        <f>IF(C135&lt;C$6,0,VLOOKUP(C135,index!$A:$M,11,0))</f>
        <v>186</v>
      </c>
      <c r="G135" s="57" t="str">
        <f t="shared" si="28"/>
        <v/>
      </c>
      <c r="H135" s="58" t="str">
        <f>IF(G135="I",$K135,IF(G135="II",$K135-SUM(H$8:H134),IF(G135="III",$K135-SUM(H$8:H134),IF(G135="IV",$K135-SUM(H$8:H134),IF(G135="V",1-SUM(H$8:H134)," ")))))</f>
        <v xml:space="preserve"> </v>
      </c>
      <c r="I135" s="66" t="str">
        <f t="shared" si="29"/>
        <v/>
      </c>
      <c r="J135" s="61" t="str">
        <f>IF(I135="A",$K135,IF(I135="B",$K135-SUM(J$8:J134),IF(I135="C",$K135-SUM(J$8:J134),IF(I135="D",$K135-SUM(J$8:J134),IF(I135="E",1-SUM(J$8:J134)," ")))))</f>
        <v xml:space="preserve"> </v>
      </c>
      <c r="K135" s="58">
        <f>IF(C$4=0,0,(SUM(D$8:D135)/C$4))</f>
        <v>0</v>
      </c>
      <c r="L135" s="62" t="str">
        <f t="shared" si="25"/>
        <v xml:space="preserve"> </v>
      </c>
      <c r="M135" s="58" t="str">
        <f>IF(U135=2,K135,IF(W135=2,K135-SUM(M$8:M134),IF(X135=2,K135-SUM(M$8:M134),IF(X134=2,1-SUM(M$8:M134)," "))))</f>
        <v xml:space="preserve"> </v>
      </c>
      <c r="N135" s="58" t="str">
        <f t="shared" si="30"/>
        <v xml:space="preserve"> </v>
      </c>
      <c r="P135" s="58" t="str">
        <f>IF(O135="Plus",$K135,IF(O135="Basis",$K135-SUM(P$8:P134),IF(O135="Breedte",$K135-SUM(P$8:P134),IF(O134="Breedte",1-SUM(P$8:P134)," "))))</f>
        <v xml:space="preserve"> </v>
      </c>
      <c r="Q135" s="56" t="str">
        <f t="shared" si="45"/>
        <v/>
      </c>
      <c r="R135" s="196">
        <f t="shared" si="31"/>
        <v>186</v>
      </c>
      <c r="S135" s="1">
        <f t="shared" si="40"/>
        <v>331</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331</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4">
        <f t="shared" si="26"/>
        <v>0</v>
      </c>
      <c r="B136" s="64">
        <f t="shared" si="27"/>
        <v>0</v>
      </c>
      <c r="C136" s="57">
        <f t="shared" si="39"/>
        <v>330</v>
      </c>
      <c r="F136" s="59">
        <f>IF(C136&lt;C$6,0,VLOOKUP(C136,index!$A:$M,11,0))</f>
        <v>185</v>
      </c>
      <c r="G136" s="57" t="str">
        <f t="shared" si="28"/>
        <v/>
      </c>
      <c r="H136" s="58" t="str">
        <f>IF(G136="I",$K136,IF(G136="II",$K136-SUM(H$8:H135),IF(G136="III",$K136-SUM(H$8:H135),IF(G136="IV",$K136-SUM(H$8:H135),IF(G136="V",1-SUM(H$8:H135)," ")))))</f>
        <v xml:space="preserve"> </v>
      </c>
      <c r="I136" s="66" t="str">
        <f t="shared" si="29"/>
        <v/>
      </c>
      <c r="J136" s="61" t="str">
        <f>IF(I136="A",$K136,IF(I136="B",$K136-SUM(J$8:J135),IF(I136="C",$K136-SUM(J$8:J135),IF(I136="D",$K136-SUM(J$8:J135),IF(I136="E",1-SUM(J$8:J135)," ")))))</f>
        <v xml:space="preserve"> </v>
      </c>
      <c r="K136" s="58">
        <f>IF(C$4=0,0,(SUM(D$8:D136)/C$4))</f>
        <v>0</v>
      </c>
      <c r="L136" s="62" t="str">
        <f t="shared" ref="L136:L199" si="46">IF(U136=2,"Plus",IF(W136=2,"Basis",IF(X136=2,"Breedte"," ")))</f>
        <v xml:space="preserve"> </v>
      </c>
      <c r="M136" s="58" t="str">
        <f>IF(U136=2,K136,IF(W136=2,K136-SUM(M$8:M135),IF(X136=2,K136-SUM(M$8:M135),IF(X135=2,1-SUM(M$8:M135)," "))))</f>
        <v xml:space="preserve"> </v>
      </c>
      <c r="N136" s="58" t="str">
        <f t="shared" si="30"/>
        <v xml:space="preserve"> </v>
      </c>
      <c r="P136" s="58" t="str">
        <f>IF(O136="Plus",$K136,IF(O136="Basis",$K136-SUM(P$8:P135),IF(O136="Breedte",$K136-SUM(P$8:P135),IF(O135="Breedte",1-SUM(P$8:P135)," "))))</f>
        <v xml:space="preserve"> </v>
      </c>
      <c r="Q136" s="56" t="str">
        <f t="shared" si="45"/>
        <v/>
      </c>
      <c r="R136" s="196">
        <f t="shared" si="31"/>
        <v>185</v>
      </c>
      <c r="S136" s="1">
        <f t="shared" si="40"/>
        <v>330</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330</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4">
        <f t="shared" ref="A137:A200" si="47">IF(I137="A",25,IF(I137="B",25,IF(I137="C",25,IF(I137="D",15,IF(I137="E",10,0)))))</f>
        <v>0</v>
      </c>
      <c r="B137" s="64">
        <f t="shared" ref="B137:B200" si="48">IF(G137="I",20,IF(G137="II",20,IF(G137="III",20,IF(G137="IV",20,IF(G137="V",20,0)))))</f>
        <v>0</v>
      </c>
      <c r="C137" s="57">
        <f t="shared" si="39"/>
        <v>329</v>
      </c>
      <c r="F137" s="59">
        <f>IF(C137&lt;C$6,0,VLOOKUP(C137,index!$A:$M,11,0))</f>
        <v>185</v>
      </c>
      <c r="G137" s="57" t="str">
        <f t="shared" ref="G137:G200" si="49">IF(AND(F137&gt;212,F138&lt;213),"I",IF(AND(F137&gt;203,F138&lt;204),"II",IF(AND(F137&gt;195,F138&lt;196),"III",IF(AND(F137&gt;186,F138&lt;187),"IV",IF(AND(F137&gt;109,F138&lt;110),"V","")))))</f>
        <v/>
      </c>
      <c r="H137" s="58" t="str">
        <f>IF(G137="I",$K137,IF(G137="II",$K137-SUM(H$8:H136),IF(G137="III",$K137-SUM(H$8:H136),IF(G137="IV",$K137-SUM(H$8:H136),IF(G137="V",1-SUM(H$8:H136)," ")))))</f>
        <v xml:space="preserve"> </v>
      </c>
      <c r="I137" s="66" t="str">
        <f t="shared" ref="I137:I200" si="50">IF(AND(F137&gt;209,F138&lt;210),"A",IF(AND(F137&gt;199,F138&lt;200),"B",IF(AND(F137&gt;189,F138&lt;190),"C",IF(AND(F137&gt;180,F138&lt;181),"D",IF(AND(F137&gt;109,F138&lt;110),"E","")))))</f>
        <v/>
      </c>
      <c r="J137" s="61" t="str">
        <f>IF(I137="A",$K137,IF(I137="B",$K137-SUM(J$8:J136),IF(I137="C",$K137-SUM(J$8:J136),IF(I137="D",$K137-SUM(J$8:J136),IF(I137="E",1-SUM(J$8:J136)," ")))))</f>
        <v xml:space="preserve"> </v>
      </c>
      <c r="K137" s="58">
        <f>IF(C$4=0,0,(SUM(D$8:D137)/C$4))</f>
        <v>0</v>
      </c>
      <c r="L137" s="62" t="str">
        <f t="shared" si="46"/>
        <v xml:space="preserve"> </v>
      </c>
      <c r="M137" s="58" t="str">
        <f>IF(U137=2,K137,IF(W137=2,K137-SUM(M$8:M136),IF(X137=2,K137-SUM(M$8:M136),IF(X136=2,1-SUM(M$8:M136)," "))))</f>
        <v xml:space="preserve"> </v>
      </c>
      <c r="N137" s="58" t="str">
        <f t="shared" ref="N137:N200" si="51">IF(OR(O137="Plus",O137="Basis",O137="Breedte"),K137," ")</f>
        <v xml:space="preserve"> </v>
      </c>
      <c r="P137" s="58" t="str">
        <f>IF(O137="Plus",$K137,IF(O137="Basis",$K137-SUM(P$8:P136),IF(O137="Breedte",$K137-SUM(P$8:P136),IF(O136="Breedte",1-SUM(P$8:P136)," "))))</f>
        <v xml:space="preserve"> </v>
      </c>
      <c r="Q137" s="56" t="str">
        <f t="shared" si="45"/>
        <v/>
      </c>
      <c r="R137" s="196">
        <f t="shared" ref="R137:R200" si="52">F137</f>
        <v>185</v>
      </c>
      <c r="S137" s="1">
        <f t="shared" si="40"/>
        <v>329</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329</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4">
        <f t="shared" si="47"/>
        <v>0</v>
      </c>
      <c r="B138" s="64">
        <f t="shared" si="48"/>
        <v>0</v>
      </c>
      <c r="C138" s="57">
        <f t="shared" ref="C138:C201" si="60">IF(C137-1&lt;C$6,C$6-1,C137-1)</f>
        <v>328</v>
      </c>
      <c r="F138" s="59">
        <f>IF(C138&lt;C$6,0,VLOOKUP(C138,index!$A:$M,11,0))</f>
        <v>184</v>
      </c>
      <c r="G138" s="57" t="str">
        <f t="shared" si="49"/>
        <v/>
      </c>
      <c r="H138" s="58" t="str">
        <f>IF(G138="I",$K138,IF(G138="II",$K138-SUM(H$8:H137),IF(G138="III",$K138-SUM(H$8:H137),IF(G138="IV",$K138-SUM(H$8:H137),IF(G138="V",1-SUM(H$8:H137)," ")))))</f>
        <v xml:space="preserve"> </v>
      </c>
      <c r="I138" s="66" t="str">
        <f t="shared" si="50"/>
        <v/>
      </c>
      <c r="J138" s="61" t="str">
        <f>IF(I138="A",$K138,IF(I138="B",$K138-SUM(J$8:J137),IF(I138="C",$K138-SUM(J$8:J137),IF(I138="D",$K138-SUM(J$8:J137),IF(I138="E",1-SUM(J$8:J137)," ")))))</f>
        <v xml:space="preserve"> </v>
      </c>
      <c r="K138" s="58">
        <f>IF(C$4=0,0,(SUM(D$8:D138)/C$4))</f>
        <v>0</v>
      </c>
      <c r="L138" s="62" t="str">
        <f t="shared" si="46"/>
        <v xml:space="preserve"> </v>
      </c>
      <c r="M138" s="58" t="str">
        <f>IF(U138=2,K138,IF(W138=2,K138-SUM(M$8:M137),IF(X138=2,K138-SUM(M$8:M137),IF(X137=2,1-SUM(M$8:M137)," "))))</f>
        <v xml:space="preserve"> </v>
      </c>
      <c r="N138" s="58" t="str">
        <f t="shared" si="51"/>
        <v xml:space="preserve"> </v>
      </c>
      <c r="P138" s="58" t="str">
        <f>IF(O138="Plus",$K138,IF(O138="Basis",$K138-SUM(P$8:P137),IF(O138="Breedte",$K138-SUM(P$8:P137),IF(O137="Breedte",1-SUM(P$8:P137)," "))))</f>
        <v xml:space="preserve"> </v>
      </c>
      <c r="Q138" s="56" t="str">
        <f t="shared" si="45"/>
        <v/>
      </c>
      <c r="R138" s="196">
        <f t="shared" si="52"/>
        <v>184</v>
      </c>
      <c r="S138" s="1">
        <f t="shared" ref="S138:S201" si="61">C138</f>
        <v>328</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328</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4">
        <f t="shared" si="47"/>
        <v>0</v>
      </c>
      <c r="B139" s="64">
        <f t="shared" si="48"/>
        <v>0</v>
      </c>
      <c r="C139" s="57">
        <f t="shared" si="60"/>
        <v>327</v>
      </c>
      <c r="F139" s="59">
        <f>IF(C139&lt;C$6,0,VLOOKUP(C139,index!$A:$M,11,0))</f>
        <v>184</v>
      </c>
      <c r="G139" s="57" t="str">
        <f t="shared" si="49"/>
        <v/>
      </c>
      <c r="H139" s="58" t="str">
        <f>IF(G139="I",$K139,IF(G139="II",$K139-SUM(H$8:H138),IF(G139="III",$K139-SUM(H$8:H138),IF(G139="IV",$K139-SUM(H$8:H138),IF(G139="V",1-SUM(H$8:H138)," ")))))</f>
        <v xml:space="preserve"> </v>
      </c>
      <c r="I139" s="66" t="str">
        <f t="shared" si="50"/>
        <v/>
      </c>
      <c r="J139" s="61" t="str">
        <f>IF(I139="A",$K139,IF(I139="B",$K139-SUM(J$8:J138),IF(I139="C",$K139-SUM(J$8:J138),IF(I139="D",$K139-SUM(J$8:J138),IF(I139="E",1-SUM(J$8:J138)," ")))))</f>
        <v xml:space="preserve"> </v>
      </c>
      <c r="K139" s="58">
        <f>IF(C$4=0,0,(SUM(D$8:D139)/C$4))</f>
        <v>0</v>
      </c>
      <c r="L139" s="62" t="str">
        <f t="shared" si="46"/>
        <v xml:space="preserve"> </v>
      </c>
      <c r="M139" s="58" t="str">
        <f>IF(U139=2,K139,IF(W139=2,K139-SUM(M$8:M138),IF(X139=2,K139-SUM(M$8:M138),IF(X138=2,1-SUM(M$8:M138)," "))))</f>
        <v xml:space="preserve"> </v>
      </c>
      <c r="N139" s="58" t="str">
        <f t="shared" si="51"/>
        <v xml:space="preserve"> </v>
      </c>
      <c r="P139" s="58" t="str">
        <f>IF(O139="Plus",$K139,IF(O139="Basis",$K139-SUM(P$8:P138),IF(O139="Breedte",$K139-SUM(P$8:P138),IF(O138="Breedte",1-SUM(P$8:P138)," "))))</f>
        <v xml:space="preserve"> </v>
      </c>
      <c r="Q139" s="56" t="str">
        <f t="shared" si="45"/>
        <v/>
      </c>
      <c r="R139" s="196">
        <f t="shared" si="52"/>
        <v>184</v>
      </c>
      <c r="S139" s="1">
        <f t="shared" si="61"/>
        <v>327</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327</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4">
        <f t="shared" si="47"/>
        <v>0</v>
      </c>
      <c r="B140" s="64">
        <f t="shared" si="48"/>
        <v>0</v>
      </c>
      <c r="C140" s="57">
        <f t="shared" si="60"/>
        <v>326</v>
      </c>
      <c r="F140" s="59">
        <f>IF(C140&lt;C$6,0,VLOOKUP(C140,index!$A:$M,11,0))</f>
        <v>183</v>
      </c>
      <c r="G140" s="57" t="str">
        <f t="shared" si="49"/>
        <v/>
      </c>
      <c r="H140" s="58" t="str">
        <f>IF(G140="I",$K140,IF(G140="II",$K140-SUM(H$8:H139),IF(G140="III",$K140-SUM(H$8:H139),IF(G140="IV",$K140-SUM(H$8:H139),IF(G140="V",1-SUM(H$8:H139)," ")))))</f>
        <v xml:space="preserve"> </v>
      </c>
      <c r="I140" s="66" t="str">
        <f t="shared" si="50"/>
        <v/>
      </c>
      <c r="J140" s="61" t="str">
        <f>IF(I140="A",$K140,IF(I140="B",$K140-SUM(J$8:J139),IF(I140="C",$K140-SUM(J$8:J139),IF(I140="D",$K140-SUM(J$8:J139),IF(I140="E",1-SUM(J$8:J139)," ")))))</f>
        <v xml:space="preserve"> </v>
      </c>
      <c r="K140" s="58">
        <f>IF(C$4=0,0,(SUM(D$8:D140)/C$4))</f>
        <v>0</v>
      </c>
      <c r="L140" s="62" t="str">
        <f t="shared" si="46"/>
        <v xml:space="preserve"> </v>
      </c>
      <c r="M140" s="58" t="str">
        <f>IF(U140=2,K140,IF(W140=2,K140-SUM(M$8:M139),IF(X140=2,K140-SUM(M$8:M139),IF(X139=2,1-SUM(M$8:M139)," "))))</f>
        <v xml:space="preserve"> </v>
      </c>
      <c r="N140" s="58" t="str">
        <f t="shared" si="51"/>
        <v xml:space="preserve"> </v>
      </c>
      <c r="P140" s="58" t="str">
        <f>IF(O140="Plus",$K140,IF(O140="Basis",$K140-SUM(P$8:P139),IF(O140="Breedte",$K140-SUM(P$8:P139),IF(O139="Breedte",1-SUM(P$8:P139)," "))))</f>
        <v xml:space="preserve"> </v>
      </c>
      <c r="Q140" s="56" t="str">
        <f t="shared" si="45"/>
        <v/>
      </c>
      <c r="R140" s="196">
        <f t="shared" si="52"/>
        <v>183</v>
      </c>
      <c r="S140" s="1">
        <f t="shared" si="61"/>
        <v>326</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326</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4">
        <f t="shared" si="47"/>
        <v>0</v>
      </c>
      <c r="B141" s="64">
        <f t="shared" si="48"/>
        <v>0</v>
      </c>
      <c r="C141" s="57">
        <f t="shared" si="60"/>
        <v>325</v>
      </c>
      <c r="F141" s="59">
        <f>IF(C141&lt;C$6,0,VLOOKUP(C141,index!$A:$M,11,0))</f>
        <v>182</v>
      </c>
      <c r="G141" s="57" t="str">
        <f t="shared" si="49"/>
        <v/>
      </c>
      <c r="H141" s="58" t="str">
        <f>IF(G141="I",$K141,IF(G141="II",$K141-SUM(H$8:H140),IF(G141="III",$K141-SUM(H$8:H140),IF(G141="IV",$K141-SUM(H$8:H140),IF(G141="V",1-SUM(H$8:H140)," ")))))</f>
        <v xml:space="preserve"> </v>
      </c>
      <c r="I141" s="66" t="str">
        <f t="shared" si="50"/>
        <v/>
      </c>
      <c r="J141" s="61" t="str">
        <f>IF(I141="A",$K141,IF(I141="B",$K141-SUM(J$8:J140),IF(I141="C",$K141-SUM(J$8:J140),IF(I141="D",$K141-SUM(J$8:J140),IF(I141="E",1-SUM(J$8:J140)," ")))))</f>
        <v xml:space="preserve"> </v>
      </c>
      <c r="K141" s="58">
        <f>IF(C$4=0,0,(SUM(D$8:D141)/C$4))</f>
        <v>0</v>
      </c>
      <c r="L141" s="62" t="str">
        <f t="shared" si="46"/>
        <v xml:space="preserve"> </v>
      </c>
      <c r="M141" s="58" t="str">
        <f>IF(U141=2,K141,IF(W141=2,K141-SUM(M$8:M140),IF(X141=2,K141-SUM(M$8:M140),IF(X140=2,1-SUM(M$8:M140)," "))))</f>
        <v xml:space="preserve"> </v>
      </c>
      <c r="N141" s="58" t="str">
        <f t="shared" si="51"/>
        <v xml:space="preserve"> </v>
      </c>
      <c r="P141" s="58" t="str">
        <f>IF(O141="Plus",$K141,IF(O141="Basis",$K141-SUM(P$8:P140),IF(O141="Breedte",$K141-SUM(P$8:P140),IF(O140="Breedte",1-SUM(P$8:P140)," "))))</f>
        <v xml:space="preserve"> </v>
      </c>
      <c r="Q141" s="56" t="str">
        <f t="shared" si="45"/>
        <v/>
      </c>
      <c r="R141" s="196">
        <f t="shared" si="52"/>
        <v>182</v>
      </c>
      <c r="S141" s="1">
        <f t="shared" si="61"/>
        <v>325</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325</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4">
        <f t="shared" si="47"/>
        <v>0</v>
      </c>
      <c r="B142" s="64">
        <f t="shared" si="48"/>
        <v>0</v>
      </c>
      <c r="C142" s="57">
        <f t="shared" si="60"/>
        <v>324</v>
      </c>
      <c r="F142" s="59">
        <f>IF(C142&lt;C$6,0,VLOOKUP(C142,index!$A:$M,11,0))</f>
        <v>182</v>
      </c>
      <c r="G142" s="57" t="str">
        <f t="shared" si="49"/>
        <v/>
      </c>
      <c r="H142" s="58" t="str">
        <f>IF(G142="I",$K142,IF(G142="II",$K142-SUM(H$8:H141),IF(G142="III",$K142-SUM(H$8:H141),IF(G142="IV",$K142-SUM(H$8:H141),IF(G142="V",1-SUM(H$8:H141)," ")))))</f>
        <v xml:space="preserve"> </v>
      </c>
      <c r="I142" s="66" t="str">
        <f t="shared" si="50"/>
        <v/>
      </c>
      <c r="J142" s="61" t="str">
        <f>IF(I142="A",$K142,IF(I142="B",$K142-SUM(J$8:J141),IF(I142="C",$K142-SUM(J$8:J141),IF(I142="D",$K142-SUM(J$8:J141),IF(I142="E",1-SUM(J$8:J141)," ")))))</f>
        <v xml:space="preserve"> </v>
      </c>
      <c r="K142" s="58">
        <f>IF(C$4=0,0,(SUM(D$8:D142)/C$4))</f>
        <v>0</v>
      </c>
      <c r="L142" s="62" t="str">
        <f t="shared" si="46"/>
        <v xml:space="preserve"> </v>
      </c>
      <c r="M142" s="58" t="str">
        <f>IF(U142=2,K142,IF(W142=2,K142-SUM(M$8:M141),IF(X142=2,K142-SUM(M$8:M141),IF(X141=2,1-SUM(M$8:M141)," "))))</f>
        <v xml:space="preserve"> </v>
      </c>
      <c r="N142" s="58" t="str">
        <f t="shared" si="51"/>
        <v xml:space="preserve"> </v>
      </c>
      <c r="P142" s="58" t="str">
        <f>IF(O142="Plus",$K142,IF(O142="Basis",$K142-SUM(P$8:P141),IF(O142="Breedte",$K142-SUM(P$8:P141),IF(O141="Breedte",1-SUM(P$8:P141)," "))))</f>
        <v xml:space="preserve"> </v>
      </c>
      <c r="Q142" s="56" t="str">
        <f t="shared" ref="Q142:Q205" si="66">IF(L141="plus",IF(E142=0,"",CONCATENATE(E142,",")),IF(L141="basis",IF(E142=0,"",CONCATENATE(E142,",")),CONCATENATE(Q141,IF(E142=0,"",CONCATENATE(E142,", ")))))</f>
        <v/>
      </c>
      <c r="R142" s="196">
        <f t="shared" si="52"/>
        <v>182</v>
      </c>
      <c r="S142" s="1">
        <f t="shared" si="61"/>
        <v>324</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324</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4">
        <f t="shared" si="47"/>
        <v>0</v>
      </c>
      <c r="B143" s="64">
        <f t="shared" si="48"/>
        <v>0</v>
      </c>
      <c r="C143" s="57">
        <f t="shared" si="60"/>
        <v>323</v>
      </c>
      <c r="F143" s="59">
        <f>IF(C143&lt;C$6,0,VLOOKUP(C143,index!$A:$M,11,0))</f>
        <v>181</v>
      </c>
      <c r="G143" s="57" t="str">
        <f t="shared" si="49"/>
        <v/>
      </c>
      <c r="H143" s="58" t="str">
        <f>IF(G143="I",$K143,IF(G143="II",$K143-SUM(H$8:H142),IF(G143="III",$K143-SUM(H$8:H142),IF(G143="IV",$K143-SUM(H$8:H142),IF(G143="V",1-SUM(H$8:H142)," ")))))</f>
        <v xml:space="preserve"> </v>
      </c>
      <c r="I143" s="66" t="str">
        <f t="shared" si="50"/>
        <v/>
      </c>
      <c r="J143" s="61" t="str">
        <f>IF(I143="A",$K143,IF(I143="B",$K143-SUM(J$8:J142),IF(I143="C",$K143-SUM(J$8:J142),IF(I143="D",$K143-SUM(J$8:J142),IF(I143="E",1-SUM(J$8:J142)," ")))))</f>
        <v xml:space="preserve"> </v>
      </c>
      <c r="K143" s="58">
        <f>IF(C$4=0,0,(SUM(D$8:D143)/C$4))</f>
        <v>0</v>
      </c>
      <c r="L143" s="62" t="str">
        <f t="shared" si="46"/>
        <v xml:space="preserve"> </v>
      </c>
      <c r="M143" s="58" t="str">
        <f>IF(U143=2,K143,IF(W143=2,K143-SUM(M$8:M142),IF(X143=2,K143-SUM(M$8:M142),IF(X142=2,1-SUM(M$8:M142)," "))))</f>
        <v xml:space="preserve"> </v>
      </c>
      <c r="N143" s="58" t="str">
        <f t="shared" si="51"/>
        <v xml:space="preserve"> </v>
      </c>
      <c r="P143" s="58" t="str">
        <f>IF(O143="Plus",$K143,IF(O143="Basis",$K143-SUM(P$8:P142),IF(O143="Breedte",$K143-SUM(P$8:P142),IF(O142="Breedte",1-SUM(P$8:P142)," "))))</f>
        <v xml:space="preserve"> </v>
      </c>
      <c r="Q143" s="56" t="str">
        <f t="shared" si="66"/>
        <v/>
      </c>
      <c r="R143" s="196">
        <f t="shared" si="52"/>
        <v>181</v>
      </c>
      <c r="S143" s="1">
        <f t="shared" si="61"/>
        <v>323</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323</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4">
        <f t="shared" si="47"/>
        <v>15</v>
      </c>
      <c r="B144" s="64">
        <f t="shared" si="48"/>
        <v>0</v>
      </c>
      <c r="C144" s="57">
        <f t="shared" si="60"/>
        <v>322</v>
      </c>
      <c r="F144" s="59">
        <f>IF(C144&lt;C$6,0,VLOOKUP(C144,index!$A:$M,11,0))</f>
        <v>181</v>
      </c>
      <c r="G144" s="57" t="str">
        <f t="shared" si="49"/>
        <v/>
      </c>
      <c r="H144" s="58" t="str">
        <f>IF(G144="I",$K144,IF(G144="II",$K144-SUM(H$8:H143),IF(G144="III",$K144-SUM(H$8:H143),IF(G144="IV",$K144-SUM(H$8:H143),IF(G144="V",1-SUM(H$8:H143)," ")))))</f>
        <v xml:space="preserve"> </v>
      </c>
      <c r="I144" s="66" t="str">
        <f t="shared" si="50"/>
        <v>D</v>
      </c>
      <c r="J144" s="61">
        <f>IF(I144="A",$K144,IF(I144="B",$K144-SUM(J$8:J143),IF(I144="C",$K144-SUM(J$8:J143),IF(I144="D",$K144-SUM(J$8:J143),IF(I144="E",1-SUM(J$8:J143)," ")))))</f>
        <v>0</v>
      </c>
      <c r="K144" s="58">
        <f>IF(C$4=0,0,(SUM(D$8:D144)/C$4))</f>
        <v>0</v>
      </c>
      <c r="L144" s="62" t="str">
        <f t="shared" si="46"/>
        <v xml:space="preserve"> </v>
      </c>
      <c r="M144" s="58" t="str">
        <f>IF(U144=2,K144,IF(W144=2,K144-SUM(M$8:M143),IF(X144=2,K144-SUM(M$8:M143),IF(X143=2,1-SUM(M$8:M143)," "))))</f>
        <v xml:space="preserve"> </v>
      </c>
      <c r="N144" s="58" t="str">
        <f t="shared" si="51"/>
        <v xml:space="preserve"> </v>
      </c>
      <c r="P144" s="58" t="str">
        <f>IF(O144="Plus",$K144,IF(O144="Basis",$K144-SUM(P$8:P143),IF(O144="Breedte",$K144-SUM(P$8:P143),IF(O143="Breedte",1-SUM(P$8:P143)," "))))</f>
        <v xml:space="preserve"> </v>
      </c>
      <c r="Q144" s="56" t="str">
        <f t="shared" si="66"/>
        <v/>
      </c>
      <c r="R144" s="196">
        <f t="shared" si="52"/>
        <v>181</v>
      </c>
      <c r="S144" s="1">
        <f t="shared" si="61"/>
        <v>322</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322</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4">
        <f t="shared" si="47"/>
        <v>0</v>
      </c>
      <c r="B145" s="64">
        <f t="shared" si="48"/>
        <v>0</v>
      </c>
      <c r="C145" s="57">
        <f t="shared" si="60"/>
        <v>321</v>
      </c>
      <c r="F145" s="59">
        <f>IF(C145&lt;C$6,0,VLOOKUP(C145,index!$A:$M,11,0))</f>
        <v>180</v>
      </c>
      <c r="G145" s="57" t="str">
        <f t="shared" si="49"/>
        <v/>
      </c>
      <c r="H145" s="58" t="str">
        <f>IF(G145="I",$K145,IF(G145="II",$K145-SUM(H$8:H144),IF(G145="III",$K145-SUM(H$8:H144),IF(G145="IV",$K145-SUM(H$8:H144),IF(G145="V",1-SUM(H$8:H144)," ")))))</f>
        <v xml:space="preserve"> </v>
      </c>
      <c r="I145" s="66" t="str">
        <f t="shared" si="50"/>
        <v/>
      </c>
      <c r="J145" s="61" t="str">
        <f>IF(I145="A",$K145,IF(I145="B",$K145-SUM(J$8:J144),IF(I145="C",$K145-SUM(J$8:J144),IF(I145="D",$K145-SUM(J$8:J144),IF(I145="E",1-SUM(J$8:J144)," ")))))</f>
        <v xml:space="preserve"> </v>
      </c>
      <c r="K145" s="58">
        <f>IF(C$4=0,0,(SUM(D$8:D145)/C$4))</f>
        <v>0</v>
      </c>
      <c r="L145" s="62" t="str">
        <f t="shared" si="46"/>
        <v xml:space="preserve"> </v>
      </c>
      <c r="M145" s="58" t="str">
        <f>IF(U145=2,K145,IF(W145=2,K145-SUM(M$8:M144),IF(X145=2,K145-SUM(M$8:M144),IF(X144=2,1-SUM(M$8:M144)," "))))</f>
        <v xml:space="preserve"> </v>
      </c>
      <c r="N145" s="58" t="str">
        <f t="shared" si="51"/>
        <v xml:space="preserve"> </v>
      </c>
      <c r="P145" s="58" t="str">
        <f>IF(O145="Plus",$K145,IF(O145="Basis",$K145-SUM(P$8:P144),IF(O145="Breedte",$K145-SUM(P$8:P144),IF(O144="Breedte",1-SUM(P$8:P144)," "))))</f>
        <v xml:space="preserve"> </v>
      </c>
      <c r="Q145" s="56" t="str">
        <f t="shared" si="66"/>
        <v/>
      </c>
      <c r="R145" s="196">
        <f t="shared" si="52"/>
        <v>180</v>
      </c>
      <c r="S145" s="1">
        <f t="shared" si="61"/>
        <v>321</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321</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4">
        <f t="shared" si="47"/>
        <v>0</v>
      </c>
      <c r="B146" s="64">
        <f t="shared" si="48"/>
        <v>0</v>
      </c>
      <c r="C146" s="57">
        <f t="shared" si="60"/>
        <v>320</v>
      </c>
      <c r="F146" s="59">
        <f>IF(C146&lt;C$6,0,VLOOKUP(C146,index!$A:$M,11,0))</f>
        <v>180</v>
      </c>
      <c r="G146" s="57" t="str">
        <f t="shared" si="49"/>
        <v/>
      </c>
      <c r="H146" s="58" t="str">
        <f>IF(G146="I",$K146,IF(G146="II",$K146-SUM(H$8:H145),IF(G146="III",$K146-SUM(H$8:H145),IF(G146="IV",$K146-SUM(H$8:H145),IF(G146="V",1-SUM(H$8:H145)," ")))))</f>
        <v xml:space="preserve"> </v>
      </c>
      <c r="I146" s="66" t="str">
        <f t="shared" si="50"/>
        <v/>
      </c>
      <c r="J146" s="61" t="str">
        <f>IF(I146="A",$K146,IF(I146="B",$K146-SUM(J$8:J145),IF(I146="C",$K146-SUM(J$8:J145),IF(I146="D",$K146-SUM(J$8:J145),IF(I146="E",1-SUM(J$8:J145)," ")))))</f>
        <v xml:space="preserve"> </v>
      </c>
      <c r="K146" s="58">
        <f>IF(C$4=0,0,(SUM(D$8:D146)/C$4))</f>
        <v>0</v>
      </c>
      <c r="L146" s="62" t="str">
        <f t="shared" si="46"/>
        <v xml:space="preserve"> </v>
      </c>
      <c r="M146" s="58" t="str">
        <f>IF(U146=2,K146,IF(W146=2,K146-SUM(M$8:M145),IF(X146=2,K146-SUM(M$8:M145),IF(X145=2,1-SUM(M$8:M145)," "))))</f>
        <v xml:space="preserve"> </v>
      </c>
      <c r="N146" s="58" t="str">
        <f t="shared" si="51"/>
        <v xml:space="preserve"> </v>
      </c>
      <c r="P146" s="58" t="str">
        <f>IF(O146="Plus",$K146,IF(O146="Basis",$K146-SUM(P$8:P145),IF(O146="Breedte",$K146-SUM(P$8:P145),IF(O145="Breedte",1-SUM(P$8:P145)," "))))</f>
        <v xml:space="preserve"> </v>
      </c>
      <c r="Q146" s="56" t="str">
        <f t="shared" si="66"/>
        <v/>
      </c>
      <c r="R146" s="196">
        <f t="shared" si="52"/>
        <v>180</v>
      </c>
      <c r="S146" s="1">
        <f t="shared" si="61"/>
        <v>320</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320</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4">
        <f t="shared" si="47"/>
        <v>0</v>
      </c>
      <c r="B147" s="64">
        <f t="shared" si="48"/>
        <v>0</v>
      </c>
      <c r="C147" s="57">
        <f t="shared" si="60"/>
        <v>319</v>
      </c>
      <c r="F147" s="59">
        <f>IF(C147&lt;C$6,0,VLOOKUP(C147,index!$A:$M,11,0))</f>
        <v>179</v>
      </c>
      <c r="G147" s="57" t="str">
        <f t="shared" si="49"/>
        <v/>
      </c>
      <c r="H147" s="58" t="str">
        <f>IF(G147="I",$K147,IF(G147="II",$K147-SUM(H$8:H146),IF(G147="III",$K147-SUM(H$8:H146),IF(G147="IV",$K147-SUM(H$8:H146),IF(G147="V",1-SUM(H$8:H146)," ")))))</f>
        <v xml:space="preserve"> </v>
      </c>
      <c r="I147" s="66" t="str">
        <f t="shared" si="50"/>
        <v/>
      </c>
      <c r="J147" s="61" t="str">
        <f>IF(I147="A",$K147,IF(I147="B",$K147-SUM(J$8:J146),IF(I147="C",$K147-SUM(J$8:J146),IF(I147="D",$K147-SUM(J$8:J146),IF(I147="E",1-SUM(J$8:J146)," ")))))</f>
        <v xml:space="preserve"> </v>
      </c>
      <c r="K147" s="58">
        <f>IF(C$4=0,0,(SUM(D$8:D147)/C$4))</f>
        <v>0</v>
      </c>
      <c r="L147" s="62" t="str">
        <f t="shared" si="46"/>
        <v xml:space="preserve"> </v>
      </c>
      <c r="M147" s="58" t="str">
        <f>IF(U147=2,K147,IF(W147=2,K147-SUM(M$8:M146),IF(X147=2,K147-SUM(M$8:M146),IF(X146=2,1-SUM(M$8:M146)," "))))</f>
        <v xml:space="preserve"> </v>
      </c>
      <c r="N147" s="58" t="str">
        <f t="shared" si="51"/>
        <v xml:space="preserve"> </v>
      </c>
      <c r="P147" s="58" t="str">
        <f>IF(O147="Plus",$K147,IF(O147="Basis",$K147-SUM(P$8:P146),IF(O147="Breedte",$K147-SUM(P$8:P146),IF(O146="Breedte",1-SUM(P$8:P146)," "))))</f>
        <v xml:space="preserve"> </v>
      </c>
      <c r="Q147" s="56" t="str">
        <f t="shared" si="66"/>
        <v/>
      </c>
      <c r="R147" s="196">
        <f t="shared" si="52"/>
        <v>179</v>
      </c>
      <c r="S147" s="1">
        <f t="shared" si="61"/>
        <v>319</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319</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4">
        <f t="shared" si="47"/>
        <v>0</v>
      </c>
      <c r="B148" s="64">
        <f t="shared" si="48"/>
        <v>0</v>
      </c>
      <c r="C148" s="57">
        <f t="shared" si="60"/>
        <v>318</v>
      </c>
      <c r="F148" s="59">
        <f>IF(C148&lt;C$6,0,VLOOKUP(C148,index!$A:$M,11,0))</f>
        <v>179</v>
      </c>
      <c r="G148" s="57" t="str">
        <f t="shared" si="49"/>
        <v/>
      </c>
      <c r="H148" s="58" t="str">
        <f>IF(G148="I",$K148,IF(G148="II",$K148-SUM(H$8:H147),IF(G148="III",$K148-SUM(H$8:H147),IF(G148="IV",$K148-SUM(H$8:H147),IF(G148="V",1-SUM(H$8:H147)," ")))))</f>
        <v xml:space="preserve"> </v>
      </c>
      <c r="I148" s="66" t="str">
        <f t="shared" si="50"/>
        <v/>
      </c>
      <c r="J148" s="61" t="str">
        <f>IF(I148="A",$K148,IF(I148="B",$K148-SUM(J$8:J147),IF(I148="C",$K148-SUM(J$8:J147),IF(I148="D",$K148-SUM(J$8:J147),IF(I148="E",1-SUM(J$8:J147)," ")))))</f>
        <v xml:space="preserve"> </v>
      </c>
      <c r="K148" s="58">
        <f>IF(C$4=0,0,(SUM(D$8:D148)/C$4))</f>
        <v>0</v>
      </c>
      <c r="L148" s="62" t="str">
        <f t="shared" si="46"/>
        <v xml:space="preserve"> </v>
      </c>
      <c r="M148" s="58" t="str">
        <f>IF(U148=2,K148,IF(W148=2,K148-SUM(M$8:M147),IF(X148=2,K148-SUM(M$8:M147),IF(X147=2,1-SUM(M$8:M147)," "))))</f>
        <v xml:space="preserve"> </v>
      </c>
      <c r="N148" s="58" t="str">
        <f t="shared" si="51"/>
        <v xml:space="preserve"> </v>
      </c>
      <c r="P148" s="58" t="str">
        <f>IF(O148="Plus",$K148,IF(O148="Basis",$K148-SUM(P$8:P147),IF(O148="Breedte",$K148-SUM(P$8:P147),IF(O147="Breedte",1-SUM(P$8:P147)," "))))</f>
        <v xml:space="preserve"> </v>
      </c>
      <c r="Q148" s="56" t="str">
        <f t="shared" si="66"/>
        <v/>
      </c>
      <c r="R148" s="196">
        <f t="shared" si="52"/>
        <v>179</v>
      </c>
      <c r="S148" s="1">
        <f t="shared" si="61"/>
        <v>318</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318</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4">
        <f t="shared" si="47"/>
        <v>0</v>
      </c>
      <c r="B149" s="64">
        <f t="shared" si="48"/>
        <v>0</v>
      </c>
      <c r="C149" s="57">
        <f t="shared" si="60"/>
        <v>317</v>
      </c>
      <c r="F149" s="59">
        <f>IF(C149&lt;C$6,0,VLOOKUP(C149,index!$A:$M,11,0))</f>
        <v>178</v>
      </c>
      <c r="G149" s="57" t="str">
        <f t="shared" si="49"/>
        <v/>
      </c>
      <c r="H149" s="58" t="str">
        <f>IF(G149="I",$K149,IF(G149="II",$K149-SUM(H$8:H148),IF(G149="III",$K149-SUM(H$8:H148),IF(G149="IV",$K149-SUM(H$8:H148),IF(G149="V",1-SUM(H$8:H148)," ")))))</f>
        <v xml:space="preserve"> </v>
      </c>
      <c r="I149" s="66" t="str">
        <f t="shared" si="50"/>
        <v/>
      </c>
      <c r="J149" s="61" t="str">
        <f>IF(I149="A",$K149,IF(I149="B",$K149-SUM(J$8:J148),IF(I149="C",$K149-SUM(J$8:J148),IF(I149="D",$K149-SUM(J$8:J148),IF(I149="E",1-SUM(J$8:J148)," ")))))</f>
        <v xml:space="preserve"> </v>
      </c>
      <c r="K149" s="58">
        <f>IF(C$4=0,0,(SUM(D$8:D149)/C$4))</f>
        <v>0</v>
      </c>
      <c r="L149" s="62" t="str">
        <f t="shared" si="46"/>
        <v xml:space="preserve"> </v>
      </c>
      <c r="M149" s="58" t="str">
        <f>IF(U149=2,K149,IF(W149=2,K149-SUM(M$8:M148),IF(X149=2,K149-SUM(M$8:M148),IF(X148=2,1-SUM(M$8:M148)," "))))</f>
        <v xml:space="preserve"> </v>
      </c>
      <c r="N149" s="58" t="str">
        <f t="shared" si="51"/>
        <v xml:space="preserve"> </v>
      </c>
      <c r="P149" s="58" t="str">
        <f>IF(O149="Plus",$K149,IF(O149="Basis",$K149-SUM(P$8:P148),IF(O149="Breedte",$K149-SUM(P$8:P148),IF(O148="Breedte",1-SUM(P$8:P148)," "))))</f>
        <v xml:space="preserve"> </v>
      </c>
      <c r="Q149" s="56" t="str">
        <f t="shared" si="66"/>
        <v/>
      </c>
      <c r="R149" s="196">
        <f t="shared" si="52"/>
        <v>178</v>
      </c>
      <c r="S149" s="1">
        <f t="shared" si="61"/>
        <v>317</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317</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4">
        <f t="shared" si="47"/>
        <v>0</v>
      </c>
      <c r="B150" s="64">
        <f t="shared" si="48"/>
        <v>0</v>
      </c>
      <c r="C150" s="57">
        <f t="shared" si="60"/>
        <v>316</v>
      </c>
      <c r="F150" s="59">
        <f>IF(C150&lt;C$6,0,VLOOKUP(C150,index!$A:$M,11,0))</f>
        <v>177</v>
      </c>
      <c r="G150" s="57" t="str">
        <f t="shared" si="49"/>
        <v/>
      </c>
      <c r="H150" s="58" t="str">
        <f>IF(G150="I",$K150,IF(G150="II",$K150-SUM(H$8:H149),IF(G150="III",$K150-SUM(H$8:H149),IF(G150="IV",$K150-SUM(H$8:H149),IF(G150="V",1-SUM(H$8:H149)," ")))))</f>
        <v xml:space="preserve"> </v>
      </c>
      <c r="I150" s="66" t="str">
        <f t="shared" si="50"/>
        <v/>
      </c>
      <c r="J150" s="61" t="str">
        <f>IF(I150="A",$K150,IF(I150="B",$K150-SUM(J$8:J149),IF(I150="C",$K150-SUM(J$8:J149),IF(I150="D",$K150-SUM(J$8:J149),IF(I150="E",1-SUM(J$8:J149)," ")))))</f>
        <v xml:space="preserve"> </v>
      </c>
      <c r="K150" s="58">
        <f>IF(C$4=0,0,(SUM(D$8:D150)/C$4))</f>
        <v>0</v>
      </c>
      <c r="L150" s="62" t="str">
        <f t="shared" si="46"/>
        <v xml:space="preserve"> </v>
      </c>
      <c r="M150" s="58" t="str">
        <f>IF(U150=2,K150,IF(W150=2,K150-SUM(M$8:M149),IF(X150=2,K150-SUM(M$8:M149),IF(X149=2,1-SUM(M$8:M149)," "))))</f>
        <v xml:space="preserve"> </v>
      </c>
      <c r="N150" s="58" t="str">
        <f t="shared" si="51"/>
        <v xml:space="preserve"> </v>
      </c>
      <c r="P150" s="58" t="str">
        <f>IF(O150="Plus",$K150,IF(O150="Basis",$K150-SUM(P$8:P149),IF(O150="Breedte",$K150-SUM(P$8:P149),IF(O149="Breedte",1-SUM(P$8:P149)," "))))</f>
        <v xml:space="preserve"> </v>
      </c>
      <c r="Q150" s="56" t="str">
        <f t="shared" si="66"/>
        <v/>
      </c>
      <c r="R150" s="196">
        <f t="shared" si="52"/>
        <v>177</v>
      </c>
      <c r="S150" s="1">
        <f t="shared" si="61"/>
        <v>316</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316</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4">
        <f t="shared" si="47"/>
        <v>0</v>
      </c>
      <c r="B151" s="64">
        <f t="shared" si="48"/>
        <v>0</v>
      </c>
      <c r="C151" s="57">
        <f t="shared" si="60"/>
        <v>315</v>
      </c>
      <c r="F151" s="59">
        <f>IF(C151&lt;C$6,0,VLOOKUP(C151,index!$A:$M,11,0))</f>
        <v>177</v>
      </c>
      <c r="G151" s="57" t="str">
        <f t="shared" si="49"/>
        <v/>
      </c>
      <c r="H151" s="58" t="str">
        <f>IF(G151="I",$K151,IF(G151="II",$K151-SUM(H$8:H150),IF(G151="III",$K151-SUM(H$8:H150),IF(G151="IV",$K151-SUM(H$8:H150),IF(G151="V",1-SUM(H$8:H150)," ")))))</f>
        <v xml:space="preserve"> </v>
      </c>
      <c r="I151" s="66" t="str">
        <f t="shared" si="50"/>
        <v/>
      </c>
      <c r="J151" s="61" t="str">
        <f>IF(I151="A",$K151,IF(I151="B",$K151-SUM(J$8:J150),IF(I151="C",$K151-SUM(J$8:J150),IF(I151="D",$K151-SUM(J$8:J150),IF(I151="E",1-SUM(J$8:J150)," ")))))</f>
        <v xml:space="preserve"> </v>
      </c>
      <c r="K151" s="58">
        <f>IF(C$4=0,0,(SUM(D$8:D151)/C$4))</f>
        <v>0</v>
      </c>
      <c r="L151" s="62" t="str">
        <f t="shared" si="46"/>
        <v xml:space="preserve"> </v>
      </c>
      <c r="M151" s="58" t="str">
        <f>IF(U151=2,K151,IF(W151=2,K151-SUM(M$8:M150),IF(X151=2,K151-SUM(M$8:M150),IF(X150=2,1-SUM(M$8:M150)," "))))</f>
        <v xml:space="preserve"> </v>
      </c>
      <c r="N151" s="58" t="str">
        <f t="shared" si="51"/>
        <v xml:space="preserve"> </v>
      </c>
      <c r="P151" s="58" t="str">
        <f>IF(O151="Plus",$K151,IF(O151="Basis",$K151-SUM(P$8:P150),IF(O151="Breedte",$K151-SUM(P$8:P150),IF(O150="Breedte",1-SUM(P$8:P150)," "))))</f>
        <v xml:space="preserve"> </v>
      </c>
      <c r="Q151" s="56" t="str">
        <f t="shared" si="66"/>
        <v/>
      </c>
      <c r="R151" s="196">
        <f t="shared" si="52"/>
        <v>177</v>
      </c>
      <c r="S151" s="1">
        <f t="shared" si="61"/>
        <v>315</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315</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4">
        <f t="shared" si="47"/>
        <v>0</v>
      </c>
      <c r="B152" s="64">
        <f t="shared" si="48"/>
        <v>0</v>
      </c>
      <c r="C152" s="57">
        <f t="shared" si="60"/>
        <v>314</v>
      </c>
      <c r="F152" s="59">
        <f>IF(C152&lt;C$6,0,VLOOKUP(C152,index!$A:$M,11,0))</f>
        <v>176</v>
      </c>
      <c r="G152" s="57" t="str">
        <f t="shared" si="49"/>
        <v/>
      </c>
      <c r="H152" s="58" t="str">
        <f>IF(G152="I",$K152,IF(G152="II",$K152-SUM(H$8:H151),IF(G152="III",$K152-SUM(H$8:H151),IF(G152="IV",$K152-SUM(H$8:H151),IF(G152="V",1-SUM(H$8:H151)," ")))))</f>
        <v xml:space="preserve"> </v>
      </c>
      <c r="I152" s="66" t="str">
        <f t="shared" si="50"/>
        <v/>
      </c>
      <c r="J152" s="61" t="str">
        <f>IF(I152="A",$K152,IF(I152="B",$K152-SUM(J$8:J151),IF(I152="C",$K152-SUM(J$8:J151),IF(I152="D",$K152-SUM(J$8:J151),IF(I152="E",1-SUM(J$8:J151)," ")))))</f>
        <v xml:space="preserve"> </v>
      </c>
      <c r="K152" s="58">
        <f>IF(C$4=0,0,(SUM(D$8:D152)/C$4))</f>
        <v>0</v>
      </c>
      <c r="L152" s="62" t="str">
        <f t="shared" si="46"/>
        <v xml:space="preserve"> </v>
      </c>
      <c r="M152" s="58" t="str">
        <f>IF(U152=2,K152,IF(W152=2,K152-SUM(M$8:M151),IF(X152=2,K152-SUM(M$8:M151),IF(X151=2,1-SUM(M$8:M151)," "))))</f>
        <v xml:space="preserve"> </v>
      </c>
      <c r="N152" s="58" t="str">
        <f t="shared" si="51"/>
        <v xml:space="preserve"> </v>
      </c>
      <c r="P152" s="58" t="str">
        <f>IF(O152="Plus",$K152,IF(O152="Basis",$K152-SUM(P$8:P151),IF(O152="Breedte",$K152-SUM(P$8:P151),IF(O151="Breedte",1-SUM(P$8:P151)," "))))</f>
        <v xml:space="preserve"> </v>
      </c>
      <c r="Q152" s="56" t="str">
        <f t="shared" si="66"/>
        <v/>
      </c>
      <c r="R152" s="196">
        <f t="shared" si="52"/>
        <v>176</v>
      </c>
      <c r="S152" s="1">
        <f t="shared" si="61"/>
        <v>314</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314</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4">
        <f t="shared" si="47"/>
        <v>0</v>
      </c>
      <c r="B153" s="64">
        <f t="shared" si="48"/>
        <v>0</v>
      </c>
      <c r="C153" s="57">
        <f t="shared" si="60"/>
        <v>313</v>
      </c>
      <c r="F153" s="59">
        <f>IF(C153&lt;C$6,0,VLOOKUP(C153,index!$A:$M,11,0))</f>
        <v>176</v>
      </c>
      <c r="G153" s="57" t="str">
        <f t="shared" si="49"/>
        <v/>
      </c>
      <c r="H153" s="58" t="str">
        <f>IF(G153="I",$K153,IF(G153="II",$K153-SUM(H$8:H152),IF(G153="III",$K153-SUM(H$8:H152),IF(G153="IV",$K153-SUM(H$8:H152),IF(G153="V",1-SUM(H$8:H152)," ")))))</f>
        <v xml:space="preserve"> </v>
      </c>
      <c r="I153" s="66" t="str">
        <f t="shared" si="50"/>
        <v/>
      </c>
      <c r="J153" s="61" t="str">
        <f>IF(I153="A",$K153,IF(I153="B",$K153-SUM(J$8:J152),IF(I153="C",$K153-SUM(J$8:J152),IF(I153="D",$K153-SUM(J$8:J152),IF(I153="E",1-SUM(J$8:J152)," ")))))</f>
        <v xml:space="preserve"> </v>
      </c>
      <c r="K153" s="58">
        <f>IF(C$4=0,0,(SUM(D$8:D153)/C$4))</f>
        <v>0</v>
      </c>
      <c r="L153" s="62" t="str">
        <f t="shared" si="46"/>
        <v xml:space="preserve"> </v>
      </c>
      <c r="M153" s="58" t="str">
        <f>IF(U153=2,K153,IF(W153=2,K153-SUM(M$8:M152),IF(X153=2,K153-SUM(M$8:M152),IF(X152=2,1-SUM(M$8:M152)," "))))</f>
        <v xml:space="preserve"> </v>
      </c>
      <c r="N153" s="58" t="str">
        <f t="shared" si="51"/>
        <v xml:space="preserve"> </v>
      </c>
      <c r="P153" s="58" t="str">
        <f>IF(O153="Plus",$K153,IF(O153="Basis",$K153-SUM(P$8:P152),IF(O153="Breedte",$K153-SUM(P$8:P152),IF(O152="Breedte",1-SUM(P$8:P152)," "))))</f>
        <v xml:space="preserve"> </v>
      </c>
      <c r="Q153" s="56" t="str">
        <f t="shared" si="66"/>
        <v/>
      </c>
      <c r="R153" s="196">
        <f t="shared" si="52"/>
        <v>176</v>
      </c>
      <c r="S153" s="1">
        <f t="shared" si="61"/>
        <v>313</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313</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4">
        <f t="shared" si="47"/>
        <v>0</v>
      </c>
      <c r="B154" s="64">
        <f t="shared" si="48"/>
        <v>0</v>
      </c>
      <c r="C154" s="57">
        <f t="shared" si="60"/>
        <v>312</v>
      </c>
      <c r="F154" s="59">
        <f>IF(C154&lt;C$6,0,VLOOKUP(C154,index!$A:$M,11,0))</f>
        <v>175</v>
      </c>
      <c r="G154" s="57" t="str">
        <f t="shared" si="49"/>
        <v/>
      </c>
      <c r="H154" s="58" t="str">
        <f>IF(G154="I",$K154,IF(G154="II",$K154-SUM(H$8:H153),IF(G154="III",$K154-SUM(H$8:H153),IF(G154="IV",$K154-SUM(H$8:H153),IF(G154="V",1-SUM(H$8:H153)," ")))))</f>
        <v xml:space="preserve"> </v>
      </c>
      <c r="I154" s="66" t="str">
        <f t="shared" si="50"/>
        <v/>
      </c>
      <c r="J154" s="61" t="str">
        <f>IF(I154="A",$K154,IF(I154="B",$K154-SUM(J$8:J153),IF(I154="C",$K154-SUM(J$8:J153),IF(I154="D",$K154-SUM(J$8:J153),IF(I154="E",1-SUM(J$8:J153)," ")))))</f>
        <v xml:space="preserve"> </v>
      </c>
      <c r="K154" s="58">
        <f>IF(C$4=0,0,(SUM(D$8:D154)/C$4))</f>
        <v>0</v>
      </c>
      <c r="L154" s="62" t="str">
        <f t="shared" si="46"/>
        <v xml:space="preserve"> </v>
      </c>
      <c r="M154" s="58" t="str">
        <f>IF(U154=2,K154,IF(W154=2,K154-SUM(M$8:M153),IF(X154=2,K154-SUM(M$8:M153),IF(X153=2,1-SUM(M$8:M153)," "))))</f>
        <v xml:space="preserve"> </v>
      </c>
      <c r="N154" s="58" t="str">
        <f t="shared" si="51"/>
        <v xml:space="preserve"> </v>
      </c>
      <c r="P154" s="58" t="str">
        <f>IF(O154="Plus",$K154,IF(O154="Basis",$K154-SUM(P$8:P153),IF(O154="Breedte",$K154-SUM(P$8:P153),IF(O153="Breedte",1-SUM(P$8:P153)," "))))</f>
        <v xml:space="preserve"> </v>
      </c>
      <c r="Q154" s="56" t="str">
        <f t="shared" si="66"/>
        <v/>
      </c>
      <c r="R154" s="196">
        <f t="shared" si="52"/>
        <v>175</v>
      </c>
      <c r="S154" s="1">
        <f t="shared" si="61"/>
        <v>312</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312</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4">
        <f t="shared" si="47"/>
        <v>0</v>
      </c>
      <c r="B155" s="64">
        <f t="shared" si="48"/>
        <v>0</v>
      </c>
      <c r="C155" s="57">
        <f t="shared" si="60"/>
        <v>311</v>
      </c>
      <c r="F155" s="59">
        <f>IF(C155&lt;C$6,0,VLOOKUP(C155,index!$A:$M,11,0))</f>
        <v>175</v>
      </c>
      <c r="G155" s="57" t="str">
        <f t="shared" si="49"/>
        <v/>
      </c>
      <c r="H155" s="58" t="str">
        <f>IF(G155="I",$K155,IF(G155="II",$K155-SUM(H$8:H154),IF(G155="III",$K155-SUM(H$8:H154),IF(G155="IV",$K155-SUM(H$8:H154),IF(G155="V",1-SUM(H$8:H154)," ")))))</f>
        <v xml:space="preserve"> </v>
      </c>
      <c r="I155" s="66" t="str">
        <f t="shared" si="50"/>
        <v/>
      </c>
      <c r="J155" s="61" t="str">
        <f>IF(I155="A",$K155,IF(I155="B",$K155-SUM(J$8:J154),IF(I155="C",$K155-SUM(J$8:J154),IF(I155="D",$K155-SUM(J$8:J154),IF(I155="E",1-SUM(J$8:J154)," ")))))</f>
        <v xml:space="preserve"> </v>
      </c>
      <c r="K155" s="58">
        <f>IF(C$4=0,0,(SUM(D$8:D155)/C$4))</f>
        <v>0</v>
      </c>
      <c r="L155" s="62" t="str">
        <f t="shared" si="46"/>
        <v xml:space="preserve"> </v>
      </c>
      <c r="M155" s="58" t="str">
        <f>IF(U155=2,K155,IF(W155=2,K155-SUM(M$8:M154),IF(X155=2,K155-SUM(M$8:M154),IF(X154=2,1-SUM(M$8:M154)," "))))</f>
        <v xml:space="preserve"> </v>
      </c>
      <c r="N155" s="58" t="str">
        <f t="shared" si="51"/>
        <v xml:space="preserve"> </v>
      </c>
      <c r="P155" s="58" t="str">
        <f>IF(O155="Plus",$K155,IF(O155="Basis",$K155-SUM(P$8:P154),IF(O155="Breedte",$K155-SUM(P$8:P154),IF(O154="Breedte",1-SUM(P$8:P154)," "))))</f>
        <v xml:space="preserve"> </v>
      </c>
      <c r="Q155" s="56" t="str">
        <f t="shared" si="66"/>
        <v/>
      </c>
      <c r="R155" s="196">
        <f t="shared" si="52"/>
        <v>175</v>
      </c>
      <c r="S155" s="1">
        <f t="shared" si="61"/>
        <v>311</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311</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4">
        <f t="shared" si="47"/>
        <v>0</v>
      </c>
      <c r="B156" s="64">
        <f t="shared" si="48"/>
        <v>0</v>
      </c>
      <c r="C156" s="57">
        <f t="shared" si="60"/>
        <v>310</v>
      </c>
      <c r="F156" s="59">
        <f>IF(C156&lt;C$6,0,VLOOKUP(C156,index!$A:$M,11,0))</f>
        <v>174</v>
      </c>
      <c r="G156" s="57" t="str">
        <f t="shared" si="49"/>
        <v/>
      </c>
      <c r="H156" s="58" t="str">
        <f>IF(G156="I",$K156,IF(G156="II",$K156-SUM(H$8:H155),IF(G156="III",$K156-SUM(H$8:H155),IF(G156="IV",$K156-SUM(H$8:H155),IF(G156="V",1-SUM(H$8:H155)," ")))))</f>
        <v xml:space="preserve"> </v>
      </c>
      <c r="I156" s="66" t="str">
        <f t="shared" si="50"/>
        <v/>
      </c>
      <c r="J156" s="61" t="str">
        <f>IF(I156="A",$K156,IF(I156="B",$K156-SUM(J$8:J155),IF(I156="C",$K156-SUM(J$8:J155),IF(I156="D",$K156-SUM(J$8:J155),IF(I156="E",1-SUM(J$8:J155)," ")))))</f>
        <v xml:space="preserve"> </v>
      </c>
      <c r="K156" s="58">
        <f>IF(C$4=0,0,(SUM(D$8:D156)/C$4))</f>
        <v>0</v>
      </c>
      <c r="L156" s="62" t="str">
        <f t="shared" si="46"/>
        <v xml:space="preserve"> </v>
      </c>
      <c r="M156" s="58" t="str">
        <f>IF(U156=2,K156,IF(W156=2,K156-SUM(M$8:M155),IF(X156=2,K156-SUM(M$8:M155),IF(X155=2,1-SUM(M$8:M155)," "))))</f>
        <v xml:space="preserve"> </v>
      </c>
      <c r="N156" s="58" t="str">
        <f t="shared" si="51"/>
        <v xml:space="preserve"> </v>
      </c>
      <c r="P156" s="58" t="str">
        <f>IF(O156="Plus",$K156,IF(O156="Basis",$K156-SUM(P$8:P155),IF(O156="Breedte",$K156-SUM(P$8:P155),IF(O155="Breedte",1-SUM(P$8:P155)," "))))</f>
        <v xml:space="preserve"> </v>
      </c>
      <c r="Q156" s="56" t="str">
        <f t="shared" si="66"/>
        <v/>
      </c>
      <c r="R156" s="196">
        <f t="shared" si="52"/>
        <v>174</v>
      </c>
      <c r="S156" s="1">
        <f t="shared" si="61"/>
        <v>310</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310</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4">
        <f t="shared" si="47"/>
        <v>0</v>
      </c>
      <c r="B157" s="64">
        <f t="shared" si="48"/>
        <v>0</v>
      </c>
      <c r="C157" s="57">
        <f t="shared" si="60"/>
        <v>309</v>
      </c>
      <c r="F157" s="59">
        <f>IF(C157&lt;C$6,0,VLOOKUP(C157,index!$A:$M,11,0))</f>
        <v>173</v>
      </c>
      <c r="G157" s="57" t="str">
        <f t="shared" si="49"/>
        <v/>
      </c>
      <c r="H157" s="58" t="str">
        <f>IF(G157="I",$K157,IF(G157="II",$K157-SUM(H$8:H156),IF(G157="III",$K157-SUM(H$8:H156),IF(G157="IV",$K157-SUM(H$8:H156),IF(G157="V",1-SUM(H$8:H156)," ")))))</f>
        <v xml:space="preserve"> </v>
      </c>
      <c r="I157" s="66" t="str">
        <f t="shared" si="50"/>
        <v/>
      </c>
      <c r="J157" s="61" t="str">
        <f>IF(I157="A",$K157,IF(I157="B",$K157-SUM(J$8:J156),IF(I157="C",$K157-SUM(J$8:J156),IF(I157="D",$K157-SUM(J$8:J156),IF(I157="E",1-SUM(J$8:J156)," ")))))</f>
        <v xml:space="preserve"> </v>
      </c>
      <c r="K157" s="58">
        <f>IF(C$4=0,0,(SUM(D$8:D157)/C$4))</f>
        <v>0</v>
      </c>
      <c r="L157" s="62" t="str">
        <f t="shared" si="46"/>
        <v xml:space="preserve"> </v>
      </c>
      <c r="M157" s="58" t="str">
        <f>IF(U157=2,K157,IF(W157=2,K157-SUM(M$8:M156),IF(X157=2,K157-SUM(M$8:M156),IF(X156=2,1-SUM(M$8:M156)," "))))</f>
        <v xml:space="preserve"> </v>
      </c>
      <c r="N157" s="58" t="str">
        <f t="shared" si="51"/>
        <v xml:space="preserve"> </v>
      </c>
      <c r="P157" s="58" t="str">
        <f>IF(O157="Plus",$K157,IF(O157="Basis",$K157-SUM(P$8:P156),IF(O157="Breedte",$K157-SUM(P$8:P156),IF(O156="Breedte",1-SUM(P$8:P156)," "))))</f>
        <v xml:space="preserve"> </v>
      </c>
      <c r="Q157" s="56" t="str">
        <f t="shared" si="66"/>
        <v/>
      </c>
      <c r="R157" s="196">
        <f t="shared" si="52"/>
        <v>173</v>
      </c>
      <c r="S157" s="1">
        <f t="shared" si="61"/>
        <v>309</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309</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4">
        <f t="shared" si="47"/>
        <v>0</v>
      </c>
      <c r="B158" s="64">
        <f t="shared" si="48"/>
        <v>0</v>
      </c>
      <c r="C158" s="57">
        <f t="shared" si="60"/>
        <v>308</v>
      </c>
      <c r="F158" s="59">
        <f>IF(C158&lt;C$6,0,VLOOKUP(C158,index!$A:$M,11,0))</f>
        <v>173</v>
      </c>
      <c r="G158" s="57" t="str">
        <f t="shared" si="49"/>
        <v/>
      </c>
      <c r="H158" s="58" t="str">
        <f>IF(G158="I",$K158,IF(G158="II",$K158-SUM(H$8:H157),IF(G158="III",$K158-SUM(H$8:H157),IF(G158="IV",$K158-SUM(H$8:H157),IF(G158="V",1-SUM(H$8:H157)," ")))))</f>
        <v xml:space="preserve"> </v>
      </c>
      <c r="I158" s="66" t="str">
        <f t="shared" si="50"/>
        <v/>
      </c>
      <c r="J158" s="61" t="str">
        <f>IF(I158="A",$K158,IF(I158="B",$K158-SUM(J$8:J157),IF(I158="C",$K158-SUM(J$8:J157),IF(I158="D",$K158-SUM(J$8:J157),IF(I158="E",1-SUM(J$8:J157)," ")))))</f>
        <v xml:space="preserve"> </v>
      </c>
      <c r="K158" s="58">
        <f>IF(C$4=0,0,(SUM(D$8:D158)/C$4))</f>
        <v>0</v>
      </c>
      <c r="L158" s="62" t="str">
        <f t="shared" si="46"/>
        <v xml:space="preserve"> </v>
      </c>
      <c r="M158" s="58" t="str">
        <f>IF(U158=2,K158,IF(W158=2,K158-SUM(M$8:M157),IF(X158=2,K158-SUM(M$8:M157),IF(X157=2,1-SUM(M$8:M157)," "))))</f>
        <v xml:space="preserve"> </v>
      </c>
      <c r="N158" s="58" t="str">
        <f t="shared" si="51"/>
        <v xml:space="preserve"> </v>
      </c>
      <c r="P158" s="58" t="str">
        <f>IF(O158="Plus",$K158,IF(O158="Basis",$K158-SUM(P$8:P157),IF(O158="Breedte",$K158-SUM(P$8:P157),IF(O157="Breedte",1-SUM(P$8:P157)," "))))</f>
        <v xml:space="preserve"> </v>
      </c>
      <c r="Q158" s="56" t="str">
        <f t="shared" si="66"/>
        <v/>
      </c>
      <c r="R158" s="196">
        <f t="shared" si="52"/>
        <v>173</v>
      </c>
      <c r="S158" s="1">
        <f t="shared" si="61"/>
        <v>308</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308</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4">
        <f t="shared" si="47"/>
        <v>0</v>
      </c>
      <c r="B159" s="64">
        <f t="shared" si="48"/>
        <v>0</v>
      </c>
      <c r="C159" s="57">
        <f t="shared" si="60"/>
        <v>307</v>
      </c>
      <c r="F159" s="59">
        <f>IF(C159&lt;C$6,0,VLOOKUP(C159,index!$A:$M,11,0))</f>
        <v>172</v>
      </c>
      <c r="G159" s="57" t="str">
        <f t="shared" si="49"/>
        <v/>
      </c>
      <c r="H159" s="58" t="str">
        <f>IF(G159="I",$K159,IF(G159="II",$K159-SUM(H$8:H158),IF(G159="III",$K159-SUM(H$8:H158),IF(G159="IV",$K159-SUM(H$8:H158),IF(G159="V",1-SUM(H$8:H158)," ")))))</f>
        <v xml:space="preserve"> </v>
      </c>
      <c r="I159" s="66" t="str">
        <f t="shared" si="50"/>
        <v/>
      </c>
      <c r="J159" s="61" t="str">
        <f>IF(I159="A",$K159,IF(I159="B",$K159-SUM(J$8:J158),IF(I159="C",$K159-SUM(J$8:J158),IF(I159="D",$K159-SUM(J$8:J158),IF(I159="E",1-SUM(J$8:J158)," ")))))</f>
        <v xml:space="preserve"> </v>
      </c>
      <c r="K159" s="58">
        <f>IF(C$4=0,0,(SUM(D$8:D159)/C$4))</f>
        <v>0</v>
      </c>
      <c r="L159" s="62" t="str">
        <f t="shared" si="46"/>
        <v xml:space="preserve"> </v>
      </c>
      <c r="M159" s="58" t="str">
        <f>IF(U159=2,K159,IF(W159=2,K159-SUM(M$8:M158),IF(X159=2,K159-SUM(M$8:M158),IF(X158=2,1-SUM(M$8:M158)," "))))</f>
        <v xml:space="preserve"> </v>
      </c>
      <c r="N159" s="58" t="str">
        <f t="shared" si="51"/>
        <v xml:space="preserve"> </v>
      </c>
      <c r="P159" s="58" t="str">
        <f>IF(O159="Plus",$K159,IF(O159="Basis",$K159-SUM(P$8:P158),IF(O159="Breedte",$K159-SUM(P$8:P158),IF(O158="Breedte",1-SUM(P$8:P158)," "))))</f>
        <v xml:space="preserve"> </v>
      </c>
      <c r="Q159" s="56" t="str">
        <f t="shared" si="66"/>
        <v/>
      </c>
      <c r="R159" s="196">
        <f t="shared" si="52"/>
        <v>172</v>
      </c>
      <c r="S159" s="1">
        <f t="shared" si="61"/>
        <v>307</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307</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4">
        <f t="shared" si="47"/>
        <v>0</v>
      </c>
      <c r="B160" s="64">
        <f t="shared" si="48"/>
        <v>0</v>
      </c>
      <c r="C160" s="57">
        <f t="shared" si="60"/>
        <v>306</v>
      </c>
      <c r="F160" s="59">
        <f>IF(C160&lt;C$6,0,VLOOKUP(C160,index!$A:$M,11,0))</f>
        <v>172</v>
      </c>
      <c r="G160" s="57" t="str">
        <f t="shared" si="49"/>
        <v/>
      </c>
      <c r="H160" s="58" t="str">
        <f>IF(G160="I",$K160,IF(G160="II",$K160-SUM(H$8:H159),IF(G160="III",$K160-SUM(H$8:H159),IF(G160="IV",$K160-SUM(H$8:H159),IF(G160="V",1-SUM(H$8:H159)," ")))))</f>
        <v xml:space="preserve"> </v>
      </c>
      <c r="I160" s="66" t="str">
        <f t="shared" si="50"/>
        <v/>
      </c>
      <c r="J160" s="61" t="str">
        <f>IF(I160="A",$K160,IF(I160="B",$K160-SUM(J$8:J159),IF(I160="C",$K160-SUM(J$8:J159),IF(I160="D",$K160-SUM(J$8:J159),IF(I160="E",1-SUM(J$8:J159)," ")))))</f>
        <v xml:space="preserve"> </v>
      </c>
      <c r="K160" s="58">
        <f>IF(C$4=0,0,(SUM(D$8:D160)/C$4))</f>
        <v>0</v>
      </c>
      <c r="L160" s="62" t="str">
        <f t="shared" si="46"/>
        <v xml:space="preserve"> </v>
      </c>
      <c r="M160" s="58" t="str">
        <f>IF(U160=2,K160,IF(W160=2,K160-SUM(M$8:M159),IF(X160=2,K160-SUM(M$8:M159),IF(X159=2,1-SUM(M$8:M159)," "))))</f>
        <v xml:space="preserve"> </v>
      </c>
      <c r="N160" s="58" t="str">
        <f t="shared" si="51"/>
        <v xml:space="preserve"> </v>
      </c>
      <c r="P160" s="58" t="str">
        <f>IF(O160="Plus",$K160,IF(O160="Basis",$K160-SUM(P$8:P159),IF(O160="Breedte",$K160-SUM(P$8:P159),IF(O159="Breedte",1-SUM(P$8:P159)," "))))</f>
        <v xml:space="preserve"> </v>
      </c>
      <c r="Q160" s="56" t="str">
        <f t="shared" si="66"/>
        <v/>
      </c>
      <c r="R160" s="196">
        <f t="shared" si="52"/>
        <v>172</v>
      </c>
      <c r="S160" s="1">
        <f t="shared" si="61"/>
        <v>306</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306</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4">
        <f t="shared" si="47"/>
        <v>0</v>
      </c>
      <c r="B161" s="64">
        <f t="shared" si="48"/>
        <v>0</v>
      </c>
      <c r="C161" s="57">
        <f t="shared" si="60"/>
        <v>305</v>
      </c>
      <c r="F161" s="59">
        <f>IF(C161&lt;C$6,0,VLOOKUP(C161,index!$A:$M,11,0))</f>
        <v>171</v>
      </c>
      <c r="G161" s="57" t="str">
        <f t="shared" si="49"/>
        <v/>
      </c>
      <c r="H161" s="58" t="str">
        <f>IF(G161="I",$K161,IF(G161="II",$K161-SUM(H$8:H160),IF(G161="III",$K161-SUM(H$8:H160),IF(G161="IV",$K161-SUM(H$8:H160),IF(G161="V",1-SUM(H$8:H160)," ")))))</f>
        <v xml:space="preserve"> </v>
      </c>
      <c r="I161" s="66" t="str">
        <f t="shared" si="50"/>
        <v/>
      </c>
      <c r="J161" s="61" t="str">
        <f>IF(I161="A",$K161,IF(I161="B",$K161-SUM(J$8:J160),IF(I161="C",$K161-SUM(J$8:J160),IF(I161="D",$K161-SUM(J$8:J160),IF(I161="E",1-SUM(J$8:J160)," ")))))</f>
        <v xml:space="preserve"> </v>
      </c>
      <c r="K161" s="58">
        <f>IF(C$4=0,0,(SUM(D$8:D161)/C$4))</f>
        <v>0</v>
      </c>
      <c r="L161" s="62" t="str">
        <f t="shared" si="46"/>
        <v xml:space="preserve"> </v>
      </c>
      <c r="M161" s="58" t="str">
        <f>IF(U161=2,K161,IF(W161=2,K161-SUM(M$8:M160),IF(X161=2,K161-SUM(M$8:M160),IF(X160=2,1-SUM(M$8:M160)," "))))</f>
        <v xml:space="preserve"> </v>
      </c>
      <c r="N161" s="58" t="str">
        <f t="shared" si="51"/>
        <v xml:space="preserve"> </v>
      </c>
      <c r="P161" s="58" t="str">
        <f>IF(O161="Plus",$K161,IF(O161="Basis",$K161-SUM(P$8:P160),IF(O161="Breedte",$K161-SUM(P$8:P160),IF(O160="Breedte",1-SUM(P$8:P160)," "))))</f>
        <v xml:space="preserve"> </v>
      </c>
      <c r="Q161" s="56" t="str">
        <f t="shared" si="66"/>
        <v/>
      </c>
      <c r="R161" s="196">
        <f t="shared" si="52"/>
        <v>171</v>
      </c>
      <c r="S161" s="1">
        <f t="shared" si="61"/>
        <v>305</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305</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4">
        <f t="shared" si="47"/>
        <v>0</v>
      </c>
      <c r="B162" s="64">
        <f t="shared" si="48"/>
        <v>0</v>
      </c>
      <c r="C162" s="57">
        <f t="shared" si="60"/>
        <v>304</v>
      </c>
      <c r="F162" s="59">
        <f>IF(C162&lt;C$6,0,VLOOKUP(C162,index!$A:$M,11,0))</f>
        <v>171</v>
      </c>
      <c r="G162" s="57" t="str">
        <f t="shared" si="49"/>
        <v/>
      </c>
      <c r="H162" s="58" t="str">
        <f>IF(G162="I",$K162,IF(G162="II",$K162-SUM(H$8:H161),IF(G162="III",$K162-SUM(H$8:H161),IF(G162="IV",$K162-SUM(H$8:H161),IF(G162="V",1-SUM(H$8:H161)," ")))))</f>
        <v xml:space="preserve"> </v>
      </c>
      <c r="I162" s="66" t="str">
        <f t="shared" si="50"/>
        <v/>
      </c>
      <c r="J162" s="61" t="str">
        <f>IF(I162="A",$K162,IF(I162="B",$K162-SUM(J$8:J161),IF(I162="C",$K162-SUM(J$8:J161),IF(I162="D",$K162-SUM(J$8:J161),IF(I162="E",1-SUM(J$8:J161)," ")))))</f>
        <v xml:space="preserve"> </v>
      </c>
      <c r="K162" s="58">
        <f>IF(C$4=0,0,(SUM(D$8:D162)/C$4))</f>
        <v>0</v>
      </c>
      <c r="L162" s="62" t="str">
        <f t="shared" si="46"/>
        <v xml:space="preserve"> </v>
      </c>
      <c r="M162" s="58" t="str">
        <f>IF(U162=2,K162,IF(W162=2,K162-SUM(M$8:M161),IF(X162=2,K162-SUM(M$8:M161),IF(X161=2,1-SUM(M$8:M161)," "))))</f>
        <v xml:space="preserve"> </v>
      </c>
      <c r="N162" s="58" t="str">
        <f t="shared" si="51"/>
        <v xml:space="preserve"> </v>
      </c>
      <c r="P162" s="58" t="str">
        <f>IF(O162="Plus",$K162,IF(O162="Basis",$K162-SUM(P$8:P161),IF(O162="Breedte",$K162-SUM(P$8:P161),IF(O161="Breedte",1-SUM(P$8:P161)," "))))</f>
        <v xml:space="preserve"> </v>
      </c>
      <c r="Q162" s="56" t="str">
        <f t="shared" si="66"/>
        <v/>
      </c>
      <c r="R162" s="196">
        <f t="shared" si="52"/>
        <v>171</v>
      </c>
      <c r="S162" s="1">
        <f t="shared" si="61"/>
        <v>304</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304</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4">
        <f t="shared" si="47"/>
        <v>0</v>
      </c>
      <c r="B163" s="64">
        <f t="shared" si="48"/>
        <v>0</v>
      </c>
      <c r="C163" s="57">
        <f t="shared" si="60"/>
        <v>303</v>
      </c>
      <c r="F163" s="59">
        <f>IF(C163&lt;C$6,0,VLOOKUP(C163,index!$A:$M,11,0))</f>
        <v>170</v>
      </c>
      <c r="G163" s="57" t="str">
        <f t="shared" si="49"/>
        <v/>
      </c>
      <c r="H163" s="58" t="str">
        <f>IF(G163="I",$K163,IF(G163="II",$K163-SUM(H$8:H162),IF(G163="III",$K163-SUM(H$8:H162),IF(G163="IV",$K163-SUM(H$8:H162),IF(G163="V",1-SUM(H$8:H162)," ")))))</f>
        <v xml:space="preserve"> </v>
      </c>
      <c r="I163" s="66" t="str">
        <f t="shared" si="50"/>
        <v/>
      </c>
      <c r="J163" s="61" t="str">
        <f>IF(I163="A",$K163,IF(I163="B",$K163-SUM(J$8:J162),IF(I163="C",$K163-SUM(J$8:J162),IF(I163="D",$K163-SUM(J$8:J162),IF(I163="E",1-SUM(J$8:J162)," ")))))</f>
        <v xml:space="preserve"> </v>
      </c>
      <c r="K163" s="58">
        <f>IF(C$4=0,0,(SUM(D$8:D163)/C$4))</f>
        <v>0</v>
      </c>
      <c r="L163" s="62" t="str">
        <f t="shared" si="46"/>
        <v xml:space="preserve"> </v>
      </c>
      <c r="M163" s="58" t="str">
        <f>IF(U163=2,K163,IF(W163=2,K163-SUM(M$8:M162),IF(X163=2,K163-SUM(M$8:M162),IF(X162=2,1-SUM(M$8:M162)," "))))</f>
        <v xml:space="preserve"> </v>
      </c>
      <c r="N163" s="58" t="str">
        <f t="shared" si="51"/>
        <v xml:space="preserve"> </v>
      </c>
      <c r="P163" s="58" t="str">
        <f>IF(O163="Plus",$K163,IF(O163="Basis",$K163-SUM(P$8:P162),IF(O163="Breedte",$K163-SUM(P$8:P162),IF(O162="Breedte",1-SUM(P$8:P162)," "))))</f>
        <v xml:space="preserve"> </v>
      </c>
      <c r="Q163" s="56" t="str">
        <f t="shared" si="66"/>
        <v/>
      </c>
      <c r="R163" s="196">
        <f t="shared" si="52"/>
        <v>170</v>
      </c>
      <c r="S163" s="1">
        <f t="shared" si="61"/>
        <v>303</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303</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4">
        <f t="shared" si="47"/>
        <v>0</v>
      </c>
      <c r="B164" s="64">
        <f t="shared" si="48"/>
        <v>0</v>
      </c>
      <c r="C164" s="57">
        <f t="shared" si="60"/>
        <v>302</v>
      </c>
      <c r="F164" s="59">
        <f>IF(C164&lt;C$6,0,VLOOKUP(C164,index!$A:$M,11,0))</f>
        <v>170</v>
      </c>
      <c r="G164" s="57" t="str">
        <f t="shared" si="49"/>
        <v/>
      </c>
      <c r="H164" s="58" t="str">
        <f>IF(G164="I",$K164,IF(G164="II",$K164-SUM(H$8:H163),IF(G164="III",$K164-SUM(H$8:H163),IF(G164="IV",$K164-SUM(H$8:H163),IF(G164="V",1-SUM(H$8:H163)," ")))))</f>
        <v xml:space="preserve"> </v>
      </c>
      <c r="I164" s="66" t="str">
        <f t="shared" si="50"/>
        <v/>
      </c>
      <c r="J164" s="61" t="str">
        <f>IF(I164="A",$K164,IF(I164="B",$K164-SUM(J$8:J163),IF(I164="C",$K164-SUM(J$8:J163),IF(I164="D",$K164-SUM(J$8:J163),IF(I164="E",1-SUM(J$8:J163)," ")))))</f>
        <v xml:space="preserve"> </v>
      </c>
      <c r="K164" s="58">
        <f>IF(C$4=0,0,(SUM(D$8:D164)/C$4))</f>
        <v>0</v>
      </c>
      <c r="L164" s="62" t="str">
        <f t="shared" si="46"/>
        <v xml:space="preserve"> </v>
      </c>
      <c r="M164" s="58" t="str">
        <f>IF(U164=2,K164,IF(W164=2,K164-SUM(M$8:M163),IF(X164=2,K164-SUM(M$8:M163),IF(X163=2,1-SUM(M$8:M163)," "))))</f>
        <v xml:space="preserve"> </v>
      </c>
      <c r="N164" s="58" t="str">
        <f t="shared" si="51"/>
        <v xml:space="preserve"> </v>
      </c>
      <c r="P164" s="58" t="str">
        <f>IF(O164="Plus",$K164,IF(O164="Basis",$K164-SUM(P$8:P163),IF(O164="Breedte",$K164-SUM(P$8:P163),IF(O163="Breedte",1-SUM(P$8:P163)," "))))</f>
        <v xml:space="preserve"> </v>
      </c>
      <c r="Q164" s="56" t="str">
        <f t="shared" si="66"/>
        <v/>
      </c>
      <c r="R164" s="196">
        <f t="shared" si="52"/>
        <v>170</v>
      </c>
      <c r="S164" s="1">
        <f t="shared" si="61"/>
        <v>302</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302</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4">
        <f t="shared" si="47"/>
        <v>0</v>
      </c>
      <c r="B165" s="64">
        <f t="shared" si="48"/>
        <v>0</v>
      </c>
      <c r="C165" s="57">
        <f t="shared" si="60"/>
        <v>301</v>
      </c>
      <c r="F165" s="59">
        <f>IF(C165&lt;C$6,0,VLOOKUP(C165,index!$A:$M,11,0))</f>
        <v>169</v>
      </c>
      <c r="G165" s="57" t="str">
        <f t="shared" si="49"/>
        <v/>
      </c>
      <c r="H165" s="58" t="str">
        <f>IF(G165="I",$K165,IF(G165="II",$K165-SUM(H$8:H164),IF(G165="III",$K165-SUM(H$8:H164),IF(G165="IV",$K165-SUM(H$8:H164),IF(G165="V",1-SUM(H$8:H164)," ")))))</f>
        <v xml:space="preserve"> </v>
      </c>
      <c r="I165" s="66" t="str">
        <f t="shared" si="50"/>
        <v/>
      </c>
      <c r="J165" s="61" t="str">
        <f>IF(I165="A",$K165,IF(I165="B",$K165-SUM(J$8:J164),IF(I165="C",$K165-SUM(J$8:J164),IF(I165="D",$K165-SUM(J$8:J164),IF(I165="E",1-SUM(J$8:J164)," ")))))</f>
        <v xml:space="preserve"> </v>
      </c>
      <c r="K165" s="58">
        <f>IF(C$4=0,0,(SUM(D$8:D165)/C$4))</f>
        <v>0</v>
      </c>
      <c r="L165" s="62" t="str">
        <f t="shared" si="46"/>
        <v xml:space="preserve"> </v>
      </c>
      <c r="M165" s="58" t="str">
        <f>IF(U165=2,K165,IF(W165=2,K165-SUM(M$8:M164),IF(X165=2,K165-SUM(M$8:M164),IF(X164=2,1-SUM(M$8:M164)," "))))</f>
        <v xml:space="preserve"> </v>
      </c>
      <c r="N165" s="58" t="str">
        <f t="shared" si="51"/>
        <v xml:space="preserve"> </v>
      </c>
      <c r="P165" s="58" t="str">
        <f>IF(O165="Plus",$K165,IF(O165="Basis",$K165-SUM(P$8:P164),IF(O165="Breedte",$K165-SUM(P$8:P164),IF(O164="Breedte",1-SUM(P$8:P164)," "))))</f>
        <v xml:space="preserve"> </v>
      </c>
      <c r="Q165" s="56" t="str">
        <f t="shared" si="66"/>
        <v/>
      </c>
      <c r="R165" s="196">
        <f t="shared" si="52"/>
        <v>169</v>
      </c>
      <c r="S165" s="1">
        <f t="shared" si="61"/>
        <v>301</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301</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4">
        <f t="shared" si="47"/>
        <v>0</v>
      </c>
      <c r="B166" s="64">
        <f t="shared" si="48"/>
        <v>0</v>
      </c>
      <c r="C166" s="57">
        <f t="shared" si="60"/>
        <v>300</v>
      </c>
      <c r="F166" s="59">
        <f>IF(C166&lt;C$6,0,VLOOKUP(C166,index!$A:$M,11,0))</f>
        <v>168</v>
      </c>
      <c r="G166" s="57" t="str">
        <f t="shared" si="49"/>
        <v/>
      </c>
      <c r="H166" s="58" t="str">
        <f>IF(G166="I",$K166,IF(G166="II",$K166-SUM(H$8:H165),IF(G166="III",$K166-SUM(H$8:H165),IF(G166="IV",$K166-SUM(H$8:H165),IF(G166="V",1-SUM(H$8:H165)," ")))))</f>
        <v xml:space="preserve"> </v>
      </c>
      <c r="I166" s="66" t="str">
        <f t="shared" si="50"/>
        <v/>
      </c>
      <c r="J166" s="61" t="str">
        <f>IF(I166="A",$K166,IF(I166="B",$K166-SUM(J$8:J165),IF(I166="C",$K166-SUM(J$8:J165),IF(I166="D",$K166-SUM(J$8:J165),IF(I166="E",1-SUM(J$8:J165)," ")))))</f>
        <v xml:space="preserve"> </v>
      </c>
      <c r="K166" s="58">
        <f>IF(C$4=0,0,(SUM(D$8:D166)/C$4))</f>
        <v>0</v>
      </c>
      <c r="L166" s="62" t="str">
        <f t="shared" si="46"/>
        <v xml:space="preserve"> </v>
      </c>
      <c r="M166" s="58" t="str">
        <f>IF(U166=2,K166,IF(W166=2,K166-SUM(M$8:M165),IF(X166=2,K166-SUM(M$8:M165),IF(X165=2,1-SUM(M$8:M165)," "))))</f>
        <v xml:space="preserve"> </v>
      </c>
      <c r="N166" s="58" t="str">
        <f t="shared" si="51"/>
        <v xml:space="preserve"> </v>
      </c>
      <c r="P166" s="58" t="str">
        <f>IF(O166="Plus",$K166,IF(O166="Basis",$K166-SUM(P$8:P165),IF(O166="Breedte",$K166-SUM(P$8:P165),IF(O165="Breedte",1-SUM(P$8:P165)," "))))</f>
        <v xml:space="preserve"> </v>
      </c>
      <c r="Q166" s="56" t="str">
        <f t="shared" si="66"/>
        <v/>
      </c>
      <c r="R166" s="196">
        <f t="shared" si="52"/>
        <v>168</v>
      </c>
      <c r="S166" s="1">
        <f t="shared" si="61"/>
        <v>300</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300</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4">
        <f t="shared" si="47"/>
        <v>0</v>
      </c>
      <c r="B167" s="64">
        <f t="shared" si="48"/>
        <v>0</v>
      </c>
      <c r="C167" s="57">
        <f t="shared" si="60"/>
        <v>299</v>
      </c>
      <c r="F167" s="59">
        <f>IF(C167&lt;C$6,0,VLOOKUP(C167,index!$A:$M,11,0))</f>
        <v>168</v>
      </c>
      <c r="G167" s="57" t="str">
        <f t="shared" si="49"/>
        <v/>
      </c>
      <c r="H167" s="58" t="str">
        <f>IF(G167="I",$K167,IF(G167="II",$K167-SUM(H$8:H166),IF(G167="III",$K167-SUM(H$8:H166),IF(G167="IV",$K167-SUM(H$8:H166),IF(G167="V",1-SUM(H$8:H166)," ")))))</f>
        <v xml:space="preserve"> </v>
      </c>
      <c r="I167" s="66" t="str">
        <f t="shared" si="50"/>
        <v/>
      </c>
      <c r="J167" s="61" t="str">
        <f>IF(I167="A",$K167,IF(I167="B",$K167-SUM(J$8:J166),IF(I167="C",$K167-SUM(J$8:J166),IF(I167="D",$K167-SUM(J$8:J166),IF(I167="E",1-SUM(J$8:J166)," ")))))</f>
        <v xml:space="preserve"> </v>
      </c>
      <c r="K167" s="58">
        <f>IF(C$4=0,0,(SUM(D$8:D167)/C$4))</f>
        <v>0</v>
      </c>
      <c r="L167" s="62" t="str">
        <f t="shared" si="46"/>
        <v xml:space="preserve"> </v>
      </c>
      <c r="M167" s="58" t="str">
        <f>IF(U167=2,K167,IF(W167=2,K167-SUM(M$8:M166),IF(X167=2,K167-SUM(M$8:M166),IF(X166=2,1-SUM(M$8:M166)," "))))</f>
        <v xml:space="preserve"> </v>
      </c>
      <c r="N167" s="58" t="str">
        <f t="shared" si="51"/>
        <v xml:space="preserve"> </v>
      </c>
      <c r="P167" s="58" t="str">
        <f>IF(O167="Plus",$K167,IF(O167="Basis",$K167-SUM(P$8:P166),IF(O167="Breedte",$K167-SUM(P$8:P166),IF(O166="Breedte",1-SUM(P$8:P166)," "))))</f>
        <v xml:space="preserve"> </v>
      </c>
      <c r="Q167" s="56" t="str">
        <f t="shared" si="66"/>
        <v/>
      </c>
      <c r="R167" s="196">
        <f t="shared" si="52"/>
        <v>168</v>
      </c>
      <c r="S167" s="1">
        <f t="shared" si="61"/>
        <v>299</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299</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4">
        <f t="shared" si="47"/>
        <v>0</v>
      </c>
      <c r="B168" s="64">
        <f t="shared" si="48"/>
        <v>0</v>
      </c>
      <c r="C168" s="57">
        <f t="shared" si="60"/>
        <v>298</v>
      </c>
      <c r="F168" s="59">
        <f>IF(C168&lt;C$6,0,VLOOKUP(C168,index!$A:$M,11,0))</f>
        <v>167</v>
      </c>
      <c r="G168" s="57" t="str">
        <f t="shared" si="49"/>
        <v/>
      </c>
      <c r="H168" s="58" t="str">
        <f>IF(G168="I",$K168,IF(G168="II",$K168-SUM(H$8:H167),IF(G168="III",$K168-SUM(H$8:H167),IF(G168="IV",$K168-SUM(H$8:H167),IF(G168="V",1-SUM(H$8:H167)," ")))))</f>
        <v xml:space="preserve"> </v>
      </c>
      <c r="I168" s="66" t="str">
        <f t="shared" si="50"/>
        <v/>
      </c>
      <c r="J168" s="61" t="str">
        <f>IF(I168="A",$K168,IF(I168="B",$K168-SUM(J$8:J167),IF(I168="C",$K168-SUM(J$8:J167),IF(I168="D",$K168-SUM(J$8:J167),IF(I168="E",1-SUM(J$8:J167)," ")))))</f>
        <v xml:space="preserve"> </v>
      </c>
      <c r="K168" s="58">
        <f>IF(C$4=0,0,(SUM(D$8:D168)/C$4))</f>
        <v>0</v>
      </c>
      <c r="L168" s="62" t="str">
        <f t="shared" si="46"/>
        <v xml:space="preserve"> </v>
      </c>
      <c r="M168" s="58" t="str">
        <f>IF(U168=2,K168,IF(W168=2,K168-SUM(M$8:M167),IF(X168=2,K168-SUM(M$8:M167),IF(X167=2,1-SUM(M$8:M167)," "))))</f>
        <v xml:space="preserve"> </v>
      </c>
      <c r="N168" s="58" t="str">
        <f t="shared" si="51"/>
        <v xml:space="preserve"> </v>
      </c>
      <c r="P168" s="58" t="str">
        <f>IF(O168="Plus",$K168,IF(O168="Basis",$K168-SUM(P$8:P167),IF(O168="Breedte",$K168-SUM(P$8:P167),IF(O167="Breedte",1-SUM(P$8:P167)," "))))</f>
        <v xml:space="preserve"> </v>
      </c>
      <c r="Q168" s="56" t="str">
        <f t="shared" si="66"/>
        <v/>
      </c>
      <c r="R168" s="196">
        <f t="shared" si="52"/>
        <v>167</v>
      </c>
      <c r="S168" s="1">
        <f t="shared" si="61"/>
        <v>298</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298</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4">
        <f t="shared" si="47"/>
        <v>0</v>
      </c>
      <c r="B169" s="64">
        <f t="shared" si="48"/>
        <v>0</v>
      </c>
      <c r="C169" s="57">
        <f t="shared" si="60"/>
        <v>297</v>
      </c>
      <c r="F169" s="59">
        <f>IF(C169&lt;C$6,0,VLOOKUP(C169,index!$A:$M,11,0))</f>
        <v>167</v>
      </c>
      <c r="G169" s="57" t="str">
        <f t="shared" si="49"/>
        <v/>
      </c>
      <c r="H169" s="58" t="str">
        <f>IF(G169="I",$K169,IF(G169="II",$K169-SUM(H$8:H168),IF(G169="III",$K169-SUM(H$8:H168),IF(G169="IV",$K169-SUM(H$8:H168),IF(G169="V",1-SUM(H$8:H168)," ")))))</f>
        <v xml:space="preserve"> </v>
      </c>
      <c r="I169" s="66" t="str">
        <f t="shared" si="50"/>
        <v/>
      </c>
      <c r="J169" s="61" t="str">
        <f>IF(I169="A",$K169,IF(I169="B",$K169-SUM(J$8:J168),IF(I169="C",$K169-SUM(J$8:J168),IF(I169="D",$K169-SUM(J$8:J168),IF(I169="E",1-SUM(J$8:J168)," ")))))</f>
        <v xml:space="preserve"> </v>
      </c>
      <c r="K169" s="58">
        <f>IF(C$4=0,0,(SUM(D$8:D169)/C$4))</f>
        <v>0</v>
      </c>
      <c r="L169" s="62" t="str">
        <f t="shared" si="46"/>
        <v xml:space="preserve"> </v>
      </c>
      <c r="M169" s="58" t="str">
        <f>IF(U169=2,K169,IF(W169=2,K169-SUM(M$8:M168),IF(X169=2,K169-SUM(M$8:M168),IF(X168=2,1-SUM(M$8:M168)," "))))</f>
        <v xml:space="preserve"> </v>
      </c>
      <c r="N169" s="58" t="str">
        <f t="shared" si="51"/>
        <v xml:space="preserve"> </v>
      </c>
      <c r="P169" s="58" t="str">
        <f>IF(O169="Plus",$K169,IF(O169="Basis",$K169-SUM(P$8:P168),IF(O169="Breedte",$K169-SUM(P$8:P168),IF(O168="Breedte",1-SUM(P$8:P168)," "))))</f>
        <v xml:space="preserve"> </v>
      </c>
      <c r="Q169" s="56" t="str">
        <f t="shared" si="66"/>
        <v/>
      </c>
      <c r="R169" s="196">
        <f t="shared" si="52"/>
        <v>167</v>
      </c>
      <c r="S169" s="1">
        <f t="shared" si="61"/>
        <v>297</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297</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4">
        <f t="shared" si="47"/>
        <v>0</v>
      </c>
      <c r="B170" s="64">
        <f t="shared" si="48"/>
        <v>0</v>
      </c>
      <c r="C170" s="57">
        <f t="shared" si="60"/>
        <v>296</v>
      </c>
      <c r="F170" s="59">
        <f>IF(C170&lt;C$6,0,VLOOKUP(C170,index!$A:$M,11,0))</f>
        <v>166</v>
      </c>
      <c r="G170" s="57" t="str">
        <f t="shared" si="49"/>
        <v/>
      </c>
      <c r="H170" s="58" t="str">
        <f>IF(G170="I",$K170,IF(G170="II",$K170-SUM(H$8:H169),IF(G170="III",$K170-SUM(H$8:H169),IF(G170="IV",$K170-SUM(H$8:H169),IF(G170="V",1-SUM(H$8:H169)," ")))))</f>
        <v xml:space="preserve"> </v>
      </c>
      <c r="I170" s="66" t="str">
        <f t="shared" si="50"/>
        <v/>
      </c>
      <c r="J170" s="61" t="str">
        <f>IF(I170="A",$K170,IF(I170="B",$K170-SUM(J$8:J169),IF(I170="C",$K170-SUM(J$8:J169),IF(I170="D",$K170-SUM(J$8:J169),IF(I170="E",1-SUM(J$8:J169)," ")))))</f>
        <v xml:space="preserve"> </v>
      </c>
      <c r="K170" s="58">
        <f>IF(C$4=0,0,(SUM(D$8:D170)/C$4))</f>
        <v>0</v>
      </c>
      <c r="L170" s="62" t="str">
        <f t="shared" si="46"/>
        <v xml:space="preserve"> </v>
      </c>
      <c r="M170" s="58" t="str">
        <f>IF(U170=2,K170,IF(W170=2,K170-SUM(M$8:M169),IF(X170=2,K170-SUM(M$8:M169),IF(X169=2,1-SUM(M$8:M169)," "))))</f>
        <v xml:space="preserve"> </v>
      </c>
      <c r="N170" s="58" t="str">
        <f t="shared" si="51"/>
        <v xml:space="preserve"> </v>
      </c>
      <c r="P170" s="58" t="str">
        <f>IF(O170="Plus",$K170,IF(O170="Basis",$K170-SUM(P$8:P169),IF(O170="Breedte",$K170-SUM(P$8:P169),IF(O169="Breedte",1-SUM(P$8:P169)," "))))</f>
        <v xml:space="preserve"> </v>
      </c>
      <c r="Q170" s="56" t="str">
        <f t="shared" si="66"/>
        <v/>
      </c>
      <c r="R170" s="196">
        <f t="shared" si="52"/>
        <v>166</v>
      </c>
      <c r="S170" s="1">
        <f t="shared" si="61"/>
        <v>296</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296</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4">
        <f t="shared" si="47"/>
        <v>0</v>
      </c>
      <c r="B171" s="64">
        <f t="shared" si="48"/>
        <v>0</v>
      </c>
      <c r="C171" s="57">
        <f t="shared" si="60"/>
        <v>295</v>
      </c>
      <c r="F171" s="59">
        <f>IF(C171&lt;C$6,0,VLOOKUP(C171,index!$A:$M,11,0))</f>
        <v>166</v>
      </c>
      <c r="G171" s="57" t="str">
        <f t="shared" si="49"/>
        <v/>
      </c>
      <c r="H171" s="58" t="str">
        <f>IF(G171="I",$K171,IF(G171="II",$K171-SUM(H$8:H170),IF(G171="III",$K171-SUM(H$8:H170),IF(G171="IV",$K171-SUM(H$8:H170),IF(G171="V",1-SUM(H$8:H170)," ")))))</f>
        <v xml:space="preserve"> </v>
      </c>
      <c r="I171" s="66" t="str">
        <f t="shared" si="50"/>
        <v/>
      </c>
      <c r="J171" s="61" t="str">
        <f>IF(I171="A",$K171,IF(I171="B",$K171-SUM(J$8:J170),IF(I171="C",$K171-SUM(J$8:J170),IF(I171="D",$K171-SUM(J$8:J170),IF(I171="E",1-SUM(J$8:J170)," ")))))</f>
        <v xml:space="preserve"> </v>
      </c>
      <c r="K171" s="58">
        <f>IF(C$4=0,0,(SUM(D$8:D171)/C$4))</f>
        <v>0</v>
      </c>
      <c r="L171" s="62" t="str">
        <f t="shared" si="46"/>
        <v xml:space="preserve"> </v>
      </c>
      <c r="M171" s="58" t="str">
        <f>IF(U171=2,K171,IF(W171=2,K171-SUM(M$8:M170),IF(X171=2,K171-SUM(M$8:M170),IF(X170=2,1-SUM(M$8:M170)," "))))</f>
        <v xml:space="preserve"> </v>
      </c>
      <c r="N171" s="58" t="str">
        <f t="shared" si="51"/>
        <v xml:space="preserve"> </v>
      </c>
      <c r="P171" s="58" t="str">
        <f>IF(O171="Plus",$K171,IF(O171="Basis",$K171-SUM(P$8:P170),IF(O171="Breedte",$K171-SUM(P$8:P170),IF(O170="Breedte",1-SUM(P$8:P170)," "))))</f>
        <v xml:space="preserve"> </v>
      </c>
      <c r="Q171" s="56" t="str">
        <f t="shared" si="66"/>
        <v/>
      </c>
      <c r="R171" s="196">
        <f t="shared" si="52"/>
        <v>166</v>
      </c>
      <c r="S171" s="1">
        <f t="shared" si="61"/>
        <v>295</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295</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4">
        <f t="shared" si="47"/>
        <v>0</v>
      </c>
      <c r="B172" s="64">
        <f t="shared" si="48"/>
        <v>0</v>
      </c>
      <c r="C172" s="57">
        <f t="shared" si="60"/>
        <v>294</v>
      </c>
      <c r="F172" s="59">
        <f>IF(C172&lt;C$6,0,VLOOKUP(C172,index!$A:$M,11,0))</f>
        <v>165</v>
      </c>
      <c r="G172" s="57" t="str">
        <f t="shared" si="49"/>
        <v/>
      </c>
      <c r="H172" s="58" t="str">
        <f>IF(G172="I",$K172,IF(G172="II",$K172-SUM(H$8:H171),IF(G172="III",$K172-SUM(H$8:H171),IF(G172="IV",$K172-SUM(H$8:H171),IF(G172="V",1-SUM(H$8:H171)," ")))))</f>
        <v xml:space="preserve"> </v>
      </c>
      <c r="I172" s="66" t="str">
        <f t="shared" si="50"/>
        <v/>
      </c>
      <c r="J172" s="61" t="str">
        <f>IF(I172="A",$K172,IF(I172="B",$K172-SUM(J$8:J171),IF(I172="C",$K172-SUM(J$8:J171),IF(I172="D",$K172-SUM(J$8:J171),IF(I172="E",1-SUM(J$8:J171)," ")))))</f>
        <v xml:space="preserve"> </v>
      </c>
      <c r="K172" s="58">
        <f>IF(C$4=0,0,(SUM(D$8:D172)/C$4))</f>
        <v>0</v>
      </c>
      <c r="L172" s="62" t="str">
        <f t="shared" si="46"/>
        <v xml:space="preserve"> </v>
      </c>
      <c r="M172" s="58" t="str">
        <f>IF(U172=2,K172,IF(W172=2,K172-SUM(M$8:M171),IF(X172=2,K172-SUM(M$8:M171),IF(X171=2,1-SUM(M$8:M171)," "))))</f>
        <v xml:space="preserve"> </v>
      </c>
      <c r="N172" s="58" t="str">
        <f t="shared" si="51"/>
        <v xml:space="preserve"> </v>
      </c>
      <c r="P172" s="58" t="str">
        <f>IF(O172="Plus",$K172,IF(O172="Basis",$K172-SUM(P$8:P171),IF(O172="Breedte",$K172-SUM(P$8:P171),IF(O171="Breedte",1-SUM(P$8:P171)," "))))</f>
        <v xml:space="preserve"> </v>
      </c>
      <c r="Q172" s="56" t="str">
        <f t="shared" si="66"/>
        <v/>
      </c>
      <c r="R172" s="196">
        <f t="shared" si="52"/>
        <v>165</v>
      </c>
      <c r="S172" s="1">
        <f t="shared" si="61"/>
        <v>294</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294</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4">
        <f t="shared" si="47"/>
        <v>0</v>
      </c>
      <c r="B173" s="64">
        <f t="shared" si="48"/>
        <v>0</v>
      </c>
      <c r="C173" s="57">
        <f t="shared" si="60"/>
        <v>293</v>
      </c>
      <c r="F173" s="59">
        <f>IF(C173&lt;C$6,0,VLOOKUP(C173,index!$A:$M,11,0))</f>
        <v>165</v>
      </c>
      <c r="G173" s="57" t="str">
        <f t="shared" si="49"/>
        <v/>
      </c>
      <c r="H173" s="58" t="str">
        <f>IF(G173="I",$K173,IF(G173="II",$K173-SUM(H$8:H172),IF(G173="III",$K173-SUM(H$8:H172),IF(G173="IV",$K173-SUM(H$8:H172),IF(G173="V",1-SUM(H$8:H172)," ")))))</f>
        <v xml:space="preserve"> </v>
      </c>
      <c r="I173" s="66" t="str">
        <f t="shared" si="50"/>
        <v/>
      </c>
      <c r="J173" s="61" t="str">
        <f>IF(I173="A",$K173,IF(I173="B",$K173-SUM(J$8:J172),IF(I173="C",$K173-SUM(J$8:J172),IF(I173="D",$K173-SUM(J$8:J172),IF(I173="E",1-SUM(J$8:J172)," ")))))</f>
        <v xml:space="preserve"> </v>
      </c>
      <c r="K173" s="58">
        <f>IF(C$4=0,0,(SUM(D$8:D173)/C$4))</f>
        <v>0</v>
      </c>
      <c r="L173" s="62" t="str">
        <f t="shared" si="46"/>
        <v xml:space="preserve"> </v>
      </c>
      <c r="M173" s="58" t="str">
        <f>IF(U173=2,K173,IF(W173=2,K173-SUM(M$8:M172),IF(X173=2,K173-SUM(M$8:M172),IF(X172=2,1-SUM(M$8:M172)," "))))</f>
        <v xml:space="preserve"> </v>
      </c>
      <c r="N173" s="58" t="str">
        <f t="shared" si="51"/>
        <v xml:space="preserve"> </v>
      </c>
      <c r="P173" s="58" t="str">
        <f>IF(O173="Plus",$K173,IF(O173="Basis",$K173-SUM(P$8:P172),IF(O173="Breedte",$K173-SUM(P$8:P172),IF(O172="Breedte",1-SUM(P$8:P172)," "))))</f>
        <v xml:space="preserve"> </v>
      </c>
      <c r="Q173" s="56" t="str">
        <f t="shared" si="66"/>
        <v/>
      </c>
      <c r="R173" s="196">
        <f t="shared" si="52"/>
        <v>165</v>
      </c>
      <c r="S173" s="1">
        <f t="shared" si="61"/>
        <v>293</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293</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4">
        <f t="shared" si="47"/>
        <v>0</v>
      </c>
      <c r="B174" s="64">
        <f t="shared" si="48"/>
        <v>0</v>
      </c>
      <c r="C174" s="57">
        <f t="shared" si="60"/>
        <v>292</v>
      </c>
      <c r="F174" s="59">
        <f>IF(C174&lt;C$6,0,VLOOKUP(C174,index!$A:$M,11,0))</f>
        <v>164</v>
      </c>
      <c r="G174" s="57" t="str">
        <f t="shared" si="49"/>
        <v/>
      </c>
      <c r="H174" s="58" t="str">
        <f>IF(G174="I",$K174,IF(G174="II",$K174-SUM(H$8:H173),IF(G174="III",$K174-SUM(H$8:H173),IF(G174="IV",$K174-SUM(H$8:H173),IF(G174="V",1-SUM(H$8:H173)," ")))))</f>
        <v xml:space="preserve"> </v>
      </c>
      <c r="I174" s="66" t="str">
        <f t="shared" si="50"/>
        <v/>
      </c>
      <c r="J174" s="61" t="str">
        <f>IF(I174="A",$K174,IF(I174="B",$K174-SUM(J$8:J173),IF(I174="C",$K174-SUM(J$8:J173),IF(I174="D",$K174-SUM(J$8:J173),IF(I174="E",1-SUM(J$8:J173)," ")))))</f>
        <v xml:space="preserve"> </v>
      </c>
      <c r="K174" s="58">
        <f>IF(C$4=0,0,(SUM(D$8:D174)/C$4))</f>
        <v>0</v>
      </c>
      <c r="L174" s="62" t="str">
        <f t="shared" si="46"/>
        <v xml:space="preserve"> </v>
      </c>
      <c r="M174" s="58" t="str">
        <f>IF(U174=2,K174,IF(W174=2,K174-SUM(M$8:M173),IF(X174=2,K174-SUM(M$8:M173),IF(X173=2,1-SUM(M$8:M173)," "))))</f>
        <v xml:space="preserve"> </v>
      </c>
      <c r="N174" s="58" t="str">
        <f t="shared" si="51"/>
        <v xml:space="preserve"> </v>
      </c>
      <c r="P174" s="58" t="str">
        <f>IF(O174="Plus",$K174,IF(O174="Basis",$K174-SUM(P$8:P173),IF(O174="Breedte",$K174-SUM(P$8:P173),IF(O173="Breedte",1-SUM(P$8:P173)," "))))</f>
        <v xml:space="preserve"> </v>
      </c>
      <c r="Q174" s="56" t="str">
        <f t="shared" si="66"/>
        <v/>
      </c>
      <c r="R174" s="196">
        <f t="shared" si="52"/>
        <v>164</v>
      </c>
      <c r="S174" s="1">
        <f t="shared" si="61"/>
        <v>292</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292</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4">
        <f t="shared" si="47"/>
        <v>0</v>
      </c>
      <c r="B175" s="64">
        <f t="shared" si="48"/>
        <v>0</v>
      </c>
      <c r="C175" s="57">
        <f t="shared" si="60"/>
        <v>291</v>
      </c>
      <c r="F175" s="59">
        <f>IF(C175&lt;C$6,0,VLOOKUP(C175,index!$A:$M,11,0))</f>
        <v>163</v>
      </c>
      <c r="G175" s="57" t="str">
        <f t="shared" si="49"/>
        <v/>
      </c>
      <c r="H175" s="58" t="str">
        <f>IF(G175="I",$K175,IF(G175="II",$K175-SUM(H$8:H174),IF(G175="III",$K175-SUM(H$8:H174),IF(G175="IV",$K175-SUM(H$8:H174),IF(G175="V",1-SUM(H$8:H174)," ")))))</f>
        <v xml:space="preserve"> </v>
      </c>
      <c r="I175" s="66" t="str">
        <f t="shared" si="50"/>
        <v/>
      </c>
      <c r="J175" s="61" t="str">
        <f>IF(I175="A",$K175,IF(I175="B",$K175-SUM(J$8:J174),IF(I175="C",$K175-SUM(J$8:J174),IF(I175="D",$K175-SUM(J$8:J174),IF(I175="E",1-SUM(J$8:J174)," ")))))</f>
        <v xml:space="preserve"> </v>
      </c>
      <c r="K175" s="58">
        <f>IF(C$4=0,0,(SUM(D$8:D175)/C$4))</f>
        <v>0</v>
      </c>
      <c r="L175" s="62" t="str">
        <f t="shared" si="46"/>
        <v xml:space="preserve"> </v>
      </c>
      <c r="M175" s="58" t="str">
        <f>IF(U175=2,K175,IF(W175=2,K175-SUM(M$8:M174),IF(X175=2,K175-SUM(M$8:M174),IF(X174=2,1-SUM(M$8:M174)," "))))</f>
        <v xml:space="preserve"> </v>
      </c>
      <c r="N175" s="58" t="str">
        <f t="shared" si="51"/>
        <v xml:space="preserve"> </v>
      </c>
      <c r="P175" s="58" t="str">
        <f>IF(O175="Plus",$K175,IF(O175="Basis",$K175-SUM(P$8:P174),IF(O175="Breedte",$K175-SUM(P$8:P174),IF(O174="Breedte",1-SUM(P$8:P174)," "))))</f>
        <v xml:space="preserve"> </v>
      </c>
      <c r="Q175" s="56" t="str">
        <f t="shared" si="66"/>
        <v/>
      </c>
      <c r="R175" s="196">
        <f t="shared" si="52"/>
        <v>163</v>
      </c>
      <c r="S175" s="1">
        <f t="shared" si="61"/>
        <v>291</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291</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4">
        <f t="shared" si="47"/>
        <v>0</v>
      </c>
      <c r="B176" s="64">
        <f t="shared" si="48"/>
        <v>0</v>
      </c>
      <c r="C176" s="57">
        <f t="shared" si="60"/>
        <v>290</v>
      </c>
      <c r="F176" s="59">
        <f>IF(C176&lt;C$6,0,VLOOKUP(C176,index!$A:$M,11,0))</f>
        <v>163</v>
      </c>
      <c r="G176" s="57" t="str">
        <f t="shared" si="49"/>
        <v/>
      </c>
      <c r="H176" s="58" t="str">
        <f>IF(G176="I",$K176,IF(G176="II",$K176-SUM(H$8:H175),IF(G176="III",$K176-SUM(H$8:H175),IF(G176="IV",$K176-SUM(H$8:H175),IF(G176="V",1-SUM(H$8:H175)," ")))))</f>
        <v xml:space="preserve"> </v>
      </c>
      <c r="I176" s="66" t="str">
        <f t="shared" si="50"/>
        <v/>
      </c>
      <c r="J176" s="61" t="str">
        <f>IF(I176="A",$K176,IF(I176="B",$K176-SUM(J$8:J175),IF(I176="C",$K176-SUM(J$8:J175),IF(I176="D",$K176-SUM(J$8:J175),IF(I176="E",1-SUM(J$8:J175)," ")))))</f>
        <v xml:space="preserve"> </v>
      </c>
      <c r="K176" s="58">
        <f>IF(C$4=0,0,(SUM(D$8:D176)/C$4))</f>
        <v>0</v>
      </c>
      <c r="L176" s="62" t="str">
        <f t="shared" si="46"/>
        <v xml:space="preserve"> </v>
      </c>
      <c r="M176" s="58" t="str">
        <f>IF(U176=2,K176,IF(W176=2,K176-SUM(M$8:M175),IF(X176=2,K176-SUM(M$8:M175),IF(X175=2,1-SUM(M$8:M175)," "))))</f>
        <v xml:space="preserve"> </v>
      </c>
      <c r="N176" s="58" t="str">
        <f t="shared" si="51"/>
        <v xml:space="preserve"> </v>
      </c>
      <c r="P176" s="58" t="str">
        <f>IF(O176="Plus",$K176,IF(O176="Basis",$K176-SUM(P$8:P175),IF(O176="Breedte",$K176-SUM(P$8:P175),IF(O175="Breedte",1-SUM(P$8:P175)," "))))</f>
        <v xml:space="preserve"> </v>
      </c>
      <c r="Q176" s="56" t="str">
        <f t="shared" si="66"/>
        <v/>
      </c>
      <c r="R176" s="196">
        <f t="shared" si="52"/>
        <v>163</v>
      </c>
      <c r="S176" s="1">
        <f t="shared" si="61"/>
        <v>290</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290</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4">
        <f t="shared" si="47"/>
        <v>0</v>
      </c>
      <c r="B177" s="64">
        <f t="shared" si="48"/>
        <v>0</v>
      </c>
      <c r="C177" s="57">
        <f t="shared" si="60"/>
        <v>289</v>
      </c>
      <c r="F177" s="59">
        <f>IF(C177&lt;C$6,0,VLOOKUP(C177,index!$A:$M,11,0))</f>
        <v>162</v>
      </c>
      <c r="G177" s="57" t="str">
        <f t="shared" si="49"/>
        <v/>
      </c>
      <c r="H177" s="58" t="str">
        <f>IF(G177="I",$K177,IF(G177="II",$K177-SUM(H$8:H176),IF(G177="III",$K177-SUM(H$8:H176),IF(G177="IV",$K177-SUM(H$8:H176),IF(G177="V",1-SUM(H$8:H176)," ")))))</f>
        <v xml:space="preserve"> </v>
      </c>
      <c r="I177" s="66" t="str">
        <f t="shared" si="50"/>
        <v/>
      </c>
      <c r="J177" s="61" t="str">
        <f>IF(I177="A",$K177,IF(I177="B",$K177-SUM(J$8:J176),IF(I177="C",$K177-SUM(J$8:J176),IF(I177="D",$K177-SUM(J$8:J176),IF(I177="E",1-SUM(J$8:J176)," ")))))</f>
        <v xml:space="preserve"> </v>
      </c>
      <c r="K177" s="58">
        <f>IF(C$4=0,0,(SUM(D$8:D177)/C$4))</f>
        <v>0</v>
      </c>
      <c r="L177" s="62" t="str">
        <f t="shared" si="46"/>
        <v xml:space="preserve"> </v>
      </c>
      <c r="M177" s="58" t="str">
        <f>IF(U177=2,K177,IF(W177=2,K177-SUM(M$8:M176),IF(X177=2,K177-SUM(M$8:M176),IF(X176=2,1-SUM(M$8:M176)," "))))</f>
        <v xml:space="preserve"> </v>
      </c>
      <c r="N177" s="58" t="str">
        <f t="shared" si="51"/>
        <v xml:space="preserve"> </v>
      </c>
      <c r="P177" s="58" t="str">
        <f>IF(O177="Plus",$K177,IF(O177="Basis",$K177-SUM(P$8:P176),IF(O177="Breedte",$K177-SUM(P$8:P176),IF(O176="Breedte",1-SUM(P$8:P176)," "))))</f>
        <v xml:space="preserve"> </v>
      </c>
      <c r="Q177" s="56" t="str">
        <f t="shared" si="66"/>
        <v/>
      </c>
      <c r="R177" s="196">
        <f t="shared" si="52"/>
        <v>162</v>
      </c>
      <c r="S177" s="1">
        <f t="shared" si="61"/>
        <v>289</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289</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4">
        <f t="shared" si="47"/>
        <v>0</v>
      </c>
      <c r="B178" s="64">
        <f t="shared" si="48"/>
        <v>0</v>
      </c>
      <c r="C178" s="57">
        <f t="shared" si="60"/>
        <v>288</v>
      </c>
      <c r="F178" s="59">
        <f>IF(C178&lt;C$6,0,VLOOKUP(C178,index!$A:$M,11,0))</f>
        <v>162</v>
      </c>
      <c r="G178" s="57" t="str">
        <f t="shared" si="49"/>
        <v/>
      </c>
      <c r="H178" s="58" t="str">
        <f>IF(G178="I",$K178,IF(G178="II",$K178-SUM(H$8:H177),IF(G178="III",$K178-SUM(H$8:H177),IF(G178="IV",$K178-SUM(H$8:H177),IF(G178="V",1-SUM(H$8:H177)," ")))))</f>
        <v xml:space="preserve"> </v>
      </c>
      <c r="I178" s="66" t="str">
        <f t="shared" si="50"/>
        <v/>
      </c>
      <c r="J178" s="61" t="str">
        <f>IF(I178="A",$K178,IF(I178="B",$K178-SUM(J$8:J177),IF(I178="C",$K178-SUM(J$8:J177),IF(I178="D",$K178-SUM(J$8:J177),IF(I178="E",1-SUM(J$8:J177)," ")))))</f>
        <v xml:space="preserve"> </v>
      </c>
      <c r="K178" s="58">
        <f>IF(C$4=0,0,(SUM(D$8:D178)/C$4))</f>
        <v>0</v>
      </c>
      <c r="L178" s="62" t="str">
        <f t="shared" si="46"/>
        <v xml:space="preserve"> </v>
      </c>
      <c r="M178" s="58" t="str">
        <f>IF(U178=2,K178,IF(W178=2,K178-SUM(M$8:M177),IF(X178=2,K178-SUM(M$8:M177),IF(X177=2,1-SUM(M$8:M177)," "))))</f>
        <v xml:space="preserve"> </v>
      </c>
      <c r="N178" s="58" t="str">
        <f t="shared" si="51"/>
        <v xml:space="preserve"> </v>
      </c>
      <c r="P178" s="58" t="str">
        <f>IF(O178="Plus",$K178,IF(O178="Basis",$K178-SUM(P$8:P177),IF(O178="Breedte",$K178-SUM(P$8:P177),IF(O177="Breedte",1-SUM(P$8:P177)," "))))</f>
        <v xml:space="preserve"> </v>
      </c>
      <c r="Q178" s="56" t="str">
        <f t="shared" si="66"/>
        <v/>
      </c>
      <c r="R178" s="196">
        <f t="shared" si="52"/>
        <v>162</v>
      </c>
      <c r="S178" s="1">
        <f t="shared" si="61"/>
        <v>288</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288</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4">
        <f t="shared" si="47"/>
        <v>0</v>
      </c>
      <c r="B179" s="64">
        <f t="shared" si="48"/>
        <v>0</v>
      </c>
      <c r="C179" s="57">
        <f t="shared" si="60"/>
        <v>287</v>
      </c>
      <c r="F179" s="59">
        <f>IF(C179&lt;C$6,0,VLOOKUP(C179,index!$A:$M,11,0))</f>
        <v>161</v>
      </c>
      <c r="G179" s="57" t="str">
        <f t="shared" si="49"/>
        <v/>
      </c>
      <c r="H179" s="58" t="str">
        <f>IF(G179="I",$K179,IF(G179="II",$K179-SUM(H$8:H178),IF(G179="III",$K179-SUM(H$8:H178),IF(G179="IV",$K179-SUM(H$8:H178),IF(G179="V",1-SUM(H$8:H178)," ")))))</f>
        <v xml:space="preserve"> </v>
      </c>
      <c r="I179" s="66" t="str">
        <f t="shared" si="50"/>
        <v/>
      </c>
      <c r="J179" s="61" t="str">
        <f>IF(I179="A",$K179,IF(I179="B",$K179-SUM(J$8:J178),IF(I179="C",$K179-SUM(J$8:J178),IF(I179="D",$K179-SUM(J$8:J178),IF(I179="E",1-SUM(J$8:J178)," ")))))</f>
        <v xml:space="preserve"> </v>
      </c>
      <c r="K179" s="58">
        <f>IF(C$4=0,0,(SUM(D$8:D179)/C$4))</f>
        <v>0</v>
      </c>
      <c r="L179" s="62" t="str">
        <f t="shared" si="46"/>
        <v xml:space="preserve"> </v>
      </c>
      <c r="M179" s="58" t="str">
        <f>IF(U179=2,K179,IF(W179=2,K179-SUM(M$8:M178),IF(X179=2,K179-SUM(M$8:M178),IF(X178=2,1-SUM(M$8:M178)," "))))</f>
        <v xml:space="preserve"> </v>
      </c>
      <c r="N179" s="58" t="str">
        <f t="shared" si="51"/>
        <v xml:space="preserve"> </v>
      </c>
      <c r="P179" s="58" t="str">
        <f>IF(O179="Plus",$K179,IF(O179="Basis",$K179-SUM(P$8:P178),IF(O179="Breedte",$K179-SUM(P$8:P178),IF(O178="Breedte",1-SUM(P$8:P178)," "))))</f>
        <v xml:space="preserve"> </v>
      </c>
      <c r="Q179" s="56" t="str">
        <f t="shared" si="66"/>
        <v/>
      </c>
      <c r="R179" s="196">
        <f t="shared" si="52"/>
        <v>161</v>
      </c>
      <c r="S179" s="1">
        <f t="shared" si="61"/>
        <v>287</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287</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4">
        <f t="shared" si="47"/>
        <v>0</v>
      </c>
      <c r="B180" s="64">
        <f t="shared" si="48"/>
        <v>0</v>
      </c>
      <c r="C180" s="57">
        <f t="shared" si="60"/>
        <v>286</v>
      </c>
      <c r="F180" s="59">
        <f>IF(C180&lt;C$6,0,VLOOKUP(C180,index!$A:$M,11,0))</f>
        <v>161</v>
      </c>
      <c r="G180" s="57" t="str">
        <f t="shared" si="49"/>
        <v/>
      </c>
      <c r="H180" s="58" t="str">
        <f>IF(G180="I",$K180,IF(G180="II",$K180-SUM(H$8:H179),IF(G180="III",$K180-SUM(H$8:H179),IF(G180="IV",$K180-SUM(H$8:H179),IF(G180="V",1-SUM(H$8:H179)," ")))))</f>
        <v xml:space="preserve"> </v>
      </c>
      <c r="I180" s="66" t="str">
        <f t="shared" si="50"/>
        <v/>
      </c>
      <c r="J180" s="61" t="str">
        <f>IF(I180="A",$K180,IF(I180="B",$K180-SUM(J$8:J179),IF(I180="C",$K180-SUM(J$8:J179),IF(I180="D",$K180-SUM(J$8:J179),IF(I180="E",1-SUM(J$8:J179)," ")))))</f>
        <v xml:space="preserve"> </v>
      </c>
      <c r="K180" s="58">
        <f>IF(C$4=0,0,(SUM(D$8:D180)/C$4))</f>
        <v>0</v>
      </c>
      <c r="L180" s="62" t="str">
        <f t="shared" si="46"/>
        <v xml:space="preserve"> </v>
      </c>
      <c r="M180" s="58" t="str">
        <f>IF(U180=2,K180,IF(W180=2,K180-SUM(M$8:M179),IF(X180=2,K180-SUM(M$8:M179),IF(X179=2,1-SUM(M$8:M179)," "))))</f>
        <v xml:space="preserve"> </v>
      </c>
      <c r="N180" s="58" t="str">
        <f t="shared" si="51"/>
        <v xml:space="preserve"> </v>
      </c>
      <c r="P180" s="58" t="str">
        <f>IF(O180="Plus",$K180,IF(O180="Basis",$K180-SUM(P$8:P179),IF(O180="Breedte",$K180-SUM(P$8:P179),IF(O179="Breedte",1-SUM(P$8:P179)," "))))</f>
        <v xml:space="preserve"> </v>
      </c>
      <c r="Q180" s="56" t="str">
        <f t="shared" si="66"/>
        <v/>
      </c>
      <c r="R180" s="196">
        <f t="shared" si="52"/>
        <v>161</v>
      </c>
      <c r="S180" s="1">
        <f t="shared" si="61"/>
        <v>286</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286</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4">
        <f t="shared" si="47"/>
        <v>0</v>
      </c>
      <c r="B181" s="64">
        <f t="shared" si="48"/>
        <v>0</v>
      </c>
      <c r="C181" s="57">
        <f t="shared" si="60"/>
        <v>285</v>
      </c>
      <c r="F181" s="59">
        <f>IF(C181&lt;C$6,0,VLOOKUP(C181,index!$A:$M,11,0))</f>
        <v>160</v>
      </c>
      <c r="G181" s="57" t="str">
        <f t="shared" si="49"/>
        <v/>
      </c>
      <c r="H181" s="58" t="str">
        <f>IF(G181="I",$K181,IF(G181="II",$K181-SUM(H$8:H180),IF(G181="III",$K181-SUM(H$8:H180),IF(G181="IV",$K181-SUM(H$8:H180),IF(G181="V",1-SUM(H$8:H180)," ")))))</f>
        <v xml:space="preserve"> </v>
      </c>
      <c r="I181" s="66" t="str">
        <f t="shared" si="50"/>
        <v/>
      </c>
      <c r="J181" s="61" t="str">
        <f>IF(I181="A",$K181,IF(I181="B",$K181-SUM(J$8:J180),IF(I181="C",$K181-SUM(J$8:J180),IF(I181="D",$K181-SUM(J$8:J180),IF(I181="E",1-SUM(J$8:J180)," ")))))</f>
        <v xml:space="preserve"> </v>
      </c>
      <c r="K181" s="58">
        <f>IF(C$4=0,0,(SUM(D$8:D181)/C$4))</f>
        <v>0</v>
      </c>
      <c r="L181" s="62" t="str">
        <f t="shared" si="46"/>
        <v xml:space="preserve"> </v>
      </c>
      <c r="M181" s="58" t="str">
        <f>IF(U181=2,K181,IF(W181=2,K181-SUM(M$8:M180),IF(X181=2,K181-SUM(M$8:M180),IF(X180=2,1-SUM(M$8:M180)," "))))</f>
        <v xml:space="preserve"> </v>
      </c>
      <c r="N181" s="58" t="str">
        <f t="shared" si="51"/>
        <v xml:space="preserve"> </v>
      </c>
      <c r="P181" s="58" t="str">
        <f>IF(O181="Plus",$K181,IF(O181="Basis",$K181-SUM(P$8:P180),IF(O181="Breedte",$K181-SUM(P$8:P180),IF(O180="Breedte",1-SUM(P$8:P180)," "))))</f>
        <v xml:space="preserve"> </v>
      </c>
      <c r="Q181" s="56" t="str">
        <f t="shared" si="66"/>
        <v/>
      </c>
      <c r="R181" s="196">
        <f t="shared" si="52"/>
        <v>160</v>
      </c>
      <c r="S181" s="1">
        <f t="shared" si="61"/>
        <v>285</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285</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4">
        <f t="shared" si="47"/>
        <v>0</v>
      </c>
      <c r="B182" s="64">
        <f t="shared" si="48"/>
        <v>0</v>
      </c>
      <c r="C182" s="57">
        <f t="shared" si="60"/>
        <v>284</v>
      </c>
      <c r="F182" s="59">
        <f>IF(C182&lt;C$6,0,VLOOKUP(C182,index!$A:$M,11,0))</f>
        <v>160</v>
      </c>
      <c r="G182" s="57" t="str">
        <f t="shared" si="49"/>
        <v/>
      </c>
      <c r="H182" s="58" t="str">
        <f>IF(G182="I",$K182,IF(G182="II",$K182-SUM(H$8:H181),IF(G182="III",$K182-SUM(H$8:H181),IF(G182="IV",$K182-SUM(H$8:H181),IF(G182="V",1-SUM(H$8:H181)," ")))))</f>
        <v xml:space="preserve"> </v>
      </c>
      <c r="I182" s="66" t="str">
        <f t="shared" si="50"/>
        <v/>
      </c>
      <c r="J182" s="61" t="str">
        <f>IF(I182="A",$K182,IF(I182="B",$K182-SUM(J$8:J181),IF(I182="C",$K182-SUM(J$8:J181),IF(I182="D",$K182-SUM(J$8:J181),IF(I182="E",1-SUM(J$8:J181)," ")))))</f>
        <v xml:space="preserve"> </v>
      </c>
      <c r="K182" s="58">
        <f>IF(C$4=0,0,(SUM(D$8:D182)/C$4))</f>
        <v>0</v>
      </c>
      <c r="L182" s="62" t="str">
        <f t="shared" si="46"/>
        <v xml:space="preserve"> </v>
      </c>
      <c r="M182" s="58" t="str">
        <f>IF(U182=2,K182,IF(W182=2,K182-SUM(M$8:M181),IF(X182=2,K182-SUM(M$8:M181),IF(X181=2,1-SUM(M$8:M181)," "))))</f>
        <v xml:space="preserve"> </v>
      </c>
      <c r="N182" s="58" t="str">
        <f t="shared" si="51"/>
        <v xml:space="preserve"> </v>
      </c>
      <c r="P182" s="58" t="str">
        <f>IF(O182="Plus",$K182,IF(O182="Basis",$K182-SUM(P$8:P181),IF(O182="Breedte",$K182-SUM(P$8:P181),IF(O181="Breedte",1-SUM(P$8:P181)," "))))</f>
        <v xml:space="preserve"> </v>
      </c>
      <c r="Q182" s="56" t="str">
        <f t="shared" si="66"/>
        <v/>
      </c>
      <c r="R182" s="196">
        <f t="shared" si="52"/>
        <v>160</v>
      </c>
      <c r="S182" s="1">
        <f t="shared" si="61"/>
        <v>284</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284</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4">
        <f t="shared" si="47"/>
        <v>0</v>
      </c>
      <c r="B183" s="64">
        <f t="shared" si="48"/>
        <v>0</v>
      </c>
      <c r="C183" s="57">
        <f t="shared" si="60"/>
        <v>283</v>
      </c>
      <c r="F183" s="59">
        <f>IF(C183&lt;C$6,0,VLOOKUP(C183,index!$A:$M,11,0))</f>
        <v>159</v>
      </c>
      <c r="G183" s="57" t="str">
        <f t="shared" si="49"/>
        <v/>
      </c>
      <c r="H183" s="58" t="str">
        <f>IF(G183="I",$K183,IF(G183="II",$K183-SUM(H$8:H182),IF(G183="III",$K183-SUM(H$8:H182),IF(G183="IV",$K183-SUM(H$8:H182),IF(G183="V",1-SUM(H$8:H182)," ")))))</f>
        <v xml:space="preserve"> </v>
      </c>
      <c r="I183" s="66" t="str">
        <f t="shared" si="50"/>
        <v/>
      </c>
      <c r="J183" s="61" t="str">
        <f>IF(I183="A",$K183,IF(I183="B",$K183-SUM(J$8:J182),IF(I183="C",$K183-SUM(J$8:J182),IF(I183="D",$K183-SUM(J$8:J182),IF(I183="E",1-SUM(J$8:J182)," ")))))</f>
        <v xml:space="preserve"> </v>
      </c>
      <c r="K183" s="58">
        <f>IF(C$4=0,0,(SUM(D$8:D183)/C$4))</f>
        <v>0</v>
      </c>
      <c r="L183" s="62" t="str">
        <f t="shared" si="46"/>
        <v xml:space="preserve"> </v>
      </c>
      <c r="M183" s="58" t="str">
        <f>IF(U183=2,K183,IF(W183=2,K183-SUM(M$8:M182),IF(X183=2,K183-SUM(M$8:M182),IF(X182=2,1-SUM(M$8:M182)," "))))</f>
        <v xml:space="preserve"> </v>
      </c>
      <c r="N183" s="58" t="str">
        <f t="shared" si="51"/>
        <v xml:space="preserve"> </v>
      </c>
      <c r="P183" s="58" t="str">
        <f>IF(O183="Plus",$K183,IF(O183="Basis",$K183-SUM(P$8:P182),IF(O183="Breedte",$K183-SUM(P$8:P182),IF(O182="Breedte",1-SUM(P$8:P182)," "))))</f>
        <v xml:space="preserve"> </v>
      </c>
      <c r="Q183" s="56" t="str">
        <f t="shared" si="66"/>
        <v/>
      </c>
      <c r="R183" s="196">
        <f t="shared" si="52"/>
        <v>159</v>
      </c>
      <c r="S183" s="1">
        <f t="shared" si="61"/>
        <v>283</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283</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4">
        <f t="shared" si="47"/>
        <v>0</v>
      </c>
      <c r="B184" s="64">
        <f t="shared" si="48"/>
        <v>0</v>
      </c>
      <c r="C184" s="57">
        <f t="shared" si="60"/>
        <v>282</v>
      </c>
      <c r="F184" s="59">
        <f>IF(C184&lt;C$6,0,VLOOKUP(C184,index!$A:$M,11,0))</f>
        <v>158</v>
      </c>
      <c r="G184" s="57" t="str">
        <f t="shared" si="49"/>
        <v/>
      </c>
      <c r="H184" s="58" t="str">
        <f>IF(G184="I",$K184,IF(G184="II",$K184-SUM(H$8:H183),IF(G184="III",$K184-SUM(H$8:H183),IF(G184="IV",$K184-SUM(H$8:H183),IF(G184="V",1-SUM(H$8:H183)," ")))))</f>
        <v xml:space="preserve"> </v>
      </c>
      <c r="I184" s="66" t="str">
        <f t="shared" si="50"/>
        <v/>
      </c>
      <c r="J184" s="61" t="str">
        <f>IF(I184="A",$K184,IF(I184="B",$K184-SUM(J$8:J183),IF(I184="C",$K184-SUM(J$8:J183),IF(I184="D",$K184-SUM(J$8:J183),IF(I184="E",1-SUM(J$8:J183)," ")))))</f>
        <v xml:space="preserve"> </v>
      </c>
      <c r="K184" s="58">
        <f>IF(C$4=0,0,(SUM(D$8:D184)/C$4))</f>
        <v>0</v>
      </c>
      <c r="L184" s="62" t="str">
        <f t="shared" si="46"/>
        <v xml:space="preserve"> </v>
      </c>
      <c r="M184" s="58" t="str">
        <f>IF(U184=2,K184,IF(W184=2,K184-SUM(M$8:M183),IF(X184=2,K184-SUM(M$8:M183),IF(X183=2,1-SUM(M$8:M183)," "))))</f>
        <v xml:space="preserve"> </v>
      </c>
      <c r="N184" s="58" t="str">
        <f t="shared" si="51"/>
        <v xml:space="preserve"> </v>
      </c>
      <c r="P184" s="58" t="str">
        <f>IF(O184="Plus",$K184,IF(O184="Basis",$K184-SUM(P$8:P183),IF(O184="Breedte",$K184-SUM(P$8:P183),IF(O183="Breedte",1-SUM(P$8:P183)," "))))</f>
        <v xml:space="preserve"> </v>
      </c>
      <c r="Q184" s="56" t="str">
        <f t="shared" si="66"/>
        <v/>
      </c>
      <c r="R184" s="196">
        <f t="shared" si="52"/>
        <v>158</v>
      </c>
      <c r="S184" s="1">
        <f t="shared" si="61"/>
        <v>282</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282</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4">
        <f t="shared" si="47"/>
        <v>0</v>
      </c>
      <c r="B185" s="64">
        <f t="shared" si="48"/>
        <v>0</v>
      </c>
      <c r="C185" s="57">
        <f t="shared" si="60"/>
        <v>281</v>
      </c>
      <c r="F185" s="59">
        <f>IF(C185&lt;C$6,0,VLOOKUP(C185,index!$A:$M,11,0))</f>
        <v>158</v>
      </c>
      <c r="G185" s="57" t="str">
        <f t="shared" si="49"/>
        <v/>
      </c>
      <c r="H185" s="58" t="str">
        <f>IF(G185="I",$K185,IF(G185="II",$K185-SUM(H$8:H184),IF(G185="III",$K185-SUM(H$8:H184),IF(G185="IV",$K185-SUM(H$8:H184),IF(G185="V",1-SUM(H$8:H184)," ")))))</f>
        <v xml:space="preserve"> </v>
      </c>
      <c r="I185" s="66" t="str">
        <f t="shared" si="50"/>
        <v/>
      </c>
      <c r="J185" s="61" t="str">
        <f>IF(I185="A",$K185,IF(I185="B",$K185-SUM(J$8:J184),IF(I185="C",$K185-SUM(J$8:J184),IF(I185="D",$K185-SUM(J$8:J184),IF(I185="E",1-SUM(J$8:J184)," ")))))</f>
        <v xml:space="preserve"> </v>
      </c>
      <c r="K185" s="58">
        <f>IF(C$4=0,0,(SUM(D$8:D185)/C$4))</f>
        <v>0</v>
      </c>
      <c r="L185" s="62" t="str">
        <f t="shared" si="46"/>
        <v xml:space="preserve"> </v>
      </c>
      <c r="M185" s="58" t="str">
        <f>IF(U185=2,K185,IF(W185=2,K185-SUM(M$8:M184),IF(X185=2,K185-SUM(M$8:M184),IF(X184=2,1-SUM(M$8:M184)," "))))</f>
        <v xml:space="preserve"> </v>
      </c>
      <c r="N185" s="58" t="str">
        <f t="shared" si="51"/>
        <v xml:space="preserve"> </v>
      </c>
      <c r="P185" s="58" t="str">
        <f>IF(O185="Plus",$K185,IF(O185="Basis",$K185-SUM(P$8:P184),IF(O185="Breedte",$K185-SUM(P$8:P184),IF(O184="Breedte",1-SUM(P$8:P184)," "))))</f>
        <v xml:space="preserve"> </v>
      </c>
      <c r="Q185" s="56" t="str">
        <f t="shared" si="66"/>
        <v/>
      </c>
      <c r="R185" s="196">
        <f t="shared" si="52"/>
        <v>158</v>
      </c>
      <c r="S185" s="1">
        <f t="shared" si="61"/>
        <v>281</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281</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4">
        <f t="shared" si="47"/>
        <v>0</v>
      </c>
      <c r="B186" s="64">
        <f t="shared" si="48"/>
        <v>0</v>
      </c>
      <c r="C186" s="57">
        <f t="shared" si="60"/>
        <v>280</v>
      </c>
      <c r="F186" s="59">
        <f>IF(C186&lt;C$6,0,VLOOKUP(C186,index!$A:$M,11,0))</f>
        <v>157</v>
      </c>
      <c r="G186" s="57" t="str">
        <f t="shared" si="49"/>
        <v/>
      </c>
      <c r="H186" s="58" t="str">
        <f>IF(G186="I",$K186,IF(G186="II",$K186-SUM(H$8:H185),IF(G186="III",$K186-SUM(H$8:H185),IF(G186="IV",$K186-SUM(H$8:H185),IF(G186="V",1-SUM(H$8:H185)," ")))))</f>
        <v xml:space="preserve"> </v>
      </c>
      <c r="I186" s="66" t="str">
        <f t="shared" si="50"/>
        <v/>
      </c>
      <c r="J186" s="61" t="str">
        <f>IF(I186="A",$K186,IF(I186="B",$K186-SUM(J$8:J185),IF(I186="C",$K186-SUM(J$8:J185),IF(I186="D",$K186-SUM(J$8:J185),IF(I186="E",1-SUM(J$8:J185)," ")))))</f>
        <v xml:space="preserve"> </v>
      </c>
      <c r="K186" s="58">
        <f>IF(C$4=0,0,(SUM(D$8:D186)/C$4))</f>
        <v>0</v>
      </c>
      <c r="L186" s="62" t="str">
        <f t="shared" si="46"/>
        <v xml:space="preserve"> </v>
      </c>
      <c r="M186" s="58" t="str">
        <f>IF(U186=2,K186,IF(W186=2,K186-SUM(M$8:M185),IF(X186=2,K186-SUM(M$8:M185),IF(X185=2,1-SUM(M$8:M185)," "))))</f>
        <v xml:space="preserve"> </v>
      </c>
      <c r="N186" s="58" t="str">
        <f t="shared" si="51"/>
        <v xml:space="preserve"> </v>
      </c>
      <c r="P186" s="58" t="str">
        <f>IF(O186="Plus",$K186,IF(O186="Basis",$K186-SUM(P$8:P185),IF(O186="Breedte",$K186-SUM(P$8:P185),IF(O185="Breedte",1-SUM(P$8:P185)," "))))</f>
        <v xml:space="preserve"> </v>
      </c>
      <c r="Q186" s="56" t="str">
        <f t="shared" si="66"/>
        <v/>
      </c>
      <c r="R186" s="196">
        <f t="shared" si="52"/>
        <v>157</v>
      </c>
      <c r="S186" s="1">
        <f t="shared" si="61"/>
        <v>280</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280</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4">
        <f t="shared" si="47"/>
        <v>0</v>
      </c>
      <c r="B187" s="64">
        <f t="shared" si="48"/>
        <v>0</v>
      </c>
      <c r="C187" s="57">
        <f t="shared" si="60"/>
        <v>279</v>
      </c>
      <c r="F187" s="59">
        <f>IF(C187&lt;C$6,0,VLOOKUP(C187,index!$A:$M,11,0))</f>
        <v>157</v>
      </c>
      <c r="G187" s="57" t="str">
        <f t="shared" si="49"/>
        <v/>
      </c>
      <c r="H187" s="58" t="str">
        <f>IF(G187="I",$K187,IF(G187="II",$K187-SUM(H$8:H186),IF(G187="III",$K187-SUM(H$8:H186),IF(G187="IV",$K187-SUM(H$8:H186),IF(G187="V",1-SUM(H$8:H186)," ")))))</f>
        <v xml:space="preserve"> </v>
      </c>
      <c r="I187" s="66" t="str">
        <f t="shared" si="50"/>
        <v/>
      </c>
      <c r="J187" s="61" t="str">
        <f>IF(I187="A",$K187,IF(I187="B",$K187-SUM(J$8:J186),IF(I187="C",$K187-SUM(J$8:J186),IF(I187="D",$K187-SUM(J$8:J186),IF(I187="E",1-SUM(J$8:J186)," ")))))</f>
        <v xml:space="preserve"> </v>
      </c>
      <c r="K187" s="58">
        <f>IF(C$4=0,0,(SUM(D$8:D187)/C$4))</f>
        <v>0</v>
      </c>
      <c r="L187" s="62" t="str">
        <f t="shared" si="46"/>
        <v xml:space="preserve"> </v>
      </c>
      <c r="M187" s="58" t="str">
        <f>IF(U187=2,K187,IF(W187=2,K187-SUM(M$8:M186),IF(X187=2,K187-SUM(M$8:M186),IF(X186=2,1-SUM(M$8:M186)," "))))</f>
        <v xml:space="preserve"> </v>
      </c>
      <c r="N187" s="58" t="str">
        <f t="shared" si="51"/>
        <v xml:space="preserve"> </v>
      </c>
      <c r="P187" s="58" t="str">
        <f>IF(O187="Plus",$K187,IF(O187="Basis",$K187-SUM(P$8:P186),IF(O187="Breedte",$K187-SUM(P$8:P186),IF(O186="Breedte",1-SUM(P$8:P186)," "))))</f>
        <v xml:space="preserve"> </v>
      </c>
      <c r="Q187" s="56" t="str">
        <f t="shared" si="66"/>
        <v/>
      </c>
      <c r="R187" s="196">
        <f t="shared" si="52"/>
        <v>157</v>
      </c>
      <c r="S187" s="1">
        <f t="shared" si="61"/>
        <v>279</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279</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4">
        <f t="shared" si="47"/>
        <v>0</v>
      </c>
      <c r="B188" s="64">
        <f t="shared" si="48"/>
        <v>0</v>
      </c>
      <c r="C188" s="57">
        <f t="shared" si="60"/>
        <v>278</v>
      </c>
      <c r="F188" s="59">
        <f>IF(C188&lt;C$6,0,VLOOKUP(C188,index!$A:$M,11,0))</f>
        <v>156</v>
      </c>
      <c r="G188" s="57" t="str">
        <f t="shared" si="49"/>
        <v/>
      </c>
      <c r="H188" s="58" t="str">
        <f>IF(G188="I",$K188,IF(G188="II",$K188-SUM(H$8:H187),IF(G188="III",$K188-SUM(H$8:H187),IF(G188="IV",$K188-SUM(H$8:H187),IF(G188="V",1-SUM(H$8:H187)," ")))))</f>
        <v xml:space="preserve"> </v>
      </c>
      <c r="I188" s="66" t="str">
        <f t="shared" si="50"/>
        <v/>
      </c>
      <c r="J188" s="61" t="str">
        <f>IF(I188="A",$K188,IF(I188="B",$K188-SUM(J$8:J187),IF(I188="C",$K188-SUM(J$8:J187),IF(I188="D",$K188-SUM(J$8:J187),IF(I188="E",1-SUM(J$8:J187)," ")))))</f>
        <v xml:space="preserve"> </v>
      </c>
      <c r="K188" s="58">
        <f>IF(C$4=0,0,(SUM(D$8:D188)/C$4))</f>
        <v>0</v>
      </c>
      <c r="L188" s="62" t="str">
        <f t="shared" si="46"/>
        <v xml:space="preserve"> </v>
      </c>
      <c r="M188" s="58" t="str">
        <f>IF(U188=2,K188,IF(W188=2,K188-SUM(M$8:M187),IF(X188=2,K188-SUM(M$8:M187),IF(X187=2,1-SUM(M$8:M187)," "))))</f>
        <v xml:space="preserve"> </v>
      </c>
      <c r="N188" s="58" t="str">
        <f t="shared" si="51"/>
        <v xml:space="preserve"> </v>
      </c>
      <c r="P188" s="58" t="str">
        <f>IF(O188="Plus",$K188,IF(O188="Basis",$K188-SUM(P$8:P187),IF(O188="Breedte",$K188-SUM(P$8:P187),IF(O187="Breedte",1-SUM(P$8:P187)," "))))</f>
        <v xml:space="preserve"> </v>
      </c>
      <c r="Q188" s="56" t="str">
        <f t="shared" si="66"/>
        <v/>
      </c>
      <c r="R188" s="196">
        <f t="shared" si="52"/>
        <v>156</v>
      </c>
      <c r="S188" s="1">
        <f t="shared" si="61"/>
        <v>278</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278</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4">
        <f t="shared" si="47"/>
        <v>0</v>
      </c>
      <c r="B189" s="64">
        <f t="shared" si="48"/>
        <v>0</v>
      </c>
      <c r="C189" s="57">
        <f t="shared" si="60"/>
        <v>277</v>
      </c>
      <c r="F189" s="59">
        <f>IF(C189&lt;C$6,0,VLOOKUP(C189,index!$A:$M,11,0))</f>
        <v>156</v>
      </c>
      <c r="G189" s="57" t="str">
        <f t="shared" si="49"/>
        <v/>
      </c>
      <c r="H189" s="58" t="str">
        <f>IF(G189="I",$K189,IF(G189="II",$K189-SUM(H$8:H188),IF(G189="III",$K189-SUM(H$8:H188),IF(G189="IV",$K189-SUM(H$8:H188),IF(G189="V",1-SUM(H$8:H188)," ")))))</f>
        <v xml:space="preserve"> </v>
      </c>
      <c r="I189" s="66" t="str">
        <f t="shared" si="50"/>
        <v/>
      </c>
      <c r="J189" s="61" t="str">
        <f>IF(I189="A",$K189,IF(I189="B",$K189-SUM(J$8:J188),IF(I189="C",$K189-SUM(J$8:J188),IF(I189="D",$K189-SUM(J$8:J188),IF(I189="E",1-SUM(J$8:J188)," ")))))</f>
        <v xml:space="preserve"> </v>
      </c>
      <c r="K189" s="58">
        <f>IF(C$4=0,0,(SUM(D$8:D189)/C$4))</f>
        <v>0</v>
      </c>
      <c r="L189" s="62" t="str">
        <f t="shared" si="46"/>
        <v xml:space="preserve"> </v>
      </c>
      <c r="M189" s="58" t="str">
        <f>IF(U189=2,K189,IF(W189=2,K189-SUM(M$8:M188),IF(X189=2,K189-SUM(M$8:M188),IF(X188=2,1-SUM(M$8:M188)," "))))</f>
        <v xml:space="preserve"> </v>
      </c>
      <c r="N189" s="58" t="str">
        <f t="shared" si="51"/>
        <v xml:space="preserve"> </v>
      </c>
      <c r="P189" s="58" t="str">
        <f>IF(O189="Plus",$K189,IF(O189="Basis",$K189-SUM(P$8:P188),IF(O189="Breedte",$K189-SUM(P$8:P188),IF(O188="Breedte",1-SUM(P$8:P188)," "))))</f>
        <v xml:space="preserve"> </v>
      </c>
      <c r="Q189" s="56" t="str">
        <f t="shared" si="66"/>
        <v/>
      </c>
      <c r="R189" s="196">
        <f t="shared" si="52"/>
        <v>156</v>
      </c>
      <c r="S189" s="1">
        <f t="shared" si="61"/>
        <v>277</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277</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4">
        <f t="shared" si="47"/>
        <v>0</v>
      </c>
      <c r="B190" s="64">
        <f t="shared" si="48"/>
        <v>0</v>
      </c>
      <c r="C190" s="57">
        <f t="shared" si="60"/>
        <v>276</v>
      </c>
      <c r="F190" s="59">
        <f>IF(C190&lt;C$6,0,VLOOKUP(C190,index!$A:$M,11,0))</f>
        <v>155</v>
      </c>
      <c r="G190" s="57" t="str">
        <f t="shared" si="49"/>
        <v/>
      </c>
      <c r="H190" s="58" t="str">
        <f>IF(G190="I",$K190,IF(G190="II",$K190-SUM(H$8:H189),IF(G190="III",$K190-SUM(H$8:H189),IF(G190="IV",$K190-SUM(H$8:H189),IF(G190="V",1-SUM(H$8:H189)," ")))))</f>
        <v xml:space="preserve"> </v>
      </c>
      <c r="I190" s="66" t="str">
        <f t="shared" si="50"/>
        <v/>
      </c>
      <c r="J190" s="61" t="str">
        <f>IF(I190="A",$K190,IF(I190="B",$K190-SUM(J$8:J189),IF(I190="C",$K190-SUM(J$8:J189),IF(I190="D",$K190-SUM(J$8:J189),IF(I190="E",1-SUM(J$8:J189)," ")))))</f>
        <v xml:space="preserve"> </v>
      </c>
      <c r="K190" s="58">
        <f>IF(C$4=0,0,(SUM(D$8:D190)/C$4))</f>
        <v>0</v>
      </c>
      <c r="L190" s="62" t="str">
        <f t="shared" si="46"/>
        <v xml:space="preserve"> </v>
      </c>
      <c r="M190" s="58" t="str">
        <f>IF(U190=2,K190,IF(W190=2,K190-SUM(M$8:M189),IF(X190=2,K190-SUM(M$8:M189),IF(X189=2,1-SUM(M$8:M189)," "))))</f>
        <v xml:space="preserve"> </v>
      </c>
      <c r="N190" s="58" t="str">
        <f t="shared" si="51"/>
        <v xml:space="preserve"> </v>
      </c>
      <c r="P190" s="58" t="str">
        <f>IF(O190="Plus",$K190,IF(O190="Basis",$K190-SUM(P$8:P189),IF(O190="Breedte",$K190-SUM(P$8:P189),IF(O189="Breedte",1-SUM(P$8:P189)," "))))</f>
        <v xml:space="preserve"> </v>
      </c>
      <c r="Q190" s="56" t="str">
        <f t="shared" si="66"/>
        <v/>
      </c>
      <c r="R190" s="196">
        <f t="shared" si="52"/>
        <v>155</v>
      </c>
      <c r="S190" s="1">
        <f t="shared" si="61"/>
        <v>276</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276</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4">
        <f t="shared" si="47"/>
        <v>0</v>
      </c>
      <c r="B191" s="64">
        <f t="shared" si="48"/>
        <v>0</v>
      </c>
      <c r="C191" s="57">
        <f t="shared" si="60"/>
        <v>275</v>
      </c>
      <c r="F191" s="59">
        <f>IF(C191&lt;C$6,0,VLOOKUP(C191,index!$A:$M,11,0))</f>
        <v>154</v>
      </c>
      <c r="G191" s="57" t="str">
        <f t="shared" si="49"/>
        <v/>
      </c>
      <c r="H191" s="58" t="str">
        <f>IF(G191="I",$K191,IF(G191="II",$K191-SUM(H$8:H190),IF(G191="III",$K191-SUM(H$8:H190),IF(G191="IV",$K191-SUM(H$8:H190),IF(G191="V",1-SUM(H$8:H190)," ")))))</f>
        <v xml:space="preserve"> </v>
      </c>
      <c r="I191" s="66" t="str">
        <f t="shared" si="50"/>
        <v/>
      </c>
      <c r="J191" s="61" t="str">
        <f>IF(I191="A",$K191,IF(I191="B",$K191-SUM(J$8:J190),IF(I191="C",$K191-SUM(J$8:J190),IF(I191="D",$K191-SUM(J$8:J190),IF(I191="E",1-SUM(J$8:J190)," ")))))</f>
        <v xml:space="preserve"> </v>
      </c>
      <c r="K191" s="58">
        <f>IF(C$4=0,0,(SUM(D$8:D191)/C$4))</f>
        <v>0</v>
      </c>
      <c r="L191" s="62" t="str">
        <f t="shared" si="46"/>
        <v xml:space="preserve"> </v>
      </c>
      <c r="M191" s="58" t="str">
        <f>IF(U191=2,K191,IF(W191=2,K191-SUM(M$8:M190),IF(X191=2,K191-SUM(M$8:M190),IF(X190=2,1-SUM(M$8:M190)," "))))</f>
        <v xml:space="preserve"> </v>
      </c>
      <c r="N191" s="58" t="str">
        <f t="shared" si="51"/>
        <v xml:space="preserve"> </v>
      </c>
      <c r="P191" s="58" t="str">
        <f>IF(O191="Plus",$K191,IF(O191="Basis",$K191-SUM(P$8:P190),IF(O191="Breedte",$K191-SUM(P$8:P190),IF(O190="Breedte",1-SUM(P$8:P190)," "))))</f>
        <v xml:space="preserve"> </v>
      </c>
      <c r="Q191" s="56" t="str">
        <f t="shared" si="66"/>
        <v/>
      </c>
      <c r="R191" s="196">
        <f t="shared" si="52"/>
        <v>154</v>
      </c>
      <c r="S191" s="1">
        <f t="shared" si="61"/>
        <v>275</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275</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4">
        <f t="shared" si="47"/>
        <v>0</v>
      </c>
      <c r="B192" s="64">
        <f t="shared" si="48"/>
        <v>0</v>
      </c>
      <c r="C192" s="57">
        <f t="shared" si="60"/>
        <v>274</v>
      </c>
      <c r="F192" s="59">
        <f>IF(C192&lt;C$6,0,VLOOKUP(C192,index!$A:$M,11,0))</f>
        <v>154</v>
      </c>
      <c r="G192" s="57" t="str">
        <f t="shared" si="49"/>
        <v/>
      </c>
      <c r="H192" s="58" t="str">
        <f>IF(G192="I",$K192,IF(G192="II",$K192-SUM(H$8:H191),IF(G192="III",$K192-SUM(H$8:H191),IF(G192="IV",$K192-SUM(H$8:H191),IF(G192="V",1-SUM(H$8:H191)," ")))))</f>
        <v xml:space="preserve"> </v>
      </c>
      <c r="I192" s="66" t="str">
        <f t="shared" si="50"/>
        <v/>
      </c>
      <c r="J192" s="61" t="str">
        <f>IF(I192="A",$K192,IF(I192="B",$K192-SUM(J$8:J191),IF(I192="C",$K192-SUM(J$8:J191),IF(I192="D",$K192-SUM(J$8:J191),IF(I192="E",1-SUM(J$8:J191)," ")))))</f>
        <v xml:space="preserve"> </v>
      </c>
      <c r="K192" s="58">
        <f>IF(C$4=0,0,(SUM(D$8:D192)/C$4))</f>
        <v>0</v>
      </c>
      <c r="L192" s="62" t="str">
        <f t="shared" si="46"/>
        <v xml:space="preserve"> </v>
      </c>
      <c r="M192" s="58" t="str">
        <f>IF(U192=2,K192,IF(W192=2,K192-SUM(M$8:M191),IF(X192=2,K192-SUM(M$8:M191),IF(X191=2,1-SUM(M$8:M191)," "))))</f>
        <v xml:space="preserve"> </v>
      </c>
      <c r="N192" s="58" t="str">
        <f t="shared" si="51"/>
        <v xml:space="preserve"> </v>
      </c>
      <c r="P192" s="58" t="str">
        <f>IF(O192="Plus",$K192,IF(O192="Basis",$K192-SUM(P$8:P191),IF(O192="Breedte",$K192-SUM(P$8:P191),IF(O191="Breedte",1-SUM(P$8:P191)," "))))</f>
        <v xml:space="preserve"> </v>
      </c>
      <c r="Q192" s="56" t="str">
        <f t="shared" si="66"/>
        <v/>
      </c>
      <c r="R192" s="196">
        <f t="shared" si="52"/>
        <v>154</v>
      </c>
      <c r="S192" s="1">
        <f t="shared" si="61"/>
        <v>274</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274</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4">
        <f t="shared" si="47"/>
        <v>0</v>
      </c>
      <c r="B193" s="64">
        <f t="shared" si="48"/>
        <v>0</v>
      </c>
      <c r="C193" s="57">
        <f t="shared" si="60"/>
        <v>273</v>
      </c>
      <c r="F193" s="59">
        <f>IF(C193&lt;C$6,0,VLOOKUP(C193,index!$A:$M,11,0))</f>
        <v>153</v>
      </c>
      <c r="G193" s="57" t="str">
        <f t="shared" si="49"/>
        <v/>
      </c>
      <c r="H193" s="58" t="str">
        <f>IF(G193="I",$K193,IF(G193="II",$K193-SUM(H$8:H192),IF(G193="III",$K193-SUM(H$8:H192),IF(G193="IV",$K193-SUM(H$8:H192),IF(G193="V",1-SUM(H$8:H192)," ")))))</f>
        <v xml:space="preserve"> </v>
      </c>
      <c r="I193" s="66" t="str">
        <f t="shared" si="50"/>
        <v/>
      </c>
      <c r="J193" s="61" t="str">
        <f>IF(I193="A",$K193,IF(I193="B",$K193-SUM(J$8:J192),IF(I193="C",$K193-SUM(J$8:J192),IF(I193="D",$K193-SUM(J$8:J192),IF(I193="E",1-SUM(J$8:J192)," ")))))</f>
        <v xml:space="preserve"> </v>
      </c>
      <c r="K193" s="58">
        <f>IF(C$4=0,0,(SUM(D$8:D193)/C$4))</f>
        <v>0</v>
      </c>
      <c r="L193" s="62" t="str">
        <f t="shared" si="46"/>
        <v xml:space="preserve"> </v>
      </c>
      <c r="M193" s="58" t="str">
        <f>IF(U193=2,K193,IF(W193=2,K193-SUM(M$8:M192),IF(X193=2,K193-SUM(M$8:M192),IF(X192=2,1-SUM(M$8:M192)," "))))</f>
        <v xml:space="preserve"> </v>
      </c>
      <c r="N193" s="58" t="str">
        <f t="shared" si="51"/>
        <v xml:space="preserve"> </v>
      </c>
      <c r="P193" s="58" t="str">
        <f>IF(O193="Plus",$K193,IF(O193="Basis",$K193-SUM(P$8:P192),IF(O193="Breedte",$K193-SUM(P$8:P192),IF(O192="Breedte",1-SUM(P$8:P192)," "))))</f>
        <v xml:space="preserve"> </v>
      </c>
      <c r="Q193" s="56" t="str">
        <f t="shared" si="66"/>
        <v/>
      </c>
      <c r="R193" s="196">
        <f t="shared" si="52"/>
        <v>153</v>
      </c>
      <c r="S193" s="1">
        <f t="shared" si="61"/>
        <v>273</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273</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4">
        <f t="shared" si="47"/>
        <v>0</v>
      </c>
      <c r="B194" s="64">
        <f t="shared" si="48"/>
        <v>0</v>
      </c>
      <c r="C194" s="57">
        <f t="shared" si="60"/>
        <v>272</v>
      </c>
      <c r="F194" s="59">
        <f>IF(C194&lt;C$6,0,VLOOKUP(C194,index!$A:$M,11,0))</f>
        <v>153</v>
      </c>
      <c r="G194" s="57" t="str">
        <f t="shared" si="49"/>
        <v/>
      </c>
      <c r="H194" s="58" t="str">
        <f>IF(G194="I",$K194,IF(G194="II",$K194-SUM(H$8:H193),IF(G194="III",$K194-SUM(H$8:H193),IF(G194="IV",$K194-SUM(H$8:H193),IF(G194="V",1-SUM(H$8:H193)," ")))))</f>
        <v xml:space="preserve"> </v>
      </c>
      <c r="I194" s="66" t="str">
        <f t="shared" si="50"/>
        <v/>
      </c>
      <c r="J194" s="61" t="str">
        <f>IF(I194="A",$K194,IF(I194="B",$K194-SUM(J$8:J193),IF(I194="C",$K194-SUM(J$8:J193),IF(I194="D",$K194-SUM(J$8:J193),IF(I194="E",1-SUM(J$8:J193)," ")))))</f>
        <v xml:space="preserve"> </v>
      </c>
      <c r="K194" s="58">
        <f>IF(C$4=0,0,(SUM(D$8:D194)/C$4))</f>
        <v>0</v>
      </c>
      <c r="L194" s="62" t="str">
        <f t="shared" si="46"/>
        <v xml:space="preserve"> </v>
      </c>
      <c r="M194" s="58" t="str">
        <f>IF(U194=2,K194,IF(W194=2,K194-SUM(M$8:M193),IF(X194=2,K194-SUM(M$8:M193),IF(X193=2,1-SUM(M$8:M193)," "))))</f>
        <v xml:space="preserve"> </v>
      </c>
      <c r="N194" s="58" t="str">
        <f t="shared" si="51"/>
        <v xml:space="preserve"> </v>
      </c>
      <c r="P194" s="58" t="str">
        <f>IF(O194="Plus",$K194,IF(O194="Basis",$K194-SUM(P$8:P193),IF(O194="Breedte",$K194-SUM(P$8:P193),IF(O193="Breedte",1-SUM(P$8:P193)," "))))</f>
        <v xml:space="preserve"> </v>
      </c>
      <c r="Q194" s="56" t="str">
        <f t="shared" si="66"/>
        <v/>
      </c>
      <c r="R194" s="196">
        <f t="shared" si="52"/>
        <v>153</v>
      </c>
      <c r="S194" s="1">
        <f t="shared" si="61"/>
        <v>272</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272</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4">
        <f t="shared" si="47"/>
        <v>0</v>
      </c>
      <c r="B195" s="64">
        <f t="shared" si="48"/>
        <v>0</v>
      </c>
      <c r="C195" s="57">
        <f t="shared" si="60"/>
        <v>271</v>
      </c>
      <c r="F195" s="59">
        <f>IF(C195&lt;C$6,0,VLOOKUP(C195,index!$A:$M,11,0))</f>
        <v>152</v>
      </c>
      <c r="G195" s="57" t="str">
        <f t="shared" si="49"/>
        <v/>
      </c>
      <c r="H195" s="58" t="str">
        <f>IF(G195="I",$K195,IF(G195="II",$K195-SUM(H$8:H194),IF(G195="III",$K195-SUM(H$8:H194),IF(G195="IV",$K195-SUM(H$8:H194),IF(G195="V",1-SUM(H$8:H194)," ")))))</f>
        <v xml:space="preserve"> </v>
      </c>
      <c r="I195" s="66" t="str">
        <f t="shared" si="50"/>
        <v/>
      </c>
      <c r="J195" s="61" t="str">
        <f>IF(I195="A",$K195,IF(I195="B",$K195-SUM(J$8:J194),IF(I195="C",$K195-SUM(J$8:J194),IF(I195="D",$K195-SUM(J$8:J194),IF(I195="E",1-SUM(J$8:J194)," ")))))</f>
        <v xml:space="preserve"> </v>
      </c>
      <c r="K195" s="58">
        <f>IF(C$4=0,0,(SUM(D$8:D195)/C$4))</f>
        <v>0</v>
      </c>
      <c r="L195" s="62" t="str">
        <f t="shared" si="46"/>
        <v xml:space="preserve"> </v>
      </c>
      <c r="M195" s="58" t="str">
        <f>IF(U195=2,K195,IF(W195=2,K195-SUM(M$8:M194),IF(X195=2,K195-SUM(M$8:M194),IF(X194=2,1-SUM(M$8:M194)," "))))</f>
        <v xml:space="preserve"> </v>
      </c>
      <c r="N195" s="58" t="str">
        <f t="shared" si="51"/>
        <v xml:space="preserve"> </v>
      </c>
      <c r="P195" s="58" t="str">
        <f>IF(O195="Plus",$K195,IF(O195="Basis",$K195-SUM(P$8:P194),IF(O195="Breedte",$K195-SUM(P$8:P194),IF(O194="Breedte",1-SUM(P$8:P194)," "))))</f>
        <v xml:space="preserve"> </v>
      </c>
      <c r="Q195" s="56" t="str">
        <f t="shared" si="66"/>
        <v/>
      </c>
      <c r="R195" s="196">
        <f t="shared" si="52"/>
        <v>152</v>
      </c>
      <c r="S195" s="1">
        <f t="shared" si="61"/>
        <v>271</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271</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4">
        <f t="shared" si="47"/>
        <v>0</v>
      </c>
      <c r="B196" s="64">
        <f t="shared" si="48"/>
        <v>0</v>
      </c>
      <c r="C196" s="57">
        <f t="shared" si="60"/>
        <v>270</v>
      </c>
      <c r="F196" s="59">
        <f>IF(C196&lt;C$6,0,VLOOKUP(C196,index!$A:$M,11,0))</f>
        <v>152</v>
      </c>
      <c r="G196" s="57" t="str">
        <f t="shared" si="49"/>
        <v/>
      </c>
      <c r="H196" s="58" t="str">
        <f>IF(G196="I",$K196,IF(G196="II",$K196-SUM(H$8:H195),IF(G196="III",$K196-SUM(H$8:H195),IF(G196="IV",$K196-SUM(H$8:H195),IF(G196="V",1-SUM(H$8:H195)," ")))))</f>
        <v xml:space="preserve"> </v>
      </c>
      <c r="I196" s="66" t="str">
        <f t="shared" si="50"/>
        <v/>
      </c>
      <c r="J196" s="61" t="str">
        <f>IF(I196="A",$K196,IF(I196="B",$K196-SUM(J$8:J195),IF(I196="C",$K196-SUM(J$8:J195),IF(I196="D",$K196-SUM(J$8:J195),IF(I196="E",1-SUM(J$8:J195)," ")))))</f>
        <v xml:space="preserve"> </v>
      </c>
      <c r="K196" s="58">
        <f>IF(C$4=0,0,(SUM(D$8:D196)/C$4))</f>
        <v>0</v>
      </c>
      <c r="L196" s="62" t="str">
        <f t="shared" si="46"/>
        <v xml:space="preserve"> </v>
      </c>
      <c r="M196" s="58" t="str">
        <f>IF(U196=2,K196,IF(W196=2,K196-SUM(M$8:M195),IF(X196=2,K196-SUM(M$8:M195),IF(X195=2,1-SUM(M$8:M195)," "))))</f>
        <v xml:space="preserve"> </v>
      </c>
      <c r="N196" s="58" t="str">
        <f t="shared" si="51"/>
        <v xml:space="preserve"> </v>
      </c>
      <c r="P196" s="58" t="str">
        <f>IF(O196="Plus",$K196,IF(O196="Basis",$K196-SUM(P$8:P195),IF(O196="Breedte",$K196-SUM(P$8:P195),IF(O195="Breedte",1-SUM(P$8:P195)," "))))</f>
        <v xml:space="preserve"> </v>
      </c>
      <c r="Q196" s="56" t="str">
        <f t="shared" si="66"/>
        <v/>
      </c>
      <c r="R196" s="196">
        <f t="shared" si="52"/>
        <v>152</v>
      </c>
      <c r="S196" s="1">
        <f t="shared" si="61"/>
        <v>270</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270</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4">
        <f t="shared" si="47"/>
        <v>0</v>
      </c>
      <c r="B197" s="64">
        <f t="shared" si="48"/>
        <v>0</v>
      </c>
      <c r="C197" s="57">
        <f t="shared" si="60"/>
        <v>269</v>
      </c>
      <c r="F197" s="59">
        <f>IF(C197&lt;C$6,0,VLOOKUP(C197,index!$A:$M,11,0))</f>
        <v>151</v>
      </c>
      <c r="G197" s="57" t="str">
        <f t="shared" si="49"/>
        <v/>
      </c>
      <c r="H197" s="58" t="str">
        <f>IF(G197="I",$K197,IF(G197="II",$K197-SUM(H$8:H196),IF(G197="III",$K197-SUM(H$8:H196),IF(G197="IV",$K197-SUM(H$8:H196),IF(G197="V",1-SUM(H$8:H196)," ")))))</f>
        <v xml:space="preserve"> </v>
      </c>
      <c r="I197" s="66" t="str">
        <f t="shared" si="50"/>
        <v/>
      </c>
      <c r="J197" s="61" t="str">
        <f>IF(I197="A",$K197,IF(I197="B",$K197-SUM(J$8:J196),IF(I197="C",$K197-SUM(J$8:J196),IF(I197="D",$K197-SUM(J$8:J196),IF(I197="E",1-SUM(J$8:J196)," ")))))</f>
        <v xml:space="preserve"> </v>
      </c>
      <c r="K197" s="58">
        <f>IF(C$4=0,0,(SUM(D$8:D197)/C$4))</f>
        <v>0</v>
      </c>
      <c r="L197" s="62" t="str">
        <f t="shared" si="46"/>
        <v xml:space="preserve"> </v>
      </c>
      <c r="M197" s="58" t="str">
        <f>IF(U197=2,K197,IF(W197=2,K197-SUM(M$8:M196),IF(X197=2,K197-SUM(M$8:M196),IF(X196=2,1-SUM(M$8:M196)," "))))</f>
        <v xml:space="preserve"> </v>
      </c>
      <c r="N197" s="58" t="str">
        <f t="shared" si="51"/>
        <v xml:space="preserve"> </v>
      </c>
      <c r="P197" s="58" t="str">
        <f>IF(O197="Plus",$K197,IF(O197="Basis",$K197-SUM(P$8:P196),IF(O197="Breedte",$K197-SUM(P$8:P196),IF(O196="Breedte",1-SUM(P$8:P196)," "))))</f>
        <v xml:space="preserve"> </v>
      </c>
      <c r="Q197" s="56" t="str">
        <f t="shared" si="66"/>
        <v/>
      </c>
      <c r="R197" s="196">
        <f t="shared" si="52"/>
        <v>151</v>
      </c>
      <c r="S197" s="1">
        <f t="shared" si="61"/>
        <v>269</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269</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4">
        <f t="shared" si="47"/>
        <v>0</v>
      </c>
      <c r="B198" s="64">
        <f t="shared" si="48"/>
        <v>0</v>
      </c>
      <c r="C198" s="57">
        <f t="shared" si="60"/>
        <v>268</v>
      </c>
      <c r="F198" s="59">
        <f>IF(C198&lt;C$6,0,VLOOKUP(C198,index!$A:$M,11,0))</f>
        <v>151</v>
      </c>
      <c r="G198" s="57" t="str">
        <f t="shared" si="49"/>
        <v/>
      </c>
      <c r="H198" s="58" t="str">
        <f>IF(G198="I",$K198,IF(G198="II",$K198-SUM(H$8:H197),IF(G198="III",$K198-SUM(H$8:H197),IF(G198="IV",$K198-SUM(H$8:H197),IF(G198="V",1-SUM(H$8:H197)," ")))))</f>
        <v xml:space="preserve"> </v>
      </c>
      <c r="I198" s="66" t="str">
        <f t="shared" si="50"/>
        <v/>
      </c>
      <c r="J198" s="61" t="str">
        <f>IF(I198="A",$K198,IF(I198="B",$K198-SUM(J$8:J197),IF(I198="C",$K198-SUM(J$8:J197),IF(I198="D",$K198-SUM(J$8:J197),IF(I198="E",1-SUM(J$8:J197)," ")))))</f>
        <v xml:space="preserve"> </v>
      </c>
      <c r="K198" s="58">
        <f>IF(C$4=0,0,(SUM(D$8:D198)/C$4))</f>
        <v>0</v>
      </c>
      <c r="L198" s="62" t="str">
        <f t="shared" si="46"/>
        <v xml:space="preserve"> </v>
      </c>
      <c r="M198" s="58" t="str">
        <f>IF(U198=2,K198,IF(W198=2,K198-SUM(M$8:M197),IF(X198=2,K198-SUM(M$8:M197),IF(X197=2,1-SUM(M$8:M197)," "))))</f>
        <v xml:space="preserve"> </v>
      </c>
      <c r="N198" s="58" t="str">
        <f t="shared" si="51"/>
        <v xml:space="preserve"> </v>
      </c>
      <c r="P198" s="58" t="str">
        <f>IF(O198="Plus",$K198,IF(O198="Basis",$K198-SUM(P$8:P197),IF(O198="Breedte",$K198-SUM(P$8:P197),IF(O197="Breedte",1-SUM(P$8:P197)," "))))</f>
        <v xml:space="preserve"> </v>
      </c>
      <c r="Q198" s="56" t="str">
        <f t="shared" si="66"/>
        <v/>
      </c>
      <c r="R198" s="196">
        <f t="shared" si="52"/>
        <v>151</v>
      </c>
      <c r="S198" s="1">
        <f t="shared" si="61"/>
        <v>268</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268</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4">
        <f t="shared" si="47"/>
        <v>0</v>
      </c>
      <c r="B199" s="64">
        <f t="shared" si="48"/>
        <v>0</v>
      </c>
      <c r="C199" s="57">
        <f t="shared" si="60"/>
        <v>267</v>
      </c>
      <c r="F199" s="59">
        <f>IF(C199&lt;C$6,0,VLOOKUP(C199,index!$A:$M,11,0))</f>
        <v>150</v>
      </c>
      <c r="G199" s="57" t="str">
        <f t="shared" si="49"/>
        <v/>
      </c>
      <c r="H199" s="58" t="str">
        <f>IF(G199="I",$K199,IF(G199="II",$K199-SUM(H$8:H198),IF(G199="III",$K199-SUM(H$8:H198),IF(G199="IV",$K199-SUM(H$8:H198),IF(G199="V",1-SUM(H$8:H198)," ")))))</f>
        <v xml:space="preserve"> </v>
      </c>
      <c r="I199" s="66" t="str">
        <f t="shared" si="50"/>
        <v/>
      </c>
      <c r="J199" s="61" t="str">
        <f>IF(I199="A",$K199,IF(I199="B",$K199-SUM(J$8:J198),IF(I199="C",$K199-SUM(J$8:J198),IF(I199="D",$K199-SUM(J$8:J198),IF(I199="E",1-SUM(J$8:J198)," ")))))</f>
        <v xml:space="preserve"> </v>
      </c>
      <c r="K199" s="58">
        <f>IF(C$4=0,0,(SUM(D$8:D199)/C$4))</f>
        <v>0</v>
      </c>
      <c r="L199" s="62" t="str">
        <f t="shared" si="46"/>
        <v xml:space="preserve"> </v>
      </c>
      <c r="M199" s="58" t="str">
        <f>IF(U199=2,K199,IF(W199=2,K199-SUM(M$8:M198),IF(X199=2,K199-SUM(M$8:M198),IF(X198=2,1-SUM(M$8:M198)," "))))</f>
        <v xml:space="preserve"> </v>
      </c>
      <c r="N199" s="58" t="str">
        <f t="shared" si="51"/>
        <v xml:space="preserve"> </v>
      </c>
      <c r="P199" s="58" t="str">
        <f>IF(O199="Plus",$K199,IF(O199="Basis",$K199-SUM(P$8:P198),IF(O199="Breedte",$K199-SUM(P$8:P198),IF(O198="Breedte",1-SUM(P$8:P198)," "))))</f>
        <v xml:space="preserve"> </v>
      </c>
      <c r="Q199" s="56" t="str">
        <f t="shared" si="66"/>
        <v/>
      </c>
      <c r="R199" s="196">
        <f t="shared" si="52"/>
        <v>150</v>
      </c>
      <c r="S199" s="1">
        <f t="shared" si="61"/>
        <v>267</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267</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4">
        <f t="shared" si="47"/>
        <v>0</v>
      </c>
      <c r="B200" s="64">
        <f t="shared" si="48"/>
        <v>0</v>
      </c>
      <c r="C200" s="57">
        <f t="shared" si="60"/>
        <v>266</v>
      </c>
      <c r="F200" s="59">
        <f>IF(C200&lt;C$6,0,VLOOKUP(C200,index!$A:$M,11,0))</f>
        <v>149</v>
      </c>
      <c r="G200" s="57" t="str">
        <f t="shared" si="49"/>
        <v/>
      </c>
      <c r="H200" s="58" t="str">
        <f>IF(G200="I",$K200,IF(G200="II",$K200-SUM(H$8:H199),IF(G200="III",$K200-SUM(H$8:H199),IF(G200="IV",$K200-SUM(H$8:H199),IF(G200="V",1-SUM(H$8:H199)," ")))))</f>
        <v xml:space="preserve"> </v>
      </c>
      <c r="I200" s="66" t="str">
        <f t="shared" si="50"/>
        <v/>
      </c>
      <c r="J200" s="61" t="str">
        <f>IF(I200="A",$K200,IF(I200="B",$K200-SUM(J$8:J199),IF(I200="C",$K200-SUM(J$8:J199),IF(I200="D",$K200-SUM(J$8:J199),IF(I200="E",1-SUM(J$8:J199)," ")))))</f>
        <v xml:space="preserve"> </v>
      </c>
      <c r="K200" s="58">
        <f>IF(C$4=0,0,(SUM(D$8:D200)/C$4))</f>
        <v>0</v>
      </c>
      <c r="L200" s="62" t="str">
        <f t="shared" ref="L200:L263" si="67">IF(U200=2,"Plus",IF(W200=2,"Basis",IF(X200=2,"Breedte"," ")))</f>
        <v xml:space="preserve"> </v>
      </c>
      <c r="M200" s="58" t="str">
        <f>IF(U200=2,K200,IF(W200=2,K200-SUM(M$8:M199),IF(X200=2,K200-SUM(M$8:M199),IF(X199=2,1-SUM(M$8:M199)," "))))</f>
        <v xml:space="preserve"> </v>
      </c>
      <c r="N200" s="58" t="str">
        <f t="shared" si="51"/>
        <v xml:space="preserve"> </v>
      </c>
      <c r="P200" s="58" t="str">
        <f>IF(O200="Plus",$K200,IF(O200="Basis",$K200-SUM(P$8:P199),IF(O200="Breedte",$K200-SUM(P$8:P199),IF(O199="Breedte",1-SUM(P$8:P199)," "))))</f>
        <v xml:space="preserve"> </v>
      </c>
      <c r="Q200" s="56" t="str">
        <f t="shared" si="66"/>
        <v/>
      </c>
      <c r="R200" s="196">
        <f t="shared" si="52"/>
        <v>149</v>
      </c>
      <c r="S200" s="1">
        <f t="shared" si="61"/>
        <v>266</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266</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4">
        <f t="shared" ref="A201:A264" si="68">IF(I201="A",25,IF(I201="B",25,IF(I201="C",25,IF(I201="D",15,IF(I201="E",10,0)))))</f>
        <v>0</v>
      </c>
      <c r="B201" s="64">
        <f t="shared" ref="B201:B264" si="69">IF(G201="I",20,IF(G201="II",20,IF(G201="III",20,IF(G201="IV",20,IF(G201="V",20,0)))))</f>
        <v>0</v>
      </c>
      <c r="C201" s="57">
        <f t="shared" si="60"/>
        <v>265</v>
      </c>
      <c r="F201" s="59">
        <f>IF(C201&lt;C$6,0,VLOOKUP(C201,index!$A:$M,11,0))</f>
        <v>149</v>
      </c>
      <c r="G201" s="57" t="str">
        <f t="shared" ref="G201:G264" si="70">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1">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si="67"/>
        <v xml:space="preserve"> </v>
      </c>
      <c r="M201" s="58" t="str">
        <f>IF(U201=2,K201,IF(W201=2,K201-SUM(M$8:M200),IF(X201=2,K201-SUM(M$8:M200),IF(X200=2,1-SUM(M$8:M200)," "))))</f>
        <v xml:space="preserve"> </v>
      </c>
      <c r="N201" s="58" t="str">
        <f t="shared" ref="N201:N208" si="72">IF(OR(O201="Plus",O201="Basis",O201="Breedte"),K201," ")</f>
        <v xml:space="preserve"> </v>
      </c>
      <c r="P201" s="58" t="str">
        <f>IF(O201="Plus",$K201,IF(O201="Basis",$K201-SUM(P$8:P200),IF(O201="Breedte",$K201-SUM(P$8:P200),IF(O200="Breedte",1-SUM(P$8:P200)," "))))</f>
        <v xml:space="preserve"> </v>
      </c>
      <c r="Q201" s="56" t="str">
        <f t="shared" si="66"/>
        <v/>
      </c>
      <c r="R201" s="196">
        <f t="shared" ref="R201:R264" si="73">F201</f>
        <v>149</v>
      </c>
      <c r="S201" s="1">
        <f t="shared" si="61"/>
        <v>265</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265</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4">
        <f t="shared" si="68"/>
        <v>0</v>
      </c>
      <c r="B202" s="64">
        <f t="shared" si="69"/>
        <v>0</v>
      </c>
      <c r="C202" s="57">
        <f t="shared" ref="C202:C265" si="81">IF(C201-1&lt;C$6,C$6-1,C201-1)</f>
        <v>264</v>
      </c>
      <c r="F202" s="59">
        <f>IF(C202&lt;C$6,0,VLOOKUP(C202,index!$A:$M,11,0))</f>
        <v>148</v>
      </c>
      <c r="G202" s="57" t="str">
        <f t="shared" si="70"/>
        <v/>
      </c>
      <c r="H202" s="58" t="str">
        <f>IF(G202="I",$K202,IF(G202="II",$K202-SUM(H$8:H201),IF(G202="III",$K202-SUM(H$8:H201),IF(G202="IV",$K202-SUM(H$8:H201),IF(G202="V",1-SUM(H$8:H201)," ")))))</f>
        <v xml:space="preserve"> </v>
      </c>
      <c r="I202" s="66" t="str">
        <f t="shared" si="71"/>
        <v/>
      </c>
      <c r="J202" s="61" t="str">
        <f>IF(I202="A",$K202,IF(I202="B",$K202-SUM(J$8:J201),IF(I202="C",$K202-SUM(J$8:J201),IF(I202="D",$K202-SUM(J$8:J201),IF(I202="E",1-SUM(J$8:J201)," ")))))</f>
        <v xml:space="preserve"> </v>
      </c>
      <c r="K202" s="58">
        <f>IF(C$4=0,0,(SUM(D$8:D202)/C$4))</f>
        <v>0</v>
      </c>
      <c r="L202" s="62" t="str">
        <f t="shared" si="67"/>
        <v xml:space="preserve"> </v>
      </c>
      <c r="M202" s="58" t="str">
        <f>IF(U202=2,K202,IF(W202=2,K202-SUM(M$8:M201),IF(X202=2,K202-SUM(M$8:M201),IF(X201=2,1-SUM(M$8:M201)," "))))</f>
        <v xml:space="preserve"> </v>
      </c>
      <c r="N202" s="58" t="str">
        <f t="shared" si="72"/>
        <v xml:space="preserve"> </v>
      </c>
      <c r="P202" s="58" t="str">
        <f>IF(O202="Plus",$K202,IF(O202="Basis",$K202-SUM(P$8:P201),IF(O202="Breedte",$K202-SUM(P$8:P201),IF(O201="Breedte",1-SUM(P$8:P201)," "))))</f>
        <v xml:space="preserve"> </v>
      </c>
      <c r="Q202" s="56" t="str">
        <f t="shared" si="66"/>
        <v/>
      </c>
      <c r="R202" s="196">
        <f t="shared" si="73"/>
        <v>148</v>
      </c>
      <c r="S202" s="1">
        <f t="shared" ref="S202:S265" si="82">C202</f>
        <v>264</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264</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4">
        <f t="shared" si="68"/>
        <v>0</v>
      </c>
      <c r="B203" s="64">
        <f t="shared" si="69"/>
        <v>0</v>
      </c>
      <c r="C203" s="57">
        <f t="shared" si="81"/>
        <v>263</v>
      </c>
      <c r="F203" s="59">
        <f>IF(C203&lt;C$6,0,VLOOKUP(C203,index!$A:$M,11,0))</f>
        <v>148</v>
      </c>
      <c r="G203" s="57" t="str">
        <f t="shared" si="70"/>
        <v/>
      </c>
      <c r="H203" s="58" t="str">
        <f>IF(G203="I",$K203,IF(G203="II",$K203-SUM(H$8:H202),IF(G203="III",$K203-SUM(H$8:H202),IF(G203="IV",$K203-SUM(H$8:H202),IF(G203="V",1-SUM(H$8:H202)," ")))))</f>
        <v xml:space="preserve"> </v>
      </c>
      <c r="I203" s="66" t="str">
        <f t="shared" si="71"/>
        <v/>
      </c>
      <c r="J203" s="61" t="str">
        <f>IF(I203="A",$K203,IF(I203="B",$K203-SUM(J$8:J202),IF(I203="C",$K203-SUM(J$8:J202),IF(I203="D",$K203-SUM(J$8:J202),IF(I203="E",1-SUM(J$8:J202)," ")))))</f>
        <v xml:space="preserve"> </v>
      </c>
      <c r="K203" s="58">
        <f>IF(C$4=0,0,(SUM(D$8:D203)/C$4))</f>
        <v>0</v>
      </c>
      <c r="L203" s="62" t="str">
        <f t="shared" si="67"/>
        <v xml:space="preserve"> </v>
      </c>
      <c r="M203" s="58" t="str">
        <f>IF(U203=2,K203,IF(W203=2,K203-SUM(M$8:M202),IF(X203=2,K203-SUM(M$8:M202),IF(X202=2,1-SUM(M$8:M202)," "))))</f>
        <v xml:space="preserve"> </v>
      </c>
      <c r="N203" s="58" t="str">
        <f t="shared" si="72"/>
        <v xml:space="preserve"> </v>
      </c>
      <c r="P203" s="58" t="str">
        <f>IF(O203="Plus",$K203,IF(O203="Basis",$K203-SUM(P$8:P202),IF(O203="Breedte",$K203-SUM(P$8:P202),IF(O202="Breedte",1-SUM(P$8:P202)," "))))</f>
        <v xml:space="preserve"> </v>
      </c>
      <c r="Q203" s="56" t="str">
        <f t="shared" si="66"/>
        <v/>
      </c>
      <c r="R203" s="196">
        <f t="shared" si="73"/>
        <v>148</v>
      </c>
      <c r="S203" s="1">
        <f t="shared" si="82"/>
        <v>263</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263</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4">
        <f t="shared" si="68"/>
        <v>0</v>
      </c>
      <c r="B204" s="64">
        <f t="shared" si="69"/>
        <v>0</v>
      </c>
      <c r="C204" s="57">
        <f t="shared" si="81"/>
        <v>262</v>
      </c>
      <c r="F204" s="59">
        <f>IF(C204&lt;C$6,0,VLOOKUP(C204,index!$A:$M,11,0))</f>
        <v>147</v>
      </c>
      <c r="G204" s="57" t="str">
        <f t="shared" si="70"/>
        <v/>
      </c>
      <c r="H204" s="58" t="str">
        <f>IF(G204="I",$K204,IF(G204="II",$K204-SUM(H$8:H203),IF(G204="III",$K204-SUM(H$8:H203),IF(G204="IV",$K204-SUM(H$8:H203),IF(G204="V",1-SUM(H$8:H203)," ")))))</f>
        <v xml:space="preserve"> </v>
      </c>
      <c r="I204" s="66" t="str">
        <f t="shared" si="71"/>
        <v/>
      </c>
      <c r="J204" s="61" t="str">
        <f>IF(I204="A",$K204,IF(I204="B",$K204-SUM(J$8:J203),IF(I204="C",$K204-SUM(J$8:J203),IF(I204="D",$K204-SUM(J$8:J203),IF(I204="E",1-SUM(J$8:J203)," ")))))</f>
        <v xml:space="preserve"> </v>
      </c>
      <c r="K204" s="58">
        <f>IF(C$4=0,0,(SUM(D$8:D204)/C$4))</f>
        <v>0</v>
      </c>
      <c r="L204" s="62" t="str">
        <f t="shared" si="67"/>
        <v xml:space="preserve"> </v>
      </c>
      <c r="M204" s="58" t="str">
        <f>IF(U204=2,K204,IF(W204=2,K204-SUM(M$8:M203),IF(X204=2,K204-SUM(M$8:M203),IF(X203=2,1-SUM(M$8:M203)," "))))</f>
        <v xml:space="preserve"> </v>
      </c>
      <c r="N204" s="58" t="str">
        <f t="shared" si="72"/>
        <v xml:space="preserve"> </v>
      </c>
      <c r="P204" s="58" t="str">
        <f>IF(O204="Plus",$K204,IF(O204="Basis",$K204-SUM(P$8:P203),IF(O204="Breedte",$K204-SUM(P$8:P203),IF(O203="Breedte",1-SUM(P$8:P203)," "))))</f>
        <v xml:space="preserve"> </v>
      </c>
      <c r="Q204" s="56" t="str">
        <f t="shared" si="66"/>
        <v/>
      </c>
      <c r="R204" s="196">
        <f t="shared" si="73"/>
        <v>147</v>
      </c>
      <c r="S204" s="1">
        <f t="shared" si="82"/>
        <v>262</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262</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4">
        <f t="shared" si="68"/>
        <v>0</v>
      </c>
      <c r="B205" s="64">
        <f t="shared" si="69"/>
        <v>0</v>
      </c>
      <c r="C205" s="57">
        <f t="shared" si="81"/>
        <v>261</v>
      </c>
      <c r="F205" s="59">
        <f>IF(C205&lt;C$6,0,VLOOKUP(C205,index!$A:$M,11,0))</f>
        <v>147</v>
      </c>
      <c r="G205" s="57" t="str">
        <f t="shared" si="70"/>
        <v/>
      </c>
      <c r="H205" s="58" t="str">
        <f>IF(G205="I",$K205,IF(G205="II",$K205-SUM(H$8:H204),IF(G205="III",$K205-SUM(H$8:H204),IF(G205="IV",$K205-SUM(H$8:H204),IF(G205="V",1-SUM(H$8:H204)," ")))))</f>
        <v xml:space="preserve"> </v>
      </c>
      <c r="I205" s="66" t="str">
        <f t="shared" si="71"/>
        <v/>
      </c>
      <c r="J205" s="61" t="str">
        <f>IF(I205="A",$K205,IF(I205="B",$K205-SUM(J$8:J204),IF(I205="C",$K205-SUM(J$8:J204),IF(I205="D",$K205-SUM(J$8:J204),IF(I205="E",1-SUM(J$8:J204)," ")))))</f>
        <v xml:space="preserve"> </v>
      </c>
      <c r="K205" s="58">
        <f>IF(C$4=0,0,(SUM(D$8:D205)/C$4))</f>
        <v>0</v>
      </c>
      <c r="L205" s="62" t="str">
        <f t="shared" si="67"/>
        <v xml:space="preserve"> </v>
      </c>
      <c r="M205" s="58" t="str">
        <f>IF(U205=2,K205,IF(W205=2,K205-SUM(M$8:M204),IF(X205=2,K205-SUM(M$8:M204),IF(X204=2,1-SUM(M$8:M204)," "))))</f>
        <v xml:space="preserve"> </v>
      </c>
      <c r="N205" s="58" t="str">
        <f t="shared" si="72"/>
        <v xml:space="preserve"> </v>
      </c>
      <c r="P205" s="58" t="str">
        <f>IF(O205="Plus",$K205,IF(O205="Basis",$K205-SUM(P$8:P204),IF(O205="Breedte",$K205-SUM(P$8:P204),IF(O204="Breedte",1-SUM(P$8:P204)," "))))</f>
        <v xml:space="preserve"> </v>
      </c>
      <c r="Q205" s="56" t="str">
        <f t="shared" si="66"/>
        <v/>
      </c>
      <c r="R205" s="196">
        <f t="shared" si="73"/>
        <v>147</v>
      </c>
      <c r="S205" s="1">
        <f t="shared" si="82"/>
        <v>261</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261</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4">
        <f t="shared" si="68"/>
        <v>0</v>
      </c>
      <c r="B206" s="64">
        <f t="shared" si="69"/>
        <v>0</v>
      </c>
      <c r="C206" s="57">
        <f t="shared" si="81"/>
        <v>260</v>
      </c>
      <c r="F206" s="59">
        <f>IF(C206&lt;C$6,0,VLOOKUP(C206,index!$A:$M,11,0))</f>
        <v>146</v>
      </c>
      <c r="G206" s="57" t="str">
        <f t="shared" si="70"/>
        <v/>
      </c>
      <c r="H206" s="58" t="str">
        <f>IF(G206="I",$K206,IF(G206="II",$K206-SUM(H$8:H205),IF(G206="III",$K206-SUM(H$8:H205),IF(G206="IV",$K206-SUM(H$8:H205),IF(G206="V",1-SUM(H$8:H205)," ")))))</f>
        <v xml:space="preserve"> </v>
      </c>
      <c r="I206" s="66" t="str">
        <f t="shared" si="71"/>
        <v/>
      </c>
      <c r="J206" s="61" t="str">
        <f>IF(I206="A",$K206,IF(I206="B",$K206-SUM(J$8:J205),IF(I206="C",$K206-SUM(J$8:J205),IF(I206="D",$K206-SUM(J$8:J205),IF(I206="E",1-SUM(J$8:J205)," ")))))</f>
        <v xml:space="preserve"> </v>
      </c>
      <c r="K206" s="58">
        <f>IF(C$4=0,0,(SUM(D$8:D206)/C$4))</f>
        <v>0</v>
      </c>
      <c r="L206" s="62" t="str">
        <f t="shared" si="67"/>
        <v xml:space="preserve"> </v>
      </c>
      <c r="M206" s="58" t="str">
        <f>IF(U206=2,K206,IF(W206=2,K206-SUM(M$8:M205),IF(X206=2,K206-SUM(M$8:M205),IF(X205=2,1-SUM(M$8:M205)," "))))</f>
        <v xml:space="preserve"> </v>
      </c>
      <c r="N206" s="58" t="str">
        <f t="shared" si="72"/>
        <v xml:space="preserve"> </v>
      </c>
      <c r="P206" s="58" t="str">
        <f>IF(O206="Plus",$K206,IF(O206="Basis",$K206-SUM(P$8:P205),IF(O206="Breedte",$K206-SUM(P$8:P205),IF(O205="Breedte",1-SUM(P$8:P205)," "))))</f>
        <v xml:space="preserve"> </v>
      </c>
      <c r="Q206" s="56" t="str">
        <f t="shared" ref="Q206:Q208" si="87">IF(L205="plus",IF(E206=0,"",CONCATENATE(E206,",")),IF(L205="basis",IF(E206=0,"",CONCATENATE(E206,",")),CONCATENATE(Q205,IF(E206=0,"",CONCATENATE(E206,", ")))))</f>
        <v/>
      </c>
      <c r="R206" s="196">
        <f t="shared" si="73"/>
        <v>146</v>
      </c>
      <c r="S206" s="1">
        <f t="shared" si="82"/>
        <v>260</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260</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4">
        <f t="shared" si="68"/>
        <v>0</v>
      </c>
      <c r="B207" s="64">
        <f t="shared" si="69"/>
        <v>0</v>
      </c>
      <c r="C207" s="57">
        <f t="shared" si="81"/>
        <v>259</v>
      </c>
      <c r="F207" s="59">
        <f>IF(C207&lt;C$6,0,VLOOKUP(C207,index!$A:$M,11,0))</f>
        <v>146</v>
      </c>
      <c r="G207" s="57" t="str">
        <f t="shared" si="70"/>
        <v/>
      </c>
      <c r="H207" s="58" t="str">
        <f>IF(G207="I",$K207,IF(G207="II",$K207-SUM(H$8:H206),IF(G207="III",$K207-SUM(H$8:H206),IF(G207="IV",$K207-SUM(H$8:H206),IF(G207="V",1-SUM(H$8:H206)," ")))))</f>
        <v xml:space="preserve"> </v>
      </c>
      <c r="I207" s="66" t="str">
        <f t="shared" si="71"/>
        <v/>
      </c>
      <c r="J207" s="61" t="str">
        <f>IF(I207="A",$K207,IF(I207="B",$K207-SUM(J$8:J206),IF(I207="C",$K207-SUM(J$8:J206),IF(I207="D",$K207-SUM(J$8:J206),IF(I207="E",1-SUM(J$8:J206)," ")))))</f>
        <v xml:space="preserve"> </v>
      </c>
      <c r="K207" s="58">
        <f>IF(C$4=0,0,(SUM(D$8:D207)/C$4))</f>
        <v>0</v>
      </c>
      <c r="L207" s="62" t="str">
        <f t="shared" si="67"/>
        <v xml:space="preserve"> </v>
      </c>
      <c r="M207" s="58" t="str">
        <f>IF(U207=2,K207,IF(W207=2,K207-SUM(M$8:M206),IF(X207=2,K207-SUM(M$8:M206),IF(X206=2,1-SUM(M$8:M206)," "))))</f>
        <v xml:space="preserve"> </v>
      </c>
      <c r="N207" s="58" t="str">
        <f t="shared" si="72"/>
        <v xml:space="preserve"> </v>
      </c>
      <c r="P207" s="58" t="str">
        <f>IF(O207="Plus",$K207,IF(O207="Basis",$K207-SUM(P$8:P206),IF(O207="Breedte",$K207-SUM(P$8:P206),IF(O206="Breedte",1-SUM(P$8:P206)," "))))</f>
        <v xml:space="preserve"> </v>
      </c>
      <c r="Q207" s="56" t="str">
        <f t="shared" si="87"/>
        <v/>
      </c>
      <c r="R207" s="196">
        <f t="shared" si="73"/>
        <v>146</v>
      </c>
      <c r="S207" s="1">
        <f t="shared" si="82"/>
        <v>259</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259</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4">
        <f t="shared" si="68"/>
        <v>0</v>
      </c>
      <c r="B208" s="64">
        <f t="shared" si="69"/>
        <v>0</v>
      </c>
      <c r="C208" s="57">
        <f t="shared" si="81"/>
        <v>258</v>
      </c>
      <c r="F208" s="59">
        <f>IF(C208&lt;C$6,0,VLOOKUP(C208,index!$A:$M,11,0))</f>
        <v>145</v>
      </c>
      <c r="G208" s="57" t="str">
        <f t="shared" si="70"/>
        <v/>
      </c>
      <c r="H208" s="58" t="str">
        <f>IF(G208="I",$K208,IF(G208="II",$K208-SUM(H$8:H207),IF(G208="III",$K208-SUM(H$8:H207),IF(G208="IV",$K208-SUM(H$8:H207),IF(G208="V",1-SUM(H$8:H207)," ")))))</f>
        <v xml:space="preserve"> </v>
      </c>
      <c r="I208" s="66" t="str">
        <f t="shared" si="71"/>
        <v/>
      </c>
      <c r="J208" s="61" t="str">
        <f>IF(I208="A",$K208,IF(I208="B",$K208-SUM(J$8:J207),IF(I208="C",$K208-SUM(J$8:J207),IF(I208="D",$K208-SUM(J$8:J207),IF(I208="E",1-SUM(J$8:J207)," ")))))</f>
        <v xml:space="preserve"> </v>
      </c>
      <c r="K208" s="58">
        <f>IF(C$4=0,0,(SUM(D$8:D208)/C$4))</f>
        <v>0</v>
      </c>
      <c r="L208" s="62" t="str">
        <f t="shared" si="67"/>
        <v xml:space="preserve"> </v>
      </c>
      <c r="M208" s="58" t="str">
        <f>IF(U208=2,K208,IF(W208=2,K208-SUM(M$8:M207),IF(X208=2,K208-SUM(M$8:M207),IF(X207=2,1-SUM(M$8:M207)," "))))</f>
        <v xml:space="preserve"> </v>
      </c>
      <c r="N208" s="58" t="str">
        <f t="shared" si="72"/>
        <v xml:space="preserve"> </v>
      </c>
      <c r="P208" s="58" t="str">
        <f>IF(O208="Plus",$K208,IF(O208="Basis",$K208-SUM(P$8:P207),IF(O208="Breedte",$K208-SUM(P$8:P207),IF(O207="Breedte",1-SUM(P$8:P207)," "))))</f>
        <v xml:space="preserve"> </v>
      </c>
      <c r="Q208" s="56" t="str">
        <f t="shared" si="87"/>
        <v/>
      </c>
      <c r="R208" s="196">
        <f t="shared" si="73"/>
        <v>145</v>
      </c>
      <c r="S208" s="1">
        <f t="shared" si="82"/>
        <v>258</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258</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4">
        <f t="shared" si="68"/>
        <v>0</v>
      </c>
      <c r="B209" s="64">
        <f t="shared" si="69"/>
        <v>0</v>
      </c>
      <c r="C209" s="57">
        <f t="shared" si="81"/>
        <v>257</v>
      </c>
      <c r="F209" s="59">
        <f>IF(C209&lt;C$6,0,VLOOKUP(C209,index!$A:$M,11,0))</f>
        <v>144</v>
      </c>
      <c r="G209" s="57" t="str">
        <f t="shared" si="70"/>
        <v/>
      </c>
      <c r="H209" s="58" t="str">
        <f>IF(G209="I",$K209,IF(G209="II",$K209-SUM(H$8:H208),IF(G209="III",$K209-SUM(H$8:H208),IF(G209="IV",$K209-SUM(H$8:H208),IF(G209="V",1-SUM(H$8:H208)," ")))))</f>
        <v xml:space="preserve"> </v>
      </c>
      <c r="I209" s="66" t="str">
        <f t="shared" si="71"/>
        <v/>
      </c>
      <c r="J209" s="61" t="str">
        <f>IF(I209="A",$K209,IF(I209="B",$K209-SUM(J$8:J208),IF(I209="C",$K209-SUM(J$8:J208),IF(I209="D",$K209-SUM(J$8:J208),IF(I209="E",1-SUM(J$8:J208)," ")))))</f>
        <v xml:space="preserve"> </v>
      </c>
      <c r="L209" s="62" t="str">
        <f t="shared" si="67"/>
        <v xml:space="preserve"> </v>
      </c>
      <c r="P209" s="58" t="str">
        <f>IF(O209="Plus",$K209,IF(O209="Basis",$K209-SUM(P$8:P208),IF(O209="Breedte",$K209-SUM(P$8:P208),IF(O208="Breedte",1-SUM(P$8:P208)," "))))</f>
        <v xml:space="preserve"> </v>
      </c>
      <c r="Q209" s="56" t="str">
        <f t="shared" ref="Q209:Q272" si="88">IF(L208="plus",CONCATENATE(E209,", "),IF(L208="basis",IF(E209=0,"",CONCATENATE(E209,", ")),CONCATENATE(Q208,IF(E209=0,"",CONCATENATE(E209,", ")))))</f>
        <v/>
      </c>
      <c r="R209" s="196">
        <f t="shared" si="73"/>
        <v>144</v>
      </c>
      <c r="S209" s="1">
        <f t="shared" si="82"/>
        <v>257</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257</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4">
        <f t="shared" si="68"/>
        <v>0</v>
      </c>
      <c r="B210" s="64">
        <f t="shared" si="69"/>
        <v>0</v>
      </c>
      <c r="C210" s="57">
        <f t="shared" si="81"/>
        <v>256</v>
      </c>
      <c r="F210" s="59">
        <f>IF(C210&lt;C$6,0,VLOOKUP(C210,index!$A:$M,11,0))</f>
        <v>144</v>
      </c>
      <c r="G210" s="57" t="str">
        <f t="shared" si="70"/>
        <v/>
      </c>
      <c r="H210" s="58" t="str">
        <f>IF(G210="I",$K210,IF(G210="II",$K210-SUM(H$8:H209),IF(G210="III",$K210-SUM(H$8:H209),IF(G210="IV",$K210-SUM(H$8:H209),IF(G210="V",1-SUM(H$8:H209)," ")))))</f>
        <v xml:space="preserve"> </v>
      </c>
      <c r="I210" s="66" t="str">
        <f t="shared" si="71"/>
        <v/>
      </c>
      <c r="J210" s="61" t="str">
        <f>IF(I210="A",$K210,IF(I210="B",$K210-SUM(J$8:J209),IF(I210="C",$K210-SUM(J$8:J209),IF(I210="D",$K210-SUM(J$8:J209),IF(I210="E",1-SUM(J$8:J209)," ")))))</f>
        <v xml:space="preserve"> </v>
      </c>
      <c r="L210" s="62" t="str">
        <f t="shared" si="67"/>
        <v xml:space="preserve"> </v>
      </c>
      <c r="P210" s="58" t="str">
        <f>IF(O210="Plus",$K210,IF(O210="Basis",$K210-SUM(P$8:P209),IF(O210="Breedte",$K210-SUM(P$8:P209),IF(O209="Breedte",1-SUM(P$8:P209)," "))))</f>
        <v xml:space="preserve"> </v>
      </c>
      <c r="Q210" s="56" t="str">
        <f t="shared" si="88"/>
        <v/>
      </c>
      <c r="R210" s="196">
        <f t="shared" si="73"/>
        <v>144</v>
      </c>
      <c r="S210" s="1">
        <f t="shared" si="82"/>
        <v>256</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256</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4">
        <f t="shared" si="68"/>
        <v>0</v>
      </c>
      <c r="B211" s="64">
        <f t="shared" si="69"/>
        <v>0</v>
      </c>
      <c r="C211" s="57">
        <f t="shared" si="81"/>
        <v>255</v>
      </c>
      <c r="F211" s="59">
        <f>IF(C211&lt;C$6,0,VLOOKUP(C211,index!$A:$M,11,0))</f>
        <v>143</v>
      </c>
      <c r="G211" s="57" t="str">
        <f t="shared" si="70"/>
        <v/>
      </c>
      <c r="H211" s="58" t="str">
        <f>IF(G211="I",$K211,IF(G211="II",$K211-SUM(H$8:H210),IF(G211="III",$K211-SUM(H$8:H210),IF(G211="IV",$K211-SUM(H$8:H210),IF(G211="V",1-SUM(H$8:H210)," ")))))</f>
        <v xml:space="preserve"> </v>
      </c>
      <c r="I211" s="66" t="str">
        <f t="shared" si="71"/>
        <v/>
      </c>
      <c r="J211" s="61" t="str">
        <f>IF(I211="A",$K211,IF(I211="B",$K211-SUM(J$8:J210),IF(I211="C",$K211-SUM(J$8:J210),IF(I211="D",$K211-SUM(J$8:J210),IF(I211="E",1-SUM(J$8:J210)," ")))))</f>
        <v xml:space="preserve"> </v>
      </c>
      <c r="L211" s="62" t="str">
        <f t="shared" si="67"/>
        <v xml:space="preserve"> </v>
      </c>
      <c r="P211" s="58" t="str">
        <f>IF(O211="Plus",$K211,IF(O211="Basis",$K211-SUM(P$8:P210),IF(O211="Breedte",$K211-SUM(P$8:P210),IF(O210="Breedte",1-SUM(P$8:P210)," "))))</f>
        <v xml:space="preserve"> </v>
      </c>
      <c r="Q211" s="56" t="str">
        <f t="shared" si="88"/>
        <v/>
      </c>
      <c r="R211" s="196">
        <f t="shared" si="73"/>
        <v>143</v>
      </c>
      <c r="S211" s="1">
        <f t="shared" si="82"/>
        <v>255</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255</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4">
        <f t="shared" si="68"/>
        <v>0</v>
      </c>
      <c r="B212" s="64">
        <f t="shared" si="69"/>
        <v>0</v>
      </c>
      <c r="C212" s="57">
        <f t="shared" si="81"/>
        <v>254</v>
      </c>
      <c r="F212" s="59">
        <f>IF(C212&lt;C$6,0,VLOOKUP(C212,index!$A:$M,11,0))</f>
        <v>143</v>
      </c>
      <c r="G212" s="57" t="str">
        <f t="shared" si="70"/>
        <v/>
      </c>
      <c r="H212" s="58" t="str">
        <f>IF(G212="I",$K212,IF(G212="II",$K212-SUM(H$8:H211),IF(G212="III",$K212-SUM(H$8:H211),IF(G212="IV",$K212-SUM(H$8:H211),IF(G212="V",1-SUM(H$8:H211)," ")))))</f>
        <v xml:space="preserve"> </v>
      </c>
      <c r="I212" s="66" t="str">
        <f t="shared" si="71"/>
        <v/>
      </c>
      <c r="J212" s="61" t="str">
        <f>IF(I212="A",$K212,IF(I212="B",$K212-SUM(J$8:J211),IF(I212="C",$K212-SUM(J$8:J211),IF(I212="D",$K212-SUM(J$8:J211),IF(I212="E",1-SUM(J$8:J211)," ")))))</f>
        <v xml:space="preserve"> </v>
      </c>
      <c r="L212" s="62" t="str">
        <f t="shared" si="67"/>
        <v xml:space="preserve"> </v>
      </c>
      <c r="P212" s="58" t="str">
        <f>IF(O212="Plus",$K212,IF(O212="Basis",$K212-SUM(P$8:P211),IF(O212="Breedte",$K212-SUM(P$8:P211),IF(O211="Breedte",1-SUM(P$8:P211)," "))))</f>
        <v xml:space="preserve"> </v>
      </c>
      <c r="Q212" s="56" t="str">
        <f t="shared" si="88"/>
        <v/>
      </c>
      <c r="R212" s="196">
        <f t="shared" si="73"/>
        <v>143</v>
      </c>
      <c r="S212" s="1">
        <f t="shared" si="82"/>
        <v>254</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254</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4">
        <f t="shared" si="68"/>
        <v>0</v>
      </c>
      <c r="B213" s="64">
        <f t="shared" si="69"/>
        <v>0</v>
      </c>
      <c r="C213" s="57">
        <f t="shared" si="81"/>
        <v>253</v>
      </c>
      <c r="F213" s="59">
        <f>IF(C213&lt;C$6,0,VLOOKUP(C213,index!$A:$M,11,0))</f>
        <v>142</v>
      </c>
      <c r="G213" s="57" t="str">
        <f t="shared" si="70"/>
        <v/>
      </c>
      <c r="H213" s="58" t="str">
        <f>IF(G213="I",$K213,IF(G213="II",$K213-SUM(H$8:H212),IF(G213="III",$K213-SUM(H$8:H212),IF(G213="IV",$K213-SUM(H$8:H212),IF(G213="V",1-SUM(H$8:H212)," ")))))</f>
        <v xml:space="preserve"> </v>
      </c>
      <c r="I213" s="66" t="str">
        <f t="shared" si="71"/>
        <v/>
      </c>
      <c r="J213" s="61" t="str">
        <f>IF(I213="A",$K213,IF(I213="B",$K213-SUM(J$8:J212),IF(I213="C",$K213-SUM(J$8:J212),IF(I213="D",$K213-SUM(J$8:J212),IF(I213="E",1-SUM(J$8:J212)," ")))))</f>
        <v xml:space="preserve"> </v>
      </c>
      <c r="L213" s="62" t="str">
        <f t="shared" si="67"/>
        <v xml:space="preserve"> </v>
      </c>
      <c r="P213" s="58" t="str">
        <f>IF(O213="Plus",$K213,IF(O213="Basis",$K213-SUM(P$8:P212),IF(O213="Breedte",$K213-SUM(P$8:P212),IF(O212="Breedte",1-SUM(P$8:P212)," "))))</f>
        <v xml:space="preserve"> </v>
      </c>
      <c r="Q213" s="56" t="str">
        <f t="shared" si="88"/>
        <v/>
      </c>
      <c r="R213" s="196">
        <f t="shared" si="73"/>
        <v>142</v>
      </c>
      <c r="S213" s="1">
        <f t="shared" si="82"/>
        <v>253</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253</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4">
        <f t="shared" si="68"/>
        <v>0</v>
      </c>
      <c r="B214" s="64">
        <f t="shared" si="69"/>
        <v>0</v>
      </c>
      <c r="C214" s="57">
        <f t="shared" si="81"/>
        <v>252</v>
      </c>
      <c r="F214" s="59">
        <f>IF(C214&lt;C$6,0,VLOOKUP(C214,index!$A:$M,11,0))</f>
        <v>142</v>
      </c>
      <c r="G214" s="57" t="str">
        <f t="shared" si="70"/>
        <v/>
      </c>
      <c r="H214" s="58" t="str">
        <f>IF(G214="I",$K214,IF(G214="II",$K214-SUM(H$8:H213),IF(G214="III",$K214-SUM(H$8:H213),IF(G214="IV",$K214-SUM(H$8:H213),IF(G214="V",1-SUM(H$8:H213)," ")))))</f>
        <v xml:space="preserve"> </v>
      </c>
      <c r="I214" s="66" t="str">
        <f t="shared" si="71"/>
        <v/>
      </c>
      <c r="J214" s="61" t="str">
        <f>IF(I214="A",$K214,IF(I214="B",$K214-SUM(J$8:J213),IF(I214="C",$K214-SUM(J$8:J213),IF(I214="D",$K214-SUM(J$8:J213),IF(I214="E",1-SUM(J$8:J213)," ")))))</f>
        <v xml:space="preserve"> </v>
      </c>
      <c r="L214" s="62" t="str">
        <f t="shared" si="67"/>
        <v xml:space="preserve"> </v>
      </c>
      <c r="P214" s="58" t="str">
        <f>IF(O214="Plus",$K214,IF(O214="Basis",$K214-SUM(P$8:P213),IF(O214="Breedte",$K214-SUM(P$8:P213),IF(O213="Breedte",1-SUM(P$8:P213)," "))))</f>
        <v xml:space="preserve"> </v>
      </c>
      <c r="Q214" s="56" t="str">
        <f t="shared" si="88"/>
        <v/>
      </c>
      <c r="R214" s="196">
        <f t="shared" si="73"/>
        <v>142</v>
      </c>
      <c r="S214" s="1">
        <f t="shared" si="82"/>
        <v>252</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252</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4">
        <f t="shared" si="68"/>
        <v>0</v>
      </c>
      <c r="B215" s="64">
        <f t="shared" si="69"/>
        <v>0</v>
      </c>
      <c r="C215" s="57">
        <f t="shared" si="81"/>
        <v>251</v>
      </c>
      <c r="F215" s="59">
        <f>IF(C215&lt;C$6,0,VLOOKUP(C215,index!$A:$M,11,0))</f>
        <v>141</v>
      </c>
      <c r="G215" s="57" t="str">
        <f t="shared" si="70"/>
        <v/>
      </c>
      <c r="H215" s="58" t="str">
        <f>IF(G215="I",$K215,IF(G215="II",$K215-SUM(H$8:H214),IF(G215="III",$K215-SUM(H$8:H214),IF(G215="IV",$K215-SUM(H$8:H214),IF(G215="V",1-SUM(H$8:H214)," ")))))</f>
        <v xml:space="preserve"> </v>
      </c>
      <c r="I215" s="66" t="str">
        <f t="shared" si="71"/>
        <v/>
      </c>
      <c r="J215" s="61" t="str">
        <f>IF(I215="A",$K215,IF(I215="B",$K215-SUM(J$8:J214),IF(I215="C",$K215-SUM(J$8:J214),IF(I215="D",$K215-SUM(J$8:J214),IF(I215="E",1-SUM(J$8:J214)," ")))))</f>
        <v xml:space="preserve"> </v>
      </c>
      <c r="L215" s="62" t="str">
        <f t="shared" si="67"/>
        <v xml:space="preserve"> </v>
      </c>
      <c r="P215" s="58" t="str">
        <f>IF(O215="Plus",$K215,IF(O215="Basis",$K215-SUM(P$8:P214),IF(O215="Breedte",$K215-SUM(P$8:P214),IF(O214="Breedte",1-SUM(P$8:P214)," "))))</f>
        <v xml:space="preserve"> </v>
      </c>
      <c r="Q215" s="56" t="str">
        <f t="shared" si="88"/>
        <v/>
      </c>
      <c r="R215" s="196">
        <f t="shared" si="73"/>
        <v>141</v>
      </c>
      <c r="S215" s="1">
        <f t="shared" si="82"/>
        <v>251</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251</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4">
        <f t="shared" si="68"/>
        <v>0</v>
      </c>
      <c r="B216" s="64">
        <f t="shared" si="69"/>
        <v>0</v>
      </c>
      <c r="C216" s="57">
        <f t="shared" si="81"/>
        <v>250</v>
      </c>
      <c r="F216" s="59">
        <f>IF(C216&lt;C$6,0,VLOOKUP(C216,index!$A:$M,11,0))</f>
        <v>141</v>
      </c>
      <c r="G216" s="57" t="str">
        <f t="shared" si="70"/>
        <v/>
      </c>
      <c r="H216" s="58" t="str">
        <f>IF(G216="I",$K216,IF(G216="II",$K216-SUM(H$8:H215),IF(G216="III",$K216-SUM(H$8:H215),IF(G216="IV",$K216-SUM(H$8:H215),IF(G216="V",1-SUM(H$8:H215)," ")))))</f>
        <v xml:space="preserve"> </v>
      </c>
      <c r="I216" s="66" t="str">
        <f t="shared" si="71"/>
        <v/>
      </c>
      <c r="J216" s="61" t="str">
        <f>IF(I216="A",$K216,IF(I216="B",$K216-SUM(J$8:J215),IF(I216="C",$K216-SUM(J$8:J215),IF(I216="D",$K216-SUM(J$8:J215),IF(I216="E",1-SUM(J$8:J215)," ")))))</f>
        <v xml:space="preserve"> </v>
      </c>
      <c r="L216" s="62" t="str">
        <f t="shared" si="67"/>
        <v xml:space="preserve"> </v>
      </c>
      <c r="P216" s="58" t="str">
        <f>IF(O216="Plus",$K216,IF(O216="Basis",$K216-SUM(P$8:P215),IF(O216="Breedte",$K216-SUM(P$8:P215),IF(O215="Breedte",1-SUM(P$8:P215)," "))))</f>
        <v xml:space="preserve"> </v>
      </c>
      <c r="Q216" s="56" t="str">
        <f t="shared" si="88"/>
        <v/>
      </c>
      <c r="R216" s="196">
        <f t="shared" si="73"/>
        <v>141</v>
      </c>
      <c r="S216" s="1">
        <f t="shared" si="82"/>
        <v>250</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250</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4">
        <f t="shared" si="68"/>
        <v>0</v>
      </c>
      <c r="B217" s="64">
        <f t="shared" si="69"/>
        <v>0</v>
      </c>
      <c r="C217" s="57">
        <f t="shared" si="81"/>
        <v>249</v>
      </c>
      <c r="F217" s="59">
        <f>IF(C217&lt;C$6,0,VLOOKUP(C217,index!$A:$M,11,0))</f>
        <v>140</v>
      </c>
      <c r="G217" s="57" t="str">
        <f t="shared" si="70"/>
        <v/>
      </c>
      <c r="H217" s="58" t="str">
        <f>IF(G217="I",$K217,IF(G217="II",$K217-SUM(H$8:H216),IF(G217="III",$K217-SUM(H$8:H216),IF(G217="IV",$K217-SUM(H$8:H216),IF(G217="V",1-SUM(H$8:H216)," ")))))</f>
        <v xml:space="preserve"> </v>
      </c>
      <c r="I217" s="66" t="str">
        <f t="shared" si="71"/>
        <v/>
      </c>
      <c r="J217" s="61" t="str">
        <f>IF(I217="A",$K217,IF(I217="B",$K217-SUM(J$8:J216),IF(I217="C",$K217-SUM(J$8:J216),IF(I217="D",$K217-SUM(J$8:J216),IF(I217="E",1-SUM(J$8:J216)," ")))))</f>
        <v xml:space="preserve"> </v>
      </c>
      <c r="L217" s="62" t="str">
        <f t="shared" si="67"/>
        <v xml:space="preserve"> </v>
      </c>
      <c r="P217" s="58" t="str">
        <f>IF(O217="Plus",$K217,IF(O217="Basis",$K217-SUM(P$8:P216),IF(O217="Breedte",$K217-SUM(P$8:P216),IF(O216="Breedte",1-SUM(P$8:P216)," "))))</f>
        <v xml:space="preserve"> </v>
      </c>
      <c r="Q217" s="56" t="str">
        <f t="shared" si="88"/>
        <v/>
      </c>
      <c r="R217" s="196">
        <f t="shared" si="73"/>
        <v>140</v>
      </c>
      <c r="S217" s="1">
        <f t="shared" si="82"/>
        <v>249</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249</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4">
        <f t="shared" si="68"/>
        <v>0</v>
      </c>
      <c r="B218" s="64">
        <f t="shared" si="69"/>
        <v>0</v>
      </c>
      <c r="C218" s="57">
        <f t="shared" si="81"/>
        <v>248</v>
      </c>
      <c r="F218" s="59">
        <f>IF(C218&lt;C$6,0,VLOOKUP(C218,index!$A:$M,11,0))</f>
        <v>139</v>
      </c>
      <c r="G218" s="57" t="str">
        <f t="shared" si="70"/>
        <v/>
      </c>
      <c r="H218" s="58" t="str">
        <f>IF(G218="I",$K218,IF(G218="II",$K218-SUM(H$8:H217),IF(G218="III",$K218-SUM(H$8:H217),IF(G218="IV",$K218-SUM(H$8:H217),IF(G218="V",1-SUM(H$8:H217)," ")))))</f>
        <v xml:space="preserve"> </v>
      </c>
      <c r="I218" s="66" t="str">
        <f t="shared" si="71"/>
        <v/>
      </c>
      <c r="L218" s="62" t="str">
        <f t="shared" si="67"/>
        <v xml:space="preserve"> </v>
      </c>
      <c r="P218" s="58" t="str">
        <f>IF(O218="Plus",$K218,IF(O218="Basis",$K218-SUM(P$8:P217),IF(O218="Breedte",$K218-SUM(P$8:P217),IF(O217="Breedte",1-SUM(P$8:P217)," "))))</f>
        <v xml:space="preserve"> </v>
      </c>
      <c r="Q218" s="56" t="str">
        <f t="shared" si="88"/>
        <v/>
      </c>
      <c r="R218" s="196">
        <f t="shared" si="73"/>
        <v>139</v>
      </c>
      <c r="S218" s="1">
        <f t="shared" si="82"/>
        <v>248</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248</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4">
        <f t="shared" si="68"/>
        <v>0</v>
      </c>
      <c r="B219" s="64">
        <f t="shared" si="69"/>
        <v>0</v>
      </c>
      <c r="C219" s="57">
        <f t="shared" si="81"/>
        <v>247</v>
      </c>
      <c r="F219" s="59">
        <f>IF(C219&lt;C$6,0,VLOOKUP(C219,index!$A:$M,11,0))</f>
        <v>139</v>
      </c>
      <c r="G219" s="57" t="str">
        <f t="shared" si="70"/>
        <v/>
      </c>
      <c r="H219" s="58" t="str">
        <f>IF(G219="I",$K219,IF(G219="II",$K219-SUM(H$8:H218),IF(G219="III",$K219-SUM(H$8:H218),IF(G219="IV",$K219-SUM(H$8:H218),IF(G219="V",1-SUM(H$8:H218)," ")))))</f>
        <v xml:space="preserve"> </v>
      </c>
      <c r="I219" s="66" t="str">
        <f t="shared" si="71"/>
        <v/>
      </c>
      <c r="L219" s="62" t="str">
        <f t="shared" si="67"/>
        <v xml:space="preserve"> </v>
      </c>
      <c r="P219" s="58" t="str">
        <f>IF(O219="Plus",$K219,IF(O219="Basis",$K219-SUM(P$8:P218),IF(O219="Breedte",$K219-SUM(P$8:P218),IF(O218="Breedte",1-SUM(P$8:P218)," "))))</f>
        <v xml:space="preserve"> </v>
      </c>
      <c r="Q219" s="56" t="str">
        <f t="shared" si="88"/>
        <v/>
      </c>
      <c r="R219" s="196">
        <f t="shared" si="73"/>
        <v>139</v>
      </c>
      <c r="S219" s="1">
        <f t="shared" si="82"/>
        <v>247</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247</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4">
        <f t="shared" si="68"/>
        <v>0</v>
      </c>
      <c r="B220" s="64">
        <f t="shared" si="69"/>
        <v>0</v>
      </c>
      <c r="C220" s="57">
        <f t="shared" si="81"/>
        <v>246</v>
      </c>
      <c r="F220" s="59">
        <f>IF(C220&lt;C$6,0,VLOOKUP(C220,index!$A:$M,11,0))</f>
        <v>138</v>
      </c>
      <c r="G220" s="57" t="str">
        <f t="shared" si="70"/>
        <v/>
      </c>
      <c r="H220" s="58" t="str">
        <f>IF(G220="I",$K220,IF(G220="II",$K220-SUM(H$8:H219),IF(G220="III",$K220-SUM(H$8:H219),IF(G220="IV",$K220-SUM(H$8:H219),IF(G220="V",1-SUM(H$8:H219)," ")))))</f>
        <v xml:space="preserve"> </v>
      </c>
      <c r="I220" s="66" t="str">
        <f t="shared" si="71"/>
        <v/>
      </c>
      <c r="L220" s="62" t="str">
        <f t="shared" si="67"/>
        <v xml:space="preserve"> </v>
      </c>
      <c r="P220" s="58" t="str">
        <f>IF(O220="Plus",$K220,IF(O220="Basis",$K220-SUM(P$8:P219),IF(O220="Breedte",$K220-SUM(P$8:P219),IF(O219="Breedte",1-SUM(P$8:P219)," "))))</f>
        <v xml:space="preserve"> </v>
      </c>
      <c r="Q220" s="56" t="str">
        <f t="shared" si="88"/>
        <v/>
      </c>
      <c r="R220" s="196">
        <f t="shared" si="73"/>
        <v>138</v>
      </c>
      <c r="S220" s="1">
        <f t="shared" si="82"/>
        <v>246</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246</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4">
        <f t="shared" si="68"/>
        <v>0</v>
      </c>
      <c r="B221" s="64">
        <f t="shared" si="69"/>
        <v>0</v>
      </c>
      <c r="C221" s="57">
        <f t="shared" si="81"/>
        <v>245</v>
      </c>
      <c r="F221" s="59">
        <f>IF(C221&lt;C$6,0,VLOOKUP(C221,index!$A:$M,11,0))</f>
        <v>138</v>
      </c>
      <c r="G221" s="57" t="str">
        <f t="shared" si="70"/>
        <v/>
      </c>
      <c r="H221" s="58" t="str">
        <f>IF(G221="I",$K221,IF(G221="II",$K221-SUM(H$8:H220),IF(G221="III",$K221-SUM(H$8:H220),IF(G221="IV",$K221-SUM(H$8:H220),IF(G221="V",1-SUM(H$8:H220)," ")))))</f>
        <v xml:space="preserve"> </v>
      </c>
      <c r="I221" s="66" t="str">
        <f t="shared" si="71"/>
        <v/>
      </c>
      <c r="L221" s="62" t="str">
        <f t="shared" si="67"/>
        <v xml:space="preserve"> </v>
      </c>
      <c r="P221" s="58" t="str">
        <f>IF(O221="Plus",$K221,IF(O221="Basis",$K221-SUM(P$8:P220),IF(O221="Breedte",$K221-SUM(P$8:P220),IF(O220="Breedte",1-SUM(P$8:P220)," "))))</f>
        <v xml:space="preserve"> </v>
      </c>
      <c r="Q221" s="56" t="str">
        <f t="shared" si="88"/>
        <v/>
      </c>
      <c r="R221" s="196">
        <f t="shared" si="73"/>
        <v>138</v>
      </c>
      <c r="S221" s="1">
        <f t="shared" si="82"/>
        <v>245</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245</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4">
        <f t="shared" si="68"/>
        <v>0</v>
      </c>
      <c r="B222" s="64">
        <f t="shared" si="69"/>
        <v>0</v>
      </c>
      <c r="C222" s="57">
        <f t="shared" si="81"/>
        <v>244</v>
      </c>
      <c r="F222" s="59">
        <f>IF(C222&lt;C$6,0,VLOOKUP(C222,index!$A:$M,11,0))</f>
        <v>137</v>
      </c>
      <c r="G222" s="57" t="str">
        <f t="shared" si="70"/>
        <v/>
      </c>
      <c r="H222" s="58" t="str">
        <f>IF(G222="I",$K222,IF(G222="II",$K222-SUM(H$8:H221),IF(G222="III",$K222-SUM(H$8:H221),IF(G222="IV",$K222-SUM(H$8:H221),IF(G222="V",1-SUM(H$8:H221)," ")))))</f>
        <v xml:space="preserve"> </v>
      </c>
      <c r="I222" s="66" t="str">
        <f t="shared" si="71"/>
        <v/>
      </c>
      <c r="L222" s="62" t="str">
        <f t="shared" si="67"/>
        <v xml:space="preserve"> </v>
      </c>
      <c r="P222" s="58" t="str">
        <f>IF(O222="Plus",$K222,IF(O222="Basis",$K222-SUM(P$8:P221),IF(O222="Breedte",$K222-SUM(P$8:P221),IF(O221="Breedte",1-SUM(P$8:P221)," "))))</f>
        <v xml:space="preserve"> </v>
      </c>
      <c r="Q222" s="56" t="str">
        <f t="shared" si="88"/>
        <v/>
      </c>
      <c r="R222" s="196">
        <f t="shared" si="73"/>
        <v>137</v>
      </c>
      <c r="S222" s="1">
        <f t="shared" si="82"/>
        <v>244</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244</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4">
        <f t="shared" si="68"/>
        <v>0</v>
      </c>
      <c r="B223" s="64">
        <f t="shared" si="69"/>
        <v>0</v>
      </c>
      <c r="C223" s="57">
        <f t="shared" si="81"/>
        <v>243</v>
      </c>
      <c r="F223" s="59">
        <f>IF(C223&lt;C$6,0,VLOOKUP(C223,index!$A:$M,11,0))</f>
        <v>137</v>
      </c>
      <c r="G223" s="57" t="str">
        <f t="shared" si="70"/>
        <v/>
      </c>
      <c r="H223" s="58" t="str">
        <f>IF(G223="I",$K223,IF(G223="II",$K223-SUM(H$8:H222),IF(G223="III",$K223-SUM(H$8:H222),IF(G223="IV",$K223-SUM(H$8:H222),IF(G223="V",1-SUM(H$8:H222)," ")))))</f>
        <v xml:space="preserve"> </v>
      </c>
      <c r="I223" s="66" t="str">
        <f t="shared" si="71"/>
        <v/>
      </c>
      <c r="L223" s="62" t="str">
        <f t="shared" si="67"/>
        <v xml:space="preserve"> </v>
      </c>
      <c r="P223" s="58" t="str">
        <f>IF(O223="Plus",$K223,IF(O223="Basis",$K223-SUM(P$8:P222),IF(O223="Breedte",$K223-SUM(P$8:P222),IF(O222="Breedte",1-SUM(P$8:P222)," "))))</f>
        <v xml:space="preserve"> </v>
      </c>
      <c r="Q223" s="56" t="str">
        <f t="shared" si="88"/>
        <v/>
      </c>
      <c r="R223" s="196">
        <f t="shared" si="73"/>
        <v>137</v>
      </c>
      <c r="S223" s="1">
        <f t="shared" si="82"/>
        <v>243</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243</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4">
        <f t="shared" si="68"/>
        <v>0</v>
      </c>
      <c r="B224" s="64">
        <f t="shared" si="69"/>
        <v>0</v>
      </c>
      <c r="C224" s="57">
        <f t="shared" si="81"/>
        <v>242</v>
      </c>
      <c r="F224" s="59">
        <f>IF(C224&lt;C$6,0,VLOOKUP(C224,index!$A:$M,11,0))</f>
        <v>136</v>
      </c>
      <c r="G224" s="57" t="str">
        <f t="shared" si="70"/>
        <v/>
      </c>
      <c r="H224" s="58" t="str">
        <f>IF(G224="I",$K224,IF(G224="II",$K224-SUM(H$8:H223),IF(G224="III",$K224-SUM(H$8:H223),IF(G224="IV",$K224-SUM(H$8:H223),IF(G224="V",1-SUM(H$8:H223)," ")))))</f>
        <v xml:space="preserve"> </v>
      </c>
      <c r="I224" s="66" t="str">
        <f t="shared" si="71"/>
        <v/>
      </c>
      <c r="L224" s="62" t="str">
        <f t="shared" si="67"/>
        <v xml:space="preserve"> </v>
      </c>
      <c r="P224" s="58" t="str">
        <f>IF(O224="Plus",$K224,IF(O224="Basis",$K224-SUM(P$8:P223),IF(O224="Breedte",$K224-SUM(P$8:P223),IF(O223="Breedte",1-SUM(P$8:P223)," "))))</f>
        <v xml:space="preserve"> </v>
      </c>
      <c r="Q224" s="56" t="str">
        <f t="shared" si="88"/>
        <v/>
      </c>
      <c r="R224" s="196">
        <f t="shared" si="73"/>
        <v>136</v>
      </c>
      <c r="S224" s="1">
        <f t="shared" si="82"/>
        <v>242</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242</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4">
        <f t="shared" si="68"/>
        <v>0</v>
      </c>
      <c r="B225" s="64">
        <f t="shared" si="69"/>
        <v>0</v>
      </c>
      <c r="C225" s="57">
        <f t="shared" si="81"/>
        <v>241</v>
      </c>
      <c r="F225" s="59">
        <f>IF(C225&lt;C$6,0,VLOOKUP(C225,index!$A:$M,11,0))</f>
        <v>136</v>
      </c>
      <c r="G225" s="57" t="str">
        <f t="shared" si="70"/>
        <v/>
      </c>
      <c r="H225" s="58" t="str">
        <f>IF(G225="I",$K225,IF(G225="II",$K225-SUM(H$8:H224),IF(G225="III",$K225-SUM(H$8:H224),IF(G225="IV",$K225-SUM(H$8:H224),IF(G225="V",1-SUM(H$8:H224)," ")))))</f>
        <v xml:space="preserve"> </v>
      </c>
      <c r="I225" s="66" t="str">
        <f t="shared" si="71"/>
        <v/>
      </c>
      <c r="L225" s="62" t="str">
        <f t="shared" si="67"/>
        <v xml:space="preserve"> </v>
      </c>
      <c r="P225" s="58" t="str">
        <f>IF(O225="Plus",$K225,IF(O225="Basis",$K225-SUM(P$8:P224),IF(O225="Breedte",$K225-SUM(P$8:P224),IF(O224="Breedte",1-SUM(P$8:P224)," "))))</f>
        <v xml:space="preserve"> </v>
      </c>
      <c r="Q225" s="56" t="str">
        <f t="shared" si="88"/>
        <v/>
      </c>
      <c r="R225" s="196">
        <f t="shared" si="73"/>
        <v>136</v>
      </c>
      <c r="S225" s="1">
        <f t="shared" si="82"/>
        <v>241</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241</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4">
        <f t="shared" si="68"/>
        <v>0</v>
      </c>
      <c r="B226" s="64">
        <f t="shared" si="69"/>
        <v>0</v>
      </c>
      <c r="C226" s="57">
        <f t="shared" si="81"/>
        <v>240</v>
      </c>
      <c r="F226" s="59">
        <f>IF(C226&lt;C$6,0,VLOOKUP(C226,index!$A:$M,11,0))</f>
        <v>135</v>
      </c>
      <c r="G226" s="57" t="str">
        <f t="shared" si="70"/>
        <v/>
      </c>
      <c r="H226" s="58" t="str">
        <f>IF(G226="I",$K226,IF(G226="II",$K226-SUM(H$8:H225),IF(G226="III",$K226-SUM(H$8:H225),IF(G226="IV",$K226-SUM(H$8:H225),IF(G226="V",1-SUM(H$8:H225)," ")))))</f>
        <v xml:space="preserve"> </v>
      </c>
      <c r="I226" s="66" t="str">
        <f t="shared" si="71"/>
        <v/>
      </c>
      <c r="L226" s="62" t="str">
        <f t="shared" si="67"/>
        <v xml:space="preserve"> </v>
      </c>
      <c r="P226" s="58" t="str">
        <f>IF(O226="Plus",$K226,IF(O226="Basis",$K226-SUM(P$8:P225),IF(O226="Breedte",$K226-SUM(P$8:P225),IF(O225="Breedte",1-SUM(P$8:P225)," "))))</f>
        <v xml:space="preserve"> </v>
      </c>
      <c r="Q226" s="56" t="str">
        <f t="shared" si="88"/>
        <v/>
      </c>
      <c r="R226" s="196">
        <f t="shared" si="73"/>
        <v>135</v>
      </c>
      <c r="S226" s="1">
        <f t="shared" si="82"/>
        <v>240</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240</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4">
        <f t="shared" si="68"/>
        <v>0</v>
      </c>
      <c r="B227" s="64">
        <f t="shared" si="69"/>
        <v>0</v>
      </c>
      <c r="C227" s="57">
        <f t="shared" si="81"/>
        <v>239</v>
      </c>
      <c r="F227" s="59">
        <f>IF(C227&lt;C$6,0,VLOOKUP(C227,index!$A:$M,11,0))</f>
        <v>134</v>
      </c>
      <c r="G227" s="57" t="str">
        <f t="shared" si="70"/>
        <v/>
      </c>
      <c r="H227" s="58" t="str">
        <f>IF(G227="I",$K227,IF(G227="II",$K227-SUM(H$8:H226),IF(G227="III",$K227-SUM(H$8:H226),IF(G227="IV",$K227-SUM(H$8:H226),IF(G227="V",1-SUM(H$8:H226)," ")))))</f>
        <v xml:space="preserve"> </v>
      </c>
      <c r="I227" s="66" t="str">
        <f t="shared" si="71"/>
        <v/>
      </c>
      <c r="L227" s="62" t="str">
        <f t="shared" si="67"/>
        <v xml:space="preserve"> </v>
      </c>
      <c r="P227" s="58" t="str">
        <f>IF(O227="Plus",$K227,IF(O227="Basis",$K227-SUM(P$8:P226),IF(O227="Breedte",$K227-SUM(P$8:P226),IF(O226="Breedte",1-SUM(P$8:P226)," "))))</f>
        <v xml:space="preserve"> </v>
      </c>
      <c r="Q227" s="56" t="str">
        <f t="shared" si="88"/>
        <v/>
      </c>
      <c r="R227" s="196">
        <f t="shared" si="73"/>
        <v>134</v>
      </c>
      <c r="S227" s="1">
        <f t="shared" si="82"/>
        <v>239</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239</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4">
        <f t="shared" si="68"/>
        <v>0</v>
      </c>
      <c r="B228" s="64">
        <f t="shared" si="69"/>
        <v>0</v>
      </c>
      <c r="C228" s="57">
        <f t="shared" si="81"/>
        <v>238</v>
      </c>
      <c r="F228" s="59">
        <f>IF(C228&lt;C$6,0,VLOOKUP(C228,index!$A:$M,11,0))</f>
        <v>134</v>
      </c>
      <c r="G228" s="57" t="str">
        <f t="shared" si="70"/>
        <v/>
      </c>
      <c r="H228" s="58" t="str">
        <f>IF(G228="I",$K228,IF(G228="II",$K228-SUM(H$8:H227),IF(G228="III",$K228-SUM(H$8:H227),IF(G228="IV",$K228-SUM(H$8:H227),IF(G228="V",1-SUM(H$8:H227)," ")))))</f>
        <v xml:space="preserve"> </v>
      </c>
      <c r="I228" s="66" t="str">
        <f t="shared" si="71"/>
        <v/>
      </c>
      <c r="L228" s="62" t="str">
        <f t="shared" si="67"/>
        <v xml:space="preserve"> </v>
      </c>
      <c r="P228" s="58" t="str">
        <f>IF(O228="Plus",$K228,IF(O228="Basis",$K228-SUM(P$8:P227),IF(O228="Breedte",$K228-SUM(P$8:P227),IF(O227="Breedte",1-SUM(P$8:P227)," "))))</f>
        <v xml:space="preserve"> </v>
      </c>
      <c r="Q228" s="56" t="str">
        <f t="shared" si="88"/>
        <v/>
      </c>
      <c r="R228" s="196">
        <f t="shared" si="73"/>
        <v>134</v>
      </c>
      <c r="S228" s="1">
        <f t="shared" si="82"/>
        <v>238</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238</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4">
        <f t="shared" si="68"/>
        <v>0</v>
      </c>
      <c r="B229" s="64">
        <f t="shared" si="69"/>
        <v>0</v>
      </c>
      <c r="C229" s="57">
        <f t="shared" si="81"/>
        <v>237</v>
      </c>
      <c r="F229" s="59">
        <f>IF(C229&lt;C$6,0,VLOOKUP(C229,index!$A:$M,11,0))</f>
        <v>133</v>
      </c>
      <c r="G229" s="57" t="str">
        <f t="shared" si="70"/>
        <v/>
      </c>
      <c r="H229" s="58" t="str">
        <f>IF(G229="I",$K229,IF(G229="II",$K229-SUM(H$8:H228),IF(G229="III",$K229-SUM(H$8:H228),IF(G229="IV",$K229-SUM(H$8:H228),IF(G229="V",1-SUM(H$8:H228)," ")))))</f>
        <v xml:space="preserve"> </v>
      </c>
      <c r="I229" s="66" t="str">
        <f t="shared" si="71"/>
        <v/>
      </c>
      <c r="L229" s="62" t="str">
        <f t="shared" si="67"/>
        <v xml:space="preserve"> </v>
      </c>
      <c r="P229" s="58" t="str">
        <f>IF(O229="Plus",$K229,IF(O229="Basis",$K229-SUM(P$8:P228),IF(O229="Breedte",$K229-SUM(P$8:P228),IF(O228="Breedte",1-SUM(P$8:P228)," "))))</f>
        <v xml:space="preserve"> </v>
      </c>
      <c r="Q229" s="56" t="str">
        <f t="shared" si="88"/>
        <v/>
      </c>
      <c r="R229" s="196">
        <f t="shared" si="73"/>
        <v>133</v>
      </c>
      <c r="S229" s="1">
        <f t="shared" si="82"/>
        <v>237</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237</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4">
        <f t="shared" si="68"/>
        <v>0</v>
      </c>
      <c r="B230" s="64">
        <f t="shared" si="69"/>
        <v>0</v>
      </c>
      <c r="C230" s="57">
        <f t="shared" si="81"/>
        <v>236</v>
      </c>
      <c r="F230" s="59">
        <f>IF(C230&lt;C$6,0,VLOOKUP(C230,index!$A:$M,11,0))</f>
        <v>133</v>
      </c>
      <c r="G230" s="57" t="str">
        <f t="shared" si="70"/>
        <v/>
      </c>
      <c r="H230" s="58" t="str">
        <f>IF(G230="I",$K230,IF(G230="II",$K230-SUM(H$8:H229),IF(G230="III",$K230-SUM(H$8:H229),IF(G230="IV",$K230-SUM(H$8:H229),IF(G230="V",1-SUM(H$8:H229)," ")))))</f>
        <v xml:space="preserve"> </v>
      </c>
      <c r="I230" s="66" t="str">
        <f t="shared" si="71"/>
        <v/>
      </c>
      <c r="L230" s="62" t="str">
        <f t="shared" si="67"/>
        <v xml:space="preserve"> </v>
      </c>
      <c r="P230" s="58" t="str">
        <f>IF(O230="Plus",$K230,IF(O230="Basis",$K230-SUM(P$8:P229),IF(O230="Breedte",$K230-SUM(P$8:P229),IF(O229="Breedte",1-SUM(P$8:P229)," "))))</f>
        <v xml:space="preserve"> </v>
      </c>
      <c r="Q230" s="56" t="str">
        <f t="shared" si="88"/>
        <v/>
      </c>
      <c r="R230" s="196">
        <f t="shared" si="73"/>
        <v>133</v>
      </c>
      <c r="S230" s="1">
        <f t="shared" si="82"/>
        <v>236</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236</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4">
        <f t="shared" si="68"/>
        <v>0</v>
      </c>
      <c r="B231" s="64">
        <f t="shared" si="69"/>
        <v>0</v>
      </c>
      <c r="C231" s="57">
        <f t="shared" si="81"/>
        <v>235</v>
      </c>
      <c r="F231" s="59">
        <f>IF(C231&lt;C$6,0,VLOOKUP(C231,index!$A:$M,11,0))</f>
        <v>132</v>
      </c>
      <c r="G231" s="57" t="str">
        <f t="shared" si="70"/>
        <v/>
      </c>
      <c r="H231" s="58" t="str">
        <f>IF(G231="I",$K231,IF(G231="II",$K231-SUM(H$8:H230),IF(G231="III",$K231-SUM(H$8:H230),IF(G231="IV",$K231-SUM(H$8:H230),IF(G231="V",1-SUM(H$8:H230)," ")))))</f>
        <v xml:space="preserve"> </v>
      </c>
      <c r="I231" s="66" t="str">
        <f t="shared" si="71"/>
        <v/>
      </c>
      <c r="L231" s="62" t="str">
        <f t="shared" si="67"/>
        <v xml:space="preserve"> </v>
      </c>
      <c r="P231" s="58" t="str">
        <f>IF(O231="Plus",$K231,IF(O231="Basis",$K231-SUM(P$8:P230),IF(O231="Breedte",$K231-SUM(P$8:P230),IF(O230="Breedte",1-SUM(P$8:P230)," "))))</f>
        <v xml:space="preserve"> </v>
      </c>
      <c r="Q231" s="56" t="str">
        <f t="shared" si="88"/>
        <v/>
      </c>
      <c r="R231" s="196">
        <f t="shared" si="73"/>
        <v>132</v>
      </c>
      <c r="S231" s="1">
        <f t="shared" si="82"/>
        <v>235</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235</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4">
        <f t="shared" si="68"/>
        <v>0</v>
      </c>
      <c r="B232" s="64">
        <f t="shared" si="69"/>
        <v>0</v>
      </c>
      <c r="C232" s="57">
        <f t="shared" si="81"/>
        <v>234</v>
      </c>
      <c r="F232" s="59">
        <f>IF(C232&lt;C$6,0,VLOOKUP(C232,index!$A:$M,11,0))</f>
        <v>132</v>
      </c>
      <c r="G232" s="57" t="str">
        <f t="shared" si="70"/>
        <v/>
      </c>
      <c r="H232" s="58" t="str">
        <f>IF(G232="I",$K232,IF(G232="II",$K232-SUM(H$8:H231),IF(G232="III",$K232-SUM(H$8:H231),IF(G232="IV",$K232-SUM(H$8:H231),IF(G232="V",1-SUM(H$8:H231)," ")))))</f>
        <v xml:space="preserve"> </v>
      </c>
      <c r="I232" s="66" t="str">
        <f t="shared" si="71"/>
        <v/>
      </c>
      <c r="L232" s="62" t="str">
        <f t="shared" si="67"/>
        <v xml:space="preserve"> </v>
      </c>
      <c r="P232" s="58" t="str">
        <f>IF(O232="Plus",$K232,IF(O232="Basis",$K232-SUM(P$8:P231),IF(O232="Breedte",$K232-SUM(P$8:P231),IF(O231="Breedte",1-SUM(P$8:P231)," "))))</f>
        <v xml:space="preserve"> </v>
      </c>
      <c r="Q232" s="56" t="str">
        <f t="shared" si="88"/>
        <v/>
      </c>
      <c r="R232" s="196">
        <f t="shared" si="73"/>
        <v>132</v>
      </c>
      <c r="S232" s="1">
        <f t="shared" si="82"/>
        <v>234</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234</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4">
        <f t="shared" si="68"/>
        <v>0</v>
      </c>
      <c r="B233" s="64">
        <f t="shared" si="69"/>
        <v>0</v>
      </c>
      <c r="C233" s="57">
        <f t="shared" si="81"/>
        <v>233</v>
      </c>
      <c r="F233" s="59">
        <f>IF(C233&lt;C$6,0,VLOOKUP(C233,index!$A:$M,11,0))</f>
        <v>131</v>
      </c>
      <c r="G233" s="57" t="str">
        <f t="shared" si="70"/>
        <v/>
      </c>
      <c r="H233" s="58" t="str">
        <f>IF(G233="I",$K233,IF(G233="II",$K233-SUM(H$8:H232),IF(G233="III",$K233-SUM(H$8:H232),IF(G233="IV",$K233-SUM(H$8:H232),IF(G233="V",1-SUM(H$8:H232)," ")))))</f>
        <v xml:space="preserve"> </v>
      </c>
      <c r="I233" s="66" t="str">
        <f t="shared" si="71"/>
        <v/>
      </c>
      <c r="L233" s="62" t="str">
        <f t="shared" si="67"/>
        <v xml:space="preserve"> </v>
      </c>
      <c r="P233" s="58" t="str">
        <f>IF(O233="Plus",$K233,IF(O233="Basis",$K233-SUM(P$8:P232),IF(O233="Breedte",$K233-SUM(P$8:P232),IF(O232="Breedte",1-SUM(P$8:P232)," "))))</f>
        <v xml:space="preserve"> </v>
      </c>
      <c r="Q233" s="56" t="str">
        <f t="shared" si="88"/>
        <v/>
      </c>
      <c r="R233" s="196">
        <f t="shared" si="73"/>
        <v>131</v>
      </c>
      <c r="S233" s="1">
        <f t="shared" si="82"/>
        <v>233</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233</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4">
        <f t="shared" si="68"/>
        <v>0</v>
      </c>
      <c r="B234" s="64">
        <f t="shared" si="69"/>
        <v>0</v>
      </c>
      <c r="C234" s="57">
        <f t="shared" si="81"/>
        <v>232</v>
      </c>
      <c r="F234" s="59">
        <f>IF(C234&lt;C$6,0,VLOOKUP(C234,index!$A:$M,11,0))</f>
        <v>130</v>
      </c>
      <c r="G234" s="57" t="str">
        <f t="shared" si="70"/>
        <v/>
      </c>
      <c r="H234" s="58" t="str">
        <f>IF(G234="I",$K234,IF(G234="II",$K234-SUM(H$8:H233),IF(G234="III",$K234-SUM(H$8:H233),IF(G234="IV",$K234-SUM(H$8:H233),IF(G234="V",1-SUM(H$8:H233)," ")))))</f>
        <v xml:space="preserve"> </v>
      </c>
      <c r="I234" s="66" t="str">
        <f t="shared" si="71"/>
        <v/>
      </c>
      <c r="L234" s="62" t="str">
        <f t="shared" si="67"/>
        <v xml:space="preserve"> </v>
      </c>
      <c r="P234" s="58" t="str">
        <f>IF(O234="Plus",$K234,IF(O234="Basis",$K234-SUM(P$8:P233),IF(O234="Breedte",$K234-SUM(P$8:P233),IF(O233="Breedte",1-SUM(P$8:P233)," "))))</f>
        <v xml:space="preserve"> </v>
      </c>
      <c r="Q234" s="56" t="str">
        <f t="shared" si="88"/>
        <v/>
      </c>
      <c r="R234" s="196">
        <f t="shared" si="73"/>
        <v>130</v>
      </c>
      <c r="S234" s="1">
        <f t="shared" si="82"/>
        <v>232</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232</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4">
        <f t="shared" si="68"/>
        <v>0</v>
      </c>
      <c r="B235" s="64">
        <f t="shared" si="69"/>
        <v>0</v>
      </c>
      <c r="C235" s="57">
        <f t="shared" si="81"/>
        <v>231</v>
      </c>
      <c r="F235" s="59">
        <f>IF(C235&lt;C$6,0,VLOOKUP(C235,index!$A:$M,11,0))</f>
        <v>130</v>
      </c>
      <c r="G235" s="57" t="str">
        <f t="shared" si="70"/>
        <v/>
      </c>
      <c r="H235" s="58" t="str">
        <f>IF(G235="I",$K235,IF(G235="II",$K235-SUM(H$8:H234),IF(G235="III",$K235-SUM(H$8:H234),IF(G235="IV",$K235-SUM(H$8:H234),IF(G235="V",1-SUM(H$8:H234)," ")))))</f>
        <v xml:space="preserve"> </v>
      </c>
      <c r="I235" s="66" t="str">
        <f t="shared" si="71"/>
        <v/>
      </c>
      <c r="L235" s="62" t="str">
        <f t="shared" si="67"/>
        <v xml:space="preserve"> </v>
      </c>
      <c r="P235" s="58" t="str">
        <f>IF(O235="Plus",$K235,IF(O235="Basis",$K235-SUM(P$8:P234),IF(O235="Breedte",$K235-SUM(P$8:P234),IF(O234="Breedte",1-SUM(P$8:P234)," "))))</f>
        <v xml:space="preserve"> </v>
      </c>
      <c r="Q235" s="56" t="str">
        <f t="shared" si="88"/>
        <v/>
      </c>
      <c r="R235" s="196">
        <f t="shared" si="73"/>
        <v>130</v>
      </c>
      <c r="S235" s="1">
        <f t="shared" si="82"/>
        <v>231</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231</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4">
        <f t="shared" si="68"/>
        <v>0</v>
      </c>
      <c r="B236" s="64">
        <f t="shared" si="69"/>
        <v>0</v>
      </c>
      <c r="C236" s="57">
        <f t="shared" si="81"/>
        <v>230</v>
      </c>
      <c r="F236" s="59">
        <f>IF(C236&lt;C$6,0,VLOOKUP(C236,index!$A:$M,11,0))</f>
        <v>129</v>
      </c>
      <c r="G236" s="57" t="str">
        <f t="shared" si="70"/>
        <v/>
      </c>
      <c r="H236" s="58" t="str">
        <f>IF(G236="I",$K236,IF(G236="II",$K236-SUM(H$8:H235),IF(G236="III",$K236-SUM(H$8:H235),IF(G236="IV",$K236-SUM(H$8:H235),IF(G236="V",1-SUM(H$8:H235)," ")))))</f>
        <v xml:space="preserve"> </v>
      </c>
      <c r="I236" s="66" t="str">
        <f t="shared" si="71"/>
        <v/>
      </c>
      <c r="L236" s="62" t="str">
        <f t="shared" si="67"/>
        <v xml:space="preserve"> </v>
      </c>
      <c r="P236" s="58" t="str">
        <f>IF(O236="Plus",$K236,IF(O236="Basis",$K236-SUM(P$8:P235),IF(O236="Breedte",$K236-SUM(P$8:P235),IF(O235="Breedte",1-SUM(P$8:P235)," "))))</f>
        <v xml:space="preserve"> </v>
      </c>
      <c r="Q236" s="56" t="str">
        <f t="shared" si="88"/>
        <v/>
      </c>
      <c r="R236" s="196">
        <f t="shared" si="73"/>
        <v>129</v>
      </c>
      <c r="S236" s="1">
        <f t="shared" si="82"/>
        <v>230</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230</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4">
        <f t="shared" si="68"/>
        <v>0</v>
      </c>
      <c r="B237" s="64">
        <f t="shared" si="69"/>
        <v>0</v>
      </c>
      <c r="C237" s="57">
        <f t="shared" si="81"/>
        <v>229</v>
      </c>
      <c r="F237" s="59">
        <f>IF(C237&lt;C$6,0,VLOOKUP(C237,index!$A:$M,11,0))</f>
        <v>129</v>
      </c>
      <c r="G237" s="57" t="str">
        <f t="shared" si="70"/>
        <v/>
      </c>
      <c r="H237" s="58" t="str">
        <f>IF(G237="I",$K237,IF(G237="II",$K237-SUM(H$8:H236),IF(G237="III",$K237-SUM(H$8:H236),IF(G237="IV",$K237-SUM(H$8:H236),IF(G237="V",1-SUM(H$8:H236)," ")))))</f>
        <v xml:space="preserve"> </v>
      </c>
      <c r="I237" s="66" t="str">
        <f t="shared" si="71"/>
        <v/>
      </c>
      <c r="L237" s="62" t="str">
        <f t="shared" si="67"/>
        <v xml:space="preserve"> </v>
      </c>
      <c r="P237" s="58" t="str">
        <f>IF(O237="Plus",$K237,IF(O237="Basis",$K237-SUM(P$8:P236),IF(O237="Breedte",$K237-SUM(P$8:P236),IF(O236="Breedte",1-SUM(P$8:P236)," "))))</f>
        <v xml:space="preserve"> </v>
      </c>
      <c r="Q237" s="56" t="str">
        <f t="shared" si="88"/>
        <v/>
      </c>
      <c r="R237" s="196">
        <f t="shared" si="73"/>
        <v>129</v>
      </c>
      <c r="S237" s="1">
        <f t="shared" si="82"/>
        <v>229</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229</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4">
        <f t="shared" si="68"/>
        <v>0</v>
      </c>
      <c r="B238" s="64">
        <f t="shared" si="69"/>
        <v>0</v>
      </c>
      <c r="C238" s="57">
        <f t="shared" si="81"/>
        <v>228</v>
      </c>
      <c r="F238" s="59">
        <f>IF(C238&lt;C$6,0,VLOOKUP(C238,index!$A:$M,11,0))</f>
        <v>128</v>
      </c>
      <c r="G238" s="57" t="str">
        <f t="shared" si="70"/>
        <v/>
      </c>
      <c r="H238" s="58" t="str">
        <f>IF(G238="I",$K238,IF(G238="II",$K238-SUM(H$8:H237),IF(G238="III",$K238-SUM(H$8:H237),IF(G238="IV",$K238-SUM(H$8:H237),IF(G238="V",1-SUM(H$8:H237)," ")))))</f>
        <v xml:space="preserve"> </v>
      </c>
      <c r="I238" s="66" t="str">
        <f t="shared" si="71"/>
        <v/>
      </c>
      <c r="L238" s="62" t="str">
        <f t="shared" si="67"/>
        <v xml:space="preserve"> </v>
      </c>
      <c r="P238" s="58" t="str">
        <f>IF(O238="Plus",$K238,IF(O238="Basis",$K238-SUM(P$8:P237),IF(O238="Breedte",$K238-SUM(P$8:P237),IF(O237="Breedte",1-SUM(P$8:P237)," "))))</f>
        <v xml:space="preserve"> </v>
      </c>
      <c r="Q238" s="56" t="str">
        <f t="shared" si="88"/>
        <v/>
      </c>
      <c r="R238" s="196">
        <f t="shared" si="73"/>
        <v>128</v>
      </c>
      <c r="S238" s="1">
        <f t="shared" si="82"/>
        <v>228</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228</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4">
        <f t="shared" si="68"/>
        <v>0</v>
      </c>
      <c r="B239" s="64">
        <f t="shared" si="69"/>
        <v>0</v>
      </c>
      <c r="C239" s="57">
        <f t="shared" si="81"/>
        <v>227</v>
      </c>
      <c r="F239" s="59">
        <f>IF(C239&lt;C$6,0,VLOOKUP(C239,index!$A:$M,11,0))</f>
        <v>128</v>
      </c>
      <c r="G239" s="57" t="str">
        <f t="shared" si="70"/>
        <v/>
      </c>
      <c r="H239" s="58" t="str">
        <f>IF(G239="I",$K239,IF(G239="II",$K239-SUM(H$8:H238),IF(G239="III",$K239-SUM(H$8:H238),IF(G239="IV",$K239-SUM(H$8:H238),IF(G239="V",1-SUM(H$8:H238)," ")))))</f>
        <v xml:space="preserve"> </v>
      </c>
      <c r="I239" s="66" t="str">
        <f t="shared" si="71"/>
        <v/>
      </c>
      <c r="L239" s="62" t="str">
        <f t="shared" si="67"/>
        <v xml:space="preserve"> </v>
      </c>
      <c r="P239" s="58" t="str">
        <f>IF(O239="Plus",$K239,IF(O239="Basis",$K239-SUM(P$8:P238),IF(O239="Breedte",$K239-SUM(P$8:P238),IF(O238="Breedte",1-SUM(P$8:P238)," "))))</f>
        <v xml:space="preserve"> </v>
      </c>
      <c r="Q239" s="56" t="str">
        <f t="shared" si="88"/>
        <v/>
      </c>
      <c r="R239" s="196">
        <f t="shared" si="73"/>
        <v>128</v>
      </c>
      <c r="S239" s="1">
        <f t="shared" si="82"/>
        <v>227</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227</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4">
        <f t="shared" si="68"/>
        <v>0</v>
      </c>
      <c r="B240" s="64">
        <f t="shared" si="69"/>
        <v>0</v>
      </c>
      <c r="C240" s="57">
        <f t="shared" si="81"/>
        <v>226</v>
      </c>
      <c r="F240" s="59">
        <f>IF(C240&lt;C$6,0,VLOOKUP(C240,index!$A:$M,11,0))</f>
        <v>127</v>
      </c>
      <c r="G240" s="57" t="str">
        <f t="shared" si="70"/>
        <v/>
      </c>
      <c r="H240" s="58" t="str">
        <f>IF(G240="I",$K240,IF(G240="II",$K240-SUM(H$8:H239),IF(G240="III",$K240-SUM(H$8:H239),IF(G240="IV",$K240-SUM(H$8:H239),IF(G240="V",1-SUM(H$8:H239)," ")))))</f>
        <v xml:space="preserve"> </v>
      </c>
      <c r="I240" s="66" t="str">
        <f t="shared" si="71"/>
        <v/>
      </c>
      <c r="L240" s="62" t="str">
        <f t="shared" si="67"/>
        <v xml:space="preserve"> </v>
      </c>
      <c r="P240" s="58" t="str">
        <f>IF(O240="Plus",$K240,IF(O240="Basis",$K240-SUM(P$8:P239),IF(O240="Breedte",$K240-SUM(P$8:P239),IF(O239="Breedte",1-SUM(P$8:P239)," "))))</f>
        <v xml:space="preserve"> </v>
      </c>
      <c r="Q240" s="56" t="str">
        <f t="shared" si="88"/>
        <v/>
      </c>
      <c r="R240" s="196">
        <f t="shared" si="73"/>
        <v>127</v>
      </c>
      <c r="S240" s="1">
        <f t="shared" si="82"/>
        <v>226</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226</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4">
        <f t="shared" si="68"/>
        <v>0</v>
      </c>
      <c r="B241" s="64">
        <f t="shared" si="69"/>
        <v>0</v>
      </c>
      <c r="C241" s="57">
        <f t="shared" si="81"/>
        <v>225</v>
      </c>
      <c r="F241" s="59">
        <f>IF(C241&lt;C$6,0,VLOOKUP(C241,index!$A:$M,11,0))</f>
        <v>127</v>
      </c>
      <c r="G241" s="57" t="str">
        <f t="shared" si="70"/>
        <v/>
      </c>
      <c r="H241" s="58" t="str">
        <f>IF(G241="I",$K241,IF(G241="II",$K241-SUM(H$8:H240),IF(G241="III",$K241-SUM(H$8:H240),IF(G241="IV",$K241-SUM(H$8:H240),IF(G241="V",1-SUM(H$8:H240)," ")))))</f>
        <v xml:space="preserve"> </v>
      </c>
      <c r="I241" s="66" t="str">
        <f t="shared" si="71"/>
        <v/>
      </c>
      <c r="L241" s="62" t="str">
        <f t="shared" si="67"/>
        <v xml:space="preserve"> </v>
      </c>
      <c r="P241" s="58" t="str">
        <f>IF(O241="Plus",$K241,IF(O241="Basis",$K241-SUM(P$8:P240),IF(O241="Breedte",$K241-SUM(P$8:P240),IF(O240="Breedte",1-SUM(P$8:P240)," "))))</f>
        <v xml:space="preserve"> </v>
      </c>
      <c r="Q241" s="56" t="str">
        <f t="shared" si="88"/>
        <v/>
      </c>
      <c r="R241" s="196">
        <f t="shared" si="73"/>
        <v>127</v>
      </c>
      <c r="S241" s="1">
        <f t="shared" si="82"/>
        <v>225</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225</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4">
        <f t="shared" si="68"/>
        <v>0</v>
      </c>
      <c r="B242" s="64">
        <f t="shared" si="69"/>
        <v>0</v>
      </c>
      <c r="C242" s="57">
        <f t="shared" si="81"/>
        <v>224</v>
      </c>
      <c r="F242" s="59">
        <f>IF(C242&lt;C$6,0,VLOOKUP(C242,index!$A:$M,11,0))</f>
        <v>126</v>
      </c>
      <c r="G242" s="57" t="str">
        <f t="shared" si="70"/>
        <v/>
      </c>
      <c r="H242" s="58" t="str">
        <f>IF(G242="I",$K242,IF(G242="II",$K242-SUM(H$8:H241),IF(G242="III",$K242-SUM(H$8:H241),IF(G242="IV",$K242-SUM(H$8:H241),IF(G242="V",1-SUM(H$8:H241)," ")))))</f>
        <v xml:space="preserve"> </v>
      </c>
      <c r="I242" s="66" t="str">
        <f t="shared" si="71"/>
        <v/>
      </c>
      <c r="L242" s="62" t="str">
        <f t="shared" si="67"/>
        <v xml:space="preserve"> </v>
      </c>
      <c r="P242" s="58" t="str">
        <f>IF(O242="Plus",$K242,IF(O242="Basis",$K242-SUM(P$8:P241),IF(O242="Breedte",$K242-SUM(P$8:P241),IF(O241="Breedte",1-SUM(P$8:P241)," "))))</f>
        <v xml:space="preserve"> </v>
      </c>
      <c r="Q242" s="56" t="str">
        <f t="shared" si="88"/>
        <v/>
      </c>
      <c r="R242" s="196">
        <f t="shared" si="73"/>
        <v>126</v>
      </c>
      <c r="S242" s="1">
        <f t="shared" si="82"/>
        <v>224</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224</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4">
        <f t="shared" si="68"/>
        <v>0</v>
      </c>
      <c r="B243" s="64">
        <f t="shared" si="69"/>
        <v>0</v>
      </c>
      <c r="C243" s="57">
        <f t="shared" si="81"/>
        <v>223</v>
      </c>
      <c r="F243" s="59">
        <f>IF(C243&lt;C$6,0,VLOOKUP(C243,index!$A:$M,11,0))</f>
        <v>125</v>
      </c>
      <c r="G243" s="57" t="str">
        <f t="shared" si="70"/>
        <v/>
      </c>
      <c r="H243" s="58" t="str">
        <f>IF(G243="I",$K243,IF(G243="II",$K243-SUM(H$8:H242),IF(G243="III",$K243-SUM(H$8:H242),IF(G243="IV",$K243-SUM(H$8:H242),IF(G243="V",1-SUM(H$8:H242)," ")))))</f>
        <v xml:space="preserve"> </v>
      </c>
      <c r="I243" s="66" t="str">
        <f t="shared" si="71"/>
        <v/>
      </c>
      <c r="L243" s="62" t="str">
        <f t="shared" si="67"/>
        <v xml:space="preserve"> </v>
      </c>
      <c r="P243" s="58" t="str">
        <f>IF(O243="Plus",$K243,IF(O243="Basis",$K243-SUM(P$8:P242),IF(O243="Breedte",$K243-SUM(P$8:P242),IF(O242="Breedte",1-SUM(P$8:P242)," "))))</f>
        <v xml:space="preserve"> </v>
      </c>
      <c r="Q243" s="56" t="str">
        <f t="shared" si="88"/>
        <v/>
      </c>
      <c r="R243" s="196">
        <f t="shared" si="73"/>
        <v>125</v>
      </c>
      <c r="S243" s="1">
        <f t="shared" si="82"/>
        <v>223</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223</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4">
        <f t="shared" si="68"/>
        <v>0</v>
      </c>
      <c r="B244" s="64">
        <f t="shared" si="69"/>
        <v>0</v>
      </c>
      <c r="C244" s="57">
        <f t="shared" si="81"/>
        <v>222</v>
      </c>
      <c r="F244" s="59">
        <f>IF(C244&lt;C$6,0,VLOOKUP(C244,index!$A:$M,11,0))</f>
        <v>125</v>
      </c>
      <c r="G244" s="57" t="str">
        <f t="shared" si="70"/>
        <v/>
      </c>
      <c r="H244" s="58" t="str">
        <f>IF(G244="I",$K244,IF(G244="II",$K244-SUM(H$8:H243),IF(G244="III",$K244-SUM(H$8:H243),IF(G244="IV",$K244-SUM(H$8:H243),IF(G244="V",1-SUM(H$8:H243)," ")))))</f>
        <v xml:space="preserve"> </v>
      </c>
      <c r="I244" s="66" t="str">
        <f t="shared" si="71"/>
        <v/>
      </c>
      <c r="L244" s="62" t="str">
        <f t="shared" si="67"/>
        <v xml:space="preserve"> </v>
      </c>
      <c r="P244" s="58" t="str">
        <f>IF(O244="Plus",$K244,IF(O244="Basis",$K244-SUM(P$8:P243),IF(O244="Breedte",$K244-SUM(P$8:P243),IF(O243="Breedte",1-SUM(P$8:P243)," "))))</f>
        <v xml:space="preserve"> </v>
      </c>
      <c r="Q244" s="56" t="str">
        <f t="shared" si="88"/>
        <v/>
      </c>
      <c r="R244" s="196">
        <f t="shared" si="73"/>
        <v>125</v>
      </c>
      <c r="S244" s="1">
        <f t="shared" si="82"/>
        <v>222</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222</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4">
        <f t="shared" si="68"/>
        <v>0</v>
      </c>
      <c r="B245" s="64">
        <f t="shared" si="69"/>
        <v>0</v>
      </c>
      <c r="C245" s="57">
        <f t="shared" si="81"/>
        <v>221</v>
      </c>
      <c r="F245" s="59">
        <f>IF(C245&lt;C$6,0,VLOOKUP(C245,index!$A:$M,11,0))</f>
        <v>124</v>
      </c>
      <c r="G245" s="57" t="str">
        <f t="shared" si="70"/>
        <v/>
      </c>
      <c r="H245" s="58" t="str">
        <f>IF(G245="I",$K245,IF(G245="II",$K245-SUM(H$8:H244),IF(G245="III",$K245-SUM(H$8:H244),IF(G245="IV",$K245-SUM(H$8:H244),IF(G245="V",1-SUM(H$8:H244)," ")))))</f>
        <v xml:space="preserve"> </v>
      </c>
      <c r="I245" s="66" t="str">
        <f t="shared" si="71"/>
        <v/>
      </c>
      <c r="L245" s="62" t="str">
        <f t="shared" si="67"/>
        <v xml:space="preserve"> </v>
      </c>
      <c r="P245" s="58" t="str">
        <f>IF(O245="Plus",$K245,IF(O245="Basis",$K245-SUM(P$8:P244),IF(O245="Breedte",$K245-SUM(P$8:P244),IF(O244="Breedte",1-SUM(P$8:P244)," "))))</f>
        <v xml:space="preserve"> </v>
      </c>
      <c r="Q245" s="56" t="str">
        <f t="shared" si="88"/>
        <v/>
      </c>
      <c r="R245" s="196">
        <f t="shared" si="73"/>
        <v>124</v>
      </c>
      <c r="S245" s="1">
        <f t="shared" si="82"/>
        <v>221</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221</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4">
        <f t="shared" si="68"/>
        <v>0</v>
      </c>
      <c r="B246" s="64">
        <f t="shared" si="69"/>
        <v>0</v>
      </c>
      <c r="C246" s="57">
        <f t="shared" si="81"/>
        <v>220</v>
      </c>
      <c r="F246" s="59">
        <f>IF(C246&lt;C$6,0,VLOOKUP(C246,index!$A:$M,11,0))</f>
        <v>124</v>
      </c>
      <c r="G246" s="57" t="str">
        <f t="shared" si="70"/>
        <v/>
      </c>
      <c r="H246" s="58" t="str">
        <f>IF(G246="I",$K246,IF(G246="II",$K246-SUM(H$8:H245),IF(G246="III",$K246-SUM(H$8:H245),IF(G246="IV",$K246-SUM(H$8:H245),IF(G246="V",1-SUM(H$8:H245)," ")))))</f>
        <v xml:space="preserve"> </v>
      </c>
      <c r="I246" s="66" t="str">
        <f t="shared" si="71"/>
        <v/>
      </c>
      <c r="L246" s="62" t="str">
        <f t="shared" si="67"/>
        <v xml:space="preserve"> </v>
      </c>
      <c r="P246" s="58" t="str">
        <f>IF(O246="Plus",$K246,IF(O246="Basis",$K246-SUM(P$8:P245),IF(O246="Breedte",$K246-SUM(P$8:P245),IF(O245="Breedte",1-SUM(P$8:P245)," "))))</f>
        <v xml:space="preserve"> </v>
      </c>
      <c r="Q246" s="56" t="str">
        <f t="shared" si="88"/>
        <v/>
      </c>
      <c r="R246" s="196">
        <f t="shared" si="73"/>
        <v>124</v>
      </c>
      <c r="S246" s="1">
        <f t="shared" si="82"/>
        <v>220</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220</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4">
        <f t="shared" si="68"/>
        <v>0</v>
      </c>
      <c r="B247" s="64">
        <f t="shared" si="69"/>
        <v>0</v>
      </c>
      <c r="C247" s="57">
        <f t="shared" si="81"/>
        <v>219</v>
      </c>
      <c r="F247" s="59">
        <f>IF(C247&lt;C$6,0,VLOOKUP(C247,index!$A:$M,11,0))</f>
        <v>123</v>
      </c>
      <c r="G247" s="57" t="str">
        <f t="shared" si="70"/>
        <v/>
      </c>
      <c r="H247" s="58" t="str">
        <f>IF(G247="I",$K247,IF(G247="II",$K247-SUM(H$8:H246),IF(G247="III",$K247-SUM(H$8:H246),IF(G247="IV",$K247-SUM(H$8:H246),IF(G247="V",1-SUM(H$8:H246)," ")))))</f>
        <v xml:space="preserve"> </v>
      </c>
      <c r="I247" s="66" t="str">
        <f t="shared" si="71"/>
        <v/>
      </c>
      <c r="L247" s="62" t="str">
        <f t="shared" si="67"/>
        <v xml:space="preserve"> </v>
      </c>
      <c r="P247" s="58" t="str">
        <f>IF(O247="Plus",$K247,IF(O247="Basis",$K247-SUM(P$8:P246),IF(O247="Breedte",$K247-SUM(P$8:P246),IF(O246="Breedte",1-SUM(P$8:P246)," "))))</f>
        <v xml:space="preserve"> </v>
      </c>
      <c r="Q247" s="56" t="str">
        <f t="shared" si="88"/>
        <v/>
      </c>
      <c r="R247" s="196">
        <f t="shared" si="73"/>
        <v>123</v>
      </c>
      <c r="S247" s="1">
        <f t="shared" si="82"/>
        <v>219</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219</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4">
        <f t="shared" si="68"/>
        <v>0</v>
      </c>
      <c r="B248" s="64">
        <f t="shared" si="69"/>
        <v>0</v>
      </c>
      <c r="C248" s="57">
        <f t="shared" si="81"/>
        <v>218</v>
      </c>
      <c r="F248" s="59">
        <f>IF(C248&lt;C$6,0,VLOOKUP(C248,index!$A:$M,11,0))</f>
        <v>123</v>
      </c>
      <c r="G248" s="57" t="str">
        <f t="shared" si="70"/>
        <v/>
      </c>
      <c r="H248" s="58" t="str">
        <f>IF(G248="I",$K248,IF(G248="II",$K248-SUM(H$8:H247),IF(G248="III",$K248-SUM(H$8:H247),IF(G248="IV",$K248-SUM(H$8:H247),IF(G248="V",1-SUM(H$8:H247)," ")))))</f>
        <v xml:space="preserve"> </v>
      </c>
      <c r="I248" s="66" t="str">
        <f t="shared" si="71"/>
        <v/>
      </c>
      <c r="L248" s="62" t="str">
        <f t="shared" si="67"/>
        <v xml:space="preserve"> </v>
      </c>
      <c r="P248" s="58" t="str">
        <f>IF(O248="Plus",$K248,IF(O248="Basis",$K248-SUM(P$8:P247),IF(O248="Breedte",$K248-SUM(P$8:P247),IF(O247="Breedte",1-SUM(P$8:P247)," "))))</f>
        <v xml:space="preserve"> </v>
      </c>
      <c r="Q248" s="56" t="str">
        <f t="shared" si="88"/>
        <v/>
      </c>
      <c r="R248" s="196">
        <f t="shared" si="73"/>
        <v>123</v>
      </c>
      <c r="S248" s="1">
        <f t="shared" si="82"/>
        <v>218</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218</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4">
        <f t="shared" si="68"/>
        <v>0</v>
      </c>
      <c r="B249" s="64">
        <f t="shared" si="69"/>
        <v>0</v>
      </c>
      <c r="C249" s="57">
        <f t="shared" si="81"/>
        <v>217</v>
      </c>
      <c r="F249" s="59">
        <f>IF(C249&lt;C$6,0,VLOOKUP(C249,index!$A:$M,11,0))</f>
        <v>122</v>
      </c>
      <c r="G249" s="57" t="str">
        <f t="shared" si="70"/>
        <v/>
      </c>
      <c r="H249" s="58" t="str">
        <f>IF(G249="I",$K249,IF(G249="II",$K249-SUM(H$8:H248),IF(G249="III",$K249-SUM(H$8:H248),IF(G249="IV",$K249-SUM(H$8:H248),IF(G249="V",1-SUM(H$8:H248)," ")))))</f>
        <v xml:space="preserve"> </v>
      </c>
      <c r="I249" s="66" t="str">
        <f t="shared" si="71"/>
        <v/>
      </c>
      <c r="L249" s="62" t="str">
        <f t="shared" si="67"/>
        <v xml:space="preserve"> </v>
      </c>
      <c r="P249" s="58" t="str">
        <f>IF(O249="Plus",$K249,IF(O249="Basis",$K249-SUM(P$8:P248),IF(O249="Breedte",$K249-SUM(P$8:P248),IF(O248="Breedte",1-SUM(P$8:P248)," "))))</f>
        <v xml:space="preserve"> </v>
      </c>
      <c r="Q249" s="56" t="str">
        <f t="shared" si="88"/>
        <v/>
      </c>
      <c r="R249" s="196">
        <f t="shared" si="73"/>
        <v>122</v>
      </c>
      <c r="S249" s="1">
        <f t="shared" si="82"/>
        <v>217</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217</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4">
        <f t="shared" si="68"/>
        <v>0</v>
      </c>
      <c r="B250" s="64">
        <f t="shared" si="69"/>
        <v>0</v>
      </c>
      <c r="C250" s="57">
        <f t="shared" si="81"/>
        <v>216</v>
      </c>
      <c r="F250" s="59">
        <f>IF(C250&lt;C$6,0,VLOOKUP(C250,index!$A:$M,11,0))</f>
        <v>122</v>
      </c>
      <c r="G250" s="57" t="str">
        <f t="shared" si="70"/>
        <v/>
      </c>
      <c r="H250" s="58" t="str">
        <f>IF(G250="I",$K250,IF(G250="II",$K250-SUM(H$8:H249),IF(G250="III",$K250-SUM(H$8:H249),IF(G250="IV",$K250-SUM(H$8:H249),IF(G250="V",1-SUM(H$8:H249)," ")))))</f>
        <v xml:space="preserve"> </v>
      </c>
      <c r="I250" s="66" t="str">
        <f t="shared" si="71"/>
        <v/>
      </c>
      <c r="L250" s="62" t="str">
        <f t="shared" si="67"/>
        <v xml:space="preserve"> </v>
      </c>
      <c r="P250" s="58" t="str">
        <f>IF(O250="Plus",$K250,IF(O250="Basis",$K250-SUM(P$8:P249),IF(O250="Breedte",$K250-SUM(P$8:P249),IF(O249="Breedte",1-SUM(P$8:P249)," "))))</f>
        <v xml:space="preserve"> </v>
      </c>
      <c r="Q250" s="56" t="str">
        <f t="shared" si="88"/>
        <v/>
      </c>
      <c r="R250" s="196">
        <f t="shared" si="73"/>
        <v>122</v>
      </c>
      <c r="S250" s="1">
        <f t="shared" si="82"/>
        <v>216</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216</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4">
        <f t="shared" si="68"/>
        <v>0</v>
      </c>
      <c r="B251" s="64">
        <f t="shared" si="69"/>
        <v>0</v>
      </c>
      <c r="C251" s="57">
        <f t="shared" si="81"/>
        <v>215</v>
      </c>
      <c r="F251" s="59">
        <f>IF(C251&lt;C$6,0,VLOOKUP(C251,index!$A:$M,11,0))</f>
        <v>121</v>
      </c>
      <c r="G251" s="57" t="str">
        <f t="shared" si="70"/>
        <v/>
      </c>
      <c r="H251" s="58" t="str">
        <f>IF(G251="I",$K251,IF(G251="II",$K251-SUM(H$8:H250),IF(G251="III",$K251-SUM(H$8:H250),IF(G251="IV",$K251-SUM(H$8:H250),IF(G251="V",1-SUM(H$8:H250)," ")))))</f>
        <v xml:space="preserve"> </v>
      </c>
      <c r="I251" s="66" t="str">
        <f t="shared" si="71"/>
        <v/>
      </c>
      <c r="L251" s="62" t="str">
        <f t="shared" si="67"/>
        <v xml:space="preserve"> </v>
      </c>
      <c r="P251" s="58" t="str">
        <f>IF(O251="Plus",$K251,IF(O251="Basis",$K251-SUM(P$8:P250),IF(O251="Breedte",$K251-SUM(P$8:P250),IF(O250="Breedte",1-SUM(P$8:P250)," "))))</f>
        <v xml:space="preserve"> </v>
      </c>
      <c r="Q251" s="56" t="str">
        <f t="shared" si="88"/>
        <v/>
      </c>
      <c r="R251" s="196">
        <f t="shared" si="73"/>
        <v>121</v>
      </c>
      <c r="S251" s="1">
        <f t="shared" si="82"/>
        <v>215</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215</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4">
        <f t="shared" si="68"/>
        <v>0</v>
      </c>
      <c r="B252" s="64">
        <f t="shared" si="69"/>
        <v>0</v>
      </c>
      <c r="C252" s="57">
        <f t="shared" si="81"/>
        <v>214</v>
      </c>
      <c r="F252" s="59">
        <f>IF(C252&lt;C$6,0,VLOOKUP(C252,index!$A:$M,11,0))</f>
        <v>120</v>
      </c>
      <c r="G252" s="57" t="str">
        <f t="shared" si="70"/>
        <v/>
      </c>
      <c r="H252" s="58" t="str">
        <f>IF(G252="I",$K252,IF(G252="II",$K252-SUM(H$8:H251),IF(G252="III",$K252-SUM(H$8:H251),IF(G252="IV",$K252-SUM(H$8:H251),IF(G252="V",1-SUM(H$8:H251)," ")))))</f>
        <v xml:space="preserve"> </v>
      </c>
      <c r="I252" s="66" t="str">
        <f t="shared" si="71"/>
        <v/>
      </c>
      <c r="L252" s="62" t="str">
        <f t="shared" si="67"/>
        <v xml:space="preserve"> </v>
      </c>
      <c r="P252" s="58" t="str">
        <f>IF(O252="Plus",$K252,IF(O252="Basis",$K252-SUM(P$8:P251),IF(O252="Breedte",$K252-SUM(P$8:P251),IF(O251="Breedte",1-SUM(P$8:P251)," "))))</f>
        <v xml:space="preserve"> </v>
      </c>
      <c r="Q252" s="56" t="str">
        <f t="shared" si="88"/>
        <v/>
      </c>
      <c r="R252" s="196">
        <f t="shared" si="73"/>
        <v>120</v>
      </c>
      <c r="S252" s="1">
        <f t="shared" si="82"/>
        <v>214</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214</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4">
        <f t="shared" si="68"/>
        <v>0</v>
      </c>
      <c r="B253" s="64">
        <f t="shared" si="69"/>
        <v>0</v>
      </c>
      <c r="C253" s="57">
        <f t="shared" si="81"/>
        <v>213</v>
      </c>
      <c r="F253" s="59">
        <f>IF(C253&lt;C$6,0,VLOOKUP(C253,index!$A:$M,11,0))</f>
        <v>120</v>
      </c>
      <c r="G253" s="57" t="str">
        <f t="shared" si="70"/>
        <v/>
      </c>
      <c r="H253" s="58" t="str">
        <f>IF(G253="I",$K253,IF(G253="II",$K253-SUM(H$8:H252),IF(G253="III",$K253-SUM(H$8:H252),IF(G253="IV",$K253-SUM(H$8:H252),IF(G253="V",1-SUM(H$8:H252)," ")))))</f>
        <v xml:space="preserve"> </v>
      </c>
      <c r="I253" s="66" t="str">
        <f t="shared" si="71"/>
        <v/>
      </c>
      <c r="L253" s="62" t="str">
        <f t="shared" si="67"/>
        <v xml:space="preserve"> </v>
      </c>
      <c r="P253" s="58" t="str">
        <f>IF(O253="Plus",$K253,IF(O253="Basis",$K253-SUM(P$8:P252),IF(O253="Breedte",$K253-SUM(P$8:P252),IF(O252="Breedte",1-SUM(P$8:P252)," "))))</f>
        <v xml:space="preserve"> </v>
      </c>
      <c r="Q253" s="56" t="str">
        <f t="shared" si="88"/>
        <v/>
      </c>
      <c r="R253" s="196">
        <f t="shared" si="73"/>
        <v>120</v>
      </c>
      <c r="S253" s="1">
        <f t="shared" si="82"/>
        <v>213</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213</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4">
        <f t="shared" si="68"/>
        <v>0</v>
      </c>
      <c r="B254" s="64">
        <f t="shared" si="69"/>
        <v>0</v>
      </c>
      <c r="C254" s="57">
        <f t="shared" si="81"/>
        <v>212</v>
      </c>
      <c r="F254" s="59">
        <f>IF(C254&lt;C$6,0,VLOOKUP(C254,index!$A:$M,11,0))</f>
        <v>119</v>
      </c>
      <c r="G254" s="57" t="str">
        <f t="shared" si="70"/>
        <v/>
      </c>
      <c r="H254" s="58" t="str">
        <f>IF(G254="I",$K254,IF(G254="II",$K254-SUM(H$8:H253),IF(G254="III",$K254-SUM(H$8:H253),IF(G254="IV",$K254-SUM(H$8:H253),IF(G254="V",1-SUM(H$8:H253)," ")))))</f>
        <v xml:space="preserve"> </v>
      </c>
      <c r="I254" s="66" t="str">
        <f t="shared" si="71"/>
        <v/>
      </c>
      <c r="L254" s="62" t="str">
        <f t="shared" si="67"/>
        <v xml:space="preserve"> </v>
      </c>
      <c r="P254" s="58" t="str">
        <f>IF(O254="Plus",$K254,IF(O254="Basis",$K254-SUM(P$8:P253),IF(O254="Breedte",$K254-SUM(P$8:P253),IF(O253="Breedte",1-SUM(P$8:P253)," "))))</f>
        <v xml:space="preserve"> </v>
      </c>
      <c r="Q254" s="56" t="str">
        <f t="shared" si="88"/>
        <v/>
      </c>
      <c r="R254" s="196">
        <f t="shared" si="73"/>
        <v>119</v>
      </c>
      <c r="S254" s="1">
        <f t="shared" si="82"/>
        <v>212</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212</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4">
        <f t="shared" si="68"/>
        <v>0</v>
      </c>
      <c r="B255" s="64">
        <f t="shared" si="69"/>
        <v>0</v>
      </c>
      <c r="C255" s="57">
        <f t="shared" si="81"/>
        <v>211</v>
      </c>
      <c r="F255" s="59">
        <f>IF(C255&lt;C$6,0,VLOOKUP(C255,index!$A:$M,11,0))</f>
        <v>119</v>
      </c>
      <c r="G255" s="57" t="str">
        <f t="shared" si="70"/>
        <v/>
      </c>
      <c r="H255" s="58" t="str">
        <f>IF(G255="I",$K255,IF(G255="II",$K255-SUM(H$8:H254),IF(G255="III",$K255-SUM(H$8:H254),IF(G255="IV",$K255-SUM(H$8:H254),IF(G255="V",1-SUM(H$8:H254)," ")))))</f>
        <v xml:space="preserve"> </v>
      </c>
      <c r="I255" s="66" t="str">
        <f t="shared" si="71"/>
        <v/>
      </c>
      <c r="L255" s="62" t="str">
        <f t="shared" si="67"/>
        <v xml:space="preserve"> </v>
      </c>
      <c r="P255" s="58" t="str">
        <f>IF(O255="Plus",$K255,IF(O255="Basis",$K255-SUM(P$8:P254),IF(O255="Breedte",$K255-SUM(P$8:P254),IF(O254="Breedte",1-SUM(P$8:P254)," "))))</f>
        <v xml:space="preserve"> </v>
      </c>
      <c r="Q255" s="56" t="str">
        <f t="shared" si="88"/>
        <v/>
      </c>
      <c r="R255" s="196">
        <f t="shared" si="73"/>
        <v>119</v>
      </c>
      <c r="S255" s="1">
        <f t="shared" si="82"/>
        <v>211</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211</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4">
        <f t="shared" si="68"/>
        <v>0</v>
      </c>
      <c r="B256" s="64">
        <f t="shared" si="69"/>
        <v>0</v>
      </c>
      <c r="C256" s="57">
        <f t="shared" si="81"/>
        <v>210</v>
      </c>
      <c r="F256" s="59">
        <f>IF(C256&lt;C$6,0,VLOOKUP(C256,index!$A:$M,11,0))</f>
        <v>118</v>
      </c>
      <c r="G256" s="57" t="str">
        <f t="shared" si="70"/>
        <v/>
      </c>
      <c r="H256" s="58" t="str">
        <f>IF(G256="I",$K256,IF(G256="II",$K256-SUM(H$8:H255),IF(G256="III",$K256-SUM(H$8:H255),IF(G256="IV",$K256-SUM(H$8:H255),IF(G256="V",1-SUM(H$8:H255)," ")))))</f>
        <v xml:space="preserve"> </v>
      </c>
      <c r="I256" s="66" t="str">
        <f t="shared" si="71"/>
        <v/>
      </c>
      <c r="L256" s="62" t="str">
        <f t="shared" si="67"/>
        <v xml:space="preserve"> </v>
      </c>
      <c r="P256" s="58" t="str">
        <f>IF(O256="Plus",$K256,IF(O256="Basis",$K256-SUM(P$8:P255),IF(O256="Breedte",$K256-SUM(P$8:P255),IF(O255="Breedte",1-SUM(P$8:P255)," "))))</f>
        <v xml:space="preserve"> </v>
      </c>
      <c r="Q256" s="56" t="str">
        <f t="shared" si="88"/>
        <v/>
      </c>
      <c r="R256" s="196">
        <f t="shared" si="73"/>
        <v>118</v>
      </c>
      <c r="S256" s="1">
        <f t="shared" si="82"/>
        <v>210</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210</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4">
        <f t="shared" si="68"/>
        <v>0</v>
      </c>
      <c r="B257" s="64">
        <f t="shared" si="69"/>
        <v>0</v>
      </c>
      <c r="C257" s="57">
        <f t="shared" si="81"/>
        <v>209</v>
      </c>
      <c r="F257" s="59">
        <f>IF(C257&lt;C$6,0,VLOOKUP(C257,index!$A:$M,11,0))</f>
        <v>118</v>
      </c>
      <c r="G257" s="57" t="str">
        <f t="shared" si="70"/>
        <v/>
      </c>
      <c r="H257" s="58" t="str">
        <f>IF(G257="I",$K257,IF(G257="II",$K257-SUM(H$8:H256),IF(G257="III",$K257-SUM(H$8:H256),IF(G257="IV",$K257-SUM(H$8:H256),IF(G257="V",1-SUM(H$8:H256)," ")))))</f>
        <v xml:space="preserve"> </v>
      </c>
      <c r="I257" s="66" t="str">
        <f t="shared" si="71"/>
        <v/>
      </c>
      <c r="L257" s="62" t="str">
        <f t="shared" si="67"/>
        <v xml:space="preserve"> </v>
      </c>
      <c r="P257" s="58" t="str">
        <f>IF(O257="Plus",$K257,IF(O257="Basis",$K257-SUM(P$8:P256),IF(O257="Breedte",$K257-SUM(P$8:P256),IF(O256="Breedte",1-SUM(P$8:P256)," "))))</f>
        <v xml:space="preserve"> </v>
      </c>
      <c r="Q257" s="56" t="str">
        <f t="shared" si="88"/>
        <v/>
      </c>
      <c r="R257" s="196">
        <f t="shared" si="73"/>
        <v>118</v>
      </c>
      <c r="S257" s="1">
        <f t="shared" si="82"/>
        <v>209</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209</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4">
        <f t="shared" si="68"/>
        <v>0</v>
      </c>
      <c r="B258" s="64">
        <f t="shared" si="69"/>
        <v>0</v>
      </c>
      <c r="C258" s="57">
        <f t="shared" si="81"/>
        <v>208</v>
      </c>
      <c r="F258" s="59">
        <f>IF(C258&lt;C$6,0,VLOOKUP(C258,index!$A:$M,11,0))</f>
        <v>117</v>
      </c>
      <c r="G258" s="57" t="str">
        <f t="shared" si="70"/>
        <v/>
      </c>
      <c r="H258" s="58" t="str">
        <f>IF(G258="I",$K258,IF(G258="II",$K258-SUM(H$8:H257),IF(G258="III",$K258-SUM(H$8:H257),IF(G258="IV",$K258-SUM(H$8:H257),IF(G258="V",1-SUM(H$8:H257)," ")))))</f>
        <v xml:space="preserve"> </v>
      </c>
      <c r="I258" s="66" t="str">
        <f t="shared" si="71"/>
        <v/>
      </c>
      <c r="L258" s="62" t="str">
        <f t="shared" si="67"/>
        <v xml:space="preserve"> </v>
      </c>
      <c r="P258" s="58" t="str">
        <f>IF(O258="Plus",$K258,IF(O258="Basis",$K258-SUM(P$8:P257),IF(O258="Breedte",$K258-SUM(P$8:P257),IF(O257="Breedte",1-SUM(P$8:P257)," "))))</f>
        <v xml:space="preserve"> </v>
      </c>
      <c r="Q258" s="56" t="str">
        <f t="shared" si="88"/>
        <v/>
      </c>
      <c r="R258" s="196">
        <f t="shared" si="73"/>
        <v>117</v>
      </c>
      <c r="S258" s="1">
        <f t="shared" si="82"/>
        <v>208</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208</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4">
        <f t="shared" si="68"/>
        <v>0</v>
      </c>
      <c r="B259" s="64">
        <f t="shared" si="69"/>
        <v>0</v>
      </c>
      <c r="C259" s="57">
        <f t="shared" si="81"/>
        <v>207</v>
      </c>
      <c r="F259" s="59">
        <f>IF(C259&lt;C$6,0,VLOOKUP(C259,index!$A:$M,11,0))</f>
        <v>117</v>
      </c>
      <c r="G259" s="57" t="str">
        <f t="shared" si="70"/>
        <v/>
      </c>
      <c r="H259" s="58" t="str">
        <f>IF(G259="I",$K259,IF(G259="II",$K259-SUM(H$8:H258),IF(G259="III",$K259-SUM(H$8:H258),IF(G259="IV",$K259-SUM(H$8:H258),IF(G259="V",1-SUM(H$8:H258)," ")))))</f>
        <v xml:space="preserve"> </v>
      </c>
      <c r="I259" s="66" t="str">
        <f t="shared" si="71"/>
        <v/>
      </c>
      <c r="L259" s="62" t="str">
        <f t="shared" si="67"/>
        <v xml:space="preserve"> </v>
      </c>
      <c r="P259" s="58" t="str">
        <f>IF(O259="Plus",$K259,IF(O259="Basis",$K259-SUM(P$8:P258),IF(O259="Breedte",$K259-SUM(P$8:P258),IF(O258="Breedte",1-SUM(P$8:P258)," "))))</f>
        <v xml:space="preserve"> </v>
      </c>
      <c r="Q259" s="56" t="str">
        <f t="shared" si="88"/>
        <v/>
      </c>
      <c r="R259" s="196">
        <f t="shared" si="73"/>
        <v>117</v>
      </c>
      <c r="S259" s="1">
        <f t="shared" si="82"/>
        <v>207</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207</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4">
        <f t="shared" si="68"/>
        <v>0</v>
      </c>
      <c r="B260" s="64">
        <f t="shared" si="69"/>
        <v>0</v>
      </c>
      <c r="C260" s="57">
        <f t="shared" si="81"/>
        <v>206</v>
      </c>
      <c r="F260" s="59">
        <f>IF(C260&lt;C$6,0,VLOOKUP(C260,index!$A:$M,11,0))</f>
        <v>116</v>
      </c>
      <c r="G260" s="57" t="str">
        <f t="shared" si="70"/>
        <v/>
      </c>
      <c r="H260" s="58" t="str">
        <f>IF(G260="I",$K260,IF(G260="II",$K260-SUM(H$8:H259),IF(G260="III",$K260-SUM(H$8:H259),IF(G260="IV",$K260-SUM(H$8:H259),IF(G260="V",1-SUM(H$8:H259)," ")))))</f>
        <v xml:space="preserve"> </v>
      </c>
      <c r="I260" s="66" t="str">
        <f t="shared" si="71"/>
        <v/>
      </c>
      <c r="L260" s="62" t="str">
        <f t="shared" si="67"/>
        <v xml:space="preserve"> </v>
      </c>
      <c r="P260" s="58" t="str">
        <f>IF(O260="Plus",$K260,IF(O260="Basis",$K260-SUM(P$8:P259),IF(O260="Breedte",$K260-SUM(P$8:P259),IF(O259="Breedte",1-SUM(P$8:P259)," "))))</f>
        <v xml:space="preserve"> </v>
      </c>
      <c r="Q260" s="56" t="str">
        <f t="shared" si="88"/>
        <v/>
      </c>
      <c r="R260" s="196">
        <f t="shared" si="73"/>
        <v>116</v>
      </c>
      <c r="S260" s="1">
        <f t="shared" si="82"/>
        <v>206</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206</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4">
        <f t="shared" si="68"/>
        <v>0</v>
      </c>
      <c r="B261" s="64">
        <f t="shared" si="69"/>
        <v>0</v>
      </c>
      <c r="C261" s="57">
        <f t="shared" si="81"/>
        <v>205</v>
      </c>
      <c r="F261" s="59">
        <f>IF(C261&lt;C$6,0,VLOOKUP(C261,index!$A:$M,11,0))</f>
        <v>115</v>
      </c>
      <c r="G261" s="57" t="str">
        <f t="shared" si="70"/>
        <v/>
      </c>
      <c r="H261" s="58" t="str">
        <f>IF(G261="I",$K261,IF(G261="II",$K261-SUM(H$8:H260),IF(G261="III",$K261-SUM(H$8:H260),IF(G261="IV",$K261-SUM(H$8:H260),IF(G261="V",1-SUM(H$8:H260)," ")))))</f>
        <v xml:space="preserve"> </v>
      </c>
      <c r="I261" s="66" t="str">
        <f t="shared" si="71"/>
        <v/>
      </c>
      <c r="L261" s="62" t="str">
        <f t="shared" si="67"/>
        <v xml:space="preserve"> </v>
      </c>
      <c r="P261" s="58" t="str">
        <f>IF(O261="Plus",$K261,IF(O261="Basis",$K261-SUM(P$8:P260),IF(O261="Breedte",$K261-SUM(P$8:P260),IF(O260="Breedte",1-SUM(P$8:P260)," "))))</f>
        <v xml:space="preserve"> </v>
      </c>
      <c r="Q261" s="56" t="str">
        <f t="shared" si="88"/>
        <v/>
      </c>
      <c r="R261" s="196">
        <f t="shared" si="73"/>
        <v>115</v>
      </c>
      <c r="S261" s="1">
        <f t="shared" si="82"/>
        <v>205</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205</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4">
        <f t="shared" si="68"/>
        <v>0</v>
      </c>
      <c r="B262" s="64">
        <f t="shared" si="69"/>
        <v>0</v>
      </c>
      <c r="C262" s="57">
        <f t="shared" si="81"/>
        <v>204</v>
      </c>
      <c r="F262" s="59">
        <f>IF(C262&lt;C$6,0,VLOOKUP(C262,index!$A:$M,11,0))</f>
        <v>115</v>
      </c>
      <c r="G262" s="57" t="str">
        <f t="shared" si="70"/>
        <v/>
      </c>
      <c r="H262" s="58" t="str">
        <f>IF(G262="I",$K262,IF(G262="II",$K262-SUM(H$8:H261),IF(G262="III",$K262-SUM(H$8:H261),IF(G262="IV",$K262-SUM(H$8:H261),IF(G262="V",1-SUM(H$8:H261)," ")))))</f>
        <v xml:space="preserve"> </v>
      </c>
      <c r="I262" s="66" t="str">
        <f t="shared" si="71"/>
        <v/>
      </c>
      <c r="L262" s="62" t="str">
        <f t="shared" si="67"/>
        <v xml:space="preserve"> </v>
      </c>
      <c r="P262" s="58" t="str">
        <f>IF(O262="Plus",$K262,IF(O262="Basis",$K262-SUM(P$8:P261),IF(O262="Breedte",$K262-SUM(P$8:P261),IF(O261="Breedte",1-SUM(P$8:P261)," "))))</f>
        <v xml:space="preserve"> </v>
      </c>
      <c r="Q262" s="56" t="str">
        <f t="shared" si="88"/>
        <v/>
      </c>
      <c r="R262" s="196">
        <f t="shared" si="73"/>
        <v>115</v>
      </c>
      <c r="S262" s="1">
        <f t="shared" si="82"/>
        <v>204</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204</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4">
        <f t="shared" si="68"/>
        <v>0</v>
      </c>
      <c r="B263" s="64">
        <f t="shared" si="69"/>
        <v>0</v>
      </c>
      <c r="C263" s="57">
        <f t="shared" si="81"/>
        <v>203</v>
      </c>
      <c r="F263" s="59">
        <f>IF(C263&lt;C$6,0,VLOOKUP(C263,index!$A:$M,11,0))</f>
        <v>114</v>
      </c>
      <c r="G263" s="57" t="str">
        <f t="shared" si="70"/>
        <v/>
      </c>
      <c r="H263" s="58" t="str">
        <f>IF(G263="I",$K263,IF(G263="II",$K263-SUM(H$8:H262),IF(G263="III",$K263-SUM(H$8:H262),IF(G263="IV",$K263-SUM(H$8:H262),IF(G263="V",1-SUM(H$8:H262)," ")))))</f>
        <v xml:space="preserve"> </v>
      </c>
      <c r="I263" s="66" t="str">
        <f t="shared" si="71"/>
        <v/>
      </c>
      <c r="L263" s="62" t="str">
        <f t="shared" si="67"/>
        <v xml:space="preserve"> </v>
      </c>
      <c r="P263" s="58" t="str">
        <f>IF(O263="Plus",$K263,IF(O263="Basis",$K263-SUM(P$8:P262),IF(O263="Breedte",$K263-SUM(P$8:P262),IF(O262="Breedte",1-SUM(P$8:P262)," "))))</f>
        <v xml:space="preserve"> </v>
      </c>
      <c r="Q263" s="56" t="str">
        <f t="shared" si="88"/>
        <v/>
      </c>
      <c r="R263" s="196">
        <f t="shared" si="73"/>
        <v>114</v>
      </c>
      <c r="S263" s="1">
        <f t="shared" si="82"/>
        <v>203</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203</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4">
        <f t="shared" si="68"/>
        <v>0</v>
      </c>
      <c r="B264" s="64">
        <f t="shared" si="69"/>
        <v>0</v>
      </c>
      <c r="C264" s="57">
        <f t="shared" si="81"/>
        <v>202</v>
      </c>
      <c r="F264" s="59">
        <f>IF(C264&lt;C$6,0,VLOOKUP(C264,index!$A:$M,11,0))</f>
        <v>114</v>
      </c>
      <c r="G264" s="57" t="str">
        <f t="shared" si="70"/>
        <v/>
      </c>
      <c r="H264" s="58" t="str">
        <f>IF(G264="I",$K264,IF(G264="II",$K264-SUM(H$8:H263),IF(G264="III",$K264-SUM(H$8:H263),IF(G264="IV",$K264-SUM(H$8:H263),IF(G264="V",1-SUM(H$8:H263)," ")))))</f>
        <v xml:space="preserve"> </v>
      </c>
      <c r="I264" s="66" t="str">
        <f t="shared" si="71"/>
        <v/>
      </c>
      <c r="L264" s="62" t="str">
        <f t="shared" ref="L264:L327" si="89">IF(U264=2,"Plus",IF(W264=2,"Basis",IF(X264=2,"Breedte"," ")))</f>
        <v xml:space="preserve"> </v>
      </c>
      <c r="P264" s="58" t="str">
        <f>IF(O264="Plus",$K264,IF(O264="Basis",$K264-SUM(P$8:P263),IF(O264="Breedte",$K264-SUM(P$8:P263),IF(O263="Breedte",1-SUM(P$8:P263)," "))))</f>
        <v xml:space="preserve"> </v>
      </c>
      <c r="Q264" s="56" t="str">
        <f t="shared" si="88"/>
        <v/>
      </c>
      <c r="R264" s="196">
        <f t="shared" si="73"/>
        <v>114</v>
      </c>
      <c r="S264" s="1">
        <f t="shared" si="82"/>
        <v>202</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202</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4">
        <f t="shared" ref="A265:A328" si="90">IF(I265="A",25,IF(I265="B",25,IF(I265="C",25,IF(I265="D",15,IF(I265="E",10,0)))))</f>
        <v>10</v>
      </c>
      <c r="B265" s="64">
        <f t="shared" ref="B265:B328" si="91">IF(G265="I",20,IF(G265="II",20,IF(G265="III",20,IF(G265="IV",20,IF(G265="V",20,0)))))</f>
        <v>20</v>
      </c>
      <c r="C265" s="57">
        <f t="shared" si="81"/>
        <v>201</v>
      </c>
      <c r="F265" s="59">
        <f>IF(C265&lt;C$6,0,VLOOKUP(C265,index!$A:$M,11,0))</f>
        <v>113</v>
      </c>
      <c r="G265" s="57" t="str">
        <f t="shared" ref="G265:G328" si="92">IF(AND(F265&gt;212,F266&lt;213),"I",IF(AND(F265&gt;203,F266&lt;204),"II",IF(AND(F265&gt;195,F266&lt;196),"III",IF(AND(F265&gt;186,F266&lt;187),"IV",IF(AND(F265&gt;109,F266&lt;110),"V","")))))</f>
        <v>V</v>
      </c>
      <c r="H265" s="58">
        <f>IF(G265="I",$K265,IF(G265="II",$K265-SUM(H$8:H264),IF(G265="III",$K265-SUM(H$8:H264),IF(G265="IV",$K265-SUM(H$8:H264),IF(G265="V",1-SUM(H$8:H264)," ")))))</f>
        <v>1</v>
      </c>
      <c r="I265" s="66" t="str">
        <f t="shared" ref="I265:I328" si="93">IF(AND(F265&gt;209,F266&lt;210),"A",IF(AND(F265&gt;199,F266&lt;200),"B",IF(AND(F265&gt;189,F266&lt;190),"C",IF(AND(F265&gt;180,F266&lt;181),"D",IF(AND(F265&gt;109,F266&lt;110),"E","")))))</f>
        <v>E</v>
      </c>
      <c r="L265" s="62" t="str">
        <f t="shared" si="89"/>
        <v xml:space="preserve"> </v>
      </c>
      <c r="P265" s="58" t="str">
        <f>IF(O265="Plus",$K265,IF(O265="Basis",$K265-SUM(P$8:P264),IF(O265="Breedte",$K265-SUM(P$8:P264),IF(O264="Breedte",1-SUM(P$8:P264)," "))))</f>
        <v xml:space="preserve"> </v>
      </c>
      <c r="Q265" s="56" t="str">
        <f t="shared" si="88"/>
        <v/>
      </c>
      <c r="R265" s="196">
        <f t="shared" ref="R265:R328" si="94">F265</f>
        <v>113</v>
      </c>
      <c r="S265" s="1">
        <f t="shared" si="82"/>
        <v>201</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201</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4">
        <f t="shared" si="90"/>
        <v>0</v>
      </c>
      <c r="B266" s="64">
        <f t="shared" si="91"/>
        <v>0</v>
      </c>
      <c r="C266" s="57">
        <f t="shared" ref="C266:C329" si="102">IF(C265-1&lt;C$6,C$6-1,C265-1)</f>
        <v>200</v>
      </c>
      <c r="F266" s="59">
        <f>IF(C266&lt;C$6,0,VLOOKUP(C266,index!$A:$M,11,0))</f>
        <v>0</v>
      </c>
      <c r="G266" s="57" t="str">
        <f t="shared" si="92"/>
        <v/>
      </c>
      <c r="H266" s="58" t="str">
        <f>IF(G266="I",$K266,IF(G266="II",$K266-SUM(H$8:H265),IF(G266="III",$K266-SUM(H$8:H265),IF(G266="IV",$K266-SUM(H$8:H265),IF(G266="V",1-SUM(H$8:H265)," ")))))</f>
        <v xml:space="preserve"> </v>
      </c>
      <c r="I266" s="66" t="str">
        <f t="shared" si="93"/>
        <v/>
      </c>
      <c r="L266" s="62" t="str">
        <f t="shared" si="89"/>
        <v xml:space="preserve"> </v>
      </c>
      <c r="P266" s="58" t="str">
        <f>IF(O266="Plus",$K266,IF(O266="Basis",$K266-SUM(P$8:P265),IF(O266="Breedte",$K266-SUM(P$8:P265),IF(O265="Breedte",1-SUM(P$8:P265)," "))))</f>
        <v xml:space="preserve"> </v>
      </c>
      <c r="Q266" s="56" t="str">
        <f t="shared" si="88"/>
        <v/>
      </c>
      <c r="R266" s="196">
        <f t="shared" si="94"/>
        <v>0</v>
      </c>
      <c r="S266" s="1">
        <f t="shared" ref="S266:S329" si="103">C266</f>
        <v>200</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200</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4">
        <f t="shared" si="90"/>
        <v>0</v>
      </c>
      <c r="B267" s="64">
        <f t="shared" si="91"/>
        <v>0</v>
      </c>
      <c r="C267" s="57">
        <f t="shared" si="102"/>
        <v>200</v>
      </c>
      <c r="F267" s="59">
        <f>IF(C267&lt;C$6,0,VLOOKUP(C267,index!$A:$M,11,0))</f>
        <v>0</v>
      </c>
      <c r="G267" s="57" t="str">
        <f t="shared" si="92"/>
        <v/>
      </c>
      <c r="H267" s="58" t="str">
        <f>IF(G267="I",$K267,IF(G267="II",$K267-SUM(H$8:H266),IF(G267="III",$K267-SUM(H$8:H266),IF(G267="IV",$K267-SUM(H$8:H266),IF(G267="V",1-SUM(H$8:H266)," ")))))</f>
        <v xml:space="preserve"> </v>
      </c>
      <c r="I267" s="66" t="str">
        <f t="shared" si="93"/>
        <v/>
      </c>
      <c r="L267" s="62" t="str">
        <f t="shared" si="89"/>
        <v xml:space="preserve"> </v>
      </c>
      <c r="P267" s="58" t="str">
        <f>IF(O267="Plus",$K267,IF(O267="Basis",$K267-SUM(P$8:P266),IF(O267="Breedte",$K267-SUM(P$8:P266),IF(O266="Breedte",1-SUM(P$8:P266)," "))))</f>
        <v xml:space="preserve"> </v>
      </c>
      <c r="Q267" s="56" t="str">
        <f t="shared" si="88"/>
        <v/>
      </c>
      <c r="R267" s="196">
        <f t="shared" si="94"/>
        <v>0</v>
      </c>
      <c r="S267" s="1">
        <f t="shared" si="103"/>
        <v>200</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200</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4">
        <f t="shared" si="90"/>
        <v>0</v>
      </c>
      <c r="B268" s="64">
        <f t="shared" si="91"/>
        <v>0</v>
      </c>
      <c r="C268" s="57">
        <f t="shared" si="102"/>
        <v>200</v>
      </c>
      <c r="F268" s="59">
        <f>IF(C268&lt;C$6,0,VLOOKUP(C268,index!$A:$M,11,0))</f>
        <v>0</v>
      </c>
      <c r="G268" s="57" t="str">
        <f t="shared" si="92"/>
        <v/>
      </c>
      <c r="H268" s="58" t="str">
        <f>IF(G268="I",$K268,IF(G268="II",$K268-SUM(H$8:H267),IF(G268="III",$K268-SUM(H$8:H267),IF(G268="IV",$K268-SUM(H$8:H267),IF(G268="V",1-SUM(H$8:H267)," ")))))</f>
        <v xml:space="preserve"> </v>
      </c>
      <c r="I268" s="66" t="str">
        <f t="shared" si="93"/>
        <v/>
      </c>
      <c r="L268" s="62" t="str">
        <f t="shared" si="89"/>
        <v xml:space="preserve"> </v>
      </c>
      <c r="P268" s="58" t="str">
        <f>IF(O268="Plus",$K268,IF(O268="Basis",$K268-SUM(P$8:P267),IF(O268="Breedte",$K268-SUM(P$8:P267),IF(O267="Breedte",1-SUM(P$8:P267)," "))))</f>
        <v xml:space="preserve"> </v>
      </c>
      <c r="Q268" s="56" t="str">
        <f t="shared" si="88"/>
        <v/>
      </c>
      <c r="R268" s="196">
        <f t="shared" si="94"/>
        <v>0</v>
      </c>
      <c r="S268" s="1">
        <f t="shared" si="103"/>
        <v>200</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200</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4">
        <f t="shared" si="90"/>
        <v>0</v>
      </c>
      <c r="B269" s="64">
        <f t="shared" si="91"/>
        <v>0</v>
      </c>
      <c r="C269" s="57">
        <f t="shared" si="102"/>
        <v>200</v>
      </c>
      <c r="F269" s="59">
        <f>IF(C269&lt;C$6,0,VLOOKUP(C269,index!$A:$M,11,0))</f>
        <v>0</v>
      </c>
      <c r="G269" s="57" t="str">
        <f t="shared" si="92"/>
        <v/>
      </c>
      <c r="H269" s="58" t="str">
        <f>IF(G269="I",$K269,IF(G269="II",$K269-SUM(H$8:H268),IF(G269="III",$K269-SUM(H$8:H268),IF(G269="IV",$K269-SUM(H$8:H268),IF(G269="V",1-SUM(H$8:H268)," ")))))</f>
        <v xml:space="preserve"> </v>
      </c>
      <c r="I269" s="66" t="str">
        <f t="shared" si="93"/>
        <v/>
      </c>
      <c r="L269" s="62" t="str">
        <f t="shared" si="89"/>
        <v xml:space="preserve"> </v>
      </c>
      <c r="P269" s="58" t="str">
        <f>IF(O269="Plus",$K269,IF(O269="Basis",$K269-SUM(P$8:P268),IF(O269="Breedte",$K269-SUM(P$8:P268),IF(O268="Breedte",1-SUM(P$8:P268)," "))))</f>
        <v xml:space="preserve"> </v>
      </c>
      <c r="Q269" s="56" t="str">
        <f t="shared" si="88"/>
        <v/>
      </c>
      <c r="R269" s="196">
        <f t="shared" si="94"/>
        <v>0</v>
      </c>
      <c r="S269" s="1">
        <f t="shared" si="103"/>
        <v>200</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200</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4">
        <f t="shared" si="90"/>
        <v>0</v>
      </c>
      <c r="B270" s="64">
        <f t="shared" si="91"/>
        <v>0</v>
      </c>
      <c r="C270" s="57">
        <f t="shared" si="102"/>
        <v>200</v>
      </c>
      <c r="F270" s="59">
        <f>IF(C270&lt;C$6,0,VLOOKUP(C270,index!$A:$M,11,0))</f>
        <v>0</v>
      </c>
      <c r="G270" s="57" t="str">
        <f t="shared" si="92"/>
        <v/>
      </c>
      <c r="H270" s="58" t="str">
        <f>IF(G270="I",$K270,IF(G270="II",$K270-SUM(H$8:H269),IF(G270="III",$K270-SUM(H$8:H269),IF(G270="IV",$K270-SUM(H$8:H269),IF(G270="V",1-SUM(H$8:H269)," ")))))</f>
        <v xml:space="preserve"> </v>
      </c>
      <c r="I270" s="66" t="str">
        <f t="shared" si="93"/>
        <v/>
      </c>
      <c r="L270" s="62" t="str">
        <f t="shared" si="89"/>
        <v xml:space="preserve"> </v>
      </c>
      <c r="P270" s="58" t="str">
        <f>IF(O270="Plus",$K270,IF(O270="Basis",$K270-SUM(P$8:P269),IF(O270="Breedte",$K270-SUM(P$8:P269),IF(O269="Breedte",1-SUM(P$8:P269)," "))))</f>
        <v xml:space="preserve"> </v>
      </c>
      <c r="Q270" s="56" t="str">
        <f t="shared" si="88"/>
        <v/>
      </c>
      <c r="R270" s="196">
        <f t="shared" si="94"/>
        <v>0</v>
      </c>
      <c r="S270" s="1">
        <f t="shared" si="103"/>
        <v>200</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200</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4">
        <f t="shared" si="90"/>
        <v>0</v>
      </c>
      <c r="B271" s="64">
        <f t="shared" si="91"/>
        <v>0</v>
      </c>
      <c r="C271" s="57">
        <f t="shared" si="102"/>
        <v>200</v>
      </c>
      <c r="F271" s="59">
        <f>IF(C271&lt;C$6,0,VLOOKUP(C271,index!$A:$M,11,0))</f>
        <v>0</v>
      </c>
      <c r="G271" s="57" t="str">
        <f t="shared" si="92"/>
        <v/>
      </c>
      <c r="H271" s="58" t="str">
        <f>IF(G271="I",$K271,IF(G271="II",$K271-SUM(H$8:H270),IF(G271="III",$K271-SUM(H$8:H270),IF(G271="IV",$K271-SUM(H$8:H270),IF(G271="V",1-SUM(H$8:H270)," ")))))</f>
        <v xml:space="preserve"> </v>
      </c>
      <c r="I271" s="66" t="str">
        <f t="shared" si="93"/>
        <v/>
      </c>
      <c r="L271" s="62" t="str">
        <f t="shared" si="89"/>
        <v xml:space="preserve"> </v>
      </c>
      <c r="P271" s="58" t="str">
        <f>IF(O271="Plus",$K271,IF(O271="Basis",$K271-SUM(P$8:P270),IF(O271="Breedte",$K271-SUM(P$8:P270),IF(O270="Breedte",1-SUM(P$8:P270)," "))))</f>
        <v xml:space="preserve"> </v>
      </c>
      <c r="Q271" s="56" t="str">
        <f t="shared" si="88"/>
        <v/>
      </c>
      <c r="R271" s="196">
        <f t="shared" si="94"/>
        <v>0</v>
      </c>
      <c r="S271" s="1">
        <f t="shared" si="103"/>
        <v>200</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200</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4">
        <f t="shared" si="90"/>
        <v>0</v>
      </c>
      <c r="B272" s="64">
        <f t="shared" si="91"/>
        <v>0</v>
      </c>
      <c r="C272" s="57">
        <f t="shared" si="102"/>
        <v>200</v>
      </c>
      <c r="F272" s="59">
        <f>IF(C272&lt;C$6,0,VLOOKUP(C272,index!$A:$M,11,0))</f>
        <v>0</v>
      </c>
      <c r="G272" s="57" t="str">
        <f t="shared" si="92"/>
        <v/>
      </c>
      <c r="H272" s="58" t="str">
        <f>IF(G272="I",$K272,IF(G272="II",$K272-SUM(H$8:H271),IF(G272="III",$K272-SUM(H$8:H271),IF(G272="IV",$K272-SUM(H$8:H271),IF(G272="V",1-SUM(H$8:H271)," ")))))</f>
        <v xml:space="preserve"> </v>
      </c>
      <c r="I272" s="66" t="str">
        <f t="shared" si="93"/>
        <v/>
      </c>
      <c r="L272" s="62" t="str">
        <f t="shared" si="89"/>
        <v xml:space="preserve"> </v>
      </c>
      <c r="P272" s="58" t="str">
        <f>IF(O272="Plus",$K272,IF(O272="Basis",$K272-SUM(P$8:P271),IF(O272="Breedte",$K272-SUM(P$8:P271),IF(O271="Breedte",1-SUM(P$8:P271)," "))))</f>
        <v xml:space="preserve"> </v>
      </c>
      <c r="Q272" s="56" t="str">
        <f t="shared" si="88"/>
        <v/>
      </c>
      <c r="R272" s="196">
        <f t="shared" si="94"/>
        <v>0</v>
      </c>
      <c r="S272" s="1">
        <f t="shared" si="103"/>
        <v>200</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200</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4">
        <f t="shared" si="90"/>
        <v>0</v>
      </c>
      <c r="B273" s="64">
        <f t="shared" si="91"/>
        <v>0</v>
      </c>
      <c r="C273" s="57">
        <f t="shared" si="102"/>
        <v>200</v>
      </c>
      <c r="F273" s="59">
        <f>IF(C273&lt;C$6,0,VLOOKUP(C273,index!$A:$M,11,0))</f>
        <v>0</v>
      </c>
      <c r="G273" s="57" t="str">
        <f t="shared" si="92"/>
        <v/>
      </c>
      <c r="H273" s="58" t="str">
        <f>IF(G273="I",$K273,IF(G273="II",$K273-SUM(H$8:H272),IF(G273="III",$K273-SUM(H$8:H272),IF(G273="IV",$K273-SUM(H$8:H272),IF(G273="V",1-SUM(H$8:H272)," ")))))</f>
        <v xml:space="preserve"> </v>
      </c>
      <c r="I273" s="66" t="str">
        <f t="shared" si="93"/>
        <v/>
      </c>
      <c r="L273" s="62" t="str">
        <f t="shared" si="89"/>
        <v xml:space="preserve"> </v>
      </c>
      <c r="P273" s="58" t="str">
        <f>IF(O273="Plus",$K273,IF(O273="Basis",$K273-SUM(P$8:P272),IF(O273="Breedte",$K273-SUM(P$8:P272),IF(O272="Breedte",1-SUM(P$8:P272)," "))))</f>
        <v xml:space="preserve"> </v>
      </c>
      <c r="Q273" s="56" t="str">
        <f t="shared" ref="Q273:Q336" si="105">IF(L272="plus",CONCATENATE(E273,", "),IF(L272="basis",IF(E273=0,"",CONCATENATE(E273,", ")),CONCATENATE(Q272,IF(E273=0,"",CONCATENATE(E273,", ")))))</f>
        <v/>
      </c>
      <c r="R273" s="196">
        <f t="shared" si="94"/>
        <v>0</v>
      </c>
      <c r="S273" s="1">
        <f t="shared" si="103"/>
        <v>200</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200</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4">
        <f t="shared" si="90"/>
        <v>0</v>
      </c>
      <c r="B274" s="64">
        <f t="shared" si="91"/>
        <v>0</v>
      </c>
      <c r="C274" s="57">
        <f t="shared" si="102"/>
        <v>200</v>
      </c>
      <c r="F274" s="59">
        <f>IF(C274&lt;C$6,0,VLOOKUP(C274,index!$A:$M,11,0))</f>
        <v>0</v>
      </c>
      <c r="G274" s="57" t="str">
        <f t="shared" si="92"/>
        <v/>
      </c>
      <c r="H274" s="58" t="str">
        <f>IF(G274="I",$K274,IF(G274="II",$K274-SUM(H$8:H273),IF(G274="III",$K274-SUM(H$8:H273),IF(G274="IV",$K274-SUM(H$8:H273),IF(G274="V",1-SUM(H$8:H273)," ")))))</f>
        <v xml:space="preserve"> </v>
      </c>
      <c r="I274" s="66" t="str">
        <f t="shared" si="93"/>
        <v/>
      </c>
      <c r="L274" s="62" t="str">
        <f t="shared" si="89"/>
        <v xml:space="preserve"> </v>
      </c>
      <c r="P274" s="58" t="str">
        <f>IF(O274="Plus",$K274,IF(O274="Basis",$K274-SUM(P$8:P273),IF(O274="Breedte",$K274-SUM(P$8:P273),IF(O273="Breedte",1-SUM(P$8:P273)," "))))</f>
        <v xml:space="preserve"> </v>
      </c>
      <c r="Q274" s="56" t="str">
        <f t="shared" si="105"/>
        <v/>
      </c>
      <c r="R274" s="196">
        <f t="shared" si="94"/>
        <v>0</v>
      </c>
      <c r="S274" s="1">
        <f t="shared" si="103"/>
        <v>200</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200</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4">
        <f t="shared" si="90"/>
        <v>0</v>
      </c>
      <c r="B275" s="64">
        <f t="shared" si="91"/>
        <v>0</v>
      </c>
      <c r="C275" s="57">
        <f t="shared" si="102"/>
        <v>200</v>
      </c>
      <c r="F275" s="59">
        <f>IF(C275&lt;C$6,0,VLOOKUP(C275,index!$A:$M,11,0))</f>
        <v>0</v>
      </c>
      <c r="G275" s="57" t="str">
        <f t="shared" si="92"/>
        <v/>
      </c>
      <c r="H275" s="58" t="str">
        <f>IF(G275="I",$K275,IF(G275="II",$K275-SUM(H$8:H274),IF(G275="III",$K275-SUM(H$8:H274),IF(G275="IV",$K275-SUM(H$8:H274),IF(G275="V",1-SUM(H$8:H274)," ")))))</f>
        <v xml:space="preserve"> </v>
      </c>
      <c r="I275" s="66" t="str">
        <f t="shared" si="93"/>
        <v/>
      </c>
      <c r="L275" s="62" t="str">
        <f t="shared" si="89"/>
        <v xml:space="preserve"> </v>
      </c>
      <c r="P275" s="58" t="str">
        <f>IF(O275="Plus",$K275,IF(O275="Basis",$K275-SUM(P$8:P274),IF(O275="Breedte",$K275-SUM(P$8:P274),IF(O274="Breedte",1-SUM(P$8:P274)," "))))</f>
        <v xml:space="preserve"> </v>
      </c>
      <c r="Q275" s="56" t="str">
        <f t="shared" si="105"/>
        <v/>
      </c>
      <c r="R275" s="196">
        <f t="shared" si="94"/>
        <v>0</v>
      </c>
      <c r="S275" s="1">
        <f t="shared" si="103"/>
        <v>200</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200</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4">
        <f t="shared" si="90"/>
        <v>0</v>
      </c>
      <c r="B276" s="64">
        <f t="shared" si="91"/>
        <v>0</v>
      </c>
      <c r="C276" s="57">
        <f t="shared" si="102"/>
        <v>200</v>
      </c>
      <c r="F276" s="59">
        <f>IF(C276&lt;C$6,0,VLOOKUP(C276,index!$A:$M,11,0))</f>
        <v>0</v>
      </c>
      <c r="G276" s="57" t="str">
        <f t="shared" si="92"/>
        <v/>
      </c>
      <c r="H276" s="58" t="str">
        <f>IF(G276="I",$K276,IF(G276="II",$K276-SUM(H$8:H275),IF(G276="III",$K276-SUM(H$8:H275),IF(G276="IV",$K276-SUM(H$8:H275),IF(G276="V",1-SUM(H$8:H275)," ")))))</f>
        <v xml:space="preserve"> </v>
      </c>
      <c r="I276" s="66" t="str">
        <f t="shared" si="93"/>
        <v/>
      </c>
      <c r="L276" s="62" t="str">
        <f t="shared" si="89"/>
        <v xml:space="preserve"> </v>
      </c>
      <c r="P276" s="58" t="str">
        <f>IF(O276="Plus",$K276,IF(O276="Basis",$K276-SUM(P$8:P275),IF(O276="Breedte",$K276-SUM(P$8:P275),IF(O275="Breedte",1-SUM(P$8:P275)," "))))</f>
        <v xml:space="preserve"> </v>
      </c>
      <c r="Q276" s="56" t="str">
        <f t="shared" si="105"/>
        <v/>
      </c>
      <c r="R276" s="196">
        <f t="shared" si="94"/>
        <v>0</v>
      </c>
      <c r="S276" s="1">
        <f t="shared" si="103"/>
        <v>200</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200</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4">
        <f t="shared" si="90"/>
        <v>0</v>
      </c>
      <c r="B277" s="64">
        <f t="shared" si="91"/>
        <v>0</v>
      </c>
      <c r="C277" s="57">
        <f t="shared" si="102"/>
        <v>200</v>
      </c>
      <c r="F277" s="59">
        <f>IF(C277&lt;C$6,0,VLOOKUP(C277,index!$A:$M,11,0))</f>
        <v>0</v>
      </c>
      <c r="G277" s="57" t="str">
        <f t="shared" si="92"/>
        <v/>
      </c>
      <c r="H277" s="58" t="str">
        <f>IF(G277="I",$K277,IF(G277="II",$K277-SUM(H$8:H276),IF(G277="III",$K277-SUM(H$8:H276),IF(G277="IV",$K277-SUM(H$8:H276),IF(G277="V",1-SUM(H$8:H276)," ")))))</f>
        <v xml:space="preserve"> </v>
      </c>
      <c r="I277" s="66" t="str">
        <f t="shared" si="93"/>
        <v/>
      </c>
      <c r="L277" s="62" t="str">
        <f t="shared" si="89"/>
        <v xml:space="preserve"> </v>
      </c>
      <c r="P277" s="58" t="str">
        <f>IF(O277="Plus",$K277,IF(O277="Basis",$K277-SUM(P$8:P276),IF(O277="Breedte",$K277-SUM(P$8:P276),IF(O276="Breedte",1-SUM(P$8:P276)," "))))</f>
        <v xml:space="preserve"> </v>
      </c>
      <c r="Q277" s="56" t="str">
        <f t="shared" si="105"/>
        <v/>
      </c>
      <c r="R277" s="196">
        <f t="shared" si="94"/>
        <v>0</v>
      </c>
      <c r="S277" s="1">
        <f t="shared" si="103"/>
        <v>200</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200</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4">
        <f t="shared" si="90"/>
        <v>0</v>
      </c>
      <c r="B278" s="64">
        <f t="shared" si="91"/>
        <v>0</v>
      </c>
      <c r="C278" s="57">
        <f t="shared" si="102"/>
        <v>200</v>
      </c>
      <c r="F278" s="59">
        <f>IF(C278&lt;C$6,0,VLOOKUP(C278,index!$A:$M,11,0))</f>
        <v>0</v>
      </c>
      <c r="G278" s="57" t="str">
        <f t="shared" si="92"/>
        <v/>
      </c>
      <c r="H278" s="58" t="str">
        <f>IF(G278="I",$K278,IF(G278="II",$K278-SUM(H$8:H277),IF(G278="III",$K278-SUM(H$8:H277),IF(G278="IV",$K278-SUM(H$8:H277),IF(G278="V",1-SUM(H$8:H277)," ")))))</f>
        <v xml:space="preserve"> </v>
      </c>
      <c r="I278" s="66" t="str">
        <f t="shared" si="93"/>
        <v/>
      </c>
      <c r="L278" s="62" t="str">
        <f t="shared" si="89"/>
        <v xml:space="preserve"> </v>
      </c>
      <c r="P278" s="58" t="str">
        <f>IF(O278="Plus",$K278,IF(O278="Basis",$K278-SUM(P$8:P277),IF(O278="Breedte",$K278-SUM(P$8:P277),IF(O277="Breedte",1-SUM(P$8:P277)," "))))</f>
        <v xml:space="preserve"> </v>
      </c>
      <c r="Q278" s="56" t="str">
        <f t="shared" si="105"/>
        <v/>
      </c>
      <c r="R278" s="196">
        <f t="shared" si="94"/>
        <v>0</v>
      </c>
      <c r="S278" s="1">
        <f t="shared" si="103"/>
        <v>200</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200</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4">
        <f t="shared" si="90"/>
        <v>0</v>
      </c>
      <c r="B279" s="64">
        <f t="shared" si="91"/>
        <v>0</v>
      </c>
      <c r="C279" s="57">
        <f t="shared" si="102"/>
        <v>200</v>
      </c>
      <c r="F279" s="59">
        <f>IF(C279&lt;C$6,0,VLOOKUP(C279,index!$A:$M,11,0))</f>
        <v>0</v>
      </c>
      <c r="G279" s="57" t="str">
        <f t="shared" si="92"/>
        <v/>
      </c>
      <c r="H279" s="58" t="str">
        <f>IF(G279="I",$K279,IF(G279="II",$K279-SUM(H$8:H278),IF(G279="III",$K279-SUM(H$8:H278),IF(G279="IV",$K279-SUM(H$8:H278),IF(G279="V",1-SUM(H$8:H278)," ")))))</f>
        <v xml:space="preserve"> </v>
      </c>
      <c r="I279" s="66" t="str">
        <f t="shared" si="93"/>
        <v/>
      </c>
      <c r="L279" s="62" t="str">
        <f t="shared" si="89"/>
        <v xml:space="preserve"> </v>
      </c>
      <c r="P279" s="58" t="str">
        <f>IF(O279="Plus",$K279,IF(O279="Basis",$K279-SUM(P$8:P278),IF(O279="Breedte",$K279-SUM(P$8:P278),IF(O278="Breedte",1-SUM(P$8:P278)," "))))</f>
        <v xml:space="preserve"> </v>
      </c>
      <c r="Q279" s="56" t="str">
        <f t="shared" si="105"/>
        <v/>
      </c>
      <c r="R279" s="196">
        <f t="shared" si="94"/>
        <v>0</v>
      </c>
      <c r="S279" s="1">
        <f t="shared" si="103"/>
        <v>200</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200</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4">
        <f t="shared" si="90"/>
        <v>0</v>
      </c>
      <c r="B280" s="64">
        <f t="shared" si="91"/>
        <v>0</v>
      </c>
      <c r="C280" s="57">
        <f t="shared" si="102"/>
        <v>200</v>
      </c>
      <c r="F280" s="59">
        <f>IF(C280&lt;C$6,0,VLOOKUP(C280,index!$A:$M,11,0))</f>
        <v>0</v>
      </c>
      <c r="G280" s="57" t="str">
        <f t="shared" si="92"/>
        <v/>
      </c>
      <c r="H280" s="58" t="str">
        <f>IF(G280="I",$K280,IF(G280="II",$K280-SUM(H$8:H279),IF(G280="III",$K280-SUM(H$8:H279),IF(G280="IV",$K280-SUM(H$8:H279),IF(G280="V",1-SUM(H$8:H279)," ")))))</f>
        <v xml:space="preserve"> </v>
      </c>
      <c r="I280" s="66" t="str">
        <f t="shared" si="93"/>
        <v/>
      </c>
      <c r="L280" s="62" t="str">
        <f t="shared" si="89"/>
        <v xml:space="preserve"> </v>
      </c>
      <c r="P280" s="58" t="str">
        <f>IF(O280="Plus",$K280,IF(O280="Basis",$K280-SUM(P$8:P279),IF(O280="Breedte",$K280-SUM(P$8:P279),IF(O279="Breedte",1-SUM(P$8:P279)," "))))</f>
        <v xml:space="preserve"> </v>
      </c>
      <c r="Q280" s="56" t="str">
        <f t="shared" si="105"/>
        <v/>
      </c>
      <c r="R280" s="196">
        <f t="shared" si="94"/>
        <v>0</v>
      </c>
      <c r="S280" s="1">
        <f t="shared" si="103"/>
        <v>200</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200</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4">
        <f t="shared" si="90"/>
        <v>0</v>
      </c>
      <c r="B281" s="64">
        <f t="shared" si="91"/>
        <v>0</v>
      </c>
      <c r="C281" s="57">
        <f t="shared" si="102"/>
        <v>200</v>
      </c>
      <c r="F281" s="59">
        <f>IF(C281&lt;C$6,0,VLOOKUP(C281,index!$A:$M,11,0))</f>
        <v>0</v>
      </c>
      <c r="G281" s="57" t="str">
        <f t="shared" si="92"/>
        <v/>
      </c>
      <c r="H281" s="58" t="str">
        <f>IF(G281="I",$K281,IF(G281="II",$K281-SUM(H$8:H280),IF(G281="III",$K281-SUM(H$8:H280),IF(G281="IV",$K281-SUM(H$8:H280),IF(G281="V",1-SUM(H$8:H280)," ")))))</f>
        <v xml:space="preserve"> </v>
      </c>
      <c r="I281" s="66" t="str">
        <f t="shared" si="93"/>
        <v/>
      </c>
      <c r="L281" s="62" t="str">
        <f t="shared" si="89"/>
        <v xml:space="preserve"> </v>
      </c>
      <c r="P281" s="58" t="str">
        <f>IF(O281="Plus",$K281,IF(O281="Basis",$K281-SUM(P$8:P280),IF(O281="Breedte",$K281-SUM(P$8:P280),IF(O280="Breedte",1-SUM(P$8:P280)," "))))</f>
        <v xml:space="preserve"> </v>
      </c>
      <c r="Q281" s="56" t="str">
        <f t="shared" si="105"/>
        <v/>
      </c>
      <c r="R281" s="196">
        <f t="shared" si="94"/>
        <v>0</v>
      </c>
      <c r="S281" s="1">
        <f t="shared" si="103"/>
        <v>200</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200</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4">
        <f t="shared" si="90"/>
        <v>0</v>
      </c>
      <c r="B282" s="64">
        <f t="shared" si="91"/>
        <v>0</v>
      </c>
      <c r="C282" s="57">
        <f t="shared" si="102"/>
        <v>200</v>
      </c>
      <c r="F282" s="59">
        <f>IF(C282&lt;C$6,0,VLOOKUP(C282,index!$A:$M,11,0))</f>
        <v>0</v>
      </c>
      <c r="G282" s="57" t="str">
        <f t="shared" si="92"/>
        <v/>
      </c>
      <c r="H282" s="58" t="str">
        <f>IF(G282="I",$K282,IF(G282="II",$K282-SUM(H$8:H281),IF(G282="III",$K282-SUM(H$8:H281),IF(G282="IV",$K282-SUM(H$8:H281),IF(G282="V",1-SUM(H$8:H281)," ")))))</f>
        <v xml:space="preserve"> </v>
      </c>
      <c r="I282" s="66" t="str">
        <f t="shared" si="93"/>
        <v/>
      </c>
      <c r="L282" s="62" t="str">
        <f t="shared" si="89"/>
        <v xml:space="preserve"> </v>
      </c>
      <c r="P282" s="58" t="str">
        <f>IF(O282="Plus",$K282,IF(O282="Basis",$K282-SUM(P$8:P281),IF(O282="Breedte",$K282-SUM(P$8:P281),IF(O281="Breedte",1-SUM(P$8:P281)," "))))</f>
        <v xml:space="preserve"> </v>
      </c>
      <c r="Q282" s="56" t="str">
        <f t="shared" si="105"/>
        <v/>
      </c>
      <c r="R282" s="196">
        <f t="shared" si="94"/>
        <v>0</v>
      </c>
      <c r="S282" s="1">
        <f t="shared" si="103"/>
        <v>200</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200</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4">
        <f t="shared" si="90"/>
        <v>0</v>
      </c>
      <c r="B283" s="64">
        <f t="shared" si="91"/>
        <v>0</v>
      </c>
      <c r="C283" s="57">
        <f t="shared" si="102"/>
        <v>200</v>
      </c>
      <c r="F283" s="59">
        <f>IF(C283&lt;C$6,0,VLOOKUP(C283,index!$A:$M,11,0))</f>
        <v>0</v>
      </c>
      <c r="G283" s="57" t="str">
        <f t="shared" si="92"/>
        <v/>
      </c>
      <c r="H283" s="58" t="str">
        <f>IF(G283="I",$K283,IF(G283="II",$K283-SUM(H$8:H282),IF(G283="III",$K283-SUM(H$8:H282),IF(G283="IV",$K283-SUM(H$8:H282),IF(G283="V",1-SUM(H$8:H282)," ")))))</f>
        <v xml:space="preserve"> </v>
      </c>
      <c r="I283" s="66" t="str">
        <f t="shared" si="93"/>
        <v/>
      </c>
      <c r="L283" s="62" t="str">
        <f t="shared" si="89"/>
        <v xml:space="preserve"> </v>
      </c>
      <c r="P283" s="58" t="str">
        <f>IF(O283="Plus",$K283,IF(O283="Basis",$K283-SUM(P$8:P282),IF(O283="Breedte",$K283-SUM(P$8:P282),IF(O282="Breedte",1-SUM(P$8:P282)," "))))</f>
        <v xml:space="preserve"> </v>
      </c>
      <c r="Q283" s="56" t="str">
        <f t="shared" si="105"/>
        <v/>
      </c>
      <c r="R283" s="196">
        <f t="shared" si="94"/>
        <v>0</v>
      </c>
      <c r="S283" s="1">
        <f t="shared" si="103"/>
        <v>200</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200</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4">
        <f t="shared" si="90"/>
        <v>0</v>
      </c>
      <c r="B284" s="64">
        <f t="shared" si="91"/>
        <v>0</v>
      </c>
      <c r="C284" s="57">
        <f t="shared" si="102"/>
        <v>200</v>
      </c>
      <c r="F284" s="59">
        <f>IF(C284&lt;C$6,0,VLOOKUP(C284,index!$A:$M,11,0))</f>
        <v>0</v>
      </c>
      <c r="G284" s="57" t="str">
        <f t="shared" si="92"/>
        <v/>
      </c>
      <c r="H284" s="58" t="str">
        <f>IF(G284="I",$K284,IF(G284="II",$K284-SUM(H$8:H283),IF(G284="III",$K284-SUM(H$8:H283),IF(G284="IV",$K284-SUM(H$8:H283),IF(G284="V",1-SUM(H$8:H283)," ")))))</f>
        <v xml:space="preserve"> </v>
      </c>
      <c r="I284" s="66" t="str">
        <f t="shared" si="93"/>
        <v/>
      </c>
      <c r="L284" s="62" t="str">
        <f t="shared" si="89"/>
        <v xml:space="preserve"> </v>
      </c>
      <c r="P284" s="58" t="str">
        <f>IF(O284="Plus",$K284,IF(O284="Basis",$K284-SUM(P$8:P283),IF(O284="Breedte",$K284-SUM(P$8:P283),IF(O283="Breedte",1-SUM(P$8:P283)," "))))</f>
        <v xml:space="preserve"> </v>
      </c>
      <c r="Q284" s="56" t="str">
        <f t="shared" si="105"/>
        <v/>
      </c>
      <c r="R284" s="196">
        <f t="shared" si="94"/>
        <v>0</v>
      </c>
      <c r="S284" s="1">
        <f t="shared" si="103"/>
        <v>200</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200</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4">
        <f t="shared" si="90"/>
        <v>0</v>
      </c>
      <c r="B285" s="64">
        <f t="shared" si="91"/>
        <v>0</v>
      </c>
      <c r="C285" s="57">
        <f t="shared" si="102"/>
        <v>200</v>
      </c>
      <c r="F285" s="59">
        <f>IF(C285&lt;C$6,0,VLOOKUP(C285,index!$A:$M,11,0))</f>
        <v>0</v>
      </c>
      <c r="G285" s="57" t="str">
        <f t="shared" si="92"/>
        <v/>
      </c>
      <c r="H285" s="58" t="str">
        <f>IF(G285="I",$K285,IF(G285="II",$K285-SUM(H$8:H284),IF(G285="III",$K285-SUM(H$8:H284),IF(G285="IV",$K285-SUM(H$8:H284),IF(G285="V",1-SUM(H$8:H284)," ")))))</f>
        <v xml:space="preserve"> </v>
      </c>
      <c r="I285" s="66" t="str">
        <f t="shared" si="93"/>
        <v/>
      </c>
      <c r="L285" s="62" t="str">
        <f t="shared" si="89"/>
        <v xml:space="preserve"> </v>
      </c>
      <c r="P285" s="58" t="str">
        <f>IF(O285="Plus",$K285,IF(O285="Basis",$K285-SUM(P$8:P284),IF(O285="Breedte",$K285-SUM(P$8:P284),IF(O284="Breedte",1-SUM(P$8:P284)," "))))</f>
        <v xml:space="preserve"> </v>
      </c>
      <c r="Q285" s="56" t="str">
        <f t="shared" si="105"/>
        <v/>
      </c>
      <c r="R285" s="196">
        <f t="shared" si="94"/>
        <v>0</v>
      </c>
      <c r="S285" s="1">
        <f t="shared" si="103"/>
        <v>200</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200</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4">
        <f t="shared" si="90"/>
        <v>0</v>
      </c>
      <c r="B286" s="64">
        <f t="shared" si="91"/>
        <v>0</v>
      </c>
      <c r="C286" s="57">
        <f t="shared" si="102"/>
        <v>200</v>
      </c>
      <c r="F286" s="59">
        <f>IF(C286&lt;C$6,0,VLOOKUP(C286,index!$A:$M,11,0))</f>
        <v>0</v>
      </c>
      <c r="G286" s="57" t="str">
        <f t="shared" si="92"/>
        <v/>
      </c>
      <c r="H286" s="58" t="str">
        <f>IF(G286="I",$K286,IF(G286="II",$K286-SUM(H$8:H285),IF(G286="III",$K286-SUM(H$8:H285),IF(G286="IV",$K286-SUM(H$8:H285),IF(G286="V",1-SUM(H$8:H285)," ")))))</f>
        <v xml:space="preserve"> </v>
      </c>
      <c r="I286" s="66" t="str">
        <f t="shared" si="93"/>
        <v/>
      </c>
      <c r="L286" s="62" t="str">
        <f t="shared" si="89"/>
        <v xml:space="preserve"> </v>
      </c>
      <c r="P286" s="58" t="str">
        <f>IF(O286="Plus",$K286,IF(O286="Basis",$K286-SUM(P$8:P285),IF(O286="Breedte",$K286-SUM(P$8:P285),IF(O285="Breedte",1-SUM(P$8:P285)," "))))</f>
        <v xml:space="preserve"> </v>
      </c>
      <c r="Q286" s="56" t="str">
        <f t="shared" si="105"/>
        <v/>
      </c>
      <c r="R286" s="196">
        <f t="shared" si="94"/>
        <v>0</v>
      </c>
      <c r="S286" s="1">
        <f t="shared" si="103"/>
        <v>200</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200</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4">
        <f t="shared" si="90"/>
        <v>0</v>
      </c>
      <c r="B287" s="64">
        <f t="shared" si="91"/>
        <v>0</v>
      </c>
      <c r="C287" s="57">
        <f t="shared" si="102"/>
        <v>200</v>
      </c>
      <c r="F287" s="59">
        <f>IF(C287&lt;C$6,0,VLOOKUP(C287,index!$A:$M,11,0))</f>
        <v>0</v>
      </c>
      <c r="G287" s="57" t="str">
        <f t="shared" si="92"/>
        <v/>
      </c>
      <c r="H287" s="58" t="str">
        <f>IF(G287="I",$K287,IF(G287="II",$K287-SUM(H$8:H286),IF(G287="III",$K287-SUM(H$8:H286),IF(G287="IV",$K287-SUM(H$8:H286),IF(G287="V",1-SUM(H$8:H286)," ")))))</f>
        <v xml:space="preserve"> </v>
      </c>
      <c r="I287" s="66" t="str">
        <f t="shared" si="93"/>
        <v/>
      </c>
      <c r="L287" s="62" t="str">
        <f t="shared" si="89"/>
        <v xml:space="preserve"> </v>
      </c>
      <c r="P287" s="58" t="str">
        <f>IF(O287="Plus",$K287,IF(O287="Basis",$K287-SUM(P$8:P286),IF(O287="Breedte",$K287-SUM(P$8:P286),IF(O286="Breedte",1-SUM(P$8:P286)," "))))</f>
        <v xml:space="preserve"> </v>
      </c>
      <c r="Q287" s="56" t="str">
        <f t="shared" si="105"/>
        <v/>
      </c>
      <c r="R287" s="196">
        <f t="shared" si="94"/>
        <v>0</v>
      </c>
      <c r="S287" s="1">
        <f t="shared" si="103"/>
        <v>200</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200</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4">
        <f t="shared" si="90"/>
        <v>0</v>
      </c>
      <c r="B288" s="64">
        <f t="shared" si="91"/>
        <v>0</v>
      </c>
      <c r="C288" s="57">
        <f t="shared" si="102"/>
        <v>200</v>
      </c>
      <c r="F288" s="59">
        <f>IF(C288&lt;C$6,0,VLOOKUP(C288,index!$A:$M,11,0))</f>
        <v>0</v>
      </c>
      <c r="G288" s="57" t="str">
        <f t="shared" si="92"/>
        <v/>
      </c>
      <c r="H288" s="58" t="str">
        <f>IF(G288="I",$K288,IF(G288="II",$K288-SUM(H$8:H287),IF(G288="III",$K288-SUM(H$8:H287),IF(G288="IV",$K288-SUM(H$8:H287),IF(G288="V",1-SUM(H$8:H287)," ")))))</f>
        <v xml:space="preserve"> </v>
      </c>
      <c r="I288" s="66" t="str">
        <f t="shared" si="93"/>
        <v/>
      </c>
      <c r="L288" s="62" t="str">
        <f t="shared" si="89"/>
        <v xml:space="preserve"> </v>
      </c>
      <c r="P288" s="58" t="str">
        <f>IF(O288="Plus",$K288,IF(O288="Basis",$K288-SUM(P$8:P287),IF(O288="Breedte",$K288-SUM(P$8:P287),IF(O287="Breedte",1-SUM(P$8:P287)," "))))</f>
        <v xml:space="preserve"> </v>
      </c>
      <c r="Q288" s="56" t="str">
        <f t="shared" si="105"/>
        <v/>
      </c>
      <c r="R288" s="196">
        <f t="shared" si="94"/>
        <v>0</v>
      </c>
      <c r="S288" s="1">
        <f t="shared" si="103"/>
        <v>200</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200</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4">
        <f t="shared" si="90"/>
        <v>0</v>
      </c>
      <c r="B289" s="64">
        <f t="shared" si="91"/>
        <v>0</v>
      </c>
      <c r="C289" s="57">
        <f t="shared" si="102"/>
        <v>200</v>
      </c>
      <c r="F289" s="59">
        <f>IF(C289&lt;C$6,0,VLOOKUP(C289,index!$A:$M,11,0))</f>
        <v>0</v>
      </c>
      <c r="G289" s="57" t="str">
        <f t="shared" si="92"/>
        <v/>
      </c>
      <c r="H289" s="58" t="str">
        <f>IF(G289="I",$K289,IF(G289="II",$K289-SUM(H$8:H288),IF(G289="III",$K289-SUM(H$8:H288),IF(G289="IV",$K289-SUM(H$8:H288),IF(G289="V",1-SUM(H$8:H288)," ")))))</f>
        <v xml:space="preserve"> </v>
      </c>
      <c r="I289" s="66" t="str">
        <f t="shared" si="93"/>
        <v/>
      </c>
      <c r="L289" s="62" t="str">
        <f t="shared" si="89"/>
        <v xml:space="preserve"> </v>
      </c>
      <c r="P289" s="58" t="str">
        <f>IF(O289="Plus",$K289,IF(O289="Basis",$K289-SUM(P$8:P288),IF(O289="Breedte",$K289-SUM(P$8:P288),IF(O288="Breedte",1-SUM(P$8:P288)," "))))</f>
        <v xml:space="preserve"> </v>
      </c>
      <c r="Q289" s="56" t="str">
        <f t="shared" si="105"/>
        <v/>
      </c>
      <c r="R289" s="196">
        <f t="shared" si="94"/>
        <v>0</v>
      </c>
      <c r="S289" s="1">
        <f t="shared" si="103"/>
        <v>200</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200</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4">
        <f t="shared" si="90"/>
        <v>0</v>
      </c>
      <c r="B290" s="64">
        <f t="shared" si="91"/>
        <v>0</v>
      </c>
      <c r="C290" s="57">
        <f t="shared" si="102"/>
        <v>200</v>
      </c>
      <c r="F290" s="59">
        <f>IF(C290&lt;C$6,0,VLOOKUP(C290,index!$A:$M,11,0))</f>
        <v>0</v>
      </c>
      <c r="G290" s="57" t="str">
        <f t="shared" si="92"/>
        <v/>
      </c>
      <c r="H290" s="58" t="str">
        <f>IF(G290="I",$K290,IF(G290="II",$K290-SUM(H$8:H289),IF(G290="III",$K290-SUM(H$8:H289),IF(G290="IV",$K290-SUM(H$8:H289),IF(G290="V",1-SUM(H$8:H289)," ")))))</f>
        <v xml:space="preserve"> </v>
      </c>
      <c r="I290" s="66" t="str">
        <f t="shared" si="93"/>
        <v/>
      </c>
      <c r="L290" s="62" t="str">
        <f t="shared" si="89"/>
        <v xml:space="preserve"> </v>
      </c>
      <c r="P290" s="58" t="str">
        <f>IF(O290="Plus",$K290,IF(O290="Basis",$K290-SUM(P$8:P289),IF(O290="Breedte",$K290-SUM(P$8:P289),IF(O289="Breedte",1-SUM(P$8:P289)," "))))</f>
        <v xml:space="preserve"> </v>
      </c>
      <c r="Q290" s="56" t="str">
        <f t="shared" si="105"/>
        <v/>
      </c>
      <c r="R290" s="196">
        <f t="shared" si="94"/>
        <v>0</v>
      </c>
      <c r="S290" s="1">
        <f t="shared" si="103"/>
        <v>200</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200</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4">
        <f t="shared" si="90"/>
        <v>0</v>
      </c>
      <c r="B291" s="64">
        <f t="shared" si="91"/>
        <v>0</v>
      </c>
      <c r="C291" s="57">
        <f t="shared" si="102"/>
        <v>200</v>
      </c>
      <c r="F291" s="59">
        <f>IF(C291&lt;C$6,0,VLOOKUP(C291,index!$A:$M,11,0))</f>
        <v>0</v>
      </c>
      <c r="G291" s="57" t="str">
        <f t="shared" si="92"/>
        <v/>
      </c>
      <c r="H291" s="58" t="str">
        <f>IF(G291="I",$K291,IF(G291="II",$K291-SUM(H$8:H290),IF(G291="III",$K291-SUM(H$8:H290),IF(G291="IV",$K291-SUM(H$8:H290),IF(G291="V",1-SUM(H$8:H290)," ")))))</f>
        <v xml:space="preserve"> </v>
      </c>
      <c r="I291" s="66" t="str">
        <f t="shared" si="93"/>
        <v/>
      </c>
      <c r="L291" s="62" t="str">
        <f t="shared" si="89"/>
        <v xml:space="preserve"> </v>
      </c>
      <c r="P291" s="58" t="str">
        <f>IF(O291="Plus",$K291,IF(O291="Basis",$K291-SUM(P$8:P290),IF(O291="Breedte",$K291-SUM(P$8:P290),IF(O290="Breedte",1-SUM(P$8:P290)," "))))</f>
        <v xml:space="preserve"> </v>
      </c>
      <c r="Q291" s="56" t="str">
        <f t="shared" si="105"/>
        <v/>
      </c>
      <c r="R291" s="196">
        <f t="shared" si="94"/>
        <v>0</v>
      </c>
      <c r="S291" s="1">
        <f t="shared" si="103"/>
        <v>200</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200</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4">
        <f t="shared" si="90"/>
        <v>0</v>
      </c>
      <c r="B292" s="64">
        <f t="shared" si="91"/>
        <v>0</v>
      </c>
      <c r="C292" s="57">
        <f t="shared" si="102"/>
        <v>200</v>
      </c>
      <c r="F292" s="59">
        <f>IF(C292&lt;C$6,0,VLOOKUP(C292,index!$A:$M,11,0))</f>
        <v>0</v>
      </c>
      <c r="G292" s="57" t="str">
        <f t="shared" si="92"/>
        <v/>
      </c>
      <c r="H292" s="58" t="str">
        <f>IF(G292="I",$K292,IF(G292="II",$K292-SUM(H$8:H291),IF(G292="III",$K292-SUM(H$8:H291),IF(G292="IV",$K292-SUM(H$8:H291),IF(G292="V",1-SUM(H$8:H291)," ")))))</f>
        <v xml:space="preserve"> </v>
      </c>
      <c r="I292" s="66" t="str">
        <f t="shared" si="93"/>
        <v/>
      </c>
      <c r="L292" s="62" t="str">
        <f t="shared" si="89"/>
        <v xml:space="preserve"> </v>
      </c>
      <c r="P292" s="58" t="str">
        <f>IF(O292="Plus",$K292,IF(O292="Basis",$K292-SUM(P$8:P291),IF(O292="Breedte",$K292-SUM(P$8:P291),IF(O291="Breedte",1-SUM(P$8:P291)," "))))</f>
        <v xml:space="preserve"> </v>
      </c>
      <c r="Q292" s="56" t="str">
        <f t="shared" si="105"/>
        <v/>
      </c>
      <c r="R292" s="196">
        <f t="shared" si="94"/>
        <v>0</v>
      </c>
      <c r="S292" s="1">
        <f t="shared" si="103"/>
        <v>200</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200</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4">
        <f t="shared" si="90"/>
        <v>0</v>
      </c>
      <c r="B293" s="64">
        <f t="shared" si="91"/>
        <v>0</v>
      </c>
      <c r="C293" s="57">
        <f t="shared" si="102"/>
        <v>200</v>
      </c>
      <c r="F293" s="59">
        <f>IF(C293&lt;C$6,0,VLOOKUP(C293,index!$A:$M,11,0))</f>
        <v>0</v>
      </c>
      <c r="G293" s="57" t="str">
        <f t="shared" si="92"/>
        <v/>
      </c>
      <c r="H293" s="58" t="str">
        <f>IF(G293="I",$K293,IF(G293="II",$K293-SUM(H$8:H292),IF(G293="III",$K293-SUM(H$8:H292),IF(G293="IV",$K293-SUM(H$8:H292),IF(G293="V",1-SUM(H$8:H292)," ")))))</f>
        <v xml:space="preserve"> </v>
      </c>
      <c r="I293" s="66" t="str">
        <f t="shared" si="93"/>
        <v/>
      </c>
      <c r="L293" s="62" t="str">
        <f t="shared" si="89"/>
        <v xml:space="preserve"> </v>
      </c>
      <c r="P293" s="58" t="str">
        <f>IF(O293="Plus",$K293,IF(O293="Basis",$K293-SUM(P$8:P292),IF(O293="Breedte",$K293-SUM(P$8:P292),IF(O292="Breedte",1-SUM(P$8:P292)," "))))</f>
        <v xml:space="preserve"> </v>
      </c>
      <c r="Q293" s="56" t="str">
        <f t="shared" si="105"/>
        <v/>
      </c>
      <c r="R293" s="196">
        <f t="shared" si="94"/>
        <v>0</v>
      </c>
      <c r="S293" s="1">
        <f t="shared" si="103"/>
        <v>200</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200</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4">
        <f t="shared" si="90"/>
        <v>0</v>
      </c>
      <c r="B294" s="64">
        <f t="shared" si="91"/>
        <v>0</v>
      </c>
      <c r="C294" s="57">
        <f t="shared" si="102"/>
        <v>200</v>
      </c>
      <c r="F294" s="59">
        <f>IF(C294&lt;C$6,0,VLOOKUP(C294,index!$A:$M,11,0))</f>
        <v>0</v>
      </c>
      <c r="G294" s="57" t="str">
        <f t="shared" si="92"/>
        <v/>
      </c>
      <c r="H294" s="58" t="str">
        <f>IF(G294="I",$K294,IF(G294="II",$K294-SUM(H$8:H293),IF(G294="III",$K294-SUM(H$8:H293),IF(G294="IV",$K294-SUM(H$8:H293),IF(G294="V",1-SUM(H$8:H293)," ")))))</f>
        <v xml:space="preserve"> </v>
      </c>
      <c r="I294" s="66" t="str">
        <f t="shared" si="93"/>
        <v/>
      </c>
      <c r="L294" s="62" t="str">
        <f t="shared" si="89"/>
        <v xml:space="preserve"> </v>
      </c>
      <c r="P294" s="58" t="str">
        <f>IF(O294="Plus",$K294,IF(O294="Basis",$K294-SUM(P$8:P293),IF(O294="Breedte",$K294-SUM(P$8:P293),IF(O293="Breedte",1-SUM(P$8:P293)," "))))</f>
        <v xml:space="preserve"> </v>
      </c>
      <c r="Q294" s="56" t="str">
        <f t="shared" si="105"/>
        <v/>
      </c>
      <c r="R294" s="196">
        <f t="shared" si="94"/>
        <v>0</v>
      </c>
      <c r="S294" s="1">
        <f t="shared" si="103"/>
        <v>200</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200</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4">
        <f t="shared" si="90"/>
        <v>0</v>
      </c>
      <c r="B295" s="64">
        <f t="shared" si="91"/>
        <v>0</v>
      </c>
      <c r="C295" s="57">
        <f t="shared" si="102"/>
        <v>200</v>
      </c>
      <c r="F295" s="59">
        <f>IF(C295&lt;C$6,0,VLOOKUP(C295,index!$A:$M,11,0))</f>
        <v>0</v>
      </c>
      <c r="G295" s="57" t="str">
        <f t="shared" si="92"/>
        <v/>
      </c>
      <c r="H295" s="58" t="str">
        <f>IF(G295="I",$K295,IF(G295="II",$K295-SUM(H$8:H294),IF(G295="III",$K295-SUM(H$8:H294),IF(G295="IV",$K295-SUM(H$8:H294),IF(G295="V",1-SUM(H$8:H294)," ")))))</f>
        <v xml:space="preserve"> </v>
      </c>
      <c r="I295" s="66" t="str">
        <f t="shared" si="93"/>
        <v/>
      </c>
      <c r="L295" s="62" t="str">
        <f t="shared" si="89"/>
        <v xml:space="preserve"> </v>
      </c>
      <c r="P295" s="58" t="str">
        <f>IF(O295="Plus",$K295,IF(O295="Basis",$K295-SUM(P$8:P294),IF(O295="Breedte",$K295-SUM(P$8:P294),IF(O294="Breedte",1-SUM(P$8:P294)," "))))</f>
        <v xml:space="preserve"> </v>
      </c>
      <c r="Q295" s="56" t="str">
        <f t="shared" si="105"/>
        <v/>
      </c>
      <c r="R295" s="196">
        <f t="shared" si="94"/>
        <v>0</v>
      </c>
      <c r="S295" s="1">
        <f t="shared" si="103"/>
        <v>200</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200</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4">
        <f t="shared" si="90"/>
        <v>0</v>
      </c>
      <c r="B296" s="64">
        <f t="shared" si="91"/>
        <v>0</v>
      </c>
      <c r="C296" s="57">
        <f t="shared" si="102"/>
        <v>200</v>
      </c>
      <c r="F296" s="59">
        <f>IF(C296&lt;C$6,0,VLOOKUP(C296,index!$A:$M,11,0))</f>
        <v>0</v>
      </c>
      <c r="G296" s="57" t="str">
        <f t="shared" si="92"/>
        <v/>
      </c>
      <c r="H296" s="58" t="str">
        <f>IF(G296="I",$K296,IF(G296="II",$K296-SUM(H$8:H295),IF(G296="III",$K296-SUM(H$8:H295),IF(G296="IV",$K296-SUM(H$8:H295),IF(G296="V",1-SUM(H$8:H295)," ")))))</f>
        <v xml:space="preserve"> </v>
      </c>
      <c r="I296" s="66" t="str">
        <f t="shared" si="93"/>
        <v/>
      </c>
      <c r="L296" s="62" t="str">
        <f t="shared" si="89"/>
        <v xml:space="preserve"> </v>
      </c>
      <c r="P296" s="58" t="str">
        <f>IF(O296="Plus",$K296,IF(O296="Basis",$K296-SUM(P$8:P295),IF(O296="Breedte",$K296-SUM(P$8:P295),IF(O295="Breedte",1-SUM(P$8:P295)," "))))</f>
        <v xml:space="preserve"> </v>
      </c>
      <c r="Q296" s="56" t="str">
        <f t="shared" si="105"/>
        <v/>
      </c>
      <c r="R296" s="196">
        <f t="shared" si="94"/>
        <v>0</v>
      </c>
      <c r="S296" s="1">
        <f t="shared" si="103"/>
        <v>200</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200</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4">
        <f t="shared" si="90"/>
        <v>0</v>
      </c>
      <c r="B297" s="64">
        <f t="shared" si="91"/>
        <v>0</v>
      </c>
      <c r="C297" s="57">
        <f t="shared" si="102"/>
        <v>200</v>
      </c>
      <c r="F297" s="59">
        <f>IF(C297&lt;C$6,0,VLOOKUP(C297,index!$A:$M,11,0))</f>
        <v>0</v>
      </c>
      <c r="G297" s="57" t="str">
        <f t="shared" si="92"/>
        <v/>
      </c>
      <c r="H297" s="58" t="str">
        <f>IF(G297="I",$K297,IF(G297="II",$K297-SUM(H$8:H296),IF(G297="III",$K297-SUM(H$8:H296),IF(G297="IV",$K297-SUM(H$8:H296),IF(G297="V",1-SUM(H$8:H296)," ")))))</f>
        <v xml:space="preserve"> </v>
      </c>
      <c r="I297" s="66" t="str">
        <f t="shared" si="93"/>
        <v/>
      </c>
      <c r="L297" s="62" t="str">
        <f t="shared" si="89"/>
        <v xml:space="preserve"> </v>
      </c>
      <c r="P297" s="58" t="str">
        <f>IF(O297="Plus",$K297,IF(O297="Basis",$K297-SUM(P$8:P296),IF(O297="Breedte",$K297-SUM(P$8:P296),IF(O296="Breedte",1-SUM(P$8:P296)," "))))</f>
        <v xml:space="preserve"> </v>
      </c>
      <c r="Q297" s="56" t="str">
        <f t="shared" si="105"/>
        <v/>
      </c>
      <c r="R297" s="196">
        <f t="shared" si="94"/>
        <v>0</v>
      </c>
      <c r="S297" s="1">
        <f t="shared" si="103"/>
        <v>200</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200</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4">
        <f t="shared" si="90"/>
        <v>0</v>
      </c>
      <c r="B298" s="64">
        <f t="shared" si="91"/>
        <v>0</v>
      </c>
      <c r="C298" s="57">
        <f t="shared" si="102"/>
        <v>200</v>
      </c>
      <c r="F298" s="59">
        <f>IF(C298&lt;C$6,0,VLOOKUP(C298,index!$A:$M,11,0))</f>
        <v>0</v>
      </c>
      <c r="G298" s="57" t="str">
        <f t="shared" si="92"/>
        <v/>
      </c>
      <c r="H298" s="58" t="str">
        <f>IF(G298="I",$K298,IF(G298="II",$K298-SUM(H$8:H297),IF(G298="III",$K298-SUM(H$8:H297),IF(G298="IV",$K298-SUM(H$8:H297),IF(G298="V",1-SUM(H$8:H297)," ")))))</f>
        <v xml:space="preserve"> </v>
      </c>
      <c r="I298" s="66" t="str">
        <f t="shared" si="93"/>
        <v/>
      </c>
      <c r="L298" s="62" t="str">
        <f t="shared" si="89"/>
        <v xml:space="preserve"> </v>
      </c>
      <c r="P298" s="58" t="str">
        <f>IF(O298="Plus",$K298,IF(O298="Basis",$K298-SUM(P$8:P297),IF(O298="Breedte",$K298-SUM(P$8:P297),IF(O297="Breedte",1-SUM(P$8:P297)," "))))</f>
        <v xml:space="preserve"> </v>
      </c>
      <c r="Q298" s="56" t="str">
        <f t="shared" si="105"/>
        <v/>
      </c>
      <c r="R298" s="196">
        <f t="shared" si="94"/>
        <v>0</v>
      </c>
      <c r="S298" s="1">
        <f t="shared" si="103"/>
        <v>200</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200</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4">
        <f t="shared" si="90"/>
        <v>0</v>
      </c>
      <c r="B299" s="64">
        <f t="shared" si="91"/>
        <v>0</v>
      </c>
      <c r="C299" s="57">
        <f t="shared" si="102"/>
        <v>200</v>
      </c>
      <c r="F299" s="59">
        <f>IF(C299&lt;C$6,0,VLOOKUP(C299,index!$A:$M,11,0))</f>
        <v>0</v>
      </c>
      <c r="G299" s="57" t="str">
        <f t="shared" si="92"/>
        <v/>
      </c>
      <c r="H299" s="58" t="str">
        <f>IF(G299="I",$K299,IF(G299="II",$K299-SUM(H$8:H298),IF(G299="III",$K299-SUM(H$8:H298),IF(G299="IV",$K299-SUM(H$8:H298),IF(G299="V",1-SUM(H$8:H298)," ")))))</f>
        <v xml:space="preserve"> </v>
      </c>
      <c r="I299" s="66" t="str">
        <f t="shared" si="93"/>
        <v/>
      </c>
      <c r="L299" s="62" t="str">
        <f t="shared" si="89"/>
        <v xml:space="preserve"> </v>
      </c>
      <c r="P299" s="58" t="str">
        <f>IF(O299="Plus",$K299,IF(O299="Basis",$K299-SUM(P$8:P298),IF(O299="Breedte",$K299-SUM(P$8:P298),IF(O298="Breedte",1-SUM(P$8:P298)," "))))</f>
        <v xml:space="preserve"> </v>
      </c>
      <c r="Q299" s="56" t="str">
        <f t="shared" si="105"/>
        <v/>
      </c>
      <c r="R299" s="196">
        <f t="shared" si="94"/>
        <v>0</v>
      </c>
      <c r="S299" s="1">
        <f t="shared" si="103"/>
        <v>200</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200</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4">
        <f t="shared" si="90"/>
        <v>0</v>
      </c>
      <c r="B300" s="64">
        <f t="shared" si="91"/>
        <v>0</v>
      </c>
      <c r="C300" s="57">
        <f t="shared" si="102"/>
        <v>200</v>
      </c>
      <c r="F300" s="59">
        <f>IF(C300&lt;C$6,0,VLOOKUP(C300,index!$A:$M,11,0))</f>
        <v>0</v>
      </c>
      <c r="G300" s="57" t="str">
        <f t="shared" si="92"/>
        <v/>
      </c>
      <c r="H300" s="58" t="str">
        <f>IF(G300="I",$K300,IF(G300="II",$K300-SUM(H$8:H299),IF(G300="III",$K300-SUM(H$8:H299),IF(G300="IV",$K300-SUM(H$8:H299),IF(G300="V",1-SUM(H$8:H299)," ")))))</f>
        <v xml:space="preserve"> </v>
      </c>
      <c r="I300" s="66" t="str">
        <f t="shared" si="93"/>
        <v/>
      </c>
      <c r="L300" s="62" t="str">
        <f t="shared" si="89"/>
        <v xml:space="preserve"> </v>
      </c>
      <c r="P300" s="58" t="str">
        <f>IF(O300="Plus",$K300,IF(O300="Basis",$K300-SUM(P$8:P299),IF(O300="Breedte",$K300-SUM(P$8:P299),IF(O299="Breedte",1-SUM(P$8:P299)," "))))</f>
        <v xml:space="preserve"> </v>
      </c>
      <c r="Q300" s="56" t="str">
        <f t="shared" si="105"/>
        <v/>
      </c>
      <c r="R300" s="196">
        <f t="shared" si="94"/>
        <v>0</v>
      </c>
      <c r="S300" s="1">
        <f t="shared" si="103"/>
        <v>200</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200</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4">
        <f t="shared" si="90"/>
        <v>0</v>
      </c>
      <c r="B301" s="64">
        <f t="shared" si="91"/>
        <v>0</v>
      </c>
      <c r="C301" s="57">
        <f t="shared" si="102"/>
        <v>200</v>
      </c>
      <c r="F301" s="59">
        <f>IF(C301&lt;C$6,0,VLOOKUP(C301,index!$A:$M,11,0))</f>
        <v>0</v>
      </c>
      <c r="G301" s="57" t="str">
        <f t="shared" si="92"/>
        <v/>
      </c>
      <c r="H301" s="58" t="str">
        <f>IF(G301="I",$K301,IF(G301="II",$K301-SUM(H$8:H300),IF(G301="III",$K301-SUM(H$8:H300),IF(G301="IV",$K301-SUM(H$8:H300),IF(G301="V",1-SUM(H$8:H300)," ")))))</f>
        <v xml:space="preserve"> </v>
      </c>
      <c r="I301" s="66" t="str">
        <f t="shared" si="93"/>
        <v/>
      </c>
      <c r="L301" s="62" t="str">
        <f t="shared" si="89"/>
        <v xml:space="preserve"> </v>
      </c>
      <c r="P301" s="58" t="str">
        <f>IF(O301="Plus",$K301,IF(O301="Basis",$K301-SUM(P$8:P300),IF(O301="Breedte",$K301-SUM(P$8:P300),IF(O300="Breedte",1-SUM(P$8:P300)," "))))</f>
        <v xml:space="preserve"> </v>
      </c>
      <c r="Q301" s="56" t="str">
        <f t="shared" si="105"/>
        <v/>
      </c>
      <c r="R301" s="196">
        <f t="shared" si="94"/>
        <v>0</v>
      </c>
      <c r="S301" s="1">
        <f t="shared" si="103"/>
        <v>200</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200</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4">
        <f t="shared" si="90"/>
        <v>0</v>
      </c>
      <c r="B302" s="64">
        <f t="shared" si="91"/>
        <v>0</v>
      </c>
      <c r="C302" s="57">
        <f t="shared" si="102"/>
        <v>200</v>
      </c>
      <c r="F302" s="59">
        <f>IF(C302&lt;C$6,0,VLOOKUP(C302,index!$A:$M,11,0))</f>
        <v>0</v>
      </c>
      <c r="G302" s="57" t="str">
        <f t="shared" si="92"/>
        <v/>
      </c>
      <c r="H302" s="58" t="str">
        <f>IF(G302="I",$K302,IF(G302="II",$K302-SUM(H$8:H301),IF(G302="III",$K302-SUM(H$8:H301),IF(G302="IV",$K302-SUM(H$8:H301),IF(G302="V",1-SUM(H$8:H301)," ")))))</f>
        <v xml:space="preserve"> </v>
      </c>
      <c r="I302" s="66" t="str">
        <f t="shared" si="93"/>
        <v/>
      </c>
      <c r="L302" s="62" t="str">
        <f t="shared" si="89"/>
        <v xml:space="preserve"> </v>
      </c>
      <c r="P302" s="58" t="str">
        <f>IF(O302="Plus",$K302,IF(O302="Basis",$K302-SUM(P$8:P301),IF(O302="Breedte",$K302-SUM(P$8:P301),IF(O301="Breedte",1-SUM(P$8:P301)," "))))</f>
        <v xml:space="preserve"> </v>
      </c>
      <c r="Q302" s="56" t="str">
        <f t="shared" si="105"/>
        <v/>
      </c>
      <c r="R302" s="196">
        <f t="shared" si="94"/>
        <v>0</v>
      </c>
      <c r="S302" s="1">
        <f t="shared" si="103"/>
        <v>200</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200</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4">
        <f t="shared" si="90"/>
        <v>0</v>
      </c>
      <c r="B303" s="64">
        <f t="shared" si="91"/>
        <v>0</v>
      </c>
      <c r="C303" s="57">
        <f t="shared" si="102"/>
        <v>200</v>
      </c>
      <c r="F303" s="59">
        <f>IF(C303&lt;C$6,0,VLOOKUP(C303,index!$A:$M,11,0))</f>
        <v>0</v>
      </c>
      <c r="G303" s="57" t="str">
        <f t="shared" si="92"/>
        <v/>
      </c>
      <c r="H303" s="58" t="str">
        <f>IF(G303="I",$K303,IF(G303="II",$K303-SUM(H$8:H302),IF(G303="III",$K303-SUM(H$8:H302),IF(G303="IV",$K303-SUM(H$8:H302),IF(G303="V",1-SUM(H$8:H302)," ")))))</f>
        <v xml:space="preserve"> </v>
      </c>
      <c r="I303" s="66" t="str">
        <f t="shared" si="93"/>
        <v/>
      </c>
      <c r="L303" s="62" t="str">
        <f t="shared" si="89"/>
        <v xml:space="preserve"> </v>
      </c>
      <c r="P303" s="58" t="str">
        <f>IF(O303="Plus",$K303,IF(O303="Basis",$K303-SUM(P$8:P302),IF(O303="Breedte",$K303-SUM(P$8:P302),IF(O302="Breedte",1-SUM(P$8:P302)," "))))</f>
        <v xml:space="preserve"> </v>
      </c>
      <c r="Q303" s="56" t="str">
        <f t="shared" si="105"/>
        <v/>
      </c>
      <c r="R303" s="196">
        <f t="shared" si="94"/>
        <v>0</v>
      </c>
      <c r="S303" s="1">
        <f t="shared" si="103"/>
        <v>200</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200</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4">
        <f t="shared" si="90"/>
        <v>0</v>
      </c>
      <c r="B304" s="64">
        <f t="shared" si="91"/>
        <v>0</v>
      </c>
      <c r="C304" s="57">
        <f t="shared" si="102"/>
        <v>200</v>
      </c>
      <c r="F304" s="59">
        <f>IF(C304&lt;C$6,0,VLOOKUP(C304,index!$A:$M,11,0))</f>
        <v>0</v>
      </c>
      <c r="G304" s="57" t="str">
        <f t="shared" si="92"/>
        <v/>
      </c>
      <c r="H304" s="58" t="str">
        <f>IF(G304="I",$K304,IF(G304="II",$K304-SUM(H$8:H303),IF(G304="III",$K304-SUM(H$8:H303),IF(G304="IV",$K304-SUM(H$8:H303),IF(G304="V",1-SUM(H$8:H303)," ")))))</f>
        <v xml:space="preserve"> </v>
      </c>
      <c r="I304" s="66" t="str">
        <f t="shared" si="93"/>
        <v/>
      </c>
      <c r="L304" s="62" t="str">
        <f t="shared" si="89"/>
        <v xml:space="preserve"> </v>
      </c>
      <c r="P304" s="58" t="str">
        <f>IF(O304="Plus",$K304,IF(O304="Basis",$K304-SUM(P$8:P303),IF(O304="Breedte",$K304-SUM(P$8:P303),IF(O303="Breedte",1-SUM(P$8:P303)," "))))</f>
        <v xml:space="preserve"> </v>
      </c>
      <c r="Q304" s="56" t="str">
        <f t="shared" si="105"/>
        <v/>
      </c>
      <c r="R304" s="196">
        <f t="shared" si="94"/>
        <v>0</v>
      </c>
      <c r="S304" s="1">
        <f t="shared" si="103"/>
        <v>200</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200</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4">
        <f t="shared" si="90"/>
        <v>0</v>
      </c>
      <c r="B305" s="64">
        <f t="shared" si="91"/>
        <v>0</v>
      </c>
      <c r="C305" s="57">
        <f t="shared" si="102"/>
        <v>200</v>
      </c>
      <c r="F305" s="59">
        <f>IF(C305&lt;C$6,0,VLOOKUP(C305,index!$A:$M,11,0))</f>
        <v>0</v>
      </c>
      <c r="G305" s="57" t="str">
        <f t="shared" si="92"/>
        <v/>
      </c>
      <c r="H305" s="58" t="str">
        <f>IF(G305="I",$K305,IF(G305="II",$K305-SUM(H$8:H304),IF(G305="III",$K305-SUM(H$8:H304),IF(G305="IV",$K305-SUM(H$8:H304),IF(G305="V",1-SUM(H$8:H304)," ")))))</f>
        <v xml:space="preserve"> </v>
      </c>
      <c r="I305" s="66" t="str">
        <f t="shared" si="93"/>
        <v/>
      </c>
      <c r="L305" s="62" t="str">
        <f t="shared" si="89"/>
        <v xml:space="preserve"> </v>
      </c>
      <c r="P305" s="58" t="str">
        <f>IF(O305="Plus",$K305,IF(O305="Basis",$K305-SUM(P$8:P304),IF(O305="Breedte",$K305-SUM(P$8:P304),IF(O304="Breedte",1-SUM(P$8:P304)," "))))</f>
        <v xml:space="preserve"> </v>
      </c>
      <c r="Q305" s="56" t="str">
        <f t="shared" si="105"/>
        <v/>
      </c>
      <c r="R305" s="196">
        <f t="shared" si="94"/>
        <v>0</v>
      </c>
      <c r="S305" s="1">
        <f t="shared" si="103"/>
        <v>200</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200</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4">
        <f t="shared" si="90"/>
        <v>0</v>
      </c>
      <c r="B306" s="64">
        <f t="shared" si="91"/>
        <v>0</v>
      </c>
      <c r="C306" s="57">
        <f t="shared" si="102"/>
        <v>200</v>
      </c>
      <c r="F306" s="59">
        <f>IF(C306&lt;C$6,0,VLOOKUP(C306,index!$A:$M,11,0))</f>
        <v>0</v>
      </c>
      <c r="G306" s="57" t="str">
        <f t="shared" si="92"/>
        <v/>
      </c>
      <c r="H306" s="58" t="str">
        <f>IF(G306="I",$K306,IF(G306="II",$K306-SUM(H$8:H305),IF(G306="III",$K306-SUM(H$8:H305),IF(G306="IV",$K306-SUM(H$8:H305),IF(G306="V",1-SUM(H$8:H305)," ")))))</f>
        <v xml:space="preserve"> </v>
      </c>
      <c r="I306" s="66" t="str">
        <f t="shared" si="93"/>
        <v/>
      </c>
      <c r="L306" s="62" t="str">
        <f t="shared" si="89"/>
        <v xml:space="preserve"> </v>
      </c>
      <c r="P306" s="58" t="str">
        <f>IF(O306="Plus",$K306,IF(O306="Basis",$K306-SUM(P$8:P305),IF(O306="Breedte",$K306-SUM(P$8:P305),IF(O305="Breedte",1-SUM(P$8:P305)," "))))</f>
        <v xml:space="preserve"> </v>
      </c>
      <c r="Q306" s="56" t="str">
        <f t="shared" si="105"/>
        <v/>
      </c>
      <c r="R306" s="196">
        <f t="shared" si="94"/>
        <v>0</v>
      </c>
      <c r="S306" s="1">
        <f t="shared" si="103"/>
        <v>200</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200</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4">
        <f t="shared" si="90"/>
        <v>0</v>
      </c>
      <c r="B307" s="64">
        <f t="shared" si="91"/>
        <v>0</v>
      </c>
      <c r="C307" s="57">
        <f t="shared" si="102"/>
        <v>200</v>
      </c>
      <c r="F307" s="59">
        <f>IF(C307&lt;C$6,0,VLOOKUP(C307,index!$A:$M,11,0))</f>
        <v>0</v>
      </c>
      <c r="G307" s="57" t="str">
        <f t="shared" si="92"/>
        <v/>
      </c>
      <c r="H307" s="58" t="str">
        <f>IF(G307="I",$K307,IF(G307="II",$K307-SUM(H$8:H306),IF(G307="III",$K307-SUM(H$8:H306),IF(G307="IV",$K307-SUM(H$8:H306),IF(G307="V",1-SUM(H$8:H306)," ")))))</f>
        <v xml:space="preserve"> </v>
      </c>
      <c r="I307" s="66" t="str">
        <f t="shared" si="93"/>
        <v/>
      </c>
      <c r="L307" s="62" t="str">
        <f t="shared" si="89"/>
        <v xml:space="preserve"> </v>
      </c>
      <c r="P307" s="58" t="str">
        <f>IF(O307="Plus",$K307,IF(O307="Basis",$K307-SUM(P$8:P306),IF(O307="Breedte",$K307-SUM(P$8:P306),IF(O306="Breedte",1-SUM(P$8:P306)," "))))</f>
        <v xml:space="preserve"> </v>
      </c>
      <c r="Q307" s="56" t="str">
        <f t="shared" si="105"/>
        <v/>
      </c>
      <c r="R307" s="196">
        <f t="shared" si="94"/>
        <v>0</v>
      </c>
      <c r="S307" s="1">
        <f t="shared" si="103"/>
        <v>200</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200</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4">
        <f t="shared" si="90"/>
        <v>0</v>
      </c>
      <c r="B308" s="64">
        <f t="shared" si="91"/>
        <v>0</v>
      </c>
      <c r="C308" s="57">
        <f t="shared" si="102"/>
        <v>200</v>
      </c>
      <c r="F308" s="59">
        <f>IF(C308&lt;C$6,0,VLOOKUP(C308,index!$A:$M,11,0))</f>
        <v>0</v>
      </c>
      <c r="G308" s="57" t="str">
        <f t="shared" si="92"/>
        <v/>
      </c>
      <c r="H308" s="58" t="str">
        <f>IF(G308="I",$K308,IF(G308="II",$K308-SUM(H$8:H307),IF(G308="III",$K308-SUM(H$8:H307),IF(G308="IV",$K308-SUM(H$8:H307),IF(G308="V",1-SUM(H$8:H307)," ")))))</f>
        <v xml:space="preserve"> </v>
      </c>
      <c r="I308" s="66" t="str">
        <f t="shared" si="93"/>
        <v/>
      </c>
      <c r="L308" s="62" t="str">
        <f t="shared" si="89"/>
        <v xml:space="preserve"> </v>
      </c>
      <c r="P308" s="58" t="str">
        <f>IF(O308="Plus",$K308,IF(O308="Basis",$K308-SUM(P$8:P307),IF(O308="Breedte",$K308-SUM(P$8:P307),IF(O307="Breedte",1-SUM(P$8:P307)," "))))</f>
        <v xml:space="preserve"> </v>
      </c>
      <c r="Q308" s="56" t="str">
        <f t="shared" si="105"/>
        <v/>
      </c>
      <c r="R308" s="196">
        <f t="shared" si="94"/>
        <v>0</v>
      </c>
      <c r="S308" s="1">
        <f t="shared" si="103"/>
        <v>200</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200</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4">
        <f t="shared" si="90"/>
        <v>0</v>
      </c>
      <c r="B309" s="64">
        <f t="shared" si="91"/>
        <v>0</v>
      </c>
      <c r="C309" s="57">
        <f t="shared" si="102"/>
        <v>200</v>
      </c>
      <c r="F309" s="59">
        <f>IF(C309&lt;C$6,0,VLOOKUP(C309,index!$A:$M,11,0))</f>
        <v>0</v>
      </c>
      <c r="G309" s="57" t="str">
        <f t="shared" si="92"/>
        <v/>
      </c>
      <c r="H309" s="58" t="str">
        <f>IF(G309="I",$K309,IF(G309="II",$K309-SUM(H$8:H308),IF(G309="III",$K309-SUM(H$8:H308),IF(G309="IV",$K309-SUM(H$8:H308),IF(G309="V",1-SUM(H$8:H308)," ")))))</f>
        <v xml:space="preserve"> </v>
      </c>
      <c r="I309" s="66" t="str">
        <f t="shared" si="93"/>
        <v/>
      </c>
      <c r="L309" s="62" t="str">
        <f t="shared" si="89"/>
        <v xml:space="preserve"> </v>
      </c>
      <c r="P309" s="58" t="str">
        <f>IF(O309="Plus",$K309,IF(O309="Basis",$K309-SUM(P$8:P308),IF(O309="Breedte",$K309-SUM(P$8:P308),IF(O308="Breedte",1-SUM(P$8:P308)," "))))</f>
        <v xml:space="preserve"> </v>
      </c>
      <c r="Q309" s="56" t="str">
        <f t="shared" si="105"/>
        <v/>
      </c>
      <c r="R309" s="196">
        <f t="shared" si="94"/>
        <v>0</v>
      </c>
      <c r="S309" s="1">
        <f t="shared" si="103"/>
        <v>200</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200</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4">
        <f t="shared" si="90"/>
        <v>0</v>
      </c>
      <c r="B310" s="64">
        <f t="shared" si="91"/>
        <v>0</v>
      </c>
      <c r="C310" s="57">
        <f t="shared" si="102"/>
        <v>200</v>
      </c>
      <c r="F310" s="59">
        <f>IF(C310&lt;C$6,0,VLOOKUP(C310,index!$A:$M,11,0))</f>
        <v>0</v>
      </c>
      <c r="G310" s="57" t="str">
        <f t="shared" si="92"/>
        <v/>
      </c>
      <c r="H310" s="58" t="str">
        <f>IF(G310="I",$K310,IF(G310="II",$K310-SUM(H$8:H309),IF(G310="III",$K310-SUM(H$8:H309),IF(G310="IV",$K310-SUM(H$8:H309),IF(G310="V",1-SUM(H$8:H309)," ")))))</f>
        <v xml:space="preserve"> </v>
      </c>
      <c r="I310" s="66" t="str">
        <f t="shared" si="93"/>
        <v/>
      </c>
      <c r="L310" s="62" t="str">
        <f t="shared" si="89"/>
        <v xml:space="preserve"> </v>
      </c>
      <c r="P310" s="58" t="str">
        <f>IF(O310="Plus",$K310,IF(O310="Basis",$K310-SUM(P$8:P309),IF(O310="Breedte",$K310-SUM(P$8:P309),IF(O309="Breedte",1-SUM(P$8:P309)," "))))</f>
        <v xml:space="preserve"> </v>
      </c>
      <c r="Q310" s="56" t="str">
        <f t="shared" si="105"/>
        <v/>
      </c>
      <c r="R310" s="196">
        <f t="shared" si="94"/>
        <v>0</v>
      </c>
      <c r="S310" s="1">
        <f t="shared" si="103"/>
        <v>200</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200</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4">
        <f t="shared" si="90"/>
        <v>0</v>
      </c>
      <c r="B311" s="64">
        <f t="shared" si="91"/>
        <v>0</v>
      </c>
      <c r="C311" s="57">
        <f t="shared" si="102"/>
        <v>200</v>
      </c>
      <c r="F311" s="59">
        <f>IF(C311&lt;C$6,0,VLOOKUP(C311,index!$A:$M,11,0))</f>
        <v>0</v>
      </c>
      <c r="G311" s="57" t="str">
        <f t="shared" si="92"/>
        <v/>
      </c>
      <c r="H311" s="58" t="str">
        <f>IF(G311="I",$K311,IF(G311="II",$K311-SUM(H$8:H310),IF(G311="III",$K311-SUM(H$8:H310),IF(G311="IV",$K311-SUM(H$8:H310),IF(G311="V",1-SUM(H$8:H310)," ")))))</f>
        <v xml:space="preserve"> </v>
      </c>
      <c r="I311" s="66" t="str">
        <f t="shared" si="93"/>
        <v/>
      </c>
      <c r="L311" s="62" t="str">
        <f t="shared" si="89"/>
        <v xml:space="preserve"> </v>
      </c>
      <c r="P311" s="58" t="str">
        <f>IF(O311="Plus",$K311,IF(O311="Basis",$K311-SUM(P$8:P310),IF(O311="Breedte",$K311-SUM(P$8:P310),IF(O310="Breedte",1-SUM(P$8:P310)," "))))</f>
        <v xml:space="preserve"> </v>
      </c>
      <c r="Q311" s="56" t="str">
        <f t="shared" si="105"/>
        <v/>
      </c>
      <c r="R311" s="196">
        <f t="shared" si="94"/>
        <v>0</v>
      </c>
      <c r="S311" s="1">
        <f t="shared" si="103"/>
        <v>200</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200</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4">
        <f t="shared" si="90"/>
        <v>0</v>
      </c>
      <c r="B312" s="64">
        <f t="shared" si="91"/>
        <v>0</v>
      </c>
      <c r="C312" s="57">
        <f t="shared" si="102"/>
        <v>200</v>
      </c>
      <c r="F312" s="59">
        <f>IF(C312&lt;C$6,0,VLOOKUP(C312,index!$A:$M,11,0))</f>
        <v>0</v>
      </c>
      <c r="G312" s="57" t="str">
        <f t="shared" si="92"/>
        <v/>
      </c>
      <c r="H312" s="58" t="str">
        <f>IF(G312="I",$K312,IF(G312="II",$K312-SUM(H$8:H311),IF(G312="III",$K312-SUM(H$8:H311),IF(G312="IV",$K312-SUM(H$8:H311),IF(G312="V",1-SUM(H$8:H311)," ")))))</f>
        <v xml:space="preserve"> </v>
      </c>
      <c r="I312" s="66" t="str">
        <f t="shared" si="93"/>
        <v/>
      </c>
      <c r="L312" s="62" t="str">
        <f t="shared" si="89"/>
        <v xml:space="preserve"> </v>
      </c>
      <c r="P312" s="58" t="str">
        <f>IF(O312="Plus",$K312,IF(O312="Basis",$K312-SUM(P$8:P311),IF(O312="Breedte",$K312-SUM(P$8:P311),IF(O311="Breedte",1-SUM(P$8:P311)," "))))</f>
        <v xml:space="preserve"> </v>
      </c>
      <c r="Q312" s="56" t="str">
        <f t="shared" si="105"/>
        <v/>
      </c>
      <c r="R312" s="196">
        <f t="shared" si="94"/>
        <v>0</v>
      </c>
      <c r="S312" s="1">
        <f t="shared" si="103"/>
        <v>200</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200</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4">
        <f t="shared" si="90"/>
        <v>0</v>
      </c>
      <c r="B313" s="64">
        <f t="shared" si="91"/>
        <v>0</v>
      </c>
      <c r="C313" s="57">
        <f t="shared" si="102"/>
        <v>200</v>
      </c>
      <c r="F313" s="59">
        <f>IF(C313&lt;C$6,0,VLOOKUP(C313,index!$A:$M,11,0))</f>
        <v>0</v>
      </c>
      <c r="G313" s="57" t="str">
        <f t="shared" si="92"/>
        <v/>
      </c>
      <c r="H313" s="58" t="str">
        <f>IF(G313="I",$K313,IF(G313="II",$K313-SUM(H$8:H312),IF(G313="III",$K313-SUM(H$8:H312),IF(G313="IV",$K313-SUM(H$8:H312),IF(G313="V",1-SUM(H$8:H312)," ")))))</f>
        <v xml:space="preserve"> </v>
      </c>
      <c r="I313" s="66" t="str">
        <f t="shared" si="93"/>
        <v/>
      </c>
      <c r="L313" s="62" t="str">
        <f t="shared" si="89"/>
        <v xml:space="preserve"> </v>
      </c>
      <c r="P313" s="58" t="str">
        <f>IF(O313="Plus",$K313,IF(O313="Basis",$K313-SUM(P$8:P312),IF(O313="Breedte",$K313-SUM(P$8:P312),IF(O312="Breedte",1-SUM(P$8:P312)," "))))</f>
        <v xml:space="preserve"> </v>
      </c>
      <c r="Q313" s="56" t="str">
        <f t="shared" si="105"/>
        <v/>
      </c>
      <c r="R313" s="196">
        <f t="shared" si="94"/>
        <v>0</v>
      </c>
      <c r="S313" s="1">
        <f t="shared" si="103"/>
        <v>200</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200</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4">
        <f t="shared" si="90"/>
        <v>0</v>
      </c>
      <c r="B314" s="64">
        <f t="shared" si="91"/>
        <v>0</v>
      </c>
      <c r="C314" s="57">
        <f t="shared" si="102"/>
        <v>200</v>
      </c>
      <c r="F314" s="59">
        <f>IF(C314&lt;C$6,0,VLOOKUP(C314,index!$A:$M,11,0))</f>
        <v>0</v>
      </c>
      <c r="G314" s="57" t="str">
        <f t="shared" si="92"/>
        <v/>
      </c>
      <c r="H314" s="58" t="str">
        <f>IF(G314="I",$K314,IF(G314="II",$K314-SUM(H$8:H313),IF(G314="III",$K314-SUM(H$8:H313),IF(G314="IV",$K314-SUM(H$8:H313),IF(G314="V",1-SUM(H$8:H313)," ")))))</f>
        <v xml:space="preserve"> </v>
      </c>
      <c r="I314" s="66" t="str">
        <f t="shared" si="93"/>
        <v/>
      </c>
      <c r="L314" s="62" t="str">
        <f t="shared" si="89"/>
        <v xml:space="preserve"> </v>
      </c>
      <c r="P314" s="58" t="str">
        <f>IF(O314="Plus",$K314,IF(O314="Basis",$K314-SUM(P$8:P313),IF(O314="Breedte",$K314-SUM(P$8:P313),IF(O313="Breedte",1-SUM(P$8:P313)," "))))</f>
        <v xml:space="preserve"> </v>
      </c>
      <c r="Q314" s="56" t="str">
        <f t="shared" si="105"/>
        <v/>
      </c>
      <c r="R314" s="196">
        <f t="shared" si="94"/>
        <v>0</v>
      </c>
      <c r="S314" s="1">
        <f t="shared" si="103"/>
        <v>200</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200</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4">
        <f t="shared" si="90"/>
        <v>0</v>
      </c>
      <c r="B315" s="64">
        <f t="shared" si="91"/>
        <v>0</v>
      </c>
      <c r="C315" s="57">
        <f t="shared" si="102"/>
        <v>200</v>
      </c>
      <c r="F315" s="59">
        <f>IF(C315&lt;C$6,0,VLOOKUP(C315,index!$A:$M,11,0))</f>
        <v>0</v>
      </c>
      <c r="G315" s="57" t="str">
        <f t="shared" si="92"/>
        <v/>
      </c>
      <c r="H315" s="58" t="str">
        <f>IF(G315="I",$K315,IF(G315="II",$K315-SUM(H$8:H314),IF(G315="III",$K315-SUM(H$8:H314),IF(G315="IV",$K315-SUM(H$8:H314),IF(G315="V",1-SUM(H$8:H314)," ")))))</f>
        <v xml:space="preserve"> </v>
      </c>
      <c r="I315" s="66" t="str">
        <f t="shared" si="93"/>
        <v/>
      </c>
      <c r="L315" s="62" t="str">
        <f t="shared" si="89"/>
        <v xml:space="preserve"> </v>
      </c>
      <c r="P315" s="58" t="str">
        <f>IF(O315="Plus",$K315,IF(O315="Basis",$K315-SUM(P$8:P314),IF(O315="Breedte",$K315-SUM(P$8:P314),IF(O314="Breedte",1-SUM(P$8:P314)," "))))</f>
        <v xml:space="preserve"> </v>
      </c>
      <c r="Q315" s="56" t="str">
        <f t="shared" si="105"/>
        <v/>
      </c>
      <c r="R315" s="196">
        <f t="shared" si="94"/>
        <v>0</v>
      </c>
      <c r="S315" s="1">
        <f t="shared" si="103"/>
        <v>200</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200</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4">
        <f t="shared" si="90"/>
        <v>0</v>
      </c>
      <c r="B316" s="64">
        <f t="shared" si="91"/>
        <v>0</v>
      </c>
      <c r="C316" s="57">
        <f t="shared" si="102"/>
        <v>200</v>
      </c>
      <c r="F316" s="59">
        <f>IF(C316&lt;C$6,0,VLOOKUP(C316,index!$A:$M,11,0))</f>
        <v>0</v>
      </c>
      <c r="G316" s="57" t="str">
        <f t="shared" si="92"/>
        <v/>
      </c>
      <c r="H316" s="58" t="str">
        <f>IF(G316="I",$K316,IF(G316="II",$K316-SUM(H$8:H315),IF(G316="III",$K316-SUM(H$8:H315),IF(G316="IV",$K316-SUM(H$8:H315),IF(G316="V",1-SUM(H$8:H315)," ")))))</f>
        <v xml:space="preserve"> </v>
      </c>
      <c r="I316" s="66" t="str">
        <f t="shared" si="93"/>
        <v/>
      </c>
      <c r="L316" s="62" t="str">
        <f t="shared" si="89"/>
        <v xml:space="preserve"> </v>
      </c>
      <c r="P316" s="58" t="str">
        <f>IF(O316="Plus",$K316,IF(O316="Basis",$K316-SUM(P$8:P315),IF(O316="Breedte",$K316-SUM(P$8:P315),IF(O315="Breedte",1-SUM(P$8:P315)," "))))</f>
        <v xml:space="preserve"> </v>
      </c>
      <c r="Q316" s="56" t="str">
        <f t="shared" si="105"/>
        <v/>
      </c>
      <c r="R316" s="196">
        <f t="shared" si="94"/>
        <v>0</v>
      </c>
      <c r="S316" s="1">
        <f t="shared" si="103"/>
        <v>200</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200</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4">
        <f t="shared" si="90"/>
        <v>0</v>
      </c>
      <c r="B317" s="64">
        <f t="shared" si="91"/>
        <v>0</v>
      </c>
      <c r="C317" s="57">
        <f t="shared" si="102"/>
        <v>200</v>
      </c>
      <c r="F317" s="59">
        <f>IF(C317&lt;C$6,0,VLOOKUP(C317,index!$A:$M,11,0))</f>
        <v>0</v>
      </c>
      <c r="G317" s="57" t="str">
        <f t="shared" si="92"/>
        <v/>
      </c>
      <c r="H317" s="58" t="str">
        <f>IF(G317="I",$K317,IF(G317="II",$K317-SUM(H$8:H316),IF(G317="III",$K317-SUM(H$8:H316),IF(G317="IV",$K317-SUM(H$8:H316),IF(G317="V",1-SUM(H$8:H316)," ")))))</f>
        <v xml:space="preserve"> </v>
      </c>
      <c r="I317" s="66" t="str">
        <f t="shared" si="93"/>
        <v/>
      </c>
      <c r="L317" s="62" t="str">
        <f t="shared" si="89"/>
        <v xml:space="preserve"> </v>
      </c>
      <c r="P317" s="58" t="str">
        <f>IF(O317="Plus",$K317,IF(O317="Basis",$K317-SUM(P$8:P316),IF(O317="Breedte",$K317-SUM(P$8:P316),IF(O316="Breedte",1-SUM(P$8:P316)," "))))</f>
        <v xml:space="preserve"> </v>
      </c>
      <c r="Q317" s="56" t="str">
        <f t="shared" si="105"/>
        <v/>
      </c>
      <c r="R317" s="196">
        <f t="shared" si="94"/>
        <v>0</v>
      </c>
      <c r="S317" s="1">
        <f t="shared" si="103"/>
        <v>200</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200</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4">
        <f t="shared" si="90"/>
        <v>0</v>
      </c>
      <c r="B318" s="64">
        <f t="shared" si="91"/>
        <v>0</v>
      </c>
      <c r="C318" s="57">
        <f t="shared" si="102"/>
        <v>200</v>
      </c>
      <c r="F318" s="59">
        <f>IF(C318&lt;C$6,0,VLOOKUP(C318,index!$A:$M,11,0))</f>
        <v>0</v>
      </c>
      <c r="G318" s="57" t="str">
        <f t="shared" si="92"/>
        <v/>
      </c>
      <c r="H318" s="58" t="str">
        <f>IF(G318="I",$K318,IF(G318="II",$K318-SUM(H$8:H317),IF(G318="III",$K318-SUM(H$8:H317),IF(G318="IV",$K318-SUM(H$8:H317),IF(G318="V",1-SUM(H$8:H317)," ")))))</f>
        <v xml:space="preserve"> </v>
      </c>
      <c r="I318" s="66" t="str">
        <f t="shared" si="93"/>
        <v/>
      </c>
      <c r="L318" s="62" t="str">
        <f t="shared" si="89"/>
        <v xml:space="preserve"> </v>
      </c>
      <c r="P318" s="58" t="str">
        <f>IF(O318="Plus",$K318,IF(O318="Basis",$K318-SUM(P$8:P317),IF(O318="Breedte",$K318-SUM(P$8:P317),IF(O317="Breedte",1-SUM(P$8:P317)," "))))</f>
        <v xml:space="preserve"> </v>
      </c>
      <c r="Q318" s="56" t="str">
        <f t="shared" si="105"/>
        <v/>
      </c>
      <c r="R318" s="196">
        <f t="shared" si="94"/>
        <v>0</v>
      </c>
      <c r="S318" s="1">
        <f t="shared" si="103"/>
        <v>200</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200</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4">
        <f t="shared" si="90"/>
        <v>0</v>
      </c>
      <c r="B319" s="64">
        <f t="shared" si="91"/>
        <v>0</v>
      </c>
      <c r="C319" s="57">
        <f t="shared" si="102"/>
        <v>200</v>
      </c>
      <c r="F319" s="59">
        <f>IF(C319&lt;C$6,0,VLOOKUP(C319,index!$A:$M,11,0))</f>
        <v>0</v>
      </c>
      <c r="G319" s="57" t="str">
        <f t="shared" si="92"/>
        <v/>
      </c>
      <c r="H319" s="58" t="str">
        <f>IF(G319="I",$K319,IF(G319="II",$K319-SUM(H$8:H318),IF(G319="III",$K319-SUM(H$8:H318),IF(G319="IV",$K319-SUM(H$8:H318),IF(G319="V",1-SUM(H$8:H318)," ")))))</f>
        <v xml:space="preserve"> </v>
      </c>
      <c r="I319" s="66" t="str">
        <f t="shared" si="93"/>
        <v/>
      </c>
      <c r="L319" s="62" t="str">
        <f t="shared" si="89"/>
        <v xml:space="preserve"> </v>
      </c>
      <c r="P319" s="58" t="str">
        <f>IF(O319="Plus",$K319,IF(O319="Basis",$K319-SUM(P$8:P318),IF(O319="Breedte",$K319-SUM(P$8:P318),IF(O318="Breedte",1-SUM(P$8:P318)," "))))</f>
        <v xml:space="preserve"> </v>
      </c>
      <c r="Q319" s="56" t="str">
        <f t="shared" si="105"/>
        <v/>
      </c>
      <c r="R319" s="196">
        <f t="shared" si="94"/>
        <v>0</v>
      </c>
      <c r="S319" s="1">
        <f t="shared" si="103"/>
        <v>200</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200</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4">
        <f t="shared" si="90"/>
        <v>0</v>
      </c>
      <c r="B320" s="64">
        <f t="shared" si="91"/>
        <v>0</v>
      </c>
      <c r="C320" s="57">
        <f t="shared" si="102"/>
        <v>200</v>
      </c>
      <c r="F320" s="59">
        <f>IF(C320&lt;C$6,0,VLOOKUP(C320,index!$A:$M,11,0))</f>
        <v>0</v>
      </c>
      <c r="G320" s="57" t="str">
        <f t="shared" si="92"/>
        <v/>
      </c>
      <c r="H320" s="58" t="str">
        <f>IF(G320="I",$K320,IF(G320="II",$K320-SUM(H$8:H319),IF(G320="III",$K320-SUM(H$8:H319),IF(G320="IV",$K320-SUM(H$8:H319),IF(G320="V",1-SUM(H$8:H319)," ")))))</f>
        <v xml:space="preserve"> </v>
      </c>
      <c r="I320" s="66" t="str">
        <f t="shared" si="93"/>
        <v/>
      </c>
      <c r="L320" s="62" t="str">
        <f t="shared" si="89"/>
        <v xml:space="preserve"> </v>
      </c>
      <c r="P320" s="58" t="str">
        <f>IF(O320="Plus",$K320,IF(O320="Basis",$K320-SUM(P$8:P319),IF(O320="Breedte",$K320-SUM(P$8:P319),IF(O319="Breedte",1-SUM(P$8:P319)," "))))</f>
        <v xml:space="preserve"> </v>
      </c>
      <c r="Q320" s="56" t="str">
        <f t="shared" si="105"/>
        <v/>
      </c>
      <c r="R320" s="196">
        <f t="shared" si="94"/>
        <v>0</v>
      </c>
      <c r="S320" s="1">
        <f t="shared" si="103"/>
        <v>200</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200</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4">
        <f t="shared" si="90"/>
        <v>0</v>
      </c>
      <c r="B321" s="64">
        <f t="shared" si="91"/>
        <v>0</v>
      </c>
      <c r="C321" s="57">
        <f t="shared" si="102"/>
        <v>200</v>
      </c>
      <c r="F321" s="59">
        <f>IF(C321&lt;C$6,0,VLOOKUP(C321,index!$A:$M,11,0))</f>
        <v>0</v>
      </c>
      <c r="G321" s="57" t="str">
        <f t="shared" si="92"/>
        <v/>
      </c>
      <c r="H321" s="58" t="str">
        <f>IF(G321="I",$K321,IF(G321="II",$K321-SUM(H$8:H320),IF(G321="III",$K321-SUM(H$8:H320),IF(G321="IV",$K321-SUM(H$8:H320),IF(G321="V",1-SUM(H$8:H320)," ")))))</f>
        <v xml:space="preserve"> </v>
      </c>
      <c r="I321" s="66" t="str">
        <f t="shared" si="93"/>
        <v/>
      </c>
      <c r="L321" s="62" t="str">
        <f t="shared" si="89"/>
        <v xml:space="preserve"> </v>
      </c>
      <c r="P321" s="58" t="str">
        <f>IF(O321="Plus",$K321,IF(O321="Basis",$K321-SUM(P$8:P320),IF(O321="Breedte",$K321-SUM(P$8:P320),IF(O320="Breedte",1-SUM(P$8:P320)," "))))</f>
        <v xml:space="preserve"> </v>
      </c>
      <c r="Q321" s="56" t="str">
        <f t="shared" si="105"/>
        <v/>
      </c>
      <c r="R321" s="196">
        <f t="shared" si="94"/>
        <v>0</v>
      </c>
      <c r="S321" s="1">
        <f t="shared" si="103"/>
        <v>200</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200</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4">
        <f t="shared" si="90"/>
        <v>0</v>
      </c>
      <c r="B322" s="64">
        <f t="shared" si="91"/>
        <v>0</v>
      </c>
      <c r="C322" s="57">
        <f t="shared" si="102"/>
        <v>200</v>
      </c>
      <c r="F322" s="59">
        <f>IF(C322&lt;C$6,0,VLOOKUP(C322,index!$A:$M,11,0))</f>
        <v>0</v>
      </c>
      <c r="G322" s="57" t="str">
        <f t="shared" si="92"/>
        <v/>
      </c>
      <c r="H322" s="58" t="str">
        <f>IF(G322="I",$K322,IF(G322="II",$K322-SUM(H$8:H321),IF(G322="III",$K322-SUM(H$8:H321),IF(G322="IV",$K322-SUM(H$8:H321),IF(G322="V",1-SUM(H$8:H321)," ")))))</f>
        <v xml:space="preserve"> </v>
      </c>
      <c r="I322" s="66" t="str">
        <f t="shared" si="93"/>
        <v/>
      </c>
      <c r="L322" s="62" t="str">
        <f t="shared" si="89"/>
        <v xml:space="preserve"> </v>
      </c>
      <c r="P322" s="58" t="str">
        <f>IF(O322="Plus",$K322,IF(O322="Basis",$K322-SUM(P$8:P321),IF(O322="Breedte",$K322-SUM(P$8:P321),IF(O321="Breedte",1-SUM(P$8:P321)," "))))</f>
        <v xml:space="preserve"> </v>
      </c>
      <c r="Q322" s="56" t="str">
        <f t="shared" si="105"/>
        <v/>
      </c>
      <c r="R322" s="196">
        <f t="shared" si="94"/>
        <v>0</v>
      </c>
      <c r="S322" s="1">
        <f t="shared" si="103"/>
        <v>200</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200</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4">
        <f t="shared" si="90"/>
        <v>0</v>
      </c>
      <c r="B323" s="64">
        <f t="shared" si="91"/>
        <v>0</v>
      </c>
      <c r="C323" s="57">
        <f t="shared" si="102"/>
        <v>200</v>
      </c>
      <c r="F323" s="59">
        <f>IF(C323&lt;C$6,0,VLOOKUP(C323,index!$A:$M,11,0))</f>
        <v>0</v>
      </c>
      <c r="G323" s="57" t="str">
        <f t="shared" si="92"/>
        <v/>
      </c>
      <c r="H323" s="58" t="str">
        <f>IF(G323="I",$K323,IF(G323="II",$K323-SUM(H$8:H322),IF(G323="III",$K323-SUM(H$8:H322),IF(G323="IV",$K323-SUM(H$8:H322),IF(G323="V",1-SUM(H$8:H322)," ")))))</f>
        <v xml:space="preserve"> </v>
      </c>
      <c r="I323" s="66" t="str">
        <f t="shared" si="93"/>
        <v/>
      </c>
      <c r="L323" s="62" t="str">
        <f t="shared" si="89"/>
        <v xml:space="preserve"> </v>
      </c>
      <c r="P323" s="58" t="str">
        <f>IF(O323="Plus",$K323,IF(O323="Basis",$K323-SUM(P$8:P322),IF(O323="Breedte",$K323-SUM(P$8:P322),IF(O322="Breedte",1-SUM(P$8:P322)," "))))</f>
        <v xml:space="preserve"> </v>
      </c>
      <c r="Q323" s="56" t="str">
        <f t="shared" si="105"/>
        <v/>
      </c>
      <c r="R323" s="196">
        <f t="shared" si="94"/>
        <v>0</v>
      </c>
      <c r="S323" s="1">
        <f t="shared" si="103"/>
        <v>200</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200</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4">
        <f t="shared" si="90"/>
        <v>0</v>
      </c>
      <c r="B324" s="64">
        <f t="shared" si="91"/>
        <v>0</v>
      </c>
      <c r="C324" s="57">
        <f t="shared" si="102"/>
        <v>200</v>
      </c>
      <c r="F324" s="59">
        <f>IF(C324&lt;C$6,0,VLOOKUP(C324,index!$A:$M,11,0))</f>
        <v>0</v>
      </c>
      <c r="G324" s="57" t="str">
        <f t="shared" si="92"/>
        <v/>
      </c>
      <c r="H324" s="58" t="str">
        <f>IF(G324="I",$K324,IF(G324="II",$K324-SUM(H$8:H323),IF(G324="III",$K324-SUM(H$8:H323),IF(G324="IV",$K324-SUM(H$8:H323),IF(G324="V",1-SUM(H$8:H323)," ")))))</f>
        <v xml:space="preserve"> </v>
      </c>
      <c r="I324" s="66" t="str">
        <f t="shared" si="93"/>
        <v/>
      </c>
      <c r="L324" s="62" t="str">
        <f t="shared" si="89"/>
        <v xml:space="preserve"> </v>
      </c>
      <c r="P324" s="58" t="str">
        <f>IF(O324="Plus",$K324,IF(O324="Basis",$K324-SUM(P$8:P323),IF(O324="Breedte",$K324-SUM(P$8:P323),IF(O323="Breedte",1-SUM(P$8:P323)," "))))</f>
        <v xml:space="preserve"> </v>
      </c>
      <c r="Q324" s="56" t="str">
        <f t="shared" si="105"/>
        <v/>
      </c>
      <c r="R324" s="196">
        <f t="shared" si="94"/>
        <v>0</v>
      </c>
      <c r="S324" s="1">
        <f t="shared" si="103"/>
        <v>200</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200</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4">
        <f t="shared" si="90"/>
        <v>0</v>
      </c>
      <c r="B325" s="64">
        <f t="shared" si="91"/>
        <v>0</v>
      </c>
      <c r="C325" s="57">
        <f t="shared" si="102"/>
        <v>200</v>
      </c>
      <c r="F325" s="59">
        <f>IF(C325&lt;C$6,0,VLOOKUP(C325,index!$A:$M,11,0))</f>
        <v>0</v>
      </c>
      <c r="G325" s="57" t="str">
        <f t="shared" si="92"/>
        <v/>
      </c>
      <c r="H325" s="58" t="str">
        <f>IF(G325="I",$K325,IF(G325="II",$K325-SUM(H$8:H324),IF(G325="III",$K325-SUM(H$8:H324),IF(G325="IV",$K325-SUM(H$8:H324),IF(G325="V",1-SUM(H$8:H324)," ")))))</f>
        <v xml:space="preserve"> </v>
      </c>
      <c r="I325" s="66" t="str">
        <f t="shared" si="93"/>
        <v/>
      </c>
      <c r="L325" s="62" t="str">
        <f t="shared" si="89"/>
        <v xml:space="preserve"> </v>
      </c>
      <c r="P325" s="58" t="str">
        <f>IF(O325="Plus",$K325,IF(O325="Basis",$K325-SUM(P$8:P324),IF(O325="Breedte",$K325-SUM(P$8:P324),IF(O324="Breedte",1-SUM(P$8:P324)," "))))</f>
        <v xml:space="preserve"> </v>
      </c>
      <c r="Q325" s="56" t="str">
        <f t="shared" si="105"/>
        <v/>
      </c>
      <c r="R325" s="196">
        <f t="shared" si="94"/>
        <v>0</v>
      </c>
      <c r="S325" s="1">
        <f t="shared" si="103"/>
        <v>200</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200</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4">
        <f t="shared" si="90"/>
        <v>0</v>
      </c>
      <c r="B326" s="64">
        <f t="shared" si="91"/>
        <v>0</v>
      </c>
      <c r="C326" s="57">
        <f t="shared" si="102"/>
        <v>200</v>
      </c>
      <c r="F326" s="59">
        <f>IF(C326&lt;C$6,0,VLOOKUP(C326,index!$A:$M,11,0))</f>
        <v>0</v>
      </c>
      <c r="G326" s="57" t="str">
        <f t="shared" si="92"/>
        <v/>
      </c>
      <c r="H326" s="58" t="str">
        <f>IF(G326="I",$K326,IF(G326="II",$K326-SUM(H$8:H325),IF(G326="III",$K326-SUM(H$8:H325),IF(G326="IV",$K326-SUM(H$8:H325),IF(G326="V",1-SUM(H$8:H325)," ")))))</f>
        <v xml:space="preserve"> </v>
      </c>
      <c r="I326" s="66" t="str">
        <f t="shared" si="93"/>
        <v/>
      </c>
      <c r="L326" s="62" t="str">
        <f t="shared" si="89"/>
        <v xml:space="preserve"> </v>
      </c>
      <c r="P326" s="58" t="str">
        <f>IF(O326="Plus",$K326,IF(O326="Basis",$K326-SUM(P$8:P325),IF(O326="Breedte",$K326-SUM(P$8:P325),IF(O325="Breedte",1-SUM(P$8:P325)," "))))</f>
        <v xml:space="preserve"> </v>
      </c>
      <c r="Q326" s="56" t="str">
        <f t="shared" si="105"/>
        <v/>
      </c>
      <c r="R326" s="196">
        <f t="shared" si="94"/>
        <v>0</v>
      </c>
      <c r="S326" s="1">
        <f t="shared" si="103"/>
        <v>200</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200</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4">
        <f t="shared" si="90"/>
        <v>0</v>
      </c>
      <c r="B327" s="64">
        <f t="shared" si="91"/>
        <v>0</v>
      </c>
      <c r="C327" s="57">
        <f t="shared" si="102"/>
        <v>200</v>
      </c>
      <c r="F327" s="59">
        <f>IF(C327&lt;C$6,0,VLOOKUP(C327,index!$A:$M,11,0))</f>
        <v>0</v>
      </c>
      <c r="G327" s="57" t="str">
        <f t="shared" si="92"/>
        <v/>
      </c>
      <c r="H327" s="58" t="str">
        <f>IF(G327="I",$K327,IF(G327="II",$K327-SUM(H$8:H326),IF(G327="III",$K327-SUM(H$8:H326),IF(G327="IV",$K327-SUM(H$8:H326),IF(G327="V",1-SUM(H$8:H326)," ")))))</f>
        <v xml:space="preserve"> </v>
      </c>
      <c r="I327" s="66" t="str">
        <f t="shared" si="93"/>
        <v/>
      </c>
      <c r="L327" s="62" t="str">
        <f t="shared" si="89"/>
        <v xml:space="preserve"> </v>
      </c>
      <c r="P327" s="58" t="str">
        <f>IF(O327="Plus",$K327,IF(O327="Basis",$K327-SUM(P$8:P326),IF(O327="Breedte",$K327-SUM(P$8:P326),IF(O326="Breedte",1-SUM(P$8:P326)," "))))</f>
        <v xml:space="preserve"> </v>
      </c>
      <c r="Q327" s="56" t="str">
        <f t="shared" si="105"/>
        <v/>
      </c>
      <c r="R327" s="196">
        <f t="shared" si="94"/>
        <v>0</v>
      </c>
      <c r="S327" s="1">
        <f t="shared" si="103"/>
        <v>200</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200</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4">
        <f t="shared" si="90"/>
        <v>0</v>
      </c>
      <c r="B328" s="64">
        <f t="shared" si="91"/>
        <v>0</v>
      </c>
      <c r="C328" s="57">
        <f t="shared" si="102"/>
        <v>200</v>
      </c>
      <c r="F328" s="59">
        <f>IF(C328&lt;C$6,0,VLOOKUP(C328,index!$A:$M,11,0))</f>
        <v>0</v>
      </c>
      <c r="G328" s="57" t="str">
        <f t="shared" si="92"/>
        <v/>
      </c>
      <c r="H328" s="58" t="str">
        <f>IF(G328="I",$K328,IF(G328="II",$K328-SUM(H$8:H327),IF(G328="III",$K328-SUM(H$8:H327),IF(G328="IV",$K328-SUM(H$8:H327),IF(G328="V",1-SUM(H$8:H327)," ")))))</f>
        <v xml:space="preserve"> </v>
      </c>
      <c r="I328" s="66" t="str">
        <f t="shared" si="93"/>
        <v/>
      </c>
      <c r="L328" s="62" t="str">
        <f t="shared" ref="L328:L391" si="106">IF(U328=2,"Plus",IF(W328=2,"Basis",IF(X328=2,"Breedte"," ")))</f>
        <v xml:space="preserve"> </v>
      </c>
      <c r="P328" s="58" t="str">
        <f>IF(O328="Plus",$K328,IF(O328="Basis",$K328-SUM(P$8:P327),IF(O328="Breedte",$K328-SUM(P$8:P327),IF(O327="Breedte",1-SUM(P$8:P327)," "))))</f>
        <v xml:space="preserve"> </v>
      </c>
      <c r="Q328" s="56" t="str">
        <f t="shared" si="105"/>
        <v/>
      </c>
      <c r="R328" s="196">
        <f t="shared" si="94"/>
        <v>0</v>
      </c>
      <c r="S328" s="1">
        <f t="shared" si="103"/>
        <v>200</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200</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4">
        <f t="shared" ref="A329:A392" si="107">IF(I329="A",25,IF(I329="B",25,IF(I329="C",25,IF(I329="D",15,IF(I329="E",10,0)))))</f>
        <v>0</v>
      </c>
      <c r="B329" s="64">
        <f t="shared" ref="B329:B384" si="108">IF(G329="I",20,IF(G329="II",20,IF(G329="III",20,IF(G329="IV",20,IF(G329="V",20,0)))))</f>
        <v>0</v>
      </c>
      <c r="C329" s="57">
        <f t="shared" si="102"/>
        <v>200</v>
      </c>
      <c r="F329" s="59">
        <f>IF(C329&lt;C$6,0,VLOOKUP(C329,index!$A:$M,11,0))</f>
        <v>0</v>
      </c>
      <c r="G329" s="57" t="str">
        <f t="shared" ref="G329:G392" si="109">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92" si="110">IF(AND(F329&gt;209,F330&lt;210),"A",IF(AND(F329&gt;199,F330&lt;200),"B",IF(AND(F329&gt;189,F330&lt;190),"C",IF(AND(F329&gt;180,F330&lt;181),"D",IF(AND(F329&gt;109,F330&lt;110),"E","")))))</f>
        <v/>
      </c>
      <c r="L329" s="62" t="str">
        <f t="shared" si="106"/>
        <v xml:space="preserve"> </v>
      </c>
      <c r="P329" s="58" t="str">
        <f>IF(O329="Plus",$K329,IF(O329="Basis",$K329-SUM(P$8:P328),IF(O329="Breedte",$K329-SUM(P$8:P328),IF(O328="Breedte",1-SUM(P$8:P328)," "))))</f>
        <v xml:space="preserve"> </v>
      </c>
      <c r="Q329" s="56" t="str">
        <f t="shared" si="105"/>
        <v/>
      </c>
      <c r="R329" s="196">
        <f t="shared" ref="R329:R392" si="111">F329</f>
        <v>0</v>
      </c>
      <c r="S329" s="1">
        <f t="shared" si="103"/>
        <v>200</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200</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4">
        <f t="shared" si="107"/>
        <v>0</v>
      </c>
      <c r="B330" s="64">
        <f t="shared" si="108"/>
        <v>0</v>
      </c>
      <c r="C330" s="57">
        <f t="shared" ref="C330:C393" si="119">IF(C329-1&lt;C$6,C$6-1,C329-1)</f>
        <v>200</v>
      </c>
      <c r="F330" s="59">
        <f>IF(C330&lt;C$6,0,VLOOKUP(C330,index!$A:$M,11,0))</f>
        <v>0</v>
      </c>
      <c r="G330" s="57" t="str">
        <f t="shared" si="109"/>
        <v/>
      </c>
      <c r="H330" s="58" t="str">
        <f>IF(G330="I",$K330,IF(G330="II",$K330-SUM(H$8:H329),IF(G330="III",$K330-SUM(H$8:H329),IF(G330="IV",$K330-SUM(H$8:H329),IF(G330="V",1-SUM(H$8:H329)," ")))))</f>
        <v xml:space="preserve"> </v>
      </c>
      <c r="I330" s="66" t="str">
        <f t="shared" si="110"/>
        <v/>
      </c>
      <c r="L330" s="62" t="str">
        <f t="shared" si="106"/>
        <v xml:space="preserve"> </v>
      </c>
      <c r="P330" s="58" t="str">
        <f>IF(O330="Plus",$K330,IF(O330="Basis",$K330-SUM(P$8:P329),IF(O330="Breedte",$K330-SUM(P$8:P329),IF(O329="Breedte",1-SUM(P$8:P329)," "))))</f>
        <v xml:space="preserve"> </v>
      </c>
      <c r="Q330" s="56" t="str">
        <f t="shared" si="105"/>
        <v/>
      </c>
      <c r="R330" s="196">
        <f t="shared" si="111"/>
        <v>0</v>
      </c>
      <c r="S330" s="1">
        <f t="shared" ref="S330:S393" si="120">C330</f>
        <v>200</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200</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4">
        <f t="shared" si="107"/>
        <v>0</v>
      </c>
      <c r="B331" s="64">
        <f t="shared" si="108"/>
        <v>0</v>
      </c>
      <c r="C331" s="57">
        <f t="shared" si="119"/>
        <v>200</v>
      </c>
      <c r="F331" s="59">
        <f>IF(C331&lt;C$6,0,VLOOKUP(C331,index!$A:$M,11,0))</f>
        <v>0</v>
      </c>
      <c r="G331" s="57" t="str">
        <f t="shared" si="109"/>
        <v/>
      </c>
      <c r="H331" s="58" t="str">
        <f>IF(G331="I",$K331,IF(G331="II",$K331-SUM(H$8:H330),IF(G331="III",$K331-SUM(H$8:H330),IF(G331="IV",$K331-SUM(H$8:H330),IF(G331="V",1-SUM(H$8:H330)," ")))))</f>
        <v xml:space="preserve"> </v>
      </c>
      <c r="I331" s="66" t="str">
        <f t="shared" si="110"/>
        <v/>
      </c>
      <c r="L331" s="62" t="str">
        <f t="shared" si="106"/>
        <v xml:space="preserve"> </v>
      </c>
      <c r="P331" s="58" t="str">
        <f>IF(O331="Plus",$K331,IF(O331="Basis",$K331-SUM(P$8:P330),IF(O331="Breedte",$K331-SUM(P$8:P330),IF(O330="Breedte",1-SUM(P$8:P330)," "))))</f>
        <v xml:space="preserve"> </v>
      </c>
      <c r="Q331" s="56" t="str">
        <f t="shared" si="105"/>
        <v/>
      </c>
      <c r="R331" s="196">
        <f t="shared" si="111"/>
        <v>0</v>
      </c>
      <c r="S331" s="1">
        <f t="shared" si="120"/>
        <v>200</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200</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4">
        <f t="shared" si="107"/>
        <v>0</v>
      </c>
      <c r="B332" s="64">
        <f t="shared" si="108"/>
        <v>0</v>
      </c>
      <c r="C332" s="57">
        <f t="shared" si="119"/>
        <v>200</v>
      </c>
      <c r="F332" s="59">
        <f>IF(C332&lt;C$6,0,VLOOKUP(C332,index!$A:$M,11,0))</f>
        <v>0</v>
      </c>
      <c r="G332" s="57" t="str">
        <f t="shared" si="109"/>
        <v/>
      </c>
      <c r="H332" s="58" t="str">
        <f>IF(G332="I",$K332,IF(G332="II",$K332-SUM(H$8:H331),IF(G332="III",$K332-SUM(H$8:H331),IF(G332="IV",$K332-SUM(H$8:H331),IF(G332="V",1-SUM(H$8:H331)," ")))))</f>
        <v xml:space="preserve"> </v>
      </c>
      <c r="I332" s="66" t="str">
        <f t="shared" si="110"/>
        <v/>
      </c>
      <c r="L332" s="62" t="str">
        <f t="shared" si="106"/>
        <v xml:space="preserve"> </v>
      </c>
      <c r="P332" s="58" t="str">
        <f>IF(O332="Plus",$K332,IF(O332="Basis",$K332-SUM(P$8:P331),IF(O332="Breedte",$K332-SUM(P$8:P331),IF(O331="Breedte",1-SUM(P$8:P331)," "))))</f>
        <v xml:space="preserve"> </v>
      </c>
      <c r="Q332" s="56" t="str">
        <f t="shared" si="105"/>
        <v/>
      </c>
      <c r="R332" s="196">
        <f t="shared" si="111"/>
        <v>0</v>
      </c>
      <c r="S332" s="1">
        <f t="shared" si="120"/>
        <v>200</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200</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4">
        <f t="shared" si="107"/>
        <v>0</v>
      </c>
      <c r="B333" s="64">
        <f t="shared" si="108"/>
        <v>0</v>
      </c>
      <c r="C333" s="57">
        <f t="shared" si="119"/>
        <v>200</v>
      </c>
      <c r="F333" s="59">
        <f>IF(C333&lt;C$6,0,VLOOKUP(C333,index!$A:$M,11,0))</f>
        <v>0</v>
      </c>
      <c r="G333" s="57" t="str">
        <f t="shared" si="109"/>
        <v/>
      </c>
      <c r="H333" s="58" t="str">
        <f>IF(G333="I",$K333,IF(G333="II",$K333-SUM(H$8:H332),IF(G333="III",$K333-SUM(H$8:H332),IF(G333="IV",$K333-SUM(H$8:H332),IF(G333="V",1-SUM(H$8:H332)," ")))))</f>
        <v xml:space="preserve"> </v>
      </c>
      <c r="I333" s="66" t="str">
        <f t="shared" si="110"/>
        <v/>
      </c>
      <c r="L333" s="62" t="str">
        <f t="shared" si="106"/>
        <v xml:space="preserve"> </v>
      </c>
      <c r="P333" s="58" t="str">
        <f>IF(O333="Plus",$K333,IF(O333="Basis",$K333-SUM(P$8:P332),IF(O333="Breedte",$K333-SUM(P$8:P332),IF(O332="Breedte",1-SUM(P$8:P332)," "))))</f>
        <v xml:space="preserve"> </v>
      </c>
      <c r="Q333" s="56" t="str">
        <f t="shared" si="105"/>
        <v/>
      </c>
      <c r="R333" s="196">
        <f t="shared" si="111"/>
        <v>0</v>
      </c>
      <c r="S333" s="1">
        <f t="shared" si="120"/>
        <v>200</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200</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4">
        <f t="shared" si="107"/>
        <v>0</v>
      </c>
      <c r="B334" s="64">
        <f t="shared" si="108"/>
        <v>0</v>
      </c>
      <c r="C334" s="57">
        <f t="shared" si="119"/>
        <v>200</v>
      </c>
      <c r="F334" s="59">
        <f>IF(C334&lt;C$6,0,VLOOKUP(C334,index!$A:$M,11,0))</f>
        <v>0</v>
      </c>
      <c r="G334" s="57" t="str">
        <f t="shared" si="109"/>
        <v/>
      </c>
      <c r="H334" s="58" t="str">
        <f>IF(G334="I",$K334,IF(G334="II",$K334-SUM(H$8:H333),IF(G334="III",$K334-SUM(H$8:H333),IF(G334="IV",$K334-SUM(H$8:H333),IF(G334="V",1-SUM(H$8:H333)," ")))))</f>
        <v xml:space="preserve"> </v>
      </c>
      <c r="I334" s="66" t="str">
        <f t="shared" si="110"/>
        <v/>
      </c>
      <c r="L334" s="62" t="str">
        <f t="shared" si="106"/>
        <v xml:space="preserve"> </v>
      </c>
      <c r="P334" s="58" t="str">
        <f>IF(O334="Plus",$K334,IF(O334="Basis",$K334-SUM(P$8:P333),IF(O334="Breedte",$K334-SUM(P$8:P333),IF(O333="Breedte",1-SUM(P$8:P333)," "))))</f>
        <v xml:space="preserve"> </v>
      </c>
      <c r="Q334" s="56" t="str">
        <f t="shared" si="105"/>
        <v/>
      </c>
      <c r="R334" s="196">
        <f t="shared" si="111"/>
        <v>0</v>
      </c>
      <c r="S334" s="1">
        <f t="shared" si="120"/>
        <v>200</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200</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4">
        <f t="shared" si="107"/>
        <v>0</v>
      </c>
      <c r="B335" s="64">
        <f t="shared" si="108"/>
        <v>0</v>
      </c>
      <c r="C335" s="57">
        <f t="shared" si="119"/>
        <v>200</v>
      </c>
      <c r="F335" s="59">
        <f>IF(C335&lt;C$6,0,VLOOKUP(C335,index!$A:$M,11,0))</f>
        <v>0</v>
      </c>
      <c r="G335" s="57" t="str">
        <f t="shared" si="109"/>
        <v/>
      </c>
      <c r="H335" s="58" t="str">
        <f>IF(G335="I",$K335,IF(G335="II",$K335-SUM(H$8:H334),IF(G335="III",$K335-SUM(H$8:H334),IF(G335="IV",$K335-SUM(H$8:H334),IF(G335="V",1-SUM(H$8:H334)," ")))))</f>
        <v xml:space="preserve"> </v>
      </c>
      <c r="I335" s="66" t="str">
        <f t="shared" si="110"/>
        <v/>
      </c>
      <c r="L335" s="62" t="str">
        <f t="shared" si="106"/>
        <v xml:space="preserve"> </v>
      </c>
      <c r="P335" s="58" t="str">
        <f>IF(O335="Plus",$K335,IF(O335="Basis",$K335-SUM(P$8:P334),IF(O335="Breedte",$K335-SUM(P$8:P334),IF(O334="Breedte",1-SUM(P$8:P334)," "))))</f>
        <v xml:space="preserve"> </v>
      </c>
      <c r="Q335" s="56" t="str">
        <f t="shared" si="105"/>
        <v/>
      </c>
      <c r="R335" s="196">
        <f t="shared" si="111"/>
        <v>0</v>
      </c>
      <c r="S335" s="1">
        <f t="shared" si="120"/>
        <v>200</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200</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4">
        <f t="shared" si="107"/>
        <v>0</v>
      </c>
      <c r="B336" s="64">
        <f t="shared" si="108"/>
        <v>0</v>
      </c>
      <c r="C336" s="57">
        <f t="shared" si="119"/>
        <v>200</v>
      </c>
      <c r="F336" s="59">
        <f>IF(C336&lt;C$6,0,VLOOKUP(C336,index!$A:$M,11,0))</f>
        <v>0</v>
      </c>
      <c r="G336" s="57" t="str">
        <f t="shared" si="109"/>
        <v/>
      </c>
      <c r="H336" s="58" t="str">
        <f>IF(G336="I",$K336,IF(G336="II",$K336-SUM(H$8:H335),IF(G336="III",$K336-SUM(H$8:H335),IF(G336="IV",$K336-SUM(H$8:H335),IF(G336="V",1-SUM(H$8:H335)," ")))))</f>
        <v xml:space="preserve"> </v>
      </c>
      <c r="I336" s="66" t="str">
        <f t="shared" si="110"/>
        <v/>
      </c>
      <c r="L336" s="62" t="str">
        <f t="shared" si="106"/>
        <v xml:space="preserve"> </v>
      </c>
      <c r="P336" s="58" t="str">
        <f>IF(O336="Plus",$K336,IF(O336="Basis",$K336-SUM(P$8:P335),IF(O336="Breedte",$K336-SUM(P$8:P335),IF(O335="Breedte",1-SUM(P$8:P335)," "))))</f>
        <v xml:space="preserve"> </v>
      </c>
      <c r="Q336" s="56" t="str">
        <f t="shared" si="105"/>
        <v/>
      </c>
      <c r="R336" s="196">
        <f t="shared" si="111"/>
        <v>0</v>
      </c>
      <c r="S336" s="1">
        <f t="shared" si="120"/>
        <v>200</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200</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4">
        <f t="shared" si="107"/>
        <v>0</v>
      </c>
      <c r="B337" s="64">
        <f t="shared" si="108"/>
        <v>0</v>
      </c>
      <c r="C337" s="57">
        <f t="shared" si="119"/>
        <v>200</v>
      </c>
      <c r="F337" s="59">
        <f>IF(C337&lt;C$6,0,VLOOKUP(C337,index!$A:$M,11,0))</f>
        <v>0</v>
      </c>
      <c r="G337" s="57" t="str">
        <f t="shared" si="109"/>
        <v/>
      </c>
      <c r="H337" s="58" t="str">
        <f>IF(G337="I",$K337,IF(G337="II",$K337-SUM(H$8:H336),IF(G337="III",$K337-SUM(H$8:H336),IF(G337="IV",$K337-SUM(H$8:H336),IF(G337="V",1-SUM(H$8:H336)," ")))))</f>
        <v xml:space="preserve"> </v>
      </c>
      <c r="I337" s="66" t="str">
        <f t="shared" si="110"/>
        <v/>
      </c>
      <c r="L337" s="62" t="str">
        <f t="shared" si="106"/>
        <v xml:space="preserve"> </v>
      </c>
      <c r="P337" s="58" t="str">
        <f>IF(O337="Plus",$K337,IF(O337="Basis",$K337-SUM(P$8:P336),IF(O337="Breedte",$K337-SUM(P$8:P336),IF(O336="Breedte",1-SUM(P$8:P336)," "))))</f>
        <v xml:space="preserve"> </v>
      </c>
      <c r="Q337" s="56" t="str">
        <f t="shared" ref="Q337:Q400" si="122">IF(L336="plus",CONCATENATE(E337,", "),IF(L336="basis",IF(E337=0,"",CONCATENATE(E337,", ")),CONCATENATE(Q336,IF(E337=0,"",CONCATENATE(E337,", ")))))</f>
        <v/>
      </c>
      <c r="R337" s="196">
        <f t="shared" si="111"/>
        <v>0</v>
      </c>
      <c r="S337" s="1">
        <f t="shared" si="120"/>
        <v>200</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200</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4">
        <f t="shared" si="107"/>
        <v>0</v>
      </c>
      <c r="B338" s="64">
        <f t="shared" si="108"/>
        <v>0</v>
      </c>
      <c r="C338" s="57">
        <f t="shared" si="119"/>
        <v>200</v>
      </c>
      <c r="F338" s="59">
        <f>IF(C338&lt;C$6,0,VLOOKUP(C338,index!$A:$M,11,0))</f>
        <v>0</v>
      </c>
      <c r="G338" s="57" t="str">
        <f t="shared" si="109"/>
        <v/>
      </c>
      <c r="H338" s="58" t="str">
        <f>IF(G338="I",$K338,IF(G338="II",$K338-SUM(H$8:H337),IF(G338="III",$K338-SUM(H$8:H337),IF(G338="IV",$K338-SUM(H$8:H337),IF(G338="V",1-SUM(H$8:H337)," ")))))</f>
        <v xml:space="preserve"> </v>
      </c>
      <c r="I338" s="66" t="str">
        <f t="shared" si="110"/>
        <v/>
      </c>
      <c r="L338" s="62" t="str">
        <f t="shared" si="106"/>
        <v xml:space="preserve"> </v>
      </c>
      <c r="P338" s="58" t="str">
        <f>IF(O338="Plus",$K338,IF(O338="Basis",$K338-SUM(P$8:P337),IF(O338="Breedte",$K338-SUM(P$8:P337),IF(O337="Breedte",1-SUM(P$8:P337)," "))))</f>
        <v xml:space="preserve"> </v>
      </c>
      <c r="Q338" s="56" t="str">
        <f t="shared" si="122"/>
        <v/>
      </c>
      <c r="R338" s="196">
        <f t="shared" si="111"/>
        <v>0</v>
      </c>
      <c r="S338" s="1">
        <f t="shared" si="120"/>
        <v>200</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200</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4">
        <f t="shared" si="107"/>
        <v>0</v>
      </c>
      <c r="B339" s="64">
        <f t="shared" si="108"/>
        <v>0</v>
      </c>
      <c r="C339" s="57">
        <f t="shared" si="119"/>
        <v>200</v>
      </c>
      <c r="F339" s="59">
        <f>IF(C339&lt;C$6,0,VLOOKUP(C339,index!$A:$M,11,0))</f>
        <v>0</v>
      </c>
      <c r="G339" s="57" t="str">
        <f t="shared" si="109"/>
        <v/>
      </c>
      <c r="H339" s="58" t="str">
        <f>IF(G339="I",$K339,IF(G339="II",$K339-SUM(H$8:H338),IF(G339="III",$K339-SUM(H$8:H338),IF(G339="IV",$K339-SUM(H$8:H338),IF(G339="V",1-SUM(H$8:H338)," ")))))</f>
        <v xml:space="preserve"> </v>
      </c>
      <c r="I339" s="66" t="str">
        <f t="shared" si="110"/>
        <v/>
      </c>
      <c r="L339" s="62" t="str">
        <f t="shared" si="106"/>
        <v xml:space="preserve"> </v>
      </c>
      <c r="P339" s="58" t="str">
        <f>IF(O339="Plus",$K339,IF(O339="Basis",$K339-SUM(P$8:P338),IF(O339="Breedte",$K339-SUM(P$8:P338),IF(O338="Breedte",1-SUM(P$8:P338)," "))))</f>
        <v xml:space="preserve"> </v>
      </c>
      <c r="Q339" s="56" t="str">
        <f t="shared" si="122"/>
        <v/>
      </c>
      <c r="R339" s="196">
        <f t="shared" si="111"/>
        <v>0</v>
      </c>
      <c r="S339" s="1">
        <f t="shared" si="120"/>
        <v>200</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200</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4">
        <f t="shared" si="107"/>
        <v>0</v>
      </c>
      <c r="B340" s="64">
        <f t="shared" si="108"/>
        <v>0</v>
      </c>
      <c r="C340" s="57">
        <f t="shared" si="119"/>
        <v>200</v>
      </c>
      <c r="F340" s="59">
        <f>IF(C340&lt;C$6,0,VLOOKUP(C340,index!$A:$M,11,0))</f>
        <v>0</v>
      </c>
      <c r="G340" s="57" t="str">
        <f t="shared" si="109"/>
        <v/>
      </c>
      <c r="H340" s="58" t="str">
        <f>IF(G340="I",$K340,IF(G340="II",$K340-SUM(H$8:H339),IF(G340="III",$K340-SUM(H$8:H339),IF(G340="IV",$K340-SUM(H$8:H339),IF(G340="V",1-SUM(H$8:H339)," ")))))</f>
        <v xml:space="preserve"> </v>
      </c>
      <c r="I340" s="66" t="str">
        <f t="shared" si="110"/>
        <v/>
      </c>
      <c r="L340" s="62" t="str">
        <f t="shared" si="106"/>
        <v xml:space="preserve"> </v>
      </c>
      <c r="P340" s="58" t="str">
        <f>IF(O340="Plus",$K340,IF(O340="Basis",$K340-SUM(P$8:P339),IF(O340="Breedte",$K340-SUM(P$8:P339),IF(O339="Breedte",1-SUM(P$8:P339)," "))))</f>
        <v xml:space="preserve"> </v>
      </c>
      <c r="Q340" s="56" t="str">
        <f t="shared" si="122"/>
        <v/>
      </c>
      <c r="R340" s="196">
        <f t="shared" si="111"/>
        <v>0</v>
      </c>
      <c r="S340" s="1">
        <f t="shared" si="120"/>
        <v>200</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200</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4">
        <f t="shared" si="107"/>
        <v>0</v>
      </c>
      <c r="B341" s="64">
        <f t="shared" si="108"/>
        <v>0</v>
      </c>
      <c r="C341" s="57">
        <f t="shared" si="119"/>
        <v>200</v>
      </c>
      <c r="F341" s="59">
        <f>IF(C341&lt;C$6,0,VLOOKUP(C341,index!$A:$M,11,0))</f>
        <v>0</v>
      </c>
      <c r="G341" s="57" t="str">
        <f t="shared" si="109"/>
        <v/>
      </c>
      <c r="H341" s="58" t="str">
        <f>IF(G341="I",$K341,IF(G341="II",$K341-SUM(H$8:H340),IF(G341="III",$K341-SUM(H$8:H340),IF(G341="IV",$K341-SUM(H$8:H340),IF(G341="V",1-SUM(H$8:H340)," ")))))</f>
        <v xml:space="preserve"> </v>
      </c>
      <c r="I341" s="66" t="str">
        <f t="shared" si="110"/>
        <v/>
      </c>
      <c r="L341" s="62" t="str">
        <f t="shared" si="106"/>
        <v xml:space="preserve"> </v>
      </c>
      <c r="P341" s="58" t="str">
        <f>IF(O341="Plus",$K341,IF(O341="Basis",$K341-SUM(P$8:P340),IF(O341="Breedte",$K341-SUM(P$8:P340),IF(O340="Breedte",1-SUM(P$8:P340)," "))))</f>
        <v xml:space="preserve"> </v>
      </c>
      <c r="Q341" s="56" t="str">
        <f t="shared" si="122"/>
        <v/>
      </c>
      <c r="R341" s="196">
        <f t="shared" si="111"/>
        <v>0</v>
      </c>
      <c r="S341" s="1">
        <f t="shared" si="120"/>
        <v>200</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200</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4">
        <f t="shared" si="107"/>
        <v>0</v>
      </c>
      <c r="B342" s="64">
        <f t="shared" si="108"/>
        <v>0</v>
      </c>
      <c r="C342" s="57">
        <f t="shared" si="119"/>
        <v>200</v>
      </c>
      <c r="F342" s="59">
        <f>IF(C342&lt;C$6,0,VLOOKUP(C342,index!$A:$M,11,0))</f>
        <v>0</v>
      </c>
      <c r="G342" s="57" t="str">
        <f t="shared" si="109"/>
        <v/>
      </c>
      <c r="H342" s="58" t="str">
        <f>IF(G342="I",$K342,IF(G342="II",$K342-SUM(H$8:H341),IF(G342="III",$K342-SUM(H$8:H341),IF(G342="IV",$K342-SUM(H$8:H341),IF(G342="V",1-SUM(H$8:H341)," ")))))</f>
        <v xml:space="preserve"> </v>
      </c>
      <c r="I342" s="66" t="str">
        <f t="shared" si="110"/>
        <v/>
      </c>
      <c r="L342" s="62" t="str">
        <f t="shared" si="106"/>
        <v xml:space="preserve"> </v>
      </c>
      <c r="P342" s="58" t="str">
        <f>IF(O342="Plus",$K342,IF(O342="Basis",$K342-SUM(P$8:P341),IF(O342="Breedte",$K342-SUM(P$8:P341),IF(O341="Breedte",1-SUM(P$8:P341)," "))))</f>
        <v xml:space="preserve"> </v>
      </c>
      <c r="Q342" s="56" t="str">
        <f t="shared" si="122"/>
        <v/>
      </c>
      <c r="R342" s="196">
        <f t="shared" si="111"/>
        <v>0</v>
      </c>
      <c r="S342" s="1">
        <f t="shared" si="120"/>
        <v>200</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200</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4">
        <f t="shared" si="107"/>
        <v>0</v>
      </c>
      <c r="B343" s="64">
        <f t="shared" si="108"/>
        <v>0</v>
      </c>
      <c r="C343" s="57">
        <f t="shared" si="119"/>
        <v>200</v>
      </c>
      <c r="F343" s="59">
        <f>IF(C343&lt;C$6,0,VLOOKUP(C343,index!$A:$M,11,0))</f>
        <v>0</v>
      </c>
      <c r="G343" s="57" t="str">
        <f t="shared" si="109"/>
        <v/>
      </c>
      <c r="H343" s="58" t="str">
        <f>IF(G343="I",$K343,IF(G343="II",$K343-SUM(H$8:H342),IF(G343="III",$K343-SUM(H$8:H342),IF(G343="IV",$K343-SUM(H$8:H342),IF(G343="V",1-SUM(H$8:H342)," ")))))</f>
        <v xml:space="preserve"> </v>
      </c>
      <c r="I343" s="66" t="str">
        <f t="shared" si="110"/>
        <v/>
      </c>
      <c r="L343" s="62" t="str">
        <f t="shared" si="106"/>
        <v xml:space="preserve"> </v>
      </c>
      <c r="P343" s="58" t="str">
        <f>IF(O343="Plus",$K343,IF(O343="Basis",$K343-SUM(P$8:P342),IF(O343="Breedte",$K343-SUM(P$8:P342),IF(O342="Breedte",1-SUM(P$8:P342)," "))))</f>
        <v xml:space="preserve"> </v>
      </c>
      <c r="Q343" s="56" t="str">
        <f t="shared" si="122"/>
        <v/>
      </c>
      <c r="R343" s="196">
        <f t="shared" si="111"/>
        <v>0</v>
      </c>
      <c r="S343" s="1">
        <f t="shared" si="120"/>
        <v>200</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200</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4">
        <f t="shared" si="107"/>
        <v>0</v>
      </c>
      <c r="B344" s="64">
        <f t="shared" si="108"/>
        <v>0</v>
      </c>
      <c r="C344" s="57">
        <f t="shared" si="119"/>
        <v>200</v>
      </c>
      <c r="F344" s="59">
        <f>IF(C344&lt;C$6,0,VLOOKUP(C344,index!$A:$M,11,0))</f>
        <v>0</v>
      </c>
      <c r="G344" s="57" t="str">
        <f t="shared" si="109"/>
        <v/>
      </c>
      <c r="H344" s="58" t="str">
        <f>IF(G344="I",$K344,IF(G344="II",$K344-SUM(H$8:H343),IF(G344="III",$K344-SUM(H$8:H343),IF(G344="IV",$K344-SUM(H$8:H343),IF(G344="V",1-SUM(H$8:H343)," ")))))</f>
        <v xml:space="preserve"> </v>
      </c>
      <c r="I344" s="66" t="str">
        <f t="shared" si="110"/>
        <v/>
      </c>
      <c r="L344" s="62" t="str">
        <f t="shared" si="106"/>
        <v xml:space="preserve"> </v>
      </c>
      <c r="P344" s="58" t="str">
        <f>IF(O344="Plus",$K344,IF(O344="Basis",$K344-SUM(P$8:P343),IF(O344="Breedte",$K344-SUM(P$8:P343),IF(O343="Breedte",1-SUM(P$8:P343)," "))))</f>
        <v xml:space="preserve"> </v>
      </c>
      <c r="Q344" s="56" t="str">
        <f t="shared" si="122"/>
        <v/>
      </c>
      <c r="R344" s="196">
        <f t="shared" si="111"/>
        <v>0</v>
      </c>
      <c r="S344" s="1">
        <f t="shared" si="120"/>
        <v>200</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200</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4">
        <f t="shared" si="107"/>
        <v>0</v>
      </c>
      <c r="B345" s="64">
        <f t="shared" si="108"/>
        <v>0</v>
      </c>
      <c r="C345" s="57">
        <f t="shared" si="119"/>
        <v>200</v>
      </c>
      <c r="F345" s="59">
        <f>IF(C345&lt;C$6,0,VLOOKUP(C345,index!$A:$M,11,0))</f>
        <v>0</v>
      </c>
      <c r="G345" s="57" t="str">
        <f t="shared" si="109"/>
        <v/>
      </c>
      <c r="H345" s="58" t="str">
        <f>IF(G345="I",$K345,IF(G345="II",$K345-SUM(H$8:H344),IF(G345="III",$K345-SUM(H$8:H344),IF(G345="IV",$K345-SUM(H$8:H344),IF(G345="V",1-SUM(H$8:H344)," ")))))</f>
        <v xml:space="preserve"> </v>
      </c>
      <c r="I345" s="66" t="str">
        <f t="shared" si="110"/>
        <v/>
      </c>
      <c r="L345" s="62" t="str">
        <f t="shared" si="106"/>
        <v xml:space="preserve"> </v>
      </c>
      <c r="P345" s="58" t="str">
        <f>IF(O345="Plus",$K345,IF(O345="Basis",$K345-SUM(P$8:P344),IF(O345="Breedte",$K345-SUM(P$8:P344),IF(O344="Breedte",1-SUM(P$8:P344)," "))))</f>
        <v xml:space="preserve"> </v>
      </c>
      <c r="Q345" s="56" t="str">
        <f t="shared" si="122"/>
        <v/>
      </c>
      <c r="R345" s="196">
        <f t="shared" si="111"/>
        <v>0</v>
      </c>
      <c r="S345" s="1">
        <f t="shared" si="120"/>
        <v>200</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200</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4">
        <f t="shared" si="107"/>
        <v>0</v>
      </c>
      <c r="B346" s="64">
        <f t="shared" si="108"/>
        <v>0</v>
      </c>
      <c r="C346" s="57">
        <f t="shared" si="119"/>
        <v>200</v>
      </c>
      <c r="F346" s="59">
        <f>IF(C346&lt;C$6,0,VLOOKUP(C346,index!$A:$M,11,0))</f>
        <v>0</v>
      </c>
      <c r="G346" s="57" t="str">
        <f t="shared" si="109"/>
        <v/>
      </c>
      <c r="H346" s="58" t="str">
        <f>IF(G346="I",$K346,IF(G346="II",$K346-SUM(H$8:H345),IF(G346="III",$K346-SUM(H$8:H345),IF(G346="IV",$K346-SUM(H$8:H345),IF(G346="V",1-SUM(H$8:H345)," ")))))</f>
        <v xml:space="preserve"> </v>
      </c>
      <c r="I346" s="66" t="str">
        <f t="shared" si="110"/>
        <v/>
      </c>
      <c r="L346" s="62" t="str">
        <f t="shared" si="106"/>
        <v xml:space="preserve"> </v>
      </c>
      <c r="P346" s="58" t="str">
        <f>IF(O346="Plus",$K346,IF(O346="Basis",$K346-SUM(P$8:P345),IF(O346="Breedte",$K346-SUM(P$8:P345),IF(O345="Breedte",1-SUM(P$8:P345)," "))))</f>
        <v xml:space="preserve"> </v>
      </c>
      <c r="Q346" s="56" t="str">
        <f t="shared" si="122"/>
        <v/>
      </c>
      <c r="R346" s="196">
        <f t="shared" si="111"/>
        <v>0</v>
      </c>
      <c r="S346" s="1">
        <f t="shared" si="120"/>
        <v>200</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200</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4">
        <f t="shared" si="107"/>
        <v>0</v>
      </c>
      <c r="B347" s="64">
        <f t="shared" si="108"/>
        <v>0</v>
      </c>
      <c r="C347" s="57">
        <f t="shared" si="119"/>
        <v>200</v>
      </c>
      <c r="F347" s="59">
        <f>IF(C347&lt;C$6,0,VLOOKUP(C347,index!$A:$M,11,0))</f>
        <v>0</v>
      </c>
      <c r="G347" s="57" t="str">
        <f t="shared" si="109"/>
        <v/>
      </c>
      <c r="H347" s="58" t="str">
        <f>IF(G347="I",$K347,IF(G347="II",$K347-SUM(H$8:H346),IF(G347="III",$K347-SUM(H$8:H346),IF(G347="IV",$K347-SUM(H$8:H346),IF(G347="V",1-SUM(H$8:H346)," ")))))</f>
        <v xml:space="preserve"> </v>
      </c>
      <c r="I347" s="66" t="str">
        <f t="shared" si="110"/>
        <v/>
      </c>
      <c r="L347" s="62" t="str">
        <f t="shared" si="106"/>
        <v xml:space="preserve"> </v>
      </c>
      <c r="P347" s="58" t="str">
        <f>IF(O347="Plus",$K347,IF(O347="Basis",$K347-SUM(P$8:P346),IF(O347="Breedte",$K347-SUM(P$8:P346),IF(O346="Breedte",1-SUM(P$8:P346)," "))))</f>
        <v xml:space="preserve"> </v>
      </c>
      <c r="Q347" s="56" t="str">
        <f t="shared" si="122"/>
        <v/>
      </c>
      <c r="R347" s="196">
        <f t="shared" si="111"/>
        <v>0</v>
      </c>
      <c r="S347" s="1">
        <f t="shared" si="120"/>
        <v>200</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200</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4">
        <f t="shared" si="107"/>
        <v>0</v>
      </c>
      <c r="B348" s="64">
        <f t="shared" si="108"/>
        <v>0</v>
      </c>
      <c r="C348" s="57">
        <f t="shared" si="119"/>
        <v>200</v>
      </c>
      <c r="F348" s="59">
        <f>IF(C348&lt;C$6,0,VLOOKUP(C348,index!$A:$M,11,0))</f>
        <v>0</v>
      </c>
      <c r="G348" s="57" t="str">
        <f t="shared" si="109"/>
        <v/>
      </c>
      <c r="H348" s="58" t="str">
        <f>IF(G348="I",$K348,IF(G348="II",$K348-SUM(H$8:H347),IF(G348="III",$K348-SUM(H$8:H347),IF(G348="IV",$K348-SUM(H$8:H347),IF(G348="V",1-SUM(H$8:H347)," ")))))</f>
        <v xml:space="preserve"> </v>
      </c>
      <c r="I348" s="66" t="str">
        <f t="shared" si="110"/>
        <v/>
      </c>
      <c r="L348" s="62" t="str">
        <f t="shared" si="106"/>
        <v xml:space="preserve"> </v>
      </c>
      <c r="P348" s="58" t="str">
        <f>IF(O348="Plus",$K348,IF(O348="Basis",$K348-SUM(P$8:P347),IF(O348="Breedte",$K348-SUM(P$8:P347),IF(O347="Breedte",1-SUM(P$8:P347)," "))))</f>
        <v xml:space="preserve"> </v>
      </c>
      <c r="Q348" s="56" t="str">
        <f t="shared" si="122"/>
        <v/>
      </c>
      <c r="R348" s="196">
        <f t="shared" si="111"/>
        <v>0</v>
      </c>
      <c r="S348" s="1">
        <f t="shared" si="120"/>
        <v>200</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200</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4">
        <f t="shared" si="107"/>
        <v>0</v>
      </c>
      <c r="B349" s="64">
        <f t="shared" si="108"/>
        <v>0</v>
      </c>
      <c r="C349" s="57">
        <f t="shared" si="119"/>
        <v>200</v>
      </c>
      <c r="F349" s="59">
        <f>IF(C349&lt;C$6,0,VLOOKUP(C349,index!$A:$M,11,0))</f>
        <v>0</v>
      </c>
      <c r="G349" s="57" t="str">
        <f t="shared" si="109"/>
        <v/>
      </c>
      <c r="H349" s="58" t="str">
        <f>IF(G349="I",$K349,IF(G349="II",$K349-SUM(H$8:H348),IF(G349="III",$K349-SUM(H$8:H348),IF(G349="IV",$K349-SUM(H$8:H348),IF(G349="V",1-SUM(H$8:H348)," ")))))</f>
        <v xml:space="preserve"> </v>
      </c>
      <c r="I349" s="66" t="str">
        <f t="shared" si="110"/>
        <v/>
      </c>
      <c r="L349" s="62" t="str">
        <f t="shared" si="106"/>
        <v xml:space="preserve"> </v>
      </c>
      <c r="P349" s="58" t="str">
        <f>IF(O349="Plus",$K349,IF(O349="Basis",$K349-SUM(P$8:P348),IF(O349="Breedte",$K349-SUM(P$8:P348),IF(O348="Breedte",1-SUM(P$8:P348)," "))))</f>
        <v xml:space="preserve"> </v>
      </c>
      <c r="Q349" s="56" t="str">
        <f t="shared" si="122"/>
        <v/>
      </c>
      <c r="R349" s="196">
        <f t="shared" si="111"/>
        <v>0</v>
      </c>
      <c r="S349" s="1">
        <f t="shared" si="120"/>
        <v>200</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200</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4">
        <f t="shared" si="107"/>
        <v>0</v>
      </c>
      <c r="B350" s="64">
        <f t="shared" si="108"/>
        <v>0</v>
      </c>
      <c r="C350" s="57">
        <f t="shared" si="119"/>
        <v>200</v>
      </c>
      <c r="F350" s="59">
        <f>IF(C350&lt;C$6,0,VLOOKUP(C350,index!$A:$M,11,0))</f>
        <v>0</v>
      </c>
      <c r="G350" s="57" t="str">
        <f t="shared" si="109"/>
        <v/>
      </c>
      <c r="H350" s="58" t="str">
        <f>IF(G350="I",$K350,IF(G350="II",$K350-SUM(H$8:H349),IF(G350="III",$K350-SUM(H$8:H349),IF(G350="IV",$K350-SUM(H$8:H349),IF(G350="V",1-SUM(H$8:H349)," ")))))</f>
        <v xml:space="preserve"> </v>
      </c>
      <c r="I350" s="66" t="str">
        <f t="shared" si="110"/>
        <v/>
      </c>
      <c r="L350" s="62" t="str">
        <f t="shared" si="106"/>
        <v xml:space="preserve"> </v>
      </c>
      <c r="P350" s="58" t="str">
        <f>IF(O350="Plus",$K350,IF(O350="Basis",$K350-SUM(P$8:P349),IF(O350="Breedte",$K350-SUM(P$8:P349),IF(O349="Breedte",1-SUM(P$8:P349)," "))))</f>
        <v xml:space="preserve"> </v>
      </c>
      <c r="Q350" s="56" t="str">
        <f t="shared" si="122"/>
        <v/>
      </c>
      <c r="R350" s="196">
        <f t="shared" si="111"/>
        <v>0</v>
      </c>
      <c r="S350" s="1">
        <f t="shared" si="120"/>
        <v>200</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200</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4">
        <f t="shared" si="107"/>
        <v>0</v>
      </c>
      <c r="B351" s="64">
        <f t="shared" si="108"/>
        <v>0</v>
      </c>
      <c r="C351" s="57">
        <f t="shared" si="119"/>
        <v>200</v>
      </c>
      <c r="F351" s="59">
        <f>IF(C351&lt;C$6,0,VLOOKUP(C351,index!$A:$M,11,0))</f>
        <v>0</v>
      </c>
      <c r="G351" s="57" t="str">
        <f t="shared" si="109"/>
        <v/>
      </c>
      <c r="H351" s="58" t="str">
        <f>IF(G351="I",$K351,IF(G351="II",$K351-SUM(H$8:H350),IF(G351="III",$K351-SUM(H$8:H350),IF(G351="IV",$K351-SUM(H$8:H350),IF(G351="V",1-SUM(H$8:H350)," ")))))</f>
        <v xml:space="preserve"> </v>
      </c>
      <c r="I351" s="66" t="str">
        <f t="shared" si="110"/>
        <v/>
      </c>
      <c r="L351" s="62" t="str">
        <f t="shared" si="106"/>
        <v xml:space="preserve"> </v>
      </c>
      <c r="P351" s="58" t="str">
        <f>IF(O351="Plus",$K351,IF(O351="Basis",$K351-SUM(P$8:P350),IF(O351="Breedte",$K351-SUM(P$8:P350),IF(O350="Breedte",1-SUM(P$8:P350)," "))))</f>
        <v xml:space="preserve"> </v>
      </c>
      <c r="Q351" s="56" t="str">
        <f t="shared" si="122"/>
        <v/>
      </c>
      <c r="R351" s="196">
        <f t="shared" si="111"/>
        <v>0</v>
      </c>
      <c r="S351" s="1">
        <f t="shared" si="120"/>
        <v>200</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200</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4">
        <f t="shared" si="107"/>
        <v>0</v>
      </c>
      <c r="B352" s="64">
        <f t="shared" si="108"/>
        <v>0</v>
      </c>
      <c r="C352" s="57">
        <f t="shared" si="119"/>
        <v>200</v>
      </c>
      <c r="F352" s="59">
        <f>IF(C352&lt;C$6,0,VLOOKUP(C352,index!$A:$M,11,0))</f>
        <v>0</v>
      </c>
      <c r="G352" s="57" t="str">
        <f t="shared" si="109"/>
        <v/>
      </c>
      <c r="H352" s="58" t="str">
        <f>IF(G352="I",$K352,IF(G352="II",$K352-SUM(H$8:H351),IF(G352="III",$K352-SUM(H$8:H351),IF(G352="IV",$K352-SUM(H$8:H351),IF(G352="V",1-SUM(H$8:H351)," ")))))</f>
        <v xml:space="preserve"> </v>
      </c>
      <c r="I352" s="66" t="str">
        <f t="shared" si="110"/>
        <v/>
      </c>
      <c r="L352" s="62" t="str">
        <f t="shared" si="106"/>
        <v xml:space="preserve"> </v>
      </c>
      <c r="P352" s="58" t="str">
        <f>IF(O352="Plus",$K352,IF(O352="Basis",$K352-SUM(P$8:P351),IF(O352="Breedte",$K352-SUM(P$8:P351),IF(O351="Breedte",1-SUM(P$8:P351)," "))))</f>
        <v xml:space="preserve"> </v>
      </c>
      <c r="Q352" s="56" t="str">
        <f t="shared" si="122"/>
        <v/>
      </c>
      <c r="R352" s="196">
        <f t="shared" si="111"/>
        <v>0</v>
      </c>
      <c r="S352" s="1">
        <f t="shared" si="120"/>
        <v>200</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200</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4">
        <f t="shared" si="107"/>
        <v>0</v>
      </c>
      <c r="B353" s="64">
        <f t="shared" si="108"/>
        <v>0</v>
      </c>
      <c r="C353" s="57">
        <f t="shared" si="119"/>
        <v>200</v>
      </c>
      <c r="F353" s="59">
        <f>IF(C353&lt;C$6,0,VLOOKUP(C353,index!$A:$M,11,0))</f>
        <v>0</v>
      </c>
      <c r="G353" s="57" t="str">
        <f t="shared" si="109"/>
        <v/>
      </c>
      <c r="H353" s="58" t="str">
        <f>IF(G353="I",$K353,IF(G353="II",$K353-SUM(H$8:H352),IF(G353="III",$K353-SUM(H$8:H352),IF(G353="IV",$K353-SUM(H$8:H352),IF(G353="V",1-SUM(H$8:H352)," ")))))</f>
        <v xml:space="preserve"> </v>
      </c>
      <c r="I353" s="66" t="str">
        <f t="shared" si="110"/>
        <v/>
      </c>
      <c r="L353" s="62" t="str">
        <f t="shared" si="106"/>
        <v xml:space="preserve"> </v>
      </c>
      <c r="P353" s="58" t="str">
        <f>IF(O353="Plus",$K353,IF(O353="Basis",$K353-SUM(P$8:P352),IF(O353="Breedte",$K353-SUM(P$8:P352),IF(O352="Breedte",1-SUM(P$8:P352)," "))))</f>
        <v xml:space="preserve"> </v>
      </c>
      <c r="Q353" s="56" t="str">
        <f t="shared" si="122"/>
        <v/>
      </c>
      <c r="R353" s="196">
        <f t="shared" si="111"/>
        <v>0</v>
      </c>
      <c r="S353" s="1">
        <f t="shared" si="120"/>
        <v>200</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200</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4">
        <f t="shared" si="107"/>
        <v>0</v>
      </c>
      <c r="B354" s="64">
        <f t="shared" si="108"/>
        <v>0</v>
      </c>
      <c r="C354" s="57">
        <f t="shared" si="119"/>
        <v>200</v>
      </c>
      <c r="F354" s="59">
        <f>IF(C354&lt;C$6,0,VLOOKUP(C354,index!$A:$M,11,0))</f>
        <v>0</v>
      </c>
      <c r="G354" s="57" t="str">
        <f t="shared" si="109"/>
        <v/>
      </c>
      <c r="H354" s="58" t="str">
        <f>IF(G354="I",$K354,IF(G354="II",$K354-SUM(H$8:H353),IF(G354="III",$K354-SUM(H$8:H353),IF(G354="IV",$K354-SUM(H$8:H353),IF(G354="V",1-SUM(H$8:H353)," ")))))</f>
        <v xml:space="preserve"> </v>
      </c>
      <c r="I354" s="66" t="str">
        <f t="shared" si="110"/>
        <v/>
      </c>
      <c r="L354" s="62" t="str">
        <f t="shared" si="106"/>
        <v xml:space="preserve"> </v>
      </c>
      <c r="P354" s="58" t="str">
        <f>IF(O354="Plus",$K354,IF(O354="Basis",$K354-SUM(P$8:P353),IF(O354="Breedte",$K354-SUM(P$8:P353),IF(O353="Breedte",1-SUM(P$8:P353)," "))))</f>
        <v xml:space="preserve"> </v>
      </c>
      <c r="Q354" s="56" t="str">
        <f t="shared" si="122"/>
        <v/>
      </c>
      <c r="R354" s="196">
        <f t="shared" si="111"/>
        <v>0</v>
      </c>
      <c r="S354" s="1">
        <f t="shared" si="120"/>
        <v>200</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200</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4">
        <f t="shared" si="107"/>
        <v>0</v>
      </c>
      <c r="B355" s="64">
        <f t="shared" si="108"/>
        <v>0</v>
      </c>
      <c r="C355" s="57">
        <f t="shared" si="119"/>
        <v>200</v>
      </c>
      <c r="F355" s="59">
        <f>IF(C355&lt;C$6,0,VLOOKUP(C355,index!$A:$M,11,0))</f>
        <v>0</v>
      </c>
      <c r="G355" s="57" t="str">
        <f t="shared" si="109"/>
        <v/>
      </c>
      <c r="H355" s="58" t="str">
        <f>IF(G355="I",$K355,IF(G355="II",$K355-SUM(H$8:H354),IF(G355="III",$K355-SUM(H$8:H354),IF(G355="IV",$K355-SUM(H$8:H354),IF(G355="V",1-SUM(H$8:H354)," ")))))</f>
        <v xml:space="preserve"> </v>
      </c>
      <c r="I355" s="66" t="str">
        <f t="shared" si="110"/>
        <v/>
      </c>
      <c r="L355" s="62" t="str">
        <f t="shared" si="106"/>
        <v xml:space="preserve"> </v>
      </c>
      <c r="P355" s="58" t="str">
        <f>IF(O355="Plus",$K355,IF(O355="Basis",$K355-SUM(P$8:P354),IF(O355="Breedte",$K355-SUM(P$8:P354),IF(O354="Breedte",1-SUM(P$8:P354)," "))))</f>
        <v xml:space="preserve"> </v>
      </c>
      <c r="Q355" s="56" t="str">
        <f t="shared" si="122"/>
        <v/>
      </c>
      <c r="R355" s="196">
        <f t="shared" si="111"/>
        <v>0</v>
      </c>
      <c r="S355" s="1">
        <f t="shared" si="120"/>
        <v>200</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200</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4">
        <f t="shared" si="107"/>
        <v>0</v>
      </c>
      <c r="B356" s="64">
        <f t="shared" si="108"/>
        <v>0</v>
      </c>
      <c r="C356" s="57">
        <f t="shared" si="119"/>
        <v>200</v>
      </c>
      <c r="F356" s="59">
        <f>IF(C356&lt;C$6,0,VLOOKUP(C356,index!$A:$M,11,0))</f>
        <v>0</v>
      </c>
      <c r="G356" s="57" t="str">
        <f t="shared" si="109"/>
        <v/>
      </c>
      <c r="H356" s="58" t="str">
        <f>IF(G356="I",$K356,IF(G356="II",$K356-SUM(H$8:H355),IF(G356="III",$K356-SUM(H$8:H355),IF(G356="IV",$K356-SUM(H$8:H355),IF(G356="V",1-SUM(H$8:H355)," ")))))</f>
        <v xml:space="preserve"> </v>
      </c>
      <c r="I356" s="66" t="str">
        <f t="shared" si="110"/>
        <v/>
      </c>
      <c r="L356" s="62" t="str">
        <f t="shared" si="106"/>
        <v xml:space="preserve"> </v>
      </c>
      <c r="P356" s="58" t="str">
        <f>IF(O356="Plus",$K356,IF(O356="Basis",$K356-SUM(P$8:P355),IF(O356="Breedte",$K356-SUM(P$8:P355),IF(O355="Breedte",1-SUM(P$8:P355)," "))))</f>
        <v xml:space="preserve"> </v>
      </c>
      <c r="Q356" s="56" t="str">
        <f t="shared" si="122"/>
        <v/>
      </c>
      <c r="R356" s="196">
        <f t="shared" si="111"/>
        <v>0</v>
      </c>
      <c r="S356" s="1">
        <f t="shared" si="120"/>
        <v>200</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200</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4">
        <f t="shared" si="107"/>
        <v>0</v>
      </c>
      <c r="B357" s="64">
        <f t="shared" si="108"/>
        <v>0</v>
      </c>
      <c r="C357" s="57">
        <f t="shared" si="119"/>
        <v>200</v>
      </c>
      <c r="F357" s="59">
        <f>IF(C357&lt;C$6,0,VLOOKUP(C357,index!$A:$M,11,0))</f>
        <v>0</v>
      </c>
      <c r="G357" s="57" t="str">
        <f t="shared" si="109"/>
        <v/>
      </c>
      <c r="H357" s="58" t="str">
        <f>IF(G357="I",$K357,IF(G357="II",$K357-SUM(H$8:H356),IF(G357="III",$K357-SUM(H$8:H356),IF(G357="IV",$K357-SUM(H$8:H356),IF(G357="V",1-SUM(H$8:H356)," ")))))</f>
        <v xml:space="preserve"> </v>
      </c>
      <c r="I357" s="66" t="str">
        <f t="shared" si="110"/>
        <v/>
      </c>
      <c r="L357" s="62" t="str">
        <f t="shared" si="106"/>
        <v xml:space="preserve"> </v>
      </c>
      <c r="P357" s="58" t="str">
        <f>IF(O357="Plus",$K357,IF(O357="Basis",$K357-SUM(P$8:P356),IF(O357="Breedte",$K357-SUM(P$8:P356),IF(O356="Breedte",1-SUM(P$8:P356)," "))))</f>
        <v xml:space="preserve"> </v>
      </c>
      <c r="Q357" s="56" t="str">
        <f t="shared" si="122"/>
        <v/>
      </c>
      <c r="R357" s="196">
        <f t="shared" si="111"/>
        <v>0</v>
      </c>
      <c r="S357" s="1">
        <f t="shared" si="120"/>
        <v>200</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200</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4">
        <f t="shared" si="107"/>
        <v>0</v>
      </c>
      <c r="B358" s="64">
        <f t="shared" si="108"/>
        <v>0</v>
      </c>
      <c r="C358" s="57">
        <f t="shared" si="119"/>
        <v>200</v>
      </c>
      <c r="F358" s="59">
        <f>IF(C358&lt;C$6,0,VLOOKUP(C358,index!$A:$M,11,0))</f>
        <v>0</v>
      </c>
      <c r="G358" s="57" t="str">
        <f t="shared" si="109"/>
        <v/>
      </c>
      <c r="H358" s="58" t="str">
        <f>IF(G358="I",$K358,IF(G358="II",$K358-SUM(H$8:H357),IF(G358="III",$K358-SUM(H$8:H357),IF(G358="IV",$K358-SUM(H$8:H357),IF(G358="V",1-SUM(H$8:H357)," ")))))</f>
        <v xml:space="preserve"> </v>
      </c>
      <c r="I358" s="66" t="str">
        <f t="shared" si="110"/>
        <v/>
      </c>
      <c r="L358" s="62" t="str">
        <f t="shared" si="106"/>
        <v xml:space="preserve"> </v>
      </c>
      <c r="P358" s="58" t="str">
        <f>IF(O358="Plus",$K358,IF(O358="Basis",$K358-SUM(P$8:P357),IF(O358="Breedte",$K358-SUM(P$8:P357),IF(O357="Breedte",1-SUM(P$8:P357)," "))))</f>
        <v xml:space="preserve"> </v>
      </c>
      <c r="Q358" s="56" t="str">
        <f t="shared" si="122"/>
        <v/>
      </c>
      <c r="R358" s="196">
        <f t="shared" si="111"/>
        <v>0</v>
      </c>
      <c r="S358" s="1">
        <f t="shared" si="120"/>
        <v>200</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200</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4">
        <f t="shared" si="107"/>
        <v>0</v>
      </c>
      <c r="B359" s="64">
        <f t="shared" si="108"/>
        <v>0</v>
      </c>
      <c r="C359" s="57">
        <f t="shared" si="119"/>
        <v>200</v>
      </c>
      <c r="F359" s="59">
        <f>IF(C359&lt;C$6,0,VLOOKUP(C359,index!$A:$M,11,0))</f>
        <v>0</v>
      </c>
      <c r="G359" s="57" t="str">
        <f t="shared" si="109"/>
        <v/>
      </c>
      <c r="H359" s="58" t="str">
        <f>IF(G359="I",$K359,IF(G359="II",$K359-SUM(H$8:H358),IF(G359="III",$K359-SUM(H$8:H358),IF(G359="IV",$K359-SUM(H$8:H358),IF(G359="V",1-SUM(H$8:H358)," ")))))</f>
        <v xml:space="preserve"> </v>
      </c>
      <c r="I359" s="66" t="str">
        <f t="shared" si="110"/>
        <v/>
      </c>
      <c r="L359" s="62" t="str">
        <f t="shared" si="106"/>
        <v xml:space="preserve"> </v>
      </c>
      <c r="P359" s="58" t="str">
        <f>IF(O359="Plus",$K359,IF(O359="Basis",$K359-SUM(P$8:P358),IF(O359="Breedte",$K359-SUM(P$8:P358),IF(O358="Breedte",1-SUM(P$8:P358)," "))))</f>
        <v xml:space="preserve"> </v>
      </c>
      <c r="Q359" s="56" t="str">
        <f t="shared" si="122"/>
        <v/>
      </c>
      <c r="R359" s="196">
        <f t="shared" si="111"/>
        <v>0</v>
      </c>
      <c r="S359" s="1">
        <f t="shared" si="120"/>
        <v>200</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200</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4">
        <f t="shared" si="107"/>
        <v>0</v>
      </c>
      <c r="B360" s="64">
        <f t="shared" si="108"/>
        <v>0</v>
      </c>
      <c r="C360" s="57">
        <f t="shared" si="119"/>
        <v>200</v>
      </c>
      <c r="F360" s="59">
        <f>IF(C360&lt;C$6,0,VLOOKUP(C360,index!$A:$M,11,0))</f>
        <v>0</v>
      </c>
      <c r="G360" s="57" t="str">
        <f t="shared" si="109"/>
        <v/>
      </c>
      <c r="H360" s="58" t="str">
        <f>IF(G360="I",$K360,IF(G360="II",$K360-SUM(H$8:H359),IF(G360="III",$K360-SUM(H$8:H359),IF(G360="IV",$K360-SUM(H$8:H359),IF(G360="V",1-SUM(H$8:H359)," ")))))</f>
        <v xml:space="preserve"> </v>
      </c>
      <c r="I360" s="66" t="str">
        <f t="shared" si="110"/>
        <v/>
      </c>
      <c r="L360" s="62" t="str">
        <f t="shared" si="106"/>
        <v xml:space="preserve"> </v>
      </c>
      <c r="P360" s="58" t="str">
        <f>IF(O360="Plus",$K360,IF(O360="Basis",$K360-SUM(P$8:P359),IF(O360="Breedte",$K360-SUM(P$8:P359),IF(O359="Breedte",1-SUM(P$8:P359)," "))))</f>
        <v xml:space="preserve"> </v>
      </c>
      <c r="Q360" s="56" t="str">
        <f t="shared" si="122"/>
        <v/>
      </c>
      <c r="R360" s="196">
        <f t="shared" si="111"/>
        <v>0</v>
      </c>
      <c r="S360" s="1">
        <f t="shared" si="120"/>
        <v>200</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200</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4">
        <f t="shared" si="107"/>
        <v>0</v>
      </c>
      <c r="B361" s="64">
        <f t="shared" si="108"/>
        <v>0</v>
      </c>
      <c r="C361" s="57">
        <f t="shared" si="119"/>
        <v>200</v>
      </c>
      <c r="F361" s="59">
        <f>IF(C361&lt;C$6,0,VLOOKUP(C361,index!$A:$M,11,0))</f>
        <v>0</v>
      </c>
      <c r="G361" s="57" t="str">
        <f t="shared" si="109"/>
        <v/>
      </c>
      <c r="H361" s="58" t="str">
        <f>IF(G361="I",$K361,IF(G361="II",$K361-SUM(H$8:H360),IF(G361="III",$K361-SUM(H$8:H360),IF(G361="IV",$K361-SUM(H$8:H360),IF(G361="V",1-SUM(H$8:H360)," ")))))</f>
        <v xml:space="preserve"> </v>
      </c>
      <c r="I361" s="66" t="str">
        <f t="shared" si="110"/>
        <v/>
      </c>
      <c r="L361" s="62" t="str">
        <f t="shared" si="106"/>
        <v xml:space="preserve"> </v>
      </c>
      <c r="P361" s="58" t="str">
        <f>IF(O361="Plus",$K361,IF(O361="Basis",$K361-SUM(P$8:P360),IF(O361="Breedte",$K361-SUM(P$8:P360),IF(O360="Breedte",1-SUM(P$8:P360)," "))))</f>
        <v xml:space="preserve"> </v>
      </c>
      <c r="Q361" s="56" t="str">
        <f t="shared" si="122"/>
        <v/>
      </c>
      <c r="R361" s="196">
        <f t="shared" si="111"/>
        <v>0</v>
      </c>
      <c r="S361" s="1">
        <f t="shared" si="120"/>
        <v>200</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200</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4">
        <f t="shared" si="107"/>
        <v>0</v>
      </c>
      <c r="B362" s="64">
        <f t="shared" si="108"/>
        <v>0</v>
      </c>
      <c r="C362" s="57">
        <f t="shared" si="119"/>
        <v>200</v>
      </c>
      <c r="F362" s="59">
        <f>IF(C362&lt;C$6,0,VLOOKUP(C362,index!$A:$M,11,0))</f>
        <v>0</v>
      </c>
      <c r="G362" s="57" t="str">
        <f t="shared" si="109"/>
        <v/>
      </c>
      <c r="H362" s="58" t="str">
        <f>IF(G362="I",$K362,IF(G362="II",$K362-SUM(H$8:H361),IF(G362="III",$K362-SUM(H$8:H361),IF(G362="IV",$K362-SUM(H$8:H361),IF(G362="V",1-SUM(H$8:H361)," ")))))</f>
        <v xml:space="preserve"> </v>
      </c>
      <c r="I362" s="66" t="str">
        <f t="shared" si="110"/>
        <v/>
      </c>
      <c r="L362" s="62" t="str">
        <f t="shared" si="106"/>
        <v xml:space="preserve"> </v>
      </c>
      <c r="P362" s="58" t="str">
        <f>IF(O362="Plus",$K362,IF(O362="Basis",$K362-SUM(P$8:P361),IF(O362="Breedte",$K362-SUM(P$8:P361),IF(O361="Breedte",1-SUM(P$8:P361)," "))))</f>
        <v xml:space="preserve"> </v>
      </c>
      <c r="Q362" s="56" t="str">
        <f t="shared" si="122"/>
        <v/>
      </c>
      <c r="R362" s="196">
        <f t="shared" si="111"/>
        <v>0</v>
      </c>
      <c r="S362" s="1">
        <f t="shared" si="120"/>
        <v>200</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200</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4">
        <f t="shared" si="107"/>
        <v>0</v>
      </c>
      <c r="B363" s="64">
        <f t="shared" si="108"/>
        <v>0</v>
      </c>
      <c r="C363" s="57">
        <f t="shared" si="119"/>
        <v>200</v>
      </c>
      <c r="F363" s="59">
        <f>IF(C363&lt;C$6,0,VLOOKUP(C363,index!$A:$M,11,0))</f>
        <v>0</v>
      </c>
      <c r="G363" s="57" t="str">
        <f t="shared" si="109"/>
        <v/>
      </c>
      <c r="H363" s="58" t="str">
        <f>IF(G363="I",$K363,IF(G363="II",$K363-SUM(H$8:H362),IF(G363="III",$K363-SUM(H$8:H362),IF(G363="IV",$K363-SUM(H$8:H362),IF(G363="V",1-SUM(H$8:H362)," ")))))</f>
        <v xml:space="preserve"> </v>
      </c>
      <c r="I363" s="66" t="str">
        <f t="shared" si="110"/>
        <v/>
      </c>
      <c r="L363" s="62" t="str">
        <f t="shared" si="106"/>
        <v xml:space="preserve"> </v>
      </c>
      <c r="P363" s="58" t="str">
        <f>IF(O363="Plus",$K363,IF(O363="Basis",$K363-SUM(P$8:P362),IF(O363="Breedte",$K363-SUM(P$8:P362),IF(O362="Breedte",1-SUM(P$8:P362)," "))))</f>
        <v xml:space="preserve"> </v>
      </c>
      <c r="Q363" s="56" t="str">
        <f t="shared" si="122"/>
        <v/>
      </c>
      <c r="R363" s="196">
        <f t="shared" si="111"/>
        <v>0</v>
      </c>
      <c r="S363" s="1">
        <f t="shared" si="120"/>
        <v>200</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200</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4">
        <f t="shared" si="107"/>
        <v>0</v>
      </c>
      <c r="B364" s="64">
        <f t="shared" si="108"/>
        <v>0</v>
      </c>
      <c r="C364" s="57">
        <f t="shared" si="119"/>
        <v>200</v>
      </c>
      <c r="F364" s="59">
        <f>IF(C364&lt;C$6,0,VLOOKUP(C364,index!$A:$M,11,0))</f>
        <v>0</v>
      </c>
      <c r="G364" s="57" t="str">
        <f t="shared" si="109"/>
        <v/>
      </c>
      <c r="H364" s="58" t="str">
        <f>IF(G364="I",$K364,IF(G364="II",$K364-SUM(H$8:H363),IF(G364="III",$K364-SUM(H$8:H363),IF(G364="IV",$K364-SUM(H$8:H363),IF(G364="V",1-SUM(H$8:H363)," ")))))</f>
        <v xml:space="preserve"> </v>
      </c>
      <c r="I364" s="66" t="str">
        <f t="shared" si="110"/>
        <v/>
      </c>
      <c r="L364" s="62" t="str">
        <f t="shared" si="106"/>
        <v xml:space="preserve"> </v>
      </c>
      <c r="P364" s="58" t="str">
        <f>IF(O364="Plus",$K364,IF(O364="Basis",$K364-SUM(P$8:P363),IF(O364="Breedte",$K364-SUM(P$8:P363),IF(O363="Breedte",1-SUM(P$8:P363)," "))))</f>
        <v xml:space="preserve"> </v>
      </c>
      <c r="Q364" s="56" t="str">
        <f t="shared" si="122"/>
        <v/>
      </c>
      <c r="R364" s="196">
        <f t="shared" si="111"/>
        <v>0</v>
      </c>
      <c r="S364" s="1">
        <f t="shared" si="120"/>
        <v>200</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200</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4">
        <f t="shared" si="107"/>
        <v>0</v>
      </c>
      <c r="B365" s="64">
        <f t="shared" si="108"/>
        <v>0</v>
      </c>
      <c r="C365" s="57">
        <f t="shared" si="119"/>
        <v>200</v>
      </c>
      <c r="F365" s="59">
        <f>IF(C365&lt;C$6,0,VLOOKUP(C365,index!$A:$M,11,0))</f>
        <v>0</v>
      </c>
      <c r="G365" s="57" t="str">
        <f t="shared" si="109"/>
        <v/>
      </c>
      <c r="H365" s="58" t="str">
        <f>IF(G365="I",$K365,IF(G365="II",$K365-SUM(H$8:H364),IF(G365="III",$K365-SUM(H$8:H364),IF(G365="IV",$K365-SUM(H$8:H364),IF(G365="V",1-SUM(H$8:H364)," ")))))</f>
        <v xml:space="preserve"> </v>
      </c>
      <c r="I365" s="66" t="str">
        <f t="shared" si="110"/>
        <v/>
      </c>
      <c r="L365" s="62" t="str">
        <f t="shared" si="106"/>
        <v xml:space="preserve"> </v>
      </c>
      <c r="P365" s="58" t="str">
        <f>IF(O365="Plus",$K365,IF(O365="Basis",$K365-SUM(P$8:P364),IF(O365="Breedte",$K365-SUM(P$8:P364),IF(O364="Breedte",1-SUM(P$8:P364)," "))))</f>
        <v xml:space="preserve"> </v>
      </c>
      <c r="Q365" s="56" t="str">
        <f t="shared" si="122"/>
        <v/>
      </c>
      <c r="R365" s="196">
        <f t="shared" si="111"/>
        <v>0</v>
      </c>
      <c r="S365" s="1">
        <f t="shared" si="120"/>
        <v>200</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200</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4">
        <f t="shared" si="107"/>
        <v>0</v>
      </c>
      <c r="B366" s="64">
        <f t="shared" si="108"/>
        <v>0</v>
      </c>
      <c r="C366" s="57">
        <f t="shared" si="119"/>
        <v>200</v>
      </c>
      <c r="F366" s="59">
        <f>IF(C366&lt;C$6,0,VLOOKUP(C366,index!$A:$M,11,0))</f>
        <v>0</v>
      </c>
      <c r="G366" s="57" t="str">
        <f t="shared" si="109"/>
        <v/>
      </c>
      <c r="H366" s="58" t="str">
        <f>IF(G366="I",$K366,IF(G366="II",$K366-SUM(H$8:H365),IF(G366="III",$K366-SUM(H$8:H365),IF(G366="IV",$K366-SUM(H$8:H365),IF(G366="V",1-SUM(H$8:H365)," ")))))</f>
        <v xml:space="preserve"> </v>
      </c>
      <c r="I366" s="66" t="str">
        <f t="shared" si="110"/>
        <v/>
      </c>
      <c r="L366" s="62" t="str">
        <f t="shared" si="106"/>
        <v xml:space="preserve"> </v>
      </c>
      <c r="P366" s="58" t="str">
        <f>IF(O366="Plus",$K366,IF(O366="Basis",$K366-SUM(P$8:P365),IF(O366="Breedte",$K366-SUM(P$8:P365),IF(O365="Breedte",1-SUM(P$8:P365)," "))))</f>
        <v xml:space="preserve"> </v>
      </c>
      <c r="Q366" s="56" t="str">
        <f t="shared" si="122"/>
        <v/>
      </c>
      <c r="R366" s="196">
        <f t="shared" si="111"/>
        <v>0</v>
      </c>
      <c r="S366" s="1">
        <f t="shared" si="120"/>
        <v>200</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200</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4">
        <f t="shared" si="107"/>
        <v>0</v>
      </c>
      <c r="B367" s="64">
        <f t="shared" si="108"/>
        <v>0</v>
      </c>
      <c r="C367" s="57">
        <f t="shared" si="119"/>
        <v>200</v>
      </c>
      <c r="F367" s="59">
        <f>IF(C367&lt;C$6,0,VLOOKUP(C367,index!$A:$M,11,0))</f>
        <v>0</v>
      </c>
      <c r="G367" s="57" t="str">
        <f t="shared" si="109"/>
        <v/>
      </c>
      <c r="H367" s="58" t="str">
        <f>IF(G367="I",$K367,IF(G367="II",$K367-SUM(H$8:H366),IF(G367="III",$K367-SUM(H$8:H366),IF(G367="IV",$K367-SUM(H$8:H366),IF(G367="V",1-SUM(H$8:H366)," ")))))</f>
        <v xml:space="preserve"> </v>
      </c>
      <c r="I367" s="66" t="str">
        <f t="shared" si="110"/>
        <v/>
      </c>
      <c r="L367" s="62" t="str">
        <f t="shared" si="106"/>
        <v xml:space="preserve"> </v>
      </c>
      <c r="P367" s="58" t="str">
        <f>IF(O367="Plus",$K367,IF(O367="Basis",$K367-SUM(P$8:P366),IF(O367="Breedte",$K367-SUM(P$8:P366),IF(O366="Breedte",1-SUM(P$8:P366)," "))))</f>
        <v xml:space="preserve"> </v>
      </c>
      <c r="Q367" s="56" t="str">
        <f t="shared" si="122"/>
        <v/>
      </c>
      <c r="R367" s="196">
        <f t="shared" si="111"/>
        <v>0</v>
      </c>
      <c r="S367" s="1">
        <f t="shared" si="120"/>
        <v>200</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200</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4">
        <f t="shared" si="107"/>
        <v>0</v>
      </c>
      <c r="B368" s="64">
        <f t="shared" si="108"/>
        <v>0</v>
      </c>
      <c r="C368" s="57">
        <f t="shared" si="119"/>
        <v>200</v>
      </c>
      <c r="F368" s="59">
        <f>IF(C368&lt;C$6,0,VLOOKUP(C368,index!$A:$M,11,0))</f>
        <v>0</v>
      </c>
      <c r="G368" s="57" t="str">
        <f t="shared" si="109"/>
        <v/>
      </c>
      <c r="H368" s="58" t="str">
        <f>IF(G368="I",$K368,IF(G368="II",$K368-SUM(H$8:H367),IF(G368="III",$K368-SUM(H$8:H367),IF(G368="IV",$K368-SUM(H$8:H367),IF(G368="V",1-SUM(H$8:H367)," ")))))</f>
        <v xml:space="preserve"> </v>
      </c>
      <c r="I368" s="66" t="str">
        <f t="shared" si="110"/>
        <v/>
      </c>
      <c r="L368" s="62" t="str">
        <f t="shared" si="106"/>
        <v xml:space="preserve"> </v>
      </c>
      <c r="P368" s="58" t="str">
        <f>IF(O368="Plus",$K368,IF(O368="Basis",$K368-SUM(P$8:P367),IF(O368="Breedte",$K368-SUM(P$8:P367),IF(O367="Breedte",1-SUM(P$8:P367)," "))))</f>
        <v xml:space="preserve"> </v>
      </c>
      <c r="Q368" s="56" t="str">
        <f t="shared" si="122"/>
        <v/>
      </c>
      <c r="R368" s="196">
        <f t="shared" si="111"/>
        <v>0</v>
      </c>
      <c r="S368" s="1">
        <f t="shared" si="120"/>
        <v>200</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200</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4">
        <f t="shared" si="107"/>
        <v>0</v>
      </c>
      <c r="B369" s="64">
        <f t="shared" si="108"/>
        <v>0</v>
      </c>
      <c r="C369" s="57">
        <f t="shared" si="119"/>
        <v>200</v>
      </c>
      <c r="F369" s="59">
        <f>IF(C369&lt;C$6,0,VLOOKUP(C369,index!$A:$M,11,0))</f>
        <v>0</v>
      </c>
      <c r="G369" s="57" t="str">
        <f t="shared" si="109"/>
        <v/>
      </c>
      <c r="H369" s="58" t="str">
        <f>IF(G369="I",$K369,IF(G369="II",$K369-SUM(H$8:H368),IF(G369="III",$K369-SUM(H$8:H368),IF(G369="IV",$K369-SUM(H$8:H368),IF(G369="V",1-SUM(H$8:H368)," ")))))</f>
        <v xml:space="preserve"> </v>
      </c>
      <c r="I369" s="66" t="str">
        <f t="shared" si="110"/>
        <v/>
      </c>
      <c r="L369" s="62" t="str">
        <f t="shared" si="106"/>
        <v xml:space="preserve"> </v>
      </c>
      <c r="P369" s="58" t="str">
        <f>IF(O369="Plus",$K369,IF(O369="Basis",$K369-SUM(P$8:P368),IF(O369="Breedte",$K369-SUM(P$8:P368),IF(O368="Breedte",1-SUM(P$8:P368)," "))))</f>
        <v xml:space="preserve"> </v>
      </c>
      <c r="Q369" s="56" t="str">
        <f t="shared" si="122"/>
        <v/>
      </c>
      <c r="R369" s="196">
        <f t="shared" si="111"/>
        <v>0</v>
      </c>
      <c r="S369" s="1">
        <f t="shared" si="120"/>
        <v>200</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200</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4">
        <f t="shared" si="107"/>
        <v>0</v>
      </c>
      <c r="B370" s="64">
        <f t="shared" si="108"/>
        <v>0</v>
      </c>
      <c r="C370" s="57">
        <f t="shared" si="119"/>
        <v>200</v>
      </c>
      <c r="F370" s="59">
        <f>IF(C370&lt;C$6,0,VLOOKUP(C370,index!$A:$M,11,0))</f>
        <v>0</v>
      </c>
      <c r="G370" s="57" t="str">
        <f t="shared" si="109"/>
        <v/>
      </c>
      <c r="H370" s="58" t="str">
        <f>IF(G370="I",$K370,IF(G370="II",$K370-SUM(H$8:H369),IF(G370="III",$K370-SUM(H$8:H369),IF(G370="IV",$K370-SUM(H$8:H369),IF(G370="V",1-SUM(H$8:H369)," ")))))</f>
        <v xml:space="preserve"> </v>
      </c>
      <c r="I370" s="66" t="str">
        <f t="shared" si="110"/>
        <v/>
      </c>
      <c r="L370" s="62" t="str">
        <f t="shared" si="106"/>
        <v xml:space="preserve"> </v>
      </c>
      <c r="P370" s="58" t="str">
        <f>IF(O370="Plus",$K370,IF(O370="Basis",$K370-SUM(P$8:P369),IF(O370="Breedte",$K370-SUM(P$8:P369),IF(O369="Breedte",1-SUM(P$8:P369)," "))))</f>
        <v xml:space="preserve"> </v>
      </c>
      <c r="Q370" s="56" t="str">
        <f t="shared" si="122"/>
        <v/>
      </c>
      <c r="R370" s="196">
        <f t="shared" si="111"/>
        <v>0</v>
      </c>
      <c r="S370" s="1">
        <f t="shared" si="120"/>
        <v>200</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200</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4">
        <f t="shared" si="107"/>
        <v>0</v>
      </c>
      <c r="B371" s="64">
        <f t="shared" si="108"/>
        <v>0</v>
      </c>
      <c r="C371" s="57">
        <f t="shared" si="119"/>
        <v>200</v>
      </c>
      <c r="F371" s="59">
        <f>IF(C371&lt;C$6,0,VLOOKUP(C371,index!$A:$M,11,0))</f>
        <v>0</v>
      </c>
      <c r="G371" s="57" t="str">
        <f t="shared" si="109"/>
        <v/>
      </c>
      <c r="H371" s="58" t="str">
        <f>IF(G371="I",$K371,IF(G371="II",$K371-SUM(H$8:H370),IF(G371="III",$K371-SUM(H$8:H370),IF(G371="IV",$K371-SUM(H$8:H370),IF(G371="V",1-SUM(H$8:H370)," ")))))</f>
        <v xml:space="preserve"> </v>
      </c>
      <c r="I371" s="66" t="str">
        <f t="shared" si="110"/>
        <v/>
      </c>
      <c r="L371" s="62" t="str">
        <f t="shared" si="106"/>
        <v xml:space="preserve"> </v>
      </c>
      <c r="P371" s="58" t="str">
        <f>IF(O371="Plus",$K371,IF(O371="Basis",$K371-SUM(P$8:P370),IF(O371="Breedte",$K371-SUM(P$8:P370),IF(O370="Breedte",1-SUM(P$8:P370)," "))))</f>
        <v xml:space="preserve"> </v>
      </c>
      <c r="Q371" s="56" t="str">
        <f t="shared" si="122"/>
        <v/>
      </c>
      <c r="R371" s="196">
        <f t="shared" si="111"/>
        <v>0</v>
      </c>
      <c r="S371" s="1">
        <f t="shared" si="120"/>
        <v>200</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200</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4">
        <f t="shared" si="107"/>
        <v>0</v>
      </c>
      <c r="B372" s="64">
        <f t="shared" si="108"/>
        <v>0</v>
      </c>
      <c r="C372" s="57">
        <f t="shared" si="119"/>
        <v>200</v>
      </c>
      <c r="F372" s="59">
        <f>IF(C372&lt;C$6,0,VLOOKUP(C372,index!$A:$M,11,0))</f>
        <v>0</v>
      </c>
      <c r="G372" s="57" t="str">
        <f t="shared" si="109"/>
        <v/>
      </c>
      <c r="H372" s="58" t="str">
        <f>IF(G372="I",$K372,IF(G372="II",$K372-SUM(H$8:H371),IF(G372="III",$K372-SUM(H$8:H371),IF(G372="IV",$K372-SUM(H$8:H371),IF(G372="V",1-SUM(H$8:H371)," ")))))</f>
        <v xml:space="preserve"> </v>
      </c>
      <c r="I372" s="66" t="str">
        <f t="shared" si="110"/>
        <v/>
      </c>
      <c r="L372" s="62" t="str">
        <f t="shared" si="106"/>
        <v xml:space="preserve"> </v>
      </c>
      <c r="P372" s="58" t="str">
        <f>IF(O372="Plus",$K372,IF(O372="Basis",$K372-SUM(P$8:P371),IF(O372="Breedte",$K372-SUM(P$8:P371),IF(O371="Breedte",1-SUM(P$8:P371)," "))))</f>
        <v xml:space="preserve"> </v>
      </c>
      <c r="Q372" s="56" t="str">
        <f t="shared" si="122"/>
        <v/>
      </c>
      <c r="R372" s="196">
        <f t="shared" si="111"/>
        <v>0</v>
      </c>
      <c r="S372" s="1">
        <f t="shared" si="120"/>
        <v>200</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200</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4">
        <f t="shared" si="107"/>
        <v>0</v>
      </c>
      <c r="B373" s="64">
        <f t="shared" si="108"/>
        <v>0</v>
      </c>
      <c r="C373" s="57">
        <f t="shared" si="119"/>
        <v>200</v>
      </c>
      <c r="F373" s="59">
        <f>IF(C373&lt;C$6,0,VLOOKUP(C373,index!$A:$M,11,0))</f>
        <v>0</v>
      </c>
      <c r="G373" s="57" t="str">
        <f t="shared" si="109"/>
        <v/>
      </c>
      <c r="H373" s="58" t="str">
        <f>IF(G373="I",$K373,IF(G373="II",$K373-SUM(H$8:H372),IF(G373="III",$K373-SUM(H$8:H372),IF(G373="IV",$K373-SUM(H$8:H372),IF(G373="V",1-SUM(H$8:H372)," ")))))</f>
        <v xml:space="preserve"> </v>
      </c>
      <c r="I373" s="66" t="str">
        <f t="shared" si="110"/>
        <v/>
      </c>
      <c r="L373" s="62" t="str">
        <f t="shared" si="106"/>
        <v xml:space="preserve"> </v>
      </c>
      <c r="P373" s="58" t="str">
        <f>IF(O373="Plus",$K373,IF(O373="Basis",$K373-SUM(P$8:P372),IF(O373="Breedte",$K373-SUM(P$8:P372),IF(O372="Breedte",1-SUM(P$8:P372)," "))))</f>
        <v xml:space="preserve"> </v>
      </c>
      <c r="Q373" s="56" t="str">
        <f t="shared" si="122"/>
        <v/>
      </c>
      <c r="R373" s="196">
        <f t="shared" si="111"/>
        <v>0</v>
      </c>
      <c r="S373" s="1">
        <f t="shared" si="120"/>
        <v>200</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200</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4">
        <f t="shared" si="107"/>
        <v>0</v>
      </c>
      <c r="B374" s="64">
        <f t="shared" si="108"/>
        <v>0</v>
      </c>
      <c r="C374" s="57">
        <f t="shared" si="119"/>
        <v>200</v>
      </c>
      <c r="F374" s="59">
        <f>IF(C374&lt;C$6,0,VLOOKUP(C374,index!$A:$M,11,0))</f>
        <v>0</v>
      </c>
      <c r="G374" s="57" t="str">
        <f t="shared" si="109"/>
        <v/>
      </c>
      <c r="H374" s="58" t="str">
        <f>IF(G374="I",$K374,IF(G374="II",$K374-SUM(H$8:H373),IF(G374="III",$K374-SUM(H$8:H373),IF(G374="IV",$K374-SUM(H$8:H373),IF(G374="V",1-SUM(H$8:H373)," ")))))</f>
        <v xml:space="preserve"> </v>
      </c>
      <c r="I374" s="66" t="str">
        <f t="shared" si="110"/>
        <v/>
      </c>
      <c r="L374" s="62" t="str">
        <f t="shared" si="106"/>
        <v xml:space="preserve"> </v>
      </c>
      <c r="P374" s="58" t="str">
        <f>IF(O374="Plus",$K374,IF(O374="Basis",$K374-SUM(P$8:P373),IF(O374="Breedte",$K374-SUM(P$8:P373),IF(O373="Breedte",1-SUM(P$8:P373)," "))))</f>
        <v xml:space="preserve"> </v>
      </c>
      <c r="Q374" s="56" t="str">
        <f t="shared" si="122"/>
        <v/>
      </c>
      <c r="R374" s="196">
        <f t="shared" si="111"/>
        <v>0</v>
      </c>
      <c r="S374" s="1">
        <f t="shared" si="120"/>
        <v>200</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200</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4">
        <f t="shared" si="107"/>
        <v>0</v>
      </c>
      <c r="B375" s="64">
        <f t="shared" si="108"/>
        <v>0</v>
      </c>
      <c r="C375" s="57">
        <f t="shared" si="119"/>
        <v>200</v>
      </c>
      <c r="F375" s="59">
        <f>IF(C375&lt;C$6,0,VLOOKUP(C375,index!$A:$M,11,0))</f>
        <v>0</v>
      </c>
      <c r="G375" s="57" t="str">
        <f t="shared" si="109"/>
        <v/>
      </c>
      <c r="H375" s="58" t="str">
        <f>IF(G375="I",$K375,IF(G375="II",$K375-SUM(H$8:H374),IF(G375="III",$K375-SUM(H$8:H374),IF(G375="IV",$K375-SUM(H$8:H374),IF(G375="V",1-SUM(H$8:H374)," ")))))</f>
        <v xml:space="preserve"> </v>
      </c>
      <c r="I375" s="66" t="str">
        <f t="shared" si="110"/>
        <v/>
      </c>
      <c r="L375" s="62" t="str">
        <f t="shared" si="106"/>
        <v xml:space="preserve"> </v>
      </c>
      <c r="P375" s="58" t="str">
        <f>IF(O375="Plus",$K375,IF(O375="Basis",$K375-SUM(P$8:P374),IF(O375="Breedte",$K375-SUM(P$8:P374),IF(O374="Breedte",1-SUM(P$8:P374)," "))))</f>
        <v xml:space="preserve"> </v>
      </c>
      <c r="Q375" s="56" t="str">
        <f t="shared" si="122"/>
        <v/>
      </c>
      <c r="R375" s="196">
        <f t="shared" si="111"/>
        <v>0</v>
      </c>
      <c r="S375" s="1">
        <f t="shared" si="120"/>
        <v>200</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200</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4">
        <f t="shared" si="107"/>
        <v>0</v>
      </c>
      <c r="B376" s="64">
        <f t="shared" si="108"/>
        <v>0</v>
      </c>
      <c r="C376" s="57">
        <f t="shared" si="119"/>
        <v>200</v>
      </c>
      <c r="F376" s="59">
        <f>IF(C376&lt;C$6,0,VLOOKUP(C376,index!$A:$M,11,0))</f>
        <v>0</v>
      </c>
      <c r="G376" s="57" t="str">
        <f t="shared" si="109"/>
        <v/>
      </c>
      <c r="H376" s="58" t="str">
        <f>IF(G376="I",$K376,IF(G376="II",$K376-SUM(H$8:H375),IF(G376="III",$K376-SUM(H$8:H375),IF(G376="IV",$K376-SUM(H$8:H375),IF(G376="V",1-SUM(H$8:H375)," ")))))</f>
        <v xml:space="preserve"> </v>
      </c>
      <c r="I376" s="66" t="str">
        <f t="shared" si="110"/>
        <v/>
      </c>
      <c r="L376" s="62" t="str">
        <f t="shared" si="106"/>
        <v xml:space="preserve"> </v>
      </c>
      <c r="P376" s="58" t="str">
        <f>IF(O376="Plus",$K376,IF(O376="Basis",$K376-SUM(P$8:P375),IF(O376="Breedte",$K376-SUM(P$8:P375),IF(O375="Breedte",1-SUM(P$8:P375)," "))))</f>
        <v xml:space="preserve"> </v>
      </c>
      <c r="Q376" s="56" t="str">
        <f t="shared" si="122"/>
        <v/>
      </c>
      <c r="R376" s="196">
        <f t="shared" si="111"/>
        <v>0</v>
      </c>
      <c r="S376" s="1">
        <f t="shared" si="120"/>
        <v>200</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200</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4">
        <f t="shared" si="107"/>
        <v>0</v>
      </c>
      <c r="B377" s="64">
        <f t="shared" si="108"/>
        <v>0</v>
      </c>
      <c r="C377" s="57">
        <f t="shared" si="119"/>
        <v>200</v>
      </c>
      <c r="F377" s="59">
        <f>IF(C377&lt;C$6,0,VLOOKUP(C377,index!$A:$M,11,0))</f>
        <v>0</v>
      </c>
      <c r="G377" s="57" t="str">
        <f t="shared" si="109"/>
        <v/>
      </c>
      <c r="H377" s="58" t="str">
        <f>IF(G377="I",$K377,IF(G377="II",$K377-SUM(H$8:H376),IF(G377="III",$K377-SUM(H$8:H376),IF(G377="IV",$K377-SUM(H$8:H376),IF(G377="V",1-SUM(H$8:H376)," ")))))</f>
        <v xml:space="preserve"> </v>
      </c>
      <c r="I377" s="66" t="str">
        <f t="shared" si="110"/>
        <v/>
      </c>
      <c r="L377" s="62" t="str">
        <f t="shared" si="106"/>
        <v xml:space="preserve"> </v>
      </c>
      <c r="P377" s="58" t="str">
        <f>IF(O377="Plus",$K377,IF(O377="Basis",$K377-SUM(P$8:P376),IF(O377="Breedte",$K377-SUM(P$8:P376),IF(O376="Breedte",1-SUM(P$8:P376)," "))))</f>
        <v xml:space="preserve"> </v>
      </c>
      <c r="Q377" s="56" t="str">
        <f t="shared" si="122"/>
        <v/>
      </c>
      <c r="R377" s="196">
        <f t="shared" si="111"/>
        <v>0</v>
      </c>
      <c r="S377" s="1">
        <f t="shared" si="120"/>
        <v>200</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200</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4">
        <f t="shared" si="107"/>
        <v>0</v>
      </c>
      <c r="B378" s="64">
        <f t="shared" si="108"/>
        <v>0</v>
      </c>
      <c r="C378" s="57">
        <f t="shared" si="119"/>
        <v>200</v>
      </c>
      <c r="F378" s="59">
        <f>IF(C378&lt;C$6,0,VLOOKUP(C378,index!$A:$M,11,0))</f>
        <v>0</v>
      </c>
      <c r="G378" s="57" t="str">
        <f t="shared" si="109"/>
        <v/>
      </c>
      <c r="H378" s="58" t="str">
        <f>IF(G378="I",$K378,IF(G378="II",$K378-SUM(H$8:H377),IF(G378="III",$K378-SUM(H$8:H377),IF(G378="IV",$K378-SUM(H$8:H377),IF(G378="V",1-SUM(H$8:H377)," ")))))</f>
        <v xml:space="preserve"> </v>
      </c>
      <c r="I378" s="66" t="str">
        <f t="shared" si="110"/>
        <v/>
      </c>
      <c r="L378" s="62" t="str">
        <f t="shared" si="106"/>
        <v xml:space="preserve"> </v>
      </c>
      <c r="P378" s="58" t="str">
        <f>IF(O378="Plus",$K378,IF(O378="Basis",$K378-SUM(P$8:P377),IF(O378="Breedte",$K378-SUM(P$8:P377),IF(O377="Breedte",1-SUM(P$8:P377)," "))))</f>
        <v xml:space="preserve"> </v>
      </c>
      <c r="Q378" s="56" t="str">
        <f t="shared" si="122"/>
        <v/>
      </c>
      <c r="R378" s="196">
        <f t="shared" si="111"/>
        <v>0</v>
      </c>
      <c r="S378" s="1">
        <f t="shared" si="120"/>
        <v>200</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200</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4">
        <f t="shared" si="107"/>
        <v>0</v>
      </c>
      <c r="B379" s="64">
        <f t="shared" si="108"/>
        <v>0</v>
      </c>
      <c r="C379" s="57">
        <f t="shared" si="119"/>
        <v>200</v>
      </c>
      <c r="F379" s="59">
        <f>IF(C379&lt;C$6,0,VLOOKUP(C379,index!$A:$M,11,0))</f>
        <v>0</v>
      </c>
      <c r="G379" s="57" t="str">
        <f t="shared" si="109"/>
        <v/>
      </c>
      <c r="H379" s="58" t="str">
        <f>IF(G379="I",$K379,IF(G379="II",$K379-SUM(H$8:H378),IF(G379="III",$K379-SUM(H$8:H378),IF(G379="IV",$K379-SUM(H$8:H378),IF(G379="V",1-SUM(H$8:H378)," ")))))</f>
        <v xml:space="preserve"> </v>
      </c>
      <c r="I379" s="66" t="str">
        <f t="shared" si="110"/>
        <v/>
      </c>
      <c r="L379" s="62" t="str">
        <f t="shared" si="106"/>
        <v xml:space="preserve"> </v>
      </c>
      <c r="P379" s="58" t="str">
        <f>IF(O379="Plus",$K379,IF(O379="Basis",$K379-SUM(P$8:P378),IF(O379="Breedte",$K379-SUM(P$8:P378),IF(O378="Breedte",1-SUM(P$8:P378)," "))))</f>
        <v xml:space="preserve"> </v>
      </c>
      <c r="Q379" s="56" t="str">
        <f t="shared" si="122"/>
        <v/>
      </c>
      <c r="R379" s="196">
        <f t="shared" si="111"/>
        <v>0</v>
      </c>
      <c r="S379" s="1">
        <f t="shared" si="120"/>
        <v>200</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200</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4">
        <f t="shared" si="107"/>
        <v>0</v>
      </c>
      <c r="B380" s="64">
        <f t="shared" si="108"/>
        <v>0</v>
      </c>
      <c r="C380" s="57">
        <f t="shared" si="119"/>
        <v>200</v>
      </c>
      <c r="F380" s="59">
        <f>IF(C380&lt;C$6,0,VLOOKUP(C380,index!$A:$M,11,0))</f>
        <v>0</v>
      </c>
      <c r="G380" s="57" t="str">
        <f t="shared" si="109"/>
        <v/>
      </c>
      <c r="H380" s="58" t="str">
        <f>IF(G380="I",$K380,IF(G380="II",$K380-SUM(H$8:H379),IF(G380="III",$K380-SUM(H$8:H379),IF(G380="IV",$K380-SUM(H$8:H379),IF(G380="V",1-SUM(H$8:H379)," ")))))</f>
        <v xml:space="preserve"> </v>
      </c>
      <c r="I380" s="66" t="str">
        <f t="shared" si="110"/>
        <v/>
      </c>
      <c r="L380" s="62" t="str">
        <f t="shared" si="106"/>
        <v xml:space="preserve"> </v>
      </c>
      <c r="P380" s="58" t="str">
        <f>IF(O380="Plus",$K380,IF(O380="Basis",$K380-SUM(P$8:P379),IF(O380="Breedte",$K380-SUM(P$8:P379),IF(O379="Breedte",1-SUM(P$8:P379)," "))))</f>
        <v xml:space="preserve"> </v>
      </c>
      <c r="Q380" s="56" t="str">
        <f t="shared" si="122"/>
        <v/>
      </c>
      <c r="R380" s="196">
        <f t="shared" si="111"/>
        <v>0</v>
      </c>
      <c r="S380" s="1">
        <f t="shared" si="120"/>
        <v>200</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200</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4">
        <f t="shared" si="107"/>
        <v>0</v>
      </c>
      <c r="B381" s="64">
        <f t="shared" si="108"/>
        <v>0</v>
      </c>
      <c r="C381" s="57">
        <f t="shared" si="119"/>
        <v>200</v>
      </c>
      <c r="F381" s="59">
        <f>IF(C381&lt;C$6,0,VLOOKUP(C381,index!$A:$M,11,0))</f>
        <v>0</v>
      </c>
      <c r="G381" s="57" t="str">
        <f t="shared" si="109"/>
        <v/>
      </c>
      <c r="H381" s="58" t="str">
        <f>IF(G381="I",$K381,IF(G381="II",$K381-SUM(H$8:H380),IF(G381="III",$K381-SUM(H$8:H380),IF(G381="IV",$K381-SUM(H$8:H380),IF(G381="V",1-SUM(H$8:H380)," ")))))</f>
        <v xml:space="preserve"> </v>
      </c>
      <c r="I381" s="66" t="str">
        <f t="shared" si="110"/>
        <v/>
      </c>
      <c r="L381" s="62" t="str">
        <f t="shared" si="106"/>
        <v xml:space="preserve"> </v>
      </c>
      <c r="P381" s="58" t="str">
        <f>IF(O381="Plus",$K381,IF(O381="Basis",$K381-SUM(P$8:P380),IF(O381="Breedte",$K381-SUM(P$8:P380),IF(O380="Breedte",1-SUM(P$8:P380)," "))))</f>
        <v xml:space="preserve"> </v>
      </c>
      <c r="Q381" s="56" t="str">
        <f t="shared" si="122"/>
        <v/>
      </c>
      <c r="R381" s="196">
        <f t="shared" si="111"/>
        <v>0</v>
      </c>
      <c r="S381" s="1">
        <f t="shared" si="120"/>
        <v>200</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200</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4">
        <f t="shared" si="107"/>
        <v>0</v>
      </c>
      <c r="B382" s="64">
        <f t="shared" si="108"/>
        <v>0</v>
      </c>
      <c r="C382" s="57">
        <f t="shared" si="119"/>
        <v>200</v>
      </c>
      <c r="F382" s="59">
        <f>IF(C382&lt;C$6,0,VLOOKUP(C382,index!$A:$M,11,0))</f>
        <v>0</v>
      </c>
      <c r="G382" s="57" t="str">
        <f t="shared" si="109"/>
        <v/>
      </c>
      <c r="H382" s="58" t="str">
        <f>IF(G382="I",$K382,IF(G382="II",$K382-SUM(H$8:H381),IF(G382="III",$K382-SUM(H$8:H381),IF(G382="IV",$K382-SUM(H$8:H381),IF(G382="V",1-SUM(H$8:H381)," ")))))</f>
        <v xml:space="preserve"> </v>
      </c>
      <c r="I382" s="66" t="str">
        <f t="shared" si="110"/>
        <v/>
      </c>
      <c r="L382" s="62" t="str">
        <f t="shared" si="106"/>
        <v xml:space="preserve"> </v>
      </c>
      <c r="P382" s="58" t="str">
        <f>IF(O382="Plus",$K382,IF(O382="Basis",$K382-SUM(P$8:P381),IF(O382="Breedte",$K382-SUM(P$8:P381),IF(O381="Breedte",1-SUM(P$8:P381)," "))))</f>
        <v xml:space="preserve"> </v>
      </c>
      <c r="Q382" s="56" t="str">
        <f t="shared" si="122"/>
        <v/>
      </c>
      <c r="R382" s="196">
        <f t="shared" si="111"/>
        <v>0</v>
      </c>
      <c r="S382" s="1">
        <f t="shared" si="120"/>
        <v>200</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200</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4">
        <f t="shared" si="107"/>
        <v>0</v>
      </c>
      <c r="B383" s="64">
        <f t="shared" si="108"/>
        <v>0</v>
      </c>
      <c r="C383" s="57">
        <f t="shared" si="119"/>
        <v>200</v>
      </c>
      <c r="F383" s="59">
        <f>IF(C383&lt;C$6,0,VLOOKUP(C383,index!$A:$M,11,0))</f>
        <v>0</v>
      </c>
      <c r="G383" s="57" t="str">
        <f t="shared" si="109"/>
        <v/>
      </c>
      <c r="H383" s="58" t="str">
        <f>IF(G383="I",$K383,IF(G383="II",$K383-SUM(H$8:H382),IF(G383="III",$K383-SUM(H$8:H382),IF(G383="IV",$K383-SUM(H$8:H382),IF(G383="V",1-SUM(H$8:H382)," ")))))</f>
        <v xml:space="preserve"> </v>
      </c>
      <c r="I383" s="66" t="str">
        <f t="shared" si="110"/>
        <v/>
      </c>
      <c r="L383" s="62" t="str">
        <f t="shared" si="106"/>
        <v xml:space="preserve"> </v>
      </c>
      <c r="P383" s="58" t="str">
        <f>IF(O383="Plus",$K383,IF(O383="Basis",$K383-SUM(P$8:P382),IF(O383="Breedte",$K383-SUM(P$8:P382),IF(O382="Breedte",1-SUM(P$8:P382)," "))))</f>
        <v xml:space="preserve"> </v>
      </c>
      <c r="Q383" s="56" t="str">
        <f t="shared" si="122"/>
        <v/>
      </c>
      <c r="R383" s="196">
        <f t="shared" si="111"/>
        <v>0</v>
      </c>
      <c r="S383" s="1">
        <f t="shared" si="120"/>
        <v>200</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200</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4">
        <f t="shared" si="107"/>
        <v>0</v>
      </c>
      <c r="B384" s="64">
        <f t="shared" si="108"/>
        <v>0</v>
      </c>
      <c r="C384" s="57">
        <f t="shared" si="119"/>
        <v>200</v>
      </c>
      <c r="F384" s="59">
        <f>IF(C384&lt;C$6,0,VLOOKUP(C384,index!$A:$M,11,0))</f>
        <v>0</v>
      </c>
      <c r="G384" s="57" t="str">
        <f t="shared" si="109"/>
        <v/>
      </c>
      <c r="H384" s="58" t="str">
        <f>IF(G384="I",$K384,IF(G384="II",$K384-SUM(H$8:H383),IF(G384="III",$K384-SUM(H$8:H383),IF(G384="IV",$K384-SUM(H$8:H383),IF(G384="V",1-SUM(H$8:H383)," ")))))</f>
        <v xml:space="preserve"> </v>
      </c>
      <c r="I384" s="66" t="str">
        <f t="shared" si="110"/>
        <v/>
      </c>
      <c r="L384" s="62" t="str">
        <f t="shared" si="106"/>
        <v xml:space="preserve"> </v>
      </c>
      <c r="P384" s="58" t="str">
        <f>IF(O384="Plus",$K384,IF(O384="Basis",$K384-SUM(P$8:P383),IF(O384="Breedte",$K384-SUM(P$8:P383),IF(O383="Breedte",1-SUM(P$8:P383)," "))))</f>
        <v xml:space="preserve"> </v>
      </c>
      <c r="Q384" s="56" t="str">
        <f t="shared" si="122"/>
        <v/>
      </c>
      <c r="R384" s="196">
        <f t="shared" si="111"/>
        <v>0</v>
      </c>
      <c r="S384" s="1">
        <f t="shared" si="120"/>
        <v>200</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200</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4">
        <f t="shared" si="107"/>
        <v>0</v>
      </c>
      <c r="B385" s="64">
        <f>IF(G385="I",20,IF(G385="II",20,IF(G385="III",20,IF(G385="IV",20,IF(G385="V",20,0)))))</f>
        <v>0</v>
      </c>
      <c r="C385" s="57">
        <f t="shared" si="119"/>
        <v>200</v>
      </c>
      <c r="F385" s="59">
        <f>IF(C385&lt;C$6,0,VLOOKUP(C385,index!$A:$M,11,0))</f>
        <v>0</v>
      </c>
      <c r="G385" s="57" t="str">
        <f t="shared" si="109"/>
        <v/>
      </c>
      <c r="H385" s="58" t="str">
        <f>IF(G385="I",$K385,IF(G385="II",$K385-SUM(H$8:H384),IF(G385="III",$K385-SUM(H$8:H384),IF(G385="IV",$K385-SUM(H$8:H384),IF(G385="V",1-SUM(H$8:H384)," ")))))</f>
        <v xml:space="preserve"> </v>
      </c>
      <c r="I385" s="66" t="str">
        <f t="shared" si="110"/>
        <v/>
      </c>
      <c r="L385" s="62" t="str">
        <f t="shared" si="106"/>
        <v xml:space="preserve"> </v>
      </c>
      <c r="P385" s="58" t="str">
        <f>IF(O385="Plus",$K385,IF(O385="Basis",$K385-SUM(P$8:P384),IF(O385="Breedte",$K385-SUM(P$8:P384),IF(O384="Breedte",1-SUM(P$8:P384)," "))))</f>
        <v xml:space="preserve"> </v>
      </c>
      <c r="Q385" s="56" t="str">
        <f t="shared" si="122"/>
        <v/>
      </c>
      <c r="R385" s="196">
        <f t="shared" si="111"/>
        <v>0</v>
      </c>
      <c r="S385" s="1">
        <f t="shared" si="120"/>
        <v>200</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200</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4">
        <f t="shared" si="107"/>
        <v>0</v>
      </c>
      <c r="B386" s="64">
        <f t="shared" ref="B386:B449" si="123">IF(G386="I",20,IF(G386="II",20,IF(G386="III",20,IF(G386="IV",20,IF(G386="V",20,0)))))</f>
        <v>0</v>
      </c>
      <c r="C386" s="57">
        <f t="shared" si="119"/>
        <v>200</v>
      </c>
      <c r="F386" s="59">
        <f>IF(C386&lt;C$6,0,VLOOKUP(C386,index!$A:$M,11,0))</f>
        <v>0</v>
      </c>
      <c r="G386" s="57" t="str">
        <f t="shared" si="109"/>
        <v/>
      </c>
      <c r="H386" s="58" t="str">
        <f>IF(G386="I",$K386,IF(G386="II",$K386-SUM(H$8:H385),IF(G386="III",$K386-SUM(H$8:H385),IF(G386="IV",$K386-SUM(H$8:H385),IF(G386="V",1-SUM(H$8:H385)," ")))))</f>
        <v xml:space="preserve"> </v>
      </c>
      <c r="I386" s="66" t="str">
        <f t="shared" si="110"/>
        <v/>
      </c>
      <c r="L386" s="62" t="str">
        <f t="shared" si="106"/>
        <v xml:space="preserve"> </v>
      </c>
      <c r="P386" s="58" t="str">
        <f>IF(O386="Plus",$K386,IF(O386="Basis",$K386-SUM(P$8:P385),IF(O386="Breedte",$K386-SUM(P$8:P385),IF(O385="Breedte",1-SUM(P$8:P385)," "))))</f>
        <v xml:space="preserve"> </v>
      </c>
      <c r="Q386" s="56" t="str">
        <f t="shared" si="122"/>
        <v/>
      </c>
      <c r="R386" s="196">
        <f t="shared" si="111"/>
        <v>0</v>
      </c>
      <c r="S386" s="1">
        <f t="shared" si="120"/>
        <v>200</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200</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4">
        <f t="shared" si="107"/>
        <v>0</v>
      </c>
      <c r="B387" s="64">
        <f t="shared" si="123"/>
        <v>0</v>
      </c>
      <c r="C387" s="57">
        <f t="shared" si="119"/>
        <v>200</v>
      </c>
      <c r="F387" s="59">
        <f>IF(C387&lt;C$6,0,VLOOKUP(C387,index!$A:$M,11,0))</f>
        <v>0</v>
      </c>
      <c r="G387" s="57" t="str">
        <f t="shared" si="109"/>
        <v/>
      </c>
      <c r="H387" s="58" t="str">
        <f>IF(G387="I",$K387,IF(G387="II",$K387-SUM(H$8:H386),IF(G387="III",$K387-SUM(H$8:H386),IF(G387="IV",$K387-SUM(H$8:H386),IF(G387="V",1-SUM(H$8:H386)," ")))))</f>
        <v xml:space="preserve"> </v>
      </c>
      <c r="I387" s="66" t="str">
        <f t="shared" si="110"/>
        <v/>
      </c>
      <c r="L387" s="62" t="str">
        <f t="shared" si="106"/>
        <v xml:space="preserve"> </v>
      </c>
      <c r="P387" s="58" t="str">
        <f>IF(O387="Plus",$K387,IF(O387="Basis",$K387-SUM(P$8:P386),IF(O387="Breedte",$K387-SUM(P$8:P386),IF(O386="Breedte",1-SUM(P$8:P386)," "))))</f>
        <v xml:space="preserve"> </v>
      </c>
      <c r="Q387" s="56" t="str">
        <f t="shared" si="122"/>
        <v/>
      </c>
      <c r="R387" s="196">
        <f t="shared" si="111"/>
        <v>0</v>
      </c>
      <c r="S387" s="1">
        <f t="shared" si="120"/>
        <v>200</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200</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4">
        <f t="shared" si="107"/>
        <v>0</v>
      </c>
      <c r="B388" s="64">
        <f t="shared" si="123"/>
        <v>0</v>
      </c>
      <c r="C388" s="57">
        <f t="shared" si="119"/>
        <v>200</v>
      </c>
      <c r="F388" s="59">
        <f>IF(C388&lt;C$6,0,VLOOKUP(C388,index!$A:$M,11,0))</f>
        <v>0</v>
      </c>
      <c r="G388" s="57" t="str">
        <f t="shared" si="109"/>
        <v/>
      </c>
      <c r="H388" s="58" t="str">
        <f>IF(G388="I",$K388,IF(G388="II",$K388-SUM(H$8:H387),IF(G388="III",$K388-SUM(H$8:H387),IF(G388="IV",$K388-SUM(H$8:H387),IF(G388="V",1-SUM(H$8:H387)," ")))))</f>
        <v xml:space="preserve"> </v>
      </c>
      <c r="I388" s="66" t="str">
        <f t="shared" si="110"/>
        <v/>
      </c>
      <c r="L388" s="62" t="str">
        <f t="shared" si="106"/>
        <v xml:space="preserve"> </v>
      </c>
      <c r="P388" s="58" t="str">
        <f>IF(O388="Plus",$K388,IF(O388="Basis",$K388-SUM(P$8:P387),IF(O388="Breedte",$K388-SUM(P$8:P387),IF(O387="Breedte",1-SUM(P$8:P387)," "))))</f>
        <v xml:space="preserve"> </v>
      </c>
      <c r="Q388" s="56" t="str">
        <f t="shared" si="122"/>
        <v/>
      </c>
      <c r="R388" s="196">
        <f t="shared" si="111"/>
        <v>0</v>
      </c>
      <c r="S388" s="1">
        <f t="shared" si="120"/>
        <v>200</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200</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4">
        <f t="shared" si="107"/>
        <v>0</v>
      </c>
      <c r="B389" s="64">
        <f t="shared" si="123"/>
        <v>0</v>
      </c>
      <c r="C389" s="57">
        <f t="shared" si="119"/>
        <v>200</v>
      </c>
      <c r="F389" s="59">
        <f>IF(C389&lt;C$6,0,VLOOKUP(C389,index!$A:$M,11,0))</f>
        <v>0</v>
      </c>
      <c r="G389" s="57" t="str">
        <f t="shared" si="109"/>
        <v/>
      </c>
      <c r="H389" s="58" t="str">
        <f>IF(G389="I",$K389,IF(G389="II",$K389-SUM(H$8:H388),IF(G389="III",$K389-SUM(H$8:H388),IF(G389="IV",$K389-SUM(H$8:H388),IF(G389="V",1-SUM(H$8:H388)," ")))))</f>
        <v xml:space="preserve"> </v>
      </c>
      <c r="I389" s="66" t="str">
        <f t="shared" si="110"/>
        <v/>
      </c>
      <c r="L389" s="62" t="str">
        <f t="shared" si="106"/>
        <v xml:space="preserve"> </v>
      </c>
      <c r="P389" s="58" t="str">
        <f>IF(O389="Plus",$K389,IF(O389="Basis",$K389-SUM(P$8:P388),IF(O389="Breedte",$K389-SUM(P$8:P388),IF(O388="Breedte",1-SUM(P$8:P388)," "))))</f>
        <v xml:space="preserve"> </v>
      </c>
      <c r="Q389" s="56" t="str">
        <f t="shared" si="122"/>
        <v/>
      </c>
      <c r="R389" s="196">
        <f t="shared" si="111"/>
        <v>0</v>
      </c>
      <c r="S389" s="1">
        <f t="shared" si="120"/>
        <v>200</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200</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4">
        <f t="shared" si="107"/>
        <v>0</v>
      </c>
      <c r="B390" s="64">
        <f t="shared" si="123"/>
        <v>0</v>
      </c>
      <c r="C390" s="57">
        <f t="shared" si="119"/>
        <v>200</v>
      </c>
      <c r="F390" s="59">
        <f>IF(C390&lt;C$6,0,VLOOKUP(C390,index!$A:$M,11,0))</f>
        <v>0</v>
      </c>
      <c r="G390" s="57" t="str">
        <f t="shared" si="109"/>
        <v/>
      </c>
      <c r="H390" s="58" t="str">
        <f>IF(G390="I",$K390,IF(G390="II",$K390-SUM(H$8:H389),IF(G390="III",$K390-SUM(H$8:H389),IF(G390="IV",$K390-SUM(H$8:H389),IF(G390="V",1-SUM(H$8:H389)," ")))))</f>
        <v xml:space="preserve"> </v>
      </c>
      <c r="I390" s="66" t="str">
        <f t="shared" si="110"/>
        <v/>
      </c>
      <c r="L390" s="62" t="str">
        <f t="shared" si="106"/>
        <v xml:space="preserve"> </v>
      </c>
      <c r="P390" s="58" t="str">
        <f>IF(O390="Plus",$K390,IF(O390="Basis",$K390-SUM(P$8:P389),IF(O390="Breedte",$K390-SUM(P$8:P389),IF(O389="Breedte",1-SUM(P$8:P389)," "))))</f>
        <v xml:space="preserve"> </v>
      </c>
      <c r="Q390" s="56" t="str">
        <f t="shared" si="122"/>
        <v/>
      </c>
      <c r="R390" s="196">
        <f t="shared" si="111"/>
        <v>0</v>
      </c>
      <c r="S390" s="1">
        <f t="shared" si="120"/>
        <v>200</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200</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4">
        <f t="shared" si="107"/>
        <v>0</v>
      </c>
      <c r="B391" s="64">
        <f t="shared" si="123"/>
        <v>0</v>
      </c>
      <c r="C391" s="57">
        <f t="shared" si="119"/>
        <v>200</v>
      </c>
      <c r="F391" s="59">
        <f>IF(C391&lt;C$6,0,VLOOKUP(C391,index!$A:$M,11,0))</f>
        <v>0</v>
      </c>
      <c r="G391" s="57" t="str">
        <f t="shared" si="109"/>
        <v/>
      </c>
      <c r="H391" s="58" t="str">
        <f>IF(G391="I",$K391,IF(G391="II",$K391-SUM(H$8:H390),IF(G391="III",$K391-SUM(H$8:H390),IF(G391="IV",$K391-SUM(H$8:H390),IF(G391="V",1-SUM(H$8:H390)," ")))))</f>
        <v xml:space="preserve"> </v>
      </c>
      <c r="I391" s="66" t="str">
        <f t="shared" si="110"/>
        <v/>
      </c>
      <c r="L391" s="62" t="str">
        <f t="shared" si="106"/>
        <v xml:space="preserve"> </v>
      </c>
      <c r="P391" s="58" t="str">
        <f>IF(O391="Plus",$K391,IF(O391="Basis",$K391-SUM(P$8:P390),IF(O391="Breedte",$K391-SUM(P$8:P390),IF(O390="Breedte",1-SUM(P$8:P390)," "))))</f>
        <v xml:space="preserve"> </v>
      </c>
      <c r="Q391" s="56" t="str">
        <f t="shared" si="122"/>
        <v/>
      </c>
      <c r="R391" s="196">
        <f t="shared" si="111"/>
        <v>0</v>
      </c>
      <c r="S391" s="1">
        <f t="shared" si="120"/>
        <v>200</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200</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4">
        <f t="shared" si="107"/>
        <v>0</v>
      </c>
      <c r="B392" s="64">
        <f t="shared" si="123"/>
        <v>0</v>
      </c>
      <c r="C392" s="57">
        <f t="shared" si="119"/>
        <v>200</v>
      </c>
      <c r="F392" s="59">
        <f>IF(C392&lt;C$6,0,VLOOKUP(C392,index!$A:$M,11,0))</f>
        <v>0</v>
      </c>
      <c r="G392" s="57" t="str">
        <f t="shared" si="109"/>
        <v/>
      </c>
      <c r="H392" s="58" t="str">
        <f>IF(G392="I",$K392,IF(G392="II",$K392-SUM(H$8:H391),IF(G392="III",$K392-SUM(H$8:H391),IF(G392="IV",$K392-SUM(H$8:H391),IF(G392="V",1-SUM(H$8:H391)," ")))))</f>
        <v xml:space="preserve"> </v>
      </c>
      <c r="I392" s="66" t="str">
        <f t="shared" si="110"/>
        <v/>
      </c>
      <c r="L392" s="62" t="str">
        <f t="shared" ref="L392:L455" si="124">IF(U392=2,"Plus",IF(W392=2,"Basis",IF(X392=2,"Breedte"," ")))</f>
        <v xml:space="preserve"> </v>
      </c>
      <c r="P392" s="58" t="str">
        <f>IF(O392="Plus",$K392,IF(O392="Basis",$K392-SUM(P$8:P391),IF(O392="Breedte",$K392-SUM(P$8:P391),IF(O391="Breedte",1-SUM(P$8:P391)," "))))</f>
        <v xml:space="preserve"> </v>
      </c>
      <c r="Q392" s="56" t="str">
        <f t="shared" si="122"/>
        <v/>
      </c>
      <c r="R392" s="196">
        <f t="shared" si="111"/>
        <v>0</v>
      </c>
      <c r="S392" s="1">
        <f t="shared" si="120"/>
        <v>200</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200</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4">
        <f t="shared" ref="A393:A456" si="125">IF(I393="A",25,IF(I393="B",25,IF(I393="C",25,IF(I393="D",15,IF(I393="E",10,0)))))</f>
        <v>0</v>
      </c>
      <c r="B393" s="64">
        <f t="shared" si="123"/>
        <v>0</v>
      </c>
      <c r="C393" s="57">
        <f t="shared" si="119"/>
        <v>200</v>
      </c>
      <c r="F393" s="59">
        <f>IF(C393&lt;C$6,0,VLOOKUP(C393,index!$A:$M,11,0))</f>
        <v>0</v>
      </c>
      <c r="G393" s="57" t="str">
        <f t="shared" ref="G393:G456" si="126">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ref="I393:I456" si="127">IF(AND(F393&gt;209,F394&lt;210),"A",IF(AND(F393&gt;199,F394&lt;200),"B",IF(AND(F393&gt;189,F394&lt;190),"C",IF(AND(F393&gt;180,F394&lt;181),"D",IF(AND(F393&gt;109,F394&lt;110),"E","")))))</f>
        <v/>
      </c>
      <c r="L393" s="62" t="str">
        <f t="shared" si="124"/>
        <v xml:space="preserve"> </v>
      </c>
      <c r="P393" s="58" t="str">
        <f>IF(O393="Plus",$K393,IF(O393="Basis",$K393-SUM(P$8:P392),IF(O393="Breedte",$K393-SUM(P$8:P392),IF(O392="Breedte",1-SUM(P$8:P392)," "))))</f>
        <v xml:space="preserve"> </v>
      </c>
      <c r="Q393" s="56" t="str">
        <f t="shared" si="122"/>
        <v/>
      </c>
      <c r="R393" s="196">
        <f t="shared" ref="R393:R456" si="128">F393</f>
        <v>0</v>
      </c>
      <c r="S393" s="1">
        <f t="shared" si="120"/>
        <v>200</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200</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4">
        <f t="shared" si="125"/>
        <v>0</v>
      </c>
      <c r="B394" s="64">
        <f t="shared" si="123"/>
        <v>0</v>
      </c>
      <c r="C394" s="57">
        <f t="shared" ref="C394:C457" si="136">IF(C393-1&lt;C$6,C$6-1,C393-1)</f>
        <v>200</v>
      </c>
      <c r="F394" s="59">
        <f>IF(C394&lt;C$6,0,VLOOKUP(C394,index!$A:$M,11,0))</f>
        <v>0</v>
      </c>
      <c r="G394" s="57" t="str">
        <f t="shared" si="126"/>
        <v/>
      </c>
      <c r="H394" s="58" t="str">
        <f>IF(G394="I",$K394,IF(G394="II",$K394-SUM(H$8:H393),IF(G394="III",$K394-SUM(H$8:H393),IF(G394="IV",$K394-SUM(H$8:H393),IF(G394="V",1-SUM(H$8:H393)," ")))))</f>
        <v xml:space="preserve"> </v>
      </c>
      <c r="I394" s="66" t="str">
        <f t="shared" si="127"/>
        <v/>
      </c>
      <c r="L394" s="62" t="str">
        <f t="shared" si="124"/>
        <v xml:space="preserve"> </v>
      </c>
      <c r="P394" s="58" t="str">
        <f>IF(O394="Plus",$K394,IF(O394="Basis",$K394-SUM(P$8:P393),IF(O394="Breedte",$K394-SUM(P$8:P393),IF(O393="Breedte",1-SUM(P$8:P393)," "))))</f>
        <v xml:space="preserve"> </v>
      </c>
      <c r="Q394" s="56" t="str">
        <f t="shared" si="122"/>
        <v/>
      </c>
      <c r="R394" s="196">
        <f t="shared" si="128"/>
        <v>0</v>
      </c>
      <c r="S394" s="1">
        <f t="shared" ref="S394:S457" si="137">C394</f>
        <v>200</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200</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4">
        <f t="shared" si="125"/>
        <v>0</v>
      </c>
      <c r="B395" s="64">
        <f t="shared" si="123"/>
        <v>0</v>
      </c>
      <c r="C395" s="57">
        <f t="shared" si="136"/>
        <v>200</v>
      </c>
      <c r="F395" s="59">
        <f>IF(C395&lt;C$6,0,VLOOKUP(C395,index!$A:$M,11,0))</f>
        <v>0</v>
      </c>
      <c r="G395" s="57" t="str">
        <f t="shared" si="126"/>
        <v/>
      </c>
      <c r="H395" s="58" t="str">
        <f>IF(G395="I",$K395,IF(G395="II",$K395-SUM(H$8:H394),IF(G395="III",$K395-SUM(H$8:H394),IF(G395="IV",$K395-SUM(H$8:H394),IF(G395="V",1-SUM(H$8:H394)," ")))))</f>
        <v xml:space="preserve"> </v>
      </c>
      <c r="I395" s="66" t="str">
        <f t="shared" si="127"/>
        <v/>
      </c>
      <c r="L395" s="62" t="str">
        <f t="shared" si="124"/>
        <v xml:space="preserve"> </v>
      </c>
      <c r="P395" s="58" t="str">
        <f>IF(O395="Plus",$K395,IF(O395="Basis",$K395-SUM(P$8:P394),IF(O395="Breedte",$K395-SUM(P$8:P394),IF(O394="Breedte",1-SUM(P$8:P394)," "))))</f>
        <v xml:space="preserve"> </v>
      </c>
      <c r="Q395" s="56" t="str">
        <f t="shared" si="122"/>
        <v/>
      </c>
      <c r="R395" s="196">
        <f t="shared" si="128"/>
        <v>0</v>
      </c>
      <c r="S395" s="1">
        <f t="shared" si="137"/>
        <v>200</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200</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4">
        <f t="shared" si="125"/>
        <v>0</v>
      </c>
      <c r="B396" s="64">
        <f t="shared" si="123"/>
        <v>0</v>
      </c>
      <c r="C396" s="57">
        <f t="shared" si="136"/>
        <v>200</v>
      </c>
      <c r="F396" s="59">
        <f>IF(C396&lt;C$6,0,VLOOKUP(C396,index!$A:$M,11,0))</f>
        <v>0</v>
      </c>
      <c r="G396" s="57" t="str">
        <f t="shared" si="126"/>
        <v/>
      </c>
      <c r="H396" s="58" t="str">
        <f>IF(G396="I",$K396,IF(G396="II",$K396-SUM(H$8:H395),IF(G396="III",$K396-SUM(H$8:H395),IF(G396="IV",$K396-SUM(H$8:H395),IF(G396="V",1-SUM(H$8:H395)," ")))))</f>
        <v xml:space="preserve"> </v>
      </c>
      <c r="I396" s="66" t="str">
        <f t="shared" si="127"/>
        <v/>
      </c>
      <c r="L396" s="62" t="str">
        <f t="shared" si="124"/>
        <v xml:space="preserve"> </v>
      </c>
      <c r="P396" s="58" t="str">
        <f>IF(O396="Plus",$K396,IF(O396="Basis",$K396-SUM(P$8:P395),IF(O396="Breedte",$K396-SUM(P$8:P395),IF(O395="Breedte",1-SUM(P$8:P395)," "))))</f>
        <v xml:space="preserve"> </v>
      </c>
      <c r="Q396" s="56" t="str">
        <f t="shared" si="122"/>
        <v/>
      </c>
      <c r="R396" s="196">
        <f t="shared" si="128"/>
        <v>0</v>
      </c>
      <c r="S396" s="1">
        <f t="shared" si="137"/>
        <v>200</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200</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4">
        <f t="shared" si="125"/>
        <v>0</v>
      </c>
      <c r="B397" s="64">
        <f t="shared" si="123"/>
        <v>0</v>
      </c>
      <c r="C397" s="57">
        <f t="shared" si="136"/>
        <v>200</v>
      </c>
      <c r="F397" s="59">
        <f>IF(C397&lt;C$6,0,VLOOKUP(C397,index!$A:$M,11,0))</f>
        <v>0</v>
      </c>
      <c r="G397" s="57" t="str">
        <f t="shared" si="126"/>
        <v/>
      </c>
      <c r="H397" s="58" t="str">
        <f>IF(G397="I",$K397,IF(G397="II",$K397-SUM(H$8:H396),IF(G397="III",$K397-SUM(H$8:H396),IF(G397="IV",$K397-SUM(H$8:H396),IF(G397="V",1-SUM(H$8:H396)," ")))))</f>
        <v xml:space="preserve"> </v>
      </c>
      <c r="I397" s="66" t="str">
        <f t="shared" si="127"/>
        <v/>
      </c>
      <c r="L397" s="62" t="str">
        <f t="shared" si="124"/>
        <v xml:space="preserve"> </v>
      </c>
      <c r="P397" s="58" t="str">
        <f>IF(O397="Plus",$K397,IF(O397="Basis",$K397-SUM(P$8:P396),IF(O397="Breedte",$K397-SUM(P$8:P396),IF(O396="Breedte",1-SUM(P$8:P396)," "))))</f>
        <v xml:space="preserve"> </v>
      </c>
      <c r="Q397" s="56" t="str">
        <f t="shared" si="122"/>
        <v/>
      </c>
      <c r="R397" s="196">
        <f t="shared" si="128"/>
        <v>0</v>
      </c>
      <c r="S397" s="1">
        <f t="shared" si="137"/>
        <v>200</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200</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4">
        <f t="shared" si="125"/>
        <v>0</v>
      </c>
      <c r="B398" s="64">
        <f t="shared" si="123"/>
        <v>0</v>
      </c>
      <c r="C398" s="57">
        <f t="shared" si="136"/>
        <v>200</v>
      </c>
      <c r="F398" s="59">
        <f>IF(C398&lt;C$6,0,VLOOKUP(C398,index!$A:$M,11,0))</f>
        <v>0</v>
      </c>
      <c r="G398" s="57" t="str">
        <f t="shared" si="126"/>
        <v/>
      </c>
      <c r="H398" s="58" t="str">
        <f>IF(G398="I",$K398,IF(G398="II",$K398-SUM(H$8:H397),IF(G398="III",$K398-SUM(H$8:H397),IF(G398="IV",$K398-SUM(H$8:H397),IF(G398="V",1-SUM(H$8:H397)," ")))))</f>
        <v xml:space="preserve"> </v>
      </c>
      <c r="I398" s="66" t="str">
        <f t="shared" si="127"/>
        <v/>
      </c>
      <c r="L398" s="62" t="str">
        <f t="shared" si="124"/>
        <v xml:space="preserve"> </v>
      </c>
      <c r="P398" s="58" t="str">
        <f>IF(O398="Plus",$K398,IF(O398="Basis",$K398-SUM(P$8:P397),IF(O398="Breedte",$K398-SUM(P$8:P397),IF(O397="Breedte",1-SUM(P$8:P397)," "))))</f>
        <v xml:space="preserve"> </v>
      </c>
      <c r="Q398" s="56" t="str">
        <f t="shared" si="122"/>
        <v/>
      </c>
      <c r="R398" s="196">
        <f t="shared" si="128"/>
        <v>0</v>
      </c>
      <c r="S398" s="1">
        <f t="shared" si="137"/>
        <v>200</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200</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4">
        <f t="shared" si="125"/>
        <v>0</v>
      </c>
      <c r="B399" s="64">
        <f t="shared" si="123"/>
        <v>0</v>
      </c>
      <c r="C399" s="57">
        <f t="shared" si="136"/>
        <v>200</v>
      </c>
      <c r="F399" s="59">
        <f>IF(C399&lt;C$6,0,VLOOKUP(C399,index!$A:$M,11,0))</f>
        <v>0</v>
      </c>
      <c r="G399" s="57" t="str">
        <f t="shared" si="126"/>
        <v/>
      </c>
      <c r="H399" s="58" t="str">
        <f>IF(G399="I",$K399,IF(G399="II",$K399-SUM(H$8:H398),IF(G399="III",$K399-SUM(H$8:H398),IF(G399="IV",$K399-SUM(H$8:H398),IF(G399="V",1-SUM(H$8:H398)," ")))))</f>
        <v xml:space="preserve"> </v>
      </c>
      <c r="I399" s="66" t="str">
        <f t="shared" si="127"/>
        <v/>
      </c>
      <c r="L399" s="62" t="str">
        <f t="shared" si="124"/>
        <v xml:space="preserve"> </v>
      </c>
      <c r="P399" s="58" t="str">
        <f>IF(O399="Plus",$K399,IF(O399="Basis",$K399-SUM(P$8:P398),IF(O399="Breedte",$K399-SUM(P$8:P398),IF(O398="Breedte",1-SUM(P$8:P398)," "))))</f>
        <v xml:space="preserve"> </v>
      </c>
      <c r="Q399" s="56" t="str">
        <f t="shared" si="122"/>
        <v/>
      </c>
      <c r="R399" s="196">
        <f t="shared" si="128"/>
        <v>0</v>
      </c>
      <c r="S399" s="1">
        <f t="shared" si="137"/>
        <v>200</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200</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4">
        <f t="shared" si="125"/>
        <v>0</v>
      </c>
      <c r="B400" s="64">
        <f t="shared" si="123"/>
        <v>0</v>
      </c>
      <c r="C400" s="57">
        <f t="shared" si="136"/>
        <v>200</v>
      </c>
      <c r="F400" s="59">
        <f>IF(C400&lt;C$6,0,VLOOKUP(C400,index!$A:$M,11,0))</f>
        <v>0</v>
      </c>
      <c r="G400" s="57" t="str">
        <f t="shared" si="126"/>
        <v/>
      </c>
      <c r="H400" s="58" t="str">
        <f>IF(G400="I",$K400,IF(G400="II",$K400-SUM(H$8:H399),IF(G400="III",$K400-SUM(H$8:H399),IF(G400="IV",$K400-SUM(H$8:H399),IF(G400="V",1-SUM(H$8:H399)," ")))))</f>
        <v xml:space="preserve"> </v>
      </c>
      <c r="I400" s="66" t="str">
        <f t="shared" si="127"/>
        <v/>
      </c>
      <c r="L400" s="62" t="str">
        <f t="shared" si="124"/>
        <v xml:space="preserve"> </v>
      </c>
      <c r="P400" s="58" t="str">
        <f>IF(O400="Plus",$K400,IF(O400="Basis",$K400-SUM(P$8:P399),IF(O400="Breedte",$K400-SUM(P$8:P399),IF(O399="Breedte",1-SUM(P$8:P399)," "))))</f>
        <v xml:space="preserve"> </v>
      </c>
      <c r="Q400" s="56" t="str">
        <f t="shared" si="122"/>
        <v/>
      </c>
      <c r="R400" s="196">
        <f t="shared" si="128"/>
        <v>0</v>
      </c>
      <c r="S400" s="1">
        <f t="shared" si="137"/>
        <v>200</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200</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4">
        <f t="shared" si="125"/>
        <v>0</v>
      </c>
      <c r="B401" s="64">
        <f t="shared" si="123"/>
        <v>0</v>
      </c>
      <c r="C401" s="57">
        <f t="shared" si="136"/>
        <v>200</v>
      </c>
      <c r="F401" s="59">
        <f>IF(C401&lt;C$6,0,VLOOKUP(C401,index!$A:$M,11,0))</f>
        <v>0</v>
      </c>
      <c r="G401" s="57" t="str">
        <f t="shared" si="126"/>
        <v/>
      </c>
      <c r="H401" s="58" t="str">
        <f>IF(G401="I",$K401,IF(G401="II",$K401-SUM(H$8:H400),IF(G401="III",$K401-SUM(H$8:H400),IF(G401="IV",$K401-SUM(H$8:H400),IF(G401="V",1-SUM(H$8:H400)," ")))))</f>
        <v xml:space="preserve"> </v>
      </c>
      <c r="I401" s="66" t="str">
        <f t="shared" si="127"/>
        <v/>
      </c>
      <c r="L401" s="62" t="str">
        <f t="shared" si="124"/>
        <v xml:space="preserve"> </v>
      </c>
      <c r="P401" s="58" t="str">
        <f>IF(O401="Plus",$K401,IF(O401="Basis",$K401-SUM(P$8:P400),IF(O401="Breedte",$K401-SUM(P$8:P400),IF(O400="Breedte",1-SUM(P$8:P400)," "))))</f>
        <v xml:space="preserve"> </v>
      </c>
      <c r="Q401" s="56" t="str">
        <f t="shared" ref="Q401:Q464" si="139">IF(L400="plus",CONCATENATE(E401,", "),IF(L400="basis",IF(E401=0,"",CONCATENATE(E401,", ")),CONCATENATE(Q400,IF(E401=0,"",CONCATENATE(E401,", ")))))</f>
        <v/>
      </c>
      <c r="R401" s="196">
        <f t="shared" si="128"/>
        <v>0</v>
      </c>
      <c r="S401" s="1">
        <f t="shared" si="137"/>
        <v>200</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200</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4">
        <f t="shared" si="125"/>
        <v>0</v>
      </c>
      <c r="B402" s="64">
        <f t="shared" si="123"/>
        <v>0</v>
      </c>
      <c r="C402" s="57">
        <f t="shared" si="136"/>
        <v>200</v>
      </c>
      <c r="F402" s="59">
        <f>IF(C402&lt;C$6,0,VLOOKUP(C402,index!$A:$M,11,0))</f>
        <v>0</v>
      </c>
      <c r="G402" s="57" t="str">
        <f t="shared" si="126"/>
        <v/>
      </c>
      <c r="H402" s="58" t="str">
        <f>IF(G402="I",$K402,IF(G402="II",$K402-SUM(H$8:H401),IF(G402="III",$K402-SUM(H$8:H401),IF(G402="IV",$K402-SUM(H$8:H401),IF(G402="V",1-SUM(H$8:H401)," ")))))</f>
        <v xml:space="preserve"> </v>
      </c>
      <c r="I402" s="66" t="str">
        <f t="shared" si="127"/>
        <v/>
      </c>
      <c r="L402" s="62" t="str">
        <f t="shared" si="124"/>
        <v xml:space="preserve"> </v>
      </c>
      <c r="P402" s="58" t="str">
        <f>IF(O402="Plus",$K402,IF(O402="Basis",$K402-SUM(P$8:P401),IF(O402="Breedte",$K402-SUM(P$8:P401),IF(O401="Breedte",1-SUM(P$8:P401)," "))))</f>
        <v xml:space="preserve"> </v>
      </c>
      <c r="Q402" s="56" t="str">
        <f t="shared" si="139"/>
        <v/>
      </c>
      <c r="R402" s="196">
        <f t="shared" si="128"/>
        <v>0</v>
      </c>
      <c r="S402" s="1">
        <f t="shared" si="137"/>
        <v>200</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200</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4">
        <f t="shared" si="125"/>
        <v>0</v>
      </c>
      <c r="B403" s="64">
        <f t="shared" si="123"/>
        <v>0</v>
      </c>
      <c r="C403" s="57">
        <f t="shared" si="136"/>
        <v>200</v>
      </c>
      <c r="F403" s="59">
        <f>IF(C403&lt;C$6,0,VLOOKUP(C403,index!$A:$M,11,0))</f>
        <v>0</v>
      </c>
      <c r="G403" s="57" t="str">
        <f t="shared" si="126"/>
        <v/>
      </c>
      <c r="H403" s="58" t="str">
        <f>IF(G403="I",$K403,IF(G403="II",$K403-SUM(H$8:H402),IF(G403="III",$K403-SUM(H$8:H402),IF(G403="IV",$K403-SUM(H$8:H402),IF(G403="V",1-SUM(H$8:H402)," ")))))</f>
        <v xml:space="preserve"> </v>
      </c>
      <c r="I403" s="66" t="str">
        <f t="shared" si="127"/>
        <v/>
      </c>
      <c r="L403" s="62" t="str">
        <f t="shared" si="124"/>
        <v xml:space="preserve"> </v>
      </c>
      <c r="P403" s="58" t="str">
        <f>IF(O403="Plus",$K403,IF(O403="Basis",$K403-SUM(P$8:P402),IF(O403="Breedte",$K403-SUM(P$8:P402),IF(O402="Breedte",1-SUM(P$8:P402)," "))))</f>
        <v xml:space="preserve"> </v>
      </c>
      <c r="Q403" s="56" t="str">
        <f t="shared" si="139"/>
        <v/>
      </c>
      <c r="R403" s="196">
        <f t="shared" si="128"/>
        <v>0</v>
      </c>
      <c r="S403" s="1">
        <f t="shared" si="137"/>
        <v>200</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200</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4">
        <f t="shared" si="125"/>
        <v>0</v>
      </c>
      <c r="B404" s="64">
        <f t="shared" si="123"/>
        <v>0</v>
      </c>
      <c r="C404" s="57">
        <f t="shared" si="136"/>
        <v>200</v>
      </c>
      <c r="F404" s="59">
        <f>IF(C404&lt;C$6,0,VLOOKUP(C404,index!$A:$M,11,0))</f>
        <v>0</v>
      </c>
      <c r="G404" s="57" t="str">
        <f t="shared" si="126"/>
        <v/>
      </c>
      <c r="H404" s="58" t="str">
        <f>IF(G404="I",$K404,IF(G404="II",$K404-SUM(H$8:H403),IF(G404="III",$K404-SUM(H$8:H403),IF(G404="IV",$K404-SUM(H$8:H403),IF(G404="V",1-SUM(H$8:H403)," ")))))</f>
        <v xml:space="preserve"> </v>
      </c>
      <c r="I404" s="66" t="str">
        <f t="shared" si="127"/>
        <v/>
      </c>
      <c r="L404" s="62" t="str">
        <f t="shared" si="124"/>
        <v xml:space="preserve"> </v>
      </c>
      <c r="P404" s="58" t="str">
        <f>IF(O404="Plus",$K404,IF(O404="Basis",$K404-SUM(P$8:P403),IF(O404="Breedte",$K404-SUM(P$8:P403),IF(O403="Breedte",1-SUM(P$8:P403)," "))))</f>
        <v xml:space="preserve"> </v>
      </c>
      <c r="Q404" s="56" t="str">
        <f t="shared" si="139"/>
        <v/>
      </c>
      <c r="R404" s="196">
        <f t="shared" si="128"/>
        <v>0</v>
      </c>
      <c r="S404" s="1">
        <f t="shared" si="137"/>
        <v>200</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200</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4">
        <f t="shared" si="125"/>
        <v>0</v>
      </c>
      <c r="B405" s="64">
        <f t="shared" si="123"/>
        <v>0</v>
      </c>
      <c r="C405" s="57">
        <f t="shared" si="136"/>
        <v>200</v>
      </c>
      <c r="F405" s="59">
        <f>IF(C405&lt;C$6,0,VLOOKUP(C405,index!$A:$M,11,0))</f>
        <v>0</v>
      </c>
      <c r="G405" s="57" t="str">
        <f t="shared" si="126"/>
        <v/>
      </c>
      <c r="H405" s="58" t="str">
        <f>IF(G405="I",$K405,IF(G405="II",$K405-SUM(H$8:H404),IF(G405="III",$K405-SUM(H$8:H404),IF(G405="IV",$K405-SUM(H$8:H404),IF(G405="V",1-SUM(H$8:H404)," ")))))</f>
        <v xml:space="preserve"> </v>
      </c>
      <c r="I405" s="66" t="str">
        <f t="shared" si="127"/>
        <v/>
      </c>
      <c r="L405" s="62" t="str">
        <f t="shared" si="124"/>
        <v xml:space="preserve"> </v>
      </c>
      <c r="P405" s="58" t="str">
        <f>IF(O405="Plus",$K405,IF(O405="Basis",$K405-SUM(P$8:P404),IF(O405="Breedte",$K405-SUM(P$8:P404),IF(O404="Breedte",1-SUM(P$8:P404)," "))))</f>
        <v xml:space="preserve"> </v>
      </c>
      <c r="Q405" s="56" t="str">
        <f t="shared" si="139"/>
        <v/>
      </c>
      <c r="R405" s="196">
        <f t="shared" si="128"/>
        <v>0</v>
      </c>
      <c r="S405" s="1">
        <f t="shared" si="137"/>
        <v>200</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200</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4">
        <f t="shared" si="125"/>
        <v>0</v>
      </c>
      <c r="B406" s="64">
        <f t="shared" si="123"/>
        <v>0</v>
      </c>
      <c r="C406" s="57">
        <f t="shared" si="136"/>
        <v>200</v>
      </c>
      <c r="F406" s="59">
        <f>IF(C406&lt;C$6,0,VLOOKUP(C406,index!$A:$M,11,0))</f>
        <v>0</v>
      </c>
      <c r="G406" s="57" t="str">
        <f t="shared" si="126"/>
        <v/>
      </c>
      <c r="H406" s="58" t="str">
        <f>IF(G406="I",$K406,IF(G406="II",$K406-SUM(H$8:H405),IF(G406="III",$K406-SUM(H$8:H405),IF(G406="IV",$K406-SUM(H$8:H405),IF(G406="V",1-SUM(H$8:H405)," ")))))</f>
        <v xml:space="preserve"> </v>
      </c>
      <c r="I406" s="66" t="str">
        <f t="shared" si="127"/>
        <v/>
      </c>
      <c r="L406" s="62" t="str">
        <f t="shared" si="124"/>
        <v xml:space="preserve"> </v>
      </c>
      <c r="P406" s="58" t="str">
        <f>IF(O406="Plus",$K406,IF(O406="Basis",$K406-SUM(P$8:P405),IF(O406="Breedte",$K406-SUM(P$8:P405),IF(O405="Breedte",1-SUM(P$8:P405)," "))))</f>
        <v xml:space="preserve"> </v>
      </c>
      <c r="Q406" s="56" t="str">
        <f t="shared" si="139"/>
        <v/>
      </c>
      <c r="R406" s="196">
        <f t="shared" si="128"/>
        <v>0</v>
      </c>
      <c r="S406" s="1">
        <f t="shared" si="137"/>
        <v>200</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200</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4">
        <f t="shared" si="125"/>
        <v>0</v>
      </c>
      <c r="B407" s="64">
        <f t="shared" si="123"/>
        <v>0</v>
      </c>
      <c r="C407" s="57">
        <f t="shared" si="136"/>
        <v>200</v>
      </c>
      <c r="F407" s="59">
        <f>IF(C407&lt;C$6,0,VLOOKUP(C407,index!$A:$M,11,0))</f>
        <v>0</v>
      </c>
      <c r="G407" s="57" t="str">
        <f t="shared" si="126"/>
        <v/>
      </c>
      <c r="H407" s="58" t="str">
        <f>IF(G407="I",$K407,IF(G407="II",$K407-SUM(H$8:H406),IF(G407="III",$K407-SUM(H$8:H406),IF(G407="IV",$K407-SUM(H$8:H406),IF(G407="V",1-SUM(H$8:H406)," ")))))</f>
        <v xml:space="preserve"> </v>
      </c>
      <c r="I407" s="66" t="str">
        <f t="shared" si="127"/>
        <v/>
      </c>
      <c r="L407" s="62" t="str">
        <f t="shared" si="124"/>
        <v xml:space="preserve"> </v>
      </c>
      <c r="P407" s="58" t="str">
        <f>IF(O407="Plus",$K407,IF(O407="Basis",$K407-SUM(P$8:P406),IF(O407="Breedte",$K407-SUM(P$8:P406),IF(O406="Breedte",1-SUM(P$8:P406)," "))))</f>
        <v xml:space="preserve"> </v>
      </c>
      <c r="Q407" s="56" t="str">
        <f t="shared" si="139"/>
        <v/>
      </c>
      <c r="R407" s="196">
        <f t="shared" si="128"/>
        <v>0</v>
      </c>
      <c r="S407" s="1">
        <f t="shared" si="137"/>
        <v>200</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200</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4">
        <f t="shared" si="125"/>
        <v>0</v>
      </c>
      <c r="B408" s="64">
        <f t="shared" si="123"/>
        <v>0</v>
      </c>
      <c r="C408" s="57">
        <f t="shared" si="136"/>
        <v>200</v>
      </c>
      <c r="F408" s="59">
        <f>IF(C408&lt;C$6,0,VLOOKUP(C408,index!$A:$M,11,0))</f>
        <v>0</v>
      </c>
      <c r="G408" s="57" t="str">
        <f t="shared" si="126"/>
        <v/>
      </c>
      <c r="H408" s="58" t="str">
        <f>IF(G408="I",$K408,IF(G408="II",$K408-SUM(H$8:H407),IF(G408="III",$K408-SUM(H$8:H407),IF(G408="IV",$K408-SUM(H$8:H407),IF(G408="V",1-SUM(H$8:H407)," ")))))</f>
        <v xml:space="preserve"> </v>
      </c>
      <c r="I408" s="66" t="str">
        <f t="shared" si="127"/>
        <v/>
      </c>
      <c r="L408" s="62" t="str">
        <f t="shared" si="124"/>
        <v xml:space="preserve"> </v>
      </c>
      <c r="P408" s="58" t="str">
        <f>IF(O408="Plus",$K408,IF(O408="Basis",$K408-SUM(P$8:P407),IF(O408="Breedte",$K408-SUM(P$8:P407),IF(O407="Breedte",1-SUM(P$8:P407)," "))))</f>
        <v xml:space="preserve"> </v>
      </c>
      <c r="Q408" s="56" t="str">
        <f t="shared" si="139"/>
        <v/>
      </c>
      <c r="R408" s="196">
        <f t="shared" si="128"/>
        <v>0</v>
      </c>
      <c r="S408" s="1">
        <f t="shared" si="137"/>
        <v>200</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200</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4">
        <f t="shared" si="125"/>
        <v>0</v>
      </c>
      <c r="B409" s="64">
        <f t="shared" si="123"/>
        <v>0</v>
      </c>
      <c r="C409" s="57">
        <f t="shared" si="136"/>
        <v>200</v>
      </c>
      <c r="F409" s="59">
        <f>IF(C409&lt;C$6,0,VLOOKUP(C409,index!$A:$M,11,0))</f>
        <v>0</v>
      </c>
      <c r="G409" s="57" t="str">
        <f t="shared" si="126"/>
        <v/>
      </c>
      <c r="H409" s="58" t="str">
        <f>IF(G409="I",$K409,IF(G409="II",$K409-SUM(H$8:H408),IF(G409="III",$K409-SUM(H$8:H408),IF(G409="IV",$K409-SUM(H$8:H408),IF(G409="V",1-SUM(H$8:H408)," ")))))</f>
        <v xml:space="preserve"> </v>
      </c>
      <c r="I409" s="66" t="str">
        <f t="shared" si="127"/>
        <v/>
      </c>
      <c r="L409" s="62" t="str">
        <f t="shared" si="124"/>
        <v xml:space="preserve"> </v>
      </c>
      <c r="P409" s="58" t="str">
        <f>IF(O409="Plus",$K409,IF(O409="Basis",$K409-SUM(P$8:P408),IF(O409="Breedte",$K409-SUM(P$8:P408),IF(O408="Breedte",1-SUM(P$8:P408)," "))))</f>
        <v xml:space="preserve"> </v>
      </c>
      <c r="Q409" s="56" t="str">
        <f t="shared" si="139"/>
        <v/>
      </c>
      <c r="R409" s="196">
        <f t="shared" si="128"/>
        <v>0</v>
      </c>
      <c r="S409" s="1">
        <f t="shared" si="137"/>
        <v>200</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200</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4">
        <f t="shared" si="125"/>
        <v>0</v>
      </c>
      <c r="B410" s="64">
        <f t="shared" si="123"/>
        <v>0</v>
      </c>
      <c r="C410" s="57">
        <f t="shared" si="136"/>
        <v>200</v>
      </c>
      <c r="F410" s="59">
        <f>IF(C410&lt;C$6,0,VLOOKUP(C410,index!$A:$M,11,0))</f>
        <v>0</v>
      </c>
      <c r="G410" s="57" t="str">
        <f t="shared" si="126"/>
        <v/>
      </c>
      <c r="H410" s="58" t="str">
        <f>IF(G410="I",$K410,IF(G410="II",$K410-SUM(H$8:H409),IF(G410="III",$K410-SUM(H$8:H409),IF(G410="IV",$K410-SUM(H$8:H409),IF(G410="V",1-SUM(H$8:H409)," ")))))</f>
        <v xml:space="preserve"> </v>
      </c>
      <c r="I410" s="66" t="str">
        <f t="shared" si="127"/>
        <v/>
      </c>
      <c r="L410" s="62" t="str">
        <f t="shared" si="124"/>
        <v xml:space="preserve"> </v>
      </c>
      <c r="P410" s="58" t="str">
        <f>IF(O410="Plus",$K410,IF(O410="Basis",$K410-SUM(P$8:P409),IF(O410="Breedte",$K410-SUM(P$8:P409),IF(O409="Breedte",1-SUM(P$8:P409)," "))))</f>
        <v xml:space="preserve"> </v>
      </c>
      <c r="Q410" s="56" t="str">
        <f t="shared" si="139"/>
        <v/>
      </c>
      <c r="R410" s="196">
        <f t="shared" si="128"/>
        <v>0</v>
      </c>
      <c r="S410" s="1">
        <f t="shared" si="137"/>
        <v>200</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200</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4">
        <f t="shared" si="125"/>
        <v>0</v>
      </c>
      <c r="B411" s="64">
        <f t="shared" si="123"/>
        <v>0</v>
      </c>
      <c r="C411" s="57">
        <f t="shared" si="136"/>
        <v>200</v>
      </c>
      <c r="F411" s="59">
        <f>IF(C411&lt;C$6,0,VLOOKUP(C411,index!$A:$M,11,0))</f>
        <v>0</v>
      </c>
      <c r="G411" s="57" t="str">
        <f t="shared" si="126"/>
        <v/>
      </c>
      <c r="H411" s="58" t="str">
        <f>IF(G411="I",$K411,IF(G411="II",$K411-SUM(H$8:H410),IF(G411="III",$K411-SUM(H$8:H410),IF(G411="IV",$K411-SUM(H$8:H410),IF(G411="V",1-SUM(H$8:H410)," ")))))</f>
        <v xml:space="preserve"> </v>
      </c>
      <c r="I411" s="66" t="str">
        <f t="shared" si="127"/>
        <v/>
      </c>
      <c r="L411" s="62" t="str">
        <f t="shared" si="124"/>
        <v xml:space="preserve"> </v>
      </c>
      <c r="P411" s="58" t="str">
        <f>IF(O411="Plus",$K411,IF(O411="Basis",$K411-SUM(P$8:P410),IF(O411="Breedte",$K411-SUM(P$8:P410),IF(O410="Breedte",1-SUM(P$8:P410)," "))))</f>
        <v xml:space="preserve"> </v>
      </c>
      <c r="Q411" s="56" t="str">
        <f t="shared" si="139"/>
        <v/>
      </c>
      <c r="R411" s="196">
        <f t="shared" si="128"/>
        <v>0</v>
      </c>
      <c r="S411" s="1">
        <f t="shared" si="137"/>
        <v>200</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200</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4">
        <f t="shared" si="125"/>
        <v>0</v>
      </c>
      <c r="B412" s="64">
        <f t="shared" si="123"/>
        <v>0</v>
      </c>
      <c r="C412" s="57">
        <f t="shared" si="136"/>
        <v>200</v>
      </c>
      <c r="F412" s="59">
        <f>IF(C412&lt;C$6,0,VLOOKUP(C412,index!$A:$M,11,0))</f>
        <v>0</v>
      </c>
      <c r="G412" s="57" t="str">
        <f t="shared" si="126"/>
        <v/>
      </c>
      <c r="H412" s="58" t="str">
        <f>IF(G412="I",$K412,IF(G412="II",$K412-SUM(H$8:H411),IF(G412="III",$K412-SUM(H$8:H411),IF(G412="IV",$K412-SUM(H$8:H411),IF(G412="V",1-SUM(H$8:H411)," ")))))</f>
        <v xml:space="preserve"> </v>
      </c>
      <c r="I412" s="66" t="str">
        <f t="shared" si="127"/>
        <v/>
      </c>
      <c r="L412" s="62" t="str">
        <f t="shared" si="124"/>
        <v xml:space="preserve"> </v>
      </c>
      <c r="P412" s="58" t="str">
        <f>IF(O412="Plus",$K412,IF(O412="Basis",$K412-SUM(P$8:P411),IF(O412="Breedte",$K412-SUM(P$8:P411),IF(O411="Breedte",1-SUM(P$8:P411)," "))))</f>
        <v xml:space="preserve"> </v>
      </c>
      <c r="Q412" s="56" t="str">
        <f t="shared" si="139"/>
        <v/>
      </c>
      <c r="R412" s="196">
        <f t="shared" si="128"/>
        <v>0</v>
      </c>
      <c r="S412" s="1">
        <f t="shared" si="137"/>
        <v>200</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200</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4">
        <f t="shared" si="125"/>
        <v>0</v>
      </c>
      <c r="B413" s="64">
        <f t="shared" si="123"/>
        <v>0</v>
      </c>
      <c r="C413" s="57">
        <f t="shared" si="136"/>
        <v>200</v>
      </c>
      <c r="F413" s="59">
        <f>IF(C413&lt;C$6,0,VLOOKUP(C413,index!$A:$M,11,0))</f>
        <v>0</v>
      </c>
      <c r="G413" s="57" t="str">
        <f t="shared" si="126"/>
        <v/>
      </c>
      <c r="H413" s="58" t="str">
        <f>IF(G413="I",$K413,IF(G413="II",$K413-SUM(H$8:H412),IF(G413="III",$K413-SUM(H$8:H412),IF(G413="IV",$K413-SUM(H$8:H412),IF(G413="V",1-SUM(H$8:H412)," ")))))</f>
        <v xml:space="preserve"> </v>
      </c>
      <c r="I413" s="66" t="str">
        <f t="shared" si="127"/>
        <v/>
      </c>
      <c r="L413" s="62" t="str">
        <f t="shared" si="124"/>
        <v xml:space="preserve"> </v>
      </c>
      <c r="P413" s="58" t="str">
        <f>IF(O413="Plus",$K413,IF(O413="Basis",$K413-SUM(P$8:P412),IF(O413="Breedte",$K413-SUM(P$8:P412),IF(O412="Breedte",1-SUM(P$8:P412)," "))))</f>
        <v xml:space="preserve"> </v>
      </c>
      <c r="Q413" s="56" t="str">
        <f t="shared" si="139"/>
        <v/>
      </c>
      <c r="R413" s="196">
        <f t="shared" si="128"/>
        <v>0</v>
      </c>
      <c r="S413" s="1">
        <f t="shared" si="137"/>
        <v>200</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200</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4">
        <f t="shared" si="125"/>
        <v>0</v>
      </c>
      <c r="B414" s="64">
        <f t="shared" si="123"/>
        <v>0</v>
      </c>
      <c r="C414" s="57">
        <f t="shared" si="136"/>
        <v>200</v>
      </c>
      <c r="F414" s="59">
        <f>IF(C414&lt;C$6,0,VLOOKUP(C414,index!$A:$M,11,0))</f>
        <v>0</v>
      </c>
      <c r="G414" s="57" t="str">
        <f t="shared" si="126"/>
        <v/>
      </c>
      <c r="H414" s="58" t="str">
        <f>IF(G414="I",$K414,IF(G414="II",$K414-SUM(H$8:H413),IF(G414="III",$K414-SUM(H$8:H413),IF(G414="IV",$K414-SUM(H$8:H413),IF(G414="V",1-SUM(H$8:H413)," ")))))</f>
        <v xml:space="preserve"> </v>
      </c>
      <c r="I414" s="66" t="str">
        <f t="shared" si="127"/>
        <v/>
      </c>
      <c r="L414" s="62" t="str">
        <f t="shared" si="124"/>
        <v xml:space="preserve"> </v>
      </c>
      <c r="P414" s="58" t="str">
        <f>IF(O414="Plus",$K414,IF(O414="Basis",$K414-SUM(P$8:P413),IF(O414="Breedte",$K414-SUM(P$8:P413),IF(O413="Breedte",1-SUM(P$8:P413)," "))))</f>
        <v xml:space="preserve"> </v>
      </c>
      <c r="Q414" s="56" t="str">
        <f t="shared" si="139"/>
        <v/>
      </c>
      <c r="R414" s="196">
        <f t="shared" si="128"/>
        <v>0</v>
      </c>
      <c r="S414" s="1">
        <f t="shared" si="137"/>
        <v>200</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200</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4">
        <f t="shared" si="125"/>
        <v>0</v>
      </c>
      <c r="B415" s="64">
        <f t="shared" si="123"/>
        <v>0</v>
      </c>
      <c r="C415" s="57">
        <f t="shared" si="136"/>
        <v>200</v>
      </c>
      <c r="F415" s="59">
        <f>IF(C415&lt;C$6,0,VLOOKUP(C415,index!$A:$M,11,0))</f>
        <v>0</v>
      </c>
      <c r="G415" s="57" t="str">
        <f t="shared" si="126"/>
        <v/>
      </c>
      <c r="H415" s="58" t="str">
        <f>IF(G415="I",$K415,IF(G415="II",$K415-SUM(H$8:H414),IF(G415="III",$K415-SUM(H$8:H414),IF(G415="IV",$K415-SUM(H$8:H414),IF(G415="V",1-SUM(H$8:H414)," ")))))</f>
        <v xml:space="preserve"> </v>
      </c>
      <c r="I415" s="66" t="str">
        <f t="shared" si="127"/>
        <v/>
      </c>
      <c r="L415" s="62" t="str">
        <f t="shared" si="124"/>
        <v xml:space="preserve"> </v>
      </c>
      <c r="P415" s="58" t="str">
        <f>IF(O415="Plus",$K415,IF(O415="Basis",$K415-SUM(P$8:P414),IF(O415="Breedte",$K415-SUM(P$8:P414),IF(O414="Breedte",1-SUM(P$8:P414)," "))))</f>
        <v xml:space="preserve"> </v>
      </c>
      <c r="Q415" s="56" t="str">
        <f t="shared" si="139"/>
        <v/>
      </c>
      <c r="R415" s="196">
        <f t="shared" si="128"/>
        <v>0</v>
      </c>
      <c r="S415" s="1">
        <f t="shared" si="137"/>
        <v>200</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200</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4">
        <f t="shared" si="125"/>
        <v>0</v>
      </c>
      <c r="B416" s="64">
        <f t="shared" si="123"/>
        <v>0</v>
      </c>
      <c r="C416" s="57">
        <f t="shared" si="136"/>
        <v>200</v>
      </c>
      <c r="F416" s="59">
        <f>IF(C416&lt;C$6,0,VLOOKUP(C416,index!$A:$M,11,0))</f>
        <v>0</v>
      </c>
      <c r="G416" s="57" t="str">
        <f t="shared" si="126"/>
        <v/>
      </c>
      <c r="H416" s="58" t="str">
        <f>IF(G416="I",$K416,IF(G416="II",$K416-SUM(H$8:H415),IF(G416="III",$K416-SUM(H$8:H415),IF(G416="IV",$K416-SUM(H$8:H415),IF(G416="V",1-SUM(H$8:H415)," ")))))</f>
        <v xml:space="preserve"> </v>
      </c>
      <c r="I416" s="66" t="str">
        <f t="shared" si="127"/>
        <v/>
      </c>
      <c r="L416" s="62" t="str">
        <f t="shared" si="124"/>
        <v xml:space="preserve"> </v>
      </c>
      <c r="P416" s="58" t="str">
        <f>IF(O416="Plus",$K416,IF(O416="Basis",$K416-SUM(P$8:P415),IF(O416="Breedte",$K416-SUM(P$8:P415),IF(O415="Breedte",1-SUM(P$8:P415)," "))))</f>
        <v xml:space="preserve"> </v>
      </c>
      <c r="Q416" s="56" t="str">
        <f t="shared" si="139"/>
        <v/>
      </c>
      <c r="R416" s="196">
        <f t="shared" si="128"/>
        <v>0</v>
      </c>
      <c r="S416" s="1">
        <f t="shared" si="137"/>
        <v>200</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200</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4">
        <f t="shared" si="125"/>
        <v>0</v>
      </c>
      <c r="B417" s="64">
        <f t="shared" si="123"/>
        <v>0</v>
      </c>
      <c r="C417" s="57">
        <f t="shared" si="136"/>
        <v>200</v>
      </c>
      <c r="F417" s="59">
        <f>IF(C417&lt;C$6,0,VLOOKUP(C417,index!$A:$M,11,0))</f>
        <v>0</v>
      </c>
      <c r="G417" s="57" t="str">
        <f t="shared" si="126"/>
        <v/>
      </c>
      <c r="H417" s="58" t="str">
        <f>IF(G417="I",$K417,IF(G417="II",$K417-SUM(H$8:H416),IF(G417="III",$K417-SUM(H$8:H416),IF(G417="IV",$K417-SUM(H$8:H416),IF(G417="V",1-SUM(H$8:H416)," ")))))</f>
        <v xml:space="preserve"> </v>
      </c>
      <c r="I417" s="66" t="str">
        <f t="shared" si="127"/>
        <v/>
      </c>
      <c r="L417" s="62" t="str">
        <f t="shared" si="124"/>
        <v xml:space="preserve"> </v>
      </c>
      <c r="P417" s="58" t="str">
        <f>IF(O417="Plus",$K417,IF(O417="Basis",$K417-SUM(P$8:P416),IF(O417="Breedte",$K417-SUM(P$8:P416),IF(O416="Breedte",1-SUM(P$8:P416)," "))))</f>
        <v xml:space="preserve"> </v>
      </c>
      <c r="Q417" s="56" t="str">
        <f t="shared" si="139"/>
        <v/>
      </c>
      <c r="R417" s="196">
        <f t="shared" si="128"/>
        <v>0</v>
      </c>
      <c r="S417" s="1">
        <f t="shared" si="137"/>
        <v>200</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200</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4">
        <f t="shared" si="125"/>
        <v>0</v>
      </c>
      <c r="B418" s="64">
        <f t="shared" si="123"/>
        <v>0</v>
      </c>
      <c r="C418" s="57">
        <f t="shared" si="136"/>
        <v>200</v>
      </c>
      <c r="F418" s="59">
        <f>IF(C418&lt;C$6,0,VLOOKUP(C418,index!$A:$M,11,0))</f>
        <v>0</v>
      </c>
      <c r="G418" s="57" t="str">
        <f t="shared" si="126"/>
        <v/>
      </c>
      <c r="H418" s="58" t="str">
        <f>IF(G418="I",$K418,IF(G418="II",$K418-SUM(H$8:H417),IF(G418="III",$K418-SUM(H$8:H417),IF(G418="IV",$K418-SUM(H$8:H417),IF(G418="V",1-SUM(H$8:H417)," ")))))</f>
        <v xml:space="preserve"> </v>
      </c>
      <c r="I418" s="66" t="str">
        <f t="shared" si="127"/>
        <v/>
      </c>
      <c r="L418" s="62" t="str">
        <f t="shared" si="124"/>
        <v xml:space="preserve"> </v>
      </c>
      <c r="P418" s="58" t="str">
        <f>IF(O418="Plus",$K418,IF(O418="Basis",$K418-SUM(P$8:P417),IF(O418="Breedte",$K418-SUM(P$8:P417),IF(O417="Breedte",1-SUM(P$8:P417)," "))))</f>
        <v xml:space="preserve"> </v>
      </c>
      <c r="Q418" s="56" t="str">
        <f t="shared" si="139"/>
        <v/>
      </c>
      <c r="R418" s="196">
        <f t="shared" si="128"/>
        <v>0</v>
      </c>
      <c r="S418" s="1">
        <f t="shared" si="137"/>
        <v>200</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200</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4">
        <f t="shared" si="125"/>
        <v>0</v>
      </c>
      <c r="B419" s="64">
        <f t="shared" si="123"/>
        <v>0</v>
      </c>
      <c r="C419" s="57">
        <f t="shared" si="136"/>
        <v>200</v>
      </c>
      <c r="F419" s="59">
        <f>IF(C419&lt;C$6,0,VLOOKUP(C419,index!$A:$M,11,0))</f>
        <v>0</v>
      </c>
      <c r="G419" s="57" t="str">
        <f t="shared" si="126"/>
        <v/>
      </c>
      <c r="H419" s="58" t="str">
        <f>IF(G419="I",$K419,IF(G419="II",$K419-SUM(H$8:H418),IF(G419="III",$K419-SUM(H$8:H418),IF(G419="IV",$K419-SUM(H$8:H418),IF(G419="V",1-SUM(H$8:H418)," ")))))</f>
        <v xml:space="preserve"> </v>
      </c>
      <c r="I419" s="66" t="str">
        <f t="shared" si="127"/>
        <v/>
      </c>
      <c r="L419" s="62" t="str">
        <f t="shared" si="124"/>
        <v xml:space="preserve"> </v>
      </c>
      <c r="P419" s="58" t="str">
        <f>IF(O419="Plus",$K419,IF(O419="Basis",$K419-SUM(P$8:P418),IF(O419="Breedte",$K419-SUM(P$8:P418),IF(O418="Breedte",1-SUM(P$8:P418)," "))))</f>
        <v xml:space="preserve"> </v>
      </c>
      <c r="Q419" s="56" t="str">
        <f t="shared" si="139"/>
        <v/>
      </c>
      <c r="R419" s="196">
        <f t="shared" si="128"/>
        <v>0</v>
      </c>
      <c r="S419" s="1">
        <f t="shared" si="137"/>
        <v>200</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200</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4">
        <f t="shared" si="125"/>
        <v>0</v>
      </c>
      <c r="B420" s="64">
        <f t="shared" si="123"/>
        <v>0</v>
      </c>
      <c r="C420" s="57">
        <f t="shared" si="136"/>
        <v>200</v>
      </c>
      <c r="F420" s="59">
        <f>IF(C420&lt;C$6,0,VLOOKUP(C420,index!$A:$M,11,0))</f>
        <v>0</v>
      </c>
      <c r="G420" s="57" t="str">
        <f t="shared" si="126"/>
        <v/>
      </c>
      <c r="H420" s="58" t="str">
        <f>IF(G420="I",$K420,IF(G420="II",$K420-SUM(H$8:H419),IF(G420="III",$K420-SUM(H$8:H419),IF(G420="IV",$K420-SUM(H$8:H419),IF(G420="V",1-SUM(H$8:H419)," ")))))</f>
        <v xml:space="preserve"> </v>
      </c>
      <c r="I420" s="66" t="str">
        <f t="shared" si="127"/>
        <v/>
      </c>
      <c r="L420" s="62" t="str">
        <f t="shared" si="124"/>
        <v xml:space="preserve"> </v>
      </c>
      <c r="P420" s="58" t="str">
        <f>IF(O420="Plus",$K420,IF(O420="Basis",$K420-SUM(P$8:P419),IF(O420="Breedte",$K420-SUM(P$8:P419),IF(O419="Breedte",1-SUM(P$8:P419)," "))))</f>
        <v xml:space="preserve"> </v>
      </c>
      <c r="Q420" s="56" t="str">
        <f t="shared" si="139"/>
        <v/>
      </c>
      <c r="R420" s="196">
        <f t="shared" si="128"/>
        <v>0</v>
      </c>
      <c r="S420" s="1">
        <f t="shared" si="137"/>
        <v>200</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200</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4">
        <f t="shared" si="125"/>
        <v>0</v>
      </c>
      <c r="B421" s="64">
        <f t="shared" si="123"/>
        <v>0</v>
      </c>
      <c r="C421" s="57">
        <f t="shared" si="136"/>
        <v>200</v>
      </c>
      <c r="F421" s="59">
        <f>IF(C421&lt;C$6,0,VLOOKUP(C421,index!$A:$M,11,0))</f>
        <v>0</v>
      </c>
      <c r="G421" s="57" t="str">
        <f t="shared" si="126"/>
        <v/>
      </c>
      <c r="H421" s="58" t="str">
        <f>IF(G421="I",$K421,IF(G421="II",$K421-SUM(H$8:H420),IF(G421="III",$K421-SUM(H$8:H420),IF(G421="IV",$K421-SUM(H$8:H420),IF(G421="V",1-SUM(H$8:H420)," ")))))</f>
        <v xml:space="preserve"> </v>
      </c>
      <c r="I421" s="66" t="str">
        <f t="shared" si="127"/>
        <v/>
      </c>
      <c r="L421" s="62" t="str">
        <f t="shared" si="124"/>
        <v xml:space="preserve"> </v>
      </c>
      <c r="P421" s="58" t="str">
        <f>IF(O421="Plus",$K421,IF(O421="Basis",$K421-SUM(P$8:P420),IF(O421="Breedte",$K421-SUM(P$8:P420),IF(O420="Breedte",1-SUM(P$8:P420)," "))))</f>
        <v xml:space="preserve"> </v>
      </c>
      <c r="Q421" s="56" t="str">
        <f t="shared" si="139"/>
        <v/>
      </c>
      <c r="R421" s="196">
        <f t="shared" si="128"/>
        <v>0</v>
      </c>
      <c r="S421" s="1">
        <f t="shared" si="137"/>
        <v>200</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200</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4">
        <f t="shared" si="125"/>
        <v>0</v>
      </c>
      <c r="B422" s="64">
        <f t="shared" si="123"/>
        <v>0</v>
      </c>
      <c r="C422" s="57">
        <f t="shared" si="136"/>
        <v>200</v>
      </c>
      <c r="F422" s="59">
        <f>IF(C422&lt;C$6,0,VLOOKUP(C422,index!$A:$M,11,0))</f>
        <v>0</v>
      </c>
      <c r="G422" s="57" t="str">
        <f t="shared" si="126"/>
        <v/>
      </c>
      <c r="H422" s="58" t="str">
        <f>IF(G422="I",$K422,IF(G422="II",$K422-SUM(H$8:H421),IF(G422="III",$K422-SUM(H$8:H421),IF(G422="IV",$K422-SUM(H$8:H421),IF(G422="V",1-SUM(H$8:H421)," ")))))</f>
        <v xml:space="preserve"> </v>
      </c>
      <c r="I422" s="66" t="str">
        <f t="shared" si="127"/>
        <v/>
      </c>
      <c r="L422" s="62" t="str">
        <f t="shared" si="124"/>
        <v xml:space="preserve"> </v>
      </c>
      <c r="P422" s="58" t="str">
        <f>IF(O422="Plus",$K422,IF(O422="Basis",$K422-SUM(P$8:P421),IF(O422="Breedte",$K422-SUM(P$8:P421),IF(O421="Breedte",1-SUM(P$8:P421)," "))))</f>
        <v xml:space="preserve"> </v>
      </c>
      <c r="Q422" s="56" t="str">
        <f t="shared" si="139"/>
        <v/>
      </c>
      <c r="R422" s="196">
        <f t="shared" si="128"/>
        <v>0</v>
      </c>
      <c r="S422" s="1">
        <f t="shared" si="137"/>
        <v>200</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200</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4">
        <f t="shared" si="125"/>
        <v>0</v>
      </c>
      <c r="B423" s="64">
        <f t="shared" si="123"/>
        <v>0</v>
      </c>
      <c r="C423" s="57">
        <f t="shared" si="136"/>
        <v>200</v>
      </c>
      <c r="F423" s="59">
        <f>IF(C423&lt;C$6,0,VLOOKUP(C423,index!$A:$M,11,0))</f>
        <v>0</v>
      </c>
      <c r="G423" s="57" t="str">
        <f t="shared" si="126"/>
        <v/>
      </c>
      <c r="H423" s="58" t="str">
        <f>IF(G423="I",$K423,IF(G423="II",$K423-SUM(H$8:H422),IF(G423="III",$K423-SUM(H$8:H422),IF(G423="IV",$K423-SUM(H$8:H422),IF(G423="V",1-SUM(H$8:H422)," ")))))</f>
        <v xml:space="preserve"> </v>
      </c>
      <c r="I423" s="66" t="str">
        <f t="shared" si="127"/>
        <v/>
      </c>
      <c r="L423" s="62" t="str">
        <f t="shared" si="124"/>
        <v xml:space="preserve"> </v>
      </c>
      <c r="P423" s="58" t="str">
        <f>IF(O423="Plus",$K423,IF(O423="Basis",$K423-SUM(P$8:P422),IF(O423="Breedte",$K423-SUM(P$8:P422),IF(O422="Breedte",1-SUM(P$8:P422)," "))))</f>
        <v xml:space="preserve"> </v>
      </c>
      <c r="Q423" s="56" t="str">
        <f t="shared" si="139"/>
        <v/>
      </c>
      <c r="R423" s="196">
        <f t="shared" si="128"/>
        <v>0</v>
      </c>
      <c r="S423" s="1">
        <f t="shared" si="137"/>
        <v>200</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200</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4">
        <f t="shared" si="125"/>
        <v>0</v>
      </c>
      <c r="B424" s="64">
        <f t="shared" si="123"/>
        <v>0</v>
      </c>
      <c r="C424" s="57">
        <f t="shared" si="136"/>
        <v>200</v>
      </c>
      <c r="F424" s="59">
        <f>IF(C424&lt;C$6,0,VLOOKUP(C424,index!$A:$M,11,0))</f>
        <v>0</v>
      </c>
      <c r="G424" s="57" t="str">
        <f t="shared" si="126"/>
        <v/>
      </c>
      <c r="H424" s="58" t="str">
        <f>IF(G424="I",$K424,IF(G424="II",$K424-SUM(H$8:H423),IF(G424="III",$K424-SUM(H$8:H423),IF(G424="IV",$K424-SUM(H$8:H423),IF(G424="V",1-SUM(H$8:H423)," ")))))</f>
        <v xml:space="preserve"> </v>
      </c>
      <c r="I424" s="66" t="str">
        <f t="shared" si="127"/>
        <v/>
      </c>
      <c r="L424" s="62" t="str">
        <f t="shared" si="124"/>
        <v xml:space="preserve"> </v>
      </c>
      <c r="P424" s="58" t="str">
        <f>IF(O424="Plus",$K424,IF(O424="Basis",$K424-SUM(P$8:P423),IF(O424="Breedte",$K424-SUM(P$8:P423),IF(O423="Breedte",1-SUM(P$8:P423)," "))))</f>
        <v xml:space="preserve"> </v>
      </c>
      <c r="Q424" s="56" t="str">
        <f t="shared" si="139"/>
        <v/>
      </c>
      <c r="R424" s="196">
        <f t="shared" si="128"/>
        <v>0</v>
      </c>
      <c r="S424" s="1">
        <f t="shared" si="137"/>
        <v>200</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200</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4">
        <f t="shared" si="125"/>
        <v>0</v>
      </c>
      <c r="B425" s="64">
        <f t="shared" si="123"/>
        <v>0</v>
      </c>
      <c r="C425" s="57">
        <f t="shared" si="136"/>
        <v>200</v>
      </c>
      <c r="F425" s="59">
        <f>IF(C425&lt;C$6,0,VLOOKUP(C425,index!$A:$M,11,0))</f>
        <v>0</v>
      </c>
      <c r="G425" s="57" t="str">
        <f t="shared" si="126"/>
        <v/>
      </c>
      <c r="H425" s="58" t="str">
        <f>IF(G425="I",$K425,IF(G425="II",$K425-SUM(H$8:H424),IF(G425="III",$K425-SUM(H$8:H424),IF(G425="IV",$K425-SUM(H$8:H424),IF(G425="V",1-SUM(H$8:H424)," ")))))</f>
        <v xml:space="preserve"> </v>
      </c>
      <c r="I425" s="66" t="str">
        <f t="shared" si="127"/>
        <v/>
      </c>
      <c r="L425" s="62" t="str">
        <f t="shared" si="124"/>
        <v xml:space="preserve"> </v>
      </c>
      <c r="P425" s="58" t="str">
        <f>IF(O425="Plus",$K425,IF(O425="Basis",$K425-SUM(P$8:P424),IF(O425="Breedte",$K425-SUM(P$8:P424),IF(O424="Breedte",1-SUM(P$8:P424)," "))))</f>
        <v xml:space="preserve"> </v>
      </c>
      <c r="Q425" s="56" t="str">
        <f t="shared" si="139"/>
        <v/>
      </c>
      <c r="R425" s="196">
        <f t="shared" si="128"/>
        <v>0</v>
      </c>
      <c r="S425" s="1">
        <f t="shared" si="137"/>
        <v>200</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200</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4">
        <f t="shared" si="125"/>
        <v>0</v>
      </c>
      <c r="B426" s="64">
        <f t="shared" si="123"/>
        <v>0</v>
      </c>
      <c r="C426" s="57">
        <f t="shared" si="136"/>
        <v>200</v>
      </c>
      <c r="F426" s="59">
        <f>IF(C426&lt;C$6,0,VLOOKUP(C426,index!$A:$M,11,0))</f>
        <v>0</v>
      </c>
      <c r="G426" s="57" t="str">
        <f t="shared" si="126"/>
        <v/>
      </c>
      <c r="H426" s="58" t="str">
        <f>IF(G426="I",$K426,IF(G426="II",$K426-SUM(H$8:H425),IF(G426="III",$K426-SUM(H$8:H425),IF(G426="IV",$K426-SUM(H$8:H425),IF(G426="V",1-SUM(H$8:H425)," ")))))</f>
        <v xml:space="preserve"> </v>
      </c>
      <c r="I426" s="66" t="str">
        <f t="shared" si="127"/>
        <v/>
      </c>
      <c r="L426" s="62" t="str">
        <f t="shared" si="124"/>
        <v xml:space="preserve"> </v>
      </c>
      <c r="P426" s="58" t="str">
        <f>IF(O426="Plus",$K426,IF(O426="Basis",$K426-SUM(P$8:P425),IF(O426="Breedte",$K426-SUM(P$8:P425),IF(O425="Breedte",1-SUM(P$8:P425)," "))))</f>
        <v xml:space="preserve"> </v>
      </c>
      <c r="Q426" s="56" t="str">
        <f t="shared" si="139"/>
        <v/>
      </c>
      <c r="R426" s="196">
        <f t="shared" si="128"/>
        <v>0</v>
      </c>
      <c r="S426" s="1">
        <f t="shared" si="137"/>
        <v>200</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200</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4">
        <f t="shared" si="125"/>
        <v>0</v>
      </c>
      <c r="B427" s="64">
        <f t="shared" si="123"/>
        <v>0</v>
      </c>
      <c r="C427" s="57">
        <f t="shared" si="136"/>
        <v>200</v>
      </c>
      <c r="F427" s="59">
        <f>IF(C427&lt;C$6,0,VLOOKUP(C427,index!$A:$M,11,0))</f>
        <v>0</v>
      </c>
      <c r="G427" s="57" t="str">
        <f t="shared" si="126"/>
        <v/>
      </c>
      <c r="H427" s="58" t="str">
        <f>IF(G427="I",$K427,IF(G427="II",$K427-SUM(H$8:H426),IF(G427="III",$K427-SUM(H$8:H426),IF(G427="IV",$K427-SUM(H$8:H426),IF(G427="V",1-SUM(H$8:H426)," ")))))</f>
        <v xml:space="preserve"> </v>
      </c>
      <c r="I427" s="66" t="str">
        <f t="shared" si="127"/>
        <v/>
      </c>
      <c r="L427" s="62" t="str">
        <f t="shared" si="124"/>
        <v xml:space="preserve"> </v>
      </c>
      <c r="P427" s="58" t="str">
        <f>IF(O427="Plus",$K427,IF(O427="Basis",$K427-SUM(P$8:P426),IF(O427="Breedte",$K427-SUM(P$8:P426),IF(O426="Breedte",1-SUM(P$8:P426)," "))))</f>
        <v xml:space="preserve"> </v>
      </c>
      <c r="Q427" s="56" t="str">
        <f t="shared" si="139"/>
        <v/>
      </c>
      <c r="R427" s="196">
        <f t="shared" si="128"/>
        <v>0</v>
      </c>
      <c r="S427" s="1">
        <f t="shared" si="137"/>
        <v>200</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200</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4">
        <f t="shared" si="125"/>
        <v>0</v>
      </c>
      <c r="B428" s="64">
        <f t="shared" si="123"/>
        <v>0</v>
      </c>
      <c r="C428" s="57">
        <f t="shared" si="136"/>
        <v>200</v>
      </c>
      <c r="F428" s="59">
        <f>IF(C428&lt;C$6,0,VLOOKUP(C428,index!$A:$M,11,0))</f>
        <v>0</v>
      </c>
      <c r="G428" s="57" t="str">
        <f t="shared" si="126"/>
        <v/>
      </c>
      <c r="H428" s="58" t="str">
        <f>IF(G428="I",$K428,IF(G428="II",$K428-SUM(H$8:H427),IF(G428="III",$K428-SUM(H$8:H427),IF(G428="IV",$K428-SUM(H$8:H427),IF(G428="V",1-SUM(H$8:H427)," ")))))</f>
        <v xml:space="preserve"> </v>
      </c>
      <c r="I428" s="66" t="str">
        <f t="shared" si="127"/>
        <v/>
      </c>
      <c r="L428" s="62" t="str">
        <f t="shared" si="124"/>
        <v xml:space="preserve"> </v>
      </c>
      <c r="P428" s="58" t="str">
        <f>IF(O428="Plus",$K428,IF(O428="Basis",$K428-SUM(P$8:P427),IF(O428="Breedte",$K428-SUM(P$8:P427),IF(O427="Breedte",1-SUM(P$8:P427)," "))))</f>
        <v xml:space="preserve"> </v>
      </c>
      <c r="Q428" s="56" t="str">
        <f t="shared" si="139"/>
        <v/>
      </c>
      <c r="R428" s="196">
        <f t="shared" si="128"/>
        <v>0</v>
      </c>
      <c r="S428" s="1">
        <f t="shared" si="137"/>
        <v>200</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200</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4">
        <f t="shared" si="125"/>
        <v>0</v>
      </c>
      <c r="B429" s="64">
        <f t="shared" si="123"/>
        <v>0</v>
      </c>
      <c r="C429" s="57">
        <f t="shared" si="136"/>
        <v>200</v>
      </c>
      <c r="F429" s="59">
        <f>IF(C429&lt;C$6,0,VLOOKUP(C429,index!$A:$M,11,0))</f>
        <v>0</v>
      </c>
      <c r="G429" s="57" t="str">
        <f t="shared" si="126"/>
        <v/>
      </c>
      <c r="H429" s="58" t="str">
        <f>IF(G429="I",$K429,IF(G429="II",$K429-SUM(H$8:H428),IF(G429="III",$K429-SUM(H$8:H428),IF(G429="IV",$K429-SUM(H$8:H428),IF(G429="V",1-SUM(H$8:H428)," ")))))</f>
        <v xml:space="preserve"> </v>
      </c>
      <c r="I429" s="66" t="str">
        <f t="shared" si="127"/>
        <v/>
      </c>
      <c r="L429" s="62" t="str">
        <f t="shared" si="124"/>
        <v xml:space="preserve"> </v>
      </c>
      <c r="P429" s="58" t="str">
        <f>IF(O429="Plus",$K429,IF(O429="Basis",$K429-SUM(P$8:P428),IF(O429="Breedte",$K429-SUM(P$8:P428),IF(O428="Breedte",1-SUM(P$8:P428)," "))))</f>
        <v xml:space="preserve"> </v>
      </c>
      <c r="Q429" s="56" t="str">
        <f t="shared" si="139"/>
        <v/>
      </c>
      <c r="R429" s="196">
        <f t="shared" si="128"/>
        <v>0</v>
      </c>
      <c r="S429" s="1">
        <f t="shared" si="137"/>
        <v>200</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200</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4">
        <f t="shared" si="125"/>
        <v>0</v>
      </c>
      <c r="B430" s="64">
        <f t="shared" si="123"/>
        <v>0</v>
      </c>
      <c r="C430" s="57">
        <f t="shared" si="136"/>
        <v>200</v>
      </c>
      <c r="F430" s="59">
        <f>IF(C430&lt;C$6,0,VLOOKUP(C430,index!$A:$M,11,0))</f>
        <v>0</v>
      </c>
      <c r="G430" s="57" t="str">
        <f t="shared" si="126"/>
        <v/>
      </c>
      <c r="H430" s="58" t="str">
        <f>IF(G430="I",$K430,IF(G430="II",$K430-SUM(H$8:H429),IF(G430="III",$K430-SUM(H$8:H429),IF(G430="IV",$K430-SUM(H$8:H429),IF(G430="V",1-SUM(H$8:H429)," ")))))</f>
        <v xml:space="preserve"> </v>
      </c>
      <c r="I430" s="66" t="str">
        <f t="shared" si="127"/>
        <v/>
      </c>
      <c r="L430" s="62" t="str">
        <f t="shared" si="124"/>
        <v xml:space="preserve"> </v>
      </c>
      <c r="P430" s="58" t="str">
        <f>IF(O430="Plus",$K430,IF(O430="Basis",$K430-SUM(P$8:P429),IF(O430="Breedte",$K430-SUM(P$8:P429),IF(O429="Breedte",1-SUM(P$8:P429)," "))))</f>
        <v xml:space="preserve"> </v>
      </c>
      <c r="Q430" s="56" t="str">
        <f t="shared" si="139"/>
        <v/>
      </c>
      <c r="R430" s="196">
        <f t="shared" si="128"/>
        <v>0</v>
      </c>
      <c r="S430" s="1">
        <f t="shared" si="137"/>
        <v>200</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200</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4">
        <f t="shared" si="125"/>
        <v>0</v>
      </c>
      <c r="B431" s="64">
        <f t="shared" si="123"/>
        <v>0</v>
      </c>
      <c r="C431" s="57">
        <f t="shared" si="136"/>
        <v>200</v>
      </c>
      <c r="F431" s="59">
        <f>IF(C431&lt;C$6,0,VLOOKUP(C431,index!$A:$M,11,0))</f>
        <v>0</v>
      </c>
      <c r="G431" s="57" t="str">
        <f t="shared" si="126"/>
        <v/>
      </c>
      <c r="H431" s="58" t="str">
        <f>IF(G431="I",$K431,IF(G431="II",$K431-SUM(H$8:H430),IF(G431="III",$K431-SUM(H$8:H430),IF(G431="IV",$K431-SUM(H$8:H430),IF(G431="V",1-SUM(H$8:H430)," ")))))</f>
        <v xml:space="preserve"> </v>
      </c>
      <c r="I431" s="66" t="str">
        <f t="shared" si="127"/>
        <v/>
      </c>
      <c r="L431" s="62" t="str">
        <f t="shared" si="124"/>
        <v xml:space="preserve"> </v>
      </c>
      <c r="P431" s="58" t="str">
        <f>IF(O431="Plus",$K431,IF(O431="Basis",$K431-SUM(P$8:P430),IF(O431="Breedte",$K431-SUM(P$8:P430),IF(O430="Breedte",1-SUM(P$8:P430)," "))))</f>
        <v xml:space="preserve"> </v>
      </c>
      <c r="Q431" s="56" t="str">
        <f t="shared" si="139"/>
        <v/>
      </c>
      <c r="R431" s="196">
        <f t="shared" si="128"/>
        <v>0</v>
      </c>
      <c r="S431" s="1">
        <f t="shared" si="137"/>
        <v>200</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200</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4">
        <f t="shared" si="125"/>
        <v>0</v>
      </c>
      <c r="B432" s="64">
        <f t="shared" si="123"/>
        <v>0</v>
      </c>
      <c r="C432" s="57">
        <f t="shared" si="136"/>
        <v>200</v>
      </c>
      <c r="F432" s="59">
        <f>IF(C432&lt;C$6,0,VLOOKUP(C432,index!$A:$M,11,0))</f>
        <v>0</v>
      </c>
      <c r="G432" s="57" t="str">
        <f t="shared" si="126"/>
        <v/>
      </c>
      <c r="H432" s="58" t="str">
        <f>IF(G432="I",$K432,IF(G432="II",$K432-SUM(H$8:H431),IF(G432="III",$K432-SUM(H$8:H431),IF(G432="IV",$K432-SUM(H$8:H431),IF(G432="V",1-SUM(H$8:H431)," ")))))</f>
        <v xml:space="preserve"> </v>
      </c>
      <c r="I432" s="66" t="str">
        <f t="shared" si="127"/>
        <v/>
      </c>
      <c r="L432" s="62" t="str">
        <f t="shared" si="124"/>
        <v xml:space="preserve"> </v>
      </c>
      <c r="P432" s="58" t="str">
        <f>IF(O432="Plus",$K432,IF(O432="Basis",$K432-SUM(P$8:P431),IF(O432="Breedte",$K432-SUM(P$8:P431),IF(O431="Breedte",1-SUM(P$8:P431)," "))))</f>
        <v xml:space="preserve"> </v>
      </c>
      <c r="Q432" s="56" t="str">
        <f t="shared" si="139"/>
        <v/>
      </c>
      <c r="R432" s="196">
        <f t="shared" si="128"/>
        <v>0</v>
      </c>
      <c r="S432" s="1">
        <f t="shared" si="137"/>
        <v>200</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200</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4">
        <f t="shared" si="125"/>
        <v>0</v>
      </c>
      <c r="B433" s="64">
        <f t="shared" si="123"/>
        <v>0</v>
      </c>
      <c r="C433" s="57">
        <f t="shared" si="136"/>
        <v>200</v>
      </c>
      <c r="F433" s="59">
        <f>IF(C433&lt;C$6,0,VLOOKUP(C433,index!$A:$M,11,0))</f>
        <v>0</v>
      </c>
      <c r="G433" s="57" t="str">
        <f t="shared" si="126"/>
        <v/>
      </c>
      <c r="H433" s="58" t="str">
        <f>IF(G433="I",$K433,IF(G433="II",$K433-SUM(H$8:H432),IF(G433="III",$K433-SUM(H$8:H432),IF(G433="IV",$K433-SUM(H$8:H432),IF(G433="V",1-SUM(H$8:H432)," ")))))</f>
        <v xml:space="preserve"> </v>
      </c>
      <c r="I433" s="66" t="str">
        <f t="shared" si="127"/>
        <v/>
      </c>
      <c r="L433" s="62" t="str">
        <f t="shared" si="124"/>
        <v xml:space="preserve"> </v>
      </c>
      <c r="P433" s="58" t="str">
        <f>IF(O433="Plus",$K433,IF(O433="Basis",$K433-SUM(P$8:P432),IF(O433="Breedte",$K433-SUM(P$8:P432),IF(O432="Breedte",1-SUM(P$8:P432)," "))))</f>
        <v xml:space="preserve"> </v>
      </c>
      <c r="Q433" s="56" t="str">
        <f t="shared" si="139"/>
        <v/>
      </c>
      <c r="R433" s="196">
        <f t="shared" si="128"/>
        <v>0</v>
      </c>
      <c r="S433" s="1">
        <f t="shared" si="137"/>
        <v>200</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200</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4">
        <f t="shared" si="125"/>
        <v>0</v>
      </c>
      <c r="B434" s="64">
        <f t="shared" si="123"/>
        <v>0</v>
      </c>
      <c r="C434" s="57">
        <f t="shared" si="136"/>
        <v>200</v>
      </c>
      <c r="F434" s="59">
        <f>IF(C434&lt;C$6,0,VLOOKUP(C434,index!$A:$M,11,0))</f>
        <v>0</v>
      </c>
      <c r="G434" s="57" t="str">
        <f t="shared" si="126"/>
        <v/>
      </c>
      <c r="H434" s="58" t="str">
        <f>IF(G434="I",$K434,IF(G434="II",$K434-SUM(H$8:H433),IF(G434="III",$K434-SUM(H$8:H433),IF(G434="IV",$K434-SUM(H$8:H433),IF(G434="V",1-SUM(H$8:H433)," ")))))</f>
        <v xml:space="preserve"> </v>
      </c>
      <c r="I434" s="66" t="str">
        <f t="shared" si="127"/>
        <v/>
      </c>
      <c r="L434" s="62" t="str">
        <f t="shared" si="124"/>
        <v xml:space="preserve"> </v>
      </c>
      <c r="P434" s="58" t="str">
        <f>IF(O434="Plus",$K434,IF(O434="Basis",$K434-SUM(P$8:P433),IF(O434="Breedte",$K434-SUM(P$8:P433),IF(O433="Breedte",1-SUM(P$8:P433)," "))))</f>
        <v xml:space="preserve"> </v>
      </c>
      <c r="Q434" s="56" t="str">
        <f t="shared" si="139"/>
        <v/>
      </c>
      <c r="R434" s="196">
        <f t="shared" si="128"/>
        <v>0</v>
      </c>
      <c r="S434" s="1">
        <f t="shared" si="137"/>
        <v>200</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200</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4">
        <f t="shared" si="125"/>
        <v>0</v>
      </c>
      <c r="B435" s="64">
        <f t="shared" si="123"/>
        <v>0</v>
      </c>
      <c r="C435" s="57">
        <f t="shared" si="136"/>
        <v>200</v>
      </c>
      <c r="F435" s="59">
        <f>IF(C435&lt;C$6,0,VLOOKUP(C435,index!$A:$M,11,0))</f>
        <v>0</v>
      </c>
      <c r="G435" s="57" t="str">
        <f t="shared" si="126"/>
        <v/>
      </c>
      <c r="H435" s="58" t="str">
        <f>IF(G435="I",$K435,IF(G435="II",$K435-SUM(H$8:H434),IF(G435="III",$K435-SUM(H$8:H434),IF(G435="IV",$K435-SUM(H$8:H434),IF(G435="V",1-SUM(H$8:H434)," ")))))</f>
        <v xml:space="preserve"> </v>
      </c>
      <c r="I435" s="66" t="str">
        <f t="shared" si="127"/>
        <v/>
      </c>
      <c r="L435" s="62" t="str">
        <f t="shared" si="124"/>
        <v xml:space="preserve"> </v>
      </c>
      <c r="P435" s="58" t="str">
        <f>IF(O435="Plus",$K435,IF(O435="Basis",$K435-SUM(P$8:P434),IF(O435="Breedte",$K435-SUM(P$8:P434),IF(O434="Breedte",1-SUM(P$8:P434)," "))))</f>
        <v xml:space="preserve"> </v>
      </c>
      <c r="Q435" s="56" t="str">
        <f t="shared" si="139"/>
        <v/>
      </c>
      <c r="R435" s="196">
        <f t="shared" si="128"/>
        <v>0</v>
      </c>
      <c r="S435" s="1">
        <f t="shared" si="137"/>
        <v>200</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200</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4">
        <f t="shared" si="125"/>
        <v>0</v>
      </c>
      <c r="B436" s="64">
        <f t="shared" si="123"/>
        <v>0</v>
      </c>
      <c r="C436" s="57">
        <f t="shared" si="136"/>
        <v>200</v>
      </c>
      <c r="F436" s="59">
        <f>IF(C436&lt;C$6,0,VLOOKUP(C436,index!$A:$M,11,0))</f>
        <v>0</v>
      </c>
      <c r="G436" s="57" t="str">
        <f t="shared" si="126"/>
        <v/>
      </c>
      <c r="H436" s="58" t="str">
        <f>IF(G436="I",$K436,IF(G436="II",$K436-SUM(H$8:H435),IF(G436="III",$K436-SUM(H$8:H435),IF(G436="IV",$K436-SUM(H$8:H435),IF(G436="V",1-SUM(H$8:H435)," ")))))</f>
        <v xml:space="preserve"> </v>
      </c>
      <c r="I436" s="66" t="str">
        <f t="shared" si="127"/>
        <v/>
      </c>
      <c r="L436" s="62" t="str">
        <f t="shared" si="124"/>
        <v xml:space="preserve"> </v>
      </c>
      <c r="P436" s="58" t="str">
        <f>IF(O436="Plus",$K436,IF(O436="Basis",$K436-SUM(P$8:P435),IF(O436="Breedte",$K436-SUM(P$8:P435),IF(O435="Breedte",1-SUM(P$8:P435)," "))))</f>
        <v xml:space="preserve"> </v>
      </c>
      <c r="Q436" s="56" t="str">
        <f t="shared" si="139"/>
        <v/>
      </c>
      <c r="R436" s="196">
        <f t="shared" si="128"/>
        <v>0</v>
      </c>
      <c r="S436" s="1">
        <f t="shared" si="137"/>
        <v>200</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200</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4">
        <f t="shared" si="125"/>
        <v>0</v>
      </c>
      <c r="B437" s="64">
        <f t="shared" si="123"/>
        <v>0</v>
      </c>
      <c r="C437" s="57">
        <f t="shared" si="136"/>
        <v>200</v>
      </c>
      <c r="F437" s="59">
        <f>IF(C437&lt;C$6,0,VLOOKUP(C437,index!$A:$M,11,0))</f>
        <v>0</v>
      </c>
      <c r="G437" s="57" t="str">
        <f t="shared" si="126"/>
        <v/>
      </c>
      <c r="H437" s="58" t="str">
        <f>IF(G437="I",$K437,IF(G437="II",$K437-SUM(H$8:H436),IF(G437="III",$K437-SUM(H$8:H436),IF(G437="IV",$K437-SUM(H$8:H436),IF(G437="V",1-SUM(H$8:H436)," ")))))</f>
        <v xml:space="preserve"> </v>
      </c>
      <c r="I437" s="66" t="str">
        <f t="shared" si="127"/>
        <v/>
      </c>
      <c r="L437" s="62" t="str">
        <f t="shared" si="124"/>
        <v xml:space="preserve"> </v>
      </c>
      <c r="P437" s="58" t="str">
        <f>IF(O437="Plus",$K437,IF(O437="Basis",$K437-SUM(P$8:P436),IF(O437="Breedte",$K437-SUM(P$8:P436),IF(O436="Breedte",1-SUM(P$8:P436)," "))))</f>
        <v xml:space="preserve"> </v>
      </c>
      <c r="Q437" s="56" t="str">
        <f t="shared" si="139"/>
        <v/>
      </c>
      <c r="R437" s="196">
        <f t="shared" si="128"/>
        <v>0</v>
      </c>
      <c r="S437" s="1">
        <f t="shared" si="137"/>
        <v>200</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200</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4">
        <f t="shared" si="125"/>
        <v>0</v>
      </c>
      <c r="B438" s="64">
        <f t="shared" si="123"/>
        <v>0</v>
      </c>
      <c r="C438" s="57">
        <f t="shared" si="136"/>
        <v>200</v>
      </c>
      <c r="F438" s="59">
        <f>IF(C438&lt;C$6,0,VLOOKUP(C438,index!$A:$M,11,0))</f>
        <v>0</v>
      </c>
      <c r="G438" s="57" t="str">
        <f t="shared" si="126"/>
        <v/>
      </c>
      <c r="H438" s="58" t="str">
        <f>IF(G438="I",$K438,IF(G438="II",$K438-SUM(H$8:H437),IF(G438="III",$K438-SUM(H$8:H437),IF(G438="IV",$K438-SUM(H$8:H437),IF(G438="V",1-SUM(H$8:H437)," ")))))</f>
        <v xml:space="preserve"> </v>
      </c>
      <c r="I438" s="66" t="str">
        <f t="shared" si="127"/>
        <v/>
      </c>
      <c r="L438" s="62" t="str">
        <f t="shared" si="124"/>
        <v xml:space="preserve"> </v>
      </c>
      <c r="P438" s="58" t="str">
        <f>IF(O438="Plus",$K438,IF(O438="Basis",$K438-SUM(P$8:P437),IF(O438="Breedte",$K438-SUM(P$8:P437),IF(O437="Breedte",1-SUM(P$8:P437)," "))))</f>
        <v xml:space="preserve"> </v>
      </c>
      <c r="Q438" s="56" t="str">
        <f t="shared" si="139"/>
        <v/>
      </c>
      <c r="R438" s="196">
        <f t="shared" si="128"/>
        <v>0</v>
      </c>
      <c r="S438" s="1">
        <f t="shared" si="137"/>
        <v>200</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200</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4">
        <f t="shared" si="125"/>
        <v>0</v>
      </c>
      <c r="B439" s="64">
        <f t="shared" si="123"/>
        <v>0</v>
      </c>
      <c r="C439" s="57">
        <f t="shared" si="136"/>
        <v>200</v>
      </c>
      <c r="F439" s="59">
        <f>IF(C439&lt;C$6,0,VLOOKUP(C439,index!$A:$M,11,0))</f>
        <v>0</v>
      </c>
      <c r="G439" s="57" t="str">
        <f t="shared" si="126"/>
        <v/>
      </c>
      <c r="H439" s="58" t="str">
        <f>IF(G439="I",$K439,IF(G439="II",$K439-SUM(H$8:H438),IF(G439="III",$K439-SUM(H$8:H438),IF(G439="IV",$K439-SUM(H$8:H438),IF(G439="V",1-SUM(H$8:H438)," ")))))</f>
        <v xml:space="preserve"> </v>
      </c>
      <c r="I439" s="66" t="str">
        <f t="shared" si="127"/>
        <v/>
      </c>
      <c r="L439" s="62" t="str">
        <f t="shared" si="124"/>
        <v xml:space="preserve"> </v>
      </c>
      <c r="P439" s="58" t="str">
        <f>IF(O439="Plus",$K439,IF(O439="Basis",$K439-SUM(P$8:P438),IF(O439="Breedte",$K439-SUM(P$8:P438),IF(O438="Breedte",1-SUM(P$8:P438)," "))))</f>
        <v xml:space="preserve"> </v>
      </c>
      <c r="Q439" s="56" t="str">
        <f t="shared" si="139"/>
        <v/>
      </c>
      <c r="R439" s="196">
        <f t="shared" si="128"/>
        <v>0</v>
      </c>
      <c r="S439" s="1">
        <f t="shared" si="137"/>
        <v>200</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200</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4">
        <f t="shared" si="125"/>
        <v>0</v>
      </c>
      <c r="B440" s="64">
        <f t="shared" si="123"/>
        <v>0</v>
      </c>
      <c r="C440" s="57">
        <f t="shared" si="136"/>
        <v>200</v>
      </c>
      <c r="F440" s="59">
        <f>IF(C440&lt;C$6,0,VLOOKUP(C440,index!$A:$M,11,0))</f>
        <v>0</v>
      </c>
      <c r="G440" s="57" t="str">
        <f t="shared" si="126"/>
        <v/>
      </c>
      <c r="H440" s="58" t="str">
        <f>IF(G440="I",$K440,IF(G440="II",$K440-SUM(H$8:H439),IF(G440="III",$K440-SUM(H$8:H439),IF(G440="IV",$K440-SUM(H$8:H439),IF(G440="V",1-SUM(H$8:H439)," ")))))</f>
        <v xml:space="preserve"> </v>
      </c>
      <c r="I440" s="66" t="str">
        <f t="shared" si="127"/>
        <v/>
      </c>
      <c r="L440" s="62" t="str">
        <f t="shared" si="124"/>
        <v xml:space="preserve"> </v>
      </c>
      <c r="P440" s="58" t="str">
        <f>IF(O440="Plus",$K440,IF(O440="Basis",$K440-SUM(P$8:P439),IF(O440="Breedte",$K440-SUM(P$8:P439),IF(O439="Breedte",1-SUM(P$8:P439)," "))))</f>
        <v xml:space="preserve"> </v>
      </c>
      <c r="Q440" s="56" t="str">
        <f t="shared" si="139"/>
        <v/>
      </c>
      <c r="R440" s="196">
        <f t="shared" si="128"/>
        <v>0</v>
      </c>
      <c r="S440" s="1">
        <f t="shared" si="137"/>
        <v>200</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200</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4">
        <f t="shared" si="125"/>
        <v>0</v>
      </c>
      <c r="B441" s="64">
        <f t="shared" si="123"/>
        <v>0</v>
      </c>
      <c r="C441" s="57">
        <f t="shared" si="136"/>
        <v>200</v>
      </c>
      <c r="F441" s="59">
        <f>IF(C441&lt;C$6,0,VLOOKUP(C441,index!$A:$M,11,0))</f>
        <v>0</v>
      </c>
      <c r="G441" s="57" t="str">
        <f t="shared" si="126"/>
        <v/>
      </c>
      <c r="H441" s="58" t="str">
        <f>IF(G441="I",$K441,IF(G441="II",$K441-SUM(H$8:H440),IF(G441="III",$K441-SUM(H$8:H440),IF(G441="IV",$K441-SUM(H$8:H440),IF(G441="V",1-SUM(H$8:H440)," ")))))</f>
        <v xml:space="preserve"> </v>
      </c>
      <c r="I441" s="66" t="str">
        <f t="shared" si="127"/>
        <v/>
      </c>
      <c r="L441" s="62" t="str">
        <f t="shared" si="124"/>
        <v xml:space="preserve"> </v>
      </c>
      <c r="P441" s="58" t="str">
        <f>IF(O441="Plus",$K441,IF(O441="Basis",$K441-SUM(P$8:P440),IF(O441="Breedte",$K441-SUM(P$8:P440),IF(O440="Breedte",1-SUM(P$8:P440)," "))))</f>
        <v xml:space="preserve"> </v>
      </c>
      <c r="Q441" s="56" t="str">
        <f t="shared" si="139"/>
        <v/>
      </c>
      <c r="R441" s="196">
        <f t="shared" si="128"/>
        <v>0</v>
      </c>
      <c r="S441" s="1">
        <f t="shared" si="137"/>
        <v>200</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200</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4">
        <f t="shared" si="125"/>
        <v>0</v>
      </c>
      <c r="B442" s="64">
        <f t="shared" si="123"/>
        <v>0</v>
      </c>
      <c r="C442" s="57">
        <f t="shared" si="136"/>
        <v>200</v>
      </c>
      <c r="F442" s="59">
        <f>IF(C442&lt;C$6,0,VLOOKUP(C442,index!$A:$M,11,0))</f>
        <v>0</v>
      </c>
      <c r="G442" s="57" t="str">
        <f t="shared" si="126"/>
        <v/>
      </c>
      <c r="H442" s="58" t="str">
        <f>IF(G442="I",$K442,IF(G442="II",$K442-SUM(H$8:H441),IF(G442="III",$K442-SUM(H$8:H441),IF(G442="IV",$K442-SUM(H$8:H441),IF(G442="V",1-SUM(H$8:H441)," ")))))</f>
        <v xml:space="preserve"> </v>
      </c>
      <c r="I442" s="66" t="str">
        <f t="shared" si="127"/>
        <v/>
      </c>
      <c r="L442" s="62" t="str">
        <f t="shared" si="124"/>
        <v xml:space="preserve"> </v>
      </c>
      <c r="P442" s="58" t="str">
        <f>IF(O442="Plus",$K442,IF(O442="Basis",$K442-SUM(P$8:P441),IF(O442="Breedte",$K442-SUM(P$8:P441),IF(O441="Breedte",1-SUM(P$8:P441)," "))))</f>
        <v xml:space="preserve"> </v>
      </c>
      <c r="Q442" s="56" t="str">
        <f t="shared" si="139"/>
        <v/>
      </c>
      <c r="R442" s="196">
        <f t="shared" si="128"/>
        <v>0</v>
      </c>
      <c r="S442" s="1">
        <f t="shared" si="137"/>
        <v>200</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200</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4">
        <f t="shared" si="125"/>
        <v>0</v>
      </c>
      <c r="B443" s="64">
        <f t="shared" si="123"/>
        <v>0</v>
      </c>
      <c r="C443" s="57">
        <f t="shared" si="136"/>
        <v>200</v>
      </c>
      <c r="F443" s="59">
        <f>IF(C443&lt;C$6,0,VLOOKUP(C443,index!$A:$M,11,0))</f>
        <v>0</v>
      </c>
      <c r="G443" s="57" t="str">
        <f t="shared" si="126"/>
        <v/>
      </c>
      <c r="H443" s="58" t="str">
        <f>IF(G443="I",$K443,IF(G443="II",$K443-SUM(H$8:H442),IF(G443="III",$K443-SUM(H$8:H442),IF(G443="IV",$K443-SUM(H$8:H442),IF(G443="V",1-SUM(H$8:H442)," ")))))</f>
        <v xml:space="preserve"> </v>
      </c>
      <c r="I443" s="66" t="str">
        <f t="shared" si="127"/>
        <v/>
      </c>
      <c r="L443" s="62" t="str">
        <f t="shared" si="124"/>
        <v xml:space="preserve"> </v>
      </c>
      <c r="P443" s="58" t="str">
        <f>IF(O443="Plus",$K443,IF(O443="Basis",$K443-SUM(P$8:P442),IF(O443="Breedte",$K443-SUM(P$8:P442),IF(O442="Breedte",1-SUM(P$8:P442)," "))))</f>
        <v xml:space="preserve"> </v>
      </c>
      <c r="Q443" s="56" t="str">
        <f t="shared" si="139"/>
        <v/>
      </c>
      <c r="R443" s="196">
        <f t="shared" si="128"/>
        <v>0</v>
      </c>
      <c r="S443" s="1">
        <f t="shared" si="137"/>
        <v>200</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200</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4">
        <f t="shared" si="125"/>
        <v>0</v>
      </c>
      <c r="B444" s="64">
        <f t="shared" si="123"/>
        <v>0</v>
      </c>
      <c r="C444" s="57">
        <f t="shared" si="136"/>
        <v>200</v>
      </c>
      <c r="F444" s="59">
        <f>IF(C444&lt;C$6,0,VLOOKUP(C444,index!$A:$M,11,0))</f>
        <v>0</v>
      </c>
      <c r="G444" s="57" t="str">
        <f t="shared" si="126"/>
        <v/>
      </c>
      <c r="H444" s="58" t="str">
        <f>IF(G444="I",$K444,IF(G444="II",$K444-SUM(H$8:H443),IF(G444="III",$K444-SUM(H$8:H443),IF(G444="IV",$K444-SUM(H$8:H443),IF(G444="V",1-SUM(H$8:H443)," ")))))</f>
        <v xml:space="preserve"> </v>
      </c>
      <c r="I444" s="66" t="str">
        <f t="shared" si="127"/>
        <v/>
      </c>
      <c r="L444" s="62" t="str">
        <f t="shared" si="124"/>
        <v xml:space="preserve"> </v>
      </c>
      <c r="P444" s="58" t="str">
        <f>IF(O444="Plus",$K444,IF(O444="Basis",$K444-SUM(P$8:P443),IF(O444="Breedte",$K444-SUM(P$8:P443),IF(O443="Breedte",1-SUM(P$8:P443)," "))))</f>
        <v xml:space="preserve"> </v>
      </c>
      <c r="Q444" s="56" t="str">
        <f t="shared" si="139"/>
        <v/>
      </c>
      <c r="R444" s="196">
        <f t="shared" si="128"/>
        <v>0</v>
      </c>
      <c r="S444" s="1">
        <f t="shared" si="137"/>
        <v>200</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200</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4">
        <f t="shared" si="125"/>
        <v>0</v>
      </c>
      <c r="B445" s="64">
        <f t="shared" si="123"/>
        <v>0</v>
      </c>
      <c r="C445" s="57">
        <f t="shared" si="136"/>
        <v>200</v>
      </c>
      <c r="F445" s="59">
        <f>IF(C445&lt;C$6,0,VLOOKUP(C445,index!$A:$M,11,0))</f>
        <v>0</v>
      </c>
      <c r="G445" s="57" t="str">
        <f t="shared" si="126"/>
        <v/>
      </c>
      <c r="H445" s="58" t="str">
        <f>IF(G445="I",$K445,IF(G445="II",$K445-SUM(H$8:H444),IF(G445="III",$K445-SUM(H$8:H444),IF(G445="IV",$K445-SUM(H$8:H444),IF(G445="V",1-SUM(H$8:H444)," ")))))</f>
        <v xml:space="preserve"> </v>
      </c>
      <c r="I445" s="66" t="str">
        <f t="shared" si="127"/>
        <v/>
      </c>
      <c r="L445" s="62" t="str">
        <f t="shared" si="124"/>
        <v xml:space="preserve"> </v>
      </c>
      <c r="P445" s="58" t="str">
        <f>IF(O445="Plus",$K445,IF(O445="Basis",$K445-SUM(P$8:P444),IF(O445="Breedte",$K445-SUM(P$8:P444),IF(O444="Breedte",1-SUM(P$8:P444)," "))))</f>
        <v xml:space="preserve"> </v>
      </c>
      <c r="Q445" s="56" t="str">
        <f t="shared" si="139"/>
        <v/>
      </c>
      <c r="R445" s="196">
        <f t="shared" si="128"/>
        <v>0</v>
      </c>
      <c r="S445" s="1">
        <f t="shared" si="137"/>
        <v>200</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200</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4">
        <f t="shared" si="125"/>
        <v>0</v>
      </c>
      <c r="B446" s="64">
        <f t="shared" si="123"/>
        <v>0</v>
      </c>
      <c r="C446" s="57">
        <f t="shared" si="136"/>
        <v>200</v>
      </c>
      <c r="F446" s="59">
        <f>IF(C446&lt;C$6,0,VLOOKUP(C446,index!$A:$M,11,0))</f>
        <v>0</v>
      </c>
      <c r="G446" s="57" t="str">
        <f t="shared" si="126"/>
        <v/>
      </c>
      <c r="H446" s="58" t="str">
        <f>IF(G446="I",$K446,IF(G446="II",$K446-SUM(H$8:H445),IF(G446="III",$K446-SUM(H$8:H445),IF(G446="IV",$K446-SUM(H$8:H445),IF(G446="V",1-SUM(H$8:H445)," ")))))</f>
        <v xml:space="preserve"> </v>
      </c>
      <c r="I446" s="66" t="str">
        <f t="shared" si="127"/>
        <v/>
      </c>
      <c r="L446" s="62" t="str">
        <f t="shared" si="124"/>
        <v xml:space="preserve"> </v>
      </c>
      <c r="P446" s="58" t="str">
        <f>IF(O446="Plus",$K446,IF(O446="Basis",$K446-SUM(P$8:P445),IF(O446="Breedte",$K446-SUM(P$8:P445),IF(O445="Breedte",1-SUM(P$8:P445)," "))))</f>
        <v xml:space="preserve"> </v>
      </c>
      <c r="Q446" s="56" t="str">
        <f t="shared" si="139"/>
        <v/>
      </c>
      <c r="R446" s="196">
        <f t="shared" si="128"/>
        <v>0</v>
      </c>
      <c r="S446" s="1">
        <f t="shared" si="137"/>
        <v>200</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200</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4">
        <f t="shared" si="125"/>
        <v>0</v>
      </c>
      <c r="B447" s="64">
        <f t="shared" si="123"/>
        <v>0</v>
      </c>
      <c r="C447" s="57">
        <f t="shared" si="136"/>
        <v>200</v>
      </c>
      <c r="F447" s="59">
        <f>IF(C447&lt;C$6,0,VLOOKUP(C447,index!$A:$M,11,0))</f>
        <v>0</v>
      </c>
      <c r="G447" s="57" t="str">
        <f t="shared" si="126"/>
        <v/>
      </c>
      <c r="H447" s="58" t="str">
        <f>IF(G447="I",$K447,IF(G447="II",$K447-SUM(H$8:H446),IF(G447="III",$K447-SUM(H$8:H446),IF(G447="IV",$K447-SUM(H$8:H446),IF(G447="V",1-SUM(H$8:H446)," ")))))</f>
        <v xml:space="preserve"> </v>
      </c>
      <c r="I447" s="66" t="str">
        <f t="shared" si="127"/>
        <v/>
      </c>
      <c r="L447" s="62" t="str">
        <f t="shared" si="124"/>
        <v xml:space="preserve"> </v>
      </c>
      <c r="P447" s="58" t="str">
        <f>IF(O447="Plus",$K447,IF(O447="Basis",$K447-SUM(P$8:P446),IF(O447="Breedte",$K447-SUM(P$8:P446),IF(O446="Breedte",1-SUM(P$8:P446)," "))))</f>
        <v xml:space="preserve"> </v>
      </c>
      <c r="Q447" s="56" t="str">
        <f t="shared" si="139"/>
        <v/>
      </c>
      <c r="R447" s="196">
        <f t="shared" si="128"/>
        <v>0</v>
      </c>
      <c r="S447" s="1">
        <f t="shared" si="137"/>
        <v>200</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200</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4">
        <f t="shared" si="125"/>
        <v>0</v>
      </c>
      <c r="B448" s="64">
        <f t="shared" si="123"/>
        <v>0</v>
      </c>
      <c r="C448" s="57">
        <f t="shared" si="136"/>
        <v>200</v>
      </c>
      <c r="F448" s="59">
        <f>IF(C448&lt;C$6,0,VLOOKUP(C448,index!$A:$M,11,0))</f>
        <v>0</v>
      </c>
      <c r="G448" s="57" t="str">
        <f t="shared" si="126"/>
        <v/>
      </c>
      <c r="H448" s="58" t="str">
        <f>IF(G448="I",$K448,IF(G448="II",$K448-SUM(H$8:H447),IF(G448="III",$K448-SUM(H$8:H447),IF(G448="IV",$K448-SUM(H$8:H447),IF(G448="V",1-SUM(H$8:H447)," ")))))</f>
        <v xml:space="preserve"> </v>
      </c>
      <c r="I448" s="66" t="str">
        <f t="shared" si="127"/>
        <v/>
      </c>
      <c r="L448" s="62" t="str">
        <f t="shared" si="124"/>
        <v xml:space="preserve"> </v>
      </c>
      <c r="P448" s="58" t="str">
        <f>IF(O448="Plus",$K448,IF(O448="Basis",$K448-SUM(P$8:P447),IF(O448="Breedte",$K448-SUM(P$8:P447),IF(O447="Breedte",1-SUM(P$8:P447)," "))))</f>
        <v xml:space="preserve"> </v>
      </c>
      <c r="Q448" s="56" t="str">
        <f t="shared" si="139"/>
        <v/>
      </c>
      <c r="R448" s="196">
        <f t="shared" si="128"/>
        <v>0</v>
      </c>
      <c r="S448" s="1">
        <f t="shared" si="137"/>
        <v>200</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200</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4">
        <f t="shared" si="125"/>
        <v>0</v>
      </c>
      <c r="B449" s="64">
        <f t="shared" si="123"/>
        <v>0</v>
      </c>
      <c r="C449" s="57">
        <f t="shared" si="136"/>
        <v>200</v>
      </c>
      <c r="F449" s="59">
        <f>IF(C449&lt;C$6,0,VLOOKUP(C449,index!$A:$M,11,0))</f>
        <v>0</v>
      </c>
      <c r="G449" s="57" t="str">
        <f t="shared" si="126"/>
        <v/>
      </c>
      <c r="H449" s="58" t="str">
        <f>IF(G449="I",$K449,IF(G449="II",$K449-SUM(H$8:H448),IF(G449="III",$K449-SUM(H$8:H448),IF(G449="IV",$K449-SUM(H$8:H448),IF(G449="V",1-SUM(H$8:H448)," ")))))</f>
        <v xml:space="preserve"> </v>
      </c>
      <c r="I449" s="66" t="str">
        <f t="shared" si="127"/>
        <v/>
      </c>
      <c r="L449" s="62" t="str">
        <f t="shared" si="124"/>
        <v xml:space="preserve"> </v>
      </c>
      <c r="P449" s="58" t="str">
        <f>IF(O449="Plus",$K449,IF(O449="Basis",$K449-SUM(P$8:P448),IF(O449="Breedte",$K449-SUM(P$8:P448),IF(O448="Breedte",1-SUM(P$8:P448)," "))))</f>
        <v xml:space="preserve"> </v>
      </c>
      <c r="Q449" s="56" t="str">
        <f t="shared" si="139"/>
        <v/>
      </c>
      <c r="R449" s="196">
        <f t="shared" si="128"/>
        <v>0</v>
      </c>
      <c r="S449" s="1">
        <f t="shared" si="137"/>
        <v>200</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200</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4">
        <f t="shared" si="125"/>
        <v>0</v>
      </c>
      <c r="B450" s="64">
        <f t="shared" ref="B450:B500" si="140">IF(G450="I",20,IF(G450="II",20,IF(G450="III",20,IF(G450="IV",20,IF(G450="V",20,0)))))</f>
        <v>0</v>
      </c>
      <c r="C450" s="57">
        <f t="shared" si="136"/>
        <v>200</v>
      </c>
      <c r="F450" s="59">
        <f>IF(C450&lt;C$6,0,VLOOKUP(C450,index!$A:$M,11,0))</f>
        <v>0</v>
      </c>
      <c r="G450" s="57" t="str">
        <f t="shared" si="126"/>
        <v/>
      </c>
      <c r="H450" s="58" t="str">
        <f>IF(G450="I",$K450,IF(G450="II",$K450-SUM(H$8:H449),IF(G450="III",$K450-SUM(H$8:H449),IF(G450="IV",$K450-SUM(H$8:H449),IF(G450="V",1-SUM(H$8:H449)," ")))))</f>
        <v xml:space="preserve"> </v>
      </c>
      <c r="I450" s="66" t="str">
        <f t="shared" si="127"/>
        <v/>
      </c>
      <c r="L450" s="62" t="str">
        <f t="shared" si="124"/>
        <v xml:space="preserve"> </v>
      </c>
      <c r="P450" s="58" t="str">
        <f>IF(O450="Plus",$K450,IF(O450="Basis",$K450-SUM(P$8:P449),IF(O450="Breedte",$K450-SUM(P$8:P449),IF(O449="Breedte",1-SUM(P$8:P449)," "))))</f>
        <v xml:space="preserve"> </v>
      </c>
      <c r="Q450" s="56" t="str">
        <f t="shared" si="139"/>
        <v/>
      </c>
      <c r="R450" s="196">
        <f t="shared" si="128"/>
        <v>0</v>
      </c>
      <c r="S450" s="1">
        <f t="shared" si="137"/>
        <v>200</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200</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4">
        <f t="shared" si="125"/>
        <v>0</v>
      </c>
      <c r="B451" s="64">
        <f t="shared" si="140"/>
        <v>0</v>
      </c>
      <c r="C451" s="57">
        <f t="shared" si="136"/>
        <v>200</v>
      </c>
      <c r="F451" s="59">
        <f>IF(C451&lt;C$6,0,VLOOKUP(C451,index!$A:$M,11,0))</f>
        <v>0</v>
      </c>
      <c r="G451" s="57" t="str">
        <f t="shared" si="126"/>
        <v/>
      </c>
      <c r="H451" s="58" t="str">
        <f>IF(G451="I",$K451,IF(G451="II",$K451-SUM(H$8:H450),IF(G451="III",$K451-SUM(H$8:H450),IF(G451="IV",$K451-SUM(H$8:H450),IF(G451="V",1-SUM(H$8:H450)," ")))))</f>
        <v xml:space="preserve"> </v>
      </c>
      <c r="I451" s="66" t="str">
        <f t="shared" si="127"/>
        <v/>
      </c>
      <c r="L451" s="62" t="str">
        <f t="shared" si="124"/>
        <v xml:space="preserve"> </v>
      </c>
      <c r="P451" s="58" t="str">
        <f>IF(O451="Plus",$K451,IF(O451="Basis",$K451-SUM(P$8:P450),IF(O451="Breedte",$K451-SUM(P$8:P450),IF(O450="Breedte",1-SUM(P$8:P450)," "))))</f>
        <v xml:space="preserve"> </v>
      </c>
      <c r="Q451" s="56" t="str">
        <f t="shared" si="139"/>
        <v/>
      </c>
      <c r="R451" s="196">
        <f t="shared" si="128"/>
        <v>0</v>
      </c>
      <c r="S451" s="1">
        <f t="shared" si="137"/>
        <v>200</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200</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4">
        <f t="shared" si="125"/>
        <v>0</v>
      </c>
      <c r="B452" s="64">
        <f t="shared" si="140"/>
        <v>0</v>
      </c>
      <c r="C452" s="57">
        <f t="shared" si="136"/>
        <v>200</v>
      </c>
      <c r="F452" s="59">
        <f>IF(C452&lt;C$6,0,VLOOKUP(C452,index!$A:$M,11,0))</f>
        <v>0</v>
      </c>
      <c r="G452" s="57" t="str">
        <f t="shared" si="126"/>
        <v/>
      </c>
      <c r="H452" s="58" t="str">
        <f>IF(G452="I",$K452,IF(G452="II",$K452-SUM(H$8:H451),IF(G452="III",$K452-SUM(H$8:H451),IF(G452="IV",$K452-SUM(H$8:H451),IF(G452="V",1-SUM(H$8:H451)," ")))))</f>
        <v xml:space="preserve"> </v>
      </c>
      <c r="I452" s="66" t="str">
        <f t="shared" si="127"/>
        <v/>
      </c>
      <c r="L452" s="62" t="str">
        <f t="shared" si="124"/>
        <v xml:space="preserve"> </v>
      </c>
      <c r="P452" s="58" t="str">
        <f>IF(O452="Plus",$K452,IF(O452="Basis",$K452-SUM(P$8:P451),IF(O452="Breedte",$K452-SUM(P$8:P451),IF(O451="Breedte",1-SUM(P$8:P451)," "))))</f>
        <v xml:space="preserve"> </v>
      </c>
      <c r="Q452" s="56" t="str">
        <f t="shared" si="139"/>
        <v/>
      </c>
      <c r="R452" s="196">
        <f t="shared" si="128"/>
        <v>0</v>
      </c>
      <c r="S452" s="1">
        <f t="shared" si="137"/>
        <v>200</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200</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4">
        <f t="shared" si="125"/>
        <v>0</v>
      </c>
      <c r="B453" s="64">
        <f t="shared" si="140"/>
        <v>0</v>
      </c>
      <c r="C453" s="57">
        <f t="shared" si="136"/>
        <v>200</v>
      </c>
      <c r="F453" s="59">
        <f>IF(C453&lt;C$6,0,VLOOKUP(C453,index!$A:$M,11,0))</f>
        <v>0</v>
      </c>
      <c r="G453" s="57" t="str">
        <f t="shared" si="126"/>
        <v/>
      </c>
      <c r="H453" s="58" t="str">
        <f>IF(G453="I",$K453,IF(G453="II",$K453-SUM(H$8:H452),IF(G453="III",$K453-SUM(H$8:H452),IF(G453="IV",$K453-SUM(H$8:H452),IF(G453="V",1-SUM(H$8:H452)," ")))))</f>
        <v xml:space="preserve"> </v>
      </c>
      <c r="I453" s="66" t="str">
        <f t="shared" si="127"/>
        <v/>
      </c>
      <c r="L453" s="62" t="str">
        <f t="shared" si="124"/>
        <v xml:space="preserve"> </v>
      </c>
      <c r="P453" s="58" t="str">
        <f>IF(O453="Plus",$K453,IF(O453="Basis",$K453-SUM(P$8:P452),IF(O453="Breedte",$K453-SUM(P$8:P452),IF(O452="Breedte",1-SUM(P$8:P452)," "))))</f>
        <v xml:space="preserve"> </v>
      </c>
      <c r="Q453" s="56" t="str">
        <f t="shared" si="139"/>
        <v/>
      </c>
      <c r="R453" s="196">
        <f t="shared" si="128"/>
        <v>0</v>
      </c>
      <c r="S453" s="1">
        <f t="shared" si="137"/>
        <v>200</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200</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4">
        <f t="shared" si="125"/>
        <v>0</v>
      </c>
      <c r="B454" s="64">
        <f t="shared" si="140"/>
        <v>0</v>
      </c>
      <c r="C454" s="57">
        <f t="shared" si="136"/>
        <v>200</v>
      </c>
      <c r="F454" s="59">
        <f>IF(C454&lt;C$6,0,VLOOKUP(C454,index!$A:$M,11,0))</f>
        <v>0</v>
      </c>
      <c r="G454" s="57" t="str">
        <f t="shared" si="126"/>
        <v/>
      </c>
      <c r="H454" s="58" t="str">
        <f>IF(G454="I",$K454,IF(G454="II",$K454-SUM(H$8:H453),IF(G454="III",$K454-SUM(H$8:H453),IF(G454="IV",$K454-SUM(H$8:H453),IF(G454="V",1-SUM(H$8:H453)," ")))))</f>
        <v xml:space="preserve"> </v>
      </c>
      <c r="I454" s="66" t="str">
        <f t="shared" si="127"/>
        <v/>
      </c>
      <c r="L454" s="62" t="str">
        <f t="shared" si="124"/>
        <v xml:space="preserve"> </v>
      </c>
      <c r="P454" s="58" t="str">
        <f>IF(O454="Plus",$K454,IF(O454="Basis",$K454-SUM(P$8:P453),IF(O454="Breedte",$K454-SUM(P$8:P453),IF(O453="Breedte",1-SUM(P$8:P453)," "))))</f>
        <v xml:space="preserve"> </v>
      </c>
      <c r="Q454" s="56" t="str">
        <f t="shared" si="139"/>
        <v/>
      </c>
      <c r="R454" s="196">
        <f t="shared" si="128"/>
        <v>0</v>
      </c>
      <c r="S454" s="1">
        <f t="shared" si="137"/>
        <v>200</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200</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4">
        <f t="shared" si="125"/>
        <v>0</v>
      </c>
      <c r="B455" s="64">
        <f t="shared" si="140"/>
        <v>0</v>
      </c>
      <c r="C455" s="57">
        <f t="shared" si="136"/>
        <v>200</v>
      </c>
      <c r="F455" s="59">
        <f>IF(C455&lt;C$6,0,VLOOKUP(C455,index!$A:$M,11,0))</f>
        <v>0</v>
      </c>
      <c r="G455" s="57" t="str">
        <f t="shared" si="126"/>
        <v/>
      </c>
      <c r="H455" s="58" t="str">
        <f>IF(G455="I",$K455,IF(G455="II",$K455-SUM(H$8:H454),IF(G455="III",$K455-SUM(H$8:H454),IF(G455="IV",$K455-SUM(H$8:H454),IF(G455="V",1-SUM(H$8:H454)," ")))))</f>
        <v xml:space="preserve"> </v>
      </c>
      <c r="I455" s="66" t="str">
        <f t="shared" si="127"/>
        <v/>
      </c>
      <c r="L455" s="62" t="str">
        <f t="shared" si="124"/>
        <v xml:space="preserve"> </v>
      </c>
      <c r="P455" s="58" t="str">
        <f>IF(O455="Plus",$K455,IF(O455="Basis",$K455-SUM(P$8:P454),IF(O455="Breedte",$K455-SUM(P$8:P454),IF(O454="Breedte",1-SUM(P$8:P454)," "))))</f>
        <v xml:space="preserve"> </v>
      </c>
      <c r="Q455" s="56" t="str">
        <f t="shared" si="139"/>
        <v/>
      </c>
      <c r="R455" s="196">
        <f t="shared" si="128"/>
        <v>0</v>
      </c>
      <c r="S455" s="1">
        <f t="shared" si="137"/>
        <v>200</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200</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4">
        <f t="shared" si="125"/>
        <v>0</v>
      </c>
      <c r="B456" s="64">
        <f t="shared" si="140"/>
        <v>0</v>
      </c>
      <c r="C456" s="57">
        <f t="shared" si="136"/>
        <v>200</v>
      </c>
      <c r="F456" s="59">
        <f>IF(C456&lt;C$6,0,VLOOKUP(C456,index!$A:$M,11,0))</f>
        <v>0</v>
      </c>
      <c r="G456" s="57" t="str">
        <f t="shared" si="126"/>
        <v/>
      </c>
      <c r="H456" s="58" t="str">
        <f>IF(G456="I",$K456,IF(G456="II",$K456-SUM(H$8:H455),IF(G456="III",$K456-SUM(H$8:H455),IF(G456="IV",$K456-SUM(H$8:H455),IF(G456="V",1-SUM(H$8:H455)," ")))))</f>
        <v xml:space="preserve"> </v>
      </c>
      <c r="I456" s="66" t="str">
        <f t="shared" si="127"/>
        <v/>
      </c>
      <c r="L456" s="62" t="str">
        <f t="shared" ref="L456:L500" si="141">IF(U456=2,"Plus",IF(W456=2,"Basis",IF(X456=2,"Breedte"," ")))</f>
        <v xml:space="preserve"> </v>
      </c>
      <c r="P456" s="58" t="str">
        <f>IF(O456="Plus",$K456,IF(O456="Basis",$K456-SUM(P$8:P455),IF(O456="Breedte",$K456-SUM(P$8:P455),IF(O455="Breedte",1-SUM(P$8:P455)," "))))</f>
        <v xml:space="preserve"> </v>
      </c>
      <c r="Q456" s="56" t="str">
        <f t="shared" si="139"/>
        <v/>
      </c>
      <c r="R456" s="196">
        <f t="shared" si="128"/>
        <v>0</v>
      </c>
      <c r="S456" s="1">
        <f t="shared" si="137"/>
        <v>200</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200</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4">
        <f t="shared" ref="A457:A500" si="142">IF(I457="A",25,IF(I457="B",25,IF(I457="C",25,IF(I457="D",15,IF(I457="E",10,0)))))</f>
        <v>0</v>
      </c>
      <c r="B457" s="64">
        <f t="shared" si="140"/>
        <v>0</v>
      </c>
      <c r="C457" s="57">
        <f t="shared" si="136"/>
        <v>200</v>
      </c>
      <c r="F457" s="59">
        <f>IF(C457&lt;C$6,0,VLOOKUP(C457,index!$A:$M,11,0))</f>
        <v>0</v>
      </c>
      <c r="G457" s="57" t="str">
        <f t="shared" ref="G457:G500" si="143">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ref="I457:I500" si="144">IF(AND(F457&gt;209,F458&lt;210),"A",IF(AND(F457&gt;199,F458&lt;200),"B",IF(AND(F457&gt;189,F458&lt;190),"C",IF(AND(F457&gt;180,F458&lt;181),"D",IF(AND(F457&gt;109,F458&lt;110),"E","")))))</f>
        <v/>
      </c>
      <c r="L457" s="62" t="str">
        <f t="shared" si="141"/>
        <v xml:space="preserve"> </v>
      </c>
      <c r="P457" s="58" t="str">
        <f>IF(O457="Plus",$K457,IF(O457="Basis",$K457-SUM(P$8:P456),IF(O457="Breedte",$K457-SUM(P$8:P456),IF(O456="Breedte",1-SUM(P$8:P456)," "))))</f>
        <v xml:space="preserve"> </v>
      </c>
      <c r="Q457" s="56" t="str">
        <f t="shared" si="139"/>
        <v/>
      </c>
      <c r="R457" s="196">
        <f t="shared" ref="R457:R500" si="145">F457</f>
        <v>0</v>
      </c>
      <c r="S457" s="1">
        <f t="shared" si="137"/>
        <v>200</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200</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4">
        <f t="shared" si="142"/>
        <v>0</v>
      </c>
      <c r="B458" s="64">
        <f t="shared" si="140"/>
        <v>0</v>
      </c>
      <c r="C458" s="57">
        <f t="shared" ref="C458:C500" si="153">IF(C457-1&lt;C$6,C$6-1,C457-1)</f>
        <v>200</v>
      </c>
      <c r="F458" s="59">
        <f>IF(C458&lt;C$6,0,VLOOKUP(C458,index!$A:$M,11,0))</f>
        <v>0</v>
      </c>
      <c r="G458" s="57" t="str">
        <f t="shared" si="143"/>
        <v/>
      </c>
      <c r="H458" s="58" t="str">
        <f>IF(G458="I",$K458,IF(G458="II",$K458-SUM(H$8:H457),IF(G458="III",$K458-SUM(H$8:H457),IF(G458="IV",$K458-SUM(H$8:H457),IF(G458="V",1-SUM(H$8:H457)," ")))))</f>
        <v xml:space="preserve"> </v>
      </c>
      <c r="I458" s="66" t="str">
        <f t="shared" si="144"/>
        <v/>
      </c>
      <c r="L458" s="62" t="str">
        <f t="shared" si="141"/>
        <v xml:space="preserve"> </v>
      </c>
      <c r="P458" s="58" t="str">
        <f>IF(O458="Plus",$K458,IF(O458="Basis",$K458-SUM(P$8:P457),IF(O458="Breedte",$K458-SUM(P$8:P457),IF(O457="Breedte",1-SUM(P$8:P457)," "))))</f>
        <v xml:space="preserve"> </v>
      </c>
      <c r="Q458" s="56" t="str">
        <f t="shared" si="139"/>
        <v/>
      </c>
      <c r="R458" s="196">
        <f t="shared" si="145"/>
        <v>0</v>
      </c>
      <c r="S458" s="1">
        <f t="shared" ref="S458:S500" si="154">C458</f>
        <v>200</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200</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4">
        <f t="shared" si="142"/>
        <v>0</v>
      </c>
      <c r="B459" s="64">
        <f t="shared" si="140"/>
        <v>0</v>
      </c>
      <c r="C459" s="57">
        <f t="shared" si="153"/>
        <v>200</v>
      </c>
      <c r="F459" s="59">
        <f>IF(C459&lt;C$6,0,VLOOKUP(C459,index!$A:$M,11,0))</f>
        <v>0</v>
      </c>
      <c r="G459" s="57" t="str">
        <f t="shared" si="143"/>
        <v/>
      </c>
      <c r="H459" s="58" t="str">
        <f>IF(G459="I",$K459,IF(G459="II",$K459-SUM(H$8:H458),IF(G459="III",$K459-SUM(H$8:H458),IF(G459="IV",$K459-SUM(H$8:H458),IF(G459="V",1-SUM(H$8:H458)," ")))))</f>
        <v xml:space="preserve"> </v>
      </c>
      <c r="I459" s="66" t="str">
        <f t="shared" si="144"/>
        <v/>
      </c>
      <c r="L459" s="62" t="str">
        <f t="shared" si="141"/>
        <v xml:space="preserve"> </v>
      </c>
      <c r="P459" s="58" t="str">
        <f>IF(O459="Plus",$K459,IF(O459="Basis",$K459-SUM(P$8:P458),IF(O459="Breedte",$K459-SUM(P$8:P458),IF(O458="Breedte",1-SUM(P$8:P458)," "))))</f>
        <v xml:space="preserve"> </v>
      </c>
      <c r="Q459" s="56" t="str">
        <f t="shared" si="139"/>
        <v/>
      </c>
      <c r="R459" s="196">
        <f t="shared" si="145"/>
        <v>0</v>
      </c>
      <c r="S459" s="1">
        <f t="shared" si="154"/>
        <v>200</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200</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4">
        <f t="shared" si="142"/>
        <v>0</v>
      </c>
      <c r="B460" s="64">
        <f t="shared" si="140"/>
        <v>0</v>
      </c>
      <c r="C460" s="57">
        <f t="shared" si="153"/>
        <v>200</v>
      </c>
      <c r="F460" s="59">
        <f>IF(C460&lt;C$6,0,VLOOKUP(C460,index!$A:$M,11,0))</f>
        <v>0</v>
      </c>
      <c r="G460" s="57" t="str">
        <f t="shared" si="143"/>
        <v/>
      </c>
      <c r="H460" s="58" t="str">
        <f>IF(G460="I",$K460,IF(G460="II",$K460-SUM(H$8:H459),IF(G460="III",$K460-SUM(H$8:H459),IF(G460="IV",$K460-SUM(H$8:H459),IF(G460="V",1-SUM(H$8:H459)," ")))))</f>
        <v xml:space="preserve"> </v>
      </c>
      <c r="I460" s="66" t="str">
        <f t="shared" si="144"/>
        <v/>
      </c>
      <c r="L460" s="62" t="str">
        <f t="shared" si="141"/>
        <v xml:space="preserve"> </v>
      </c>
      <c r="P460" s="58" t="str">
        <f>IF(O460="Plus",$K460,IF(O460="Basis",$K460-SUM(P$8:P459),IF(O460="Breedte",$K460-SUM(P$8:P459),IF(O459="Breedte",1-SUM(P$8:P459)," "))))</f>
        <v xml:space="preserve"> </v>
      </c>
      <c r="Q460" s="56" t="str">
        <f t="shared" si="139"/>
        <v/>
      </c>
      <c r="R460" s="196">
        <f t="shared" si="145"/>
        <v>0</v>
      </c>
      <c r="S460" s="1">
        <f t="shared" si="154"/>
        <v>200</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200</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4">
        <f t="shared" si="142"/>
        <v>0</v>
      </c>
      <c r="B461" s="64">
        <f t="shared" si="140"/>
        <v>0</v>
      </c>
      <c r="C461" s="57">
        <f t="shared" si="153"/>
        <v>200</v>
      </c>
      <c r="F461" s="59">
        <f>IF(C461&lt;C$6,0,VLOOKUP(C461,index!$A:$M,11,0))</f>
        <v>0</v>
      </c>
      <c r="G461" s="57" t="str">
        <f t="shared" si="143"/>
        <v/>
      </c>
      <c r="H461" s="58" t="str">
        <f>IF(G461="I",$K461,IF(G461="II",$K461-SUM(H$8:H460),IF(G461="III",$K461-SUM(H$8:H460),IF(G461="IV",$K461-SUM(H$8:H460),IF(G461="V",1-SUM(H$8:H460)," ")))))</f>
        <v xml:space="preserve"> </v>
      </c>
      <c r="I461" s="66" t="str">
        <f t="shared" si="144"/>
        <v/>
      </c>
      <c r="L461" s="62" t="str">
        <f t="shared" si="141"/>
        <v xml:space="preserve"> </v>
      </c>
      <c r="P461" s="58" t="str">
        <f>IF(O461="Plus",$K461,IF(O461="Basis",$K461-SUM(P$8:P460),IF(O461="Breedte",$K461-SUM(P$8:P460),IF(O460="Breedte",1-SUM(P$8:P460)," "))))</f>
        <v xml:space="preserve"> </v>
      </c>
      <c r="Q461" s="56" t="str">
        <f t="shared" si="139"/>
        <v/>
      </c>
      <c r="R461" s="196">
        <f t="shared" si="145"/>
        <v>0</v>
      </c>
      <c r="S461" s="1">
        <f t="shared" si="154"/>
        <v>200</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200</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4">
        <f t="shared" si="142"/>
        <v>0</v>
      </c>
      <c r="B462" s="64">
        <f t="shared" si="140"/>
        <v>0</v>
      </c>
      <c r="C462" s="57">
        <f t="shared" si="153"/>
        <v>200</v>
      </c>
      <c r="F462" s="59">
        <f>IF(C462&lt;C$6,0,VLOOKUP(C462,index!$A:$M,11,0))</f>
        <v>0</v>
      </c>
      <c r="G462" s="57" t="str">
        <f t="shared" si="143"/>
        <v/>
      </c>
      <c r="H462" s="58" t="str">
        <f>IF(G462="I",$K462,IF(G462="II",$K462-SUM(H$8:H461),IF(G462="III",$K462-SUM(H$8:H461),IF(G462="IV",$K462-SUM(H$8:H461),IF(G462="V",1-SUM(H$8:H461)," ")))))</f>
        <v xml:space="preserve"> </v>
      </c>
      <c r="I462" s="66" t="str">
        <f t="shared" si="144"/>
        <v/>
      </c>
      <c r="L462" s="62" t="str">
        <f t="shared" si="141"/>
        <v xml:space="preserve"> </v>
      </c>
      <c r="P462" s="58" t="str">
        <f>IF(O462="Plus",$K462,IF(O462="Basis",$K462-SUM(P$8:P461),IF(O462="Breedte",$K462-SUM(P$8:P461),IF(O461="Breedte",1-SUM(P$8:P461)," "))))</f>
        <v xml:space="preserve"> </v>
      </c>
      <c r="Q462" s="56" t="str">
        <f t="shared" si="139"/>
        <v/>
      </c>
      <c r="R462" s="196">
        <f t="shared" si="145"/>
        <v>0</v>
      </c>
      <c r="S462" s="1">
        <f t="shared" si="154"/>
        <v>200</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200</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4">
        <f t="shared" si="142"/>
        <v>0</v>
      </c>
      <c r="B463" s="64">
        <f t="shared" si="140"/>
        <v>0</v>
      </c>
      <c r="C463" s="57">
        <f t="shared" si="153"/>
        <v>200</v>
      </c>
      <c r="F463" s="59">
        <f>IF(C463&lt;C$6,0,VLOOKUP(C463,index!$A:$M,11,0))</f>
        <v>0</v>
      </c>
      <c r="G463" s="57" t="str">
        <f t="shared" si="143"/>
        <v/>
      </c>
      <c r="H463" s="58" t="str">
        <f>IF(G463="I",$K463,IF(G463="II",$K463-SUM(H$8:H462),IF(G463="III",$K463-SUM(H$8:H462),IF(G463="IV",$K463-SUM(H$8:H462),IF(G463="V",1-SUM(H$8:H462)," ")))))</f>
        <v xml:space="preserve"> </v>
      </c>
      <c r="I463" s="66" t="str">
        <f t="shared" si="144"/>
        <v/>
      </c>
      <c r="L463" s="62" t="str">
        <f t="shared" si="141"/>
        <v xml:space="preserve"> </v>
      </c>
      <c r="P463" s="58" t="str">
        <f>IF(O463="Plus",$K463,IF(O463="Basis",$K463-SUM(P$8:P462),IF(O463="Breedte",$K463-SUM(P$8:P462),IF(O462="Breedte",1-SUM(P$8:P462)," "))))</f>
        <v xml:space="preserve"> </v>
      </c>
      <c r="Q463" s="56" t="str">
        <f t="shared" si="139"/>
        <v/>
      </c>
      <c r="R463" s="196">
        <f t="shared" si="145"/>
        <v>0</v>
      </c>
      <c r="S463" s="1">
        <f t="shared" si="154"/>
        <v>200</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200</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4">
        <f t="shared" si="142"/>
        <v>0</v>
      </c>
      <c r="B464" s="64">
        <f t="shared" si="140"/>
        <v>0</v>
      </c>
      <c r="C464" s="57">
        <f t="shared" si="153"/>
        <v>200</v>
      </c>
      <c r="F464" s="59">
        <f>IF(C464&lt;C$6,0,VLOOKUP(C464,index!$A:$M,11,0))</f>
        <v>0</v>
      </c>
      <c r="G464" s="57" t="str">
        <f t="shared" si="143"/>
        <v/>
      </c>
      <c r="H464" s="58" t="str">
        <f>IF(G464="I",$K464,IF(G464="II",$K464-SUM(H$8:H463),IF(G464="III",$K464-SUM(H$8:H463),IF(G464="IV",$K464-SUM(H$8:H463),IF(G464="V",1-SUM(H$8:H463)," ")))))</f>
        <v xml:space="preserve"> </v>
      </c>
      <c r="I464" s="66" t="str">
        <f t="shared" si="144"/>
        <v/>
      </c>
      <c r="L464" s="62" t="str">
        <f t="shared" si="141"/>
        <v xml:space="preserve"> </v>
      </c>
      <c r="P464" s="58" t="str">
        <f>IF(O464="Plus",$K464,IF(O464="Basis",$K464-SUM(P$8:P463),IF(O464="Breedte",$K464-SUM(P$8:P463),IF(O463="Breedte",1-SUM(P$8:P463)," "))))</f>
        <v xml:space="preserve"> </v>
      </c>
      <c r="Q464" s="56" t="str">
        <f t="shared" si="139"/>
        <v/>
      </c>
      <c r="R464" s="196">
        <f t="shared" si="145"/>
        <v>0</v>
      </c>
      <c r="S464" s="1">
        <f t="shared" si="154"/>
        <v>200</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200</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4">
        <f t="shared" si="142"/>
        <v>0</v>
      </c>
      <c r="B465" s="64">
        <f t="shared" si="140"/>
        <v>0</v>
      </c>
      <c r="C465" s="57">
        <f t="shared" si="153"/>
        <v>200</v>
      </c>
      <c r="F465" s="59">
        <f>IF(C465&lt;C$6,0,VLOOKUP(C465,index!$A:$M,11,0))</f>
        <v>0</v>
      </c>
      <c r="G465" s="57" t="str">
        <f t="shared" si="143"/>
        <v/>
      </c>
      <c r="H465" s="58" t="str">
        <f>IF(G465="I",$K465,IF(G465="II",$K465-SUM(H$8:H464),IF(G465="III",$K465-SUM(H$8:H464),IF(G465="IV",$K465-SUM(H$8:H464),IF(G465="V",1-SUM(H$8:H464)," ")))))</f>
        <v xml:space="preserve"> </v>
      </c>
      <c r="I465" s="66" t="str">
        <f t="shared" si="144"/>
        <v/>
      </c>
      <c r="L465" s="62" t="str">
        <f t="shared" si="141"/>
        <v xml:space="preserve"> </v>
      </c>
      <c r="P465" s="58" t="str">
        <f>IF(O465="Plus",$K465,IF(O465="Basis",$K465-SUM(P$8:P464),IF(O465="Breedte",$K465-SUM(P$8:P464),IF(O464="Breedte",1-SUM(P$8:P464)," "))))</f>
        <v xml:space="preserve"> </v>
      </c>
      <c r="Q465" s="56" t="str">
        <f t="shared" ref="Q465:Q500" si="156">IF(L464="plus",CONCATENATE(E465,", "),IF(L464="basis",IF(E465=0,"",CONCATENATE(E465,", ")),CONCATENATE(Q464,IF(E465=0,"",CONCATENATE(E465,", ")))))</f>
        <v/>
      </c>
      <c r="R465" s="196">
        <f t="shared" si="145"/>
        <v>0</v>
      </c>
      <c r="S465" s="1">
        <f t="shared" si="154"/>
        <v>200</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200</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4">
        <f t="shared" si="142"/>
        <v>0</v>
      </c>
      <c r="B466" s="64">
        <f t="shared" si="140"/>
        <v>0</v>
      </c>
      <c r="C466" s="57">
        <f t="shared" si="153"/>
        <v>200</v>
      </c>
      <c r="F466" s="59">
        <f>IF(C466&lt;C$6,0,VLOOKUP(C466,index!$A:$M,11,0))</f>
        <v>0</v>
      </c>
      <c r="G466" s="57" t="str">
        <f t="shared" si="143"/>
        <v/>
      </c>
      <c r="H466" s="58" t="str">
        <f>IF(G466="I",$K466,IF(G466="II",$K466-SUM(H$8:H465),IF(G466="III",$K466-SUM(H$8:H465),IF(G466="IV",$K466-SUM(H$8:H465),IF(G466="V",1-SUM(H$8:H465)," ")))))</f>
        <v xml:space="preserve"> </v>
      </c>
      <c r="I466" s="66" t="str">
        <f t="shared" si="144"/>
        <v/>
      </c>
      <c r="L466" s="62" t="str">
        <f t="shared" si="141"/>
        <v xml:space="preserve"> </v>
      </c>
      <c r="P466" s="58" t="str">
        <f>IF(O466="Plus",$K466,IF(O466="Basis",$K466-SUM(P$8:P465),IF(O466="Breedte",$K466-SUM(P$8:P465),IF(O465="Breedte",1-SUM(P$8:P465)," "))))</f>
        <v xml:space="preserve"> </v>
      </c>
      <c r="Q466" s="56" t="str">
        <f t="shared" si="156"/>
        <v/>
      </c>
      <c r="R466" s="196">
        <f t="shared" si="145"/>
        <v>0</v>
      </c>
      <c r="S466" s="1">
        <f t="shared" si="154"/>
        <v>200</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200</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4">
        <f t="shared" si="142"/>
        <v>0</v>
      </c>
      <c r="B467" s="64">
        <f t="shared" si="140"/>
        <v>0</v>
      </c>
      <c r="C467" s="57">
        <f t="shared" si="153"/>
        <v>200</v>
      </c>
      <c r="F467" s="59">
        <f>IF(C467&lt;C$6,0,VLOOKUP(C467,index!$A:$M,11,0))</f>
        <v>0</v>
      </c>
      <c r="G467" s="57" t="str">
        <f t="shared" si="143"/>
        <v/>
      </c>
      <c r="H467" s="58" t="str">
        <f>IF(G467="I",$K467,IF(G467="II",$K467-SUM(H$8:H466),IF(G467="III",$K467-SUM(H$8:H466),IF(G467="IV",$K467-SUM(H$8:H466),IF(G467="V",1-SUM(H$8:H466)," ")))))</f>
        <v xml:space="preserve"> </v>
      </c>
      <c r="I467" s="66" t="str">
        <f t="shared" si="144"/>
        <v/>
      </c>
      <c r="L467" s="62" t="str">
        <f t="shared" si="141"/>
        <v xml:space="preserve"> </v>
      </c>
      <c r="P467" s="58" t="str">
        <f>IF(O467="Plus",$K467,IF(O467="Basis",$K467-SUM(P$8:P466),IF(O467="Breedte",$K467-SUM(P$8:P466),IF(O466="Breedte",1-SUM(P$8:P466)," "))))</f>
        <v xml:space="preserve"> </v>
      </c>
      <c r="Q467" s="56" t="str">
        <f t="shared" si="156"/>
        <v/>
      </c>
      <c r="R467" s="196">
        <f t="shared" si="145"/>
        <v>0</v>
      </c>
      <c r="S467" s="1">
        <f t="shared" si="154"/>
        <v>200</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200</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4">
        <f t="shared" si="142"/>
        <v>0</v>
      </c>
      <c r="B468" s="64">
        <f t="shared" si="140"/>
        <v>0</v>
      </c>
      <c r="C468" s="57">
        <f t="shared" si="153"/>
        <v>200</v>
      </c>
      <c r="F468" s="59">
        <f>IF(C468&lt;C$6,0,VLOOKUP(C468,index!$A:$M,11,0))</f>
        <v>0</v>
      </c>
      <c r="G468" s="57" t="str">
        <f t="shared" si="143"/>
        <v/>
      </c>
      <c r="H468" s="58" t="str">
        <f>IF(G468="I",$K468,IF(G468="II",$K468-SUM(H$8:H467),IF(G468="III",$K468-SUM(H$8:H467),IF(G468="IV",$K468-SUM(H$8:H467),IF(G468="V",1-SUM(H$8:H467)," ")))))</f>
        <v xml:space="preserve"> </v>
      </c>
      <c r="I468" s="66" t="str">
        <f t="shared" si="144"/>
        <v/>
      </c>
      <c r="L468" s="62" t="str">
        <f t="shared" si="141"/>
        <v xml:space="preserve"> </v>
      </c>
      <c r="P468" s="58" t="str">
        <f>IF(O468="Plus",$K468,IF(O468="Basis",$K468-SUM(P$8:P467),IF(O468="Breedte",$K468-SUM(P$8:P467),IF(O467="Breedte",1-SUM(P$8:P467)," "))))</f>
        <v xml:space="preserve"> </v>
      </c>
      <c r="Q468" s="56" t="str">
        <f t="shared" si="156"/>
        <v/>
      </c>
      <c r="R468" s="196">
        <f t="shared" si="145"/>
        <v>0</v>
      </c>
      <c r="S468" s="1">
        <f t="shared" si="154"/>
        <v>200</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200</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4">
        <f t="shared" si="142"/>
        <v>0</v>
      </c>
      <c r="B469" s="64">
        <f t="shared" si="140"/>
        <v>0</v>
      </c>
      <c r="C469" s="57">
        <f t="shared" si="153"/>
        <v>200</v>
      </c>
      <c r="F469" s="59">
        <f>IF(C469&lt;C$6,0,VLOOKUP(C469,index!$A:$M,11,0))</f>
        <v>0</v>
      </c>
      <c r="G469" s="57" t="str">
        <f t="shared" si="143"/>
        <v/>
      </c>
      <c r="H469" s="58" t="str">
        <f>IF(G469="I",$K469,IF(G469="II",$K469-SUM(H$8:H468),IF(G469="III",$K469-SUM(H$8:H468),IF(G469="IV",$K469-SUM(H$8:H468),IF(G469="V",1-SUM(H$8:H468)," ")))))</f>
        <v xml:space="preserve"> </v>
      </c>
      <c r="I469" s="66" t="str">
        <f t="shared" si="144"/>
        <v/>
      </c>
      <c r="L469" s="62" t="str">
        <f t="shared" si="141"/>
        <v xml:space="preserve"> </v>
      </c>
      <c r="P469" s="58" t="str">
        <f>IF(O469="Plus",$K469,IF(O469="Basis",$K469-SUM(P$8:P468),IF(O469="Breedte",$K469-SUM(P$8:P468),IF(O468="Breedte",1-SUM(P$8:P468)," "))))</f>
        <v xml:space="preserve"> </v>
      </c>
      <c r="Q469" s="56" t="str">
        <f t="shared" si="156"/>
        <v/>
      </c>
      <c r="R469" s="196">
        <f t="shared" si="145"/>
        <v>0</v>
      </c>
      <c r="S469" s="1">
        <f t="shared" si="154"/>
        <v>200</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200</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4">
        <f t="shared" si="142"/>
        <v>0</v>
      </c>
      <c r="B470" s="64">
        <f t="shared" si="140"/>
        <v>0</v>
      </c>
      <c r="C470" s="57">
        <f t="shared" si="153"/>
        <v>200</v>
      </c>
      <c r="F470" s="59">
        <f>IF(C470&lt;C$6,0,VLOOKUP(C470,index!$A:$M,11,0))</f>
        <v>0</v>
      </c>
      <c r="G470" s="57" t="str">
        <f t="shared" si="143"/>
        <v/>
      </c>
      <c r="H470" s="58" t="str">
        <f>IF(G470="I",$K470,IF(G470="II",$K470-SUM(H$8:H469),IF(G470="III",$K470-SUM(H$8:H469),IF(G470="IV",$K470-SUM(H$8:H469),IF(G470="V",1-SUM(H$8:H469)," ")))))</f>
        <v xml:space="preserve"> </v>
      </c>
      <c r="I470" s="66" t="str">
        <f t="shared" si="144"/>
        <v/>
      </c>
      <c r="L470" s="62" t="str">
        <f t="shared" si="141"/>
        <v xml:space="preserve"> </v>
      </c>
      <c r="P470" s="58" t="str">
        <f>IF(O470="Plus",$K470,IF(O470="Basis",$K470-SUM(P$8:P469),IF(O470="Breedte",$K470-SUM(P$8:P469),IF(O469="Breedte",1-SUM(P$8:P469)," "))))</f>
        <v xml:space="preserve"> </v>
      </c>
      <c r="Q470" s="56" t="str">
        <f t="shared" si="156"/>
        <v/>
      </c>
      <c r="R470" s="196">
        <f t="shared" si="145"/>
        <v>0</v>
      </c>
      <c r="S470" s="1">
        <f t="shared" si="154"/>
        <v>200</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200</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4">
        <f t="shared" si="142"/>
        <v>0</v>
      </c>
      <c r="B471" s="64">
        <f t="shared" si="140"/>
        <v>0</v>
      </c>
      <c r="C471" s="57">
        <f t="shared" si="153"/>
        <v>200</v>
      </c>
      <c r="F471" s="59">
        <f>IF(C471&lt;C$6,0,VLOOKUP(C471,index!$A:$M,11,0))</f>
        <v>0</v>
      </c>
      <c r="G471" s="57" t="str">
        <f t="shared" si="143"/>
        <v/>
      </c>
      <c r="H471" s="58" t="str">
        <f>IF(G471="I",$K471,IF(G471="II",$K471-SUM(H$8:H470),IF(G471="III",$K471-SUM(H$8:H470),IF(G471="IV",$K471-SUM(H$8:H470),IF(G471="V",1-SUM(H$8:H470)," ")))))</f>
        <v xml:space="preserve"> </v>
      </c>
      <c r="I471" s="66" t="str">
        <f t="shared" si="144"/>
        <v/>
      </c>
      <c r="L471" s="62" t="str">
        <f t="shared" si="141"/>
        <v xml:space="preserve"> </v>
      </c>
      <c r="P471" s="58" t="str">
        <f>IF(O471="Plus",$K471,IF(O471="Basis",$K471-SUM(P$8:P470),IF(O471="Breedte",$K471-SUM(P$8:P470),IF(O470="Breedte",1-SUM(P$8:P470)," "))))</f>
        <v xml:space="preserve"> </v>
      </c>
      <c r="Q471" s="56" t="str">
        <f t="shared" si="156"/>
        <v/>
      </c>
      <c r="R471" s="196">
        <f t="shared" si="145"/>
        <v>0</v>
      </c>
      <c r="S471" s="1">
        <f t="shared" si="154"/>
        <v>200</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200</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4">
        <f t="shared" si="142"/>
        <v>0</v>
      </c>
      <c r="B472" s="64">
        <f t="shared" si="140"/>
        <v>0</v>
      </c>
      <c r="C472" s="57">
        <f t="shared" si="153"/>
        <v>200</v>
      </c>
      <c r="F472" s="59">
        <f>IF(C472&lt;C$6,0,VLOOKUP(C472,index!$A:$M,11,0))</f>
        <v>0</v>
      </c>
      <c r="G472" s="57" t="str">
        <f t="shared" si="143"/>
        <v/>
      </c>
      <c r="H472" s="58" t="str">
        <f>IF(G472="I",$K472,IF(G472="II",$K472-SUM(H$8:H471),IF(G472="III",$K472-SUM(H$8:H471),IF(G472="IV",$K472-SUM(H$8:H471),IF(G472="V",1-SUM(H$8:H471)," ")))))</f>
        <v xml:space="preserve"> </v>
      </c>
      <c r="I472" s="66" t="str">
        <f t="shared" si="144"/>
        <v/>
      </c>
      <c r="L472" s="62" t="str">
        <f t="shared" si="141"/>
        <v xml:space="preserve"> </v>
      </c>
      <c r="P472" s="58" t="str">
        <f>IF(O472="Plus",$K472,IF(O472="Basis",$K472-SUM(P$8:P471),IF(O472="Breedte",$K472-SUM(P$8:P471),IF(O471="Breedte",1-SUM(P$8:P471)," "))))</f>
        <v xml:space="preserve"> </v>
      </c>
      <c r="Q472" s="56" t="str">
        <f t="shared" si="156"/>
        <v/>
      </c>
      <c r="R472" s="196">
        <f t="shared" si="145"/>
        <v>0</v>
      </c>
      <c r="S472" s="1">
        <f t="shared" si="154"/>
        <v>200</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200</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4">
        <f t="shared" si="142"/>
        <v>0</v>
      </c>
      <c r="B473" s="64">
        <f t="shared" si="140"/>
        <v>0</v>
      </c>
      <c r="C473" s="57">
        <f t="shared" si="153"/>
        <v>200</v>
      </c>
      <c r="F473" s="59">
        <f>IF(C473&lt;C$6,0,VLOOKUP(C473,index!$A:$M,11,0))</f>
        <v>0</v>
      </c>
      <c r="G473" s="57" t="str">
        <f t="shared" si="143"/>
        <v/>
      </c>
      <c r="H473" s="58" t="str">
        <f>IF(G473="I",$K473,IF(G473="II",$K473-SUM(H$8:H472),IF(G473="III",$K473-SUM(H$8:H472),IF(G473="IV",$K473-SUM(H$8:H472),IF(G473="V",1-SUM(H$8:H472)," ")))))</f>
        <v xml:space="preserve"> </v>
      </c>
      <c r="I473" s="66" t="str">
        <f t="shared" si="144"/>
        <v/>
      </c>
      <c r="L473" s="62" t="str">
        <f t="shared" si="141"/>
        <v xml:space="preserve"> </v>
      </c>
      <c r="P473" s="58" t="str">
        <f>IF(O473="Plus",$K473,IF(O473="Basis",$K473-SUM(P$8:P472),IF(O473="Breedte",$K473-SUM(P$8:P472),IF(O472="Breedte",1-SUM(P$8:P472)," "))))</f>
        <v xml:space="preserve"> </v>
      </c>
      <c r="Q473" s="56" t="str">
        <f t="shared" si="156"/>
        <v/>
      </c>
      <c r="R473" s="196">
        <f t="shared" si="145"/>
        <v>0</v>
      </c>
      <c r="S473" s="1">
        <f t="shared" si="154"/>
        <v>200</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200</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4">
        <f t="shared" si="142"/>
        <v>0</v>
      </c>
      <c r="B474" s="64">
        <f t="shared" si="140"/>
        <v>0</v>
      </c>
      <c r="C474" s="57">
        <f t="shared" si="153"/>
        <v>200</v>
      </c>
      <c r="F474" s="59">
        <f>IF(C474&lt;C$6,0,VLOOKUP(C474,index!$A:$M,11,0))</f>
        <v>0</v>
      </c>
      <c r="G474" s="57" t="str">
        <f t="shared" si="143"/>
        <v/>
      </c>
      <c r="H474" s="58" t="str">
        <f>IF(G474="I",$K474,IF(G474="II",$K474-SUM(H$8:H473),IF(G474="III",$K474-SUM(H$8:H473),IF(G474="IV",$K474-SUM(H$8:H473),IF(G474="V",1-SUM(H$8:H473)," ")))))</f>
        <v xml:space="preserve"> </v>
      </c>
      <c r="I474" s="66" t="str">
        <f t="shared" si="144"/>
        <v/>
      </c>
      <c r="L474" s="62" t="str">
        <f t="shared" si="141"/>
        <v xml:space="preserve"> </v>
      </c>
      <c r="P474" s="58" t="str">
        <f>IF(O474="Plus",$K474,IF(O474="Basis",$K474-SUM(P$8:P473),IF(O474="Breedte",$K474-SUM(P$8:P473),IF(O473="Breedte",1-SUM(P$8:P473)," "))))</f>
        <v xml:space="preserve"> </v>
      </c>
      <c r="Q474" s="56" t="str">
        <f t="shared" si="156"/>
        <v/>
      </c>
      <c r="R474" s="196">
        <f t="shared" si="145"/>
        <v>0</v>
      </c>
      <c r="S474" s="1">
        <f t="shared" si="154"/>
        <v>200</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200</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4">
        <f t="shared" si="142"/>
        <v>0</v>
      </c>
      <c r="B475" s="64">
        <f t="shared" si="140"/>
        <v>0</v>
      </c>
      <c r="C475" s="57">
        <f t="shared" si="153"/>
        <v>200</v>
      </c>
      <c r="F475" s="59">
        <f>IF(C475&lt;C$6,0,VLOOKUP(C475,index!$A:$M,11,0))</f>
        <v>0</v>
      </c>
      <c r="G475" s="57" t="str">
        <f t="shared" si="143"/>
        <v/>
      </c>
      <c r="H475" s="58" t="str">
        <f>IF(G475="I",$K475,IF(G475="II",$K475-SUM(H$8:H474),IF(G475="III",$K475-SUM(H$8:H474),IF(G475="IV",$K475-SUM(H$8:H474),IF(G475="V",1-SUM(H$8:H474)," ")))))</f>
        <v xml:space="preserve"> </v>
      </c>
      <c r="I475" s="66" t="str">
        <f t="shared" si="144"/>
        <v/>
      </c>
      <c r="L475" s="62" t="str">
        <f t="shared" si="141"/>
        <v xml:space="preserve"> </v>
      </c>
      <c r="P475" s="58" t="str">
        <f>IF(O475="Plus",$K475,IF(O475="Basis",$K475-SUM(P$8:P474),IF(O475="Breedte",$K475-SUM(P$8:P474),IF(O474="Breedte",1-SUM(P$8:P474)," "))))</f>
        <v xml:space="preserve"> </v>
      </c>
      <c r="Q475" s="56" t="str">
        <f t="shared" si="156"/>
        <v/>
      </c>
      <c r="R475" s="196">
        <f t="shared" si="145"/>
        <v>0</v>
      </c>
      <c r="S475" s="1">
        <f t="shared" si="154"/>
        <v>200</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200</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4">
        <f t="shared" si="142"/>
        <v>0</v>
      </c>
      <c r="B476" s="64">
        <f t="shared" si="140"/>
        <v>0</v>
      </c>
      <c r="C476" s="57">
        <f t="shared" si="153"/>
        <v>200</v>
      </c>
      <c r="F476" s="59">
        <f>IF(C476&lt;C$6,0,VLOOKUP(C476,index!$A:$M,11,0))</f>
        <v>0</v>
      </c>
      <c r="G476" s="57" t="str">
        <f t="shared" si="143"/>
        <v/>
      </c>
      <c r="H476" s="58" t="str">
        <f>IF(G476="I",$K476,IF(G476="II",$K476-SUM(H$8:H475),IF(G476="III",$K476-SUM(H$8:H475),IF(G476="IV",$K476-SUM(H$8:H475),IF(G476="V",1-SUM(H$8:H475)," ")))))</f>
        <v xml:space="preserve"> </v>
      </c>
      <c r="I476" s="66" t="str">
        <f t="shared" si="144"/>
        <v/>
      </c>
      <c r="L476" s="62" t="str">
        <f t="shared" si="141"/>
        <v xml:space="preserve"> </v>
      </c>
      <c r="P476" s="58" t="str">
        <f>IF(O476="Plus",$K476,IF(O476="Basis",$K476-SUM(P$8:P475),IF(O476="Breedte",$K476-SUM(P$8:P475),IF(O475="Breedte",1-SUM(P$8:P475)," "))))</f>
        <v xml:space="preserve"> </v>
      </c>
      <c r="Q476" s="56" t="str">
        <f t="shared" si="156"/>
        <v/>
      </c>
      <c r="R476" s="196">
        <f t="shared" si="145"/>
        <v>0</v>
      </c>
      <c r="S476" s="1">
        <f t="shared" si="154"/>
        <v>200</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200</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4">
        <f t="shared" si="142"/>
        <v>0</v>
      </c>
      <c r="B477" s="64">
        <f t="shared" si="140"/>
        <v>0</v>
      </c>
      <c r="C477" s="57">
        <f t="shared" si="153"/>
        <v>200</v>
      </c>
      <c r="F477" s="59">
        <f>IF(C477&lt;C$6,0,VLOOKUP(C477,index!$A:$M,11,0))</f>
        <v>0</v>
      </c>
      <c r="G477" s="57" t="str">
        <f t="shared" si="143"/>
        <v/>
      </c>
      <c r="H477" s="58" t="str">
        <f>IF(G477="I",$K477,IF(G477="II",$K477-SUM(H$8:H476),IF(G477="III",$K477-SUM(H$8:H476),IF(G477="IV",$K477-SUM(H$8:H476),IF(G477="V",1-SUM(H$8:H476)," ")))))</f>
        <v xml:space="preserve"> </v>
      </c>
      <c r="I477" s="66" t="str">
        <f t="shared" si="144"/>
        <v/>
      </c>
      <c r="L477" s="62" t="str">
        <f t="shared" si="141"/>
        <v xml:space="preserve"> </v>
      </c>
      <c r="P477" s="58" t="str">
        <f>IF(O477="Plus",$K477,IF(O477="Basis",$K477-SUM(P$8:P476),IF(O477="Breedte",$K477-SUM(P$8:P476),IF(O476="Breedte",1-SUM(P$8:P476)," "))))</f>
        <v xml:space="preserve"> </v>
      </c>
      <c r="Q477" s="56" t="str">
        <f t="shared" si="156"/>
        <v/>
      </c>
      <c r="R477" s="196">
        <f t="shared" si="145"/>
        <v>0</v>
      </c>
      <c r="S477" s="1">
        <f t="shared" si="154"/>
        <v>200</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200</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4">
        <f t="shared" si="142"/>
        <v>0</v>
      </c>
      <c r="B478" s="64">
        <f t="shared" si="140"/>
        <v>0</v>
      </c>
      <c r="C478" s="57">
        <f t="shared" si="153"/>
        <v>200</v>
      </c>
      <c r="F478" s="59">
        <f>IF(C478&lt;C$6,0,VLOOKUP(C478,index!$A:$M,11,0))</f>
        <v>0</v>
      </c>
      <c r="G478" s="57" t="str">
        <f t="shared" si="143"/>
        <v/>
      </c>
      <c r="H478" s="58" t="str">
        <f>IF(G478="I",$K478,IF(G478="II",$K478-SUM(H$8:H477),IF(G478="III",$K478-SUM(H$8:H477),IF(G478="IV",$K478-SUM(H$8:H477),IF(G478="V",1-SUM(H$8:H477)," ")))))</f>
        <v xml:space="preserve"> </v>
      </c>
      <c r="I478" s="66" t="str">
        <f t="shared" si="144"/>
        <v/>
      </c>
      <c r="L478" s="62" t="str">
        <f t="shared" si="141"/>
        <v xml:space="preserve"> </v>
      </c>
      <c r="P478" s="58" t="str">
        <f>IF(O478="Plus",$K478,IF(O478="Basis",$K478-SUM(P$8:P477),IF(O478="Breedte",$K478-SUM(P$8:P477),IF(O477="Breedte",1-SUM(P$8:P477)," "))))</f>
        <v xml:space="preserve"> </v>
      </c>
      <c r="Q478" s="56" t="str">
        <f t="shared" si="156"/>
        <v/>
      </c>
      <c r="R478" s="196">
        <f t="shared" si="145"/>
        <v>0</v>
      </c>
      <c r="S478" s="1">
        <f t="shared" si="154"/>
        <v>200</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200</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4">
        <f t="shared" si="142"/>
        <v>0</v>
      </c>
      <c r="B479" s="64">
        <f t="shared" si="140"/>
        <v>0</v>
      </c>
      <c r="C479" s="57">
        <f t="shared" si="153"/>
        <v>200</v>
      </c>
      <c r="F479" s="59">
        <f>IF(C479&lt;C$6,0,VLOOKUP(C479,index!$A:$M,11,0))</f>
        <v>0</v>
      </c>
      <c r="G479" s="57" t="str">
        <f t="shared" si="143"/>
        <v/>
      </c>
      <c r="H479" s="58" t="str">
        <f>IF(G479="I",$K479,IF(G479="II",$K479-SUM(H$8:H478),IF(G479="III",$K479-SUM(H$8:H478),IF(G479="IV",$K479-SUM(H$8:H478),IF(G479="V",1-SUM(H$8:H478)," ")))))</f>
        <v xml:space="preserve"> </v>
      </c>
      <c r="I479" s="66" t="str">
        <f t="shared" si="144"/>
        <v/>
      </c>
      <c r="L479" s="62" t="str">
        <f t="shared" si="141"/>
        <v xml:space="preserve"> </v>
      </c>
      <c r="P479" s="58" t="str">
        <f>IF(O479="Plus",$K479,IF(O479="Basis",$K479-SUM(P$8:P478),IF(O479="Breedte",$K479-SUM(P$8:P478),IF(O478="Breedte",1-SUM(P$8:P478)," "))))</f>
        <v xml:space="preserve"> </v>
      </c>
      <c r="Q479" s="56" t="str">
        <f t="shared" si="156"/>
        <v/>
      </c>
      <c r="R479" s="196">
        <f t="shared" si="145"/>
        <v>0</v>
      </c>
      <c r="S479" s="1">
        <f t="shared" si="154"/>
        <v>200</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200</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4">
        <f t="shared" si="142"/>
        <v>0</v>
      </c>
      <c r="B480" s="64">
        <f t="shared" si="140"/>
        <v>0</v>
      </c>
      <c r="C480" s="57">
        <f t="shared" si="153"/>
        <v>200</v>
      </c>
      <c r="F480" s="59">
        <f>IF(C480&lt;C$6,0,VLOOKUP(C480,index!$A:$M,11,0))</f>
        <v>0</v>
      </c>
      <c r="G480" s="57" t="str">
        <f t="shared" si="143"/>
        <v/>
      </c>
      <c r="H480" s="58" t="str">
        <f>IF(G480="I",$K480,IF(G480="II",$K480-SUM(H$8:H479),IF(G480="III",$K480-SUM(H$8:H479),IF(G480="IV",$K480-SUM(H$8:H479),IF(G480="V",1-SUM(H$8:H479)," ")))))</f>
        <v xml:space="preserve"> </v>
      </c>
      <c r="I480" s="66" t="str">
        <f t="shared" si="144"/>
        <v/>
      </c>
      <c r="L480" s="62" t="str">
        <f t="shared" si="141"/>
        <v xml:space="preserve"> </v>
      </c>
      <c r="P480" s="58" t="str">
        <f>IF(O480="Plus",$K480,IF(O480="Basis",$K480-SUM(P$8:P479),IF(O480="Breedte",$K480-SUM(P$8:P479),IF(O479="Breedte",1-SUM(P$8:P479)," "))))</f>
        <v xml:space="preserve"> </v>
      </c>
      <c r="Q480" s="56" t="str">
        <f t="shared" si="156"/>
        <v/>
      </c>
      <c r="R480" s="196">
        <f t="shared" si="145"/>
        <v>0</v>
      </c>
      <c r="S480" s="1">
        <f t="shared" si="154"/>
        <v>200</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200</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4">
        <f t="shared" si="142"/>
        <v>0</v>
      </c>
      <c r="B481" s="64">
        <f t="shared" si="140"/>
        <v>0</v>
      </c>
      <c r="C481" s="57">
        <f t="shared" si="153"/>
        <v>200</v>
      </c>
      <c r="F481" s="59">
        <f>IF(C481&lt;C$6,0,VLOOKUP(C481,index!$A:$M,11,0))</f>
        <v>0</v>
      </c>
      <c r="G481" s="57" t="str">
        <f t="shared" si="143"/>
        <v/>
      </c>
      <c r="H481" s="58" t="str">
        <f>IF(G481="I",$K481,IF(G481="II",$K481-SUM(H$8:H480),IF(G481="III",$K481-SUM(H$8:H480),IF(G481="IV",$K481-SUM(H$8:H480),IF(G481="V",1-SUM(H$8:H480)," ")))))</f>
        <v xml:space="preserve"> </v>
      </c>
      <c r="I481" s="66" t="str">
        <f t="shared" si="144"/>
        <v/>
      </c>
      <c r="L481" s="62" t="str">
        <f t="shared" si="141"/>
        <v xml:space="preserve"> </v>
      </c>
      <c r="P481" s="58" t="str">
        <f>IF(O481="Plus",$K481,IF(O481="Basis",$K481-SUM(P$8:P480),IF(O481="Breedte",$K481-SUM(P$8:P480),IF(O480="Breedte",1-SUM(P$8:P480)," "))))</f>
        <v xml:space="preserve"> </v>
      </c>
      <c r="Q481" s="56" t="str">
        <f t="shared" si="156"/>
        <v/>
      </c>
      <c r="R481" s="196">
        <f t="shared" si="145"/>
        <v>0</v>
      </c>
      <c r="S481" s="1">
        <f t="shared" si="154"/>
        <v>200</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200</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4">
        <f t="shared" si="142"/>
        <v>0</v>
      </c>
      <c r="B482" s="64">
        <f t="shared" si="140"/>
        <v>0</v>
      </c>
      <c r="C482" s="57">
        <f t="shared" si="153"/>
        <v>200</v>
      </c>
      <c r="F482" s="59">
        <f>IF(C482&lt;C$6,0,VLOOKUP(C482,index!$A:$M,11,0))</f>
        <v>0</v>
      </c>
      <c r="G482" s="57" t="str">
        <f t="shared" si="143"/>
        <v/>
      </c>
      <c r="H482" s="58" t="str">
        <f>IF(G482="I",$K482,IF(G482="II",$K482-SUM(H$8:H481),IF(G482="III",$K482-SUM(H$8:H481),IF(G482="IV",$K482-SUM(H$8:H481),IF(G482="V",1-SUM(H$8:H481)," ")))))</f>
        <v xml:space="preserve"> </v>
      </c>
      <c r="I482" s="66" t="str">
        <f t="shared" si="144"/>
        <v/>
      </c>
      <c r="L482" s="62" t="str">
        <f t="shared" si="141"/>
        <v xml:space="preserve"> </v>
      </c>
      <c r="P482" s="58" t="str">
        <f>IF(O482="Plus",$K482,IF(O482="Basis",$K482-SUM(P$8:P481),IF(O482="Breedte",$K482-SUM(P$8:P481),IF(O481="Breedte",1-SUM(P$8:P481)," "))))</f>
        <v xml:space="preserve"> </v>
      </c>
      <c r="Q482" s="56" t="str">
        <f t="shared" si="156"/>
        <v/>
      </c>
      <c r="R482" s="196">
        <f t="shared" si="145"/>
        <v>0</v>
      </c>
      <c r="S482" s="1">
        <f t="shared" si="154"/>
        <v>200</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200</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4">
        <f t="shared" si="142"/>
        <v>0</v>
      </c>
      <c r="B483" s="64">
        <f t="shared" si="140"/>
        <v>0</v>
      </c>
      <c r="C483" s="57">
        <f t="shared" si="153"/>
        <v>200</v>
      </c>
      <c r="F483" s="59">
        <f>IF(C483&lt;C$6,0,VLOOKUP(C483,index!$A:$M,11,0))</f>
        <v>0</v>
      </c>
      <c r="G483" s="57" t="str">
        <f t="shared" si="143"/>
        <v/>
      </c>
      <c r="H483" s="58" t="str">
        <f>IF(G483="I",$K483,IF(G483="II",$K483-SUM(H$8:H482),IF(G483="III",$K483-SUM(H$8:H482),IF(G483="IV",$K483-SUM(H$8:H482),IF(G483="V",1-SUM(H$8:H482)," ")))))</f>
        <v xml:space="preserve"> </v>
      </c>
      <c r="I483" s="66" t="str">
        <f t="shared" si="144"/>
        <v/>
      </c>
      <c r="L483" s="62" t="str">
        <f t="shared" si="141"/>
        <v xml:space="preserve"> </v>
      </c>
      <c r="P483" s="58" t="str">
        <f>IF(O483="Plus",$K483,IF(O483="Basis",$K483-SUM(P$8:P482),IF(O483="Breedte",$K483-SUM(P$8:P482),IF(O482="Breedte",1-SUM(P$8:P482)," "))))</f>
        <v xml:space="preserve"> </v>
      </c>
      <c r="Q483" s="56" t="str">
        <f t="shared" si="156"/>
        <v/>
      </c>
      <c r="R483" s="196">
        <f t="shared" si="145"/>
        <v>0</v>
      </c>
      <c r="S483" s="1">
        <f t="shared" si="154"/>
        <v>200</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200</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4">
        <f t="shared" si="142"/>
        <v>0</v>
      </c>
      <c r="B484" s="64">
        <f t="shared" si="140"/>
        <v>0</v>
      </c>
      <c r="C484" s="57">
        <f t="shared" si="153"/>
        <v>200</v>
      </c>
      <c r="F484" s="59">
        <f>IF(C484&lt;C$6,0,VLOOKUP(C484,index!$A:$M,11,0))</f>
        <v>0</v>
      </c>
      <c r="G484" s="57" t="str">
        <f t="shared" si="143"/>
        <v/>
      </c>
      <c r="H484" s="58" t="str">
        <f>IF(G484="I",$K484,IF(G484="II",$K484-SUM(H$8:H483),IF(G484="III",$K484-SUM(H$8:H483),IF(G484="IV",$K484-SUM(H$8:H483),IF(G484="V",1-SUM(H$8:H483)," ")))))</f>
        <v xml:space="preserve"> </v>
      </c>
      <c r="I484" s="66" t="str">
        <f t="shared" si="144"/>
        <v/>
      </c>
      <c r="L484" s="62" t="str">
        <f t="shared" si="141"/>
        <v xml:space="preserve"> </v>
      </c>
      <c r="P484" s="58" t="str">
        <f>IF(O484="Plus",$K484,IF(O484="Basis",$K484-SUM(P$8:P483),IF(O484="Breedte",$K484-SUM(P$8:P483),IF(O483="Breedte",1-SUM(P$8:P483)," "))))</f>
        <v xml:space="preserve"> </v>
      </c>
      <c r="Q484" s="56" t="str">
        <f t="shared" si="156"/>
        <v/>
      </c>
      <c r="R484" s="196">
        <f t="shared" si="145"/>
        <v>0</v>
      </c>
      <c r="S484" s="1">
        <f t="shared" si="154"/>
        <v>200</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200</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4">
        <f t="shared" si="142"/>
        <v>0</v>
      </c>
      <c r="B485" s="64">
        <f t="shared" si="140"/>
        <v>0</v>
      </c>
      <c r="C485" s="57">
        <f t="shared" si="153"/>
        <v>200</v>
      </c>
      <c r="F485" s="59">
        <f>IF(C485&lt;C$6,0,VLOOKUP(C485,index!$A:$M,11,0))</f>
        <v>0</v>
      </c>
      <c r="G485" s="57" t="str">
        <f t="shared" si="143"/>
        <v/>
      </c>
      <c r="H485" s="58" t="str">
        <f>IF(G485="I",$K485,IF(G485="II",$K485-SUM(H$8:H484),IF(G485="III",$K485-SUM(H$8:H484),IF(G485="IV",$K485-SUM(H$8:H484),IF(G485="V",1-SUM(H$8:H484)," ")))))</f>
        <v xml:space="preserve"> </v>
      </c>
      <c r="I485" s="66" t="str">
        <f t="shared" si="144"/>
        <v/>
      </c>
      <c r="L485" s="62" t="str">
        <f t="shared" si="141"/>
        <v xml:space="preserve"> </v>
      </c>
      <c r="P485" s="58" t="str">
        <f>IF(O485="Plus",$K485,IF(O485="Basis",$K485-SUM(P$8:P484),IF(O485="Breedte",$K485-SUM(P$8:P484),IF(O484="Breedte",1-SUM(P$8:P484)," "))))</f>
        <v xml:space="preserve"> </v>
      </c>
      <c r="Q485" s="56" t="str">
        <f t="shared" si="156"/>
        <v/>
      </c>
      <c r="R485" s="196">
        <f t="shared" si="145"/>
        <v>0</v>
      </c>
      <c r="S485" s="1">
        <f t="shared" si="154"/>
        <v>200</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200</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4">
        <f t="shared" si="142"/>
        <v>0</v>
      </c>
      <c r="B486" s="64">
        <f t="shared" si="140"/>
        <v>0</v>
      </c>
      <c r="C486" s="57">
        <f t="shared" si="153"/>
        <v>200</v>
      </c>
      <c r="F486" s="59">
        <f>IF(C486&lt;C$6,0,VLOOKUP(C486,index!$A:$M,11,0))</f>
        <v>0</v>
      </c>
      <c r="G486" s="57" t="str">
        <f t="shared" si="143"/>
        <v/>
      </c>
      <c r="H486" s="58" t="str">
        <f>IF(G486="I",$K486,IF(G486="II",$K486-SUM(H$8:H485),IF(G486="III",$K486-SUM(H$8:H485),IF(G486="IV",$K486-SUM(H$8:H485),IF(G486="V",1-SUM(H$8:H485)," ")))))</f>
        <v xml:space="preserve"> </v>
      </c>
      <c r="I486" s="66" t="str">
        <f t="shared" si="144"/>
        <v/>
      </c>
      <c r="L486" s="62" t="str">
        <f t="shared" si="141"/>
        <v xml:space="preserve"> </v>
      </c>
      <c r="P486" s="58" t="str">
        <f>IF(O486="Plus",$K486,IF(O486="Basis",$K486-SUM(P$8:P485),IF(O486="Breedte",$K486-SUM(P$8:P485),IF(O485="Breedte",1-SUM(P$8:P485)," "))))</f>
        <v xml:space="preserve"> </v>
      </c>
      <c r="Q486" s="56" t="str">
        <f t="shared" si="156"/>
        <v/>
      </c>
      <c r="R486" s="196">
        <f t="shared" si="145"/>
        <v>0</v>
      </c>
      <c r="S486" s="1">
        <f t="shared" si="154"/>
        <v>200</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200</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4">
        <f t="shared" si="142"/>
        <v>0</v>
      </c>
      <c r="B487" s="64">
        <f t="shared" si="140"/>
        <v>0</v>
      </c>
      <c r="C487" s="57">
        <f t="shared" si="153"/>
        <v>200</v>
      </c>
      <c r="F487" s="59">
        <f>IF(C487&lt;C$6,0,VLOOKUP(C487,index!$A:$M,11,0))</f>
        <v>0</v>
      </c>
      <c r="G487" s="57" t="str">
        <f t="shared" si="143"/>
        <v/>
      </c>
      <c r="H487" s="58" t="str">
        <f>IF(G487="I",$K487,IF(G487="II",$K487-SUM(H$8:H486),IF(G487="III",$K487-SUM(H$8:H486),IF(G487="IV",$K487-SUM(H$8:H486),IF(G487="V",1-SUM(H$8:H486)," ")))))</f>
        <v xml:space="preserve"> </v>
      </c>
      <c r="I487" s="66" t="str">
        <f t="shared" si="144"/>
        <v/>
      </c>
      <c r="L487" s="62" t="str">
        <f t="shared" si="141"/>
        <v xml:space="preserve"> </v>
      </c>
      <c r="P487" s="58" t="str">
        <f>IF(O487="Plus",$K487,IF(O487="Basis",$K487-SUM(P$8:P486),IF(O487="Breedte",$K487-SUM(P$8:P486),IF(O486="Breedte",1-SUM(P$8:P486)," "))))</f>
        <v xml:space="preserve"> </v>
      </c>
      <c r="Q487" s="56" t="str">
        <f t="shared" si="156"/>
        <v/>
      </c>
      <c r="R487" s="196">
        <f t="shared" si="145"/>
        <v>0</v>
      </c>
      <c r="S487" s="1">
        <f t="shared" si="154"/>
        <v>200</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200</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4">
        <f t="shared" si="142"/>
        <v>0</v>
      </c>
      <c r="B488" s="64">
        <f t="shared" si="140"/>
        <v>0</v>
      </c>
      <c r="C488" s="57">
        <f t="shared" si="153"/>
        <v>200</v>
      </c>
      <c r="F488" s="59">
        <f>IF(C488&lt;C$6,0,VLOOKUP(C488,index!$A:$M,11,0))</f>
        <v>0</v>
      </c>
      <c r="G488" s="57" t="str">
        <f t="shared" si="143"/>
        <v/>
      </c>
      <c r="H488" s="58" t="str">
        <f>IF(G488="I",$K488,IF(G488="II",$K488-SUM(H$8:H487),IF(G488="III",$K488-SUM(H$8:H487),IF(G488="IV",$K488-SUM(H$8:H487),IF(G488="V",1-SUM(H$8:H487)," ")))))</f>
        <v xml:space="preserve"> </v>
      </c>
      <c r="I488" s="66" t="str">
        <f t="shared" si="144"/>
        <v/>
      </c>
      <c r="L488" s="62" t="str">
        <f t="shared" si="141"/>
        <v xml:space="preserve"> </v>
      </c>
      <c r="P488" s="58" t="str">
        <f>IF(O488="Plus",$K488,IF(O488="Basis",$K488-SUM(P$8:P487),IF(O488="Breedte",$K488-SUM(P$8:P487),IF(O487="Breedte",1-SUM(P$8:P487)," "))))</f>
        <v xml:space="preserve"> </v>
      </c>
      <c r="Q488" s="56" t="str">
        <f t="shared" si="156"/>
        <v/>
      </c>
      <c r="R488" s="196">
        <f t="shared" si="145"/>
        <v>0</v>
      </c>
      <c r="S488" s="1">
        <f t="shared" si="154"/>
        <v>200</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200</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4">
        <f t="shared" si="142"/>
        <v>0</v>
      </c>
      <c r="B489" s="64">
        <f t="shared" si="140"/>
        <v>0</v>
      </c>
      <c r="C489" s="57">
        <f t="shared" si="153"/>
        <v>200</v>
      </c>
      <c r="F489" s="59">
        <f>IF(C489&lt;C$6,0,VLOOKUP(C489,index!$A:$M,11,0))</f>
        <v>0</v>
      </c>
      <c r="G489" s="57" t="str">
        <f t="shared" si="143"/>
        <v/>
      </c>
      <c r="H489" s="58" t="str">
        <f>IF(G489="I",$K489,IF(G489="II",$K489-SUM(H$8:H488),IF(G489="III",$K489-SUM(H$8:H488),IF(G489="IV",$K489-SUM(H$8:H488),IF(G489="V",1-SUM(H$8:H488)," ")))))</f>
        <v xml:space="preserve"> </v>
      </c>
      <c r="I489" s="66" t="str">
        <f t="shared" si="144"/>
        <v/>
      </c>
      <c r="L489" s="62" t="str">
        <f t="shared" si="141"/>
        <v xml:space="preserve"> </v>
      </c>
      <c r="P489" s="58" t="str">
        <f>IF(O489="Plus",$K489,IF(O489="Basis",$K489-SUM(P$8:P488),IF(O489="Breedte",$K489-SUM(P$8:P488),IF(O488="Breedte",1-SUM(P$8:P488)," "))))</f>
        <v xml:space="preserve"> </v>
      </c>
      <c r="Q489" s="56" t="str">
        <f t="shared" si="156"/>
        <v/>
      </c>
      <c r="R489" s="196">
        <f t="shared" si="145"/>
        <v>0</v>
      </c>
      <c r="S489" s="1">
        <f t="shared" si="154"/>
        <v>200</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200</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4">
        <f t="shared" si="142"/>
        <v>0</v>
      </c>
      <c r="B490" s="64">
        <f t="shared" si="140"/>
        <v>0</v>
      </c>
      <c r="C490" s="57">
        <f t="shared" si="153"/>
        <v>200</v>
      </c>
      <c r="F490" s="59">
        <f>IF(C490&lt;C$6,0,VLOOKUP(C490,index!$A:$M,11,0))</f>
        <v>0</v>
      </c>
      <c r="G490" s="57" t="str">
        <f t="shared" si="143"/>
        <v/>
      </c>
      <c r="H490" s="58" t="str">
        <f>IF(G490="I",$K490,IF(G490="II",$K490-SUM(H$8:H489),IF(G490="III",$K490-SUM(H$8:H489),IF(G490="IV",$K490-SUM(H$8:H489),IF(G490="V",1-SUM(H$8:H489)," ")))))</f>
        <v xml:space="preserve"> </v>
      </c>
      <c r="I490" s="66" t="str">
        <f t="shared" si="144"/>
        <v/>
      </c>
      <c r="L490" s="62" t="str">
        <f t="shared" si="141"/>
        <v xml:space="preserve"> </v>
      </c>
      <c r="P490" s="58" t="str">
        <f>IF(O490="Plus",$K490,IF(O490="Basis",$K490-SUM(P$8:P489),IF(O490="Breedte",$K490-SUM(P$8:P489),IF(O489="Breedte",1-SUM(P$8:P489)," "))))</f>
        <v xml:space="preserve"> </v>
      </c>
      <c r="Q490" s="56" t="str">
        <f t="shared" si="156"/>
        <v/>
      </c>
      <c r="R490" s="196">
        <f t="shared" si="145"/>
        <v>0</v>
      </c>
      <c r="S490" s="1">
        <f t="shared" si="154"/>
        <v>200</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200</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4">
        <f t="shared" si="142"/>
        <v>0</v>
      </c>
      <c r="B491" s="64">
        <f t="shared" si="140"/>
        <v>0</v>
      </c>
      <c r="C491" s="57">
        <f t="shared" si="153"/>
        <v>200</v>
      </c>
      <c r="F491" s="59">
        <f>IF(C491&lt;C$6,0,VLOOKUP(C491,index!$A:$M,11,0))</f>
        <v>0</v>
      </c>
      <c r="G491" s="57" t="str">
        <f t="shared" si="143"/>
        <v/>
      </c>
      <c r="H491" s="58" t="str">
        <f>IF(G491="I",$K491,IF(G491="II",$K491-SUM(H$8:H490),IF(G491="III",$K491-SUM(H$8:H490),IF(G491="IV",$K491-SUM(H$8:H490),IF(G491="V",1-SUM(H$8:H490)," ")))))</f>
        <v xml:space="preserve"> </v>
      </c>
      <c r="I491" s="66" t="str">
        <f t="shared" si="144"/>
        <v/>
      </c>
      <c r="L491" s="62" t="str">
        <f t="shared" si="141"/>
        <v xml:space="preserve"> </v>
      </c>
      <c r="P491" s="58" t="str">
        <f>IF(O491="Plus",$K491,IF(O491="Basis",$K491-SUM(P$8:P490),IF(O491="Breedte",$K491-SUM(P$8:P490),IF(O490="Breedte",1-SUM(P$8:P490)," "))))</f>
        <v xml:space="preserve"> </v>
      </c>
      <c r="Q491" s="56" t="str">
        <f t="shared" si="156"/>
        <v/>
      </c>
      <c r="R491" s="196">
        <f t="shared" si="145"/>
        <v>0</v>
      </c>
      <c r="S491" s="1">
        <f t="shared" si="154"/>
        <v>200</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200</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4">
        <f t="shared" si="142"/>
        <v>0</v>
      </c>
      <c r="B492" s="64">
        <f t="shared" si="140"/>
        <v>0</v>
      </c>
      <c r="C492" s="57">
        <f t="shared" si="153"/>
        <v>200</v>
      </c>
      <c r="F492" s="59">
        <f>IF(C492&lt;C$6,0,VLOOKUP(C492,index!$A:$M,11,0))</f>
        <v>0</v>
      </c>
      <c r="G492" s="57" t="str">
        <f t="shared" si="143"/>
        <v/>
      </c>
      <c r="H492" s="58" t="str">
        <f>IF(G492="I",$K492,IF(G492="II",$K492-SUM(H$8:H491),IF(G492="III",$K492-SUM(H$8:H491),IF(G492="IV",$K492-SUM(H$8:H491),IF(G492="V",1-SUM(H$8:H491)," ")))))</f>
        <v xml:space="preserve"> </v>
      </c>
      <c r="I492" s="66" t="str">
        <f t="shared" si="144"/>
        <v/>
      </c>
      <c r="L492" s="62" t="str">
        <f t="shared" si="141"/>
        <v xml:space="preserve"> </v>
      </c>
      <c r="P492" s="58" t="str">
        <f>IF(O492="Plus",$K492,IF(O492="Basis",$K492-SUM(P$8:P491),IF(O492="Breedte",$K492-SUM(P$8:P491),IF(O491="Breedte",1-SUM(P$8:P491)," "))))</f>
        <v xml:space="preserve"> </v>
      </c>
      <c r="Q492" s="56" t="str">
        <f t="shared" si="156"/>
        <v/>
      </c>
      <c r="R492" s="196">
        <f t="shared" si="145"/>
        <v>0</v>
      </c>
      <c r="S492" s="1">
        <f t="shared" si="154"/>
        <v>200</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200</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4">
        <f t="shared" si="142"/>
        <v>0</v>
      </c>
      <c r="B493" s="64">
        <f t="shared" si="140"/>
        <v>0</v>
      </c>
      <c r="C493" s="57">
        <f t="shared" si="153"/>
        <v>200</v>
      </c>
      <c r="F493" s="59">
        <f>IF(C493&lt;C$6,0,VLOOKUP(C493,index!$A:$M,11,0))</f>
        <v>0</v>
      </c>
      <c r="G493" s="57" t="str">
        <f t="shared" si="143"/>
        <v/>
      </c>
      <c r="H493" s="58" t="str">
        <f>IF(G493="I",$K493,IF(G493="II",$K493-SUM(H$8:H492),IF(G493="III",$K493-SUM(H$8:H492),IF(G493="IV",$K493-SUM(H$8:H492),IF(G493="V",1-SUM(H$8:H492)," ")))))</f>
        <v xml:space="preserve"> </v>
      </c>
      <c r="I493" s="66" t="str">
        <f t="shared" si="144"/>
        <v/>
      </c>
      <c r="L493" s="62" t="str">
        <f t="shared" si="141"/>
        <v xml:space="preserve"> </v>
      </c>
      <c r="P493" s="58" t="str">
        <f>IF(O493="Plus",$K493,IF(O493="Basis",$K493-SUM(P$8:P492),IF(O493="Breedte",$K493-SUM(P$8:P492),IF(O492="Breedte",1-SUM(P$8:P492)," "))))</f>
        <v xml:space="preserve"> </v>
      </c>
      <c r="Q493" s="56" t="str">
        <f t="shared" si="156"/>
        <v/>
      </c>
      <c r="R493" s="196">
        <f t="shared" si="145"/>
        <v>0</v>
      </c>
      <c r="S493" s="1">
        <f t="shared" si="154"/>
        <v>200</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200</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4">
        <f t="shared" si="142"/>
        <v>0</v>
      </c>
      <c r="B494" s="64">
        <f t="shared" si="140"/>
        <v>0</v>
      </c>
      <c r="C494" s="57">
        <f t="shared" si="153"/>
        <v>200</v>
      </c>
      <c r="F494" s="59">
        <f>IF(C494&lt;C$6,0,VLOOKUP(C494,index!$A:$M,11,0))</f>
        <v>0</v>
      </c>
      <c r="G494" s="57" t="str">
        <f t="shared" si="143"/>
        <v/>
      </c>
      <c r="H494" s="58" t="str">
        <f>IF(G494="I",$K494,IF(G494="II",$K494-SUM(H$8:H493),IF(G494="III",$K494-SUM(H$8:H493),IF(G494="IV",$K494-SUM(H$8:H493),IF(G494="V",1-SUM(H$8:H493)," ")))))</f>
        <v xml:space="preserve"> </v>
      </c>
      <c r="I494" s="66" t="str">
        <f t="shared" si="144"/>
        <v/>
      </c>
      <c r="L494" s="62" t="str">
        <f t="shared" si="141"/>
        <v xml:space="preserve"> </v>
      </c>
      <c r="P494" s="58" t="str">
        <f>IF(O494="Plus",$K494,IF(O494="Basis",$K494-SUM(P$8:P493),IF(O494="Breedte",$K494-SUM(P$8:P493),IF(O493="Breedte",1-SUM(P$8:P493)," "))))</f>
        <v xml:space="preserve"> </v>
      </c>
      <c r="Q494" s="56" t="str">
        <f t="shared" si="156"/>
        <v/>
      </c>
      <c r="R494" s="196">
        <f t="shared" si="145"/>
        <v>0</v>
      </c>
      <c r="S494" s="1">
        <f t="shared" si="154"/>
        <v>200</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200</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4">
        <f t="shared" si="142"/>
        <v>0</v>
      </c>
      <c r="B495" s="64">
        <f t="shared" si="140"/>
        <v>0</v>
      </c>
      <c r="C495" s="57">
        <f t="shared" si="153"/>
        <v>200</v>
      </c>
      <c r="F495" s="59">
        <f>IF(C495&lt;C$6,0,VLOOKUP(C495,index!$A:$M,11,0))</f>
        <v>0</v>
      </c>
      <c r="G495" s="57" t="str">
        <f t="shared" si="143"/>
        <v/>
      </c>
      <c r="H495" s="58" t="str">
        <f>IF(G495="I",$K495,IF(G495="II",$K495-SUM(H$8:H494),IF(G495="III",$K495-SUM(H$8:H494),IF(G495="IV",$K495-SUM(H$8:H494),IF(G495="V",1-SUM(H$8:H494)," ")))))</f>
        <v xml:space="preserve"> </v>
      </c>
      <c r="I495" s="66" t="str">
        <f t="shared" si="144"/>
        <v/>
      </c>
      <c r="L495" s="62" t="str">
        <f t="shared" si="141"/>
        <v xml:space="preserve"> </v>
      </c>
      <c r="P495" s="58" t="str">
        <f>IF(O495="Plus",$K495,IF(O495="Basis",$K495-SUM(P$8:P494),IF(O495="Breedte",$K495-SUM(P$8:P494),IF(O494="Breedte",1-SUM(P$8:P494)," "))))</f>
        <v xml:space="preserve"> </v>
      </c>
      <c r="Q495" s="56" t="str">
        <f t="shared" si="156"/>
        <v/>
      </c>
      <c r="R495" s="196">
        <f t="shared" si="145"/>
        <v>0</v>
      </c>
      <c r="S495" s="1">
        <f t="shared" si="154"/>
        <v>200</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200</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4">
        <f t="shared" si="142"/>
        <v>0</v>
      </c>
      <c r="B496" s="64">
        <f t="shared" si="140"/>
        <v>0</v>
      </c>
      <c r="C496" s="57">
        <f t="shared" si="153"/>
        <v>200</v>
      </c>
      <c r="F496" s="59">
        <f>IF(C496&lt;C$6,0,VLOOKUP(C496,index!$A:$M,11,0))</f>
        <v>0</v>
      </c>
      <c r="G496" s="57" t="str">
        <f t="shared" si="143"/>
        <v/>
      </c>
      <c r="H496" s="58" t="str">
        <f>IF(G496="I",$K496,IF(G496="II",$K496-SUM(H$8:H495),IF(G496="III",$K496-SUM(H$8:H495),IF(G496="IV",$K496-SUM(H$8:H495),IF(G496="V",1-SUM(H$8:H495)," ")))))</f>
        <v xml:space="preserve"> </v>
      </c>
      <c r="I496" s="66" t="str">
        <f t="shared" si="144"/>
        <v/>
      </c>
      <c r="L496" s="62" t="str">
        <f t="shared" si="141"/>
        <v xml:space="preserve"> </v>
      </c>
      <c r="P496" s="58" t="str">
        <f>IF(O496="Plus",$K496,IF(O496="Basis",$K496-SUM(P$8:P495),IF(O496="Breedte",$K496-SUM(P$8:P495),IF(O495="Breedte",1-SUM(P$8:P495)," "))))</f>
        <v xml:space="preserve"> </v>
      </c>
      <c r="Q496" s="56" t="str">
        <f t="shared" si="156"/>
        <v/>
      </c>
      <c r="R496" s="196">
        <f t="shared" si="145"/>
        <v>0</v>
      </c>
      <c r="S496" s="1">
        <f t="shared" si="154"/>
        <v>200</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200</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4">
        <f t="shared" si="142"/>
        <v>0</v>
      </c>
      <c r="B497" s="64">
        <f t="shared" si="140"/>
        <v>0</v>
      </c>
      <c r="C497" s="57">
        <f t="shared" si="153"/>
        <v>200</v>
      </c>
      <c r="F497" s="59">
        <f>IF(C497&lt;C$6,0,VLOOKUP(C497,index!$A:$M,11,0))</f>
        <v>0</v>
      </c>
      <c r="G497" s="57" t="str">
        <f t="shared" si="143"/>
        <v/>
      </c>
      <c r="H497" s="58" t="str">
        <f>IF(G497="I",$K497,IF(G497="II",$K497-SUM(H$8:H496),IF(G497="III",$K497-SUM(H$8:H496),IF(G497="IV",$K497-SUM(H$8:H496),IF(G497="V",1-SUM(H$8:H496)," ")))))</f>
        <v xml:space="preserve"> </v>
      </c>
      <c r="I497" s="66" t="str">
        <f t="shared" si="144"/>
        <v/>
      </c>
      <c r="L497" s="62" t="str">
        <f t="shared" si="141"/>
        <v xml:space="preserve"> </v>
      </c>
      <c r="P497" s="58" t="str">
        <f>IF(O497="Plus",$K497,IF(O497="Basis",$K497-SUM(P$8:P496),IF(O497="Breedte",$K497-SUM(P$8:P496),IF(O496="Breedte",1-SUM(P$8:P496)," "))))</f>
        <v xml:space="preserve"> </v>
      </c>
      <c r="Q497" s="56" t="str">
        <f t="shared" si="156"/>
        <v/>
      </c>
      <c r="R497" s="196">
        <f t="shared" si="145"/>
        <v>0</v>
      </c>
      <c r="S497" s="1">
        <f t="shared" si="154"/>
        <v>200</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200</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4">
        <f t="shared" si="142"/>
        <v>0</v>
      </c>
      <c r="B498" s="64">
        <f t="shared" si="140"/>
        <v>0</v>
      </c>
      <c r="C498" s="57">
        <f t="shared" si="153"/>
        <v>200</v>
      </c>
      <c r="F498" s="59">
        <f>IF(C498&lt;C$6,0,VLOOKUP(C498,index!$A:$M,11,0))</f>
        <v>0</v>
      </c>
      <c r="G498" s="57" t="str">
        <f t="shared" si="143"/>
        <v/>
      </c>
      <c r="H498" s="58" t="str">
        <f>IF(G498="I",$K498,IF(G498="II",$K498-SUM(H$8:H497),IF(G498="III",$K498-SUM(H$8:H497),IF(G498="IV",$K498-SUM(H$8:H497),IF(G498="V",1-SUM(H$8:H497)," ")))))</f>
        <v xml:space="preserve"> </v>
      </c>
      <c r="I498" s="66" t="str">
        <f t="shared" si="144"/>
        <v/>
      </c>
      <c r="L498" s="62" t="str">
        <f t="shared" si="141"/>
        <v xml:space="preserve"> </v>
      </c>
      <c r="P498" s="58" t="str">
        <f>IF(O498="Plus",$K498,IF(O498="Basis",$K498-SUM(P$8:P497),IF(O498="Breedte",$K498-SUM(P$8:P497),IF(O497="Breedte",1-SUM(P$8:P497)," "))))</f>
        <v xml:space="preserve"> </v>
      </c>
      <c r="Q498" s="56" t="str">
        <f t="shared" si="156"/>
        <v/>
      </c>
      <c r="R498" s="196">
        <f t="shared" si="145"/>
        <v>0</v>
      </c>
      <c r="S498" s="1">
        <f t="shared" si="154"/>
        <v>200</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200</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4">
        <f t="shared" si="142"/>
        <v>0</v>
      </c>
      <c r="B499" s="64">
        <f t="shared" si="140"/>
        <v>0</v>
      </c>
      <c r="C499" s="57">
        <f t="shared" si="153"/>
        <v>200</v>
      </c>
      <c r="F499" s="59">
        <f>IF(C499&lt;C$6,0,VLOOKUP(C499,index!$A:$M,11,0))</f>
        <v>0</v>
      </c>
      <c r="G499" s="57" t="str">
        <f t="shared" si="143"/>
        <v/>
      </c>
      <c r="H499" s="58" t="str">
        <f>IF(G499="I",$K499,IF(G499="II",$K499-SUM(H$8:H498),IF(G499="III",$K499-SUM(H$8:H498),IF(G499="IV",$K499-SUM(H$8:H498),IF(G499="V",1-SUM(H$8:H498)," ")))))</f>
        <v xml:space="preserve"> </v>
      </c>
      <c r="I499" s="66" t="str">
        <f t="shared" si="144"/>
        <v/>
      </c>
      <c r="L499" s="62" t="str">
        <f t="shared" si="141"/>
        <v xml:space="preserve"> </v>
      </c>
      <c r="P499" s="58" t="str">
        <f>IF(O499="Plus",$K499,IF(O499="Basis",$K499-SUM(P$8:P498),IF(O499="Breedte",$K499-SUM(P$8:P498),IF(O498="Breedte",1-SUM(P$8:P498)," "))))</f>
        <v xml:space="preserve"> </v>
      </c>
      <c r="Q499" s="56" t="str">
        <f t="shared" si="156"/>
        <v/>
      </c>
      <c r="R499" s="196">
        <f t="shared" si="145"/>
        <v>0</v>
      </c>
      <c r="S499" s="1">
        <f t="shared" si="154"/>
        <v>200</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200</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4">
        <f t="shared" si="142"/>
        <v>0</v>
      </c>
      <c r="B500" s="64">
        <f t="shared" si="140"/>
        <v>0</v>
      </c>
      <c r="C500" s="57">
        <f t="shared" si="153"/>
        <v>200</v>
      </c>
      <c r="F500" s="59">
        <f>IF(C500&lt;C$6,0,VLOOKUP(C500,index!$A:$M,11,0))</f>
        <v>0</v>
      </c>
      <c r="G500" s="57" t="str">
        <f t="shared" si="143"/>
        <v/>
      </c>
      <c r="H500" s="58" t="str">
        <f>IF(G500="I",$K500,IF(G500="II",$K500-SUM(H$8:H499),IF(G500="III",$K500-SUM(H$8:H499),IF(G500="IV",$K500-SUM(H$8:H499),IF(G500="V",1-SUM(H$8:H499)," ")))))</f>
        <v xml:space="preserve"> </v>
      </c>
      <c r="I500" s="66" t="str">
        <f t="shared" si="144"/>
        <v/>
      </c>
      <c r="L500" s="62" t="str">
        <f t="shared" si="141"/>
        <v xml:space="preserve"> </v>
      </c>
      <c r="P500" s="58" t="str">
        <f>IF(O500="Plus",$K500,IF(O500="Basis",$K500-SUM(P$8:P499),IF(O500="Breedte",$K500-SUM(P$8:P499),IF(O499="Breedte",1-SUM(P$8:P499)," "))))</f>
        <v xml:space="preserve"> </v>
      </c>
      <c r="Q500" s="56" t="str">
        <f t="shared" si="156"/>
        <v/>
      </c>
      <c r="R500" s="196">
        <f t="shared" si="145"/>
        <v>0</v>
      </c>
      <c r="S500" s="1">
        <f t="shared" si="154"/>
        <v>200</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200</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231" priority="12" stopIfTrue="1" operator="lessThanOrEqual">
      <formula>0</formula>
    </cfRule>
  </conditionalFormatting>
  <conditionalFormatting sqref="AT18:AV22 AT26:AV30">
    <cfRule type="cellIs" dxfId="230" priority="13" stopIfTrue="1" operator="lessThanOrEqual">
      <formula>0</formula>
    </cfRule>
  </conditionalFormatting>
  <conditionalFormatting sqref="AY18:BB22 AY26:BB30">
    <cfRule type="cellIs" dxfId="229" priority="14" stopIfTrue="1" operator="lessThanOrEqual">
      <formula>0</formula>
    </cfRule>
  </conditionalFormatting>
  <conditionalFormatting sqref="AR32">
    <cfRule type="cellIs" dxfId="228" priority="11" operator="equal">
      <formula>0</formula>
    </cfRule>
  </conditionalFormatting>
  <conditionalFormatting sqref="AQ33">
    <cfRule type="containsErrors" dxfId="227" priority="15">
      <formula>ISERROR(AQ33)</formula>
    </cfRule>
  </conditionalFormatting>
  <conditionalFormatting sqref="L8:M500">
    <cfRule type="expression" dxfId="226" priority="5">
      <formula>$C8&gt;$C$6-1</formula>
    </cfRule>
    <cfRule type="expression" dxfId="225" priority="18" stopIfTrue="1">
      <formula>SUM($U8:$X8)&gt;1</formula>
    </cfRule>
  </conditionalFormatting>
  <conditionalFormatting sqref="B8:B500">
    <cfRule type="expression" dxfId="224" priority="19">
      <formula>$B8&gt;0</formula>
    </cfRule>
  </conditionalFormatting>
  <conditionalFormatting sqref="N8:P500">
    <cfRule type="expression" dxfId="223" priority="20" stopIfTrue="1">
      <formula>OR($O8="Plus",$O8="Basis",$O8="Breedte")</formula>
    </cfRule>
  </conditionalFormatting>
  <conditionalFormatting sqref="A8:A500">
    <cfRule type="expression" dxfId="222" priority="10">
      <formula>$A8&gt;0</formula>
    </cfRule>
  </conditionalFormatting>
  <conditionalFormatting sqref="G8:H500">
    <cfRule type="expression" dxfId="221" priority="22">
      <formula>$B8&gt;0</formula>
    </cfRule>
  </conditionalFormatting>
  <conditionalFormatting sqref="I8:J500">
    <cfRule type="expression" dxfId="220" priority="23">
      <formula>$A8&gt;0</formula>
    </cfRule>
  </conditionalFormatting>
  <conditionalFormatting sqref="F8:F500">
    <cfRule type="expression" dxfId="219" priority="7">
      <formula>$D8&gt;0</formula>
    </cfRule>
    <cfRule type="expression" dxfId="218" priority="8">
      <formula>$C8&gt;$C$6-1</formula>
    </cfRule>
  </conditionalFormatting>
  <conditionalFormatting sqref="A8:B500">
    <cfRule type="expression" dxfId="217" priority="21">
      <formula>$C8&gt;$C$6-1</formula>
    </cfRule>
  </conditionalFormatting>
  <conditionalFormatting sqref="C8:C500">
    <cfRule type="expression" dxfId="216" priority="3">
      <formula>$B8&gt;0</formula>
    </cfRule>
    <cfRule type="expression" dxfId="215" priority="9">
      <formula>$C8&gt;$C$6-1</formula>
    </cfRule>
  </conditionalFormatting>
  <conditionalFormatting sqref="K8:K500">
    <cfRule type="expression" dxfId="214" priority="16" stopIfTrue="1">
      <formula>SUM($U8:$X8)&gt;0</formula>
    </cfRule>
    <cfRule type="expression" dxfId="213" priority="17" stopIfTrue="1">
      <formula>$D8=0</formula>
    </cfRule>
  </conditionalFormatting>
  <conditionalFormatting sqref="D8:E500">
    <cfRule type="expression" dxfId="212" priority="6">
      <formula>$C8&gt;$C$6-1</formula>
    </cfRule>
  </conditionalFormatting>
  <conditionalFormatting sqref="G8:J500">
    <cfRule type="expression" dxfId="211" priority="24">
      <formula>$C8&gt;$C$6-1</formula>
    </cfRule>
  </conditionalFormatting>
  <conditionalFormatting sqref="O8:P500">
    <cfRule type="expression" dxfId="210" priority="4">
      <formula>$C8&gt;$C$6-1</formula>
    </cfRule>
  </conditionalFormatting>
  <conditionalFormatting sqref="AQ36">
    <cfRule type="containsErrors" dxfId="209" priority="2">
      <formula>ISERROR(AQ36)</formula>
    </cfRule>
  </conditionalFormatting>
  <conditionalFormatting sqref="AQ40">
    <cfRule type="containsErrors" dxfId="208"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tabSelected="1"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5"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7" t="s">
        <v>72</v>
      </c>
      <c r="D1" s="198"/>
      <c r="E1" s="198"/>
      <c r="F1" s="198"/>
      <c r="G1" s="198"/>
      <c r="H1" s="198"/>
      <c r="I1" s="198"/>
      <c r="J1" s="198"/>
      <c r="K1" s="198"/>
      <c r="L1" s="198"/>
      <c r="M1" s="199"/>
      <c r="N1" s="69"/>
      <c r="O1" s="69"/>
      <c r="P1" s="70"/>
      <c r="Q1" s="68" t="s">
        <v>21</v>
      </c>
    </row>
    <row r="2" spans="1:55" ht="18" customHeight="1" x14ac:dyDescent="0.2">
      <c r="A2" s="68"/>
      <c r="B2" s="68" t="s">
        <v>3</v>
      </c>
      <c r="C2" s="197" t="s">
        <v>38</v>
      </c>
      <c r="D2" s="198"/>
      <c r="E2" s="198"/>
      <c r="F2" s="198"/>
      <c r="G2" s="198"/>
      <c r="H2" s="198"/>
      <c r="I2" s="198"/>
      <c r="J2" s="198"/>
      <c r="K2" s="198"/>
      <c r="L2" s="198"/>
      <c r="M2" s="199"/>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489</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58</v>
      </c>
      <c r="C6" s="6">
        <v>184</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Spelling 3.0 - M8</v>
      </c>
    </row>
    <row r="8" spans="1:55" ht="12" customHeight="1" thickTop="1" x14ac:dyDescent="0.15">
      <c r="A8" s="64">
        <f>IF(I8="A",25,IF(I8="B",25,IF(I8="C",25,IF(I8="D",15,IF(I8="E",10,0)))))</f>
        <v>0</v>
      </c>
      <c r="B8" s="64">
        <f>IF(G8="I",20,IF(G8="II",20,IF(G8="III",20,IF(G8="IV",20,IF(G8="V",20,0)))))</f>
        <v>0</v>
      </c>
      <c r="C8" s="57">
        <f>C5</f>
        <v>489</v>
      </c>
      <c r="F8" s="59">
        <f>IF(C8&lt;C$6,0,VLOOKUP(C8,index!$A:$M,13,0))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71"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6">
        <f>F8</f>
        <v>230</v>
      </c>
      <c r="S8" s="1">
        <f>C8</f>
        <v>489</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489</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488</v>
      </c>
      <c r="F9" s="59">
        <f>IF(C9&lt;C$6,0,VLOOKUP(C9,index!$A:$M,13,0))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6">
        <f t="shared" ref="R9:R72" si="7">F9</f>
        <v>230</v>
      </c>
      <c r="S9" s="1">
        <f>C9</f>
        <v>488</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488</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487</v>
      </c>
      <c r="F10" s="59">
        <f>IF(C10&lt;C$6,0,VLOOKUP(C10,index!$A:$M,13,0))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6">
        <f t="shared" si="7"/>
        <v>230</v>
      </c>
      <c r="S10" s="1">
        <f t="shared" ref="S10:S73" si="16">C10</f>
        <v>487</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487</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389</v>
      </c>
      <c r="AT10" s="10">
        <f>AU10*AT$14</f>
        <v>0</v>
      </c>
      <c r="AU10" s="11">
        <f>AV10</f>
        <v>0</v>
      </c>
      <c r="AV10" s="11">
        <f>IF($U3=0,0,VLOOKUP("I",$G:$S,5,FALSE))</f>
        <v>0</v>
      </c>
      <c r="AW10" s="103"/>
    </row>
    <row r="11" spans="1:55" ht="12" customHeight="1" x14ac:dyDescent="0.15">
      <c r="A11" s="64">
        <f t="shared" si="2"/>
        <v>0</v>
      </c>
      <c r="B11" s="64">
        <f t="shared" si="3"/>
        <v>0</v>
      </c>
      <c r="C11" s="57">
        <f t="shared" si="15"/>
        <v>486</v>
      </c>
      <c r="F11" s="59">
        <f>IF(C11&lt;C$6,0,VLOOKUP(C11,index!$A:$M,13,0))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6">
        <f t="shared" si="7"/>
        <v>230</v>
      </c>
      <c r="S11" s="1">
        <f t="shared" si="16"/>
        <v>486</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486</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343</v>
      </c>
      <c r="AT11" s="10">
        <f>AU11*AT$14</f>
        <v>0</v>
      </c>
      <c r="AU11" s="11">
        <f>AV11-AV10</f>
        <v>0</v>
      </c>
      <c r="AV11" s="11">
        <f>IF($U4=0,0,VLOOKUP("IV",$G:$S,5,FALSE))</f>
        <v>0</v>
      </c>
      <c r="AW11" s="103"/>
    </row>
    <row r="12" spans="1:55" ht="12" customHeight="1" x14ac:dyDescent="0.15">
      <c r="A12" s="64">
        <f t="shared" si="2"/>
        <v>0</v>
      </c>
      <c r="B12" s="64">
        <f t="shared" si="3"/>
        <v>0</v>
      </c>
      <c r="C12" s="57">
        <f t="shared" si="15"/>
        <v>485</v>
      </c>
      <c r="F12" s="59">
        <f>IF(C12&lt;C$6,0,VLOOKUP(C12,index!$A:$M,13,0))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6">
        <f t="shared" si="7"/>
        <v>230</v>
      </c>
      <c r="S12" s="1">
        <f t="shared" si="16"/>
        <v>485</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485</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184</v>
      </c>
      <c r="AT12" s="10">
        <f>AU12*AT$14</f>
        <v>0</v>
      </c>
      <c r="AU12" s="11">
        <f>AV12-AV11</f>
        <v>0</v>
      </c>
      <c r="AV12" s="11">
        <f>IF($U5=0,0,VLOOKUP("V",$G:$S,5,FALSE))</f>
        <v>0</v>
      </c>
      <c r="AW12" s="103"/>
    </row>
    <row r="13" spans="1:55" ht="12" customHeight="1" x14ac:dyDescent="0.15">
      <c r="A13" s="64">
        <f t="shared" si="2"/>
        <v>0</v>
      </c>
      <c r="B13" s="64">
        <f t="shared" si="3"/>
        <v>0</v>
      </c>
      <c r="C13" s="57">
        <f t="shared" si="15"/>
        <v>484</v>
      </c>
      <c r="F13" s="59">
        <f>IF(C13&lt;C$6,0,VLOOKUP(C13,index!$A:$M,13,0))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6">
        <f t="shared" si="7"/>
        <v>230</v>
      </c>
      <c r="S13" s="1">
        <f t="shared" si="16"/>
        <v>484</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484</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483</v>
      </c>
      <c r="F14" s="59">
        <f>IF(C14&lt;C$6,0,VLOOKUP(C14,index!$A:$M,13,0))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77" si="21">IF(L13="plus",IF(E14=0,"",CONCATENATE(E14,",")),IF(L13="basis",IF(E14=0,"",CONCATENATE(E14,",")),CONCATENATE(Q13,IF(E14=0,"",CONCATENATE(E14,", ")))))</f>
        <v/>
      </c>
      <c r="R14" s="196">
        <f t="shared" si="7"/>
        <v>230</v>
      </c>
      <c r="S14" s="1">
        <f t="shared" si="16"/>
        <v>483</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483</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482</v>
      </c>
      <c r="F15" s="59">
        <f>IF(C15&lt;C$6,0,VLOOKUP(C15,index!$A:$M,13,0))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6">
        <f t="shared" si="7"/>
        <v>230</v>
      </c>
      <c r="S15" s="1">
        <f t="shared" si="16"/>
        <v>482</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482</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481</v>
      </c>
      <c r="F16" s="59">
        <f>IF(C16&lt;C$6,0,VLOOKUP(C16,index!$A:$M,13,0))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6">
        <f t="shared" si="7"/>
        <v>230</v>
      </c>
      <c r="S16" s="1">
        <f t="shared" si="16"/>
        <v>481</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481</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480</v>
      </c>
      <c r="F17" s="59">
        <f>IF(C17&lt;C$6,0,VLOOKUP(C17,index!$A:$M,13,0))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6">
        <f t="shared" si="7"/>
        <v>230</v>
      </c>
      <c r="S17" s="1">
        <f t="shared" si="16"/>
        <v>480</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480</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479</v>
      </c>
      <c r="F18" s="59">
        <f>IF(C18&lt;C$6,0,VLOOKUP(C18,index!$A:$M,13,0))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6">
        <f t="shared" si="7"/>
        <v>230</v>
      </c>
      <c r="S18" s="1">
        <f t="shared" si="16"/>
        <v>479</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479</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478</v>
      </c>
      <c r="F19" s="59">
        <f>IF(C19&lt;C$6,0,VLOOKUP(C19,index!$A:$M,13,0))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6">
        <f t="shared" si="7"/>
        <v>230</v>
      </c>
      <c r="S19" s="1">
        <f t="shared" si="16"/>
        <v>478</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478</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1" si="22">BA19*$AT$22</f>
        <v>0</v>
      </c>
      <c r="BA19" s="128">
        <f>BB19-BB18</f>
        <v>0</v>
      </c>
      <c r="BB19" s="129">
        <f>IF($W4=0,0,VLOOKUP("Basis",$O:$T,6,FALSE))</f>
        <v>0</v>
      </c>
      <c r="BC19" s="117"/>
    </row>
    <row r="20" spans="1:56" ht="12" customHeight="1" thickTop="1" thickBot="1" x14ac:dyDescent="0.2">
      <c r="A20" s="64">
        <f t="shared" si="2"/>
        <v>0</v>
      </c>
      <c r="B20" s="64">
        <f t="shared" si="3"/>
        <v>0</v>
      </c>
      <c r="C20" s="57">
        <f t="shared" si="15"/>
        <v>477</v>
      </c>
      <c r="F20" s="59">
        <f>IF(C20&lt;C$6,0,VLOOKUP(C20,index!$A:$M,13,0))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6">
        <f t="shared" si="7"/>
        <v>230</v>
      </c>
      <c r="S20" s="1">
        <f t="shared" si="16"/>
        <v>477</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477</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476</v>
      </c>
      <c r="F21" s="59">
        <f>IF(C21&lt;C$6,0,VLOOKUP(C21,index!$A:$M,13,0))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6">
        <f t="shared" si="7"/>
        <v>230</v>
      </c>
      <c r="S21" s="1">
        <f t="shared" si="16"/>
        <v>476</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476</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si="22"/>
        <v>0</v>
      </c>
      <c r="BA21" s="131">
        <f>BB21-BB20</f>
        <v>0</v>
      </c>
      <c r="BB21" s="132">
        <f>IF(SUM(W3:W5)=0,0,IF(SUM(AZ18:AZ20)&lt;AZ22,1,0))</f>
        <v>0</v>
      </c>
      <c r="BC21" s="117"/>
    </row>
    <row r="22" spans="1:56" ht="12" customHeight="1" thickTop="1" thickBot="1" x14ac:dyDescent="0.2">
      <c r="A22" s="64">
        <f t="shared" si="2"/>
        <v>0</v>
      </c>
      <c r="B22" s="64">
        <f t="shared" si="3"/>
        <v>0</v>
      </c>
      <c r="C22" s="57">
        <f t="shared" si="15"/>
        <v>475</v>
      </c>
      <c r="F22" s="59">
        <f>IF(C22&lt;C$6,0,VLOOKUP(C22,index!$A:$M,13,0))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6">
        <f t="shared" si="7"/>
        <v>230</v>
      </c>
      <c r="S22" s="1">
        <f t="shared" si="16"/>
        <v>475</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475</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474</v>
      </c>
      <c r="F23" s="59">
        <f>IF(C23&lt;C$6,0,VLOOKUP(C23,index!$A:$M,13,0))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6">
        <f t="shared" si="7"/>
        <v>230</v>
      </c>
      <c r="S23" s="1">
        <f t="shared" si="16"/>
        <v>474</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474</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473</v>
      </c>
      <c r="F24" s="59">
        <f>IF(C24&lt;C$6,0,VLOOKUP(C24,index!$A:$M,13,0))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6">
        <f t="shared" si="7"/>
        <v>230</v>
      </c>
      <c r="S24" s="1">
        <f t="shared" si="16"/>
        <v>473</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473</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472</v>
      </c>
      <c r="F25" s="59">
        <f>IF(C25&lt;C$6,0,VLOOKUP(C25,index!$A:$M,13,0))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6">
        <f t="shared" si="7"/>
        <v>230</v>
      </c>
      <c r="S25" s="1">
        <f t="shared" si="16"/>
        <v>472</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472</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471</v>
      </c>
      <c r="F26" s="59">
        <f>IF(C26&lt;C$6,0,VLOOKUP(C26,index!$A:$M,13,0))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6">
        <f t="shared" si="7"/>
        <v>230</v>
      </c>
      <c r="S26" s="1">
        <f t="shared" si="16"/>
        <v>471</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471</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3">AZ18</f>
        <v>0</v>
      </c>
      <c r="BA26" s="128">
        <f t="shared" si="23"/>
        <v>0</v>
      </c>
      <c r="BB26" s="129">
        <f t="shared" si="23"/>
        <v>0</v>
      </c>
    </row>
    <row r="27" spans="1:56" ht="12" customHeight="1" thickTop="1" thickBot="1" x14ac:dyDescent="0.2">
      <c r="A27" s="64">
        <f t="shared" si="2"/>
        <v>0</v>
      </c>
      <c r="B27" s="64">
        <f t="shared" si="3"/>
        <v>0</v>
      </c>
      <c r="C27" s="57">
        <f t="shared" si="15"/>
        <v>470</v>
      </c>
      <c r="F27" s="59">
        <f>IF(C27&lt;C$6,0,VLOOKUP(C27,index!$A:$M,13,0))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6">
        <f t="shared" si="7"/>
        <v>230</v>
      </c>
      <c r="S27" s="1">
        <f t="shared" si="16"/>
        <v>470</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470</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4">AU19</f>
        <v>0</v>
      </c>
      <c r="AV27" s="124">
        <f t="shared" si="24"/>
        <v>0</v>
      </c>
      <c r="AW27" s="97"/>
      <c r="AX27" s="98"/>
      <c r="AY27" s="9">
        <f>IF(AY19=0,0,VLOOKUP("Basis",$O:$T,4,FALSE))</f>
        <v>0</v>
      </c>
      <c r="AZ27" s="9">
        <f t="shared" si="23"/>
        <v>0</v>
      </c>
      <c r="BA27" s="128">
        <f t="shared" si="23"/>
        <v>0</v>
      </c>
      <c r="BB27" s="129">
        <f t="shared" si="23"/>
        <v>0</v>
      </c>
    </row>
    <row r="28" spans="1:56" ht="12" customHeight="1" thickTop="1" thickBot="1" x14ac:dyDescent="0.2">
      <c r="A28" s="64">
        <f t="shared" si="2"/>
        <v>0</v>
      </c>
      <c r="B28" s="64">
        <f t="shared" si="3"/>
        <v>0</v>
      </c>
      <c r="C28" s="57">
        <f t="shared" si="15"/>
        <v>469</v>
      </c>
      <c r="F28" s="59">
        <f>IF(C28&lt;C$6,0,VLOOKUP(C28,index!$A:$M,13,0))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6">
        <f t="shared" si="7"/>
        <v>230</v>
      </c>
      <c r="S28" s="1">
        <f t="shared" si="16"/>
        <v>469</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469</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4"/>
        <v>0</v>
      </c>
      <c r="AV28" s="124">
        <f t="shared" si="24"/>
        <v>0</v>
      </c>
      <c r="AW28" s="97"/>
      <c r="AX28" s="98"/>
      <c r="AY28" s="9">
        <f>IF(AY20=0,0,VLOOKUP("Breedte",$O:$T,4,FALSE))</f>
        <v>0</v>
      </c>
      <c r="AZ28" s="9">
        <f t="shared" si="23"/>
        <v>0</v>
      </c>
      <c r="BA28" s="128">
        <f t="shared" si="23"/>
        <v>0</v>
      </c>
      <c r="BB28" s="129">
        <f t="shared" si="23"/>
        <v>0</v>
      </c>
    </row>
    <row r="29" spans="1:56" ht="12" customHeight="1" thickTop="1" thickBot="1" x14ac:dyDescent="0.2">
      <c r="A29" s="64">
        <f t="shared" si="2"/>
        <v>0</v>
      </c>
      <c r="B29" s="64">
        <f t="shared" si="3"/>
        <v>0</v>
      </c>
      <c r="C29" s="57">
        <f t="shared" si="15"/>
        <v>468</v>
      </c>
      <c r="F29" s="59">
        <f>IF(C29&lt;C$6,0,VLOOKUP(C29,index!$A:$M,13,0))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6">
        <f t="shared" si="7"/>
        <v>230</v>
      </c>
      <c r="S29" s="1">
        <f t="shared" si="16"/>
        <v>468</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468</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3"/>
        <v>0</v>
      </c>
      <c r="BA29" s="131">
        <f t="shared" si="23"/>
        <v>0</v>
      </c>
      <c r="BB29" s="132">
        <f t="shared" si="23"/>
        <v>0</v>
      </c>
    </row>
    <row r="30" spans="1:56" ht="12" customHeight="1" thickTop="1" thickBot="1" x14ac:dyDescent="0.2">
      <c r="A30" s="64">
        <f t="shared" si="2"/>
        <v>0</v>
      </c>
      <c r="B30" s="64">
        <f t="shared" si="3"/>
        <v>0</v>
      </c>
      <c r="C30" s="57">
        <f t="shared" si="15"/>
        <v>467</v>
      </c>
      <c r="F30" s="59">
        <f>IF(C30&lt;C$6,0,VLOOKUP(C30,index!$A:$M,13,0))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6">
        <f t="shared" si="7"/>
        <v>230</v>
      </c>
      <c r="S30" s="1">
        <f t="shared" si="16"/>
        <v>467</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467</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466</v>
      </c>
      <c r="F31" s="59">
        <f>IF(C31&lt;C$6,0,VLOOKUP(C31,index!$A:$M,13,0))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6">
        <f t="shared" si="7"/>
        <v>230</v>
      </c>
      <c r="S31" s="1">
        <f t="shared" si="16"/>
        <v>466</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466</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465</v>
      </c>
      <c r="F32" s="59">
        <f>IF(C32&lt;C$6,0,VLOOKUP(C32,index!$A:$M,13,0))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6">
        <f t="shared" si="7"/>
        <v>230</v>
      </c>
      <c r="S32" s="1">
        <f t="shared" si="16"/>
        <v>465</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465</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464</v>
      </c>
      <c r="F33" s="59">
        <f>IF(C33&lt;C$6,0,VLOOKUP(C33,index!$A:$M,13,0))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6">
        <f t="shared" si="7"/>
        <v>230</v>
      </c>
      <c r="S33" s="1">
        <f t="shared" si="16"/>
        <v>464</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464</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0" t="str">
        <f>IFERROR(VLOOKUP(AQ32,L$8:Q$500,6,FALSE),"-")</f>
        <v>-</v>
      </c>
      <c r="AR33" s="201"/>
      <c r="AS33" s="201"/>
      <c r="AT33" s="201"/>
      <c r="AU33" s="201"/>
      <c r="AV33" s="201"/>
      <c r="AW33" s="201"/>
      <c r="AX33" s="201"/>
      <c r="AY33" s="201"/>
      <c r="AZ33" s="201"/>
      <c r="BA33" s="201"/>
      <c r="BB33" s="202"/>
    </row>
    <row r="34" spans="1:54" ht="12" customHeight="1" x14ac:dyDescent="0.15">
      <c r="A34" s="64">
        <f t="shared" si="2"/>
        <v>0</v>
      </c>
      <c r="B34" s="64">
        <f t="shared" si="3"/>
        <v>0</v>
      </c>
      <c r="C34" s="57">
        <f t="shared" si="15"/>
        <v>463</v>
      </c>
      <c r="F34" s="59">
        <f>IF(C34&lt;C$6,0,VLOOKUP(C34,index!$A:$M,13,0))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6">
        <f t="shared" si="7"/>
        <v>230</v>
      </c>
      <c r="S34" s="1">
        <f t="shared" si="16"/>
        <v>463</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463</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0"/>
      <c r="AR34" s="201"/>
      <c r="AS34" s="201"/>
      <c r="AT34" s="201"/>
      <c r="AU34" s="201"/>
      <c r="AV34" s="201"/>
      <c r="AW34" s="201"/>
      <c r="AX34" s="201"/>
      <c r="AY34" s="201"/>
      <c r="AZ34" s="201"/>
      <c r="BA34" s="201"/>
      <c r="BB34" s="202"/>
    </row>
    <row r="35" spans="1:54" ht="12" customHeight="1" x14ac:dyDescent="0.15">
      <c r="A35" s="64">
        <f t="shared" si="2"/>
        <v>0</v>
      </c>
      <c r="B35" s="64">
        <f t="shared" si="3"/>
        <v>0</v>
      </c>
      <c r="C35" s="57">
        <f t="shared" si="15"/>
        <v>462</v>
      </c>
      <c r="F35" s="59">
        <f>IF(C35&lt;C$6,0,VLOOKUP(C35,index!$A:$M,13,0))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6">
        <f t="shared" si="7"/>
        <v>230</v>
      </c>
      <c r="S35" s="1">
        <f t="shared" si="16"/>
        <v>462</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462</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461</v>
      </c>
      <c r="F36" s="59">
        <f>IF(C36&lt;C$6,0,VLOOKUP(C36,index!$A:$M,13,0))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6">
        <f t="shared" si="7"/>
        <v>230</v>
      </c>
      <c r="S36" s="1">
        <f t="shared" si="16"/>
        <v>461</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461</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0" t="str">
        <f>IFERROR(VLOOKUP(AQ35,L$8:Q$500,6,FALSE),"-")</f>
        <v>-</v>
      </c>
      <c r="AR36" s="201"/>
      <c r="AS36" s="201"/>
      <c r="AT36" s="201"/>
      <c r="AU36" s="201"/>
      <c r="AV36" s="201"/>
      <c r="AW36" s="201"/>
      <c r="AX36" s="201"/>
      <c r="AY36" s="201"/>
      <c r="AZ36" s="201"/>
      <c r="BA36" s="201"/>
      <c r="BB36" s="202"/>
    </row>
    <row r="37" spans="1:54" ht="12" customHeight="1" x14ac:dyDescent="0.15">
      <c r="A37" s="64">
        <f t="shared" si="2"/>
        <v>0</v>
      </c>
      <c r="B37" s="64">
        <f t="shared" si="3"/>
        <v>0</v>
      </c>
      <c r="C37" s="57">
        <f t="shared" si="15"/>
        <v>460</v>
      </c>
      <c r="F37" s="59">
        <f>IF(C37&lt;C$6,0,VLOOKUP(C37,index!$A:$M,13,0))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6">
        <f t="shared" si="7"/>
        <v>230</v>
      </c>
      <c r="S37" s="1">
        <f t="shared" si="16"/>
        <v>460</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460</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0"/>
      <c r="AR37" s="201"/>
      <c r="AS37" s="201"/>
      <c r="AT37" s="201"/>
      <c r="AU37" s="201"/>
      <c r="AV37" s="201"/>
      <c r="AW37" s="201"/>
      <c r="AX37" s="201"/>
      <c r="AY37" s="201"/>
      <c r="AZ37" s="201"/>
      <c r="BA37" s="201"/>
      <c r="BB37" s="202"/>
    </row>
    <row r="38" spans="1:54" ht="12" customHeight="1" x14ac:dyDescent="0.15">
      <c r="A38" s="64">
        <f t="shared" si="2"/>
        <v>0</v>
      </c>
      <c r="B38" s="64">
        <f t="shared" si="3"/>
        <v>0</v>
      </c>
      <c r="C38" s="57">
        <f t="shared" si="15"/>
        <v>459</v>
      </c>
      <c r="F38" s="59">
        <f>IF(C38&lt;C$6,0,VLOOKUP(C38,index!$A:$M,13,0))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6">
        <f t="shared" si="7"/>
        <v>230</v>
      </c>
      <c r="S38" s="1">
        <f t="shared" si="16"/>
        <v>459</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459</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0"/>
      <c r="AR38" s="201"/>
      <c r="AS38" s="201"/>
      <c r="AT38" s="201"/>
      <c r="AU38" s="201"/>
      <c r="AV38" s="201"/>
      <c r="AW38" s="201"/>
      <c r="AX38" s="201"/>
      <c r="AY38" s="201"/>
      <c r="AZ38" s="201"/>
      <c r="BA38" s="201"/>
      <c r="BB38" s="202"/>
    </row>
    <row r="39" spans="1:54" ht="12" customHeight="1" x14ac:dyDescent="0.15">
      <c r="A39" s="64">
        <f t="shared" si="2"/>
        <v>0</v>
      </c>
      <c r="B39" s="64">
        <f t="shared" si="3"/>
        <v>0</v>
      </c>
      <c r="C39" s="57">
        <f t="shared" si="15"/>
        <v>458</v>
      </c>
      <c r="F39" s="59">
        <f>IF(C39&lt;C$6,0,VLOOKUP(C39,index!$A:$M,13,0))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6">
        <f t="shared" si="7"/>
        <v>230</v>
      </c>
      <c r="S39" s="1">
        <f t="shared" si="16"/>
        <v>458</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458</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457</v>
      </c>
      <c r="F40" s="59">
        <f>IF(C40&lt;C$6,0,VLOOKUP(C40,index!$A:$M,13,0))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si="0"/>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6">
        <f t="shared" si="7"/>
        <v>230</v>
      </c>
      <c r="S40" s="1">
        <f t="shared" si="16"/>
        <v>457</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457</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0" t="str">
        <f>IFERROR(VLOOKUP(AQ39,L$8:Q$500,6,FALSE),"-")</f>
        <v>-</v>
      </c>
      <c r="AR40" s="201"/>
      <c r="AS40" s="201"/>
      <c r="AT40" s="201"/>
      <c r="AU40" s="201"/>
      <c r="AV40" s="201"/>
      <c r="AW40" s="201"/>
      <c r="AX40" s="201"/>
      <c r="AY40" s="201"/>
      <c r="AZ40" s="201"/>
      <c r="BA40" s="201"/>
      <c r="BB40" s="202"/>
    </row>
    <row r="41" spans="1:54" ht="12" customHeight="1" thickBot="1" x14ac:dyDescent="0.2">
      <c r="A41" s="64">
        <f t="shared" si="2"/>
        <v>0</v>
      </c>
      <c r="B41" s="64">
        <f t="shared" si="3"/>
        <v>0</v>
      </c>
      <c r="C41" s="57">
        <f t="shared" si="15"/>
        <v>456</v>
      </c>
      <c r="F41" s="59">
        <f>IF(C41&lt;C$6,0,VLOOKUP(C41,index!$A:$M,13,0))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0"/>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6">
        <f t="shared" si="7"/>
        <v>230</v>
      </c>
      <c r="S41" s="1">
        <f t="shared" si="16"/>
        <v>456</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456</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3"/>
      <c r="AR41" s="204"/>
      <c r="AS41" s="204"/>
      <c r="AT41" s="204"/>
      <c r="AU41" s="204"/>
      <c r="AV41" s="204"/>
      <c r="AW41" s="204"/>
      <c r="AX41" s="204"/>
      <c r="AY41" s="204"/>
      <c r="AZ41" s="204"/>
      <c r="BA41" s="204"/>
      <c r="BB41" s="205"/>
    </row>
    <row r="42" spans="1:54" ht="12" customHeight="1" thickTop="1" x14ac:dyDescent="0.15">
      <c r="A42" s="64">
        <f t="shared" si="2"/>
        <v>0</v>
      </c>
      <c r="B42" s="64">
        <f t="shared" si="3"/>
        <v>0</v>
      </c>
      <c r="C42" s="57">
        <f t="shared" si="15"/>
        <v>455</v>
      </c>
      <c r="F42" s="59">
        <f>IF(C42&lt;C$6,0,VLOOKUP(C42,index!$A:$M,13,0))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0"/>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6">
        <f t="shared" si="7"/>
        <v>230</v>
      </c>
      <c r="S42" s="1">
        <f t="shared" si="16"/>
        <v>455</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455</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454</v>
      </c>
      <c r="F43" s="59">
        <f>IF(C43&lt;C$6,0,VLOOKUP(C43,index!$A:$M,13,0))</f>
        <v>230</v>
      </c>
      <c r="G43" s="57" t="str">
        <f t="shared" si="4"/>
        <v/>
      </c>
      <c r="I43" s="66" t="str">
        <f t="shared" si="5"/>
        <v/>
      </c>
      <c r="J43" s="61" t="str">
        <f>IF(I43="A",$K43,IF(I43="B",$K43-SUM(J$8:J42),IF(I43="C",$K43-SUM(J$8:J42),IF(I43="D",$K43-SUM(J$8:J42),IF(I43="E",1-SUM(J$8:J42)," ")))))</f>
        <v xml:space="preserve"> </v>
      </c>
      <c r="K43" s="58">
        <f>IF(C$4=0,0,(SUM(D$8:D43)/C$4))</f>
        <v>0</v>
      </c>
      <c r="L43" s="62" t="str">
        <f t="shared" si="0"/>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6">
        <f t="shared" si="7"/>
        <v>230</v>
      </c>
      <c r="S43" s="1">
        <f t="shared" si="16"/>
        <v>454</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454</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453</v>
      </c>
      <c r="F44" s="59">
        <f>IF(C44&lt;C$6,0,VLOOKUP(C44,index!$A:$M,13,0))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0"/>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6">
        <f t="shared" si="7"/>
        <v>230</v>
      </c>
      <c r="S44" s="1">
        <f t="shared" si="16"/>
        <v>453</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453</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452</v>
      </c>
      <c r="F45" s="59">
        <f>IF(C45&lt;C$6,0,VLOOKUP(C45,index!$A:$M,13,0))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0"/>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6">
        <f t="shared" si="7"/>
        <v>230</v>
      </c>
      <c r="S45" s="1">
        <f t="shared" si="16"/>
        <v>452</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452</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451</v>
      </c>
      <c r="F46" s="59">
        <f>IF(C46&lt;C$6,0,VLOOKUP(C46,index!$A:$M,13,0))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0"/>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si="21"/>
        <v/>
      </c>
      <c r="R46" s="196">
        <f t="shared" si="7"/>
        <v>230</v>
      </c>
      <c r="S46" s="1">
        <f t="shared" si="16"/>
        <v>451</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451</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450</v>
      </c>
      <c r="F47" s="59">
        <f>IF(C47&lt;C$6,0,VLOOKUP(C47,index!$A:$M,13,0))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0"/>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1"/>
        <v/>
      </c>
      <c r="R47" s="196">
        <f t="shared" si="7"/>
        <v>230</v>
      </c>
      <c r="S47" s="1">
        <f t="shared" si="16"/>
        <v>450</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450</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449</v>
      </c>
      <c r="F48" s="59">
        <f>IF(C48&lt;C$6,0,VLOOKUP(C48,index!$A:$M,13,0))</f>
        <v>230</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0"/>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1"/>
        <v/>
      </c>
      <c r="R48" s="196">
        <f t="shared" si="7"/>
        <v>230</v>
      </c>
      <c r="S48" s="1">
        <f t="shared" si="16"/>
        <v>449</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449</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448</v>
      </c>
      <c r="F49" s="59">
        <f>IF(C49&lt;C$6,0,VLOOKUP(C49,index!$A:$M,13,0))</f>
        <v>230</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0"/>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1"/>
        <v/>
      </c>
      <c r="R49" s="196">
        <f t="shared" si="7"/>
        <v>230</v>
      </c>
      <c r="S49" s="1">
        <f t="shared" si="16"/>
        <v>448</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448</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447</v>
      </c>
      <c r="F50" s="59">
        <f>IF(C50&lt;C$6,0,VLOOKUP(C50,index!$A:$M,13,0))</f>
        <v>230</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0"/>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1"/>
        <v/>
      </c>
      <c r="R50" s="196">
        <f t="shared" si="7"/>
        <v>230</v>
      </c>
      <c r="S50" s="1">
        <f t="shared" si="16"/>
        <v>447</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447</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446</v>
      </c>
      <c r="F51" s="59">
        <f>IF(C51&lt;C$6,0,VLOOKUP(C51,index!$A:$M,13,0))</f>
        <v>230</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0"/>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1"/>
        <v/>
      </c>
      <c r="R51" s="196">
        <f t="shared" si="7"/>
        <v>230</v>
      </c>
      <c r="S51" s="1">
        <f t="shared" si="16"/>
        <v>446</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446</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445</v>
      </c>
      <c r="F52" s="59">
        <f>IF(C52&lt;C$6,0,VLOOKUP(C52,index!$A:$M,13,0))</f>
        <v>230</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0"/>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1"/>
        <v/>
      </c>
      <c r="R52" s="196">
        <f t="shared" si="7"/>
        <v>230</v>
      </c>
      <c r="S52" s="1">
        <f t="shared" si="16"/>
        <v>445</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445</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444</v>
      </c>
      <c r="F53" s="59">
        <f>IF(C53&lt;C$6,0,VLOOKUP(C53,index!$A:$M,13,0))</f>
        <v>230</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0"/>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1"/>
        <v/>
      </c>
      <c r="R53" s="196">
        <f t="shared" si="7"/>
        <v>230</v>
      </c>
      <c r="S53" s="1">
        <f t="shared" si="16"/>
        <v>444</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444</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443</v>
      </c>
      <c r="F54" s="59">
        <f>IF(C54&lt;C$6,0,VLOOKUP(C54,index!$A:$M,13,0))</f>
        <v>230</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0"/>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1"/>
        <v/>
      </c>
      <c r="R54" s="196">
        <f t="shared" si="7"/>
        <v>230</v>
      </c>
      <c r="S54" s="1">
        <f t="shared" si="16"/>
        <v>443</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443</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442</v>
      </c>
      <c r="F55" s="59">
        <f>IF(C55&lt;C$6,0,VLOOKUP(C55,index!$A:$M,13,0))</f>
        <v>230</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0"/>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1"/>
        <v/>
      </c>
      <c r="R55" s="196">
        <f t="shared" si="7"/>
        <v>230</v>
      </c>
      <c r="S55" s="1">
        <f t="shared" si="16"/>
        <v>442</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442</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441</v>
      </c>
      <c r="F56" s="59">
        <f>IF(C56&lt;C$6,0,VLOOKUP(C56,index!$A:$M,13,0))</f>
        <v>230</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0"/>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1"/>
        <v/>
      </c>
      <c r="R56" s="196">
        <f t="shared" si="7"/>
        <v>230</v>
      </c>
      <c r="S56" s="1">
        <f t="shared" si="16"/>
        <v>441</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441</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440</v>
      </c>
      <c r="F57" s="59">
        <f>IF(C57&lt;C$6,0,VLOOKUP(C57,index!$A:$M,13,0))</f>
        <v>230</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0"/>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1"/>
        <v/>
      </c>
      <c r="R57" s="196">
        <f t="shared" si="7"/>
        <v>230</v>
      </c>
      <c r="S57" s="1">
        <f t="shared" si="16"/>
        <v>440</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440</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439</v>
      </c>
      <c r="F58" s="59">
        <f>IF(C58&lt;C$6,0,VLOOKUP(C58,index!$A:$M,13,0))</f>
        <v>230</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0"/>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1"/>
        <v/>
      </c>
      <c r="R58" s="196">
        <f t="shared" si="7"/>
        <v>230</v>
      </c>
      <c r="S58" s="1">
        <f t="shared" si="16"/>
        <v>439</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439</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438</v>
      </c>
      <c r="F59" s="59">
        <f>IF(C59&lt;C$6,0,VLOOKUP(C59,index!$A:$M,13,0))</f>
        <v>230</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0"/>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1"/>
        <v/>
      </c>
      <c r="R59" s="196">
        <f t="shared" si="7"/>
        <v>230</v>
      </c>
      <c r="S59" s="1">
        <f t="shared" si="16"/>
        <v>438</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438</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437</v>
      </c>
      <c r="F60" s="59">
        <f>IF(C60&lt;C$6,0,VLOOKUP(C60,index!$A:$M,13,0))</f>
        <v>230</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0"/>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1"/>
        <v/>
      </c>
      <c r="R60" s="196">
        <f t="shared" si="7"/>
        <v>230</v>
      </c>
      <c r="S60" s="1">
        <f t="shared" si="16"/>
        <v>437</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437</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436</v>
      </c>
      <c r="F61" s="59">
        <f>IF(C61&lt;C$6,0,VLOOKUP(C61,index!$A:$M,13,0))</f>
        <v>230</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0"/>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1"/>
        <v/>
      </c>
      <c r="R61" s="196">
        <f t="shared" si="7"/>
        <v>230</v>
      </c>
      <c r="S61" s="1">
        <f t="shared" si="16"/>
        <v>436</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436</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435</v>
      </c>
      <c r="F62" s="59">
        <f>IF(C62&lt;C$6,0,VLOOKUP(C62,index!$A:$M,13,0))</f>
        <v>230</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0"/>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1"/>
        <v/>
      </c>
      <c r="R62" s="196">
        <f t="shared" si="7"/>
        <v>230</v>
      </c>
      <c r="S62" s="1">
        <f t="shared" si="16"/>
        <v>435</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435</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434</v>
      </c>
      <c r="F63" s="59">
        <f>IF(C63&lt;C$6,0,VLOOKUP(C63,index!$A:$M,13,0))</f>
        <v>230</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0"/>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1"/>
        <v/>
      </c>
      <c r="R63" s="196">
        <f t="shared" si="7"/>
        <v>230</v>
      </c>
      <c r="S63" s="1">
        <f t="shared" si="16"/>
        <v>434</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434</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433</v>
      </c>
      <c r="F64" s="59">
        <f>IF(C64&lt;C$6,0,VLOOKUP(C64,index!$A:$M,13,0))</f>
        <v>230</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0"/>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1"/>
        <v/>
      </c>
      <c r="R64" s="196">
        <f t="shared" si="7"/>
        <v>230</v>
      </c>
      <c r="S64" s="1">
        <f t="shared" si="16"/>
        <v>433</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433</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432</v>
      </c>
      <c r="F65" s="59">
        <f>IF(C65&lt;C$6,0,VLOOKUP(C65,index!$A:$M,13,0))</f>
        <v>230</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0"/>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1"/>
        <v/>
      </c>
      <c r="R65" s="196">
        <f t="shared" si="7"/>
        <v>230</v>
      </c>
      <c r="S65" s="1">
        <f t="shared" si="16"/>
        <v>432</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432</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431</v>
      </c>
      <c r="F66" s="59">
        <f>IF(C66&lt;C$6,0,VLOOKUP(C66,index!$A:$M,13,0))</f>
        <v>230</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0"/>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1"/>
        <v/>
      </c>
      <c r="R66" s="196">
        <f t="shared" si="7"/>
        <v>230</v>
      </c>
      <c r="S66" s="1">
        <f t="shared" si="16"/>
        <v>431</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431</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430</v>
      </c>
      <c r="F67" s="59">
        <f>IF(C67&lt;C$6,0,VLOOKUP(C67,index!$A:$M,13,0))</f>
        <v>230</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0"/>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1"/>
        <v/>
      </c>
      <c r="R67" s="196">
        <f t="shared" si="7"/>
        <v>230</v>
      </c>
      <c r="S67" s="1">
        <f t="shared" si="16"/>
        <v>430</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430</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429</v>
      </c>
      <c r="F68" s="59">
        <f>IF(C68&lt;C$6,0,VLOOKUP(C68,index!$A:$M,13,0))</f>
        <v>230</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0"/>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1"/>
        <v/>
      </c>
      <c r="R68" s="196">
        <f t="shared" si="7"/>
        <v>230</v>
      </c>
      <c r="S68" s="1">
        <f t="shared" si="16"/>
        <v>429</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429</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428</v>
      </c>
      <c r="F69" s="59">
        <f>IF(C69&lt;C$6,0,VLOOKUP(C69,index!$A:$M,13,0))</f>
        <v>230</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0"/>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1"/>
        <v/>
      </c>
      <c r="R69" s="196">
        <f t="shared" si="7"/>
        <v>230</v>
      </c>
      <c r="S69" s="1">
        <f t="shared" si="16"/>
        <v>428</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428</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427</v>
      </c>
      <c r="F70" s="59">
        <f>IF(C70&lt;C$6,0,VLOOKUP(C70,index!$A:$M,13,0))</f>
        <v>230</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0"/>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1"/>
        <v/>
      </c>
      <c r="R70" s="196">
        <f t="shared" si="7"/>
        <v>230</v>
      </c>
      <c r="S70" s="1">
        <f t="shared" si="16"/>
        <v>427</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427</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426</v>
      </c>
      <c r="F71" s="59">
        <f>IF(C71&lt;C$6,0,VLOOKUP(C71,index!$A:$M,13,0))</f>
        <v>230</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0"/>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1"/>
        <v/>
      </c>
      <c r="R71" s="196">
        <f t="shared" si="7"/>
        <v>230</v>
      </c>
      <c r="S71" s="1">
        <f t="shared" si="16"/>
        <v>426</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426</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425</v>
      </c>
      <c r="F72" s="59">
        <f>IF(C72&lt;C$6,0,VLOOKUP(C72,index!$A:$M,13,0))</f>
        <v>230</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ref="L72:L135" si="25">IF(U72=2,"Plus",IF(W72=2,"Basis",IF(X72=2,"Breedte"," ")))</f>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1"/>
        <v/>
      </c>
      <c r="R72" s="196">
        <f t="shared" si="7"/>
        <v>230</v>
      </c>
      <c r="S72" s="1">
        <f t="shared" si="16"/>
        <v>425</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425</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6">IF(I73="A",25,IF(I73="B",25,IF(I73="C",25,IF(I73="D",15,IF(I73="E",10,0)))))</f>
        <v>0</v>
      </c>
      <c r="B73" s="64">
        <f t="shared" ref="B73:B136" si="27">IF(G73="I",20,IF(G73="II",20,IF(G73="III",20,IF(G73="IV",20,IF(G73="V",20,0)))))</f>
        <v>0</v>
      </c>
      <c r="C73" s="57">
        <f t="shared" si="15"/>
        <v>424</v>
      </c>
      <c r="F73" s="59">
        <f>IF(C73&lt;C$6,0,VLOOKUP(C73,index!$A:$M,13,0))</f>
        <v>230</v>
      </c>
      <c r="G73" s="57" t="str">
        <f t="shared" ref="G73:G136" si="28">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29">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si="25"/>
        <v xml:space="preserve"> </v>
      </c>
      <c r="M73" s="58" t="str">
        <f>IF(U73=2,K73,IF(W73=2,K73-SUM(M$8:M72),IF(X73=2,K73-SUM(M$8:M72),IF(X72=2,1-SUM(M$8:M72)," "))))</f>
        <v xml:space="preserve"> </v>
      </c>
      <c r="N73" s="58" t="str">
        <f t="shared" ref="N73:N136" si="30">IF(OR(O73="Plus",O73="Basis",O73="Breedte"),K73," ")</f>
        <v xml:space="preserve"> </v>
      </c>
      <c r="P73" s="58" t="str">
        <f>IF(O73="Plus",$K73,IF(O73="Basis",$K73-SUM(P$8:P72),IF(O73="Breedte",$K73-SUM(P$8:P72),IF(O72="Breedte",1-SUM(P$8:P72)," "))))</f>
        <v xml:space="preserve"> </v>
      </c>
      <c r="Q73" s="56" t="str">
        <f t="shared" si="21"/>
        <v/>
      </c>
      <c r="R73" s="196">
        <f t="shared" ref="R73:R136" si="31">F73</f>
        <v>230</v>
      </c>
      <c r="S73" s="1">
        <f t="shared" si="16"/>
        <v>424</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424</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4">
        <f t="shared" si="26"/>
        <v>0</v>
      </c>
      <c r="B74" s="64">
        <f t="shared" si="27"/>
        <v>0</v>
      </c>
      <c r="C74" s="57">
        <f t="shared" ref="C74:C137" si="39">IF(C73-1&lt;C$6,C$6-1,C73-1)</f>
        <v>423</v>
      </c>
      <c r="F74" s="59">
        <f>IF(C74&lt;C$6,0,VLOOKUP(C74,index!$A:$M,13,0))</f>
        <v>230</v>
      </c>
      <c r="G74" s="57" t="str">
        <f t="shared" si="28"/>
        <v/>
      </c>
      <c r="H74" s="58" t="str">
        <f>IF(G74="I",$K74,IF(G74="II",$K74-SUM(H$8:H73),IF(G74="III",$K74-SUM(H$8:H73),IF(G74="IV",$K74-SUM(H$8:H73),IF(G74="V",1-SUM(H$8:H73)," ")))))</f>
        <v xml:space="preserve"> </v>
      </c>
      <c r="I74" s="66" t="str">
        <f t="shared" si="29"/>
        <v/>
      </c>
      <c r="J74" s="61" t="str">
        <f>IF(I74="A",$K74,IF(I74="B",$K74-SUM(J$8:J73),IF(I74="C",$K74-SUM(J$8:J73),IF(I74="D",$K74-SUM(J$8:J73),IF(I74="E",1-SUM(J$8:J73)," ")))))</f>
        <v xml:space="preserve"> </v>
      </c>
      <c r="K74" s="58">
        <f>IF(C$4=0,0,(SUM(D$8:D74)/C$4))</f>
        <v>0</v>
      </c>
      <c r="L74" s="62" t="str">
        <f t="shared" si="25"/>
        <v xml:space="preserve"> </v>
      </c>
      <c r="M74" s="58" t="str">
        <f>IF(U74=2,K74,IF(W74=2,K74-SUM(M$8:M73),IF(X74=2,K74-SUM(M$8:M73),IF(X73=2,1-SUM(M$8:M73)," "))))</f>
        <v xml:space="preserve"> </v>
      </c>
      <c r="N74" s="58" t="str">
        <f t="shared" si="30"/>
        <v xml:space="preserve"> </v>
      </c>
      <c r="P74" s="58" t="str">
        <f>IF(O74="Plus",$K74,IF(O74="Basis",$K74-SUM(P$8:P73),IF(O74="Breedte",$K74-SUM(P$8:P73),IF(O73="Breedte",1-SUM(P$8:P73)," "))))</f>
        <v xml:space="preserve"> </v>
      </c>
      <c r="Q74" s="56" t="str">
        <f t="shared" si="21"/>
        <v/>
      </c>
      <c r="R74" s="196">
        <f t="shared" si="31"/>
        <v>230</v>
      </c>
      <c r="S74" s="1">
        <f t="shared" ref="S74:S137" si="40">C74</f>
        <v>423</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423</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4">
        <f t="shared" si="26"/>
        <v>0</v>
      </c>
      <c r="B75" s="64">
        <f t="shared" si="27"/>
        <v>0</v>
      </c>
      <c r="C75" s="57">
        <f t="shared" si="39"/>
        <v>422</v>
      </c>
      <c r="F75" s="59">
        <f>IF(C75&lt;C$6,0,VLOOKUP(C75,index!$A:$M,13,0))</f>
        <v>230</v>
      </c>
      <c r="G75" s="57" t="str">
        <f t="shared" si="28"/>
        <v/>
      </c>
      <c r="H75" s="58" t="str">
        <f>IF(G75="I",$K75,IF(G75="II",$K75-SUM(H$8:H74),IF(G75="III",$K75-SUM(H$8:H74),IF(G75="IV",$K75-SUM(H$8:H74),IF(G75="V",1-SUM(H$8:H74)," ")))))</f>
        <v xml:space="preserve"> </v>
      </c>
      <c r="I75" s="66" t="str">
        <f t="shared" si="29"/>
        <v/>
      </c>
      <c r="J75" s="61" t="str">
        <f>IF(I75="A",$K75,IF(I75="B",$K75-SUM(J$8:J74),IF(I75="C",$K75-SUM(J$8:J74),IF(I75="D",$K75-SUM(J$8:J74),IF(I75="E",1-SUM(J$8:J74)," ")))))</f>
        <v xml:space="preserve"> </v>
      </c>
      <c r="K75" s="58">
        <f>IF(C$4=0,0,(SUM(D$8:D75)/C$4))</f>
        <v>0</v>
      </c>
      <c r="L75" s="62" t="str">
        <f t="shared" si="25"/>
        <v xml:space="preserve"> </v>
      </c>
      <c r="M75" s="58" t="str">
        <f>IF(U75=2,K75,IF(W75=2,K75-SUM(M$8:M74),IF(X75=2,K75-SUM(M$8:M74),IF(X74=2,1-SUM(M$8:M74)," "))))</f>
        <v xml:space="preserve"> </v>
      </c>
      <c r="N75" s="58" t="str">
        <f t="shared" si="30"/>
        <v xml:space="preserve"> </v>
      </c>
      <c r="P75" s="58" t="str">
        <f>IF(O75="Plus",$K75,IF(O75="Basis",$K75-SUM(P$8:P74),IF(O75="Breedte",$K75-SUM(P$8:P74),IF(O74="Breedte",1-SUM(P$8:P74)," "))))</f>
        <v xml:space="preserve"> </v>
      </c>
      <c r="Q75" s="56" t="str">
        <f t="shared" si="21"/>
        <v/>
      </c>
      <c r="R75" s="196">
        <f t="shared" si="31"/>
        <v>230</v>
      </c>
      <c r="S75" s="1">
        <f t="shared" si="40"/>
        <v>422</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422</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4">
        <f t="shared" si="26"/>
        <v>0</v>
      </c>
      <c r="B76" s="64">
        <f t="shared" si="27"/>
        <v>0</v>
      </c>
      <c r="C76" s="57">
        <f t="shared" si="39"/>
        <v>421</v>
      </c>
      <c r="F76" s="59">
        <f>IF(C76&lt;C$6,0,VLOOKUP(C76,index!$A:$M,13,0))</f>
        <v>230</v>
      </c>
      <c r="G76" s="57" t="str">
        <f t="shared" si="28"/>
        <v/>
      </c>
      <c r="H76" s="58" t="str">
        <f>IF(G76="I",$K76,IF(G76="II",$K76-SUM(H$8:H75),IF(G76="III",$K76-SUM(H$8:H75),IF(G76="IV",$K76-SUM(H$8:H75),IF(G76="V",1-SUM(H$8:H75)," ")))))</f>
        <v xml:space="preserve"> </v>
      </c>
      <c r="I76" s="66" t="str">
        <f t="shared" si="29"/>
        <v/>
      </c>
      <c r="J76" s="61" t="str">
        <f>IF(I76="A",$K76,IF(I76="B",$K76-SUM(J$8:J75),IF(I76="C",$K76-SUM(J$8:J75),IF(I76="D",$K76-SUM(J$8:J75),IF(I76="E",1-SUM(J$8:J75)," ")))))</f>
        <v xml:space="preserve"> </v>
      </c>
      <c r="K76" s="58">
        <f>IF(C$4=0,0,(SUM(D$8:D76)/C$4))</f>
        <v>0</v>
      </c>
      <c r="L76" s="62" t="str">
        <f t="shared" si="25"/>
        <v xml:space="preserve"> </v>
      </c>
      <c r="M76" s="58" t="str">
        <f>IF(U76=2,K76,IF(W76=2,K76-SUM(M$8:M75),IF(X76=2,K76-SUM(M$8:M75),IF(X75=2,1-SUM(M$8:M75)," "))))</f>
        <v xml:space="preserve"> </v>
      </c>
      <c r="N76" s="58" t="str">
        <f t="shared" si="30"/>
        <v xml:space="preserve"> </v>
      </c>
      <c r="P76" s="58" t="str">
        <f>IF(O76="Plus",$K76,IF(O76="Basis",$K76-SUM(P$8:P75),IF(O76="Breedte",$K76-SUM(P$8:P75),IF(O75="Breedte",1-SUM(P$8:P75)," "))))</f>
        <v xml:space="preserve"> </v>
      </c>
      <c r="Q76" s="56" t="str">
        <f t="shared" si="21"/>
        <v/>
      </c>
      <c r="R76" s="196">
        <f t="shared" si="31"/>
        <v>230</v>
      </c>
      <c r="S76" s="1">
        <f t="shared" si="40"/>
        <v>421</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421</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4">
        <f t="shared" si="26"/>
        <v>0</v>
      </c>
      <c r="B77" s="64">
        <f t="shared" si="27"/>
        <v>0</v>
      </c>
      <c r="C77" s="57">
        <f t="shared" si="39"/>
        <v>420</v>
      </c>
      <c r="F77" s="59">
        <f>IF(C77&lt;C$6,0,VLOOKUP(C77,index!$A:$M,13,0))</f>
        <v>230</v>
      </c>
      <c r="G77" s="57" t="str">
        <f t="shared" si="28"/>
        <v/>
      </c>
      <c r="H77" s="58" t="str">
        <f>IF(G77="I",$K77,IF(G77="II",$K77-SUM(H$8:H76),IF(G77="III",$K77-SUM(H$8:H76),IF(G77="IV",$K77-SUM(H$8:H76),IF(G77="V",1-SUM(H$8:H76)," ")))))</f>
        <v xml:space="preserve"> </v>
      </c>
      <c r="I77" s="66" t="str">
        <f t="shared" si="29"/>
        <v/>
      </c>
      <c r="J77" s="61" t="str">
        <f>IF(I77="A",$K77,IF(I77="B",$K77-SUM(J$8:J76),IF(I77="C",$K77-SUM(J$8:J76),IF(I77="D",$K77-SUM(J$8:J76),IF(I77="E",1-SUM(J$8:J76)," ")))))</f>
        <v xml:space="preserve"> </v>
      </c>
      <c r="K77" s="58">
        <f>IF(C$4=0,0,(SUM(D$8:D77)/C$4))</f>
        <v>0</v>
      </c>
      <c r="L77" s="62" t="str">
        <f t="shared" si="25"/>
        <v xml:space="preserve"> </v>
      </c>
      <c r="M77" s="58" t="str">
        <f>IF(U77=2,K77,IF(W77=2,K77-SUM(M$8:M76),IF(X77=2,K77-SUM(M$8:M76),IF(X76=2,1-SUM(M$8:M76)," "))))</f>
        <v xml:space="preserve"> </v>
      </c>
      <c r="N77" s="58" t="str">
        <f t="shared" si="30"/>
        <v xml:space="preserve"> </v>
      </c>
      <c r="P77" s="58" t="str">
        <f>IF(O77="Plus",$K77,IF(O77="Basis",$K77-SUM(P$8:P76),IF(O77="Breedte",$K77-SUM(P$8:P76),IF(O76="Breedte",1-SUM(P$8:P76)," "))))</f>
        <v xml:space="preserve"> </v>
      </c>
      <c r="Q77" s="56" t="str">
        <f t="shared" si="21"/>
        <v/>
      </c>
      <c r="R77" s="196">
        <f t="shared" si="31"/>
        <v>230</v>
      </c>
      <c r="S77" s="1">
        <f t="shared" si="40"/>
        <v>420</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420</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4">
        <f t="shared" si="26"/>
        <v>0</v>
      </c>
      <c r="B78" s="64">
        <f t="shared" si="27"/>
        <v>0</v>
      </c>
      <c r="C78" s="57">
        <f t="shared" si="39"/>
        <v>419</v>
      </c>
      <c r="F78" s="59">
        <f>IF(C78&lt;C$6,0,VLOOKUP(C78,index!$A:$M,13,0))</f>
        <v>229</v>
      </c>
      <c r="G78" s="57" t="str">
        <f t="shared" si="28"/>
        <v/>
      </c>
      <c r="H78" s="58" t="str">
        <f>IF(G78="I",$K78,IF(G78="II",$K78-SUM(H$8:H77),IF(G78="III",$K78-SUM(H$8:H77),IF(G78="IV",$K78-SUM(H$8:H77),IF(G78="V",1-SUM(H$8:H77)," ")))))</f>
        <v xml:space="preserve"> </v>
      </c>
      <c r="I78" s="66" t="str">
        <f t="shared" si="29"/>
        <v/>
      </c>
      <c r="J78" s="61" t="str">
        <f>IF(I78="A",$K78,IF(I78="B",$K78-SUM(J$8:J77),IF(I78="C",$K78-SUM(J$8:J77),IF(I78="D",$K78-SUM(J$8:J77),IF(I78="E",1-SUM(J$8:J77)," ")))))</f>
        <v xml:space="preserve"> </v>
      </c>
      <c r="K78" s="58">
        <f>IF(C$4=0,0,(SUM(D$8:D78)/C$4))</f>
        <v>0</v>
      </c>
      <c r="L78" s="62" t="str">
        <f t="shared" si="25"/>
        <v xml:space="preserve"> </v>
      </c>
      <c r="M78" s="58" t="str">
        <f>IF(U78=2,K78,IF(W78=2,K78-SUM(M$8:M77),IF(X78=2,K78-SUM(M$8:M77),IF(X77=2,1-SUM(M$8:M77)," "))))</f>
        <v xml:space="preserve"> </v>
      </c>
      <c r="N78" s="58" t="str">
        <f t="shared" si="30"/>
        <v xml:space="preserve"> </v>
      </c>
      <c r="P78" s="58" t="str">
        <f>IF(O78="Plus",$K78,IF(O78="Basis",$K78-SUM(P$8:P77),IF(O78="Breedte",$K78-SUM(P$8:P77),IF(O77="Breedte",1-SUM(P$8:P77)," "))))</f>
        <v xml:space="preserve"> </v>
      </c>
      <c r="Q78" s="56" t="str">
        <f t="shared" ref="Q78:Q141" si="45">IF(L77="plus",IF(E78=0,"",CONCATENATE(E78,",")),IF(L77="basis",IF(E78=0,"",CONCATENATE(E78,",")),CONCATENATE(Q77,IF(E78=0,"",CONCATENATE(E78,", ")))))</f>
        <v/>
      </c>
      <c r="R78" s="196">
        <f t="shared" si="31"/>
        <v>229</v>
      </c>
      <c r="S78" s="1">
        <f t="shared" si="40"/>
        <v>419</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419</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4">
        <f t="shared" si="26"/>
        <v>0</v>
      </c>
      <c r="B79" s="64">
        <f t="shared" si="27"/>
        <v>0</v>
      </c>
      <c r="C79" s="57">
        <f t="shared" si="39"/>
        <v>418</v>
      </c>
      <c r="F79" s="59">
        <f>IF(C79&lt;C$6,0,VLOOKUP(C79,index!$A:$M,13,0))</f>
        <v>229</v>
      </c>
      <c r="G79" s="57" t="str">
        <f t="shared" si="28"/>
        <v/>
      </c>
      <c r="H79" s="58" t="str">
        <f>IF(G79="I",$K79,IF(G79="II",$K79-SUM(H$8:H78),IF(G79="III",$K79-SUM(H$8:H78),IF(G79="IV",$K79-SUM(H$8:H78),IF(G79="V",1-SUM(H$8:H78)," ")))))</f>
        <v xml:space="preserve"> </v>
      </c>
      <c r="I79" s="66" t="str">
        <f t="shared" si="29"/>
        <v/>
      </c>
      <c r="J79" s="61" t="str">
        <f>IF(I79="A",$K79,IF(I79="B",$K79-SUM(J$8:J78),IF(I79="C",$K79-SUM(J$8:J78),IF(I79="D",$K79-SUM(J$8:J78),IF(I79="E",1-SUM(J$8:J78)," ")))))</f>
        <v xml:space="preserve"> </v>
      </c>
      <c r="K79" s="58">
        <f>IF(C$4=0,0,(SUM(D$8:D79)/C$4))</f>
        <v>0</v>
      </c>
      <c r="L79" s="62" t="str">
        <f t="shared" si="25"/>
        <v xml:space="preserve"> </v>
      </c>
      <c r="M79" s="58" t="str">
        <f>IF(U79=2,K79,IF(W79=2,K79-SUM(M$8:M78),IF(X79=2,K79-SUM(M$8:M78),IF(X78=2,1-SUM(M$8:M78)," "))))</f>
        <v xml:space="preserve"> </v>
      </c>
      <c r="N79" s="58" t="str">
        <f t="shared" si="30"/>
        <v xml:space="preserve"> </v>
      </c>
      <c r="P79" s="58" t="str">
        <f>IF(O79="Plus",$K79,IF(O79="Basis",$K79-SUM(P$8:P78),IF(O79="Breedte",$K79-SUM(P$8:P78),IF(O78="Breedte",1-SUM(P$8:P78)," "))))</f>
        <v xml:space="preserve"> </v>
      </c>
      <c r="Q79" s="56" t="str">
        <f t="shared" si="45"/>
        <v/>
      </c>
      <c r="R79" s="196">
        <f t="shared" si="31"/>
        <v>229</v>
      </c>
      <c r="S79" s="1">
        <f t="shared" si="40"/>
        <v>418</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418</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4">
        <f t="shared" si="26"/>
        <v>0</v>
      </c>
      <c r="B80" s="64">
        <f t="shared" si="27"/>
        <v>0</v>
      </c>
      <c r="C80" s="57">
        <f t="shared" si="39"/>
        <v>417</v>
      </c>
      <c r="F80" s="59">
        <f>IF(C80&lt;C$6,0,VLOOKUP(C80,index!$A:$M,13,0))</f>
        <v>228</v>
      </c>
      <c r="G80" s="57" t="str">
        <f t="shared" si="28"/>
        <v/>
      </c>
      <c r="H80" s="58" t="str">
        <f>IF(G80="I",$K80,IF(G80="II",$K80-SUM(H$8:H79),IF(G80="III",$K80-SUM(H$8:H79),IF(G80="IV",$K80-SUM(H$8:H79),IF(G80="V",1-SUM(H$8:H79)," ")))))</f>
        <v xml:space="preserve"> </v>
      </c>
      <c r="I80" s="66" t="str">
        <f t="shared" si="29"/>
        <v/>
      </c>
      <c r="J80" s="61" t="str">
        <f>IF(I80="A",$K80,IF(I80="B",$K80-SUM(J$8:J79),IF(I80="C",$K80-SUM(J$8:J79),IF(I80="D",$K80-SUM(J$8:J79),IF(I80="E",1-SUM(J$8:J79)," ")))))</f>
        <v xml:space="preserve"> </v>
      </c>
      <c r="K80" s="58">
        <f>IF(C$4=0,0,(SUM(D$8:D80)/C$4))</f>
        <v>0</v>
      </c>
      <c r="L80" s="62" t="str">
        <f t="shared" si="25"/>
        <v xml:space="preserve"> </v>
      </c>
      <c r="M80" s="58" t="str">
        <f>IF(U80=2,K80,IF(W80=2,K80-SUM(M$8:M79),IF(X80=2,K80-SUM(M$8:M79),IF(X79=2,1-SUM(M$8:M79)," "))))</f>
        <v xml:space="preserve"> </v>
      </c>
      <c r="N80" s="58" t="str">
        <f t="shared" si="30"/>
        <v xml:space="preserve"> </v>
      </c>
      <c r="P80" s="58" t="str">
        <f>IF(O80="Plus",$K80,IF(O80="Basis",$K80-SUM(P$8:P79),IF(O80="Breedte",$K80-SUM(P$8:P79),IF(O79="Breedte",1-SUM(P$8:P79)," "))))</f>
        <v xml:space="preserve"> </v>
      </c>
      <c r="Q80" s="56" t="str">
        <f t="shared" si="45"/>
        <v/>
      </c>
      <c r="R80" s="196">
        <f t="shared" si="31"/>
        <v>228</v>
      </c>
      <c r="S80" s="1">
        <f t="shared" si="40"/>
        <v>417</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417</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4">
        <f t="shared" si="26"/>
        <v>0</v>
      </c>
      <c r="B81" s="64">
        <f t="shared" si="27"/>
        <v>0</v>
      </c>
      <c r="C81" s="57">
        <f t="shared" si="39"/>
        <v>416</v>
      </c>
      <c r="F81" s="59">
        <f>IF(C81&lt;C$6,0,VLOOKUP(C81,index!$A:$M,13,0))</f>
        <v>228</v>
      </c>
      <c r="G81" s="57" t="str">
        <f t="shared" si="28"/>
        <v/>
      </c>
      <c r="H81" s="58" t="str">
        <f>IF(G81="I",$K81,IF(G81="II",$K81-SUM(H$8:H80),IF(G81="III",$K81-SUM(H$8:H80),IF(G81="IV",$K81-SUM(H$8:H80),IF(G81="V",1-SUM(H$8:H80)," ")))))</f>
        <v xml:space="preserve"> </v>
      </c>
      <c r="I81" s="66" t="str">
        <f t="shared" si="29"/>
        <v/>
      </c>
      <c r="J81" s="61" t="str">
        <f>IF(I81="A",$K81,IF(I81="B",$K81-SUM(J$8:J80),IF(I81="C",$K81-SUM(J$8:J80),IF(I81="D",$K81-SUM(J$8:J80),IF(I81="E",1-SUM(J$8:J80)," ")))))</f>
        <v xml:space="preserve"> </v>
      </c>
      <c r="K81" s="58">
        <f>IF(C$4=0,0,(SUM(D$8:D81)/C$4))</f>
        <v>0</v>
      </c>
      <c r="L81" s="62" t="str">
        <f t="shared" si="25"/>
        <v xml:space="preserve"> </v>
      </c>
      <c r="M81" s="58" t="str">
        <f>IF(U81=2,K81,IF(W81=2,K81-SUM(M$8:M80),IF(X81=2,K81-SUM(M$8:M80),IF(X80=2,1-SUM(M$8:M80)," "))))</f>
        <v xml:space="preserve"> </v>
      </c>
      <c r="N81" s="58" t="str">
        <f t="shared" si="30"/>
        <v xml:space="preserve"> </v>
      </c>
      <c r="P81" s="58" t="str">
        <f>IF(O81="Plus",$K81,IF(O81="Basis",$K81-SUM(P$8:P80),IF(O81="Breedte",$K81-SUM(P$8:P80),IF(O80="Breedte",1-SUM(P$8:P80)," "))))</f>
        <v xml:space="preserve"> </v>
      </c>
      <c r="Q81" s="56" t="str">
        <f t="shared" si="45"/>
        <v/>
      </c>
      <c r="R81" s="196">
        <f t="shared" si="31"/>
        <v>228</v>
      </c>
      <c r="S81" s="1">
        <f t="shared" si="40"/>
        <v>416</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416</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4">
        <f t="shared" si="26"/>
        <v>0</v>
      </c>
      <c r="B82" s="64">
        <f t="shared" si="27"/>
        <v>0</v>
      </c>
      <c r="C82" s="57">
        <f t="shared" si="39"/>
        <v>415</v>
      </c>
      <c r="F82" s="59">
        <f>IF(C82&lt;C$6,0,VLOOKUP(C82,index!$A:$M,13,0))</f>
        <v>227</v>
      </c>
      <c r="G82" s="57" t="str">
        <f t="shared" si="28"/>
        <v/>
      </c>
      <c r="H82" s="58" t="str">
        <f>IF(G82="I",$K82,IF(G82="II",$K82-SUM(H$8:H81),IF(G82="III",$K82-SUM(H$8:H81),IF(G82="IV",$K82-SUM(H$8:H81),IF(G82="V",1-SUM(H$8:H81)," ")))))</f>
        <v xml:space="preserve"> </v>
      </c>
      <c r="I82" s="66" t="str">
        <f t="shared" si="29"/>
        <v/>
      </c>
      <c r="J82" s="61" t="str">
        <f>IF(I82="A",$K82,IF(I82="B",$K82-SUM(J$8:J81),IF(I82="C",$K82-SUM(J$8:J81),IF(I82="D",$K82-SUM(J$8:J81),IF(I82="E",1-SUM(J$8:J81)," ")))))</f>
        <v xml:space="preserve"> </v>
      </c>
      <c r="K82" s="58">
        <f>IF(C$4=0,0,(SUM(D$8:D82)/C$4))</f>
        <v>0</v>
      </c>
      <c r="L82" s="62" t="str">
        <f t="shared" si="25"/>
        <v xml:space="preserve"> </v>
      </c>
      <c r="M82" s="58" t="str">
        <f>IF(U82=2,K82,IF(W82=2,K82-SUM(M$8:M81),IF(X82=2,K82-SUM(M$8:M81),IF(X81=2,1-SUM(M$8:M81)," "))))</f>
        <v xml:space="preserve"> </v>
      </c>
      <c r="N82" s="58" t="str">
        <f t="shared" si="30"/>
        <v xml:space="preserve"> </v>
      </c>
      <c r="P82" s="58" t="str">
        <f>IF(O82="Plus",$K82,IF(O82="Basis",$K82-SUM(P$8:P81),IF(O82="Breedte",$K82-SUM(P$8:P81),IF(O81="Breedte",1-SUM(P$8:P81)," "))))</f>
        <v xml:space="preserve"> </v>
      </c>
      <c r="Q82" s="56" t="str">
        <f t="shared" si="45"/>
        <v/>
      </c>
      <c r="R82" s="196">
        <f t="shared" si="31"/>
        <v>227</v>
      </c>
      <c r="S82" s="1">
        <f t="shared" si="40"/>
        <v>415</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415</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4">
        <f t="shared" si="26"/>
        <v>0</v>
      </c>
      <c r="B83" s="64">
        <f t="shared" si="27"/>
        <v>0</v>
      </c>
      <c r="C83" s="57">
        <f t="shared" si="39"/>
        <v>414</v>
      </c>
      <c r="F83" s="59">
        <f>IF(C83&lt;C$6,0,VLOOKUP(C83,index!$A:$M,13,0))</f>
        <v>227</v>
      </c>
      <c r="G83" s="57" t="str">
        <f t="shared" si="28"/>
        <v/>
      </c>
      <c r="H83" s="58" t="str">
        <f>IF(G83="I",$K83,IF(G83="II",$K83-SUM(H$8:H82),IF(G83="III",$K83-SUM(H$8:H82),IF(G83="IV",$K83-SUM(H$8:H82),IF(G83="V",1-SUM(H$8:H82)," ")))))</f>
        <v xml:space="preserve"> </v>
      </c>
      <c r="I83" s="66" t="str">
        <f t="shared" si="29"/>
        <v/>
      </c>
      <c r="J83" s="61" t="str">
        <f>IF(I83="A",$K83,IF(I83="B",$K83-SUM(J$8:J82),IF(I83="C",$K83-SUM(J$8:J82),IF(I83="D",$K83-SUM(J$8:J82),IF(I83="E",1-SUM(J$8:J82)," ")))))</f>
        <v xml:space="preserve"> </v>
      </c>
      <c r="K83" s="58">
        <f>IF(C$4=0,0,(SUM(D$8:D83)/C$4))</f>
        <v>0</v>
      </c>
      <c r="L83" s="62" t="str">
        <f t="shared" si="25"/>
        <v xml:space="preserve"> </v>
      </c>
      <c r="M83" s="58" t="str">
        <f>IF(U83=2,K83,IF(W83=2,K83-SUM(M$8:M82),IF(X83=2,K83-SUM(M$8:M82),IF(X82=2,1-SUM(M$8:M82)," "))))</f>
        <v xml:space="preserve"> </v>
      </c>
      <c r="N83" s="58" t="str">
        <f t="shared" si="30"/>
        <v xml:space="preserve"> </v>
      </c>
      <c r="P83" s="58" t="str">
        <f>IF(O83="Plus",$K83,IF(O83="Basis",$K83-SUM(P$8:P82),IF(O83="Breedte",$K83-SUM(P$8:P82),IF(O82="Breedte",1-SUM(P$8:P82)," "))))</f>
        <v xml:space="preserve"> </v>
      </c>
      <c r="Q83" s="56" t="str">
        <f t="shared" si="45"/>
        <v/>
      </c>
      <c r="R83" s="196">
        <f t="shared" si="31"/>
        <v>227</v>
      </c>
      <c r="S83" s="1">
        <f t="shared" si="40"/>
        <v>414</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414</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4">
        <f t="shared" si="26"/>
        <v>0</v>
      </c>
      <c r="B84" s="64">
        <f t="shared" si="27"/>
        <v>0</v>
      </c>
      <c r="C84" s="57">
        <f t="shared" si="39"/>
        <v>413</v>
      </c>
      <c r="F84" s="59">
        <f>IF(C84&lt;C$6,0,VLOOKUP(C84,index!$A:$M,13,0))</f>
        <v>226</v>
      </c>
      <c r="G84" s="57" t="str">
        <f t="shared" si="28"/>
        <v/>
      </c>
      <c r="H84" s="58" t="str">
        <f>IF(G84="I",$K84,IF(G84="II",$K84-SUM(H$8:H83),IF(G84="III",$K84-SUM(H$8:H83),IF(G84="IV",$K84-SUM(H$8:H83),IF(G84="V",1-SUM(H$8:H83)," ")))))</f>
        <v xml:space="preserve"> </v>
      </c>
      <c r="I84" s="66" t="str">
        <f t="shared" si="29"/>
        <v/>
      </c>
      <c r="J84" s="61" t="str">
        <f>IF(I84="A",$K84,IF(I84="B",$K84-SUM(J$8:J83),IF(I84="C",$K84-SUM(J$8:J83),IF(I84="D",$K84-SUM(J$8:J83),IF(I84="E",1-SUM(J$8:J83)," ")))))</f>
        <v xml:space="preserve"> </v>
      </c>
      <c r="K84" s="58">
        <f>IF(C$4=0,0,(SUM(D$8:D84)/C$4))</f>
        <v>0</v>
      </c>
      <c r="L84" s="62" t="str">
        <f t="shared" si="25"/>
        <v xml:space="preserve"> </v>
      </c>
      <c r="M84" s="58" t="str">
        <f>IF(U84=2,K84,IF(W84=2,K84-SUM(M$8:M83),IF(X84=2,K84-SUM(M$8:M83),IF(X83=2,1-SUM(M$8:M83)," "))))</f>
        <v xml:space="preserve"> </v>
      </c>
      <c r="N84" s="58" t="str">
        <f t="shared" si="30"/>
        <v xml:space="preserve"> </v>
      </c>
      <c r="P84" s="58" t="str">
        <f>IF(O84="Plus",$K84,IF(O84="Basis",$K84-SUM(P$8:P83),IF(O84="Breedte",$K84-SUM(P$8:P83),IF(O83="Breedte",1-SUM(P$8:P83)," "))))</f>
        <v xml:space="preserve"> </v>
      </c>
      <c r="Q84" s="56" t="str">
        <f t="shared" si="45"/>
        <v/>
      </c>
      <c r="R84" s="196">
        <f t="shared" si="31"/>
        <v>226</v>
      </c>
      <c r="S84" s="1">
        <f t="shared" si="40"/>
        <v>413</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413</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4">
        <f t="shared" si="26"/>
        <v>0</v>
      </c>
      <c r="B85" s="64">
        <f t="shared" si="27"/>
        <v>0</v>
      </c>
      <c r="C85" s="57">
        <f t="shared" si="39"/>
        <v>412</v>
      </c>
      <c r="F85" s="59">
        <f>IF(C85&lt;C$6,0,VLOOKUP(C85,index!$A:$M,13,0))</f>
        <v>225</v>
      </c>
      <c r="G85" s="57" t="str">
        <f t="shared" si="28"/>
        <v/>
      </c>
      <c r="H85" s="58" t="str">
        <f>IF(G85="I",$K85,IF(G85="II",$K85-SUM(H$8:H84),IF(G85="III",$K85-SUM(H$8:H84),IF(G85="IV",$K85-SUM(H$8:H84),IF(G85="V",1-SUM(H$8:H84)," ")))))</f>
        <v xml:space="preserve"> </v>
      </c>
      <c r="I85" s="66" t="str">
        <f t="shared" si="29"/>
        <v/>
      </c>
      <c r="J85" s="61" t="str">
        <f>IF(I85="A",$K85,IF(I85="B",$K85-SUM(J$8:J84),IF(I85="C",$K85-SUM(J$8:J84),IF(I85="D",$K85-SUM(J$8:J84),IF(I85="E",1-SUM(J$8:J84)," ")))))</f>
        <v xml:space="preserve"> </v>
      </c>
      <c r="K85" s="58">
        <f>IF(C$4=0,0,(SUM(D$8:D85)/C$4))</f>
        <v>0</v>
      </c>
      <c r="L85" s="62" t="str">
        <f t="shared" si="25"/>
        <v xml:space="preserve"> </v>
      </c>
      <c r="M85" s="58" t="str">
        <f>IF(U85=2,K85,IF(W85=2,K85-SUM(M$8:M84),IF(X85=2,K85-SUM(M$8:M84),IF(X84=2,1-SUM(M$8:M84)," "))))</f>
        <v xml:space="preserve"> </v>
      </c>
      <c r="N85" s="58" t="str">
        <f t="shared" si="30"/>
        <v xml:space="preserve"> </v>
      </c>
      <c r="P85" s="58" t="str">
        <f>IF(O85="Plus",$K85,IF(O85="Basis",$K85-SUM(P$8:P84),IF(O85="Breedte",$K85-SUM(P$8:P84),IF(O84="Breedte",1-SUM(P$8:P84)," "))))</f>
        <v xml:space="preserve"> </v>
      </c>
      <c r="Q85" s="56" t="str">
        <f t="shared" si="45"/>
        <v/>
      </c>
      <c r="R85" s="196">
        <f t="shared" si="31"/>
        <v>225</v>
      </c>
      <c r="S85" s="1">
        <f t="shared" si="40"/>
        <v>412</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412</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4">
        <f t="shared" si="26"/>
        <v>0</v>
      </c>
      <c r="B86" s="64">
        <f t="shared" si="27"/>
        <v>0</v>
      </c>
      <c r="C86" s="57">
        <f t="shared" si="39"/>
        <v>411</v>
      </c>
      <c r="F86" s="59">
        <f>IF(C86&lt;C$6,0,VLOOKUP(C86,index!$A:$M,13,0))</f>
        <v>225</v>
      </c>
      <c r="G86" s="57" t="str">
        <f t="shared" si="28"/>
        <v/>
      </c>
      <c r="H86" s="58" t="str">
        <f>IF(G86="I",$K86,IF(G86="II",$K86-SUM(H$8:H85),IF(G86="III",$K86-SUM(H$8:H85),IF(G86="IV",$K86-SUM(H$8:H85),IF(G86="V",1-SUM(H$8:H85)," ")))))</f>
        <v xml:space="preserve"> </v>
      </c>
      <c r="I86" s="66" t="str">
        <f t="shared" si="29"/>
        <v/>
      </c>
      <c r="J86" s="61" t="str">
        <f>IF(I86="A",$K86,IF(I86="B",$K86-SUM(J$8:J85),IF(I86="C",$K86-SUM(J$8:J85),IF(I86="D",$K86-SUM(J$8:J85),IF(I86="E",1-SUM(J$8:J85)," ")))))</f>
        <v xml:space="preserve"> </v>
      </c>
      <c r="K86" s="58">
        <f>IF(C$4=0,0,(SUM(D$8:D86)/C$4))</f>
        <v>0</v>
      </c>
      <c r="L86" s="62" t="str">
        <f t="shared" si="25"/>
        <v xml:space="preserve"> </v>
      </c>
      <c r="M86" s="58" t="str">
        <f>IF(U86=2,K86,IF(W86=2,K86-SUM(M$8:M85),IF(X86=2,K86-SUM(M$8:M85),IF(X85=2,1-SUM(M$8:M85)," "))))</f>
        <v xml:space="preserve"> </v>
      </c>
      <c r="N86" s="58" t="str">
        <f t="shared" si="30"/>
        <v xml:space="preserve"> </v>
      </c>
      <c r="P86" s="58" t="str">
        <f>IF(O86="Plus",$K86,IF(O86="Basis",$K86-SUM(P$8:P85),IF(O86="Breedte",$K86-SUM(P$8:P85),IF(O85="Breedte",1-SUM(P$8:P85)," "))))</f>
        <v xml:space="preserve"> </v>
      </c>
      <c r="Q86" s="56" t="str">
        <f t="shared" si="45"/>
        <v/>
      </c>
      <c r="R86" s="196">
        <f t="shared" si="31"/>
        <v>225</v>
      </c>
      <c r="S86" s="1">
        <f t="shared" si="40"/>
        <v>411</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411</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4">
        <f t="shared" si="26"/>
        <v>0</v>
      </c>
      <c r="B87" s="64">
        <f t="shared" si="27"/>
        <v>0</v>
      </c>
      <c r="C87" s="57">
        <f t="shared" si="39"/>
        <v>410</v>
      </c>
      <c r="F87" s="59">
        <f>IF(C87&lt;C$6,0,VLOOKUP(C87,index!$A:$M,13,0))</f>
        <v>224</v>
      </c>
      <c r="G87" s="57" t="str">
        <f t="shared" si="28"/>
        <v/>
      </c>
      <c r="H87" s="58" t="str">
        <f>IF(G87="I",$K87,IF(G87="II",$K87-SUM(H$8:H86),IF(G87="III",$K87-SUM(H$8:H86),IF(G87="IV",$K87-SUM(H$8:H86),IF(G87="V",1-SUM(H$8:H86)," ")))))</f>
        <v xml:space="preserve"> </v>
      </c>
      <c r="I87" s="66" t="str">
        <f t="shared" si="29"/>
        <v/>
      </c>
      <c r="J87" s="61" t="str">
        <f>IF(I87="A",$K87,IF(I87="B",$K87-SUM(J$8:J86),IF(I87="C",$K87-SUM(J$8:J86),IF(I87="D",$K87-SUM(J$8:J86),IF(I87="E",1-SUM(J$8:J86)," ")))))</f>
        <v xml:space="preserve"> </v>
      </c>
      <c r="K87" s="58">
        <f>IF(C$4=0,0,(SUM(D$8:D87)/C$4))</f>
        <v>0</v>
      </c>
      <c r="L87" s="62" t="str">
        <f t="shared" si="25"/>
        <v xml:space="preserve"> </v>
      </c>
      <c r="M87" s="58" t="str">
        <f>IF(U87=2,K87,IF(W87=2,K87-SUM(M$8:M86),IF(X87=2,K87-SUM(M$8:M86),IF(X86=2,1-SUM(M$8:M86)," "))))</f>
        <v xml:space="preserve"> </v>
      </c>
      <c r="N87" s="58" t="str">
        <f t="shared" si="30"/>
        <v xml:space="preserve"> </v>
      </c>
      <c r="P87" s="58" t="str">
        <f>IF(O87="Plus",$K87,IF(O87="Basis",$K87-SUM(P$8:P86),IF(O87="Breedte",$K87-SUM(P$8:P86),IF(O86="Breedte",1-SUM(P$8:P86)," "))))</f>
        <v xml:space="preserve"> </v>
      </c>
      <c r="Q87" s="56" t="str">
        <f t="shared" si="45"/>
        <v/>
      </c>
      <c r="R87" s="196">
        <f t="shared" si="31"/>
        <v>224</v>
      </c>
      <c r="S87" s="1">
        <f t="shared" si="40"/>
        <v>410</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410</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4">
        <f t="shared" si="26"/>
        <v>0</v>
      </c>
      <c r="B88" s="64">
        <f t="shared" si="27"/>
        <v>0</v>
      </c>
      <c r="C88" s="57">
        <f t="shared" si="39"/>
        <v>409</v>
      </c>
      <c r="F88" s="59">
        <f>IF(C88&lt;C$6,0,VLOOKUP(C88,index!$A:$M,13,0))</f>
        <v>224</v>
      </c>
      <c r="G88" s="57" t="str">
        <f t="shared" si="28"/>
        <v/>
      </c>
      <c r="H88" s="58" t="str">
        <f>IF(G88="I",$K88,IF(G88="II",$K88-SUM(H$8:H87),IF(G88="III",$K88-SUM(H$8:H87),IF(G88="IV",$K88-SUM(H$8:H87),IF(G88="V",1-SUM(H$8:H87)," ")))))</f>
        <v xml:space="preserve"> </v>
      </c>
      <c r="I88" s="66" t="str">
        <f t="shared" si="29"/>
        <v/>
      </c>
      <c r="J88" s="61" t="str">
        <f>IF(I88="A",$K88,IF(I88="B",$K88-SUM(J$8:J87),IF(I88="C",$K88-SUM(J$8:J87),IF(I88="D",$K88-SUM(J$8:J87),IF(I88="E",1-SUM(J$8:J87)," ")))))</f>
        <v xml:space="preserve"> </v>
      </c>
      <c r="K88" s="58">
        <f>IF(C$4=0,0,(SUM(D$8:D88)/C$4))</f>
        <v>0</v>
      </c>
      <c r="L88" s="62" t="str">
        <f t="shared" si="25"/>
        <v xml:space="preserve"> </v>
      </c>
      <c r="M88" s="58" t="str">
        <f>IF(U88=2,K88,IF(W88=2,K88-SUM(M$8:M87),IF(X88=2,K88-SUM(M$8:M87),IF(X87=2,1-SUM(M$8:M87)," "))))</f>
        <v xml:space="preserve"> </v>
      </c>
      <c r="N88" s="58" t="str">
        <f t="shared" si="30"/>
        <v xml:space="preserve"> </v>
      </c>
      <c r="P88" s="58" t="str">
        <f>IF(O88="Plus",$K88,IF(O88="Basis",$K88-SUM(P$8:P87),IF(O88="Breedte",$K88-SUM(P$8:P87),IF(O87="Breedte",1-SUM(P$8:P87)," "))))</f>
        <v xml:space="preserve"> </v>
      </c>
      <c r="Q88" s="56" t="str">
        <f t="shared" si="45"/>
        <v/>
      </c>
      <c r="R88" s="196">
        <f t="shared" si="31"/>
        <v>224</v>
      </c>
      <c r="S88" s="1">
        <f t="shared" si="40"/>
        <v>409</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409</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4">
        <f t="shared" si="26"/>
        <v>0</v>
      </c>
      <c r="B89" s="64">
        <f t="shared" si="27"/>
        <v>0</v>
      </c>
      <c r="C89" s="57">
        <f t="shared" si="39"/>
        <v>408</v>
      </c>
      <c r="F89" s="59">
        <f>IF(C89&lt;C$6,0,VLOOKUP(C89,index!$A:$M,13,0))</f>
        <v>223</v>
      </c>
      <c r="G89" s="57" t="str">
        <f t="shared" si="28"/>
        <v/>
      </c>
      <c r="H89" s="58" t="str">
        <f>IF(G89="I",$K89,IF(G89="II",$K89-SUM(H$8:H88),IF(G89="III",$K89-SUM(H$8:H88),IF(G89="IV",$K89-SUM(H$8:H88),IF(G89="V",1-SUM(H$8:H88)," ")))))</f>
        <v xml:space="preserve"> </v>
      </c>
      <c r="I89" s="66" t="str">
        <f t="shared" si="29"/>
        <v/>
      </c>
      <c r="J89" s="61" t="str">
        <f>IF(I89="A",$K89,IF(I89="B",$K89-SUM(J$8:J88),IF(I89="C",$K89-SUM(J$8:J88),IF(I89="D",$K89-SUM(J$8:J88),IF(I89="E",1-SUM(J$8:J88)," ")))))</f>
        <v xml:space="preserve"> </v>
      </c>
      <c r="K89" s="58">
        <f>IF(C$4=0,0,(SUM(D$8:D89)/C$4))</f>
        <v>0</v>
      </c>
      <c r="L89" s="62" t="str">
        <f t="shared" si="25"/>
        <v xml:space="preserve"> </v>
      </c>
      <c r="M89" s="58" t="str">
        <f>IF(U89=2,K89,IF(W89=2,K89-SUM(M$8:M88),IF(X89=2,K89-SUM(M$8:M88),IF(X88=2,1-SUM(M$8:M88)," "))))</f>
        <v xml:space="preserve"> </v>
      </c>
      <c r="N89" s="58" t="str">
        <f t="shared" si="30"/>
        <v xml:space="preserve"> </v>
      </c>
      <c r="P89" s="58" t="str">
        <f>IF(O89="Plus",$K89,IF(O89="Basis",$K89-SUM(P$8:P88),IF(O89="Breedte",$K89-SUM(P$8:P88),IF(O88="Breedte",1-SUM(P$8:P88)," "))))</f>
        <v xml:space="preserve"> </v>
      </c>
      <c r="Q89" s="56" t="str">
        <f t="shared" si="45"/>
        <v/>
      </c>
      <c r="R89" s="196">
        <f t="shared" si="31"/>
        <v>223</v>
      </c>
      <c r="S89" s="1">
        <f t="shared" si="40"/>
        <v>408</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408</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4">
        <f t="shared" si="26"/>
        <v>0</v>
      </c>
      <c r="B90" s="64">
        <f t="shared" si="27"/>
        <v>0</v>
      </c>
      <c r="C90" s="57">
        <f t="shared" si="39"/>
        <v>407</v>
      </c>
      <c r="F90" s="59">
        <f>IF(C90&lt;C$6,0,VLOOKUP(C90,index!$A:$M,13,0))</f>
        <v>223</v>
      </c>
      <c r="G90" s="57" t="str">
        <f t="shared" si="28"/>
        <v/>
      </c>
      <c r="H90" s="58" t="str">
        <f>IF(G90="I",$K90,IF(G90="II",$K90-SUM(H$8:H89),IF(G90="III",$K90-SUM(H$8:H89),IF(G90="IV",$K90-SUM(H$8:H89),IF(G90="V",1-SUM(H$8:H89)," ")))))</f>
        <v xml:space="preserve"> </v>
      </c>
      <c r="I90" s="66" t="str">
        <f t="shared" si="29"/>
        <v/>
      </c>
      <c r="J90" s="61" t="str">
        <f>IF(I90="A",$K90,IF(I90="B",$K90-SUM(J$8:J89),IF(I90="C",$K90-SUM(J$8:J89),IF(I90="D",$K90-SUM(J$8:J89),IF(I90="E",1-SUM(J$8:J89)," ")))))</f>
        <v xml:space="preserve"> </v>
      </c>
      <c r="K90" s="58">
        <f>IF(C$4=0,0,(SUM(D$8:D90)/C$4))</f>
        <v>0</v>
      </c>
      <c r="L90" s="62" t="str">
        <f t="shared" si="25"/>
        <v xml:space="preserve"> </v>
      </c>
      <c r="M90" s="58" t="str">
        <f>IF(U90=2,K90,IF(W90=2,K90-SUM(M$8:M89),IF(X90=2,K90-SUM(M$8:M89),IF(X89=2,1-SUM(M$8:M89)," "))))</f>
        <v xml:space="preserve"> </v>
      </c>
      <c r="N90" s="58" t="str">
        <f t="shared" si="30"/>
        <v xml:space="preserve"> </v>
      </c>
      <c r="P90" s="58" t="str">
        <f>IF(O90="Plus",$K90,IF(O90="Basis",$K90-SUM(P$8:P89),IF(O90="Breedte",$K90-SUM(P$8:P89),IF(O89="Breedte",1-SUM(P$8:P89)," "))))</f>
        <v xml:space="preserve"> </v>
      </c>
      <c r="Q90" s="56" t="str">
        <f t="shared" si="45"/>
        <v/>
      </c>
      <c r="R90" s="196">
        <f t="shared" si="31"/>
        <v>223</v>
      </c>
      <c r="S90" s="1">
        <f t="shared" si="40"/>
        <v>407</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407</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4">
        <f t="shared" si="26"/>
        <v>0</v>
      </c>
      <c r="B91" s="64">
        <f t="shared" si="27"/>
        <v>0</v>
      </c>
      <c r="C91" s="57">
        <f t="shared" si="39"/>
        <v>406</v>
      </c>
      <c r="F91" s="59">
        <f>IF(C91&lt;C$6,0,VLOOKUP(C91,index!$A:$M,13,0))</f>
        <v>222</v>
      </c>
      <c r="G91" s="57" t="str">
        <f t="shared" si="28"/>
        <v/>
      </c>
      <c r="H91" s="58" t="str">
        <f>IF(G91="I",$K91,IF(G91="II",$K91-SUM(H$8:H90),IF(G91="III",$K91-SUM(H$8:H90),IF(G91="IV",$K91-SUM(H$8:H90),IF(G91="V",1-SUM(H$8:H90)," ")))))</f>
        <v xml:space="preserve"> </v>
      </c>
      <c r="I91" s="66" t="str">
        <f t="shared" si="29"/>
        <v/>
      </c>
      <c r="J91" s="61" t="str">
        <f>IF(I91="A",$K91,IF(I91="B",$K91-SUM(J$8:J90),IF(I91="C",$K91-SUM(J$8:J90),IF(I91="D",$K91-SUM(J$8:J90),IF(I91="E",1-SUM(J$8:J90)," ")))))</f>
        <v xml:space="preserve"> </v>
      </c>
      <c r="K91" s="58">
        <f>IF(C$4=0,0,(SUM(D$8:D91)/C$4))</f>
        <v>0</v>
      </c>
      <c r="L91" s="62" t="str">
        <f t="shared" si="25"/>
        <v xml:space="preserve"> </v>
      </c>
      <c r="M91" s="58" t="str">
        <f>IF(U91=2,K91,IF(W91=2,K91-SUM(M$8:M90),IF(X91=2,K91-SUM(M$8:M90),IF(X90=2,1-SUM(M$8:M90)," "))))</f>
        <v xml:space="preserve"> </v>
      </c>
      <c r="N91" s="58" t="str">
        <f t="shared" si="30"/>
        <v xml:space="preserve"> </v>
      </c>
      <c r="P91" s="58" t="str">
        <f>IF(O91="Plus",$K91,IF(O91="Basis",$K91-SUM(P$8:P90),IF(O91="Breedte",$K91-SUM(P$8:P90),IF(O90="Breedte",1-SUM(P$8:P90)," "))))</f>
        <v xml:space="preserve"> </v>
      </c>
      <c r="Q91" s="56" t="str">
        <f t="shared" si="45"/>
        <v/>
      </c>
      <c r="R91" s="196">
        <f t="shared" si="31"/>
        <v>222</v>
      </c>
      <c r="S91" s="1">
        <f t="shared" si="40"/>
        <v>406</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406</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4">
        <f t="shared" si="26"/>
        <v>0</v>
      </c>
      <c r="B92" s="64">
        <f t="shared" si="27"/>
        <v>0</v>
      </c>
      <c r="C92" s="57">
        <f t="shared" si="39"/>
        <v>405</v>
      </c>
      <c r="F92" s="59">
        <f>IF(C92&lt;C$6,0,VLOOKUP(C92,index!$A:$M,13,0))</f>
        <v>221</v>
      </c>
      <c r="G92" s="57" t="str">
        <f t="shared" si="28"/>
        <v/>
      </c>
      <c r="H92" s="58" t="str">
        <f>IF(G92="I",$K92,IF(G92="II",$K92-SUM(H$8:H91),IF(G92="III",$K92-SUM(H$8:H91),IF(G92="IV",$K92-SUM(H$8:H91),IF(G92="V",1-SUM(H$8:H91)," ")))))</f>
        <v xml:space="preserve"> </v>
      </c>
      <c r="I92" s="66" t="str">
        <f t="shared" si="29"/>
        <v/>
      </c>
      <c r="J92" s="61" t="str">
        <f>IF(I92="A",$K92,IF(I92="B",$K92-SUM(J$8:J91),IF(I92="C",$K92-SUM(J$8:J91),IF(I92="D",$K92-SUM(J$8:J91),IF(I92="E",1-SUM(J$8:J91)," ")))))</f>
        <v xml:space="preserve"> </v>
      </c>
      <c r="K92" s="58">
        <f>IF(C$4=0,0,(SUM(D$8:D92)/C$4))</f>
        <v>0</v>
      </c>
      <c r="L92" s="62" t="str">
        <f t="shared" si="25"/>
        <v xml:space="preserve"> </v>
      </c>
      <c r="M92" s="58" t="str">
        <f>IF(U92=2,K92,IF(W92=2,K92-SUM(M$8:M91),IF(X92=2,K92-SUM(M$8:M91),IF(X91=2,1-SUM(M$8:M91)," "))))</f>
        <v xml:space="preserve"> </v>
      </c>
      <c r="N92" s="58" t="str">
        <f t="shared" si="30"/>
        <v xml:space="preserve"> </v>
      </c>
      <c r="P92" s="58" t="str">
        <f>IF(O92="Plus",$K92,IF(O92="Basis",$K92-SUM(P$8:P91),IF(O92="Breedte",$K92-SUM(P$8:P91),IF(O91="Breedte",1-SUM(P$8:P91)," "))))</f>
        <v xml:space="preserve"> </v>
      </c>
      <c r="Q92" s="56" t="str">
        <f t="shared" si="45"/>
        <v/>
      </c>
      <c r="R92" s="196">
        <f t="shared" si="31"/>
        <v>221</v>
      </c>
      <c r="S92" s="1">
        <f t="shared" si="40"/>
        <v>405</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405</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4">
        <f t="shared" si="26"/>
        <v>0</v>
      </c>
      <c r="B93" s="64">
        <f t="shared" si="27"/>
        <v>0</v>
      </c>
      <c r="C93" s="57">
        <f t="shared" si="39"/>
        <v>404</v>
      </c>
      <c r="F93" s="59">
        <f>IF(C93&lt;C$6,0,VLOOKUP(C93,index!$A:$M,13,0))</f>
        <v>221</v>
      </c>
      <c r="G93" s="57" t="str">
        <f t="shared" si="28"/>
        <v/>
      </c>
      <c r="H93" s="58" t="str">
        <f>IF(G93="I",$K93,IF(G93="II",$K93-SUM(H$8:H92),IF(G93="III",$K93-SUM(H$8:H92),IF(G93="IV",$K93-SUM(H$8:H92),IF(G93="V",1-SUM(H$8:H92)," ")))))</f>
        <v xml:space="preserve"> </v>
      </c>
      <c r="I93" s="66" t="str">
        <f t="shared" si="29"/>
        <v/>
      </c>
      <c r="J93" s="61" t="str">
        <f>IF(I93="A",$K93,IF(I93="B",$K93-SUM(J$8:J92),IF(I93="C",$K93-SUM(J$8:J92),IF(I93="D",$K93-SUM(J$8:J92),IF(I93="E",1-SUM(J$8:J92)," ")))))</f>
        <v xml:space="preserve"> </v>
      </c>
      <c r="K93" s="58">
        <f>IF(C$4=0,0,(SUM(D$8:D93)/C$4))</f>
        <v>0</v>
      </c>
      <c r="L93" s="62" t="str">
        <f t="shared" si="25"/>
        <v xml:space="preserve"> </v>
      </c>
      <c r="M93" s="58" t="str">
        <f>IF(U93=2,K93,IF(W93=2,K93-SUM(M$8:M92),IF(X93=2,K93-SUM(M$8:M92),IF(X92=2,1-SUM(M$8:M92)," "))))</f>
        <v xml:space="preserve"> </v>
      </c>
      <c r="N93" s="58" t="str">
        <f t="shared" si="30"/>
        <v xml:space="preserve"> </v>
      </c>
      <c r="P93" s="58" t="str">
        <f>IF(O93="Plus",$K93,IF(O93="Basis",$K93-SUM(P$8:P92),IF(O93="Breedte",$K93-SUM(P$8:P92),IF(O92="Breedte",1-SUM(P$8:P92)," "))))</f>
        <v xml:space="preserve"> </v>
      </c>
      <c r="Q93" s="56" t="str">
        <f t="shared" si="45"/>
        <v/>
      </c>
      <c r="R93" s="196">
        <f t="shared" si="31"/>
        <v>221</v>
      </c>
      <c r="S93" s="1">
        <f t="shared" si="40"/>
        <v>404</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404</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4">
        <f t="shared" si="26"/>
        <v>0</v>
      </c>
      <c r="B94" s="64">
        <f t="shared" si="27"/>
        <v>0</v>
      </c>
      <c r="C94" s="57">
        <f t="shared" si="39"/>
        <v>403</v>
      </c>
      <c r="F94" s="59">
        <f>IF(C94&lt;C$6,0,VLOOKUP(C94,index!$A:$M,13,0))</f>
        <v>220</v>
      </c>
      <c r="G94" s="57" t="str">
        <f t="shared" si="28"/>
        <v/>
      </c>
      <c r="H94" s="58" t="str">
        <f>IF(G94="I",$K94,IF(G94="II",$K94-SUM(H$8:H93),IF(G94="III",$K94-SUM(H$8:H93),IF(G94="IV",$K94-SUM(H$8:H93),IF(G94="V",1-SUM(H$8:H93)," ")))))</f>
        <v xml:space="preserve"> </v>
      </c>
      <c r="I94" s="66" t="str">
        <f t="shared" si="29"/>
        <v/>
      </c>
      <c r="J94" s="61" t="str">
        <f>IF(I94="A",$K94,IF(I94="B",$K94-SUM(J$8:J93),IF(I94="C",$K94-SUM(J$8:J93),IF(I94="D",$K94-SUM(J$8:J93),IF(I94="E",1-SUM(J$8:J93)," ")))))</f>
        <v xml:space="preserve"> </v>
      </c>
      <c r="K94" s="58">
        <f>IF(C$4=0,0,(SUM(D$8:D94)/C$4))</f>
        <v>0</v>
      </c>
      <c r="L94" s="62" t="str">
        <f t="shared" si="25"/>
        <v xml:space="preserve"> </v>
      </c>
      <c r="M94" s="58" t="str">
        <f>IF(U94=2,K94,IF(W94=2,K94-SUM(M$8:M93),IF(X94=2,K94-SUM(M$8:M93),IF(X93=2,1-SUM(M$8:M93)," "))))</f>
        <v xml:space="preserve"> </v>
      </c>
      <c r="N94" s="58" t="str">
        <f t="shared" si="30"/>
        <v xml:space="preserve"> </v>
      </c>
      <c r="P94" s="58" t="str">
        <f>IF(O94="Plus",$K94,IF(O94="Basis",$K94-SUM(P$8:P93),IF(O94="Breedte",$K94-SUM(P$8:P93),IF(O93="Breedte",1-SUM(P$8:P93)," "))))</f>
        <v xml:space="preserve"> </v>
      </c>
      <c r="Q94" s="56" t="str">
        <f t="shared" si="45"/>
        <v/>
      </c>
      <c r="R94" s="196">
        <f t="shared" si="31"/>
        <v>220</v>
      </c>
      <c r="S94" s="1">
        <f t="shared" si="40"/>
        <v>403</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403</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4">
        <f t="shared" si="26"/>
        <v>0</v>
      </c>
      <c r="B95" s="64">
        <f t="shared" si="27"/>
        <v>0</v>
      </c>
      <c r="C95" s="57">
        <f t="shared" si="39"/>
        <v>402</v>
      </c>
      <c r="F95" s="59">
        <f>IF(C95&lt;C$6,0,VLOOKUP(C95,index!$A:$M,13,0))</f>
        <v>220</v>
      </c>
      <c r="G95" s="57" t="str">
        <f t="shared" si="28"/>
        <v/>
      </c>
      <c r="H95" s="58" t="str">
        <f>IF(G95="I",$K95,IF(G95="II",$K95-SUM(H$8:H94),IF(G95="III",$K95-SUM(H$8:H94),IF(G95="IV",$K95-SUM(H$8:H94),IF(G95="V",1-SUM(H$8:H94)," ")))))</f>
        <v xml:space="preserve"> </v>
      </c>
      <c r="I95" s="66" t="str">
        <f t="shared" si="29"/>
        <v/>
      </c>
      <c r="J95" s="61" t="str">
        <f>IF(I95="A",$K95,IF(I95="B",$K95-SUM(J$8:J94),IF(I95="C",$K95-SUM(J$8:J94),IF(I95="D",$K95-SUM(J$8:J94),IF(I95="E",1-SUM(J$8:J94)," ")))))</f>
        <v xml:space="preserve"> </v>
      </c>
      <c r="K95" s="58">
        <f>IF(C$4=0,0,(SUM(D$8:D95)/C$4))</f>
        <v>0</v>
      </c>
      <c r="L95" s="62" t="str">
        <f t="shared" si="25"/>
        <v xml:space="preserve"> </v>
      </c>
      <c r="M95" s="58" t="str">
        <f>IF(U95=2,K95,IF(W95=2,K95-SUM(M$8:M94),IF(X95=2,K95-SUM(M$8:M94),IF(X94=2,1-SUM(M$8:M94)," "))))</f>
        <v xml:space="preserve"> </v>
      </c>
      <c r="N95" s="58" t="str">
        <f t="shared" si="30"/>
        <v xml:space="preserve"> </v>
      </c>
      <c r="P95" s="58" t="str">
        <f>IF(O95="Plus",$K95,IF(O95="Basis",$K95-SUM(P$8:P94),IF(O95="Breedte",$K95-SUM(P$8:P94),IF(O94="Breedte",1-SUM(P$8:P94)," "))))</f>
        <v xml:space="preserve"> </v>
      </c>
      <c r="Q95" s="56" t="str">
        <f t="shared" si="45"/>
        <v/>
      </c>
      <c r="R95" s="196">
        <f t="shared" si="31"/>
        <v>220</v>
      </c>
      <c r="S95" s="1">
        <f t="shared" si="40"/>
        <v>402</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402</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4">
        <f t="shared" si="26"/>
        <v>0</v>
      </c>
      <c r="B96" s="64">
        <f t="shared" si="27"/>
        <v>0</v>
      </c>
      <c r="C96" s="57">
        <f t="shared" si="39"/>
        <v>401</v>
      </c>
      <c r="F96" s="59">
        <f>IF(C96&lt;C$6,0,VLOOKUP(C96,index!$A:$M,13,0))</f>
        <v>219</v>
      </c>
      <c r="G96" s="57" t="str">
        <f t="shared" si="28"/>
        <v/>
      </c>
      <c r="H96" s="58" t="str">
        <f>IF(G96="I",$K96,IF(G96="II",$K96-SUM(H$8:H95),IF(G96="III",$K96-SUM(H$8:H95),IF(G96="IV",$K96-SUM(H$8:H95),IF(G96="V",1-SUM(H$8:H95)," ")))))</f>
        <v xml:space="preserve"> </v>
      </c>
      <c r="I96" s="66" t="str">
        <f t="shared" si="29"/>
        <v/>
      </c>
      <c r="J96" s="61" t="str">
        <f>IF(I96="A",$K96,IF(I96="B",$K96-SUM(J$8:J95),IF(I96="C",$K96-SUM(J$8:J95),IF(I96="D",$K96-SUM(J$8:J95),IF(I96="E",1-SUM(J$8:J95)," ")))))</f>
        <v xml:space="preserve"> </v>
      </c>
      <c r="K96" s="58">
        <f>IF(C$4=0,0,(SUM(D$8:D96)/C$4))</f>
        <v>0</v>
      </c>
      <c r="L96" s="62" t="str">
        <f t="shared" si="25"/>
        <v xml:space="preserve"> </v>
      </c>
      <c r="M96" s="58" t="str">
        <f>IF(U96=2,K96,IF(W96=2,K96-SUM(M$8:M95),IF(X96=2,K96-SUM(M$8:M95),IF(X95=2,1-SUM(M$8:M95)," "))))</f>
        <v xml:space="preserve"> </v>
      </c>
      <c r="N96" s="58" t="str">
        <f t="shared" si="30"/>
        <v xml:space="preserve"> </v>
      </c>
      <c r="P96" s="58" t="str">
        <f>IF(O96="Plus",$K96,IF(O96="Basis",$K96-SUM(P$8:P95),IF(O96="Breedte",$K96-SUM(P$8:P95),IF(O95="Breedte",1-SUM(P$8:P95)," "))))</f>
        <v xml:space="preserve"> </v>
      </c>
      <c r="Q96" s="56" t="str">
        <f t="shared" si="45"/>
        <v/>
      </c>
      <c r="R96" s="196">
        <f t="shared" si="31"/>
        <v>219</v>
      </c>
      <c r="S96" s="1">
        <f t="shared" si="40"/>
        <v>401</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401</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4">
        <f t="shared" si="26"/>
        <v>0</v>
      </c>
      <c r="B97" s="64">
        <f t="shared" si="27"/>
        <v>0</v>
      </c>
      <c r="C97" s="57">
        <f t="shared" si="39"/>
        <v>400</v>
      </c>
      <c r="F97" s="59">
        <f>IF(C97&lt;C$6,0,VLOOKUP(C97,index!$A:$M,13,0))</f>
        <v>219</v>
      </c>
      <c r="G97" s="57" t="str">
        <f t="shared" si="28"/>
        <v/>
      </c>
      <c r="H97" s="58" t="str">
        <f>IF(G97="I",$K97,IF(G97="II",$K97-SUM(H$8:H96),IF(G97="III",$K97-SUM(H$8:H96),IF(G97="IV",$K97-SUM(H$8:H96),IF(G97="V",1-SUM(H$8:H96)," ")))))</f>
        <v xml:space="preserve"> </v>
      </c>
      <c r="I97" s="66" t="str">
        <f t="shared" si="29"/>
        <v/>
      </c>
      <c r="J97" s="61" t="str">
        <f>IF(I97="A",$K97,IF(I97="B",$K97-SUM(J$8:J96),IF(I97="C",$K97-SUM(J$8:J96),IF(I97="D",$K97-SUM(J$8:J96),IF(I97="E",1-SUM(J$8:J96)," ")))))</f>
        <v xml:space="preserve"> </v>
      </c>
      <c r="K97" s="58">
        <f>IF(C$4=0,0,(SUM(D$8:D97)/C$4))</f>
        <v>0</v>
      </c>
      <c r="L97" s="62" t="str">
        <f t="shared" si="25"/>
        <v xml:space="preserve"> </v>
      </c>
      <c r="M97" s="58" t="str">
        <f>IF(U97=2,K97,IF(W97=2,K97-SUM(M$8:M96),IF(X97=2,K97-SUM(M$8:M96),IF(X96=2,1-SUM(M$8:M96)," "))))</f>
        <v xml:space="preserve"> </v>
      </c>
      <c r="N97" s="58" t="str">
        <f t="shared" si="30"/>
        <v xml:space="preserve"> </v>
      </c>
      <c r="P97" s="58" t="str">
        <f>IF(O97="Plus",$K97,IF(O97="Basis",$K97-SUM(P$8:P96),IF(O97="Breedte",$K97-SUM(P$8:P96),IF(O96="Breedte",1-SUM(P$8:P96)," "))))</f>
        <v xml:space="preserve"> </v>
      </c>
      <c r="Q97" s="56" t="str">
        <f t="shared" si="45"/>
        <v/>
      </c>
      <c r="R97" s="196">
        <f t="shared" si="31"/>
        <v>219</v>
      </c>
      <c r="S97" s="1">
        <f t="shared" si="40"/>
        <v>400</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400</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4">
        <f t="shared" si="26"/>
        <v>0</v>
      </c>
      <c r="B98" s="64">
        <f t="shared" si="27"/>
        <v>0</v>
      </c>
      <c r="C98" s="57">
        <f t="shared" si="39"/>
        <v>399</v>
      </c>
      <c r="F98" s="59">
        <f>IF(C98&lt;C$6,0,VLOOKUP(C98,index!$A:$M,13,0))</f>
        <v>218</v>
      </c>
      <c r="G98" s="57" t="str">
        <f t="shared" si="28"/>
        <v/>
      </c>
      <c r="H98" s="58" t="str">
        <f>IF(G98="I",$K98,IF(G98="II",$K98-SUM(H$8:H97),IF(G98="III",$K98-SUM(H$8:H97),IF(G98="IV",$K98-SUM(H$8:H97),IF(G98="V",1-SUM(H$8:H97)," ")))))</f>
        <v xml:space="preserve"> </v>
      </c>
      <c r="I98" s="66" t="str">
        <f t="shared" si="29"/>
        <v/>
      </c>
      <c r="J98" s="61" t="str">
        <f>IF(I98="A",$K98,IF(I98="B",$K98-SUM(J$8:J97),IF(I98="C",$K98-SUM(J$8:J97),IF(I98="D",$K98-SUM(J$8:J97),IF(I98="E",1-SUM(J$8:J97)," ")))))</f>
        <v xml:space="preserve"> </v>
      </c>
      <c r="K98" s="58">
        <f>IF(C$4=0,0,(SUM(D$8:D98)/C$4))</f>
        <v>0</v>
      </c>
      <c r="L98" s="62" t="str">
        <f t="shared" si="25"/>
        <v xml:space="preserve"> </v>
      </c>
      <c r="M98" s="58" t="str">
        <f>IF(U98=2,K98,IF(W98=2,K98-SUM(M$8:M97),IF(X98=2,K98-SUM(M$8:M97),IF(X97=2,1-SUM(M$8:M97)," "))))</f>
        <v xml:space="preserve"> </v>
      </c>
      <c r="N98" s="58" t="str">
        <f t="shared" si="30"/>
        <v xml:space="preserve"> </v>
      </c>
      <c r="P98" s="58" t="str">
        <f>IF(O98="Plus",$K98,IF(O98="Basis",$K98-SUM(P$8:P97),IF(O98="Breedte",$K98-SUM(P$8:P97),IF(O97="Breedte",1-SUM(P$8:P97)," "))))</f>
        <v xml:space="preserve"> </v>
      </c>
      <c r="Q98" s="56" t="str">
        <f t="shared" si="45"/>
        <v/>
      </c>
      <c r="R98" s="196">
        <f t="shared" si="31"/>
        <v>218</v>
      </c>
      <c r="S98" s="1">
        <f t="shared" si="40"/>
        <v>399</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399</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4">
        <f t="shared" si="26"/>
        <v>0</v>
      </c>
      <c r="B99" s="64">
        <f t="shared" si="27"/>
        <v>0</v>
      </c>
      <c r="C99" s="57">
        <f t="shared" si="39"/>
        <v>398</v>
      </c>
      <c r="F99" s="59">
        <f>IF(C99&lt;C$6,0,VLOOKUP(C99,index!$A:$M,13,0))</f>
        <v>218</v>
      </c>
      <c r="G99" s="57" t="str">
        <f t="shared" si="28"/>
        <v/>
      </c>
      <c r="H99" s="58" t="str">
        <f>IF(G99="I",$K99,IF(G99="II",$K99-SUM(H$8:H98),IF(G99="III",$K99-SUM(H$8:H98),IF(G99="IV",$K99-SUM(H$8:H98),IF(G99="V",1-SUM(H$8:H98)," ")))))</f>
        <v xml:space="preserve"> </v>
      </c>
      <c r="I99" s="66" t="str">
        <f t="shared" si="29"/>
        <v/>
      </c>
      <c r="J99" s="61" t="str">
        <f>IF(I99="A",$K99,IF(I99="B",$K99-SUM(J$8:J98),IF(I99="C",$K99-SUM(J$8:J98),IF(I99="D",$K99-SUM(J$8:J98),IF(I99="E",1-SUM(J$8:J98)," ")))))</f>
        <v xml:space="preserve"> </v>
      </c>
      <c r="K99" s="58">
        <f>IF(C$4=0,0,(SUM(D$8:D99)/C$4))</f>
        <v>0</v>
      </c>
      <c r="L99" s="62" t="str">
        <f t="shared" si="25"/>
        <v xml:space="preserve"> </v>
      </c>
      <c r="M99" s="58" t="str">
        <f>IF(U99=2,K99,IF(W99=2,K99-SUM(M$8:M98),IF(X99=2,K99-SUM(M$8:M98),IF(X98=2,1-SUM(M$8:M98)," "))))</f>
        <v xml:space="preserve"> </v>
      </c>
      <c r="N99" s="58" t="str">
        <f t="shared" si="30"/>
        <v xml:space="preserve"> </v>
      </c>
      <c r="P99" s="58" t="str">
        <f>IF(O99="Plus",$K99,IF(O99="Basis",$K99-SUM(P$8:P98),IF(O99="Breedte",$K99-SUM(P$8:P98),IF(O98="Breedte",1-SUM(P$8:P98)," "))))</f>
        <v xml:space="preserve"> </v>
      </c>
      <c r="Q99" s="56" t="str">
        <f t="shared" si="45"/>
        <v/>
      </c>
      <c r="R99" s="196">
        <f t="shared" si="31"/>
        <v>218</v>
      </c>
      <c r="S99" s="1">
        <f t="shared" si="40"/>
        <v>398</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398</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4">
        <f t="shared" si="26"/>
        <v>0</v>
      </c>
      <c r="B100" s="64">
        <f t="shared" si="27"/>
        <v>0</v>
      </c>
      <c r="C100" s="57">
        <f t="shared" si="39"/>
        <v>397</v>
      </c>
      <c r="F100" s="59">
        <f>IF(C100&lt;C$6,0,VLOOKUP(C100,index!$A:$M,13,0))</f>
        <v>217</v>
      </c>
      <c r="G100" s="57" t="str">
        <f t="shared" si="28"/>
        <v/>
      </c>
      <c r="H100" s="58" t="str">
        <f>IF(G100="I",$K100,IF(G100="II",$K100-SUM(H$8:H99),IF(G100="III",$K100-SUM(H$8:H99),IF(G100="IV",$K100-SUM(H$8:H99),IF(G100="V",1-SUM(H$8:H99)," ")))))</f>
        <v xml:space="preserve"> </v>
      </c>
      <c r="I100" s="66" t="str">
        <f t="shared" si="29"/>
        <v/>
      </c>
      <c r="J100" s="61" t="str">
        <f>IF(I100="A",$K100,IF(I100="B",$K100-SUM(J$8:J99),IF(I100="C",$K100-SUM(J$8:J99),IF(I100="D",$K100-SUM(J$8:J99),IF(I100="E",1-SUM(J$8:J99)," ")))))</f>
        <v xml:space="preserve"> </v>
      </c>
      <c r="K100" s="58">
        <f>IF(C$4=0,0,(SUM(D$8:D100)/C$4))</f>
        <v>0</v>
      </c>
      <c r="L100" s="62" t="str">
        <f t="shared" si="25"/>
        <v xml:space="preserve"> </v>
      </c>
      <c r="M100" s="58" t="str">
        <f>IF(U100=2,K100,IF(W100=2,K100-SUM(M$8:M99),IF(X100=2,K100-SUM(M$8:M99),IF(X99=2,1-SUM(M$8:M99)," "))))</f>
        <v xml:space="preserve"> </v>
      </c>
      <c r="N100" s="58" t="str">
        <f t="shared" si="30"/>
        <v xml:space="preserve"> </v>
      </c>
      <c r="P100" s="58" t="str">
        <f>IF(O100="Plus",$K100,IF(O100="Basis",$K100-SUM(P$8:P99),IF(O100="Breedte",$K100-SUM(P$8:P99),IF(O99="Breedte",1-SUM(P$8:P99)," "))))</f>
        <v xml:space="preserve"> </v>
      </c>
      <c r="Q100" s="56" t="str">
        <f t="shared" si="45"/>
        <v/>
      </c>
      <c r="R100" s="196">
        <f t="shared" si="31"/>
        <v>217</v>
      </c>
      <c r="S100" s="1">
        <f t="shared" si="40"/>
        <v>397</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397</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4">
        <f t="shared" si="26"/>
        <v>0</v>
      </c>
      <c r="B101" s="64">
        <f t="shared" si="27"/>
        <v>0</v>
      </c>
      <c r="C101" s="57">
        <f t="shared" si="39"/>
        <v>396</v>
      </c>
      <c r="F101" s="59">
        <f>IF(C101&lt;C$6,0,VLOOKUP(C101,index!$A:$M,13,0))</f>
        <v>216</v>
      </c>
      <c r="G101" s="57" t="str">
        <f t="shared" si="28"/>
        <v/>
      </c>
      <c r="H101" s="58" t="str">
        <f>IF(G101="I",$K101,IF(G101="II",$K101-SUM(H$8:H100),IF(G101="III",$K101-SUM(H$8:H100),IF(G101="IV",$K101-SUM(H$8:H100),IF(G101="V",1-SUM(H$8:H100)," ")))))</f>
        <v xml:space="preserve"> </v>
      </c>
      <c r="I101" s="66" t="str">
        <f t="shared" si="29"/>
        <v/>
      </c>
      <c r="J101" s="61" t="str">
        <f>IF(I101="A",$K101,IF(I101="B",$K101-SUM(J$8:J100),IF(I101="C",$K101-SUM(J$8:J100),IF(I101="D",$K101-SUM(J$8:J100),IF(I101="E",1-SUM(J$8:J100)," ")))))</f>
        <v xml:space="preserve"> </v>
      </c>
      <c r="K101" s="58">
        <f>IF(C$4=0,0,(SUM(D$8:D101)/C$4))</f>
        <v>0</v>
      </c>
      <c r="L101" s="62" t="str">
        <f t="shared" si="25"/>
        <v xml:space="preserve"> </v>
      </c>
      <c r="M101" s="58" t="str">
        <f>IF(U101=2,K101,IF(W101=2,K101-SUM(M$8:M100),IF(X101=2,K101-SUM(M$8:M100),IF(X100=2,1-SUM(M$8:M100)," "))))</f>
        <v xml:space="preserve"> </v>
      </c>
      <c r="N101" s="58" t="str">
        <f t="shared" si="30"/>
        <v xml:space="preserve"> </v>
      </c>
      <c r="P101" s="58" t="str">
        <f>IF(O101="Plus",$K101,IF(O101="Basis",$K101-SUM(P$8:P100),IF(O101="Breedte",$K101-SUM(P$8:P100),IF(O100="Breedte",1-SUM(P$8:P100)," "))))</f>
        <v xml:space="preserve"> </v>
      </c>
      <c r="Q101" s="56" t="str">
        <f t="shared" si="45"/>
        <v/>
      </c>
      <c r="R101" s="196">
        <f t="shared" si="31"/>
        <v>216</v>
      </c>
      <c r="S101" s="1">
        <f t="shared" si="40"/>
        <v>396</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396</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4">
        <f t="shared" si="26"/>
        <v>0</v>
      </c>
      <c r="B102" s="64">
        <f t="shared" si="27"/>
        <v>0</v>
      </c>
      <c r="C102" s="57">
        <f t="shared" si="39"/>
        <v>395</v>
      </c>
      <c r="F102" s="59">
        <f>IF(C102&lt;C$6,0,VLOOKUP(C102,index!$A:$M,13,0))</f>
        <v>216</v>
      </c>
      <c r="G102" s="57" t="str">
        <f t="shared" si="28"/>
        <v/>
      </c>
      <c r="H102" s="58" t="str">
        <f>IF(G102="I",$K102,IF(G102="II",$K102-SUM(H$8:H101),IF(G102="III",$K102-SUM(H$8:H101),IF(G102="IV",$K102-SUM(H$8:H101),IF(G102="V",1-SUM(H$8:H101)," ")))))</f>
        <v xml:space="preserve"> </v>
      </c>
      <c r="I102" s="66" t="str">
        <f t="shared" si="29"/>
        <v/>
      </c>
      <c r="J102" s="61" t="str">
        <f>IF(I102="A",$K102,IF(I102="B",$K102-SUM(J$8:J101),IF(I102="C",$K102-SUM(J$8:J101),IF(I102="D",$K102-SUM(J$8:J101),IF(I102="E",1-SUM(J$8:J101)," ")))))</f>
        <v xml:space="preserve"> </v>
      </c>
      <c r="K102" s="58">
        <f>IF(C$4=0,0,(SUM(D$8:D102)/C$4))</f>
        <v>0</v>
      </c>
      <c r="L102" s="62" t="str">
        <f t="shared" si="25"/>
        <v xml:space="preserve"> </v>
      </c>
      <c r="M102" s="58" t="str">
        <f>IF(U102=2,K102,IF(W102=2,K102-SUM(M$8:M101),IF(X102=2,K102-SUM(M$8:M101),IF(X101=2,1-SUM(M$8:M101)," "))))</f>
        <v xml:space="preserve"> </v>
      </c>
      <c r="N102" s="58" t="str">
        <f t="shared" si="30"/>
        <v xml:space="preserve"> </v>
      </c>
      <c r="P102" s="58" t="str">
        <f>IF(O102="Plus",$K102,IF(O102="Basis",$K102-SUM(P$8:P101),IF(O102="Breedte",$K102-SUM(P$8:P101),IF(O101="Breedte",1-SUM(P$8:P101)," "))))</f>
        <v xml:space="preserve"> </v>
      </c>
      <c r="Q102" s="56" t="str">
        <f t="shared" si="45"/>
        <v/>
      </c>
      <c r="R102" s="196">
        <f t="shared" si="31"/>
        <v>216</v>
      </c>
      <c r="S102" s="1">
        <f t="shared" si="40"/>
        <v>395</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395</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4">
        <f t="shared" si="26"/>
        <v>0</v>
      </c>
      <c r="B103" s="64">
        <f t="shared" si="27"/>
        <v>0</v>
      </c>
      <c r="C103" s="57">
        <f t="shared" si="39"/>
        <v>394</v>
      </c>
      <c r="F103" s="59">
        <f>IF(C103&lt;C$6,0,VLOOKUP(C103,index!$A:$M,13,0))</f>
        <v>215</v>
      </c>
      <c r="G103" s="57" t="str">
        <f t="shared" si="28"/>
        <v/>
      </c>
      <c r="H103" s="58" t="str">
        <f>IF(G103="I",$K103,IF(G103="II",$K103-SUM(H$8:H102),IF(G103="III",$K103-SUM(H$8:H102),IF(G103="IV",$K103-SUM(H$8:H102),IF(G103="V",1-SUM(H$8:H102)," ")))))</f>
        <v xml:space="preserve"> </v>
      </c>
      <c r="I103" s="66" t="str">
        <f t="shared" si="29"/>
        <v/>
      </c>
      <c r="J103" s="61" t="str">
        <f>IF(I103="A",$K103,IF(I103="B",$K103-SUM(J$8:J102),IF(I103="C",$K103-SUM(J$8:J102),IF(I103="D",$K103-SUM(J$8:J102),IF(I103="E",1-SUM(J$8:J102)," ")))))</f>
        <v xml:space="preserve"> </v>
      </c>
      <c r="K103" s="58">
        <f>IF(C$4=0,0,(SUM(D$8:D103)/C$4))</f>
        <v>0</v>
      </c>
      <c r="L103" s="62" t="str">
        <f t="shared" si="25"/>
        <v xml:space="preserve"> </v>
      </c>
      <c r="M103" s="58" t="str">
        <f>IF(U103=2,K103,IF(W103=2,K103-SUM(M$8:M102),IF(X103=2,K103-SUM(M$8:M102),IF(X102=2,1-SUM(M$8:M102)," "))))</f>
        <v xml:space="preserve"> </v>
      </c>
      <c r="N103" s="58" t="str">
        <f t="shared" si="30"/>
        <v xml:space="preserve"> </v>
      </c>
      <c r="P103" s="58" t="str">
        <f>IF(O103="Plus",$K103,IF(O103="Basis",$K103-SUM(P$8:P102),IF(O103="Breedte",$K103-SUM(P$8:P102),IF(O102="Breedte",1-SUM(P$8:P102)," "))))</f>
        <v xml:space="preserve"> </v>
      </c>
      <c r="Q103" s="56" t="str">
        <f t="shared" si="45"/>
        <v/>
      </c>
      <c r="R103" s="196">
        <f t="shared" si="31"/>
        <v>215</v>
      </c>
      <c r="S103" s="1">
        <f t="shared" si="40"/>
        <v>394</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394</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4">
        <f t="shared" si="26"/>
        <v>0</v>
      </c>
      <c r="B104" s="64">
        <f t="shared" si="27"/>
        <v>0</v>
      </c>
      <c r="C104" s="57">
        <f t="shared" si="39"/>
        <v>393</v>
      </c>
      <c r="F104" s="59">
        <f>IF(C104&lt;C$6,0,VLOOKUP(C104,index!$A:$M,13,0))</f>
        <v>215</v>
      </c>
      <c r="G104" s="57" t="str">
        <f t="shared" si="28"/>
        <v/>
      </c>
      <c r="H104" s="58" t="str">
        <f>IF(G104="I",$K104,IF(G104="II",$K104-SUM(H$8:H103),IF(G104="III",$K104-SUM(H$8:H103),IF(G104="IV",$K104-SUM(H$8:H103),IF(G104="V",1-SUM(H$8:H103)," ")))))</f>
        <v xml:space="preserve"> </v>
      </c>
      <c r="I104" s="66" t="str">
        <f t="shared" si="29"/>
        <v/>
      </c>
      <c r="J104" s="61" t="str">
        <f>IF(I104="A",$K104,IF(I104="B",$K104-SUM(J$8:J103),IF(I104="C",$K104-SUM(J$8:J103),IF(I104="D",$K104-SUM(J$8:J103),IF(I104="E",1-SUM(J$8:J103)," ")))))</f>
        <v xml:space="preserve"> </v>
      </c>
      <c r="K104" s="58">
        <f>IF(C$4=0,0,(SUM(D$8:D104)/C$4))</f>
        <v>0</v>
      </c>
      <c r="L104" s="62" t="str">
        <f t="shared" si="25"/>
        <v xml:space="preserve"> </v>
      </c>
      <c r="M104" s="58" t="str">
        <f>IF(U104=2,K104,IF(W104=2,K104-SUM(M$8:M103),IF(X104=2,K104-SUM(M$8:M103),IF(X103=2,1-SUM(M$8:M103)," "))))</f>
        <v xml:space="preserve"> </v>
      </c>
      <c r="N104" s="58" t="str">
        <f t="shared" si="30"/>
        <v xml:space="preserve"> </v>
      </c>
      <c r="P104" s="58" t="str">
        <f>IF(O104="Plus",$K104,IF(O104="Basis",$K104-SUM(P$8:P103),IF(O104="Breedte",$K104-SUM(P$8:P103),IF(O103="Breedte",1-SUM(P$8:P103)," "))))</f>
        <v xml:space="preserve"> </v>
      </c>
      <c r="Q104" s="56" t="str">
        <f t="shared" si="45"/>
        <v/>
      </c>
      <c r="R104" s="196">
        <f t="shared" si="31"/>
        <v>215</v>
      </c>
      <c r="S104" s="1">
        <f t="shared" si="40"/>
        <v>393</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393</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4">
        <f t="shared" si="26"/>
        <v>0</v>
      </c>
      <c r="B105" s="64">
        <f t="shared" si="27"/>
        <v>0</v>
      </c>
      <c r="C105" s="57">
        <f t="shared" si="39"/>
        <v>392</v>
      </c>
      <c r="F105" s="59">
        <f>IF(C105&lt;C$6,0,VLOOKUP(C105,index!$A:$M,13,0))</f>
        <v>214</v>
      </c>
      <c r="G105" s="57" t="str">
        <f t="shared" si="28"/>
        <v/>
      </c>
      <c r="H105" s="58" t="str">
        <f>IF(G105="I",$K105,IF(G105="II",$K105-SUM(H$8:H104),IF(G105="III",$K105-SUM(H$8:H104),IF(G105="IV",$K105-SUM(H$8:H104),IF(G105="V",1-SUM(H$8:H104)," ")))))</f>
        <v xml:space="preserve"> </v>
      </c>
      <c r="I105" s="66" t="str">
        <f t="shared" si="29"/>
        <v/>
      </c>
      <c r="J105" s="61" t="str">
        <f>IF(I105="A",$K105,IF(I105="B",$K105-SUM(J$8:J104),IF(I105="C",$K105-SUM(J$8:J104),IF(I105="D",$K105-SUM(J$8:J104),IF(I105="E",1-SUM(J$8:J104)," ")))))</f>
        <v xml:space="preserve"> </v>
      </c>
      <c r="K105" s="58">
        <f>IF(C$4=0,0,(SUM(D$8:D105)/C$4))</f>
        <v>0</v>
      </c>
      <c r="L105" s="62" t="str">
        <f t="shared" si="25"/>
        <v xml:space="preserve"> </v>
      </c>
      <c r="M105" s="58" t="str">
        <f>IF(U105=2,K105,IF(W105=2,K105-SUM(M$8:M104),IF(X105=2,K105-SUM(M$8:M104),IF(X104=2,1-SUM(M$8:M104)," "))))</f>
        <v xml:space="preserve"> </v>
      </c>
      <c r="N105" s="58" t="str">
        <f t="shared" si="30"/>
        <v xml:space="preserve"> </v>
      </c>
      <c r="P105" s="58" t="str">
        <f>IF(O105="Plus",$K105,IF(O105="Basis",$K105-SUM(P$8:P104),IF(O105="Breedte",$K105-SUM(P$8:P104),IF(O104="Breedte",1-SUM(P$8:P104)," "))))</f>
        <v xml:space="preserve"> </v>
      </c>
      <c r="Q105" s="56" t="str">
        <f t="shared" si="45"/>
        <v/>
      </c>
      <c r="R105" s="196">
        <f t="shared" si="31"/>
        <v>214</v>
      </c>
      <c r="S105" s="1">
        <f t="shared" si="40"/>
        <v>392</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392</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4">
        <f t="shared" si="26"/>
        <v>0</v>
      </c>
      <c r="B106" s="64">
        <f t="shared" si="27"/>
        <v>0</v>
      </c>
      <c r="C106" s="57">
        <f t="shared" si="39"/>
        <v>391</v>
      </c>
      <c r="F106" s="59">
        <f>IF(C106&lt;C$6,0,VLOOKUP(C106,index!$A:$M,13,0))</f>
        <v>214</v>
      </c>
      <c r="G106" s="57" t="str">
        <f t="shared" si="28"/>
        <v/>
      </c>
      <c r="H106" s="58" t="str">
        <f>IF(G106="I",$K106,IF(G106="II",$K106-SUM(H$8:H105),IF(G106="III",$K106-SUM(H$8:H105),IF(G106="IV",$K106-SUM(H$8:H105),IF(G106="V",1-SUM(H$8:H105)," ")))))</f>
        <v xml:space="preserve"> </v>
      </c>
      <c r="I106" s="66" t="str">
        <f t="shared" si="29"/>
        <v/>
      </c>
      <c r="J106" s="61" t="str">
        <f>IF(I106="A",$K106,IF(I106="B",$K106-SUM(J$8:J105),IF(I106="C",$K106-SUM(J$8:J105),IF(I106="D",$K106-SUM(J$8:J105),IF(I106="E",1-SUM(J$8:J105)," ")))))</f>
        <v xml:space="preserve"> </v>
      </c>
      <c r="K106" s="58">
        <f>IF(C$4=0,0,(SUM(D$8:D106)/C$4))</f>
        <v>0</v>
      </c>
      <c r="L106" s="62" t="str">
        <f t="shared" si="25"/>
        <v xml:space="preserve"> </v>
      </c>
      <c r="M106" s="58" t="str">
        <f>IF(U106=2,K106,IF(W106=2,K106-SUM(M$8:M105),IF(X106=2,K106-SUM(M$8:M105),IF(X105=2,1-SUM(M$8:M105)," "))))</f>
        <v xml:space="preserve"> </v>
      </c>
      <c r="N106" s="58" t="str">
        <f t="shared" si="30"/>
        <v xml:space="preserve"> </v>
      </c>
      <c r="P106" s="58" t="str">
        <f>IF(O106="Plus",$K106,IF(O106="Basis",$K106-SUM(P$8:P105),IF(O106="Breedte",$K106-SUM(P$8:P105),IF(O105="Breedte",1-SUM(P$8:P105)," "))))</f>
        <v xml:space="preserve"> </v>
      </c>
      <c r="Q106" s="56" t="str">
        <f t="shared" si="45"/>
        <v/>
      </c>
      <c r="R106" s="196">
        <f t="shared" si="31"/>
        <v>214</v>
      </c>
      <c r="S106" s="1">
        <f t="shared" si="40"/>
        <v>391</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391</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4">
        <f t="shared" si="26"/>
        <v>0</v>
      </c>
      <c r="B107" s="64">
        <f t="shared" si="27"/>
        <v>0</v>
      </c>
      <c r="C107" s="57">
        <f t="shared" si="39"/>
        <v>390</v>
      </c>
      <c r="F107" s="59">
        <f>IF(C107&lt;C$6,0,VLOOKUP(C107,index!$A:$M,13,0))</f>
        <v>213</v>
      </c>
      <c r="G107" s="57" t="str">
        <f t="shared" si="28"/>
        <v/>
      </c>
      <c r="H107" s="58" t="str">
        <f>IF(G107="I",$K107,IF(G107="II",$K107-SUM(H$8:H106),IF(G107="III",$K107-SUM(H$8:H106),IF(G107="IV",$K107-SUM(H$8:H106),IF(G107="V",1-SUM(H$8:H106)," ")))))</f>
        <v xml:space="preserve"> </v>
      </c>
      <c r="I107" s="66" t="str">
        <f t="shared" si="29"/>
        <v/>
      </c>
      <c r="J107" s="61" t="str">
        <f>IF(I107="A",$K107,IF(I107="B",$K107-SUM(J$8:J106),IF(I107="C",$K107-SUM(J$8:J106),IF(I107="D",$K107-SUM(J$8:J106),IF(I107="E",1-SUM(J$8:J106)," ")))))</f>
        <v xml:space="preserve"> </v>
      </c>
      <c r="K107" s="58">
        <f>IF(C$4=0,0,(SUM(D$8:D107)/C$4))</f>
        <v>0</v>
      </c>
      <c r="L107" s="62" t="str">
        <f t="shared" si="25"/>
        <v xml:space="preserve"> </v>
      </c>
      <c r="M107" s="58" t="str">
        <f>IF(U107=2,K107,IF(W107=2,K107-SUM(M$8:M106),IF(X107=2,K107-SUM(M$8:M106),IF(X106=2,1-SUM(M$8:M106)," "))))</f>
        <v xml:space="preserve"> </v>
      </c>
      <c r="N107" s="58" t="str">
        <f t="shared" si="30"/>
        <v xml:space="preserve"> </v>
      </c>
      <c r="P107" s="58" t="str">
        <f>IF(O107="Plus",$K107,IF(O107="Basis",$K107-SUM(P$8:P106),IF(O107="Breedte",$K107-SUM(P$8:P106),IF(O106="Breedte",1-SUM(P$8:P106)," "))))</f>
        <v xml:space="preserve"> </v>
      </c>
      <c r="Q107" s="56" t="str">
        <f t="shared" si="45"/>
        <v/>
      </c>
      <c r="R107" s="196">
        <f t="shared" si="31"/>
        <v>213</v>
      </c>
      <c r="S107" s="1">
        <f t="shared" si="40"/>
        <v>390</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390</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4">
        <f t="shared" si="26"/>
        <v>0</v>
      </c>
      <c r="B108" s="64">
        <f t="shared" si="27"/>
        <v>20</v>
      </c>
      <c r="C108" s="57">
        <f t="shared" si="39"/>
        <v>389</v>
      </c>
      <c r="F108" s="59">
        <f>IF(C108&lt;C$6,0,VLOOKUP(C108,index!$A:$M,13,0))</f>
        <v>213</v>
      </c>
      <c r="G108" s="57" t="str">
        <f t="shared" si="28"/>
        <v>I</v>
      </c>
      <c r="H108" s="58">
        <f>IF(G108="I",$K108,IF(G108="II",$K108-SUM(H$8:H107),IF(G108="III",$K108-SUM(H$8:H107),IF(G108="IV",$K108-SUM(H$8:H107),IF(G108="V",1-SUM(H$8:H107)," ")))))</f>
        <v>0</v>
      </c>
      <c r="I108" s="66" t="str">
        <f t="shared" si="29"/>
        <v/>
      </c>
      <c r="J108" s="61" t="str">
        <f>IF(I108="A",$K108,IF(I108="B",$K108-SUM(J$8:J107),IF(I108="C",$K108-SUM(J$8:J107),IF(I108="D",$K108-SUM(J$8:J107),IF(I108="E",1-SUM(J$8:J107)," ")))))</f>
        <v xml:space="preserve"> </v>
      </c>
      <c r="K108" s="58">
        <f>IF(C$4=0,0,(SUM(D$8:D108)/C$4))</f>
        <v>0</v>
      </c>
      <c r="L108" s="62" t="str">
        <f t="shared" si="25"/>
        <v xml:space="preserve"> </v>
      </c>
      <c r="M108" s="58" t="str">
        <f>IF(U108=2,K108,IF(W108=2,K108-SUM(M$8:M107),IF(X108=2,K108-SUM(M$8:M107),IF(X107=2,1-SUM(M$8:M107)," "))))</f>
        <v xml:space="preserve"> </v>
      </c>
      <c r="N108" s="58" t="str">
        <f t="shared" si="30"/>
        <v xml:space="preserve"> </v>
      </c>
      <c r="P108" s="58" t="str">
        <f>IF(O108="Plus",$K108,IF(O108="Basis",$K108-SUM(P$8:P107),IF(O108="Breedte",$K108-SUM(P$8:P107),IF(O107="Breedte",1-SUM(P$8:P107)," "))))</f>
        <v xml:space="preserve"> </v>
      </c>
      <c r="Q108" s="56" t="str">
        <f t="shared" si="45"/>
        <v/>
      </c>
      <c r="R108" s="196">
        <f t="shared" si="31"/>
        <v>213</v>
      </c>
      <c r="S108" s="1">
        <f t="shared" si="40"/>
        <v>389</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389</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4">
        <f t="shared" si="26"/>
        <v>0</v>
      </c>
      <c r="B109" s="64">
        <f t="shared" si="27"/>
        <v>0</v>
      </c>
      <c r="C109" s="57">
        <f t="shared" si="39"/>
        <v>388</v>
      </c>
      <c r="F109" s="59">
        <f>IF(C109&lt;C$6,0,VLOOKUP(C109,index!$A:$M,13,0))</f>
        <v>212</v>
      </c>
      <c r="G109" s="57" t="str">
        <f t="shared" si="28"/>
        <v/>
      </c>
      <c r="H109" s="58" t="str">
        <f>IF(G109="I",$K109,IF(G109="II",$K109-SUM(H$8:H108),IF(G109="III",$K109-SUM(H$8:H108),IF(G109="IV",$K109-SUM(H$8:H108),IF(G109="V",1-SUM(H$8:H108)," ")))))</f>
        <v xml:space="preserve"> </v>
      </c>
      <c r="I109" s="66" t="str">
        <f t="shared" si="29"/>
        <v/>
      </c>
      <c r="J109" s="61" t="str">
        <f>IF(I109="A",$K109,IF(I109="B",$K109-SUM(J$8:J108),IF(I109="C",$K109-SUM(J$8:J108),IF(I109="D",$K109-SUM(J$8:J108),IF(I109="E",1-SUM(J$8:J108)," ")))))</f>
        <v xml:space="preserve"> </v>
      </c>
      <c r="K109" s="58">
        <f>IF(C$4=0,0,(SUM(D$8:D109)/C$4))</f>
        <v>0</v>
      </c>
      <c r="L109" s="62" t="str">
        <f t="shared" si="25"/>
        <v xml:space="preserve"> </v>
      </c>
      <c r="M109" s="58" t="str">
        <f>IF(U109=2,K109,IF(W109=2,K109-SUM(M$8:M108),IF(X109=2,K109-SUM(M$8:M108),IF(X108=2,1-SUM(M$8:M108)," "))))</f>
        <v xml:space="preserve"> </v>
      </c>
      <c r="N109" s="58" t="str">
        <f t="shared" si="30"/>
        <v xml:space="preserve"> </v>
      </c>
      <c r="P109" s="58" t="str">
        <f>IF(O109="Plus",$K109,IF(O109="Basis",$K109-SUM(P$8:P108),IF(O109="Breedte",$K109-SUM(P$8:P108),IF(O108="Breedte",1-SUM(P$8:P108)," "))))</f>
        <v xml:space="preserve"> </v>
      </c>
      <c r="Q109" s="56" t="str">
        <f t="shared" si="45"/>
        <v/>
      </c>
      <c r="R109" s="196">
        <f t="shared" si="31"/>
        <v>212</v>
      </c>
      <c r="S109" s="1">
        <f t="shared" si="40"/>
        <v>388</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388</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4">
        <f t="shared" si="26"/>
        <v>0</v>
      </c>
      <c r="B110" s="64">
        <f t="shared" si="27"/>
        <v>0</v>
      </c>
      <c r="C110" s="57">
        <f t="shared" si="39"/>
        <v>387</v>
      </c>
      <c r="F110" s="59">
        <f>IF(C110&lt;C$6,0,VLOOKUP(C110,index!$A:$M,13,0))</f>
        <v>211</v>
      </c>
      <c r="G110" s="57" t="str">
        <f t="shared" si="28"/>
        <v/>
      </c>
      <c r="H110" s="58" t="str">
        <f>IF(G110="I",$K110,IF(G110="II",$K110-SUM(H$8:H109),IF(G110="III",$K110-SUM(H$8:H109),IF(G110="IV",$K110-SUM(H$8:H109),IF(G110="V",1-SUM(H$8:H109)," ")))))</f>
        <v xml:space="preserve"> </v>
      </c>
      <c r="I110" s="66" t="str">
        <f t="shared" si="29"/>
        <v/>
      </c>
      <c r="J110" s="61" t="str">
        <f>IF(I110="A",$K110,IF(I110="B",$K110-SUM(J$8:J109),IF(I110="C",$K110-SUM(J$8:J109),IF(I110="D",$K110-SUM(J$8:J109),IF(I110="E",1-SUM(J$8:J109)," ")))))</f>
        <v xml:space="preserve"> </v>
      </c>
      <c r="K110" s="58">
        <f>IF(C$4=0,0,(SUM(D$8:D110)/C$4))</f>
        <v>0</v>
      </c>
      <c r="L110" s="62" t="str">
        <f t="shared" si="25"/>
        <v xml:space="preserve"> </v>
      </c>
      <c r="M110" s="58" t="str">
        <f>IF(U110=2,K110,IF(W110=2,K110-SUM(M$8:M109),IF(X110=2,K110-SUM(M$8:M109),IF(X109=2,1-SUM(M$8:M109)," "))))</f>
        <v xml:space="preserve"> </v>
      </c>
      <c r="N110" s="58" t="str">
        <f t="shared" si="30"/>
        <v xml:space="preserve"> </v>
      </c>
      <c r="P110" s="58" t="str">
        <f>IF(O110="Plus",$K110,IF(O110="Basis",$K110-SUM(P$8:P109),IF(O110="Breedte",$K110-SUM(P$8:P109),IF(O109="Breedte",1-SUM(P$8:P109)," "))))</f>
        <v xml:space="preserve"> </v>
      </c>
      <c r="Q110" s="56" t="str">
        <f t="shared" si="45"/>
        <v/>
      </c>
      <c r="R110" s="196">
        <f t="shared" si="31"/>
        <v>211</v>
      </c>
      <c r="S110" s="1">
        <f t="shared" si="40"/>
        <v>387</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387</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4">
        <f t="shared" si="26"/>
        <v>0</v>
      </c>
      <c r="B111" s="64">
        <f t="shared" si="27"/>
        <v>0</v>
      </c>
      <c r="C111" s="57">
        <f t="shared" si="39"/>
        <v>386</v>
      </c>
      <c r="F111" s="59">
        <f>IF(C111&lt;C$6,0,VLOOKUP(C111,index!$A:$M,13,0))</f>
        <v>211</v>
      </c>
      <c r="G111" s="57" t="str">
        <f t="shared" si="28"/>
        <v/>
      </c>
      <c r="H111" s="58" t="str">
        <f>IF(G111="I",$K111,IF(G111="II",$K111-SUM(H$8:H110),IF(G111="III",$K111-SUM(H$8:H110),IF(G111="IV",$K111-SUM(H$8:H110),IF(G111="V",1-SUM(H$8:H110)," ")))))</f>
        <v xml:space="preserve"> </v>
      </c>
      <c r="I111" s="66" t="str">
        <f t="shared" si="29"/>
        <v/>
      </c>
      <c r="J111" s="61" t="str">
        <f>IF(I111="A",$K111,IF(I111="B",$K111-SUM(J$8:J110),IF(I111="C",$K111-SUM(J$8:J110),IF(I111="D",$K111-SUM(J$8:J110),IF(I111="E",1-SUM(J$8:J110)," ")))))</f>
        <v xml:space="preserve"> </v>
      </c>
      <c r="K111" s="58">
        <f>IF(C$4=0,0,(SUM(D$8:D111)/C$4))</f>
        <v>0</v>
      </c>
      <c r="L111" s="62" t="str">
        <f t="shared" si="25"/>
        <v xml:space="preserve"> </v>
      </c>
      <c r="M111" s="58" t="str">
        <f>IF(U111=2,K111,IF(W111=2,K111-SUM(M$8:M110),IF(X111=2,K111-SUM(M$8:M110),IF(X110=2,1-SUM(M$8:M110)," "))))</f>
        <v xml:space="preserve"> </v>
      </c>
      <c r="N111" s="58" t="str">
        <f t="shared" si="30"/>
        <v xml:space="preserve"> </v>
      </c>
      <c r="P111" s="58" t="str">
        <f>IF(O111="Plus",$K111,IF(O111="Basis",$K111-SUM(P$8:P110),IF(O111="Breedte",$K111-SUM(P$8:P110),IF(O110="Breedte",1-SUM(P$8:P110)," "))))</f>
        <v xml:space="preserve"> </v>
      </c>
      <c r="Q111" s="56" t="str">
        <f t="shared" si="45"/>
        <v/>
      </c>
      <c r="R111" s="196">
        <f t="shared" si="31"/>
        <v>211</v>
      </c>
      <c r="S111" s="1">
        <f t="shared" si="40"/>
        <v>386</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386</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4">
        <f t="shared" si="26"/>
        <v>0</v>
      </c>
      <c r="B112" s="64">
        <f t="shared" si="27"/>
        <v>0</v>
      </c>
      <c r="C112" s="57">
        <f t="shared" si="39"/>
        <v>385</v>
      </c>
      <c r="F112" s="59">
        <f>IF(C112&lt;C$6,0,VLOOKUP(C112,index!$A:$M,13,0))</f>
        <v>210</v>
      </c>
      <c r="G112" s="57" t="str">
        <f t="shared" si="28"/>
        <v/>
      </c>
      <c r="H112" s="58" t="str">
        <f>IF(G112="I",$K112,IF(G112="II",$K112-SUM(H$8:H111),IF(G112="III",$K112-SUM(H$8:H111),IF(G112="IV",$K112-SUM(H$8:H111),IF(G112="V",1-SUM(H$8:H111)," ")))))</f>
        <v xml:space="preserve"> </v>
      </c>
      <c r="I112" s="66" t="str">
        <f t="shared" si="29"/>
        <v/>
      </c>
      <c r="J112" s="61" t="str">
        <f>IF(I112="A",$K112,IF(I112="B",$K112-SUM(J$8:J111),IF(I112="C",$K112-SUM(J$8:J111),IF(I112="D",$K112-SUM(J$8:J111),IF(I112="E",1-SUM(J$8:J111)," ")))))</f>
        <v xml:space="preserve"> </v>
      </c>
      <c r="K112" s="58">
        <f>IF(C$4=0,0,(SUM(D$8:D112)/C$4))</f>
        <v>0</v>
      </c>
      <c r="L112" s="62" t="str">
        <f t="shared" si="25"/>
        <v xml:space="preserve"> </v>
      </c>
      <c r="M112" s="58" t="str">
        <f>IF(U112=2,K112,IF(W112=2,K112-SUM(M$8:M111),IF(X112=2,K112-SUM(M$8:M111),IF(X111=2,1-SUM(M$8:M111)," "))))</f>
        <v xml:space="preserve"> </v>
      </c>
      <c r="N112" s="58" t="str">
        <f t="shared" si="30"/>
        <v xml:space="preserve"> </v>
      </c>
      <c r="P112" s="58" t="str">
        <f>IF(O112="Plus",$K112,IF(O112="Basis",$K112-SUM(P$8:P111),IF(O112="Breedte",$K112-SUM(P$8:P111),IF(O111="Breedte",1-SUM(P$8:P111)," "))))</f>
        <v xml:space="preserve"> </v>
      </c>
      <c r="Q112" s="56" t="str">
        <f t="shared" si="45"/>
        <v/>
      </c>
      <c r="R112" s="196">
        <f t="shared" si="31"/>
        <v>210</v>
      </c>
      <c r="S112" s="1">
        <f t="shared" si="40"/>
        <v>385</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385</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4">
        <f t="shared" si="26"/>
        <v>25</v>
      </c>
      <c r="B113" s="64">
        <f t="shared" si="27"/>
        <v>0</v>
      </c>
      <c r="C113" s="57">
        <f t="shared" si="39"/>
        <v>384</v>
      </c>
      <c r="F113" s="59">
        <f>IF(C113&lt;C$6,0,VLOOKUP(C113,index!$A:$M,13,0))</f>
        <v>210</v>
      </c>
      <c r="G113" s="57" t="str">
        <f t="shared" si="28"/>
        <v/>
      </c>
      <c r="H113" s="58" t="str">
        <f>IF(G113="I",$K113,IF(G113="II",$K113-SUM(H$8:H112),IF(G113="III",$K113-SUM(H$8:H112),IF(G113="IV",$K113-SUM(H$8:H112),IF(G113="V",1-SUM(H$8:H112)," ")))))</f>
        <v xml:space="preserve"> </v>
      </c>
      <c r="I113" s="66" t="str">
        <f t="shared" si="29"/>
        <v>A</v>
      </c>
      <c r="J113" s="61">
        <f>IF(I113="A",$K113,IF(I113="B",$K113-SUM(J$8:J112),IF(I113="C",$K113-SUM(J$8:J112),IF(I113="D",$K113-SUM(J$8:J112),IF(I113="E",1-SUM(J$8:J112)," ")))))</f>
        <v>0</v>
      </c>
      <c r="K113" s="58">
        <f>IF(C$4=0,0,(SUM(D$8:D113)/C$4))</f>
        <v>0</v>
      </c>
      <c r="L113" s="62" t="str">
        <f t="shared" si="25"/>
        <v xml:space="preserve"> </v>
      </c>
      <c r="M113" s="58" t="str">
        <f>IF(U113=2,K113,IF(W113=2,K113-SUM(M$8:M112),IF(X113=2,K113-SUM(M$8:M112),IF(X112=2,1-SUM(M$8:M112)," "))))</f>
        <v xml:space="preserve"> </v>
      </c>
      <c r="N113" s="58" t="str">
        <f t="shared" si="30"/>
        <v xml:space="preserve"> </v>
      </c>
      <c r="P113" s="58" t="str">
        <f>IF(O113="Plus",$K113,IF(O113="Basis",$K113-SUM(P$8:P112),IF(O113="Breedte",$K113-SUM(P$8:P112),IF(O112="Breedte",1-SUM(P$8:P112)," "))))</f>
        <v xml:space="preserve"> </v>
      </c>
      <c r="Q113" s="56" t="str">
        <f t="shared" si="45"/>
        <v/>
      </c>
      <c r="R113" s="196">
        <f t="shared" si="31"/>
        <v>210</v>
      </c>
      <c r="S113" s="1">
        <f t="shared" si="40"/>
        <v>384</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384</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4">
        <f t="shared" si="26"/>
        <v>0</v>
      </c>
      <c r="B114" s="64">
        <f t="shared" si="27"/>
        <v>0</v>
      </c>
      <c r="C114" s="57">
        <f t="shared" si="39"/>
        <v>383</v>
      </c>
      <c r="F114" s="59">
        <f>IF(C114&lt;C$6,0,VLOOKUP(C114,index!$A:$M,13,0))</f>
        <v>209</v>
      </c>
      <c r="G114" s="57" t="str">
        <f t="shared" si="28"/>
        <v/>
      </c>
      <c r="H114" s="58" t="str">
        <f>IF(G114="I",$K114,IF(G114="II",$K114-SUM(H$8:H113),IF(G114="III",$K114-SUM(H$8:H113),IF(G114="IV",$K114-SUM(H$8:H113),IF(G114="V",1-SUM(H$8:H113)," ")))))</f>
        <v xml:space="preserve"> </v>
      </c>
      <c r="I114" s="66" t="str">
        <f t="shared" si="29"/>
        <v/>
      </c>
      <c r="J114" s="61" t="str">
        <f>IF(I114="A",$K114,IF(I114="B",$K114-SUM(J$8:J113),IF(I114="C",$K114-SUM(J$8:J113),IF(I114="D",$K114-SUM(J$8:J113),IF(I114="E",1-SUM(J$8:J113)," ")))))</f>
        <v xml:space="preserve"> </v>
      </c>
      <c r="K114" s="58">
        <f>IF(C$4=0,0,(SUM(D$8:D114)/C$4))</f>
        <v>0</v>
      </c>
      <c r="L114" s="62" t="str">
        <f t="shared" si="25"/>
        <v xml:space="preserve"> </v>
      </c>
      <c r="M114" s="58" t="str">
        <f>IF(U114=2,K114,IF(W114=2,K114-SUM(M$8:M113),IF(X114=2,K114-SUM(M$8:M113),IF(X113=2,1-SUM(M$8:M113)," "))))</f>
        <v xml:space="preserve"> </v>
      </c>
      <c r="N114" s="58" t="str">
        <f t="shared" si="30"/>
        <v xml:space="preserve"> </v>
      </c>
      <c r="P114" s="58" t="str">
        <f>IF(O114="Plus",$K114,IF(O114="Basis",$K114-SUM(P$8:P113),IF(O114="Breedte",$K114-SUM(P$8:P113),IF(O113="Breedte",1-SUM(P$8:P113)," "))))</f>
        <v xml:space="preserve"> </v>
      </c>
      <c r="Q114" s="56" t="str">
        <f t="shared" si="45"/>
        <v/>
      </c>
      <c r="R114" s="196">
        <f t="shared" si="31"/>
        <v>209</v>
      </c>
      <c r="S114" s="1">
        <f t="shared" si="40"/>
        <v>383</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383</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4">
        <f t="shared" si="26"/>
        <v>0</v>
      </c>
      <c r="B115" s="64">
        <f t="shared" si="27"/>
        <v>0</v>
      </c>
      <c r="C115" s="57">
        <f t="shared" si="39"/>
        <v>382</v>
      </c>
      <c r="F115" s="59">
        <f>IF(C115&lt;C$6,0,VLOOKUP(C115,index!$A:$M,13,0))</f>
        <v>209</v>
      </c>
      <c r="G115" s="57" t="str">
        <f t="shared" si="28"/>
        <v/>
      </c>
      <c r="H115" s="58" t="str">
        <f>IF(G115="I",$K115,IF(G115="II",$K115-SUM(H$8:H114),IF(G115="III",$K115-SUM(H$8:H114),IF(G115="IV",$K115-SUM(H$8:H114),IF(G115="V",1-SUM(H$8:H114)," ")))))</f>
        <v xml:space="preserve"> </v>
      </c>
      <c r="I115" s="66" t="str">
        <f t="shared" si="29"/>
        <v/>
      </c>
      <c r="J115" s="61" t="str">
        <f>IF(I115="A",$K115,IF(I115="B",$K115-SUM(J$8:J114),IF(I115="C",$K115-SUM(J$8:J114),IF(I115="D",$K115-SUM(J$8:J114),IF(I115="E",1-SUM(J$8:J114)," ")))))</f>
        <v xml:space="preserve"> </v>
      </c>
      <c r="K115" s="58">
        <f>IF(C$4=0,0,(SUM(D$8:D115)/C$4))</f>
        <v>0</v>
      </c>
      <c r="L115" s="62" t="str">
        <f t="shared" si="25"/>
        <v xml:space="preserve"> </v>
      </c>
      <c r="M115" s="58" t="str">
        <f>IF(U115=2,K115,IF(W115=2,K115-SUM(M$8:M114),IF(X115=2,K115-SUM(M$8:M114),IF(X114=2,1-SUM(M$8:M114)," "))))</f>
        <v xml:space="preserve"> </v>
      </c>
      <c r="N115" s="58" t="str">
        <f t="shared" si="30"/>
        <v xml:space="preserve"> </v>
      </c>
      <c r="P115" s="58" t="str">
        <f>IF(O115="Plus",$K115,IF(O115="Basis",$K115-SUM(P$8:P114),IF(O115="Breedte",$K115-SUM(P$8:P114),IF(O114="Breedte",1-SUM(P$8:P114)," "))))</f>
        <v xml:space="preserve"> </v>
      </c>
      <c r="Q115" s="56" t="str">
        <f t="shared" si="45"/>
        <v/>
      </c>
      <c r="R115" s="196">
        <f t="shared" si="31"/>
        <v>209</v>
      </c>
      <c r="S115" s="1">
        <f t="shared" si="40"/>
        <v>382</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382</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4">
        <f t="shared" si="26"/>
        <v>0</v>
      </c>
      <c r="B116" s="64">
        <f t="shared" si="27"/>
        <v>0</v>
      </c>
      <c r="C116" s="57">
        <f t="shared" si="39"/>
        <v>381</v>
      </c>
      <c r="F116" s="59">
        <f>IF(C116&lt;C$6,0,VLOOKUP(C116,index!$A:$M,13,0))</f>
        <v>208</v>
      </c>
      <c r="G116" s="57" t="str">
        <f t="shared" si="28"/>
        <v/>
      </c>
      <c r="H116" s="58" t="str">
        <f>IF(G116="I",$K116,IF(G116="II",$K116-SUM(H$8:H115),IF(G116="III",$K116-SUM(H$8:H115),IF(G116="IV",$K116-SUM(H$8:H115),IF(G116="V",1-SUM(H$8:H115)," ")))))</f>
        <v xml:space="preserve"> </v>
      </c>
      <c r="I116" s="66" t="str">
        <f t="shared" si="29"/>
        <v/>
      </c>
      <c r="J116" s="61" t="str">
        <f>IF(I116="A",$K116,IF(I116="B",$K116-SUM(J$8:J115),IF(I116="C",$K116-SUM(J$8:J115),IF(I116="D",$K116-SUM(J$8:J115),IF(I116="E",1-SUM(J$8:J115)," ")))))</f>
        <v xml:space="preserve"> </v>
      </c>
      <c r="K116" s="58">
        <f>IF(C$4=0,0,(SUM(D$8:D116)/C$4))</f>
        <v>0</v>
      </c>
      <c r="L116" s="62" t="str">
        <f t="shared" si="25"/>
        <v xml:space="preserve"> </v>
      </c>
      <c r="M116" s="58" t="str">
        <f>IF(U116=2,K116,IF(W116=2,K116-SUM(M$8:M115),IF(X116=2,K116-SUM(M$8:M115),IF(X115=2,1-SUM(M$8:M115)," "))))</f>
        <v xml:space="preserve"> </v>
      </c>
      <c r="N116" s="58" t="str">
        <f t="shared" si="30"/>
        <v xml:space="preserve"> </v>
      </c>
      <c r="P116" s="58" t="str">
        <f>IF(O116="Plus",$K116,IF(O116="Basis",$K116-SUM(P$8:P115),IF(O116="Breedte",$K116-SUM(P$8:P115),IF(O115="Breedte",1-SUM(P$8:P115)," "))))</f>
        <v xml:space="preserve"> </v>
      </c>
      <c r="Q116" s="56" t="str">
        <f t="shared" si="45"/>
        <v/>
      </c>
      <c r="R116" s="196">
        <f t="shared" si="31"/>
        <v>208</v>
      </c>
      <c r="S116" s="1">
        <f t="shared" si="40"/>
        <v>381</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381</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4">
        <f t="shared" si="26"/>
        <v>0</v>
      </c>
      <c r="B117" s="64">
        <f t="shared" si="27"/>
        <v>0</v>
      </c>
      <c r="C117" s="57">
        <f t="shared" si="39"/>
        <v>380</v>
      </c>
      <c r="F117" s="59">
        <f>IF(C117&lt;C$6,0,VLOOKUP(C117,index!$A:$M,13,0))</f>
        <v>208</v>
      </c>
      <c r="G117" s="57" t="str">
        <f t="shared" si="28"/>
        <v/>
      </c>
      <c r="H117" s="58" t="str">
        <f>IF(G117="I",$K117,IF(G117="II",$K117-SUM(H$8:H116),IF(G117="III",$K117-SUM(H$8:H116),IF(G117="IV",$K117-SUM(H$8:H116),IF(G117="V",1-SUM(H$8:H116)," ")))))</f>
        <v xml:space="preserve"> </v>
      </c>
      <c r="I117" s="66" t="str">
        <f t="shared" si="29"/>
        <v/>
      </c>
      <c r="J117" s="61" t="str">
        <f>IF(I117="A",$K117,IF(I117="B",$K117-SUM(J$8:J116),IF(I117="C",$K117-SUM(J$8:J116),IF(I117="D",$K117-SUM(J$8:J116),IF(I117="E",1-SUM(J$8:J116)," ")))))</f>
        <v xml:space="preserve"> </v>
      </c>
      <c r="K117" s="58">
        <f>IF(C$4=0,0,(SUM(D$8:D117)/C$4))</f>
        <v>0</v>
      </c>
      <c r="L117" s="62" t="str">
        <f t="shared" si="25"/>
        <v xml:space="preserve"> </v>
      </c>
      <c r="M117" s="58" t="str">
        <f>IF(U117=2,K117,IF(W117=2,K117-SUM(M$8:M116),IF(X117=2,K117-SUM(M$8:M116),IF(X116=2,1-SUM(M$8:M116)," "))))</f>
        <v xml:space="preserve"> </v>
      </c>
      <c r="N117" s="58" t="str">
        <f t="shared" si="30"/>
        <v xml:space="preserve"> </v>
      </c>
      <c r="P117" s="58" t="str">
        <f>IF(O117="Plus",$K117,IF(O117="Basis",$K117-SUM(P$8:P116),IF(O117="Breedte",$K117-SUM(P$8:P116),IF(O116="Breedte",1-SUM(P$8:P116)," "))))</f>
        <v xml:space="preserve"> </v>
      </c>
      <c r="Q117" s="56" t="str">
        <f t="shared" si="45"/>
        <v/>
      </c>
      <c r="R117" s="196">
        <f t="shared" si="31"/>
        <v>208</v>
      </c>
      <c r="S117" s="1">
        <f t="shared" si="40"/>
        <v>380</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380</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4">
        <f t="shared" si="26"/>
        <v>0</v>
      </c>
      <c r="B118" s="64">
        <f t="shared" si="27"/>
        <v>0</v>
      </c>
      <c r="C118" s="57">
        <f t="shared" si="39"/>
        <v>379</v>
      </c>
      <c r="F118" s="59">
        <f>IF(C118&lt;C$6,0,VLOOKUP(C118,index!$A:$M,13,0))</f>
        <v>207</v>
      </c>
      <c r="G118" s="57" t="str">
        <f t="shared" si="28"/>
        <v/>
      </c>
      <c r="H118" s="58" t="str">
        <f>IF(G118="I",$K118,IF(G118="II",$K118-SUM(H$8:H117),IF(G118="III",$K118-SUM(H$8:H117),IF(G118="IV",$K118-SUM(H$8:H117),IF(G118="V",1-SUM(H$8:H117)," ")))))</f>
        <v xml:space="preserve"> </v>
      </c>
      <c r="I118" s="66" t="str">
        <f t="shared" si="29"/>
        <v/>
      </c>
      <c r="J118" s="61" t="str">
        <f>IF(I118="A",$K118,IF(I118="B",$K118-SUM(J$8:J117),IF(I118="C",$K118-SUM(J$8:J117),IF(I118="D",$K118-SUM(J$8:J117),IF(I118="E",1-SUM(J$8:J117)," ")))))</f>
        <v xml:space="preserve"> </v>
      </c>
      <c r="K118" s="58">
        <f>IF(C$4=0,0,(SUM(D$8:D118)/C$4))</f>
        <v>0</v>
      </c>
      <c r="L118" s="62" t="str">
        <f t="shared" si="25"/>
        <v xml:space="preserve"> </v>
      </c>
      <c r="M118" s="58" t="str">
        <f>IF(U118=2,K118,IF(W118=2,K118-SUM(M$8:M117),IF(X118=2,K118-SUM(M$8:M117),IF(X117=2,1-SUM(M$8:M117)," "))))</f>
        <v xml:space="preserve"> </v>
      </c>
      <c r="N118" s="58" t="str">
        <f t="shared" si="30"/>
        <v xml:space="preserve"> </v>
      </c>
      <c r="P118" s="58" t="str">
        <f>IF(O118="Plus",$K118,IF(O118="Basis",$K118-SUM(P$8:P117),IF(O118="Breedte",$K118-SUM(P$8:P117),IF(O117="Breedte",1-SUM(P$8:P117)," "))))</f>
        <v xml:space="preserve"> </v>
      </c>
      <c r="Q118" s="56" t="str">
        <f t="shared" si="45"/>
        <v/>
      </c>
      <c r="R118" s="196">
        <f t="shared" si="31"/>
        <v>207</v>
      </c>
      <c r="S118" s="1">
        <f t="shared" si="40"/>
        <v>379</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379</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4">
        <f t="shared" si="26"/>
        <v>0</v>
      </c>
      <c r="B119" s="64">
        <f t="shared" si="27"/>
        <v>0</v>
      </c>
      <c r="C119" s="57">
        <f t="shared" si="39"/>
        <v>378</v>
      </c>
      <c r="F119" s="59">
        <f>IF(C119&lt;C$6,0,VLOOKUP(C119,index!$A:$M,13,0))</f>
        <v>206</v>
      </c>
      <c r="G119" s="57" t="str">
        <f t="shared" si="28"/>
        <v/>
      </c>
      <c r="H119" s="58" t="str">
        <f>IF(G119="I",$K119,IF(G119="II",$K119-SUM(H$8:H118),IF(G119="III",$K119-SUM(H$8:H118),IF(G119="IV",$K119-SUM(H$8:H118),IF(G119="V",1-SUM(H$8:H118)," ")))))</f>
        <v xml:space="preserve"> </v>
      </c>
      <c r="I119" s="66" t="str">
        <f t="shared" si="29"/>
        <v/>
      </c>
      <c r="J119" s="61" t="str">
        <f>IF(I119="A",$K119,IF(I119="B",$K119-SUM(J$8:J118),IF(I119="C",$K119-SUM(J$8:J118),IF(I119="D",$K119-SUM(J$8:J118),IF(I119="E",1-SUM(J$8:J118)," ")))))</f>
        <v xml:space="preserve"> </v>
      </c>
      <c r="K119" s="58">
        <f>IF(C$4=0,0,(SUM(D$8:D119)/C$4))</f>
        <v>0</v>
      </c>
      <c r="L119" s="62" t="str">
        <f t="shared" si="25"/>
        <v xml:space="preserve"> </v>
      </c>
      <c r="M119" s="58" t="str">
        <f>IF(U119=2,K119,IF(W119=2,K119-SUM(M$8:M118),IF(X119=2,K119-SUM(M$8:M118),IF(X118=2,1-SUM(M$8:M118)," "))))</f>
        <v xml:space="preserve"> </v>
      </c>
      <c r="N119" s="58" t="str">
        <f t="shared" si="30"/>
        <v xml:space="preserve"> </v>
      </c>
      <c r="P119" s="58" t="str">
        <f>IF(O119="Plus",$K119,IF(O119="Basis",$K119-SUM(P$8:P118),IF(O119="Breedte",$K119-SUM(P$8:P118),IF(O118="Breedte",1-SUM(P$8:P118)," "))))</f>
        <v xml:space="preserve"> </v>
      </c>
      <c r="Q119" s="56" t="str">
        <f t="shared" si="45"/>
        <v/>
      </c>
      <c r="R119" s="196">
        <f t="shared" si="31"/>
        <v>206</v>
      </c>
      <c r="S119" s="1">
        <f t="shared" si="40"/>
        <v>378</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378</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4">
        <f t="shared" si="26"/>
        <v>0</v>
      </c>
      <c r="B120" s="64">
        <f t="shared" si="27"/>
        <v>0</v>
      </c>
      <c r="C120" s="57">
        <f t="shared" si="39"/>
        <v>377</v>
      </c>
      <c r="F120" s="59">
        <f>IF(C120&lt;C$6,0,VLOOKUP(C120,index!$A:$M,13,0))</f>
        <v>206</v>
      </c>
      <c r="G120" s="57" t="str">
        <f t="shared" si="28"/>
        <v/>
      </c>
      <c r="H120" s="58" t="str">
        <f>IF(G120="I",$K120,IF(G120="II",$K120-SUM(H$8:H119),IF(G120="III",$K120-SUM(H$8:H119),IF(G120="IV",$K120-SUM(H$8:H119),IF(G120="V",1-SUM(H$8:H119)," ")))))</f>
        <v xml:space="preserve"> </v>
      </c>
      <c r="I120" s="66" t="str">
        <f t="shared" si="29"/>
        <v/>
      </c>
      <c r="J120" s="61" t="str">
        <f>IF(I120="A",$K120,IF(I120="B",$K120-SUM(J$8:J119),IF(I120="C",$K120-SUM(J$8:J119),IF(I120="D",$K120-SUM(J$8:J119),IF(I120="E",1-SUM(J$8:J119)," ")))))</f>
        <v xml:space="preserve"> </v>
      </c>
      <c r="K120" s="58">
        <f>IF(C$4=0,0,(SUM(D$8:D120)/C$4))</f>
        <v>0</v>
      </c>
      <c r="L120" s="62" t="str">
        <f t="shared" si="25"/>
        <v xml:space="preserve"> </v>
      </c>
      <c r="M120" s="58" t="str">
        <f>IF(U120=2,K120,IF(W120=2,K120-SUM(M$8:M119),IF(X120=2,K120-SUM(M$8:M119),IF(X119=2,1-SUM(M$8:M119)," "))))</f>
        <v xml:space="preserve"> </v>
      </c>
      <c r="N120" s="58" t="str">
        <f t="shared" si="30"/>
        <v xml:space="preserve"> </v>
      </c>
      <c r="P120" s="58" t="str">
        <f>IF(O120="Plus",$K120,IF(O120="Basis",$K120-SUM(P$8:P119),IF(O120="Breedte",$K120-SUM(P$8:P119),IF(O119="Breedte",1-SUM(P$8:P119)," "))))</f>
        <v xml:space="preserve"> </v>
      </c>
      <c r="Q120" s="56" t="str">
        <f t="shared" si="45"/>
        <v/>
      </c>
      <c r="R120" s="196">
        <f t="shared" si="31"/>
        <v>206</v>
      </c>
      <c r="S120" s="1">
        <f t="shared" si="40"/>
        <v>377</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377</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4">
        <f t="shared" si="26"/>
        <v>0</v>
      </c>
      <c r="B121" s="64">
        <f t="shared" si="27"/>
        <v>0</v>
      </c>
      <c r="C121" s="57">
        <f t="shared" si="39"/>
        <v>376</v>
      </c>
      <c r="F121" s="59">
        <f>IF(C121&lt;C$6,0,VLOOKUP(C121,index!$A:$M,13,0))</f>
        <v>205</v>
      </c>
      <c r="G121" s="57" t="str">
        <f t="shared" si="28"/>
        <v/>
      </c>
      <c r="H121" s="58" t="str">
        <f>IF(G121="I",$K121,IF(G121="II",$K121-SUM(H$8:H120),IF(G121="III",$K121-SUM(H$8:H120),IF(G121="IV",$K121-SUM(H$8:H120),IF(G121="V",1-SUM(H$8:H120)," ")))))</f>
        <v xml:space="preserve"> </v>
      </c>
      <c r="I121" s="66" t="str">
        <f t="shared" si="29"/>
        <v/>
      </c>
      <c r="J121" s="61" t="str">
        <f>IF(I121="A",$K121,IF(I121="B",$K121-SUM(J$8:J120),IF(I121="C",$K121-SUM(J$8:J120),IF(I121="D",$K121-SUM(J$8:J120),IF(I121="E",1-SUM(J$8:J120)," ")))))</f>
        <v xml:space="preserve"> </v>
      </c>
      <c r="K121" s="58">
        <f>IF(C$4=0,0,(SUM(D$8:D121)/C$4))</f>
        <v>0</v>
      </c>
      <c r="L121" s="62" t="str">
        <f t="shared" si="25"/>
        <v xml:space="preserve"> </v>
      </c>
      <c r="M121" s="58" t="str">
        <f>IF(U121=2,K121,IF(W121=2,K121-SUM(M$8:M120),IF(X121=2,K121-SUM(M$8:M120),IF(X120=2,1-SUM(M$8:M120)," "))))</f>
        <v xml:space="preserve"> </v>
      </c>
      <c r="N121" s="58" t="str">
        <f t="shared" si="30"/>
        <v xml:space="preserve"> </v>
      </c>
      <c r="P121" s="58" t="str">
        <f>IF(O121="Plus",$K121,IF(O121="Basis",$K121-SUM(P$8:P120),IF(O121="Breedte",$K121-SUM(P$8:P120),IF(O120="Breedte",1-SUM(P$8:P120)," "))))</f>
        <v xml:space="preserve"> </v>
      </c>
      <c r="Q121" s="56" t="str">
        <f t="shared" si="45"/>
        <v/>
      </c>
      <c r="R121" s="196">
        <f t="shared" si="31"/>
        <v>205</v>
      </c>
      <c r="S121" s="1">
        <f t="shared" si="40"/>
        <v>376</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376</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4">
        <f t="shared" si="26"/>
        <v>0</v>
      </c>
      <c r="B122" s="64">
        <f t="shared" si="27"/>
        <v>0</v>
      </c>
      <c r="C122" s="57">
        <f t="shared" si="39"/>
        <v>375</v>
      </c>
      <c r="F122" s="59">
        <f>IF(C122&lt;C$6,0,VLOOKUP(C122,index!$A:$M,13,0))</f>
        <v>205</v>
      </c>
      <c r="G122" s="57" t="str">
        <f t="shared" si="28"/>
        <v/>
      </c>
      <c r="H122" s="58" t="str">
        <f>IF(G122="I",$K122,IF(G122="II",$K122-SUM(H$8:H121),IF(G122="III",$K122-SUM(H$8:H121),IF(G122="IV",$K122-SUM(H$8:H121),IF(G122="V",1-SUM(H$8:H121)," ")))))</f>
        <v xml:space="preserve"> </v>
      </c>
      <c r="I122" s="66" t="str">
        <f t="shared" si="29"/>
        <v/>
      </c>
      <c r="J122" s="61" t="str">
        <f>IF(I122="A",$K122,IF(I122="B",$K122-SUM(J$8:J121),IF(I122="C",$K122-SUM(J$8:J121),IF(I122="D",$K122-SUM(J$8:J121),IF(I122="E",1-SUM(J$8:J121)," ")))))</f>
        <v xml:space="preserve"> </v>
      </c>
      <c r="K122" s="58">
        <f>IF(C$4=0,0,(SUM(D$8:D122)/C$4))</f>
        <v>0</v>
      </c>
      <c r="L122" s="62" t="str">
        <f t="shared" si="25"/>
        <v xml:space="preserve"> </v>
      </c>
      <c r="M122" s="58" t="str">
        <f>IF(U122=2,K122,IF(W122=2,K122-SUM(M$8:M121),IF(X122=2,K122-SUM(M$8:M121),IF(X121=2,1-SUM(M$8:M121)," "))))</f>
        <v xml:space="preserve"> </v>
      </c>
      <c r="N122" s="58" t="str">
        <f t="shared" si="30"/>
        <v xml:space="preserve"> </v>
      </c>
      <c r="P122" s="58" t="str">
        <f>IF(O122="Plus",$K122,IF(O122="Basis",$K122-SUM(P$8:P121),IF(O122="Breedte",$K122-SUM(P$8:P121),IF(O121="Breedte",1-SUM(P$8:P121)," "))))</f>
        <v xml:space="preserve"> </v>
      </c>
      <c r="Q122" s="56" t="str">
        <f t="shared" si="45"/>
        <v/>
      </c>
      <c r="R122" s="196">
        <f t="shared" si="31"/>
        <v>205</v>
      </c>
      <c r="S122" s="1">
        <f t="shared" si="40"/>
        <v>375</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375</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4">
        <f t="shared" si="26"/>
        <v>0</v>
      </c>
      <c r="B123" s="64">
        <f t="shared" si="27"/>
        <v>0</v>
      </c>
      <c r="C123" s="57">
        <f t="shared" si="39"/>
        <v>374</v>
      </c>
      <c r="F123" s="59">
        <f>IF(C123&lt;C$6,0,VLOOKUP(C123,index!$A:$M,13,0))</f>
        <v>204</v>
      </c>
      <c r="G123" s="57" t="str">
        <f t="shared" si="28"/>
        <v/>
      </c>
      <c r="H123" s="58" t="str">
        <f>IF(G123="I",$K123,IF(G123="II",$K123-SUM(H$8:H122),IF(G123="III",$K123-SUM(H$8:H122),IF(G123="IV",$K123-SUM(H$8:H122),IF(G123="V",1-SUM(H$8:H122)," ")))))</f>
        <v xml:space="preserve"> </v>
      </c>
      <c r="I123" s="66" t="str">
        <f t="shared" si="29"/>
        <v/>
      </c>
      <c r="J123" s="61" t="str">
        <f>IF(I123="A",$K123,IF(I123="B",$K123-SUM(J$8:J122),IF(I123="C",$K123-SUM(J$8:J122),IF(I123="D",$K123-SUM(J$8:J122),IF(I123="E",1-SUM(J$8:J122)," ")))))</f>
        <v xml:space="preserve"> </v>
      </c>
      <c r="K123" s="58">
        <f>IF(C$4=0,0,(SUM(D$8:D123)/C$4))</f>
        <v>0</v>
      </c>
      <c r="L123" s="62" t="str">
        <f t="shared" si="25"/>
        <v xml:space="preserve"> </v>
      </c>
      <c r="M123" s="58" t="str">
        <f>IF(U123=2,K123,IF(W123=2,K123-SUM(M$8:M122),IF(X123=2,K123-SUM(M$8:M122),IF(X122=2,1-SUM(M$8:M122)," "))))</f>
        <v xml:space="preserve"> </v>
      </c>
      <c r="N123" s="58" t="str">
        <f t="shared" si="30"/>
        <v xml:space="preserve"> </v>
      </c>
      <c r="P123" s="58" t="str">
        <f>IF(O123="Plus",$K123,IF(O123="Basis",$K123-SUM(P$8:P122),IF(O123="Breedte",$K123-SUM(P$8:P122),IF(O122="Breedte",1-SUM(P$8:P122)," "))))</f>
        <v xml:space="preserve"> </v>
      </c>
      <c r="Q123" s="56" t="str">
        <f t="shared" si="45"/>
        <v/>
      </c>
      <c r="R123" s="196">
        <f t="shared" si="31"/>
        <v>204</v>
      </c>
      <c r="S123" s="1">
        <f t="shared" si="40"/>
        <v>374</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374</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4">
        <f t="shared" si="26"/>
        <v>0</v>
      </c>
      <c r="B124" s="64">
        <f t="shared" si="27"/>
        <v>20</v>
      </c>
      <c r="C124" s="57">
        <f t="shared" si="39"/>
        <v>373</v>
      </c>
      <c r="F124" s="59">
        <f>IF(C124&lt;C$6,0,VLOOKUP(C124,index!$A:$M,13,0))</f>
        <v>204</v>
      </c>
      <c r="G124" s="57" t="str">
        <f t="shared" si="28"/>
        <v>II</v>
      </c>
      <c r="H124" s="58">
        <f>IF(G124="I",$K124,IF(G124="II",$K124-SUM(H$8:H123),IF(G124="III",$K124-SUM(H$8:H123),IF(G124="IV",$K124-SUM(H$8:H123),IF(G124="V",1-SUM(H$8:H123)," ")))))</f>
        <v>0</v>
      </c>
      <c r="I124" s="66" t="str">
        <f t="shared" si="29"/>
        <v/>
      </c>
      <c r="J124" s="61" t="str">
        <f>IF(I124="A",$K124,IF(I124="B",$K124-SUM(J$8:J123),IF(I124="C",$K124-SUM(J$8:J123),IF(I124="D",$K124-SUM(J$8:J123),IF(I124="E",1-SUM(J$8:J123)," ")))))</f>
        <v xml:space="preserve"> </v>
      </c>
      <c r="K124" s="58">
        <f>IF(C$4=0,0,(SUM(D$8:D124)/C$4))</f>
        <v>0</v>
      </c>
      <c r="L124" s="62" t="str">
        <f t="shared" si="25"/>
        <v xml:space="preserve"> </v>
      </c>
      <c r="M124" s="58" t="str">
        <f>IF(U124=2,K124,IF(W124=2,K124-SUM(M$8:M123),IF(X124=2,K124-SUM(M$8:M123),IF(X123=2,1-SUM(M$8:M123)," "))))</f>
        <v xml:space="preserve"> </v>
      </c>
      <c r="N124" s="58" t="str">
        <f t="shared" si="30"/>
        <v xml:space="preserve"> </v>
      </c>
      <c r="P124" s="58" t="str">
        <f>IF(O124="Plus",$K124,IF(O124="Basis",$K124-SUM(P$8:P123),IF(O124="Breedte",$K124-SUM(P$8:P123),IF(O123="Breedte",1-SUM(P$8:P123)," "))))</f>
        <v xml:space="preserve"> </v>
      </c>
      <c r="Q124" s="56" t="str">
        <f t="shared" si="45"/>
        <v/>
      </c>
      <c r="R124" s="196">
        <f t="shared" si="31"/>
        <v>204</v>
      </c>
      <c r="S124" s="1">
        <f t="shared" si="40"/>
        <v>373</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373</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4">
        <f t="shared" si="26"/>
        <v>0</v>
      </c>
      <c r="B125" s="64">
        <f t="shared" si="27"/>
        <v>0</v>
      </c>
      <c r="C125" s="57">
        <f t="shared" si="39"/>
        <v>372</v>
      </c>
      <c r="F125" s="59">
        <f>IF(C125&lt;C$6,0,VLOOKUP(C125,index!$A:$M,13,0))</f>
        <v>203</v>
      </c>
      <c r="G125" s="57" t="str">
        <f t="shared" si="28"/>
        <v/>
      </c>
      <c r="H125" s="58" t="str">
        <f>IF(G125="I",$K125,IF(G125="II",$K125-SUM(H$8:H124),IF(G125="III",$K125-SUM(H$8:H124),IF(G125="IV",$K125-SUM(H$8:H124),IF(G125="V",1-SUM(H$8:H124)," ")))))</f>
        <v xml:space="preserve"> </v>
      </c>
      <c r="I125" s="66" t="str">
        <f t="shared" si="29"/>
        <v/>
      </c>
      <c r="J125" s="61" t="str">
        <f>IF(I125="A",$K125,IF(I125="B",$K125-SUM(J$8:J124),IF(I125="C",$K125-SUM(J$8:J124),IF(I125="D",$K125-SUM(J$8:J124),IF(I125="E",1-SUM(J$8:J124)," ")))))</f>
        <v xml:space="preserve"> </v>
      </c>
      <c r="K125" s="58">
        <f>IF(C$4=0,0,(SUM(D$8:D125)/C$4))</f>
        <v>0</v>
      </c>
      <c r="L125" s="62" t="str">
        <f t="shared" si="25"/>
        <v xml:space="preserve"> </v>
      </c>
      <c r="M125" s="58" t="str">
        <f>IF(U125=2,K125,IF(W125=2,K125-SUM(M$8:M124),IF(X125=2,K125-SUM(M$8:M124),IF(X124=2,1-SUM(M$8:M124)," "))))</f>
        <v xml:space="preserve"> </v>
      </c>
      <c r="N125" s="58" t="str">
        <f t="shared" si="30"/>
        <v xml:space="preserve"> </v>
      </c>
      <c r="P125" s="58" t="str">
        <f>IF(O125="Plus",$K125,IF(O125="Basis",$K125-SUM(P$8:P124),IF(O125="Breedte",$K125-SUM(P$8:P124),IF(O124="Breedte",1-SUM(P$8:P124)," "))))</f>
        <v xml:space="preserve"> </v>
      </c>
      <c r="Q125" s="56" t="str">
        <f t="shared" si="45"/>
        <v/>
      </c>
      <c r="R125" s="196">
        <f t="shared" si="31"/>
        <v>203</v>
      </c>
      <c r="S125" s="1">
        <f t="shared" si="40"/>
        <v>372</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372</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4">
        <f t="shared" si="26"/>
        <v>0</v>
      </c>
      <c r="B126" s="64">
        <f t="shared" si="27"/>
        <v>0</v>
      </c>
      <c r="C126" s="57">
        <f t="shared" si="39"/>
        <v>371</v>
      </c>
      <c r="F126" s="59">
        <f>IF(C126&lt;C$6,0,VLOOKUP(C126,index!$A:$M,13,0))</f>
        <v>203</v>
      </c>
      <c r="G126" s="57" t="str">
        <f t="shared" si="28"/>
        <v/>
      </c>
      <c r="H126" s="58" t="str">
        <f>IF(G126="I",$K126,IF(G126="II",$K126-SUM(H$8:H125),IF(G126="III",$K126-SUM(H$8:H125),IF(G126="IV",$K126-SUM(H$8:H125),IF(G126="V",1-SUM(H$8:H125)," ")))))</f>
        <v xml:space="preserve"> </v>
      </c>
      <c r="I126" s="66" t="str">
        <f t="shared" si="29"/>
        <v/>
      </c>
      <c r="J126" s="61" t="str">
        <f>IF(I126="A",$K126,IF(I126="B",$K126-SUM(J$8:J125),IF(I126="C",$K126-SUM(J$8:J125),IF(I126="D",$K126-SUM(J$8:J125),IF(I126="E",1-SUM(J$8:J125)," ")))))</f>
        <v xml:space="preserve"> </v>
      </c>
      <c r="K126" s="58">
        <f>IF(C$4=0,0,(SUM(D$8:D126)/C$4))</f>
        <v>0</v>
      </c>
      <c r="L126" s="62" t="str">
        <f t="shared" si="25"/>
        <v xml:space="preserve"> </v>
      </c>
      <c r="M126" s="58" t="str">
        <f>IF(U126=2,K126,IF(W126=2,K126-SUM(M$8:M125),IF(X126=2,K126-SUM(M$8:M125),IF(X125=2,1-SUM(M$8:M125)," "))))</f>
        <v xml:space="preserve"> </v>
      </c>
      <c r="N126" s="58" t="str">
        <f t="shared" si="30"/>
        <v xml:space="preserve"> </v>
      </c>
      <c r="P126" s="58" t="str">
        <f>IF(O126="Plus",$K126,IF(O126="Basis",$K126-SUM(P$8:P125),IF(O126="Breedte",$K126-SUM(P$8:P125),IF(O125="Breedte",1-SUM(P$8:P125)," "))))</f>
        <v xml:space="preserve"> </v>
      </c>
      <c r="Q126" s="56" t="str">
        <f t="shared" si="45"/>
        <v/>
      </c>
      <c r="R126" s="196">
        <f t="shared" si="31"/>
        <v>203</v>
      </c>
      <c r="S126" s="1">
        <f t="shared" si="40"/>
        <v>371</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371</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4">
        <f t="shared" si="26"/>
        <v>0</v>
      </c>
      <c r="B127" s="64">
        <f t="shared" si="27"/>
        <v>0</v>
      </c>
      <c r="C127" s="57">
        <f t="shared" si="39"/>
        <v>370</v>
      </c>
      <c r="F127" s="59">
        <f>IF(C127&lt;C$6,0,VLOOKUP(C127,index!$A:$M,13,0))</f>
        <v>202</v>
      </c>
      <c r="G127" s="57" t="str">
        <f t="shared" si="28"/>
        <v/>
      </c>
      <c r="H127" s="58" t="str">
        <f>IF(G127="I",$K127,IF(G127="II",$K127-SUM(H$8:H126),IF(G127="III",$K127-SUM(H$8:H126),IF(G127="IV",$K127-SUM(H$8:H126),IF(G127="V",1-SUM(H$8:H126)," ")))))</f>
        <v xml:space="preserve"> </v>
      </c>
      <c r="I127" s="66" t="str">
        <f t="shared" si="29"/>
        <v/>
      </c>
      <c r="J127" s="61" t="str">
        <f>IF(I127="A",$K127,IF(I127="B",$K127-SUM(J$8:J126),IF(I127="C",$K127-SUM(J$8:J126),IF(I127="D",$K127-SUM(J$8:J126),IF(I127="E",1-SUM(J$8:J126)," ")))))</f>
        <v xml:space="preserve"> </v>
      </c>
      <c r="K127" s="58">
        <f>IF(C$4=0,0,(SUM(D$8:D127)/C$4))</f>
        <v>0</v>
      </c>
      <c r="L127" s="62" t="str">
        <f t="shared" si="25"/>
        <v xml:space="preserve"> </v>
      </c>
      <c r="M127" s="58" t="str">
        <f>IF(U127=2,K127,IF(W127=2,K127-SUM(M$8:M126),IF(X127=2,K127-SUM(M$8:M126),IF(X126=2,1-SUM(M$8:M126)," "))))</f>
        <v xml:space="preserve"> </v>
      </c>
      <c r="N127" s="58" t="str">
        <f t="shared" si="30"/>
        <v xml:space="preserve"> </v>
      </c>
      <c r="P127" s="58" t="str">
        <f>IF(O127="Plus",$K127,IF(O127="Basis",$K127-SUM(P$8:P126),IF(O127="Breedte",$K127-SUM(P$8:P126),IF(O126="Breedte",1-SUM(P$8:P126)," "))))</f>
        <v xml:space="preserve"> </v>
      </c>
      <c r="Q127" s="56" t="str">
        <f t="shared" si="45"/>
        <v/>
      </c>
      <c r="R127" s="196">
        <f t="shared" si="31"/>
        <v>202</v>
      </c>
      <c r="S127" s="1">
        <f t="shared" si="40"/>
        <v>370</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370</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4">
        <f t="shared" si="26"/>
        <v>0</v>
      </c>
      <c r="B128" s="64">
        <f t="shared" si="27"/>
        <v>0</v>
      </c>
      <c r="C128" s="57">
        <f t="shared" si="39"/>
        <v>369</v>
      </c>
      <c r="F128" s="59">
        <f>IF(C128&lt;C$6,0,VLOOKUP(C128,index!$A:$M,13,0))</f>
        <v>201</v>
      </c>
      <c r="G128" s="57" t="str">
        <f t="shared" si="28"/>
        <v/>
      </c>
      <c r="H128" s="58" t="str">
        <f>IF(G128="I",$K128,IF(G128="II",$K128-SUM(H$8:H127),IF(G128="III",$K128-SUM(H$8:H127),IF(G128="IV",$K128-SUM(H$8:H127),IF(G128="V",1-SUM(H$8:H127)," ")))))</f>
        <v xml:space="preserve"> </v>
      </c>
      <c r="I128" s="66" t="str">
        <f t="shared" si="29"/>
        <v/>
      </c>
      <c r="J128" s="61" t="str">
        <f>IF(I128="A",$K128,IF(I128="B",$K128-SUM(J$8:J127),IF(I128="C",$K128-SUM(J$8:J127),IF(I128="D",$K128-SUM(J$8:J127),IF(I128="E",1-SUM(J$8:J127)," ")))))</f>
        <v xml:space="preserve"> </v>
      </c>
      <c r="K128" s="58">
        <f>IF(C$4=0,0,(SUM(D$8:D128)/C$4))</f>
        <v>0</v>
      </c>
      <c r="L128" s="62" t="str">
        <f t="shared" si="25"/>
        <v xml:space="preserve"> </v>
      </c>
      <c r="M128" s="58" t="str">
        <f>IF(U128=2,K128,IF(W128=2,K128-SUM(M$8:M127),IF(X128=2,K128-SUM(M$8:M127),IF(X127=2,1-SUM(M$8:M127)," "))))</f>
        <v xml:space="preserve"> </v>
      </c>
      <c r="N128" s="58" t="str">
        <f t="shared" si="30"/>
        <v xml:space="preserve"> </v>
      </c>
      <c r="P128" s="58" t="str">
        <f>IF(O128="Plus",$K128,IF(O128="Basis",$K128-SUM(P$8:P127),IF(O128="Breedte",$K128-SUM(P$8:P127),IF(O127="Breedte",1-SUM(P$8:P127)," "))))</f>
        <v xml:space="preserve"> </v>
      </c>
      <c r="Q128" s="56" t="str">
        <f t="shared" si="45"/>
        <v/>
      </c>
      <c r="R128" s="196">
        <f t="shared" si="31"/>
        <v>201</v>
      </c>
      <c r="S128" s="1">
        <f t="shared" si="40"/>
        <v>369</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369</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4">
        <f t="shared" si="26"/>
        <v>0</v>
      </c>
      <c r="B129" s="64">
        <f t="shared" si="27"/>
        <v>0</v>
      </c>
      <c r="C129" s="57">
        <f t="shared" si="39"/>
        <v>368</v>
      </c>
      <c r="F129" s="59">
        <f>IF(C129&lt;C$6,0,VLOOKUP(C129,index!$A:$M,13,0))</f>
        <v>201</v>
      </c>
      <c r="G129" s="57" t="str">
        <f t="shared" si="28"/>
        <v/>
      </c>
      <c r="H129" s="58" t="str">
        <f>IF(G129="I",$K129,IF(G129="II",$K129-SUM(H$8:H128),IF(G129="III",$K129-SUM(H$8:H128),IF(G129="IV",$K129-SUM(H$8:H128),IF(G129="V",1-SUM(H$8:H128)," ")))))</f>
        <v xml:space="preserve"> </v>
      </c>
      <c r="I129" s="66" t="str">
        <f t="shared" si="29"/>
        <v/>
      </c>
      <c r="J129" s="61" t="str">
        <f>IF(I129="A",$K129,IF(I129="B",$K129-SUM(J$8:J128),IF(I129="C",$K129-SUM(J$8:J128),IF(I129="D",$K129-SUM(J$8:J128),IF(I129="E",1-SUM(J$8:J128)," ")))))</f>
        <v xml:space="preserve"> </v>
      </c>
      <c r="K129" s="58">
        <f>IF(C$4=0,0,(SUM(D$8:D129)/C$4))</f>
        <v>0</v>
      </c>
      <c r="L129" s="62" t="str">
        <f t="shared" si="25"/>
        <v xml:space="preserve"> </v>
      </c>
      <c r="M129" s="58" t="str">
        <f>IF(U129=2,K129,IF(W129=2,K129-SUM(M$8:M128),IF(X129=2,K129-SUM(M$8:M128),IF(X128=2,1-SUM(M$8:M128)," "))))</f>
        <v xml:space="preserve"> </v>
      </c>
      <c r="N129" s="58" t="str">
        <f t="shared" si="30"/>
        <v xml:space="preserve"> </v>
      </c>
      <c r="P129" s="58" t="str">
        <f>IF(O129="Plus",$K129,IF(O129="Basis",$K129-SUM(P$8:P128),IF(O129="Breedte",$K129-SUM(P$8:P128),IF(O128="Breedte",1-SUM(P$8:P128)," "))))</f>
        <v xml:space="preserve"> </v>
      </c>
      <c r="Q129" s="56" t="str">
        <f t="shared" si="45"/>
        <v/>
      </c>
      <c r="R129" s="196">
        <f t="shared" si="31"/>
        <v>201</v>
      </c>
      <c r="S129" s="1">
        <f t="shared" si="40"/>
        <v>368</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368</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4">
        <f t="shared" si="26"/>
        <v>0</v>
      </c>
      <c r="B130" s="64">
        <f t="shared" si="27"/>
        <v>0</v>
      </c>
      <c r="C130" s="57">
        <f t="shared" si="39"/>
        <v>367</v>
      </c>
      <c r="F130" s="59">
        <f>IF(C130&lt;C$6,0,VLOOKUP(C130,index!$A:$M,13,0))</f>
        <v>200</v>
      </c>
      <c r="G130" s="57" t="str">
        <f t="shared" si="28"/>
        <v/>
      </c>
      <c r="H130" s="58" t="str">
        <f>IF(G130="I",$K130,IF(G130="II",$K130-SUM(H$8:H129),IF(G130="III",$K130-SUM(H$8:H129),IF(G130="IV",$K130-SUM(H$8:H129),IF(G130="V",1-SUM(H$8:H129)," ")))))</f>
        <v xml:space="preserve"> </v>
      </c>
      <c r="I130" s="66" t="str">
        <f t="shared" si="29"/>
        <v/>
      </c>
      <c r="J130" s="61" t="str">
        <f>IF(I130="A",$K130,IF(I130="B",$K130-SUM(J$8:J129),IF(I130="C",$K130-SUM(J$8:J129),IF(I130="D",$K130-SUM(J$8:J129),IF(I130="E",1-SUM(J$8:J129)," ")))))</f>
        <v xml:space="preserve"> </v>
      </c>
      <c r="K130" s="58">
        <f>IF(C$4=0,0,(SUM(D$8:D130)/C$4))</f>
        <v>0</v>
      </c>
      <c r="L130" s="62" t="str">
        <f t="shared" si="25"/>
        <v xml:space="preserve"> </v>
      </c>
      <c r="M130" s="58" t="str">
        <f>IF(U130=2,K130,IF(W130=2,K130-SUM(M$8:M129),IF(X130=2,K130-SUM(M$8:M129),IF(X129=2,1-SUM(M$8:M129)," "))))</f>
        <v xml:space="preserve"> </v>
      </c>
      <c r="N130" s="58" t="str">
        <f t="shared" si="30"/>
        <v xml:space="preserve"> </v>
      </c>
      <c r="P130" s="58" t="str">
        <f>IF(O130="Plus",$K130,IF(O130="Basis",$K130-SUM(P$8:P129),IF(O130="Breedte",$K130-SUM(P$8:P129),IF(O129="Breedte",1-SUM(P$8:P129)," "))))</f>
        <v xml:space="preserve"> </v>
      </c>
      <c r="Q130" s="56" t="str">
        <f t="shared" si="45"/>
        <v/>
      </c>
      <c r="R130" s="196">
        <f t="shared" si="31"/>
        <v>200</v>
      </c>
      <c r="S130" s="1">
        <f t="shared" si="40"/>
        <v>367</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367</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4">
        <f t="shared" si="26"/>
        <v>25</v>
      </c>
      <c r="B131" s="64">
        <f t="shared" si="27"/>
        <v>0</v>
      </c>
      <c r="C131" s="57">
        <f t="shared" si="39"/>
        <v>366</v>
      </c>
      <c r="F131" s="59">
        <f>IF(C131&lt;C$6,0,VLOOKUP(C131,index!$A:$M,13,0))</f>
        <v>200</v>
      </c>
      <c r="G131" s="57" t="str">
        <f t="shared" si="28"/>
        <v/>
      </c>
      <c r="H131" s="58" t="str">
        <f>IF(G131="I",$K131,IF(G131="II",$K131-SUM(H$8:H130),IF(G131="III",$K131-SUM(H$8:H130),IF(G131="IV",$K131-SUM(H$8:H130),IF(G131="V",1-SUM(H$8:H130)," ")))))</f>
        <v xml:space="preserve"> </v>
      </c>
      <c r="I131" s="66" t="str">
        <f t="shared" si="29"/>
        <v>B</v>
      </c>
      <c r="J131" s="61">
        <f>IF(I131="A",$K131,IF(I131="B",$K131-SUM(J$8:J130),IF(I131="C",$K131-SUM(J$8:J130),IF(I131="D",$K131-SUM(J$8:J130),IF(I131="E",1-SUM(J$8:J130)," ")))))</f>
        <v>0</v>
      </c>
      <c r="K131" s="58">
        <f>IF(C$4=0,0,(SUM(D$8:D131)/C$4))</f>
        <v>0</v>
      </c>
      <c r="L131" s="62" t="str">
        <f t="shared" si="25"/>
        <v xml:space="preserve"> </v>
      </c>
      <c r="M131" s="58" t="str">
        <f>IF(U131=2,K131,IF(W131=2,K131-SUM(M$8:M130),IF(X131=2,K131-SUM(M$8:M130),IF(X130=2,1-SUM(M$8:M130)," "))))</f>
        <v xml:space="preserve"> </v>
      </c>
      <c r="N131" s="58" t="str">
        <f t="shared" si="30"/>
        <v xml:space="preserve"> </v>
      </c>
      <c r="P131" s="58" t="str">
        <f>IF(O131="Plus",$K131,IF(O131="Basis",$K131-SUM(P$8:P130),IF(O131="Breedte",$K131-SUM(P$8:P130),IF(O130="Breedte",1-SUM(P$8:P130)," "))))</f>
        <v xml:space="preserve"> </v>
      </c>
      <c r="Q131" s="56" t="str">
        <f t="shared" si="45"/>
        <v/>
      </c>
      <c r="R131" s="196">
        <f t="shared" si="31"/>
        <v>200</v>
      </c>
      <c r="S131" s="1">
        <f t="shared" si="40"/>
        <v>366</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366</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4">
        <f t="shared" si="26"/>
        <v>0</v>
      </c>
      <c r="B132" s="64">
        <f t="shared" si="27"/>
        <v>0</v>
      </c>
      <c r="C132" s="57">
        <f t="shared" si="39"/>
        <v>365</v>
      </c>
      <c r="F132" s="59">
        <f>IF(C132&lt;C$6,0,VLOOKUP(C132,index!$A:$M,13,0))</f>
        <v>199</v>
      </c>
      <c r="G132" s="57" t="str">
        <f t="shared" si="28"/>
        <v/>
      </c>
      <c r="H132" s="58" t="str">
        <f>IF(G132="I",$K132,IF(G132="II",$K132-SUM(H$8:H131),IF(G132="III",$K132-SUM(H$8:H131),IF(G132="IV",$K132-SUM(H$8:H131),IF(G132="V",1-SUM(H$8:H131)," ")))))</f>
        <v xml:space="preserve"> </v>
      </c>
      <c r="I132" s="66" t="str">
        <f t="shared" si="29"/>
        <v/>
      </c>
      <c r="J132" s="61" t="str">
        <f>IF(I132="A",$K132,IF(I132="B",$K132-SUM(J$8:J131),IF(I132="C",$K132-SUM(J$8:J131),IF(I132="D",$K132-SUM(J$8:J131),IF(I132="E",1-SUM(J$8:J131)," ")))))</f>
        <v xml:space="preserve"> </v>
      </c>
      <c r="K132" s="58">
        <f>IF(C$4=0,0,(SUM(D$8:D132)/C$4))</f>
        <v>0</v>
      </c>
      <c r="L132" s="62" t="str">
        <f t="shared" si="25"/>
        <v xml:space="preserve"> </v>
      </c>
      <c r="M132" s="58" t="str">
        <f>IF(U132=2,K132,IF(W132=2,K132-SUM(M$8:M131),IF(X132=2,K132-SUM(M$8:M131),IF(X131=2,1-SUM(M$8:M131)," "))))</f>
        <v xml:space="preserve"> </v>
      </c>
      <c r="N132" s="58" t="str">
        <f t="shared" si="30"/>
        <v xml:space="preserve"> </v>
      </c>
      <c r="P132" s="58" t="str">
        <f>IF(O132="Plus",$K132,IF(O132="Basis",$K132-SUM(P$8:P131),IF(O132="Breedte",$K132-SUM(P$8:P131),IF(O131="Breedte",1-SUM(P$8:P131)," "))))</f>
        <v xml:space="preserve"> </v>
      </c>
      <c r="Q132" s="56" t="str">
        <f t="shared" si="45"/>
        <v/>
      </c>
      <c r="R132" s="196">
        <f t="shared" si="31"/>
        <v>199</v>
      </c>
      <c r="S132" s="1">
        <f t="shared" si="40"/>
        <v>365</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365</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4">
        <f t="shared" si="26"/>
        <v>0</v>
      </c>
      <c r="B133" s="64">
        <f t="shared" si="27"/>
        <v>0</v>
      </c>
      <c r="C133" s="57">
        <f t="shared" si="39"/>
        <v>364</v>
      </c>
      <c r="F133" s="59">
        <f>IF(C133&lt;C$6,0,VLOOKUP(C133,index!$A:$M,13,0))</f>
        <v>199</v>
      </c>
      <c r="G133" s="57" t="str">
        <f t="shared" si="28"/>
        <v/>
      </c>
      <c r="H133" s="58" t="str">
        <f>IF(G133="I",$K133,IF(G133="II",$K133-SUM(H$8:H132),IF(G133="III",$K133-SUM(H$8:H132),IF(G133="IV",$K133-SUM(H$8:H132),IF(G133="V",1-SUM(H$8:H132)," ")))))</f>
        <v xml:space="preserve"> </v>
      </c>
      <c r="I133" s="66" t="str">
        <f t="shared" si="29"/>
        <v/>
      </c>
      <c r="J133" s="61" t="str">
        <f>IF(I133="A",$K133,IF(I133="B",$K133-SUM(J$8:J132),IF(I133="C",$K133-SUM(J$8:J132),IF(I133="D",$K133-SUM(J$8:J132),IF(I133="E",1-SUM(J$8:J132)," ")))))</f>
        <v xml:space="preserve"> </v>
      </c>
      <c r="K133" s="58">
        <f>IF(C$4=0,0,(SUM(D$8:D133)/C$4))</f>
        <v>0</v>
      </c>
      <c r="L133" s="62" t="str">
        <f t="shared" si="25"/>
        <v xml:space="preserve"> </v>
      </c>
      <c r="M133" s="58" t="str">
        <f>IF(U133=2,K133,IF(W133=2,K133-SUM(M$8:M132),IF(X133=2,K133-SUM(M$8:M132),IF(X132=2,1-SUM(M$8:M132)," "))))</f>
        <v xml:space="preserve"> </v>
      </c>
      <c r="N133" s="58" t="str">
        <f t="shared" si="30"/>
        <v xml:space="preserve"> </v>
      </c>
      <c r="P133" s="58" t="str">
        <f>IF(O133="Plus",$K133,IF(O133="Basis",$K133-SUM(P$8:P132),IF(O133="Breedte",$K133-SUM(P$8:P132),IF(O132="Breedte",1-SUM(P$8:P132)," "))))</f>
        <v xml:space="preserve"> </v>
      </c>
      <c r="Q133" s="56" t="str">
        <f t="shared" si="45"/>
        <v/>
      </c>
      <c r="R133" s="196">
        <f t="shared" si="31"/>
        <v>199</v>
      </c>
      <c r="S133" s="1">
        <f t="shared" si="40"/>
        <v>364</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364</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4">
        <f t="shared" si="26"/>
        <v>0</v>
      </c>
      <c r="B134" s="64">
        <f t="shared" si="27"/>
        <v>0</v>
      </c>
      <c r="C134" s="57">
        <f t="shared" si="39"/>
        <v>363</v>
      </c>
      <c r="F134" s="59">
        <f>IF(C134&lt;C$6,0,VLOOKUP(C134,index!$A:$M,13,0))</f>
        <v>198</v>
      </c>
      <c r="G134" s="57" t="str">
        <f t="shared" si="28"/>
        <v/>
      </c>
      <c r="H134" s="58" t="str">
        <f>IF(G134="I",$K134,IF(G134="II",$K134-SUM(H$8:H133),IF(G134="III",$K134-SUM(H$8:H133),IF(G134="IV",$K134-SUM(H$8:H133),IF(G134="V",1-SUM(H$8:H133)," ")))))</f>
        <v xml:space="preserve"> </v>
      </c>
      <c r="I134" s="66" t="str">
        <f t="shared" si="29"/>
        <v/>
      </c>
      <c r="J134" s="61" t="str">
        <f>IF(I134="A",$K134,IF(I134="B",$K134-SUM(J$8:J133),IF(I134="C",$K134-SUM(J$8:J133),IF(I134="D",$K134-SUM(J$8:J133),IF(I134="E",1-SUM(J$8:J133)," ")))))</f>
        <v xml:space="preserve"> </v>
      </c>
      <c r="K134" s="58">
        <f>IF(C$4=0,0,(SUM(D$8:D134)/C$4))</f>
        <v>0</v>
      </c>
      <c r="L134" s="62" t="str">
        <f t="shared" si="25"/>
        <v xml:space="preserve"> </v>
      </c>
      <c r="M134" s="58" t="str">
        <f>IF(U134=2,K134,IF(W134=2,K134-SUM(M$8:M133),IF(X134=2,K134-SUM(M$8:M133),IF(X133=2,1-SUM(M$8:M133)," "))))</f>
        <v xml:space="preserve"> </v>
      </c>
      <c r="N134" s="58" t="str">
        <f t="shared" si="30"/>
        <v xml:space="preserve"> </v>
      </c>
      <c r="P134" s="58" t="str">
        <f>IF(O134="Plus",$K134,IF(O134="Basis",$K134-SUM(P$8:P133),IF(O134="Breedte",$K134-SUM(P$8:P133),IF(O133="Breedte",1-SUM(P$8:P133)," "))))</f>
        <v xml:space="preserve"> </v>
      </c>
      <c r="Q134" s="56" t="str">
        <f t="shared" si="45"/>
        <v/>
      </c>
      <c r="R134" s="196">
        <f t="shared" si="31"/>
        <v>198</v>
      </c>
      <c r="S134" s="1">
        <f t="shared" si="40"/>
        <v>363</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363</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4">
        <f t="shared" si="26"/>
        <v>0</v>
      </c>
      <c r="B135" s="64">
        <f t="shared" si="27"/>
        <v>0</v>
      </c>
      <c r="C135" s="57">
        <f t="shared" si="39"/>
        <v>362</v>
      </c>
      <c r="F135" s="59">
        <f>IF(C135&lt;C$6,0,VLOOKUP(C135,index!$A:$M,13,0))</f>
        <v>197</v>
      </c>
      <c r="G135" s="57" t="str">
        <f t="shared" si="28"/>
        <v/>
      </c>
      <c r="H135" s="58" t="str">
        <f>IF(G135="I",$K135,IF(G135="II",$K135-SUM(H$8:H134),IF(G135="III",$K135-SUM(H$8:H134),IF(G135="IV",$K135-SUM(H$8:H134),IF(G135="V",1-SUM(H$8:H134)," ")))))</f>
        <v xml:space="preserve"> </v>
      </c>
      <c r="I135" s="66" t="str">
        <f t="shared" si="29"/>
        <v/>
      </c>
      <c r="J135" s="61" t="str">
        <f>IF(I135="A",$K135,IF(I135="B",$K135-SUM(J$8:J134),IF(I135="C",$K135-SUM(J$8:J134),IF(I135="D",$K135-SUM(J$8:J134),IF(I135="E",1-SUM(J$8:J134)," ")))))</f>
        <v xml:space="preserve"> </v>
      </c>
      <c r="K135" s="58">
        <f>IF(C$4=0,0,(SUM(D$8:D135)/C$4))</f>
        <v>0</v>
      </c>
      <c r="L135" s="62" t="str">
        <f t="shared" si="25"/>
        <v xml:space="preserve"> </v>
      </c>
      <c r="M135" s="58" t="str">
        <f>IF(U135=2,K135,IF(W135=2,K135-SUM(M$8:M134),IF(X135=2,K135-SUM(M$8:M134),IF(X134=2,1-SUM(M$8:M134)," "))))</f>
        <v xml:space="preserve"> </v>
      </c>
      <c r="N135" s="58" t="str">
        <f t="shared" si="30"/>
        <v xml:space="preserve"> </v>
      </c>
      <c r="P135" s="58" t="str">
        <f>IF(O135="Plus",$K135,IF(O135="Basis",$K135-SUM(P$8:P134),IF(O135="Breedte",$K135-SUM(P$8:P134),IF(O134="Breedte",1-SUM(P$8:P134)," "))))</f>
        <v xml:space="preserve"> </v>
      </c>
      <c r="Q135" s="56" t="str">
        <f t="shared" si="45"/>
        <v/>
      </c>
      <c r="R135" s="196">
        <f t="shared" si="31"/>
        <v>197</v>
      </c>
      <c r="S135" s="1">
        <f t="shared" si="40"/>
        <v>362</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362</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4">
        <f t="shared" si="26"/>
        <v>0</v>
      </c>
      <c r="B136" s="64">
        <f t="shared" si="27"/>
        <v>0</v>
      </c>
      <c r="C136" s="57">
        <f t="shared" si="39"/>
        <v>361</v>
      </c>
      <c r="F136" s="59">
        <f>IF(C136&lt;C$6,0,VLOOKUP(C136,index!$A:$M,13,0))</f>
        <v>197</v>
      </c>
      <c r="G136" s="57" t="str">
        <f t="shared" si="28"/>
        <v/>
      </c>
      <c r="H136" s="58" t="str">
        <f>IF(G136="I",$K136,IF(G136="II",$K136-SUM(H$8:H135),IF(G136="III",$K136-SUM(H$8:H135),IF(G136="IV",$K136-SUM(H$8:H135),IF(G136="V",1-SUM(H$8:H135)," ")))))</f>
        <v xml:space="preserve"> </v>
      </c>
      <c r="I136" s="66" t="str">
        <f t="shared" si="29"/>
        <v/>
      </c>
      <c r="J136" s="61" t="str">
        <f>IF(I136="A",$K136,IF(I136="B",$K136-SUM(J$8:J135),IF(I136="C",$K136-SUM(J$8:J135),IF(I136="D",$K136-SUM(J$8:J135),IF(I136="E",1-SUM(J$8:J135)," ")))))</f>
        <v xml:space="preserve"> </v>
      </c>
      <c r="K136" s="58">
        <f>IF(C$4=0,0,(SUM(D$8:D136)/C$4))</f>
        <v>0</v>
      </c>
      <c r="L136" s="62" t="str">
        <f t="shared" ref="L136:L199" si="46">IF(U136=2,"Plus",IF(W136=2,"Basis",IF(X136=2,"Breedte"," ")))</f>
        <v xml:space="preserve"> </v>
      </c>
      <c r="M136" s="58" t="str">
        <f>IF(U136=2,K136,IF(W136=2,K136-SUM(M$8:M135),IF(X136=2,K136-SUM(M$8:M135),IF(X135=2,1-SUM(M$8:M135)," "))))</f>
        <v xml:space="preserve"> </v>
      </c>
      <c r="N136" s="58" t="str">
        <f t="shared" si="30"/>
        <v xml:space="preserve"> </v>
      </c>
      <c r="P136" s="58" t="str">
        <f>IF(O136="Plus",$K136,IF(O136="Basis",$K136-SUM(P$8:P135),IF(O136="Breedte",$K136-SUM(P$8:P135),IF(O135="Breedte",1-SUM(P$8:P135)," "))))</f>
        <v xml:space="preserve"> </v>
      </c>
      <c r="Q136" s="56" t="str">
        <f t="shared" si="45"/>
        <v/>
      </c>
      <c r="R136" s="196">
        <f t="shared" si="31"/>
        <v>197</v>
      </c>
      <c r="S136" s="1">
        <f t="shared" si="40"/>
        <v>361</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361</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4">
        <f t="shared" ref="A137:A200" si="47">IF(I137="A",25,IF(I137="B",25,IF(I137="C",25,IF(I137="D",15,IF(I137="E",10,0)))))</f>
        <v>0</v>
      </c>
      <c r="B137" s="64">
        <f t="shared" ref="B137:B200" si="48">IF(G137="I",20,IF(G137="II",20,IF(G137="III",20,IF(G137="IV",20,IF(G137="V",20,0)))))</f>
        <v>0</v>
      </c>
      <c r="C137" s="57">
        <f t="shared" si="39"/>
        <v>360</v>
      </c>
      <c r="F137" s="59">
        <f>IF(C137&lt;C$6,0,VLOOKUP(C137,index!$A:$M,13,0))</f>
        <v>196</v>
      </c>
      <c r="G137" s="57" t="str">
        <f t="shared" ref="G137:G200" si="49">IF(AND(F137&gt;212,F138&lt;213),"I",IF(AND(F137&gt;203,F138&lt;204),"II",IF(AND(F137&gt;195,F138&lt;196),"III",IF(AND(F137&gt;186,F138&lt;187),"IV",IF(AND(F137&gt;109,F138&lt;110),"V","")))))</f>
        <v/>
      </c>
      <c r="H137" s="58" t="str">
        <f>IF(G137="I",$K137,IF(G137="II",$K137-SUM(H$8:H136),IF(G137="III",$K137-SUM(H$8:H136),IF(G137="IV",$K137-SUM(H$8:H136),IF(G137="V",1-SUM(H$8:H136)," ")))))</f>
        <v xml:space="preserve"> </v>
      </c>
      <c r="I137" s="66" t="str">
        <f t="shared" ref="I137:I200" si="50">IF(AND(F137&gt;209,F138&lt;210),"A",IF(AND(F137&gt;199,F138&lt;200),"B",IF(AND(F137&gt;189,F138&lt;190),"C",IF(AND(F137&gt;180,F138&lt;181),"D",IF(AND(F137&gt;109,F138&lt;110),"E","")))))</f>
        <v/>
      </c>
      <c r="J137" s="61" t="str">
        <f>IF(I137="A",$K137,IF(I137="B",$K137-SUM(J$8:J136),IF(I137="C",$K137-SUM(J$8:J136),IF(I137="D",$K137-SUM(J$8:J136),IF(I137="E",1-SUM(J$8:J136)," ")))))</f>
        <v xml:space="preserve"> </v>
      </c>
      <c r="K137" s="58">
        <f>IF(C$4=0,0,(SUM(D$8:D137)/C$4))</f>
        <v>0</v>
      </c>
      <c r="L137" s="62" t="str">
        <f t="shared" si="46"/>
        <v xml:space="preserve"> </v>
      </c>
      <c r="M137" s="58" t="str">
        <f>IF(U137=2,K137,IF(W137=2,K137-SUM(M$8:M136),IF(X137=2,K137-SUM(M$8:M136),IF(X136=2,1-SUM(M$8:M136)," "))))</f>
        <v xml:space="preserve"> </v>
      </c>
      <c r="N137" s="58" t="str">
        <f t="shared" ref="N137:N200" si="51">IF(OR(O137="Plus",O137="Basis",O137="Breedte"),K137," ")</f>
        <v xml:space="preserve"> </v>
      </c>
      <c r="P137" s="58" t="str">
        <f>IF(O137="Plus",$K137,IF(O137="Basis",$K137-SUM(P$8:P136),IF(O137="Breedte",$K137-SUM(P$8:P136),IF(O136="Breedte",1-SUM(P$8:P136)," "))))</f>
        <v xml:space="preserve"> </v>
      </c>
      <c r="Q137" s="56" t="str">
        <f t="shared" si="45"/>
        <v/>
      </c>
      <c r="R137" s="196">
        <f t="shared" ref="R137:R200" si="52">F137</f>
        <v>196</v>
      </c>
      <c r="S137" s="1">
        <f t="shared" si="40"/>
        <v>360</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360</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4">
        <f t="shared" si="47"/>
        <v>0</v>
      </c>
      <c r="B138" s="64">
        <f t="shared" si="48"/>
        <v>20</v>
      </c>
      <c r="C138" s="57">
        <f t="shared" ref="C138:C201" si="60">IF(C137-1&lt;C$6,C$6-1,C137-1)</f>
        <v>359</v>
      </c>
      <c r="F138" s="59">
        <f>IF(C138&lt;C$6,0,VLOOKUP(C138,index!$A:$M,13,0))</f>
        <v>196</v>
      </c>
      <c r="G138" s="57" t="str">
        <f t="shared" si="49"/>
        <v>III</v>
      </c>
      <c r="H138" s="58">
        <f>IF(G138="I",$K138,IF(G138="II",$K138-SUM(H$8:H137),IF(G138="III",$K138-SUM(H$8:H137),IF(G138="IV",$K138-SUM(H$8:H137),IF(G138="V",1-SUM(H$8:H137)," ")))))</f>
        <v>0</v>
      </c>
      <c r="I138" s="66" t="str">
        <f t="shared" si="50"/>
        <v/>
      </c>
      <c r="J138" s="61" t="str">
        <f>IF(I138="A",$K138,IF(I138="B",$K138-SUM(J$8:J137),IF(I138="C",$K138-SUM(J$8:J137),IF(I138="D",$K138-SUM(J$8:J137),IF(I138="E",1-SUM(J$8:J137)," ")))))</f>
        <v xml:space="preserve"> </v>
      </c>
      <c r="K138" s="58">
        <f>IF(C$4=0,0,(SUM(D$8:D138)/C$4))</f>
        <v>0</v>
      </c>
      <c r="L138" s="62" t="str">
        <f t="shared" si="46"/>
        <v xml:space="preserve"> </v>
      </c>
      <c r="M138" s="58" t="str">
        <f>IF(U138=2,K138,IF(W138=2,K138-SUM(M$8:M137),IF(X138=2,K138-SUM(M$8:M137),IF(X137=2,1-SUM(M$8:M137)," "))))</f>
        <v xml:space="preserve"> </v>
      </c>
      <c r="N138" s="58" t="str">
        <f t="shared" si="51"/>
        <v xml:space="preserve"> </v>
      </c>
      <c r="P138" s="58" t="str">
        <f>IF(O138="Plus",$K138,IF(O138="Basis",$K138-SUM(P$8:P137),IF(O138="Breedte",$K138-SUM(P$8:P137),IF(O137="Breedte",1-SUM(P$8:P137)," "))))</f>
        <v xml:space="preserve"> </v>
      </c>
      <c r="Q138" s="56" t="str">
        <f t="shared" si="45"/>
        <v/>
      </c>
      <c r="R138" s="196">
        <f t="shared" si="52"/>
        <v>196</v>
      </c>
      <c r="S138" s="1">
        <f t="shared" ref="S138:S201" si="61">C138</f>
        <v>359</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359</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4">
        <f t="shared" si="47"/>
        <v>0</v>
      </c>
      <c r="B139" s="64">
        <f t="shared" si="48"/>
        <v>0</v>
      </c>
      <c r="C139" s="57">
        <f t="shared" si="60"/>
        <v>358</v>
      </c>
      <c r="F139" s="59">
        <f>IF(C139&lt;C$6,0,VLOOKUP(C139,index!$A:$M,13,0))</f>
        <v>195</v>
      </c>
      <c r="G139" s="57" t="str">
        <f t="shared" si="49"/>
        <v/>
      </c>
      <c r="H139" s="58" t="str">
        <f>IF(G139="I",$K139,IF(G139="II",$K139-SUM(H$8:H138),IF(G139="III",$K139-SUM(H$8:H138),IF(G139="IV",$K139-SUM(H$8:H138),IF(G139="V",1-SUM(H$8:H138)," ")))))</f>
        <v xml:space="preserve"> </v>
      </c>
      <c r="I139" s="66" t="str">
        <f t="shared" si="50"/>
        <v/>
      </c>
      <c r="J139" s="61" t="str">
        <f>IF(I139="A",$K139,IF(I139="B",$K139-SUM(J$8:J138),IF(I139="C",$K139-SUM(J$8:J138),IF(I139="D",$K139-SUM(J$8:J138),IF(I139="E",1-SUM(J$8:J138)," ")))))</f>
        <v xml:space="preserve"> </v>
      </c>
      <c r="K139" s="58">
        <f>IF(C$4=0,0,(SUM(D$8:D139)/C$4))</f>
        <v>0</v>
      </c>
      <c r="L139" s="62" t="str">
        <f t="shared" si="46"/>
        <v xml:space="preserve"> </v>
      </c>
      <c r="M139" s="58" t="str">
        <f>IF(U139=2,K139,IF(W139=2,K139-SUM(M$8:M138),IF(X139=2,K139-SUM(M$8:M138),IF(X138=2,1-SUM(M$8:M138)," "))))</f>
        <v xml:space="preserve"> </v>
      </c>
      <c r="N139" s="58" t="str">
        <f t="shared" si="51"/>
        <v xml:space="preserve"> </v>
      </c>
      <c r="P139" s="58" t="str">
        <f>IF(O139="Plus",$K139,IF(O139="Basis",$K139-SUM(P$8:P138),IF(O139="Breedte",$K139-SUM(P$8:P138),IF(O138="Breedte",1-SUM(P$8:P138)," "))))</f>
        <v xml:space="preserve"> </v>
      </c>
      <c r="Q139" s="56" t="str">
        <f t="shared" si="45"/>
        <v/>
      </c>
      <c r="R139" s="196">
        <f t="shared" si="52"/>
        <v>195</v>
      </c>
      <c r="S139" s="1">
        <f t="shared" si="61"/>
        <v>358</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358</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4">
        <f t="shared" si="47"/>
        <v>0</v>
      </c>
      <c r="B140" s="64">
        <f t="shared" si="48"/>
        <v>0</v>
      </c>
      <c r="C140" s="57">
        <f t="shared" si="60"/>
        <v>357</v>
      </c>
      <c r="F140" s="59">
        <f>IF(C140&lt;C$6,0,VLOOKUP(C140,index!$A:$M,13,0))</f>
        <v>195</v>
      </c>
      <c r="G140" s="57" t="str">
        <f t="shared" si="49"/>
        <v/>
      </c>
      <c r="H140" s="58" t="str">
        <f>IF(G140="I",$K140,IF(G140="II",$K140-SUM(H$8:H139),IF(G140="III",$K140-SUM(H$8:H139),IF(G140="IV",$K140-SUM(H$8:H139),IF(G140="V",1-SUM(H$8:H139)," ")))))</f>
        <v xml:space="preserve"> </v>
      </c>
      <c r="I140" s="66" t="str">
        <f t="shared" si="50"/>
        <v/>
      </c>
      <c r="J140" s="61" t="str">
        <f>IF(I140="A",$K140,IF(I140="B",$K140-SUM(J$8:J139),IF(I140="C",$K140-SUM(J$8:J139),IF(I140="D",$K140-SUM(J$8:J139),IF(I140="E",1-SUM(J$8:J139)," ")))))</f>
        <v xml:space="preserve"> </v>
      </c>
      <c r="K140" s="58">
        <f>IF(C$4=0,0,(SUM(D$8:D140)/C$4))</f>
        <v>0</v>
      </c>
      <c r="L140" s="62" t="str">
        <f t="shared" si="46"/>
        <v xml:space="preserve"> </v>
      </c>
      <c r="M140" s="58" t="str">
        <f>IF(U140=2,K140,IF(W140=2,K140-SUM(M$8:M139),IF(X140=2,K140-SUM(M$8:M139),IF(X139=2,1-SUM(M$8:M139)," "))))</f>
        <v xml:space="preserve"> </v>
      </c>
      <c r="N140" s="58" t="str">
        <f t="shared" si="51"/>
        <v xml:space="preserve"> </v>
      </c>
      <c r="P140" s="58" t="str">
        <f>IF(O140="Plus",$K140,IF(O140="Basis",$K140-SUM(P$8:P139),IF(O140="Breedte",$K140-SUM(P$8:P139),IF(O139="Breedte",1-SUM(P$8:P139)," "))))</f>
        <v xml:space="preserve"> </v>
      </c>
      <c r="Q140" s="56" t="str">
        <f t="shared" si="45"/>
        <v/>
      </c>
      <c r="R140" s="196">
        <f t="shared" si="52"/>
        <v>195</v>
      </c>
      <c r="S140" s="1">
        <f t="shared" si="61"/>
        <v>357</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357</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4">
        <f t="shared" si="47"/>
        <v>0</v>
      </c>
      <c r="B141" s="64">
        <f t="shared" si="48"/>
        <v>0</v>
      </c>
      <c r="C141" s="57">
        <f t="shared" si="60"/>
        <v>356</v>
      </c>
      <c r="F141" s="59">
        <f>IF(C141&lt;C$6,0,VLOOKUP(C141,index!$A:$M,13,0))</f>
        <v>194</v>
      </c>
      <c r="G141" s="57" t="str">
        <f t="shared" si="49"/>
        <v/>
      </c>
      <c r="H141" s="58" t="str">
        <f>IF(G141="I",$K141,IF(G141="II",$K141-SUM(H$8:H140),IF(G141="III",$K141-SUM(H$8:H140),IF(G141="IV",$K141-SUM(H$8:H140),IF(G141="V",1-SUM(H$8:H140)," ")))))</f>
        <v xml:space="preserve"> </v>
      </c>
      <c r="I141" s="66" t="str">
        <f t="shared" si="50"/>
        <v/>
      </c>
      <c r="J141" s="61" t="str">
        <f>IF(I141="A",$K141,IF(I141="B",$K141-SUM(J$8:J140),IF(I141="C",$K141-SUM(J$8:J140),IF(I141="D",$K141-SUM(J$8:J140),IF(I141="E",1-SUM(J$8:J140)," ")))))</f>
        <v xml:space="preserve"> </v>
      </c>
      <c r="K141" s="58">
        <f>IF(C$4=0,0,(SUM(D$8:D141)/C$4))</f>
        <v>0</v>
      </c>
      <c r="L141" s="62" t="str">
        <f t="shared" si="46"/>
        <v xml:space="preserve"> </v>
      </c>
      <c r="M141" s="58" t="str">
        <f>IF(U141=2,K141,IF(W141=2,K141-SUM(M$8:M140),IF(X141=2,K141-SUM(M$8:M140),IF(X140=2,1-SUM(M$8:M140)," "))))</f>
        <v xml:space="preserve"> </v>
      </c>
      <c r="N141" s="58" t="str">
        <f t="shared" si="51"/>
        <v xml:space="preserve"> </v>
      </c>
      <c r="P141" s="58" t="str">
        <f>IF(O141="Plus",$K141,IF(O141="Basis",$K141-SUM(P$8:P140),IF(O141="Breedte",$K141-SUM(P$8:P140),IF(O140="Breedte",1-SUM(P$8:P140)," "))))</f>
        <v xml:space="preserve"> </v>
      </c>
      <c r="Q141" s="56" t="str">
        <f t="shared" si="45"/>
        <v/>
      </c>
      <c r="R141" s="196">
        <f t="shared" si="52"/>
        <v>194</v>
      </c>
      <c r="S141" s="1">
        <f t="shared" si="61"/>
        <v>356</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356</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4">
        <f t="shared" si="47"/>
        <v>0</v>
      </c>
      <c r="B142" s="64">
        <f t="shared" si="48"/>
        <v>0</v>
      </c>
      <c r="C142" s="57">
        <f t="shared" si="60"/>
        <v>355</v>
      </c>
      <c r="F142" s="59">
        <f>IF(C142&lt;C$6,0,VLOOKUP(C142,index!$A:$M,13,0))</f>
        <v>194</v>
      </c>
      <c r="G142" s="57" t="str">
        <f t="shared" si="49"/>
        <v/>
      </c>
      <c r="H142" s="58" t="str">
        <f>IF(G142="I",$K142,IF(G142="II",$K142-SUM(H$8:H141),IF(G142="III",$K142-SUM(H$8:H141),IF(G142="IV",$K142-SUM(H$8:H141),IF(G142="V",1-SUM(H$8:H141)," ")))))</f>
        <v xml:space="preserve"> </v>
      </c>
      <c r="I142" s="66" t="str">
        <f t="shared" si="50"/>
        <v/>
      </c>
      <c r="J142" s="61" t="str">
        <f>IF(I142="A",$K142,IF(I142="B",$K142-SUM(J$8:J141),IF(I142="C",$K142-SUM(J$8:J141),IF(I142="D",$K142-SUM(J$8:J141),IF(I142="E",1-SUM(J$8:J141)," ")))))</f>
        <v xml:space="preserve"> </v>
      </c>
      <c r="K142" s="58">
        <f>IF(C$4=0,0,(SUM(D$8:D142)/C$4))</f>
        <v>0</v>
      </c>
      <c r="L142" s="62" t="str">
        <f t="shared" si="46"/>
        <v xml:space="preserve"> </v>
      </c>
      <c r="M142" s="58" t="str">
        <f>IF(U142=2,K142,IF(W142=2,K142-SUM(M$8:M141),IF(X142=2,K142-SUM(M$8:M141),IF(X141=2,1-SUM(M$8:M141)," "))))</f>
        <v xml:space="preserve"> </v>
      </c>
      <c r="N142" s="58" t="str">
        <f t="shared" si="51"/>
        <v xml:space="preserve"> </v>
      </c>
      <c r="P142" s="58" t="str">
        <f>IF(O142="Plus",$K142,IF(O142="Basis",$K142-SUM(P$8:P141),IF(O142="Breedte",$K142-SUM(P$8:P141),IF(O141="Breedte",1-SUM(P$8:P141)," "))))</f>
        <v xml:space="preserve"> </v>
      </c>
      <c r="Q142" s="56" t="str">
        <f t="shared" ref="Q142:Q205" si="66">IF(L141="plus",IF(E142=0,"",CONCATENATE(E142,",")),IF(L141="basis",IF(E142=0,"",CONCATENATE(E142,",")),CONCATENATE(Q141,IF(E142=0,"",CONCATENATE(E142,", ")))))</f>
        <v/>
      </c>
      <c r="R142" s="196">
        <f t="shared" si="52"/>
        <v>194</v>
      </c>
      <c r="S142" s="1">
        <f t="shared" si="61"/>
        <v>355</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355</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4">
        <f t="shared" si="47"/>
        <v>0</v>
      </c>
      <c r="B143" s="64">
        <f t="shared" si="48"/>
        <v>0</v>
      </c>
      <c r="C143" s="57">
        <f t="shared" si="60"/>
        <v>354</v>
      </c>
      <c r="F143" s="59">
        <f>IF(C143&lt;C$6,0,VLOOKUP(C143,index!$A:$M,13,0))</f>
        <v>193</v>
      </c>
      <c r="G143" s="57" t="str">
        <f t="shared" si="49"/>
        <v/>
      </c>
      <c r="H143" s="58" t="str">
        <f>IF(G143="I",$K143,IF(G143="II",$K143-SUM(H$8:H142),IF(G143="III",$K143-SUM(H$8:H142),IF(G143="IV",$K143-SUM(H$8:H142),IF(G143="V",1-SUM(H$8:H142)," ")))))</f>
        <v xml:space="preserve"> </v>
      </c>
      <c r="I143" s="66" t="str">
        <f t="shared" si="50"/>
        <v/>
      </c>
      <c r="J143" s="61" t="str">
        <f>IF(I143="A",$K143,IF(I143="B",$K143-SUM(J$8:J142),IF(I143="C",$K143-SUM(J$8:J142),IF(I143="D",$K143-SUM(J$8:J142),IF(I143="E",1-SUM(J$8:J142)," ")))))</f>
        <v xml:space="preserve"> </v>
      </c>
      <c r="K143" s="58">
        <f>IF(C$4=0,0,(SUM(D$8:D143)/C$4))</f>
        <v>0</v>
      </c>
      <c r="L143" s="62" t="str">
        <f t="shared" si="46"/>
        <v xml:space="preserve"> </v>
      </c>
      <c r="M143" s="58" t="str">
        <f>IF(U143=2,K143,IF(W143=2,K143-SUM(M$8:M142),IF(X143=2,K143-SUM(M$8:M142),IF(X142=2,1-SUM(M$8:M142)," "))))</f>
        <v xml:space="preserve"> </v>
      </c>
      <c r="N143" s="58" t="str">
        <f t="shared" si="51"/>
        <v xml:space="preserve"> </v>
      </c>
      <c r="P143" s="58" t="str">
        <f>IF(O143="Plus",$K143,IF(O143="Basis",$K143-SUM(P$8:P142),IF(O143="Breedte",$K143-SUM(P$8:P142),IF(O142="Breedte",1-SUM(P$8:P142)," "))))</f>
        <v xml:space="preserve"> </v>
      </c>
      <c r="Q143" s="56" t="str">
        <f t="shared" si="66"/>
        <v/>
      </c>
      <c r="R143" s="196">
        <f t="shared" si="52"/>
        <v>193</v>
      </c>
      <c r="S143" s="1">
        <f t="shared" si="61"/>
        <v>354</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354</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4">
        <f t="shared" si="47"/>
        <v>0</v>
      </c>
      <c r="B144" s="64">
        <f t="shared" si="48"/>
        <v>0</v>
      </c>
      <c r="C144" s="57">
        <f t="shared" si="60"/>
        <v>353</v>
      </c>
      <c r="F144" s="59">
        <f>IF(C144&lt;C$6,0,VLOOKUP(C144,index!$A:$M,13,0))</f>
        <v>192</v>
      </c>
      <c r="G144" s="57" t="str">
        <f t="shared" si="49"/>
        <v/>
      </c>
      <c r="H144" s="58" t="str">
        <f>IF(G144="I",$K144,IF(G144="II",$K144-SUM(H$8:H143),IF(G144="III",$K144-SUM(H$8:H143),IF(G144="IV",$K144-SUM(H$8:H143),IF(G144="V",1-SUM(H$8:H143)," ")))))</f>
        <v xml:space="preserve"> </v>
      </c>
      <c r="I144" s="66" t="str">
        <f t="shared" si="50"/>
        <v/>
      </c>
      <c r="J144" s="61" t="str">
        <f>IF(I144="A",$K144,IF(I144="B",$K144-SUM(J$8:J143),IF(I144="C",$K144-SUM(J$8:J143),IF(I144="D",$K144-SUM(J$8:J143),IF(I144="E",1-SUM(J$8:J143)," ")))))</f>
        <v xml:space="preserve"> </v>
      </c>
      <c r="K144" s="58">
        <f>IF(C$4=0,0,(SUM(D$8:D144)/C$4))</f>
        <v>0</v>
      </c>
      <c r="L144" s="62" t="str">
        <f t="shared" si="46"/>
        <v xml:space="preserve"> </v>
      </c>
      <c r="M144" s="58" t="str">
        <f>IF(U144=2,K144,IF(W144=2,K144-SUM(M$8:M143),IF(X144=2,K144-SUM(M$8:M143),IF(X143=2,1-SUM(M$8:M143)," "))))</f>
        <v xml:space="preserve"> </v>
      </c>
      <c r="N144" s="58" t="str">
        <f t="shared" si="51"/>
        <v xml:space="preserve"> </v>
      </c>
      <c r="P144" s="58" t="str">
        <f>IF(O144="Plus",$K144,IF(O144="Basis",$K144-SUM(P$8:P143),IF(O144="Breedte",$K144-SUM(P$8:P143),IF(O143="Breedte",1-SUM(P$8:P143)," "))))</f>
        <v xml:space="preserve"> </v>
      </c>
      <c r="Q144" s="56" t="str">
        <f t="shared" si="66"/>
        <v/>
      </c>
      <c r="R144" s="196">
        <f t="shared" si="52"/>
        <v>192</v>
      </c>
      <c r="S144" s="1">
        <f t="shared" si="61"/>
        <v>353</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353</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4">
        <f t="shared" si="47"/>
        <v>0</v>
      </c>
      <c r="B145" s="64">
        <f t="shared" si="48"/>
        <v>0</v>
      </c>
      <c r="C145" s="57">
        <f t="shared" si="60"/>
        <v>352</v>
      </c>
      <c r="F145" s="59">
        <f>IF(C145&lt;C$6,0,VLOOKUP(C145,index!$A:$M,13,0))</f>
        <v>192</v>
      </c>
      <c r="G145" s="57" t="str">
        <f t="shared" si="49"/>
        <v/>
      </c>
      <c r="H145" s="58" t="str">
        <f>IF(G145="I",$K145,IF(G145="II",$K145-SUM(H$8:H144),IF(G145="III",$K145-SUM(H$8:H144),IF(G145="IV",$K145-SUM(H$8:H144),IF(G145="V",1-SUM(H$8:H144)," ")))))</f>
        <v xml:space="preserve"> </v>
      </c>
      <c r="I145" s="66" t="str">
        <f t="shared" si="50"/>
        <v/>
      </c>
      <c r="J145" s="61" t="str">
        <f>IF(I145="A",$K145,IF(I145="B",$K145-SUM(J$8:J144),IF(I145="C",$K145-SUM(J$8:J144),IF(I145="D",$K145-SUM(J$8:J144),IF(I145="E",1-SUM(J$8:J144)," ")))))</f>
        <v xml:space="preserve"> </v>
      </c>
      <c r="K145" s="58">
        <f>IF(C$4=0,0,(SUM(D$8:D145)/C$4))</f>
        <v>0</v>
      </c>
      <c r="L145" s="62" t="str">
        <f t="shared" si="46"/>
        <v xml:space="preserve"> </v>
      </c>
      <c r="M145" s="58" t="str">
        <f>IF(U145=2,K145,IF(W145=2,K145-SUM(M$8:M144),IF(X145=2,K145-SUM(M$8:M144),IF(X144=2,1-SUM(M$8:M144)," "))))</f>
        <v xml:space="preserve"> </v>
      </c>
      <c r="N145" s="58" t="str">
        <f t="shared" si="51"/>
        <v xml:space="preserve"> </v>
      </c>
      <c r="P145" s="58" t="str">
        <f>IF(O145="Plus",$K145,IF(O145="Basis",$K145-SUM(P$8:P144),IF(O145="Breedte",$K145-SUM(P$8:P144),IF(O144="Breedte",1-SUM(P$8:P144)," "))))</f>
        <v xml:space="preserve"> </v>
      </c>
      <c r="Q145" s="56" t="str">
        <f t="shared" si="66"/>
        <v/>
      </c>
      <c r="R145" s="196">
        <f t="shared" si="52"/>
        <v>192</v>
      </c>
      <c r="S145" s="1">
        <f t="shared" si="61"/>
        <v>352</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352</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4">
        <f t="shared" si="47"/>
        <v>0</v>
      </c>
      <c r="B146" s="64">
        <f t="shared" si="48"/>
        <v>0</v>
      </c>
      <c r="C146" s="57">
        <f t="shared" si="60"/>
        <v>351</v>
      </c>
      <c r="F146" s="59">
        <f>IF(C146&lt;C$6,0,VLOOKUP(C146,index!$A:$M,13,0))</f>
        <v>191</v>
      </c>
      <c r="G146" s="57" t="str">
        <f t="shared" si="49"/>
        <v/>
      </c>
      <c r="H146" s="58" t="str">
        <f>IF(G146="I",$K146,IF(G146="II",$K146-SUM(H$8:H145),IF(G146="III",$K146-SUM(H$8:H145),IF(G146="IV",$K146-SUM(H$8:H145),IF(G146="V",1-SUM(H$8:H145)," ")))))</f>
        <v xml:space="preserve"> </v>
      </c>
      <c r="I146" s="66" t="str">
        <f t="shared" si="50"/>
        <v/>
      </c>
      <c r="J146" s="61" t="str">
        <f>IF(I146="A",$K146,IF(I146="B",$K146-SUM(J$8:J145),IF(I146="C",$K146-SUM(J$8:J145),IF(I146="D",$K146-SUM(J$8:J145),IF(I146="E",1-SUM(J$8:J145)," ")))))</f>
        <v xml:space="preserve"> </v>
      </c>
      <c r="K146" s="58">
        <f>IF(C$4=0,0,(SUM(D$8:D146)/C$4))</f>
        <v>0</v>
      </c>
      <c r="L146" s="62" t="str">
        <f t="shared" si="46"/>
        <v xml:space="preserve"> </v>
      </c>
      <c r="M146" s="58" t="str">
        <f>IF(U146=2,K146,IF(W146=2,K146-SUM(M$8:M145),IF(X146=2,K146-SUM(M$8:M145),IF(X145=2,1-SUM(M$8:M145)," "))))</f>
        <v xml:space="preserve"> </v>
      </c>
      <c r="N146" s="58" t="str">
        <f t="shared" si="51"/>
        <v xml:space="preserve"> </v>
      </c>
      <c r="P146" s="58" t="str">
        <f>IF(O146="Plus",$K146,IF(O146="Basis",$K146-SUM(P$8:P145),IF(O146="Breedte",$K146-SUM(P$8:P145),IF(O145="Breedte",1-SUM(P$8:P145)," "))))</f>
        <v xml:space="preserve"> </v>
      </c>
      <c r="Q146" s="56" t="str">
        <f t="shared" si="66"/>
        <v/>
      </c>
      <c r="R146" s="196">
        <f t="shared" si="52"/>
        <v>191</v>
      </c>
      <c r="S146" s="1">
        <f t="shared" si="61"/>
        <v>351</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351</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4">
        <f t="shared" si="47"/>
        <v>0</v>
      </c>
      <c r="B147" s="64">
        <f t="shared" si="48"/>
        <v>0</v>
      </c>
      <c r="C147" s="57">
        <f t="shared" si="60"/>
        <v>350</v>
      </c>
      <c r="F147" s="59">
        <f>IF(C147&lt;C$6,0,VLOOKUP(C147,index!$A:$M,13,0))</f>
        <v>191</v>
      </c>
      <c r="G147" s="57" t="str">
        <f t="shared" si="49"/>
        <v/>
      </c>
      <c r="H147" s="58" t="str">
        <f>IF(G147="I",$K147,IF(G147="II",$K147-SUM(H$8:H146),IF(G147="III",$K147-SUM(H$8:H146),IF(G147="IV",$K147-SUM(H$8:H146),IF(G147="V",1-SUM(H$8:H146)," ")))))</f>
        <v xml:space="preserve"> </v>
      </c>
      <c r="I147" s="66" t="str">
        <f t="shared" si="50"/>
        <v/>
      </c>
      <c r="J147" s="61" t="str">
        <f>IF(I147="A",$K147,IF(I147="B",$K147-SUM(J$8:J146),IF(I147="C",$K147-SUM(J$8:J146),IF(I147="D",$K147-SUM(J$8:J146),IF(I147="E",1-SUM(J$8:J146)," ")))))</f>
        <v xml:space="preserve"> </v>
      </c>
      <c r="K147" s="58">
        <f>IF(C$4=0,0,(SUM(D$8:D147)/C$4))</f>
        <v>0</v>
      </c>
      <c r="L147" s="62" t="str">
        <f t="shared" si="46"/>
        <v xml:space="preserve"> </v>
      </c>
      <c r="M147" s="58" t="str">
        <f>IF(U147=2,K147,IF(W147=2,K147-SUM(M$8:M146),IF(X147=2,K147-SUM(M$8:M146),IF(X146=2,1-SUM(M$8:M146)," "))))</f>
        <v xml:space="preserve"> </v>
      </c>
      <c r="N147" s="58" t="str">
        <f t="shared" si="51"/>
        <v xml:space="preserve"> </v>
      </c>
      <c r="P147" s="58" t="str">
        <f>IF(O147="Plus",$K147,IF(O147="Basis",$K147-SUM(P$8:P146),IF(O147="Breedte",$K147-SUM(P$8:P146),IF(O146="Breedte",1-SUM(P$8:P146)," "))))</f>
        <v xml:space="preserve"> </v>
      </c>
      <c r="Q147" s="56" t="str">
        <f t="shared" si="66"/>
        <v/>
      </c>
      <c r="R147" s="196">
        <f t="shared" si="52"/>
        <v>191</v>
      </c>
      <c r="S147" s="1">
        <f t="shared" si="61"/>
        <v>350</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350</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4">
        <f t="shared" si="47"/>
        <v>0</v>
      </c>
      <c r="B148" s="64">
        <f t="shared" si="48"/>
        <v>0</v>
      </c>
      <c r="C148" s="57">
        <f t="shared" si="60"/>
        <v>349</v>
      </c>
      <c r="F148" s="59">
        <f>IF(C148&lt;C$6,0,VLOOKUP(C148,index!$A:$M,13,0))</f>
        <v>190</v>
      </c>
      <c r="G148" s="57" t="str">
        <f t="shared" si="49"/>
        <v/>
      </c>
      <c r="H148" s="58" t="str">
        <f>IF(G148="I",$K148,IF(G148="II",$K148-SUM(H$8:H147),IF(G148="III",$K148-SUM(H$8:H147),IF(G148="IV",$K148-SUM(H$8:H147),IF(G148="V",1-SUM(H$8:H147)," ")))))</f>
        <v xml:space="preserve"> </v>
      </c>
      <c r="I148" s="66" t="str">
        <f t="shared" si="50"/>
        <v/>
      </c>
      <c r="J148" s="61" t="str">
        <f>IF(I148="A",$K148,IF(I148="B",$K148-SUM(J$8:J147),IF(I148="C",$K148-SUM(J$8:J147),IF(I148="D",$K148-SUM(J$8:J147),IF(I148="E",1-SUM(J$8:J147)," ")))))</f>
        <v xml:space="preserve"> </v>
      </c>
      <c r="K148" s="58">
        <f>IF(C$4=0,0,(SUM(D$8:D148)/C$4))</f>
        <v>0</v>
      </c>
      <c r="L148" s="62" t="str">
        <f t="shared" si="46"/>
        <v xml:space="preserve"> </v>
      </c>
      <c r="M148" s="58" t="str">
        <f>IF(U148=2,K148,IF(W148=2,K148-SUM(M$8:M147),IF(X148=2,K148-SUM(M$8:M147),IF(X147=2,1-SUM(M$8:M147)," "))))</f>
        <v xml:space="preserve"> </v>
      </c>
      <c r="N148" s="58" t="str">
        <f t="shared" si="51"/>
        <v xml:space="preserve"> </v>
      </c>
      <c r="P148" s="58" t="str">
        <f>IF(O148="Plus",$K148,IF(O148="Basis",$K148-SUM(P$8:P147),IF(O148="Breedte",$K148-SUM(P$8:P147),IF(O147="Breedte",1-SUM(P$8:P147)," "))))</f>
        <v xml:space="preserve"> </v>
      </c>
      <c r="Q148" s="56" t="str">
        <f t="shared" si="66"/>
        <v/>
      </c>
      <c r="R148" s="196">
        <f t="shared" si="52"/>
        <v>190</v>
      </c>
      <c r="S148" s="1">
        <f t="shared" si="61"/>
        <v>349</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349</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4">
        <f t="shared" si="47"/>
        <v>25</v>
      </c>
      <c r="B149" s="64">
        <f t="shared" si="48"/>
        <v>0</v>
      </c>
      <c r="C149" s="57">
        <f t="shared" si="60"/>
        <v>348</v>
      </c>
      <c r="F149" s="59">
        <f>IF(C149&lt;C$6,0,VLOOKUP(C149,index!$A:$M,13,0))</f>
        <v>190</v>
      </c>
      <c r="G149" s="57" t="str">
        <f t="shared" si="49"/>
        <v/>
      </c>
      <c r="H149" s="58" t="str">
        <f>IF(G149="I",$K149,IF(G149="II",$K149-SUM(H$8:H148),IF(G149="III",$K149-SUM(H$8:H148),IF(G149="IV",$K149-SUM(H$8:H148),IF(G149="V",1-SUM(H$8:H148)," ")))))</f>
        <v xml:space="preserve"> </v>
      </c>
      <c r="I149" s="66" t="str">
        <f t="shared" si="50"/>
        <v>C</v>
      </c>
      <c r="J149" s="61">
        <f>IF(I149="A",$K149,IF(I149="B",$K149-SUM(J$8:J148),IF(I149="C",$K149-SUM(J$8:J148),IF(I149="D",$K149-SUM(J$8:J148),IF(I149="E",1-SUM(J$8:J148)," ")))))</f>
        <v>0</v>
      </c>
      <c r="K149" s="58">
        <f>IF(C$4=0,0,(SUM(D$8:D149)/C$4))</f>
        <v>0</v>
      </c>
      <c r="L149" s="62" t="str">
        <f t="shared" si="46"/>
        <v xml:space="preserve"> </v>
      </c>
      <c r="M149" s="58" t="str">
        <f>IF(U149=2,K149,IF(W149=2,K149-SUM(M$8:M148),IF(X149=2,K149-SUM(M$8:M148),IF(X148=2,1-SUM(M$8:M148)," "))))</f>
        <v xml:space="preserve"> </v>
      </c>
      <c r="N149" s="58" t="str">
        <f t="shared" si="51"/>
        <v xml:space="preserve"> </v>
      </c>
      <c r="P149" s="58" t="str">
        <f>IF(O149="Plus",$K149,IF(O149="Basis",$K149-SUM(P$8:P148),IF(O149="Breedte",$K149-SUM(P$8:P148),IF(O148="Breedte",1-SUM(P$8:P148)," "))))</f>
        <v xml:space="preserve"> </v>
      </c>
      <c r="Q149" s="56" t="str">
        <f t="shared" si="66"/>
        <v/>
      </c>
      <c r="R149" s="196">
        <f t="shared" si="52"/>
        <v>190</v>
      </c>
      <c r="S149" s="1">
        <f t="shared" si="61"/>
        <v>348</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348</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4">
        <f t="shared" si="47"/>
        <v>0</v>
      </c>
      <c r="B150" s="64">
        <f t="shared" si="48"/>
        <v>0</v>
      </c>
      <c r="C150" s="57">
        <f t="shared" si="60"/>
        <v>347</v>
      </c>
      <c r="F150" s="59">
        <f>IF(C150&lt;C$6,0,VLOOKUP(C150,index!$A:$M,13,0))</f>
        <v>189</v>
      </c>
      <c r="G150" s="57" t="str">
        <f t="shared" si="49"/>
        <v/>
      </c>
      <c r="H150" s="58" t="str">
        <f>IF(G150="I",$K150,IF(G150="II",$K150-SUM(H$8:H149),IF(G150="III",$K150-SUM(H$8:H149),IF(G150="IV",$K150-SUM(H$8:H149),IF(G150="V",1-SUM(H$8:H149)," ")))))</f>
        <v xml:space="preserve"> </v>
      </c>
      <c r="I150" s="66" t="str">
        <f t="shared" si="50"/>
        <v/>
      </c>
      <c r="J150" s="61" t="str">
        <f>IF(I150="A",$K150,IF(I150="B",$K150-SUM(J$8:J149),IF(I150="C",$K150-SUM(J$8:J149),IF(I150="D",$K150-SUM(J$8:J149),IF(I150="E",1-SUM(J$8:J149)," ")))))</f>
        <v xml:space="preserve"> </v>
      </c>
      <c r="K150" s="58">
        <f>IF(C$4=0,0,(SUM(D$8:D150)/C$4))</f>
        <v>0</v>
      </c>
      <c r="L150" s="62" t="str">
        <f t="shared" si="46"/>
        <v xml:space="preserve"> </v>
      </c>
      <c r="M150" s="58" t="str">
        <f>IF(U150=2,K150,IF(W150=2,K150-SUM(M$8:M149),IF(X150=2,K150-SUM(M$8:M149),IF(X149=2,1-SUM(M$8:M149)," "))))</f>
        <v xml:space="preserve"> </v>
      </c>
      <c r="N150" s="58" t="str">
        <f t="shared" si="51"/>
        <v xml:space="preserve"> </v>
      </c>
      <c r="P150" s="58" t="str">
        <f>IF(O150="Plus",$K150,IF(O150="Basis",$K150-SUM(P$8:P149),IF(O150="Breedte",$K150-SUM(P$8:P149),IF(O149="Breedte",1-SUM(P$8:P149)," "))))</f>
        <v xml:space="preserve"> </v>
      </c>
      <c r="Q150" s="56" t="str">
        <f t="shared" si="66"/>
        <v/>
      </c>
      <c r="R150" s="196">
        <f t="shared" si="52"/>
        <v>189</v>
      </c>
      <c r="S150" s="1">
        <f t="shared" si="61"/>
        <v>347</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347</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4">
        <f t="shared" si="47"/>
        <v>0</v>
      </c>
      <c r="B151" s="64">
        <f t="shared" si="48"/>
        <v>0</v>
      </c>
      <c r="C151" s="57">
        <f t="shared" si="60"/>
        <v>346</v>
      </c>
      <c r="F151" s="59">
        <f>IF(C151&lt;C$6,0,VLOOKUP(C151,index!$A:$M,13,0))</f>
        <v>189</v>
      </c>
      <c r="G151" s="57" t="str">
        <f t="shared" si="49"/>
        <v/>
      </c>
      <c r="H151" s="58" t="str">
        <f>IF(G151="I",$K151,IF(G151="II",$K151-SUM(H$8:H150),IF(G151="III",$K151-SUM(H$8:H150),IF(G151="IV",$K151-SUM(H$8:H150),IF(G151="V",1-SUM(H$8:H150)," ")))))</f>
        <v xml:space="preserve"> </v>
      </c>
      <c r="I151" s="66" t="str">
        <f t="shared" si="50"/>
        <v/>
      </c>
      <c r="J151" s="61" t="str">
        <f>IF(I151="A",$K151,IF(I151="B",$K151-SUM(J$8:J150),IF(I151="C",$K151-SUM(J$8:J150),IF(I151="D",$K151-SUM(J$8:J150),IF(I151="E",1-SUM(J$8:J150)," ")))))</f>
        <v xml:space="preserve"> </v>
      </c>
      <c r="K151" s="58">
        <f>IF(C$4=0,0,(SUM(D$8:D151)/C$4))</f>
        <v>0</v>
      </c>
      <c r="L151" s="62" t="str">
        <f t="shared" si="46"/>
        <v xml:space="preserve"> </v>
      </c>
      <c r="M151" s="58" t="str">
        <f>IF(U151=2,K151,IF(W151=2,K151-SUM(M$8:M150),IF(X151=2,K151-SUM(M$8:M150),IF(X150=2,1-SUM(M$8:M150)," "))))</f>
        <v xml:space="preserve"> </v>
      </c>
      <c r="N151" s="58" t="str">
        <f t="shared" si="51"/>
        <v xml:space="preserve"> </v>
      </c>
      <c r="P151" s="58" t="str">
        <f>IF(O151="Plus",$K151,IF(O151="Basis",$K151-SUM(P$8:P150),IF(O151="Breedte",$K151-SUM(P$8:P150),IF(O150="Breedte",1-SUM(P$8:P150)," "))))</f>
        <v xml:space="preserve"> </v>
      </c>
      <c r="Q151" s="56" t="str">
        <f t="shared" si="66"/>
        <v/>
      </c>
      <c r="R151" s="196">
        <f t="shared" si="52"/>
        <v>189</v>
      </c>
      <c r="S151" s="1">
        <f t="shared" si="61"/>
        <v>346</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346</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4">
        <f t="shared" si="47"/>
        <v>0</v>
      </c>
      <c r="B152" s="64">
        <f t="shared" si="48"/>
        <v>0</v>
      </c>
      <c r="C152" s="57">
        <f t="shared" si="60"/>
        <v>345</v>
      </c>
      <c r="F152" s="59">
        <f>IF(C152&lt;C$6,0,VLOOKUP(C152,index!$A:$M,13,0))</f>
        <v>188</v>
      </c>
      <c r="G152" s="57" t="str">
        <f t="shared" si="49"/>
        <v/>
      </c>
      <c r="H152" s="58" t="str">
        <f>IF(G152="I",$K152,IF(G152="II",$K152-SUM(H$8:H151),IF(G152="III",$K152-SUM(H$8:H151),IF(G152="IV",$K152-SUM(H$8:H151),IF(G152="V",1-SUM(H$8:H151)," ")))))</f>
        <v xml:space="preserve"> </v>
      </c>
      <c r="I152" s="66" t="str">
        <f t="shared" si="50"/>
        <v/>
      </c>
      <c r="J152" s="61" t="str">
        <f>IF(I152="A",$K152,IF(I152="B",$K152-SUM(J$8:J151),IF(I152="C",$K152-SUM(J$8:J151),IF(I152="D",$K152-SUM(J$8:J151),IF(I152="E",1-SUM(J$8:J151)," ")))))</f>
        <v xml:space="preserve"> </v>
      </c>
      <c r="K152" s="58">
        <f>IF(C$4=0,0,(SUM(D$8:D152)/C$4))</f>
        <v>0</v>
      </c>
      <c r="L152" s="62" t="str">
        <f t="shared" si="46"/>
        <v xml:space="preserve"> </v>
      </c>
      <c r="M152" s="58" t="str">
        <f>IF(U152=2,K152,IF(W152=2,K152-SUM(M$8:M151),IF(X152=2,K152-SUM(M$8:M151),IF(X151=2,1-SUM(M$8:M151)," "))))</f>
        <v xml:space="preserve"> </v>
      </c>
      <c r="N152" s="58" t="str">
        <f t="shared" si="51"/>
        <v xml:space="preserve"> </v>
      </c>
      <c r="P152" s="58" t="str">
        <f>IF(O152="Plus",$K152,IF(O152="Basis",$K152-SUM(P$8:P151),IF(O152="Breedte",$K152-SUM(P$8:P151),IF(O151="Breedte",1-SUM(P$8:P151)," "))))</f>
        <v xml:space="preserve"> </v>
      </c>
      <c r="Q152" s="56" t="str">
        <f t="shared" si="66"/>
        <v/>
      </c>
      <c r="R152" s="196">
        <f t="shared" si="52"/>
        <v>188</v>
      </c>
      <c r="S152" s="1">
        <f t="shared" si="61"/>
        <v>345</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345</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4">
        <f t="shared" si="47"/>
        <v>0</v>
      </c>
      <c r="B153" s="64">
        <f t="shared" si="48"/>
        <v>0</v>
      </c>
      <c r="C153" s="57">
        <f t="shared" si="60"/>
        <v>344</v>
      </c>
      <c r="F153" s="59">
        <f>IF(C153&lt;C$6,0,VLOOKUP(C153,index!$A:$M,13,0))</f>
        <v>187</v>
      </c>
      <c r="G153" s="57" t="str">
        <f t="shared" si="49"/>
        <v/>
      </c>
      <c r="H153" s="58" t="str">
        <f>IF(G153="I",$K153,IF(G153="II",$K153-SUM(H$8:H152),IF(G153="III",$K153-SUM(H$8:H152),IF(G153="IV",$K153-SUM(H$8:H152),IF(G153="V",1-SUM(H$8:H152)," ")))))</f>
        <v xml:space="preserve"> </v>
      </c>
      <c r="I153" s="66" t="str">
        <f t="shared" si="50"/>
        <v/>
      </c>
      <c r="J153" s="61" t="str">
        <f>IF(I153="A",$K153,IF(I153="B",$K153-SUM(J$8:J152),IF(I153="C",$K153-SUM(J$8:J152),IF(I153="D",$K153-SUM(J$8:J152),IF(I153="E",1-SUM(J$8:J152)," ")))))</f>
        <v xml:space="preserve"> </v>
      </c>
      <c r="K153" s="58">
        <f>IF(C$4=0,0,(SUM(D$8:D153)/C$4))</f>
        <v>0</v>
      </c>
      <c r="L153" s="62" t="str">
        <f t="shared" si="46"/>
        <v xml:space="preserve"> </v>
      </c>
      <c r="M153" s="58" t="str">
        <f>IF(U153=2,K153,IF(W153=2,K153-SUM(M$8:M152),IF(X153=2,K153-SUM(M$8:M152),IF(X152=2,1-SUM(M$8:M152)," "))))</f>
        <v xml:space="preserve"> </v>
      </c>
      <c r="N153" s="58" t="str">
        <f t="shared" si="51"/>
        <v xml:space="preserve"> </v>
      </c>
      <c r="P153" s="58" t="str">
        <f>IF(O153="Plus",$K153,IF(O153="Basis",$K153-SUM(P$8:P152),IF(O153="Breedte",$K153-SUM(P$8:P152),IF(O152="Breedte",1-SUM(P$8:P152)," "))))</f>
        <v xml:space="preserve"> </v>
      </c>
      <c r="Q153" s="56" t="str">
        <f t="shared" si="66"/>
        <v/>
      </c>
      <c r="R153" s="196">
        <f t="shared" si="52"/>
        <v>187</v>
      </c>
      <c r="S153" s="1">
        <f t="shared" si="61"/>
        <v>344</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344</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4">
        <f t="shared" si="47"/>
        <v>0</v>
      </c>
      <c r="B154" s="64">
        <f t="shared" si="48"/>
        <v>20</v>
      </c>
      <c r="C154" s="57">
        <f t="shared" si="60"/>
        <v>343</v>
      </c>
      <c r="F154" s="59">
        <f>IF(C154&lt;C$6,0,VLOOKUP(C154,index!$A:$M,13,0))</f>
        <v>187</v>
      </c>
      <c r="G154" s="57" t="str">
        <f t="shared" si="49"/>
        <v>IV</v>
      </c>
      <c r="H154" s="58">
        <f>IF(G154="I",$K154,IF(G154="II",$K154-SUM(H$8:H153),IF(G154="III",$K154-SUM(H$8:H153),IF(G154="IV",$K154-SUM(H$8:H153),IF(G154="V",1-SUM(H$8:H153)," ")))))</f>
        <v>0</v>
      </c>
      <c r="I154" s="66" t="str">
        <f t="shared" si="50"/>
        <v/>
      </c>
      <c r="J154" s="61" t="str">
        <f>IF(I154="A",$K154,IF(I154="B",$K154-SUM(J$8:J153),IF(I154="C",$K154-SUM(J$8:J153),IF(I154="D",$K154-SUM(J$8:J153),IF(I154="E",1-SUM(J$8:J153)," ")))))</f>
        <v xml:space="preserve"> </v>
      </c>
      <c r="K154" s="58">
        <f>IF(C$4=0,0,(SUM(D$8:D154)/C$4))</f>
        <v>0</v>
      </c>
      <c r="L154" s="62" t="str">
        <f t="shared" si="46"/>
        <v xml:space="preserve"> </v>
      </c>
      <c r="M154" s="58" t="str">
        <f>IF(U154=2,K154,IF(W154=2,K154-SUM(M$8:M153),IF(X154=2,K154-SUM(M$8:M153),IF(X153=2,1-SUM(M$8:M153)," "))))</f>
        <v xml:space="preserve"> </v>
      </c>
      <c r="N154" s="58" t="str">
        <f t="shared" si="51"/>
        <v xml:space="preserve"> </v>
      </c>
      <c r="P154" s="58" t="str">
        <f>IF(O154="Plus",$K154,IF(O154="Basis",$K154-SUM(P$8:P153),IF(O154="Breedte",$K154-SUM(P$8:P153),IF(O153="Breedte",1-SUM(P$8:P153)," "))))</f>
        <v xml:space="preserve"> </v>
      </c>
      <c r="Q154" s="56" t="str">
        <f t="shared" si="66"/>
        <v/>
      </c>
      <c r="R154" s="196">
        <f t="shared" si="52"/>
        <v>187</v>
      </c>
      <c r="S154" s="1">
        <f t="shared" si="61"/>
        <v>343</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343</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4">
        <f t="shared" si="47"/>
        <v>0</v>
      </c>
      <c r="B155" s="64">
        <f t="shared" si="48"/>
        <v>0</v>
      </c>
      <c r="C155" s="57">
        <f t="shared" si="60"/>
        <v>342</v>
      </c>
      <c r="F155" s="59">
        <f>IF(C155&lt;C$6,0,VLOOKUP(C155,index!$A:$M,13,0))</f>
        <v>186</v>
      </c>
      <c r="G155" s="57" t="str">
        <f t="shared" si="49"/>
        <v/>
      </c>
      <c r="H155" s="58" t="str">
        <f>IF(G155="I",$K155,IF(G155="II",$K155-SUM(H$8:H154),IF(G155="III",$K155-SUM(H$8:H154),IF(G155="IV",$K155-SUM(H$8:H154),IF(G155="V",1-SUM(H$8:H154)," ")))))</f>
        <v xml:space="preserve"> </v>
      </c>
      <c r="I155" s="66" t="str">
        <f t="shared" si="50"/>
        <v/>
      </c>
      <c r="J155" s="61" t="str">
        <f>IF(I155="A",$K155,IF(I155="B",$K155-SUM(J$8:J154),IF(I155="C",$K155-SUM(J$8:J154),IF(I155="D",$K155-SUM(J$8:J154),IF(I155="E",1-SUM(J$8:J154)," ")))))</f>
        <v xml:space="preserve"> </v>
      </c>
      <c r="K155" s="58">
        <f>IF(C$4=0,0,(SUM(D$8:D155)/C$4))</f>
        <v>0</v>
      </c>
      <c r="L155" s="62" t="str">
        <f t="shared" si="46"/>
        <v xml:space="preserve"> </v>
      </c>
      <c r="M155" s="58" t="str">
        <f>IF(U155=2,K155,IF(W155=2,K155-SUM(M$8:M154),IF(X155=2,K155-SUM(M$8:M154),IF(X154=2,1-SUM(M$8:M154)," "))))</f>
        <v xml:space="preserve"> </v>
      </c>
      <c r="N155" s="58" t="str">
        <f t="shared" si="51"/>
        <v xml:space="preserve"> </v>
      </c>
      <c r="P155" s="58" t="str">
        <f>IF(O155="Plus",$K155,IF(O155="Basis",$K155-SUM(P$8:P154),IF(O155="Breedte",$K155-SUM(P$8:P154),IF(O154="Breedte",1-SUM(P$8:P154)," "))))</f>
        <v xml:space="preserve"> </v>
      </c>
      <c r="Q155" s="56" t="str">
        <f t="shared" si="66"/>
        <v/>
      </c>
      <c r="R155" s="196">
        <f t="shared" si="52"/>
        <v>186</v>
      </c>
      <c r="S155" s="1">
        <f t="shared" si="61"/>
        <v>342</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342</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4">
        <f t="shared" si="47"/>
        <v>0</v>
      </c>
      <c r="B156" s="64">
        <f t="shared" si="48"/>
        <v>0</v>
      </c>
      <c r="C156" s="57">
        <f t="shared" si="60"/>
        <v>341</v>
      </c>
      <c r="F156" s="59">
        <f>IF(C156&lt;C$6,0,VLOOKUP(C156,index!$A:$M,13,0))</f>
        <v>186</v>
      </c>
      <c r="G156" s="57" t="str">
        <f t="shared" si="49"/>
        <v/>
      </c>
      <c r="H156" s="58" t="str">
        <f>IF(G156="I",$K156,IF(G156="II",$K156-SUM(H$8:H155),IF(G156="III",$K156-SUM(H$8:H155),IF(G156="IV",$K156-SUM(H$8:H155),IF(G156="V",1-SUM(H$8:H155)," ")))))</f>
        <v xml:space="preserve"> </v>
      </c>
      <c r="I156" s="66" t="str">
        <f t="shared" si="50"/>
        <v/>
      </c>
      <c r="J156" s="61" t="str">
        <f>IF(I156="A",$K156,IF(I156="B",$K156-SUM(J$8:J155),IF(I156="C",$K156-SUM(J$8:J155),IF(I156="D",$K156-SUM(J$8:J155),IF(I156="E",1-SUM(J$8:J155)," ")))))</f>
        <v xml:space="preserve"> </v>
      </c>
      <c r="K156" s="58">
        <f>IF(C$4=0,0,(SUM(D$8:D156)/C$4))</f>
        <v>0</v>
      </c>
      <c r="L156" s="62" t="str">
        <f t="shared" si="46"/>
        <v xml:space="preserve"> </v>
      </c>
      <c r="M156" s="58" t="str">
        <f>IF(U156=2,K156,IF(W156=2,K156-SUM(M$8:M155),IF(X156=2,K156-SUM(M$8:M155),IF(X155=2,1-SUM(M$8:M155)," "))))</f>
        <v xml:space="preserve"> </v>
      </c>
      <c r="N156" s="58" t="str">
        <f t="shared" si="51"/>
        <v xml:space="preserve"> </v>
      </c>
      <c r="P156" s="58" t="str">
        <f>IF(O156="Plus",$K156,IF(O156="Basis",$K156-SUM(P$8:P155),IF(O156="Breedte",$K156-SUM(P$8:P155),IF(O155="Breedte",1-SUM(P$8:P155)," "))))</f>
        <v xml:space="preserve"> </v>
      </c>
      <c r="Q156" s="56" t="str">
        <f t="shared" si="66"/>
        <v/>
      </c>
      <c r="R156" s="196">
        <f t="shared" si="52"/>
        <v>186</v>
      </c>
      <c r="S156" s="1">
        <f t="shared" si="61"/>
        <v>341</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341</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4">
        <f t="shared" si="47"/>
        <v>0</v>
      </c>
      <c r="B157" s="64">
        <f t="shared" si="48"/>
        <v>0</v>
      </c>
      <c r="C157" s="57">
        <f t="shared" si="60"/>
        <v>340</v>
      </c>
      <c r="F157" s="59">
        <f>IF(C157&lt;C$6,0,VLOOKUP(C157,index!$A:$M,13,0))</f>
        <v>185</v>
      </c>
      <c r="G157" s="57" t="str">
        <f t="shared" si="49"/>
        <v/>
      </c>
      <c r="H157" s="58" t="str">
        <f>IF(G157="I",$K157,IF(G157="II",$K157-SUM(H$8:H156),IF(G157="III",$K157-SUM(H$8:H156),IF(G157="IV",$K157-SUM(H$8:H156),IF(G157="V",1-SUM(H$8:H156)," ")))))</f>
        <v xml:space="preserve"> </v>
      </c>
      <c r="I157" s="66" t="str">
        <f t="shared" si="50"/>
        <v/>
      </c>
      <c r="J157" s="61" t="str">
        <f>IF(I157="A",$K157,IF(I157="B",$K157-SUM(J$8:J156),IF(I157="C",$K157-SUM(J$8:J156),IF(I157="D",$K157-SUM(J$8:J156),IF(I157="E",1-SUM(J$8:J156)," ")))))</f>
        <v xml:space="preserve"> </v>
      </c>
      <c r="K157" s="58">
        <f>IF(C$4=0,0,(SUM(D$8:D157)/C$4))</f>
        <v>0</v>
      </c>
      <c r="L157" s="62" t="str">
        <f t="shared" si="46"/>
        <v xml:space="preserve"> </v>
      </c>
      <c r="M157" s="58" t="str">
        <f>IF(U157=2,K157,IF(W157=2,K157-SUM(M$8:M156),IF(X157=2,K157-SUM(M$8:M156),IF(X156=2,1-SUM(M$8:M156)," "))))</f>
        <v xml:space="preserve"> </v>
      </c>
      <c r="N157" s="58" t="str">
        <f t="shared" si="51"/>
        <v xml:space="preserve"> </v>
      </c>
      <c r="P157" s="58" t="str">
        <f>IF(O157="Plus",$K157,IF(O157="Basis",$K157-SUM(P$8:P156),IF(O157="Breedte",$K157-SUM(P$8:P156),IF(O156="Breedte",1-SUM(P$8:P156)," "))))</f>
        <v xml:space="preserve"> </v>
      </c>
      <c r="Q157" s="56" t="str">
        <f t="shared" si="66"/>
        <v/>
      </c>
      <c r="R157" s="196">
        <f t="shared" si="52"/>
        <v>185</v>
      </c>
      <c r="S157" s="1">
        <f t="shared" si="61"/>
        <v>340</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340</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4">
        <f t="shared" si="47"/>
        <v>0</v>
      </c>
      <c r="B158" s="64">
        <f t="shared" si="48"/>
        <v>0</v>
      </c>
      <c r="C158" s="57">
        <f t="shared" si="60"/>
        <v>339</v>
      </c>
      <c r="F158" s="59">
        <f>IF(C158&lt;C$6,0,VLOOKUP(C158,index!$A:$M,13,0))</f>
        <v>185</v>
      </c>
      <c r="G158" s="57" t="str">
        <f t="shared" si="49"/>
        <v/>
      </c>
      <c r="H158" s="58" t="str">
        <f>IF(G158="I",$K158,IF(G158="II",$K158-SUM(H$8:H157),IF(G158="III",$K158-SUM(H$8:H157),IF(G158="IV",$K158-SUM(H$8:H157),IF(G158="V",1-SUM(H$8:H157)," ")))))</f>
        <v xml:space="preserve"> </v>
      </c>
      <c r="I158" s="66" t="str">
        <f t="shared" si="50"/>
        <v/>
      </c>
      <c r="J158" s="61" t="str">
        <f>IF(I158="A",$K158,IF(I158="B",$K158-SUM(J$8:J157),IF(I158="C",$K158-SUM(J$8:J157),IF(I158="D",$K158-SUM(J$8:J157),IF(I158="E",1-SUM(J$8:J157)," ")))))</f>
        <v xml:space="preserve"> </v>
      </c>
      <c r="K158" s="58">
        <f>IF(C$4=0,0,(SUM(D$8:D158)/C$4))</f>
        <v>0</v>
      </c>
      <c r="L158" s="62" t="str">
        <f t="shared" si="46"/>
        <v xml:space="preserve"> </v>
      </c>
      <c r="M158" s="58" t="str">
        <f>IF(U158=2,K158,IF(W158=2,K158-SUM(M$8:M157),IF(X158=2,K158-SUM(M$8:M157),IF(X157=2,1-SUM(M$8:M157)," "))))</f>
        <v xml:space="preserve"> </v>
      </c>
      <c r="N158" s="58" t="str">
        <f t="shared" si="51"/>
        <v xml:space="preserve"> </v>
      </c>
      <c r="P158" s="58" t="str">
        <f>IF(O158="Plus",$K158,IF(O158="Basis",$K158-SUM(P$8:P157),IF(O158="Breedte",$K158-SUM(P$8:P157),IF(O157="Breedte",1-SUM(P$8:P157)," "))))</f>
        <v xml:space="preserve"> </v>
      </c>
      <c r="Q158" s="56" t="str">
        <f t="shared" si="66"/>
        <v/>
      </c>
      <c r="R158" s="196">
        <f t="shared" si="52"/>
        <v>185</v>
      </c>
      <c r="S158" s="1">
        <f t="shared" si="61"/>
        <v>339</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339</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4">
        <f t="shared" si="47"/>
        <v>0</v>
      </c>
      <c r="B159" s="64">
        <f t="shared" si="48"/>
        <v>0</v>
      </c>
      <c r="C159" s="57">
        <f t="shared" si="60"/>
        <v>338</v>
      </c>
      <c r="F159" s="59">
        <f>IF(C159&lt;C$6,0,VLOOKUP(C159,index!$A:$M,13,0))</f>
        <v>184</v>
      </c>
      <c r="G159" s="57" t="str">
        <f t="shared" si="49"/>
        <v/>
      </c>
      <c r="H159" s="58" t="str">
        <f>IF(G159="I",$K159,IF(G159="II",$K159-SUM(H$8:H158),IF(G159="III",$K159-SUM(H$8:H158),IF(G159="IV",$K159-SUM(H$8:H158),IF(G159="V",1-SUM(H$8:H158)," ")))))</f>
        <v xml:space="preserve"> </v>
      </c>
      <c r="I159" s="66" t="str">
        <f t="shared" si="50"/>
        <v/>
      </c>
      <c r="J159" s="61" t="str">
        <f>IF(I159="A",$K159,IF(I159="B",$K159-SUM(J$8:J158),IF(I159="C",$K159-SUM(J$8:J158),IF(I159="D",$K159-SUM(J$8:J158),IF(I159="E",1-SUM(J$8:J158)," ")))))</f>
        <v xml:space="preserve"> </v>
      </c>
      <c r="K159" s="58">
        <f>IF(C$4=0,0,(SUM(D$8:D159)/C$4))</f>
        <v>0</v>
      </c>
      <c r="L159" s="62" t="str">
        <f t="shared" si="46"/>
        <v xml:space="preserve"> </v>
      </c>
      <c r="M159" s="58" t="str">
        <f>IF(U159=2,K159,IF(W159=2,K159-SUM(M$8:M158),IF(X159=2,K159-SUM(M$8:M158),IF(X158=2,1-SUM(M$8:M158)," "))))</f>
        <v xml:space="preserve"> </v>
      </c>
      <c r="N159" s="58" t="str">
        <f t="shared" si="51"/>
        <v xml:space="preserve"> </v>
      </c>
      <c r="P159" s="58" t="str">
        <f>IF(O159="Plus",$K159,IF(O159="Basis",$K159-SUM(P$8:P158),IF(O159="Breedte",$K159-SUM(P$8:P158),IF(O158="Breedte",1-SUM(P$8:P158)," "))))</f>
        <v xml:space="preserve"> </v>
      </c>
      <c r="Q159" s="56" t="str">
        <f t="shared" si="66"/>
        <v/>
      </c>
      <c r="R159" s="196">
        <f t="shared" si="52"/>
        <v>184</v>
      </c>
      <c r="S159" s="1">
        <f t="shared" si="61"/>
        <v>338</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338</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4">
        <f t="shared" si="47"/>
        <v>0</v>
      </c>
      <c r="B160" s="64">
        <f t="shared" si="48"/>
        <v>0</v>
      </c>
      <c r="C160" s="57">
        <f t="shared" si="60"/>
        <v>337</v>
      </c>
      <c r="F160" s="59">
        <f>IF(C160&lt;C$6,0,VLOOKUP(C160,index!$A:$M,13,0))</f>
        <v>184</v>
      </c>
      <c r="G160" s="57" t="str">
        <f t="shared" si="49"/>
        <v/>
      </c>
      <c r="H160" s="58" t="str">
        <f>IF(G160="I",$K160,IF(G160="II",$K160-SUM(H$8:H159),IF(G160="III",$K160-SUM(H$8:H159),IF(G160="IV",$K160-SUM(H$8:H159),IF(G160="V",1-SUM(H$8:H159)," ")))))</f>
        <v xml:space="preserve"> </v>
      </c>
      <c r="I160" s="66" t="str">
        <f t="shared" si="50"/>
        <v/>
      </c>
      <c r="J160" s="61" t="str">
        <f>IF(I160="A",$K160,IF(I160="B",$K160-SUM(J$8:J159),IF(I160="C",$K160-SUM(J$8:J159),IF(I160="D",$K160-SUM(J$8:J159),IF(I160="E",1-SUM(J$8:J159)," ")))))</f>
        <v xml:space="preserve"> </v>
      </c>
      <c r="K160" s="58">
        <f>IF(C$4=0,0,(SUM(D$8:D160)/C$4))</f>
        <v>0</v>
      </c>
      <c r="L160" s="62" t="str">
        <f t="shared" si="46"/>
        <v xml:space="preserve"> </v>
      </c>
      <c r="M160" s="58" t="str">
        <f>IF(U160=2,K160,IF(W160=2,K160-SUM(M$8:M159),IF(X160=2,K160-SUM(M$8:M159),IF(X159=2,1-SUM(M$8:M159)," "))))</f>
        <v xml:space="preserve"> </v>
      </c>
      <c r="N160" s="58" t="str">
        <f t="shared" si="51"/>
        <v xml:space="preserve"> </v>
      </c>
      <c r="P160" s="58" t="str">
        <f>IF(O160="Plus",$K160,IF(O160="Basis",$K160-SUM(P$8:P159),IF(O160="Breedte",$K160-SUM(P$8:P159),IF(O159="Breedte",1-SUM(P$8:P159)," "))))</f>
        <v xml:space="preserve"> </v>
      </c>
      <c r="Q160" s="56" t="str">
        <f t="shared" si="66"/>
        <v/>
      </c>
      <c r="R160" s="196">
        <f t="shared" si="52"/>
        <v>184</v>
      </c>
      <c r="S160" s="1">
        <f t="shared" si="61"/>
        <v>337</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337</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4">
        <f t="shared" si="47"/>
        <v>0</v>
      </c>
      <c r="B161" s="64">
        <f t="shared" si="48"/>
        <v>0</v>
      </c>
      <c r="C161" s="57">
        <f t="shared" si="60"/>
        <v>336</v>
      </c>
      <c r="F161" s="59">
        <f>IF(C161&lt;C$6,0,VLOOKUP(C161,index!$A:$M,13,0))</f>
        <v>183</v>
      </c>
      <c r="G161" s="57" t="str">
        <f t="shared" si="49"/>
        <v/>
      </c>
      <c r="H161" s="58" t="str">
        <f>IF(G161="I",$K161,IF(G161="II",$K161-SUM(H$8:H160),IF(G161="III",$K161-SUM(H$8:H160),IF(G161="IV",$K161-SUM(H$8:H160),IF(G161="V",1-SUM(H$8:H160)," ")))))</f>
        <v xml:space="preserve"> </v>
      </c>
      <c r="I161" s="66" t="str">
        <f t="shared" si="50"/>
        <v/>
      </c>
      <c r="J161" s="61" t="str">
        <f>IF(I161="A",$K161,IF(I161="B",$K161-SUM(J$8:J160),IF(I161="C",$K161-SUM(J$8:J160),IF(I161="D",$K161-SUM(J$8:J160),IF(I161="E",1-SUM(J$8:J160)," ")))))</f>
        <v xml:space="preserve"> </v>
      </c>
      <c r="K161" s="58">
        <f>IF(C$4=0,0,(SUM(D$8:D161)/C$4))</f>
        <v>0</v>
      </c>
      <c r="L161" s="62" t="str">
        <f t="shared" si="46"/>
        <v xml:space="preserve"> </v>
      </c>
      <c r="M161" s="58" t="str">
        <f>IF(U161=2,K161,IF(W161=2,K161-SUM(M$8:M160),IF(X161=2,K161-SUM(M$8:M160),IF(X160=2,1-SUM(M$8:M160)," "))))</f>
        <v xml:space="preserve"> </v>
      </c>
      <c r="N161" s="58" t="str">
        <f t="shared" si="51"/>
        <v xml:space="preserve"> </v>
      </c>
      <c r="P161" s="58" t="str">
        <f>IF(O161="Plus",$K161,IF(O161="Basis",$K161-SUM(P$8:P160),IF(O161="Breedte",$K161-SUM(P$8:P160),IF(O160="Breedte",1-SUM(P$8:P160)," "))))</f>
        <v xml:space="preserve"> </v>
      </c>
      <c r="Q161" s="56" t="str">
        <f t="shared" si="66"/>
        <v/>
      </c>
      <c r="R161" s="196">
        <f t="shared" si="52"/>
        <v>183</v>
      </c>
      <c r="S161" s="1">
        <f t="shared" si="61"/>
        <v>336</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336</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4">
        <f t="shared" si="47"/>
        <v>0</v>
      </c>
      <c r="B162" s="64">
        <f t="shared" si="48"/>
        <v>0</v>
      </c>
      <c r="C162" s="57">
        <f t="shared" si="60"/>
        <v>335</v>
      </c>
      <c r="F162" s="59">
        <f>IF(C162&lt;C$6,0,VLOOKUP(C162,index!$A:$M,13,0))</f>
        <v>182</v>
      </c>
      <c r="G162" s="57" t="str">
        <f t="shared" si="49"/>
        <v/>
      </c>
      <c r="H162" s="58" t="str">
        <f>IF(G162="I",$K162,IF(G162="II",$K162-SUM(H$8:H161),IF(G162="III",$K162-SUM(H$8:H161),IF(G162="IV",$K162-SUM(H$8:H161),IF(G162="V",1-SUM(H$8:H161)," ")))))</f>
        <v xml:space="preserve"> </v>
      </c>
      <c r="I162" s="66" t="str">
        <f t="shared" si="50"/>
        <v/>
      </c>
      <c r="J162" s="61" t="str">
        <f>IF(I162="A",$K162,IF(I162="B",$K162-SUM(J$8:J161),IF(I162="C",$K162-SUM(J$8:J161),IF(I162="D",$K162-SUM(J$8:J161),IF(I162="E",1-SUM(J$8:J161)," ")))))</f>
        <v xml:space="preserve"> </v>
      </c>
      <c r="K162" s="58">
        <f>IF(C$4=0,0,(SUM(D$8:D162)/C$4))</f>
        <v>0</v>
      </c>
      <c r="L162" s="62" t="str">
        <f t="shared" si="46"/>
        <v xml:space="preserve"> </v>
      </c>
      <c r="M162" s="58" t="str">
        <f>IF(U162=2,K162,IF(W162=2,K162-SUM(M$8:M161),IF(X162=2,K162-SUM(M$8:M161),IF(X161=2,1-SUM(M$8:M161)," "))))</f>
        <v xml:space="preserve"> </v>
      </c>
      <c r="N162" s="58" t="str">
        <f t="shared" si="51"/>
        <v xml:space="preserve"> </v>
      </c>
      <c r="P162" s="58" t="str">
        <f>IF(O162="Plus",$K162,IF(O162="Basis",$K162-SUM(P$8:P161),IF(O162="Breedte",$K162-SUM(P$8:P161),IF(O161="Breedte",1-SUM(P$8:P161)," "))))</f>
        <v xml:space="preserve"> </v>
      </c>
      <c r="Q162" s="56" t="str">
        <f t="shared" si="66"/>
        <v/>
      </c>
      <c r="R162" s="196">
        <f t="shared" si="52"/>
        <v>182</v>
      </c>
      <c r="S162" s="1">
        <f t="shared" si="61"/>
        <v>335</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335</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4">
        <f t="shared" si="47"/>
        <v>0</v>
      </c>
      <c r="B163" s="64">
        <f t="shared" si="48"/>
        <v>0</v>
      </c>
      <c r="C163" s="57">
        <f t="shared" si="60"/>
        <v>334</v>
      </c>
      <c r="F163" s="59">
        <f>IF(C163&lt;C$6,0,VLOOKUP(C163,index!$A:$M,13,0))</f>
        <v>182</v>
      </c>
      <c r="G163" s="57" t="str">
        <f t="shared" si="49"/>
        <v/>
      </c>
      <c r="H163" s="58" t="str">
        <f>IF(G163="I",$K163,IF(G163="II",$K163-SUM(H$8:H162),IF(G163="III",$K163-SUM(H$8:H162),IF(G163="IV",$K163-SUM(H$8:H162),IF(G163="V",1-SUM(H$8:H162)," ")))))</f>
        <v xml:space="preserve"> </v>
      </c>
      <c r="I163" s="66" t="str">
        <f t="shared" si="50"/>
        <v/>
      </c>
      <c r="J163" s="61" t="str">
        <f>IF(I163="A",$K163,IF(I163="B",$K163-SUM(J$8:J162),IF(I163="C",$K163-SUM(J$8:J162),IF(I163="D",$K163-SUM(J$8:J162),IF(I163="E",1-SUM(J$8:J162)," ")))))</f>
        <v xml:space="preserve"> </v>
      </c>
      <c r="K163" s="58">
        <f>IF(C$4=0,0,(SUM(D$8:D163)/C$4))</f>
        <v>0</v>
      </c>
      <c r="L163" s="62" t="str">
        <f t="shared" si="46"/>
        <v xml:space="preserve"> </v>
      </c>
      <c r="M163" s="58" t="str">
        <f>IF(U163=2,K163,IF(W163=2,K163-SUM(M$8:M162),IF(X163=2,K163-SUM(M$8:M162),IF(X162=2,1-SUM(M$8:M162)," "))))</f>
        <v xml:space="preserve"> </v>
      </c>
      <c r="N163" s="58" t="str">
        <f t="shared" si="51"/>
        <v xml:space="preserve"> </v>
      </c>
      <c r="P163" s="58" t="str">
        <f>IF(O163="Plus",$K163,IF(O163="Basis",$K163-SUM(P$8:P162),IF(O163="Breedte",$K163-SUM(P$8:P162),IF(O162="Breedte",1-SUM(P$8:P162)," "))))</f>
        <v xml:space="preserve"> </v>
      </c>
      <c r="Q163" s="56" t="str">
        <f t="shared" si="66"/>
        <v/>
      </c>
      <c r="R163" s="196">
        <f t="shared" si="52"/>
        <v>182</v>
      </c>
      <c r="S163" s="1">
        <f t="shared" si="61"/>
        <v>334</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334</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4">
        <f t="shared" si="47"/>
        <v>0</v>
      </c>
      <c r="B164" s="64">
        <f t="shared" si="48"/>
        <v>0</v>
      </c>
      <c r="C164" s="57">
        <f t="shared" si="60"/>
        <v>333</v>
      </c>
      <c r="F164" s="59">
        <f>IF(C164&lt;C$6,0,VLOOKUP(C164,index!$A:$M,13,0))</f>
        <v>181</v>
      </c>
      <c r="G164" s="57" t="str">
        <f t="shared" si="49"/>
        <v/>
      </c>
      <c r="H164" s="58" t="str">
        <f>IF(G164="I",$K164,IF(G164="II",$K164-SUM(H$8:H163),IF(G164="III",$K164-SUM(H$8:H163),IF(G164="IV",$K164-SUM(H$8:H163),IF(G164="V",1-SUM(H$8:H163)," ")))))</f>
        <v xml:space="preserve"> </v>
      </c>
      <c r="I164" s="66" t="str">
        <f t="shared" si="50"/>
        <v/>
      </c>
      <c r="J164" s="61" t="str">
        <f>IF(I164="A",$K164,IF(I164="B",$K164-SUM(J$8:J163),IF(I164="C",$K164-SUM(J$8:J163),IF(I164="D",$K164-SUM(J$8:J163),IF(I164="E",1-SUM(J$8:J163)," ")))))</f>
        <v xml:space="preserve"> </v>
      </c>
      <c r="K164" s="58">
        <f>IF(C$4=0,0,(SUM(D$8:D164)/C$4))</f>
        <v>0</v>
      </c>
      <c r="L164" s="62" t="str">
        <f t="shared" si="46"/>
        <v xml:space="preserve"> </v>
      </c>
      <c r="M164" s="58" t="str">
        <f>IF(U164=2,K164,IF(W164=2,K164-SUM(M$8:M163),IF(X164=2,K164-SUM(M$8:M163),IF(X163=2,1-SUM(M$8:M163)," "))))</f>
        <v xml:space="preserve"> </v>
      </c>
      <c r="N164" s="58" t="str">
        <f t="shared" si="51"/>
        <v xml:space="preserve"> </v>
      </c>
      <c r="P164" s="58" t="str">
        <f>IF(O164="Plus",$K164,IF(O164="Basis",$K164-SUM(P$8:P163),IF(O164="Breedte",$K164-SUM(P$8:P163),IF(O163="Breedte",1-SUM(P$8:P163)," "))))</f>
        <v xml:space="preserve"> </v>
      </c>
      <c r="Q164" s="56" t="str">
        <f t="shared" si="66"/>
        <v/>
      </c>
      <c r="R164" s="196">
        <f t="shared" si="52"/>
        <v>181</v>
      </c>
      <c r="S164" s="1">
        <f t="shared" si="61"/>
        <v>333</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333</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4">
        <f t="shared" si="47"/>
        <v>15</v>
      </c>
      <c r="B165" s="64">
        <f t="shared" si="48"/>
        <v>0</v>
      </c>
      <c r="C165" s="57">
        <f t="shared" si="60"/>
        <v>332</v>
      </c>
      <c r="F165" s="59">
        <f>IF(C165&lt;C$6,0,VLOOKUP(C165,index!$A:$M,13,0))</f>
        <v>181</v>
      </c>
      <c r="G165" s="57" t="str">
        <f t="shared" si="49"/>
        <v/>
      </c>
      <c r="H165" s="58" t="str">
        <f>IF(G165="I",$K165,IF(G165="II",$K165-SUM(H$8:H164),IF(G165="III",$K165-SUM(H$8:H164),IF(G165="IV",$K165-SUM(H$8:H164),IF(G165="V",1-SUM(H$8:H164)," ")))))</f>
        <v xml:space="preserve"> </v>
      </c>
      <c r="I165" s="66" t="str">
        <f t="shared" si="50"/>
        <v>D</v>
      </c>
      <c r="J165" s="61">
        <f>IF(I165="A",$K165,IF(I165="B",$K165-SUM(J$8:J164),IF(I165="C",$K165-SUM(J$8:J164),IF(I165="D",$K165-SUM(J$8:J164),IF(I165="E",1-SUM(J$8:J164)," ")))))</f>
        <v>0</v>
      </c>
      <c r="K165" s="58">
        <f>IF(C$4=0,0,(SUM(D$8:D165)/C$4))</f>
        <v>0</v>
      </c>
      <c r="L165" s="62" t="str">
        <f t="shared" si="46"/>
        <v xml:space="preserve"> </v>
      </c>
      <c r="M165" s="58" t="str">
        <f>IF(U165=2,K165,IF(W165=2,K165-SUM(M$8:M164),IF(X165=2,K165-SUM(M$8:M164),IF(X164=2,1-SUM(M$8:M164)," "))))</f>
        <v xml:space="preserve"> </v>
      </c>
      <c r="N165" s="58" t="str">
        <f t="shared" si="51"/>
        <v xml:space="preserve"> </v>
      </c>
      <c r="P165" s="58" t="str">
        <f>IF(O165="Plus",$K165,IF(O165="Basis",$K165-SUM(P$8:P164),IF(O165="Breedte",$K165-SUM(P$8:P164),IF(O164="Breedte",1-SUM(P$8:P164)," "))))</f>
        <v xml:space="preserve"> </v>
      </c>
      <c r="Q165" s="56" t="str">
        <f t="shared" si="66"/>
        <v/>
      </c>
      <c r="R165" s="196">
        <f t="shared" si="52"/>
        <v>181</v>
      </c>
      <c r="S165" s="1">
        <f t="shared" si="61"/>
        <v>332</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332</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4">
        <f t="shared" si="47"/>
        <v>0</v>
      </c>
      <c r="B166" s="64">
        <f t="shared" si="48"/>
        <v>0</v>
      </c>
      <c r="C166" s="57">
        <f t="shared" si="60"/>
        <v>331</v>
      </c>
      <c r="F166" s="59">
        <f>IF(C166&lt;C$6,0,VLOOKUP(C166,index!$A:$M,13,0))</f>
        <v>180</v>
      </c>
      <c r="G166" s="57" t="str">
        <f t="shared" si="49"/>
        <v/>
      </c>
      <c r="H166" s="58" t="str">
        <f>IF(G166="I",$K166,IF(G166="II",$K166-SUM(H$8:H165),IF(G166="III",$K166-SUM(H$8:H165),IF(G166="IV",$K166-SUM(H$8:H165),IF(G166="V",1-SUM(H$8:H165)," ")))))</f>
        <v xml:space="preserve"> </v>
      </c>
      <c r="I166" s="66" t="str">
        <f t="shared" si="50"/>
        <v/>
      </c>
      <c r="J166" s="61" t="str">
        <f>IF(I166="A",$K166,IF(I166="B",$K166-SUM(J$8:J165),IF(I166="C",$K166-SUM(J$8:J165),IF(I166="D",$K166-SUM(J$8:J165),IF(I166="E",1-SUM(J$8:J165)," ")))))</f>
        <v xml:space="preserve"> </v>
      </c>
      <c r="K166" s="58">
        <f>IF(C$4=0,0,(SUM(D$8:D166)/C$4))</f>
        <v>0</v>
      </c>
      <c r="L166" s="62" t="str">
        <f t="shared" si="46"/>
        <v xml:space="preserve"> </v>
      </c>
      <c r="M166" s="58" t="str">
        <f>IF(U166=2,K166,IF(W166=2,K166-SUM(M$8:M165),IF(X166=2,K166-SUM(M$8:M165),IF(X165=2,1-SUM(M$8:M165)," "))))</f>
        <v xml:space="preserve"> </v>
      </c>
      <c r="N166" s="58" t="str">
        <f t="shared" si="51"/>
        <v xml:space="preserve"> </v>
      </c>
      <c r="P166" s="58" t="str">
        <f>IF(O166="Plus",$K166,IF(O166="Basis",$K166-SUM(P$8:P165),IF(O166="Breedte",$K166-SUM(P$8:P165),IF(O165="Breedte",1-SUM(P$8:P165)," "))))</f>
        <v xml:space="preserve"> </v>
      </c>
      <c r="Q166" s="56" t="str">
        <f t="shared" si="66"/>
        <v/>
      </c>
      <c r="R166" s="196">
        <f t="shared" si="52"/>
        <v>180</v>
      </c>
      <c r="S166" s="1">
        <f t="shared" si="61"/>
        <v>331</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331</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4">
        <f t="shared" si="47"/>
        <v>0</v>
      </c>
      <c r="B167" s="64">
        <f t="shared" si="48"/>
        <v>0</v>
      </c>
      <c r="C167" s="57">
        <f t="shared" si="60"/>
        <v>330</v>
      </c>
      <c r="F167" s="59">
        <f>IF(C167&lt;C$6,0,VLOOKUP(C167,index!$A:$M,13,0))</f>
        <v>180</v>
      </c>
      <c r="G167" s="57" t="str">
        <f t="shared" si="49"/>
        <v/>
      </c>
      <c r="H167" s="58" t="str">
        <f>IF(G167="I",$K167,IF(G167="II",$K167-SUM(H$8:H166),IF(G167="III",$K167-SUM(H$8:H166),IF(G167="IV",$K167-SUM(H$8:H166),IF(G167="V",1-SUM(H$8:H166)," ")))))</f>
        <v xml:space="preserve"> </v>
      </c>
      <c r="I167" s="66" t="str">
        <f t="shared" si="50"/>
        <v/>
      </c>
      <c r="J167" s="61" t="str">
        <f>IF(I167="A",$K167,IF(I167="B",$K167-SUM(J$8:J166),IF(I167="C",$K167-SUM(J$8:J166),IF(I167="D",$K167-SUM(J$8:J166),IF(I167="E",1-SUM(J$8:J166)," ")))))</f>
        <v xml:space="preserve"> </v>
      </c>
      <c r="K167" s="58">
        <f>IF(C$4=0,0,(SUM(D$8:D167)/C$4))</f>
        <v>0</v>
      </c>
      <c r="L167" s="62" t="str">
        <f t="shared" si="46"/>
        <v xml:space="preserve"> </v>
      </c>
      <c r="M167" s="58" t="str">
        <f>IF(U167=2,K167,IF(W167=2,K167-SUM(M$8:M166),IF(X167=2,K167-SUM(M$8:M166),IF(X166=2,1-SUM(M$8:M166)," "))))</f>
        <v xml:space="preserve"> </v>
      </c>
      <c r="N167" s="58" t="str">
        <f t="shared" si="51"/>
        <v xml:space="preserve"> </v>
      </c>
      <c r="P167" s="58" t="str">
        <f>IF(O167="Plus",$K167,IF(O167="Basis",$K167-SUM(P$8:P166),IF(O167="Breedte",$K167-SUM(P$8:P166),IF(O166="Breedte",1-SUM(P$8:P166)," "))))</f>
        <v xml:space="preserve"> </v>
      </c>
      <c r="Q167" s="56" t="str">
        <f t="shared" si="66"/>
        <v/>
      </c>
      <c r="R167" s="196">
        <f t="shared" si="52"/>
        <v>180</v>
      </c>
      <c r="S167" s="1">
        <f t="shared" si="61"/>
        <v>330</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330</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4">
        <f t="shared" si="47"/>
        <v>0</v>
      </c>
      <c r="B168" s="64">
        <f t="shared" si="48"/>
        <v>0</v>
      </c>
      <c r="C168" s="57">
        <f t="shared" si="60"/>
        <v>329</v>
      </c>
      <c r="F168" s="59">
        <f>IF(C168&lt;C$6,0,VLOOKUP(C168,index!$A:$M,13,0))</f>
        <v>179</v>
      </c>
      <c r="G168" s="57" t="str">
        <f t="shared" si="49"/>
        <v/>
      </c>
      <c r="H168" s="58" t="str">
        <f>IF(G168="I",$K168,IF(G168="II",$K168-SUM(H$8:H167),IF(G168="III",$K168-SUM(H$8:H167),IF(G168="IV",$K168-SUM(H$8:H167),IF(G168="V",1-SUM(H$8:H167)," ")))))</f>
        <v xml:space="preserve"> </v>
      </c>
      <c r="I168" s="66" t="str">
        <f t="shared" si="50"/>
        <v/>
      </c>
      <c r="J168" s="61" t="str">
        <f>IF(I168="A",$K168,IF(I168="B",$K168-SUM(J$8:J167),IF(I168="C",$K168-SUM(J$8:J167),IF(I168="D",$K168-SUM(J$8:J167),IF(I168="E",1-SUM(J$8:J167)," ")))))</f>
        <v xml:space="preserve"> </v>
      </c>
      <c r="K168" s="58">
        <f>IF(C$4=0,0,(SUM(D$8:D168)/C$4))</f>
        <v>0</v>
      </c>
      <c r="L168" s="62" t="str">
        <f t="shared" si="46"/>
        <v xml:space="preserve"> </v>
      </c>
      <c r="M168" s="58" t="str">
        <f>IF(U168=2,K168,IF(W168=2,K168-SUM(M$8:M167),IF(X168=2,K168-SUM(M$8:M167),IF(X167=2,1-SUM(M$8:M167)," "))))</f>
        <v xml:space="preserve"> </v>
      </c>
      <c r="N168" s="58" t="str">
        <f t="shared" si="51"/>
        <v xml:space="preserve"> </v>
      </c>
      <c r="P168" s="58" t="str">
        <f>IF(O168="Plus",$K168,IF(O168="Basis",$K168-SUM(P$8:P167),IF(O168="Breedte",$K168-SUM(P$8:P167),IF(O167="Breedte",1-SUM(P$8:P167)," "))))</f>
        <v xml:space="preserve"> </v>
      </c>
      <c r="Q168" s="56" t="str">
        <f t="shared" si="66"/>
        <v/>
      </c>
      <c r="R168" s="196">
        <f t="shared" si="52"/>
        <v>179</v>
      </c>
      <c r="S168" s="1">
        <f t="shared" si="61"/>
        <v>329</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329</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4">
        <f t="shared" si="47"/>
        <v>0</v>
      </c>
      <c r="B169" s="64">
        <f t="shared" si="48"/>
        <v>0</v>
      </c>
      <c r="C169" s="57">
        <f t="shared" si="60"/>
        <v>328</v>
      </c>
      <c r="F169" s="59">
        <f>IF(C169&lt;C$6,0,VLOOKUP(C169,index!$A:$M,13,0))</f>
        <v>179</v>
      </c>
      <c r="G169" s="57" t="str">
        <f t="shared" si="49"/>
        <v/>
      </c>
      <c r="H169" s="58" t="str">
        <f>IF(G169="I",$K169,IF(G169="II",$K169-SUM(H$8:H168),IF(G169="III",$K169-SUM(H$8:H168),IF(G169="IV",$K169-SUM(H$8:H168),IF(G169="V",1-SUM(H$8:H168)," ")))))</f>
        <v xml:space="preserve"> </v>
      </c>
      <c r="I169" s="66" t="str">
        <f t="shared" si="50"/>
        <v/>
      </c>
      <c r="J169" s="61" t="str">
        <f>IF(I169="A",$K169,IF(I169="B",$K169-SUM(J$8:J168),IF(I169="C",$K169-SUM(J$8:J168),IF(I169="D",$K169-SUM(J$8:J168),IF(I169="E",1-SUM(J$8:J168)," ")))))</f>
        <v xml:space="preserve"> </v>
      </c>
      <c r="K169" s="58">
        <f>IF(C$4=0,0,(SUM(D$8:D169)/C$4))</f>
        <v>0</v>
      </c>
      <c r="L169" s="62" t="str">
        <f t="shared" si="46"/>
        <v xml:space="preserve"> </v>
      </c>
      <c r="M169" s="58" t="str">
        <f>IF(U169=2,K169,IF(W169=2,K169-SUM(M$8:M168),IF(X169=2,K169-SUM(M$8:M168),IF(X168=2,1-SUM(M$8:M168)," "))))</f>
        <v xml:space="preserve"> </v>
      </c>
      <c r="N169" s="58" t="str">
        <f t="shared" si="51"/>
        <v xml:space="preserve"> </v>
      </c>
      <c r="P169" s="58" t="str">
        <f>IF(O169="Plus",$K169,IF(O169="Basis",$K169-SUM(P$8:P168),IF(O169="Breedte",$K169-SUM(P$8:P168),IF(O168="Breedte",1-SUM(P$8:P168)," "))))</f>
        <v xml:space="preserve"> </v>
      </c>
      <c r="Q169" s="56" t="str">
        <f t="shared" si="66"/>
        <v/>
      </c>
      <c r="R169" s="196">
        <f t="shared" si="52"/>
        <v>179</v>
      </c>
      <c r="S169" s="1">
        <f t="shared" si="61"/>
        <v>328</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328</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4">
        <f t="shared" si="47"/>
        <v>0</v>
      </c>
      <c r="B170" s="64">
        <f t="shared" si="48"/>
        <v>0</v>
      </c>
      <c r="C170" s="57">
        <f t="shared" si="60"/>
        <v>327</v>
      </c>
      <c r="F170" s="59">
        <f>IF(C170&lt;C$6,0,VLOOKUP(C170,index!$A:$M,13,0))</f>
        <v>178</v>
      </c>
      <c r="G170" s="57" t="str">
        <f t="shared" si="49"/>
        <v/>
      </c>
      <c r="H170" s="58" t="str">
        <f>IF(G170="I",$K170,IF(G170="II",$K170-SUM(H$8:H169),IF(G170="III",$K170-SUM(H$8:H169),IF(G170="IV",$K170-SUM(H$8:H169),IF(G170="V",1-SUM(H$8:H169)," ")))))</f>
        <v xml:space="preserve"> </v>
      </c>
      <c r="I170" s="66" t="str">
        <f t="shared" si="50"/>
        <v/>
      </c>
      <c r="J170" s="61" t="str">
        <f>IF(I170="A",$K170,IF(I170="B",$K170-SUM(J$8:J169),IF(I170="C",$K170-SUM(J$8:J169),IF(I170="D",$K170-SUM(J$8:J169),IF(I170="E",1-SUM(J$8:J169)," ")))))</f>
        <v xml:space="preserve"> </v>
      </c>
      <c r="K170" s="58">
        <f>IF(C$4=0,0,(SUM(D$8:D170)/C$4))</f>
        <v>0</v>
      </c>
      <c r="L170" s="62" t="str">
        <f t="shared" si="46"/>
        <v xml:space="preserve"> </v>
      </c>
      <c r="M170" s="58" t="str">
        <f>IF(U170=2,K170,IF(W170=2,K170-SUM(M$8:M169),IF(X170=2,K170-SUM(M$8:M169),IF(X169=2,1-SUM(M$8:M169)," "))))</f>
        <v xml:space="preserve"> </v>
      </c>
      <c r="N170" s="58" t="str">
        <f t="shared" si="51"/>
        <v xml:space="preserve"> </v>
      </c>
      <c r="P170" s="58" t="str">
        <f>IF(O170="Plus",$K170,IF(O170="Basis",$K170-SUM(P$8:P169),IF(O170="Breedte",$K170-SUM(P$8:P169),IF(O169="Breedte",1-SUM(P$8:P169)," "))))</f>
        <v xml:space="preserve"> </v>
      </c>
      <c r="Q170" s="56" t="str">
        <f t="shared" si="66"/>
        <v/>
      </c>
      <c r="R170" s="196">
        <f t="shared" si="52"/>
        <v>178</v>
      </c>
      <c r="S170" s="1">
        <f t="shared" si="61"/>
        <v>327</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327</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4">
        <f t="shared" si="47"/>
        <v>0</v>
      </c>
      <c r="B171" s="64">
        <f t="shared" si="48"/>
        <v>0</v>
      </c>
      <c r="C171" s="57">
        <f t="shared" si="60"/>
        <v>326</v>
      </c>
      <c r="F171" s="59">
        <f>IF(C171&lt;C$6,0,VLOOKUP(C171,index!$A:$M,13,0))</f>
        <v>177</v>
      </c>
      <c r="G171" s="57" t="str">
        <f t="shared" si="49"/>
        <v/>
      </c>
      <c r="H171" s="58" t="str">
        <f>IF(G171="I",$K171,IF(G171="II",$K171-SUM(H$8:H170),IF(G171="III",$K171-SUM(H$8:H170),IF(G171="IV",$K171-SUM(H$8:H170),IF(G171="V",1-SUM(H$8:H170)," ")))))</f>
        <v xml:space="preserve"> </v>
      </c>
      <c r="I171" s="66" t="str">
        <f t="shared" si="50"/>
        <v/>
      </c>
      <c r="J171" s="61" t="str">
        <f>IF(I171="A",$K171,IF(I171="B",$K171-SUM(J$8:J170),IF(I171="C",$K171-SUM(J$8:J170),IF(I171="D",$K171-SUM(J$8:J170),IF(I171="E",1-SUM(J$8:J170)," ")))))</f>
        <v xml:space="preserve"> </v>
      </c>
      <c r="K171" s="58">
        <f>IF(C$4=0,0,(SUM(D$8:D171)/C$4))</f>
        <v>0</v>
      </c>
      <c r="L171" s="62" t="str">
        <f t="shared" si="46"/>
        <v xml:space="preserve"> </v>
      </c>
      <c r="M171" s="58" t="str">
        <f>IF(U171=2,K171,IF(W171=2,K171-SUM(M$8:M170),IF(X171=2,K171-SUM(M$8:M170),IF(X170=2,1-SUM(M$8:M170)," "))))</f>
        <v xml:space="preserve"> </v>
      </c>
      <c r="N171" s="58" t="str">
        <f t="shared" si="51"/>
        <v xml:space="preserve"> </v>
      </c>
      <c r="P171" s="58" t="str">
        <f>IF(O171="Plus",$K171,IF(O171="Basis",$K171-SUM(P$8:P170),IF(O171="Breedte",$K171-SUM(P$8:P170),IF(O170="Breedte",1-SUM(P$8:P170)," "))))</f>
        <v xml:space="preserve"> </v>
      </c>
      <c r="Q171" s="56" t="str">
        <f t="shared" si="66"/>
        <v/>
      </c>
      <c r="R171" s="196">
        <f t="shared" si="52"/>
        <v>177</v>
      </c>
      <c r="S171" s="1">
        <f t="shared" si="61"/>
        <v>326</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326</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4">
        <f t="shared" si="47"/>
        <v>0</v>
      </c>
      <c r="B172" s="64">
        <f t="shared" si="48"/>
        <v>0</v>
      </c>
      <c r="C172" s="57">
        <f t="shared" si="60"/>
        <v>325</v>
      </c>
      <c r="F172" s="59">
        <f>IF(C172&lt;C$6,0,VLOOKUP(C172,index!$A:$M,13,0))</f>
        <v>177</v>
      </c>
      <c r="G172" s="57" t="str">
        <f t="shared" si="49"/>
        <v/>
      </c>
      <c r="H172" s="58" t="str">
        <f>IF(G172="I",$K172,IF(G172="II",$K172-SUM(H$8:H171),IF(G172="III",$K172-SUM(H$8:H171),IF(G172="IV",$K172-SUM(H$8:H171),IF(G172="V",1-SUM(H$8:H171)," ")))))</f>
        <v xml:space="preserve"> </v>
      </c>
      <c r="I172" s="66" t="str">
        <f t="shared" si="50"/>
        <v/>
      </c>
      <c r="J172" s="61" t="str">
        <f>IF(I172="A",$K172,IF(I172="B",$K172-SUM(J$8:J171),IF(I172="C",$K172-SUM(J$8:J171),IF(I172="D",$K172-SUM(J$8:J171),IF(I172="E",1-SUM(J$8:J171)," ")))))</f>
        <v xml:space="preserve"> </v>
      </c>
      <c r="K172" s="58">
        <f>IF(C$4=0,0,(SUM(D$8:D172)/C$4))</f>
        <v>0</v>
      </c>
      <c r="L172" s="62" t="str">
        <f t="shared" si="46"/>
        <v xml:space="preserve"> </v>
      </c>
      <c r="M172" s="58" t="str">
        <f>IF(U172=2,K172,IF(W172=2,K172-SUM(M$8:M171),IF(X172=2,K172-SUM(M$8:M171),IF(X171=2,1-SUM(M$8:M171)," "))))</f>
        <v xml:space="preserve"> </v>
      </c>
      <c r="N172" s="58" t="str">
        <f t="shared" si="51"/>
        <v xml:space="preserve"> </v>
      </c>
      <c r="P172" s="58" t="str">
        <f>IF(O172="Plus",$K172,IF(O172="Basis",$K172-SUM(P$8:P171),IF(O172="Breedte",$K172-SUM(P$8:P171),IF(O171="Breedte",1-SUM(P$8:P171)," "))))</f>
        <v xml:space="preserve"> </v>
      </c>
      <c r="Q172" s="56" t="str">
        <f t="shared" si="66"/>
        <v/>
      </c>
      <c r="R172" s="196">
        <f t="shared" si="52"/>
        <v>177</v>
      </c>
      <c r="S172" s="1">
        <f t="shared" si="61"/>
        <v>325</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325</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4">
        <f t="shared" si="47"/>
        <v>0</v>
      </c>
      <c r="B173" s="64">
        <f t="shared" si="48"/>
        <v>0</v>
      </c>
      <c r="C173" s="57">
        <f t="shared" si="60"/>
        <v>324</v>
      </c>
      <c r="F173" s="59">
        <f>IF(C173&lt;C$6,0,VLOOKUP(C173,index!$A:$M,13,0))</f>
        <v>176</v>
      </c>
      <c r="G173" s="57" t="str">
        <f t="shared" si="49"/>
        <v/>
      </c>
      <c r="H173" s="58" t="str">
        <f>IF(G173="I",$K173,IF(G173="II",$K173-SUM(H$8:H172),IF(G173="III",$K173-SUM(H$8:H172),IF(G173="IV",$K173-SUM(H$8:H172),IF(G173="V",1-SUM(H$8:H172)," ")))))</f>
        <v xml:space="preserve"> </v>
      </c>
      <c r="I173" s="66" t="str">
        <f t="shared" si="50"/>
        <v/>
      </c>
      <c r="J173" s="61" t="str">
        <f>IF(I173="A",$K173,IF(I173="B",$K173-SUM(J$8:J172),IF(I173="C",$K173-SUM(J$8:J172),IF(I173="D",$K173-SUM(J$8:J172),IF(I173="E",1-SUM(J$8:J172)," ")))))</f>
        <v xml:space="preserve"> </v>
      </c>
      <c r="K173" s="58">
        <f>IF(C$4=0,0,(SUM(D$8:D173)/C$4))</f>
        <v>0</v>
      </c>
      <c r="L173" s="62" t="str">
        <f t="shared" si="46"/>
        <v xml:space="preserve"> </v>
      </c>
      <c r="M173" s="58" t="str">
        <f>IF(U173=2,K173,IF(W173=2,K173-SUM(M$8:M172),IF(X173=2,K173-SUM(M$8:M172),IF(X172=2,1-SUM(M$8:M172)," "))))</f>
        <v xml:space="preserve"> </v>
      </c>
      <c r="N173" s="58" t="str">
        <f t="shared" si="51"/>
        <v xml:space="preserve"> </v>
      </c>
      <c r="P173" s="58" t="str">
        <f>IF(O173="Plus",$K173,IF(O173="Basis",$K173-SUM(P$8:P172),IF(O173="Breedte",$K173-SUM(P$8:P172),IF(O172="Breedte",1-SUM(P$8:P172)," "))))</f>
        <v xml:space="preserve"> </v>
      </c>
      <c r="Q173" s="56" t="str">
        <f t="shared" si="66"/>
        <v/>
      </c>
      <c r="R173" s="196">
        <f t="shared" si="52"/>
        <v>176</v>
      </c>
      <c r="S173" s="1">
        <f t="shared" si="61"/>
        <v>324</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324</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4">
        <f t="shared" si="47"/>
        <v>0</v>
      </c>
      <c r="B174" s="64">
        <f t="shared" si="48"/>
        <v>0</v>
      </c>
      <c r="C174" s="57">
        <f t="shared" si="60"/>
        <v>323</v>
      </c>
      <c r="F174" s="59">
        <f>IF(C174&lt;C$6,0,VLOOKUP(C174,index!$A:$M,13,0))</f>
        <v>176</v>
      </c>
      <c r="G174" s="57" t="str">
        <f t="shared" si="49"/>
        <v/>
      </c>
      <c r="H174" s="58" t="str">
        <f>IF(G174="I",$K174,IF(G174="II",$K174-SUM(H$8:H173),IF(G174="III",$K174-SUM(H$8:H173),IF(G174="IV",$K174-SUM(H$8:H173),IF(G174="V",1-SUM(H$8:H173)," ")))))</f>
        <v xml:space="preserve"> </v>
      </c>
      <c r="I174" s="66" t="str">
        <f t="shared" si="50"/>
        <v/>
      </c>
      <c r="J174" s="61" t="str">
        <f>IF(I174="A",$K174,IF(I174="B",$K174-SUM(J$8:J173),IF(I174="C",$K174-SUM(J$8:J173),IF(I174="D",$K174-SUM(J$8:J173),IF(I174="E",1-SUM(J$8:J173)," ")))))</f>
        <v xml:space="preserve"> </v>
      </c>
      <c r="K174" s="58">
        <f>IF(C$4=0,0,(SUM(D$8:D174)/C$4))</f>
        <v>0</v>
      </c>
      <c r="L174" s="62" t="str">
        <f t="shared" si="46"/>
        <v xml:space="preserve"> </v>
      </c>
      <c r="M174" s="58" t="str">
        <f>IF(U174=2,K174,IF(W174=2,K174-SUM(M$8:M173),IF(X174=2,K174-SUM(M$8:M173),IF(X173=2,1-SUM(M$8:M173)," "))))</f>
        <v xml:space="preserve"> </v>
      </c>
      <c r="N174" s="58" t="str">
        <f t="shared" si="51"/>
        <v xml:space="preserve"> </v>
      </c>
      <c r="P174" s="58" t="str">
        <f>IF(O174="Plus",$K174,IF(O174="Basis",$K174-SUM(P$8:P173),IF(O174="Breedte",$K174-SUM(P$8:P173),IF(O173="Breedte",1-SUM(P$8:P173)," "))))</f>
        <v xml:space="preserve"> </v>
      </c>
      <c r="Q174" s="56" t="str">
        <f t="shared" si="66"/>
        <v/>
      </c>
      <c r="R174" s="196">
        <f t="shared" si="52"/>
        <v>176</v>
      </c>
      <c r="S174" s="1">
        <f t="shared" si="61"/>
        <v>323</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323</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4">
        <f t="shared" si="47"/>
        <v>0</v>
      </c>
      <c r="B175" s="64">
        <f t="shared" si="48"/>
        <v>0</v>
      </c>
      <c r="C175" s="57">
        <f t="shared" si="60"/>
        <v>322</v>
      </c>
      <c r="F175" s="59">
        <f>IF(C175&lt;C$6,0,VLOOKUP(C175,index!$A:$M,13,0))</f>
        <v>175</v>
      </c>
      <c r="G175" s="57" t="str">
        <f t="shared" si="49"/>
        <v/>
      </c>
      <c r="H175" s="58" t="str">
        <f>IF(G175="I",$K175,IF(G175="II",$K175-SUM(H$8:H174),IF(G175="III",$K175-SUM(H$8:H174),IF(G175="IV",$K175-SUM(H$8:H174),IF(G175="V",1-SUM(H$8:H174)," ")))))</f>
        <v xml:space="preserve"> </v>
      </c>
      <c r="I175" s="66" t="str">
        <f t="shared" si="50"/>
        <v/>
      </c>
      <c r="J175" s="61" t="str">
        <f>IF(I175="A",$K175,IF(I175="B",$K175-SUM(J$8:J174),IF(I175="C",$K175-SUM(J$8:J174),IF(I175="D",$K175-SUM(J$8:J174),IF(I175="E",1-SUM(J$8:J174)," ")))))</f>
        <v xml:space="preserve"> </v>
      </c>
      <c r="K175" s="58">
        <f>IF(C$4=0,0,(SUM(D$8:D175)/C$4))</f>
        <v>0</v>
      </c>
      <c r="L175" s="62" t="str">
        <f t="shared" si="46"/>
        <v xml:space="preserve"> </v>
      </c>
      <c r="M175" s="58" t="str">
        <f>IF(U175=2,K175,IF(W175=2,K175-SUM(M$8:M174),IF(X175=2,K175-SUM(M$8:M174),IF(X174=2,1-SUM(M$8:M174)," "))))</f>
        <v xml:space="preserve"> </v>
      </c>
      <c r="N175" s="58" t="str">
        <f t="shared" si="51"/>
        <v xml:space="preserve"> </v>
      </c>
      <c r="P175" s="58" t="str">
        <f>IF(O175="Plus",$K175,IF(O175="Basis",$K175-SUM(P$8:P174),IF(O175="Breedte",$K175-SUM(P$8:P174),IF(O174="Breedte",1-SUM(P$8:P174)," "))))</f>
        <v xml:space="preserve"> </v>
      </c>
      <c r="Q175" s="56" t="str">
        <f t="shared" si="66"/>
        <v/>
      </c>
      <c r="R175" s="196">
        <f t="shared" si="52"/>
        <v>175</v>
      </c>
      <c r="S175" s="1">
        <f t="shared" si="61"/>
        <v>322</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322</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4">
        <f t="shared" si="47"/>
        <v>0</v>
      </c>
      <c r="B176" s="64">
        <f t="shared" si="48"/>
        <v>0</v>
      </c>
      <c r="C176" s="57">
        <f t="shared" si="60"/>
        <v>321</v>
      </c>
      <c r="F176" s="59">
        <f>IF(C176&lt;C$6,0,VLOOKUP(C176,index!$A:$M,13,0))</f>
        <v>175</v>
      </c>
      <c r="G176" s="57" t="str">
        <f t="shared" si="49"/>
        <v/>
      </c>
      <c r="H176" s="58" t="str">
        <f>IF(G176="I",$K176,IF(G176="II",$K176-SUM(H$8:H175),IF(G176="III",$K176-SUM(H$8:H175),IF(G176="IV",$K176-SUM(H$8:H175),IF(G176="V",1-SUM(H$8:H175)," ")))))</f>
        <v xml:space="preserve"> </v>
      </c>
      <c r="I176" s="66" t="str">
        <f t="shared" si="50"/>
        <v/>
      </c>
      <c r="J176" s="61" t="str">
        <f>IF(I176="A",$K176,IF(I176="B",$K176-SUM(J$8:J175),IF(I176="C",$K176-SUM(J$8:J175),IF(I176="D",$K176-SUM(J$8:J175),IF(I176="E",1-SUM(J$8:J175)," ")))))</f>
        <v xml:space="preserve"> </v>
      </c>
      <c r="K176" s="58">
        <f>IF(C$4=0,0,(SUM(D$8:D176)/C$4))</f>
        <v>0</v>
      </c>
      <c r="L176" s="62" t="str">
        <f t="shared" si="46"/>
        <v xml:space="preserve"> </v>
      </c>
      <c r="M176" s="58" t="str">
        <f>IF(U176=2,K176,IF(W176=2,K176-SUM(M$8:M175),IF(X176=2,K176-SUM(M$8:M175),IF(X175=2,1-SUM(M$8:M175)," "))))</f>
        <v xml:space="preserve"> </v>
      </c>
      <c r="N176" s="58" t="str">
        <f t="shared" si="51"/>
        <v xml:space="preserve"> </v>
      </c>
      <c r="P176" s="58" t="str">
        <f>IF(O176="Plus",$K176,IF(O176="Basis",$K176-SUM(P$8:P175),IF(O176="Breedte",$K176-SUM(P$8:P175),IF(O175="Breedte",1-SUM(P$8:P175)," "))))</f>
        <v xml:space="preserve"> </v>
      </c>
      <c r="Q176" s="56" t="str">
        <f t="shared" si="66"/>
        <v/>
      </c>
      <c r="R176" s="196">
        <f t="shared" si="52"/>
        <v>175</v>
      </c>
      <c r="S176" s="1">
        <f t="shared" si="61"/>
        <v>321</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321</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4">
        <f t="shared" si="47"/>
        <v>0</v>
      </c>
      <c r="B177" s="64">
        <f t="shared" si="48"/>
        <v>0</v>
      </c>
      <c r="C177" s="57">
        <f t="shared" si="60"/>
        <v>320</v>
      </c>
      <c r="F177" s="59">
        <f>IF(C177&lt;C$6,0,VLOOKUP(C177,index!$A:$M,13,0))</f>
        <v>174</v>
      </c>
      <c r="G177" s="57" t="str">
        <f t="shared" si="49"/>
        <v/>
      </c>
      <c r="H177" s="58" t="str">
        <f>IF(G177="I",$K177,IF(G177="II",$K177-SUM(H$8:H176),IF(G177="III",$K177-SUM(H$8:H176),IF(G177="IV",$K177-SUM(H$8:H176),IF(G177="V",1-SUM(H$8:H176)," ")))))</f>
        <v xml:space="preserve"> </v>
      </c>
      <c r="I177" s="66" t="str">
        <f t="shared" si="50"/>
        <v/>
      </c>
      <c r="J177" s="61" t="str">
        <f>IF(I177="A",$K177,IF(I177="B",$K177-SUM(J$8:J176),IF(I177="C",$K177-SUM(J$8:J176),IF(I177="D",$K177-SUM(J$8:J176),IF(I177="E",1-SUM(J$8:J176)," ")))))</f>
        <v xml:space="preserve"> </v>
      </c>
      <c r="K177" s="58">
        <f>IF(C$4=0,0,(SUM(D$8:D177)/C$4))</f>
        <v>0</v>
      </c>
      <c r="L177" s="62" t="str">
        <f t="shared" si="46"/>
        <v xml:space="preserve"> </v>
      </c>
      <c r="M177" s="58" t="str">
        <f>IF(U177=2,K177,IF(W177=2,K177-SUM(M$8:M176),IF(X177=2,K177-SUM(M$8:M176),IF(X176=2,1-SUM(M$8:M176)," "))))</f>
        <v xml:space="preserve"> </v>
      </c>
      <c r="N177" s="58" t="str">
        <f t="shared" si="51"/>
        <v xml:space="preserve"> </v>
      </c>
      <c r="P177" s="58" t="str">
        <f>IF(O177="Plus",$K177,IF(O177="Basis",$K177-SUM(P$8:P176),IF(O177="Breedte",$K177-SUM(P$8:P176),IF(O176="Breedte",1-SUM(P$8:P176)," "))))</f>
        <v xml:space="preserve"> </v>
      </c>
      <c r="Q177" s="56" t="str">
        <f t="shared" si="66"/>
        <v/>
      </c>
      <c r="R177" s="196">
        <f t="shared" si="52"/>
        <v>174</v>
      </c>
      <c r="S177" s="1">
        <f t="shared" si="61"/>
        <v>320</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320</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4">
        <f t="shared" si="47"/>
        <v>0</v>
      </c>
      <c r="B178" s="64">
        <f t="shared" si="48"/>
        <v>0</v>
      </c>
      <c r="C178" s="57">
        <f t="shared" si="60"/>
        <v>319</v>
      </c>
      <c r="F178" s="59">
        <f>IF(C178&lt;C$6,0,VLOOKUP(C178,index!$A:$M,13,0))</f>
        <v>173</v>
      </c>
      <c r="G178" s="57" t="str">
        <f t="shared" si="49"/>
        <v/>
      </c>
      <c r="H178" s="58" t="str">
        <f>IF(G178="I",$K178,IF(G178="II",$K178-SUM(H$8:H177),IF(G178="III",$K178-SUM(H$8:H177),IF(G178="IV",$K178-SUM(H$8:H177),IF(G178="V",1-SUM(H$8:H177)," ")))))</f>
        <v xml:space="preserve"> </v>
      </c>
      <c r="I178" s="66" t="str">
        <f t="shared" si="50"/>
        <v/>
      </c>
      <c r="J178" s="61" t="str">
        <f>IF(I178="A",$K178,IF(I178="B",$K178-SUM(J$8:J177),IF(I178="C",$K178-SUM(J$8:J177),IF(I178="D",$K178-SUM(J$8:J177),IF(I178="E",1-SUM(J$8:J177)," ")))))</f>
        <v xml:space="preserve"> </v>
      </c>
      <c r="K178" s="58">
        <f>IF(C$4=0,0,(SUM(D$8:D178)/C$4))</f>
        <v>0</v>
      </c>
      <c r="L178" s="62" t="str">
        <f t="shared" si="46"/>
        <v xml:space="preserve"> </v>
      </c>
      <c r="M178" s="58" t="str">
        <f>IF(U178=2,K178,IF(W178=2,K178-SUM(M$8:M177),IF(X178=2,K178-SUM(M$8:M177),IF(X177=2,1-SUM(M$8:M177)," "))))</f>
        <v xml:space="preserve"> </v>
      </c>
      <c r="N178" s="58" t="str">
        <f t="shared" si="51"/>
        <v xml:space="preserve"> </v>
      </c>
      <c r="P178" s="58" t="str">
        <f>IF(O178="Plus",$K178,IF(O178="Basis",$K178-SUM(P$8:P177),IF(O178="Breedte",$K178-SUM(P$8:P177),IF(O177="Breedte",1-SUM(P$8:P177)," "))))</f>
        <v xml:space="preserve"> </v>
      </c>
      <c r="Q178" s="56" t="str">
        <f t="shared" si="66"/>
        <v/>
      </c>
      <c r="R178" s="196">
        <f t="shared" si="52"/>
        <v>173</v>
      </c>
      <c r="S178" s="1">
        <f t="shared" si="61"/>
        <v>319</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319</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4">
        <f t="shared" si="47"/>
        <v>0</v>
      </c>
      <c r="B179" s="64">
        <f t="shared" si="48"/>
        <v>0</v>
      </c>
      <c r="C179" s="57">
        <f t="shared" si="60"/>
        <v>318</v>
      </c>
      <c r="F179" s="59">
        <f>IF(C179&lt;C$6,0,VLOOKUP(C179,index!$A:$M,13,0))</f>
        <v>173</v>
      </c>
      <c r="G179" s="57" t="str">
        <f t="shared" si="49"/>
        <v/>
      </c>
      <c r="H179" s="58" t="str">
        <f>IF(G179="I",$K179,IF(G179="II",$K179-SUM(H$8:H178),IF(G179="III",$K179-SUM(H$8:H178),IF(G179="IV",$K179-SUM(H$8:H178),IF(G179="V",1-SUM(H$8:H178)," ")))))</f>
        <v xml:space="preserve"> </v>
      </c>
      <c r="I179" s="66" t="str">
        <f t="shared" si="50"/>
        <v/>
      </c>
      <c r="J179" s="61" t="str">
        <f>IF(I179="A",$K179,IF(I179="B",$K179-SUM(J$8:J178),IF(I179="C",$K179-SUM(J$8:J178),IF(I179="D",$K179-SUM(J$8:J178),IF(I179="E",1-SUM(J$8:J178)," ")))))</f>
        <v xml:space="preserve"> </v>
      </c>
      <c r="K179" s="58">
        <f>IF(C$4=0,0,(SUM(D$8:D179)/C$4))</f>
        <v>0</v>
      </c>
      <c r="L179" s="62" t="str">
        <f t="shared" si="46"/>
        <v xml:space="preserve"> </v>
      </c>
      <c r="M179" s="58" t="str">
        <f>IF(U179=2,K179,IF(W179=2,K179-SUM(M$8:M178),IF(X179=2,K179-SUM(M$8:M178),IF(X178=2,1-SUM(M$8:M178)," "))))</f>
        <v xml:space="preserve"> </v>
      </c>
      <c r="N179" s="58" t="str">
        <f t="shared" si="51"/>
        <v xml:space="preserve"> </v>
      </c>
      <c r="P179" s="58" t="str">
        <f>IF(O179="Plus",$K179,IF(O179="Basis",$K179-SUM(P$8:P178),IF(O179="Breedte",$K179-SUM(P$8:P178),IF(O178="Breedte",1-SUM(P$8:P178)," "))))</f>
        <v xml:space="preserve"> </v>
      </c>
      <c r="Q179" s="56" t="str">
        <f t="shared" si="66"/>
        <v/>
      </c>
      <c r="R179" s="196">
        <f t="shared" si="52"/>
        <v>173</v>
      </c>
      <c r="S179" s="1">
        <f t="shared" si="61"/>
        <v>318</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318</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4">
        <f t="shared" si="47"/>
        <v>0</v>
      </c>
      <c r="B180" s="64">
        <f t="shared" si="48"/>
        <v>0</v>
      </c>
      <c r="C180" s="57">
        <f t="shared" si="60"/>
        <v>317</v>
      </c>
      <c r="F180" s="59">
        <f>IF(C180&lt;C$6,0,VLOOKUP(C180,index!$A:$M,13,0))</f>
        <v>172</v>
      </c>
      <c r="G180" s="57" t="str">
        <f t="shared" si="49"/>
        <v/>
      </c>
      <c r="H180" s="58" t="str">
        <f>IF(G180="I",$K180,IF(G180="II",$K180-SUM(H$8:H179),IF(G180="III",$K180-SUM(H$8:H179),IF(G180="IV",$K180-SUM(H$8:H179),IF(G180="V",1-SUM(H$8:H179)," ")))))</f>
        <v xml:space="preserve"> </v>
      </c>
      <c r="I180" s="66" t="str">
        <f t="shared" si="50"/>
        <v/>
      </c>
      <c r="J180" s="61" t="str">
        <f>IF(I180="A",$K180,IF(I180="B",$K180-SUM(J$8:J179),IF(I180="C",$K180-SUM(J$8:J179),IF(I180="D",$K180-SUM(J$8:J179),IF(I180="E",1-SUM(J$8:J179)," ")))))</f>
        <v xml:space="preserve"> </v>
      </c>
      <c r="K180" s="58">
        <f>IF(C$4=0,0,(SUM(D$8:D180)/C$4))</f>
        <v>0</v>
      </c>
      <c r="L180" s="62" t="str">
        <f t="shared" si="46"/>
        <v xml:space="preserve"> </v>
      </c>
      <c r="M180" s="58" t="str">
        <f>IF(U180=2,K180,IF(W180=2,K180-SUM(M$8:M179),IF(X180=2,K180-SUM(M$8:M179),IF(X179=2,1-SUM(M$8:M179)," "))))</f>
        <v xml:space="preserve"> </v>
      </c>
      <c r="N180" s="58" t="str">
        <f t="shared" si="51"/>
        <v xml:space="preserve"> </v>
      </c>
      <c r="P180" s="58" t="str">
        <f>IF(O180="Plus",$K180,IF(O180="Basis",$K180-SUM(P$8:P179),IF(O180="Breedte",$K180-SUM(P$8:P179),IF(O179="Breedte",1-SUM(P$8:P179)," "))))</f>
        <v xml:space="preserve"> </v>
      </c>
      <c r="Q180" s="56" t="str">
        <f t="shared" si="66"/>
        <v/>
      </c>
      <c r="R180" s="196">
        <f t="shared" si="52"/>
        <v>172</v>
      </c>
      <c r="S180" s="1">
        <f t="shared" si="61"/>
        <v>317</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317</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4">
        <f t="shared" si="47"/>
        <v>0</v>
      </c>
      <c r="B181" s="64">
        <f t="shared" si="48"/>
        <v>0</v>
      </c>
      <c r="C181" s="57">
        <f t="shared" si="60"/>
        <v>316</v>
      </c>
      <c r="F181" s="59">
        <f>IF(C181&lt;C$6,0,VLOOKUP(C181,index!$A:$M,13,0))</f>
        <v>172</v>
      </c>
      <c r="G181" s="57" t="str">
        <f t="shared" si="49"/>
        <v/>
      </c>
      <c r="H181" s="58" t="str">
        <f>IF(G181="I",$K181,IF(G181="II",$K181-SUM(H$8:H180),IF(G181="III",$K181-SUM(H$8:H180),IF(G181="IV",$K181-SUM(H$8:H180),IF(G181="V",1-SUM(H$8:H180)," ")))))</f>
        <v xml:space="preserve"> </v>
      </c>
      <c r="I181" s="66" t="str">
        <f t="shared" si="50"/>
        <v/>
      </c>
      <c r="J181" s="61" t="str">
        <f>IF(I181="A",$K181,IF(I181="B",$K181-SUM(J$8:J180),IF(I181="C",$K181-SUM(J$8:J180),IF(I181="D",$K181-SUM(J$8:J180),IF(I181="E",1-SUM(J$8:J180)," ")))))</f>
        <v xml:space="preserve"> </v>
      </c>
      <c r="K181" s="58">
        <f>IF(C$4=0,0,(SUM(D$8:D181)/C$4))</f>
        <v>0</v>
      </c>
      <c r="L181" s="62" t="str">
        <f t="shared" si="46"/>
        <v xml:space="preserve"> </v>
      </c>
      <c r="M181" s="58" t="str">
        <f>IF(U181=2,K181,IF(W181=2,K181-SUM(M$8:M180),IF(X181=2,K181-SUM(M$8:M180),IF(X180=2,1-SUM(M$8:M180)," "))))</f>
        <v xml:space="preserve"> </v>
      </c>
      <c r="N181" s="58" t="str">
        <f t="shared" si="51"/>
        <v xml:space="preserve"> </v>
      </c>
      <c r="P181" s="58" t="str">
        <f>IF(O181="Plus",$K181,IF(O181="Basis",$K181-SUM(P$8:P180),IF(O181="Breedte",$K181-SUM(P$8:P180),IF(O180="Breedte",1-SUM(P$8:P180)," "))))</f>
        <v xml:space="preserve"> </v>
      </c>
      <c r="Q181" s="56" t="str">
        <f t="shared" si="66"/>
        <v/>
      </c>
      <c r="R181" s="196">
        <f t="shared" si="52"/>
        <v>172</v>
      </c>
      <c r="S181" s="1">
        <f t="shared" si="61"/>
        <v>316</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316</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4">
        <f t="shared" si="47"/>
        <v>0</v>
      </c>
      <c r="B182" s="64">
        <f t="shared" si="48"/>
        <v>0</v>
      </c>
      <c r="C182" s="57">
        <f t="shared" si="60"/>
        <v>315</v>
      </c>
      <c r="F182" s="59">
        <f>IF(C182&lt;C$6,0,VLOOKUP(C182,index!$A:$M,13,0))</f>
        <v>171</v>
      </c>
      <c r="G182" s="57" t="str">
        <f t="shared" si="49"/>
        <v/>
      </c>
      <c r="H182" s="58" t="str">
        <f>IF(G182="I",$K182,IF(G182="II",$K182-SUM(H$8:H181),IF(G182="III",$K182-SUM(H$8:H181),IF(G182="IV",$K182-SUM(H$8:H181),IF(G182="V",1-SUM(H$8:H181)," ")))))</f>
        <v xml:space="preserve"> </v>
      </c>
      <c r="I182" s="66" t="str">
        <f t="shared" si="50"/>
        <v/>
      </c>
      <c r="J182" s="61" t="str">
        <f>IF(I182="A",$K182,IF(I182="B",$K182-SUM(J$8:J181),IF(I182="C",$K182-SUM(J$8:J181),IF(I182="D",$K182-SUM(J$8:J181),IF(I182="E",1-SUM(J$8:J181)," ")))))</f>
        <v xml:space="preserve"> </v>
      </c>
      <c r="K182" s="58">
        <f>IF(C$4=0,0,(SUM(D$8:D182)/C$4))</f>
        <v>0</v>
      </c>
      <c r="L182" s="62" t="str">
        <f t="shared" si="46"/>
        <v xml:space="preserve"> </v>
      </c>
      <c r="M182" s="58" t="str">
        <f>IF(U182=2,K182,IF(W182=2,K182-SUM(M$8:M181),IF(X182=2,K182-SUM(M$8:M181),IF(X181=2,1-SUM(M$8:M181)," "))))</f>
        <v xml:space="preserve"> </v>
      </c>
      <c r="N182" s="58" t="str">
        <f t="shared" si="51"/>
        <v xml:space="preserve"> </v>
      </c>
      <c r="P182" s="58" t="str">
        <f>IF(O182="Plus",$K182,IF(O182="Basis",$K182-SUM(P$8:P181),IF(O182="Breedte",$K182-SUM(P$8:P181),IF(O181="Breedte",1-SUM(P$8:P181)," "))))</f>
        <v xml:space="preserve"> </v>
      </c>
      <c r="Q182" s="56" t="str">
        <f t="shared" si="66"/>
        <v/>
      </c>
      <c r="R182" s="196">
        <f t="shared" si="52"/>
        <v>171</v>
      </c>
      <c r="S182" s="1">
        <f t="shared" si="61"/>
        <v>315</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315</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4">
        <f t="shared" si="47"/>
        <v>0</v>
      </c>
      <c r="B183" s="64">
        <f t="shared" si="48"/>
        <v>0</v>
      </c>
      <c r="C183" s="57">
        <f t="shared" si="60"/>
        <v>314</v>
      </c>
      <c r="F183" s="59">
        <f>IF(C183&lt;C$6,0,VLOOKUP(C183,index!$A:$M,13,0))</f>
        <v>171</v>
      </c>
      <c r="G183" s="57" t="str">
        <f t="shared" si="49"/>
        <v/>
      </c>
      <c r="H183" s="58" t="str">
        <f>IF(G183="I",$K183,IF(G183="II",$K183-SUM(H$8:H182),IF(G183="III",$K183-SUM(H$8:H182),IF(G183="IV",$K183-SUM(H$8:H182),IF(G183="V",1-SUM(H$8:H182)," ")))))</f>
        <v xml:space="preserve"> </v>
      </c>
      <c r="I183" s="66" t="str">
        <f t="shared" si="50"/>
        <v/>
      </c>
      <c r="J183" s="61" t="str">
        <f>IF(I183="A",$K183,IF(I183="B",$K183-SUM(J$8:J182),IF(I183="C",$K183-SUM(J$8:J182),IF(I183="D",$K183-SUM(J$8:J182),IF(I183="E",1-SUM(J$8:J182)," ")))))</f>
        <v xml:space="preserve"> </v>
      </c>
      <c r="K183" s="58">
        <f>IF(C$4=0,0,(SUM(D$8:D183)/C$4))</f>
        <v>0</v>
      </c>
      <c r="L183" s="62" t="str">
        <f t="shared" si="46"/>
        <v xml:space="preserve"> </v>
      </c>
      <c r="M183" s="58" t="str">
        <f>IF(U183=2,K183,IF(W183=2,K183-SUM(M$8:M182),IF(X183=2,K183-SUM(M$8:M182),IF(X182=2,1-SUM(M$8:M182)," "))))</f>
        <v xml:space="preserve"> </v>
      </c>
      <c r="N183" s="58" t="str">
        <f t="shared" si="51"/>
        <v xml:space="preserve"> </v>
      </c>
      <c r="P183" s="58" t="str">
        <f>IF(O183="Plus",$K183,IF(O183="Basis",$K183-SUM(P$8:P182),IF(O183="Breedte",$K183-SUM(P$8:P182),IF(O182="Breedte",1-SUM(P$8:P182)," "))))</f>
        <v xml:space="preserve"> </v>
      </c>
      <c r="Q183" s="56" t="str">
        <f t="shared" si="66"/>
        <v/>
      </c>
      <c r="R183" s="196">
        <f t="shared" si="52"/>
        <v>171</v>
      </c>
      <c r="S183" s="1">
        <f t="shared" si="61"/>
        <v>314</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314</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4">
        <f t="shared" si="47"/>
        <v>0</v>
      </c>
      <c r="B184" s="64">
        <f t="shared" si="48"/>
        <v>0</v>
      </c>
      <c r="C184" s="57">
        <f t="shared" si="60"/>
        <v>313</v>
      </c>
      <c r="F184" s="59">
        <f>IF(C184&lt;C$6,0,VLOOKUP(C184,index!$A:$M,13,0))</f>
        <v>170</v>
      </c>
      <c r="G184" s="57" t="str">
        <f t="shared" si="49"/>
        <v/>
      </c>
      <c r="H184" s="58" t="str">
        <f>IF(G184="I",$K184,IF(G184="II",$K184-SUM(H$8:H183),IF(G184="III",$K184-SUM(H$8:H183),IF(G184="IV",$K184-SUM(H$8:H183),IF(G184="V",1-SUM(H$8:H183)," ")))))</f>
        <v xml:space="preserve"> </v>
      </c>
      <c r="I184" s="66" t="str">
        <f t="shared" si="50"/>
        <v/>
      </c>
      <c r="J184" s="61" t="str">
        <f>IF(I184="A",$K184,IF(I184="B",$K184-SUM(J$8:J183),IF(I184="C",$K184-SUM(J$8:J183),IF(I184="D",$K184-SUM(J$8:J183),IF(I184="E",1-SUM(J$8:J183)," ")))))</f>
        <v xml:space="preserve"> </v>
      </c>
      <c r="K184" s="58">
        <f>IF(C$4=0,0,(SUM(D$8:D184)/C$4))</f>
        <v>0</v>
      </c>
      <c r="L184" s="62" t="str">
        <f t="shared" si="46"/>
        <v xml:space="preserve"> </v>
      </c>
      <c r="M184" s="58" t="str">
        <f>IF(U184=2,K184,IF(W184=2,K184-SUM(M$8:M183),IF(X184=2,K184-SUM(M$8:M183),IF(X183=2,1-SUM(M$8:M183)," "))))</f>
        <v xml:space="preserve"> </v>
      </c>
      <c r="N184" s="58" t="str">
        <f t="shared" si="51"/>
        <v xml:space="preserve"> </v>
      </c>
      <c r="P184" s="58" t="str">
        <f>IF(O184="Plus",$K184,IF(O184="Basis",$K184-SUM(P$8:P183),IF(O184="Breedte",$K184-SUM(P$8:P183),IF(O183="Breedte",1-SUM(P$8:P183)," "))))</f>
        <v xml:space="preserve"> </v>
      </c>
      <c r="Q184" s="56" t="str">
        <f t="shared" si="66"/>
        <v/>
      </c>
      <c r="R184" s="196">
        <f t="shared" si="52"/>
        <v>170</v>
      </c>
      <c r="S184" s="1">
        <f t="shared" si="61"/>
        <v>313</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313</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4">
        <f t="shared" si="47"/>
        <v>0</v>
      </c>
      <c r="B185" s="64">
        <f t="shared" si="48"/>
        <v>0</v>
      </c>
      <c r="C185" s="57">
        <f t="shared" si="60"/>
        <v>312</v>
      </c>
      <c r="F185" s="59">
        <f>IF(C185&lt;C$6,0,VLOOKUP(C185,index!$A:$M,13,0))</f>
        <v>170</v>
      </c>
      <c r="G185" s="57" t="str">
        <f t="shared" si="49"/>
        <v/>
      </c>
      <c r="H185" s="58" t="str">
        <f>IF(G185="I",$K185,IF(G185="II",$K185-SUM(H$8:H184),IF(G185="III",$K185-SUM(H$8:H184),IF(G185="IV",$K185-SUM(H$8:H184),IF(G185="V",1-SUM(H$8:H184)," ")))))</f>
        <v xml:space="preserve"> </v>
      </c>
      <c r="I185" s="66" t="str">
        <f t="shared" si="50"/>
        <v/>
      </c>
      <c r="J185" s="61" t="str">
        <f>IF(I185="A",$K185,IF(I185="B",$K185-SUM(J$8:J184),IF(I185="C",$K185-SUM(J$8:J184),IF(I185="D",$K185-SUM(J$8:J184),IF(I185="E",1-SUM(J$8:J184)," ")))))</f>
        <v xml:space="preserve"> </v>
      </c>
      <c r="K185" s="58">
        <f>IF(C$4=0,0,(SUM(D$8:D185)/C$4))</f>
        <v>0</v>
      </c>
      <c r="L185" s="62" t="str">
        <f t="shared" si="46"/>
        <v xml:space="preserve"> </v>
      </c>
      <c r="M185" s="58" t="str">
        <f>IF(U185=2,K185,IF(W185=2,K185-SUM(M$8:M184),IF(X185=2,K185-SUM(M$8:M184),IF(X184=2,1-SUM(M$8:M184)," "))))</f>
        <v xml:space="preserve"> </v>
      </c>
      <c r="N185" s="58" t="str">
        <f t="shared" si="51"/>
        <v xml:space="preserve"> </v>
      </c>
      <c r="P185" s="58" t="str">
        <f>IF(O185="Plus",$K185,IF(O185="Basis",$K185-SUM(P$8:P184),IF(O185="Breedte",$K185-SUM(P$8:P184),IF(O184="Breedte",1-SUM(P$8:P184)," "))))</f>
        <v xml:space="preserve"> </v>
      </c>
      <c r="Q185" s="56" t="str">
        <f t="shared" si="66"/>
        <v/>
      </c>
      <c r="R185" s="196">
        <f t="shared" si="52"/>
        <v>170</v>
      </c>
      <c r="S185" s="1">
        <f t="shared" si="61"/>
        <v>312</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312</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4">
        <f t="shared" si="47"/>
        <v>0</v>
      </c>
      <c r="B186" s="64">
        <f t="shared" si="48"/>
        <v>0</v>
      </c>
      <c r="C186" s="57">
        <f t="shared" si="60"/>
        <v>311</v>
      </c>
      <c r="F186" s="59">
        <f>IF(C186&lt;C$6,0,VLOOKUP(C186,index!$A:$M,13,0))</f>
        <v>169</v>
      </c>
      <c r="G186" s="57" t="str">
        <f t="shared" si="49"/>
        <v/>
      </c>
      <c r="H186" s="58" t="str">
        <f>IF(G186="I",$K186,IF(G186="II",$K186-SUM(H$8:H185),IF(G186="III",$K186-SUM(H$8:H185),IF(G186="IV",$K186-SUM(H$8:H185),IF(G186="V",1-SUM(H$8:H185)," ")))))</f>
        <v xml:space="preserve"> </v>
      </c>
      <c r="I186" s="66" t="str">
        <f t="shared" si="50"/>
        <v/>
      </c>
      <c r="J186" s="61" t="str">
        <f>IF(I186="A",$K186,IF(I186="B",$K186-SUM(J$8:J185),IF(I186="C",$K186-SUM(J$8:J185),IF(I186="D",$K186-SUM(J$8:J185),IF(I186="E",1-SUM(J$8:J185)," ")))))</f>
        <v xml:space="preserve"> </v>
      </c>
      <c r="K186" s="58">
        <f>IF(C$4=0,0,(SUM(D$8:D186)/C$4))</f>
        <v>0</v>
      </c>
      <c r="L186" s="62" t="str">
        <f t="shared" si="46"/>
        <v xml:space="preserve"> </v>
      </c>
      <c r="M186" s="58" t="str">
        <f>IF(U186=2,K186,IF(W186=2,K186-SUM(M$8:M185),IF(X186=2,K186-SUM(M$8:M185),IF(X185=2,1-SUM(M$8:M185)," "))))</f>
        <v xml:space="preserve"> </v>
      </c>
      <c r="N186" s="58" t="str">
        <f t="shared" si="51"/>
        <v xml:space="preserve"> </v>
      </c>
      <c r="P186" s="58" t="str">
        <f>IF(O186="Plus",$K186,IF(O186="Basis",$K186-SUM(P$8:P185),IF(O186="Breedte",$K186-SUM(P$8:P185),IF(O185="Breedte",1-SUM(P$8:P185)," "))))</f>
        <v xml:space="preserve"> </v>
      </c>
      <c r="Q186" s="56" t="str">
        <f t="shared" si="66"/>
        <v/>
      </c>
      <c r="R186" s="196">
        <f t="shared" si="52"/>
        <v>169</v>
      </c>
      <c r="S186" s="1">
        <f t="shared" si="61"/>
        <v>311</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311</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4">
        <f t="shared" si="47"/>
        <v>0</v>
      </c>
      <c r="B187" s="64">
        <f t="shared" si="48"/>
        <v>0</v>
      </c>
      <c r="C187" s="57">
        <f t="shared" si="60"/>
        <v>310</v>
      </c>
      <c r="F187" s="59">
        <f>IF(C187&lt;C$6,0,VLOOKUP(C187,index!$A:$M,13,0))</f>
        <v>168</v>
      </c>
      <c r="G187" s="57" t="str">
        <f t="shared" si="49"/>
        <v/>
      </c>
      <c r="H187" s="58" t="str">
        <f>IF(G187="I",$K187,IF(G187="II",$K187-SUM(H$8:H186),IF(G187="III",$K187-SUM(H$8:H186),IF(G187="IV",$K187-SUM(H$8:H186),IF(G187="V",1-SUM(H$8:H186)," ")))))</f>
        <v xml:space="preserve"> </v>
      </c>
      <c r="I187" s="66" t="str">
        <f t="shared" si="50"/>
        <v/>
      </c>
      <c r="J187" s="61" t="str">
        <f>IF(I187="A",$K187,IF(I187="B",$K187-SUM(J$8:J186),IF(I187="C",$K187-SUM(J$8:J186),IF(I187="D",$K187-SUM(J$8:J186),IF(I187="E",1-SUM(J$8:J186)," ")))))</f>
        <v xml:space="preserve"> </v>
      </c>
      <c r="K187" s="58">
        <f>IF(C$4=0,0,(SUM(D$8:D187)/C$4))</f>
        <v>0</v>
      </c>
      <c r="L187" s="62" t="str">
        <f t="shared" si="46"/>
        <v xml:space="preserve"> </v>
      </c>
      <c r="M187" s="58" t="str">
        <f>IF(U187=2,K187,IF(W187=2,K187-SUM(M$8:M186),IF(X187=2,K187-SUM(M$8:M186),IF(X186=2,1-SUM(M$8:M186)," "))))</f>
        <v xml:space="preserve"> </v>
      </c>
      <c r="N187" s="58" t="str">
        <f t="shared" si="51"/>
        <v xml:space="preserve"> </v>
      </c>
      <c r="P187" s="58" t="str">
        <f>IF(O187="Plus",$K187,IF(O187="Basis",$K187-SUM(P$8:P186),IF(O187="Breedte",$K187-SUM(P$8:P186),IF(O186="Breedte",1-SUM(P$8:P186)," "))))</f>
        <v xml:space="preserve"> </v>
      </c>
      <c r="Q187" s="56" t="str">
        <f t="shared" si="66"/>
        <v/>
      </c>
      <c r="R187" s="196">
        <f t="shared" si="52"/>
        <v>168</v>
      </c>
      <c r="S187" s="1">
        <f t="shared" si="61"/>
        <v>310</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310</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4">
        <f t="shared" si="47"/>
        <v>0</v>
      </c>
      <c r="B188" s="64">
        <f t="shared" si="48"/>
        <v>0</v>
      </c>
      <c r="C188" s="57">
        <f t="shared" si="60"/>
        <v>309</v>
      </c>
      <c r="F188" s="59">
        <f>IF(C188&lt;C$6,0,VLOOKUP(C188,index!$A:$M,13,0))</f>
        <v>168</v>
      </c>
      <c r="G188" s="57" t="str">
        <f t="shared" si="49"/>
        <v/>
      </c>
      <c r="H188" s="58" t="str">
        <f>IF(G188="I",$K188,IF(G188="II",$K188-SUM(H$8:H187),IF(G188="III",$K188-SUM(H$8:H187),IF(G188="IV",$K188-SUM(H$8:H187),IF(G188="V",1-SUM(H$8:H187)," ")))))</f>
        <v xml:space="preserve"> </v>
      </c>
      <c r="I188" s="66" t="str">
        <f t="shared" si="50"/>
        <v/>
      </c>
      <c r="J188" s="61" t="str">
        <f>IF(I188="A",$K188,IF(I188="B",$K188-SUM(J$8:J187),IF(I188="C",$K188-SUM(J$8:J187),IF(I188="D",$K188-SUM(J$8:J187),IF(I188="E",1-SUM(J$8:J187)," ")))))</f>
        <v xml:space="preserve"> </v>
      </c>
      <c r="K188" s="58">
        <f>IF(C$4=0,0,(SUM(D$8:D188)/C$4))</f>
        <v>0</v>
      </c>
      <c r="L188" s="62" t="str">
        <f t="shared" si="46"/>
        <v xml:space="preserve"> </v>
      </c>
      <c r="M188" s="58" t="str">
        <f>IF(U188=2,K188,IF(W188=2,K188-SUM(M$8:M187),IF(X188=2,K188-SUM(M$8:M187),IF(X187=2,1-SUM(M$8:M187)," "))))</f>
        <v xml:space="preserve"> </v>
      </c>
      <c r="N188" s="58" t="str">
        <f t="shared" si="51"/>
        <v xml:space="preserve"> </v>
      </c>
      <c r="P188" s="58" t="str">
        <f>IF(O188="Plus",$K188,IF(O188="Basis",$K188-SUM(P$8:P187),IF(O188="Breedte",$K188-SUM(P$8:P187),IF(O187="Breedte",1-SUM(P$8:P187)," "))))</f>
        <v xml:space="preserve"> </v>
      </c>
      <c r="Q188" s="56" t="str">
        <f t="shared" si="66"/>
        <v/>
      </c>
      <c r="R188" s="196">
        <f t="shared" si="52"/>
        <v>168</v>
      </c>
      <c r="S188" s="1">
        <f t="shared" si="61"/>
        <v>309</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309</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4">
        <f t="shared" si="47"/>
        <v>0</v>
      </c>
      <c r="B189" s="64">
        <f t="shared" si="48"/>
        <v>0</v>
      </c>
      <c r="C189" s="57">
        <f t="shared" si="60"/>
        <v>308</v>
      </c>
      <c r="F189" s="59">
        <f>IF(C189&lt;C$6,0,VLOOKUP(C189,index!$A:$M,13,0))</f>
        <v>167</v>
      </c>
      <c r="G189" s="57" t="str">
        <f t="shared" si="49"/>
        <v/>
      </c>
      <c r="H189" s="58" t="str">
        <f>IF(G189="I",$K189,IF(G189="II",$K189-SUM(H$8:H188),IF(G189="III",$K189-SUM(H$8:H188),IF(G189="IV",$K189-SUM(H$8:H188),IF(G189="V",1-SUM(H$8:H188)," ")))))</f>
        <v xml:space="preserve"> </v>
      </c>
      <c r="I189" s="66" t="str">
        <f t="shared" si="50"/>
        <v/>
      </c>
      <c r="J189" s="61" t="str">
        <f>IF(I189="A",$K189,IF(I189="B",$K189-SUM(J$8:J188),IF(I189="C",$K189-SUM(J$8:J188),IF(I189="D",$K189-SUM(J$8:J188),IF(I189="E",1-SUM(J$8:J188)," ")))))</f>
        <v xml:space="preserve"> </v>
      </c>
      <c r="K189" s="58">
        <f>IF(C$4=0,0,(SUM(D$8:D189)/C$4))</f>
        <v>0</v>
      </c>
      <c r="L189" s="62" t="str">
        <f t="shared" si="46"/>
        <v xml:space="preserve"> </v>
      </c>
      <c r="M189" s="58" t="str">
        <f>IF(U189=2,K189,IF(W189=2,K189-SUM(M$8:M188),IF(X189=2,K189-SUM(M$8:M188),IF(X188=2,1-SUM(M$8:M188)," "))))</f>
        <v xml:space="preserve"> </v>
      </c>
      <c r="N189" s="58" t="str">
        <f t="shared" si="51"/>
        <v xml:space="preserve"> </v>
      </c>
      <c r="P189" s="58" t="str">
        <f>IF(O189="Plus",$K189,IF(O189="Basis",$K189-SUM(P$8:P188),IF(O189="Breedte",$K189-SUM(P$8:P188),IF(O188="Breedte",1-SUM(P$8:P188)," "))))</f>
        <v xml:space="preserve"> </v>
      </c>
      <c r="Q189" s="56" t="str">
        <f t="shared" si="66"/>
        <v/>
      </c>
      <c r="R189" s="196">
        <f t="shared" si="52"/>
        <v>167</v>
      </c>
      <c r="S189" s="1">
        <f t="shared" si="61"/>
        <v>308</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308</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4">
        <f t="shared" si="47"/>
        <v>0</v>
      </c>
      <c r="B190" s="64">
        <f t="shared" si="48"/>
        <v>0</v>
      </c>
      <c r="C190" s="57">
        <f t="shared" si="60"/>
        <v>307</v>
      </c>
      <c r="F190" s="59">
        <f>IF(C190&lt;C$6,0,VLOOKUP(C190,index!$A:$M,13,0))</f>
        <v>167</v>
      </c>
      <c r="G190" s="57" t="str">
        <f t="shared" si="49"/>
        <v/>
      </c>
      <c r="H190" s="58" t="str">
        <f>IF(G190="I",$K190,IF(G190="II",$K190-SUM(H$8:H189),IF(G190="III",$K190-SUM(H$8:H189),IF(G190="IV",$K190-SUM(H$8:H189),IF(G190="V",1-SUM(H$8:H189)," ")))))</f>
        <v xml:space="preserve"> </v>
      </c>
      <c r="I190" s="66" t="str">
        <f t="shared" si="50"/>
        <v/>
      </c>
      <c r="J190" s="61" t="str">
        <f>IF(I190="A",$K190,IF(I190="B",$K190-SUM(J$8:J189),IF(I190="C",$K190-SUM(J$8:J189),IF(I190="D",$K190-SUM(J$8:J189),IF(I190="E",1-SUM(J$8:J189)," ")))))</f>
        <v xml:space="preserve"> </v>
      </c>
      <c r="K190" s="58">
        <f>IF(C$4=0,0,(SUM(D$8:D190)/C$4))</f>
        <v>0</v>
      </c>
      <c r="L190" s="62" t="str">
        <f t="shared" si="46"/>
        <v xml:space="preserve"> </v>
      </c>
      <c r="M190" s="58" t="str">
        <f>IF(U190=2,K190,IF(W190=2,K190-SUM(M$8:M189),IF(X190=2,K190-SUM(M$8:M189),IF(X189=2,1-SUM(M$8:M189)," "))))</f>
        <v xml:space="preserve"> </v>
      </c>
      <c r="N190" s="58" t="str">
        <f t="shared" si="51"/>
        <v xml:space="preserve"> </v>
      </c>
      <c r="P190" s="58" t="str">
        <f>IF(O190="Plus",$K190,IF(O190="Basis",$K190-SUM(P$8:P189),IF(O190="Breedte",$K190-SUM(P$8:P189),IF(O189="Breedte",1-SUM(P$8:P189)," "))))</f>
        <v xml:space="preserve"> </v>
      </c>
      <c r="Q190" s="56" t="str">
        <f t="shared" si="66"/>
        <v/>
      </c>
      <c r="R190" s="196">
        <f t="shared" si="52"/>
        <v>167</v>
      </c>
      <c r="S190" s="1">
        <f t="shared" si="61"/>
        <v>307</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307</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4">
        <f t="shared" si="47"/>
        <v>0</v>
      </c>
      <c r="B191" s="64">
        <f t="shared" si="48"/>
        <v>0</v>
      </c>
      <c r="C191" s="57">
        <f t="shared" si="60"/>
        <v>306</v>
      </c>
      <c r="F191" s="59">
        <f>IF(C191&lt;C$6,0,VLOOKUP(C191,index!$A:$M,13,0))</f>
        <v>166</v>
      </c>
      <c r="G191" s="57" t="str">
        <f t="shared" si="49"/>
        <v/>
      </c>
      <c r="H191" s="58" t="str">
        <f>IF(G191="I",$K191,IF(G191="II",$K191-SUM(H$8:H190),IF(G191="III",$K191-SUM(H$8:H190),IF(G191="IV",$K191-SUM(H$8:H190),IF(G191="V",1-SUM(H$8:H190)," ")))))</f>
        <v xml:space="preserve"> </v>
      </c>
      <c r="I191" s="66" t="str">
        <f t="shared" si="50"/>
        <v/>
      </c>
      <c r="J191" s="61" t="str">
        <f>IF(I191="A",$K191,IF(I191="B",$K191-SUM(J$8:J190),IF(I191="C",$K191-SUM(J$8:J190),IF(I191="D",$K191-SUM(J$8:J190),IF(I191="E",1-SUM(J$8:J190)," ")))))</f>
        <v xml:space="preserve"> </v>
      </c>
      <c r="K191" s="58">
        <f>IF(C$4=0,0,(SUM(D$8:D191)/C$4))</f>
        <v>0</v>
      </c>
      <c r="L191" s="62" t="str">
        <f t="shared" si="46"/>
        <v xml:space="preserve"> </v>
      </c>
      <c r="M191" s="58" t="str">
        <f>IF(U191=2,K191,IF(W191=2,K191-SUM(M$8:M190),IF(X191=2,K191-SUM(M$8:M190),IF(X190=2,1-SUM(M$8:M190)," "))))</f>
        <v xml:space="preserve"> </v>
      </c>
      <c r="N191" s="58" t="str">
        <f t="shared" si="51"/>
        <v xml:space="preserve"> </v>
      </c>
      <c r="P191" s="58" t="str">
        <f>IF(O191="Plus",$K191,IF(O191="Basis",$K191-SUM(P$8:P190),IF(O191="Breedte",$K191-SUM(P$8:P190),IF(O190="Breedte",1-SUM(P$8:P190)," "))))</f>
        <v xml:space="preserve"> </v>
      </c>
      <c r="Q191" s="56" t="str">
        <f t="shared" si="66"/>
        <v/>
      </c>
      <c r="R191" s="196">
        <f t="shared" si="52"/>
        <v>166</v>
      </c>
      <c r="S191" s="1">
        <f t="shared" si="61"/>
        <v>306</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306</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4">
        <f t="shared" si="47"/>
        <v>0</v>
      </c>
      <c r="B192" s="64">
        <f t="shared" si="48"/>
        <v>0</v>
      </c>
      <c r="C192" s="57">
        <f t="shared" si="60"/>
        <v>305</v>
      </c>
      <c r="F192" s="59">
        <f>IF(C192&lt;C$6,0,VLOOKUP(C192,index!$A:$M,13,0))</f>
        <v>166</v>
      </c>
      <c r="G192" s="57" t="str">
        <f t="shared" si="49"/>
        <v/>
      </c>
      <c r="H192" s="58" t="str">
        <f>IF(G192="I",$K192,IF(G192="II",$K192-SUM(H$8:H191),IF(G192="III",$K192-SUM(H$8:H191),IF(G192="IV",$K192-SUM(H$8:H191),IF(G192="V",1-SUM(H$8:H191)," ")))))</f>
        <v xml:space="preserve"> </v>
      </c>
      <c r="I192" s="66" t="str">
        <f t="shared" si="50"/>
        <v/>
      </c>
      <c r="J192" s="61" t="str">
        <f>IF(I192="A",$K192,IF(I192="B",$K192-SUM(J$8:J191),IF(I192="C",$K192-SUM(J$8:J191),IF(I192="D",$K192-SUM(J$8:J191),IF(I192="E",1-SUM(J$8:J191)," ")))))</f>
        <v xml:space="preserve"> </v>
      </c>
      <c r="K192" s="58">
        <f>IF(C$4=0,0,(SUM(D$8:D192)/C$4))</f>
        <v>0</v>
      </c>
      <c r="L192" s="62" t="str">
        <f t="shared" si="46"/>
        <v xml:space="preserve"> </v>
      </c>
      <c r="M192" s="58" t="str">
        <f>IF(U192=2,K192,IF(W192=2,K192-SUM(M$8:M191),IF(X192=2,K192-SUM(M$8:M191),IF(X191=2,1-SUM(M$8:M191)," "))))</f>
        <v xml:space="preserve"> </v>
      </c>
      <c r="N192" s="58" t="str">
        <f t="shared" si="51"/>
        <v xml:space="preserve"> </v>
      </c>
      <c r="P192" s="58" t="str">
        <f>IF(O192="Plus",$K192,IF(O192="Basis",$K192-SUM(P$8:P191),IF(O192="Breedte",$K192-SUM(P$8:P191),IF(O191="Breedte",1-SUM(P$8:P191)," "))))</f>
        <v xml:space="preserve"> </v>
      </c>
      <c r="Q192" s="56" t="str">
        <f t="shared" si="66"/>
        <v/>
      </c>
      <c r="R192" s="196">
        <f t="shared" si="52"/>
        <v>166</v>
      </c>
      <c r="S192" s="1">
        <f t="shared" si="61"/>
        <v>305</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305</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4">
        <f t="shared" si="47"/>
        <v>0</v>
      </c>
      <c r="B193" s="64">
        <f t="shared" si="48"/>
        <v>0</v>
      </c>
      <c r="C193" s="57">
        <f t="shared" si="60"/>
        <v>304</v>
      </c>
      <c r="F193" s="59">
        <f>IF(C193&lt;C$6,0,VLOOKUP(C193,index!$A:$M,13,0))</f>
        <v>165</v>
      </c>
      <c r="G193" s="57" t="str">
        <f t="shared" si="49"/>
        <v/>
      </c>
      <c r="H193" s="58" t="str">
        <f>IF(G193="I",$K193,IF(G193="II",$K193-SUM(H$8:H192),IF(G193="III",$K193-SUM(H$8:H192),IF(G193="IV",$K193-SUM(H$8:H192),IF(G193="V",1-SUM(H$8:H192)," ")))))</f>
        <v xml:space="preserve"> </v>
      </c>
      <c r="I193" s="66" t="str">
        <f t="shared" si="50"/>
        <v/>
      </c>
      <c r="J193" s="61" t="str">
        <f>IF(I193="A",$K193,IF(I193="B",$K193-SUM(J$8:J192),IF(I193="C",$K193-SUM(J$8:J192),IF(I193="D",$K193-SUM(J$8:J192),IF(I193="E",1-SUM(J$8:J192)," ")))))</f>
        <v xml:space="preserve"> </v>
      </c>
      <c r="K193" s="58">
        <f>IF(C$4=0,0,(SUM(D$8:D193)/C$4))</f>
        <v>0</v>
      </c>
      <c r="L193" s="62" t="str">
        <f t="shared" si="46"/>
        <v xml:space="preserve"> </v>
      </c>
      <c r="M193" s="58" t="str">
        <f>IF(U193=2,K193,IF(W193=2,K193-SUM(M$8:M192),IF(X193=2,K193-SUM(M$8:M192),IF(X192=2,1-SUM(M$8:M192)," "))))</f>
        <v xml:space="preserve"> </v>
      </c>
      <c r="N193" s="58" t="str">
        <f t="shared" si="51"/>
        <v xml:space="preserve"> </v>
      </c>
      <c r="P193" s="58" t="str">
        <f>IF(O193="Plus",$K193,IF(O193="Basis",$K193-SUM(P$8:P192),IF(O193="Breedte",$K193-SUM(P$8:P192),IF(O192="Breedte",1-SUM(P$8:P192)," "))))</f>
        <v xml:space="preserve"> </v>
      </c>
      <c r="Q193" s="56" t="str">
        <f t="shared" si="66"/>
        <v/>
      </c>
      <c r="R193" s="196">
        <f t="shared" si="52"/>
        <v>165</v>
      </c>
      <c r="S193" s="1">
        <f t="shared" si="61"/>
        <v>304</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304</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4">
        <f t="shared" si="47"/>
        <v>0</v>
      </c>
      <c r="B194" s="64">
        <f t="shared" si="48"/>
        <v>0</v>
      </c>
      <c r="C194" s="57">
        <f t="shared" si="60"/>
        <v>303</v>
      </c>
      <c r="F194" s="59">
        <f>IF(C194&lt;C$6,0,VLOOKUP(C194,index!$A:$M,13,0))</f>
        <v>165</v>
      </c>
      <c r="G194" s="57" t="str">
        <f t="shared" si="49"/>
        <v/>
      </c>
      <c r="H194" s="58" t="str">
        <f>IF(G194="I",$K194,IF(G194="II",$K194-SUM(H$8:H193),IF(G194="III",$K194-SUM(H$8:H193),IF(G194="IV",$K194-SUM(H$8:H193),IF(G194="V",1-SUM(H$8:H193)," ")))))</f>
        <v xml:space="preserve"> </v>
      </c>
      <c r="I194" s="66" t="str">
        <f t="shared" si="50"/>
        <v/>
      </c>
      <c r="J194" s="61" t="str">
        <f>IF(I194="A",$K194,IF(I194="B",$K194-SUM(J$8:J193),IF(I194="C",$K194-SUM(J$8:J193),IF(I194="D",$K194-SUM(J$8:J193),IF(I194="E",1-SUM(J$8:J193)," ")))))</f>
        <v xml:space="preserve"> </v>
      </c>
      <c r="K194" s="58">
        <f>IF(C$4=0,0,(SUM(D$8:D194)/C$4))</f>
        <v>0</v>
      </c>
      <c r="L194" s="62" t="str">
        <f t="shared" si="46"/>
        <v xml:space="preserve"> </v>
      </c>
      <c r="M194" s="58" t="str">
        <f>IF(U194=2,K194,IF(W194=2,K194-SUM(M$8:M193),IF(X194=2,K194-SUM(M$8:M193),IF(X193=2,1-SUM(M$8:M193)," "))))</f>
        <v xml:space="preserve"> </v>
      </c>
      <c r="N194" s="58" t="str">
        <f t="shared" si="51"/>
        <v xml:space="preserve"> </v>
      </c>
      <c r="P194" s="58" t="str">
        <f>IF(O194="Plus",$K194,IF(O194="Basis",$K194-SUM(P$8:P193),IF(O194="Breedte",$K194-SUM(P$8:P193),IF(O193="Breedte",1-SUM(P$8:P193)," "))))</f>
        <v xml:space="preserve"> </v>
      </c>
      <c r="Q194" s="56" t="str">
        <f t="shared" si="66"/>
        <v/>
      </c>
      <c r="R194" s="196">
        <f t="shared" si="52"/>
        <v>165</v>
      </c>
      <c r="S194" s="1">
        <f t="shared" si="61"/>
        <v>303</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303</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4">
        <f t="shared" si="47"/>
        <v>0</v>
      </c>
      <c r="B195" s="64">
        <f t="shared" si="48"/>
        <v>0</v>
      </c>
      <c r="C195" s="57">
        <f t="shared" si="60"/>
        <v>302</v>
      </c>
      <c r="F195" s="59">
        <f>IF(C195&lt;C$6,0,VLOOKUP(C195,index!$A:$M,13,0))</f>
        <v>164</v>
      </c>
      <c r="G195" s="57" t="str">
        <f t="shared" si="49"/>
        <v/>
      </c>
      <c r="H195" s="58" t="str">
        <f>IF(G195="I",$K195,IF(G195="II",$K195-SUM(H$8:H194),IF(G195="III",$K195-SUM(H$8:H194),IF(G195="IV",$K195-SUM(H$8:H194),IF(G195="V",1-SUM(H$8:H194)," ")))))</f>
        <v xml:space="preserve"> </v>
      </c>
      <c r="I195" s="66" t="str">
        <f t="shared" si="50"/>
        <v/>
      </c>
      <c r="J195" s="61" t="str">
        <f>IF(I195="A",$K195,IF(I195="B",$K195-SUM(J$8:J194),IF(I195="C",$K195-SUM(J$8:J194),IF(I195="D",$K195-SUM(J$8:J194),IF(I195="E",1-SUM(J$8:J194)," ")))))</f>
        <v xml:space="preserve"> </v>
      </c>
      <c r="K195" s="58">
        <f>IF(C$4=0,0,(SUM(D$8:D195)/C$4))</f>
        <v>0</v>
      </c>
      <c r="L195" s="62" t="str">
        <f t="shared" si="46"/>
        <v xml:space="preserve"> </v>
      </c>
      <c r="M195" s="58" t="str">
        <f>IF(U195=2,K195,IF(W195=2,K195-SUM(M$8:M194),IF(X195=2,K195-SUM(M$8:M194),IF(X194=2,1-SUM(M$8:M194)," "))))</f>
        <v xml:space="preserve"> </v>
      </c>
      <c r="N195" s="58" t="str">
        <f t="shared" si="51"/>
        <v xml:space="preserve"> </v>
      </c>
      <c r="P195" s="58" t="str">
        <f>IF(O195="Plus",$K195,IF(O195="Basis",$K195-SUM(P$8:P194),IF(O195="Breedte",$K195-SUM(P$8:P194),IF(O194="Breedte",1-SUM(P$8:P194)," "))))</f>
        <v xml:space="preserve"> </v>
      </c>
      <c r="Q195" s="56" t="str">
        <f t="shared" si="66"/>
        <v/>
      </c>
      <c r="R195" s="196">
        <f t="shared" si="52"/>
        <v>164</v>
      </c>
      <c r="S195" s="1">
        <f t="shared" si="61"/>
        <v>302</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302</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4">
        <f t="shared" si="47"/>
        <v>0</v>
      </c>
      <c r="B196" s="64">
        <f t="shared" si="48"/>
        <v>0</v>
      </c>
      <c r="C196" s="57">
        <f t="shared" si="60"/>
        <v>301</v>
      </c>
      <c r="F196" s="59">
        <f>IF(C196&lt;C$6,0,VLOOKUP(C196,index!$A:$M,13,0))</f>
        <v>163</v>
      </c>
      <c r="G196" s="57" t="str">
        <f t="shared" si="49"/>
        <v/>
      </c>
      <c r="H196" s="58" t="str">
        <f>IF(G196="I",$K196,IF(G196="II",$K196-SUM(H$8:H195),IF(G196="III",$K196-SUM(H$8:H195),IF(G196="IV",$K196-SUM(H$8:H195),IF(G196="V",1-SUM(H$8:H195)," ")))))</f>
        <v xml:space="preserve"> </v>
      </c>
      <c r="I196" s="66" t="str">
        <f t="shared" si="50"/>
        <v/>
      </c>
      <c r="J196" s="61" t="str">
        <f>IF(I196="A",$K196,IF(I196="B",$K196-SUM(J$8:J195),IF(I196="C",$K196-SUM(J$8:J195),IF(I196="D",$K196-SUM(J$8:J195),IF(I196="E",1-SUM(J$8:J195)," ")))))</f>
        <v xml:space="preserve"> </v>
      </c>
      <c r="K196" s="58">
        <f>IF(C$4=0,0,(SUM(D$8:D196)/C$4))</f>
        <v>0</v>
      </c>
      <c r="L196" s="62" t="str">
        <f t="shared" si="46"/>
        <v xml:space="preserve"> </v>
      </c>
      <c r="M196" s="58" t="str">
        <f>IF(U196=2,K196,IF(W196=2,K196-SUM(M$8:M195),IF(X196=2,K196-SUM(M$8:M195),IF(X195=2,1-SUM(M$8:M195)," "))))</f>
        <v xml:space="preserve"> </v>
      </c>
      <c r="N196" s="58" t="str">
        <f t="shared" si="51"/>
        <v xml:space="preserve"> </v>
      </c>
      <c r="P196" s="58" t="str">
        <f>IF(O196="Plus",$K196,IF(O196="Basis",$K196-SUM(P$8:P195),IF(O196="Breedte",$K196-SUM(P$8:P195),IF(O195="Breedte",1-SUM(P$8:P195)," "))))</f>
        <v xml:space="preserve"> </v>
      </c>
      <c r="Q196" s="56" t="str">
        <f t="shared" si="66"/>
        <v/>
      </c>
      <c r="R196" s="196">
        <f t="shared" si="52"/>
        <v>163</v>
      </c>
      <c r="S196" s="1">
        <f t="shared" si="61"/>
        <v>301</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301</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4">
        <f t="shared" si="47"/>
        <v>0</v>
      </c>
      <c r="B197" s="64">
        <f t="shared" si="48"/>
        <v>0</v>
      </c>
      <c r="C197" s="57">
        <f t="shared" si="60"/>
        <v>300</v>
      </c>
      <c r="F197" s="59">
        <f>IF(C197&lt;C$6,0,VLOOKUP(C197,index!$A:$M,13,0))</f>
        <v>163</v>
      </c>
      <c r="G197" s="57" t="str">
        <f t="shared" si="49"/>
        <v/>
      </c>
      <c r="H197" s="58" t="str">
        <f>IF(G197="I",$K197,IF(G197="II",$K197-SUM(H$8:H196),IF(G197="III",$K197-SUM(H$8:H196),IF(G197="IV",$K197-SUM(H$8:H196),IF(G197="V",1-SUM(H$8:H196)," ")))))</f>
        <v xml:space="preserve"> </v>
      </c>
      <c r="I197" s="66" t="str">
        <f t="shared" si="50"/>
        <v/>
      </c>
      <c r="J197" s="61" t="str">
        <f>IF(I197="A",$K197,IF(I197="B",$K197-SUM(J$8:J196),IF(I197="C",$K197-SUM(J$8:J196),IF(I197="D",$K197-SUM(J$8:J196),IF(I197="E",1-SUM(J$8:J196)," ")))))</f>
        <v xml:space="preserve"> </v>
      </c>
      <c r="K197" s="58">
        <f>IF(C$4=0,0,(SUM(D$8:D197)/C$4))</f>
        <v>0</v>
      </c>
      <c r="L197" s="62" t="str">
        <f t="shared" si="46"/>
        <v xml:space="preserve"> </v>
      </c>
      <c r="M197" s="58" t="str">
        <f>IF(U197=2,K197,IF(W197=2,K197-SUM(M$8:M196),IF(X197=2,K197-SUM(M$8:M196),IF(X196=2,1-SUM(M$8:M196)," "))))</f>
        <v xml:space="preserve"> </v>
      </c>
      <c r="N197" s="58" t="str">
        <f t="shared" si="51"/>
        <v xml:space="preserve"> </v>
      </c>
      <c r="P197" s="58" t="str">
        <f>IF(O197="Plus",$K197,IF(O197="Basis",$K197-SUM(P$8:P196),IF(O197="Breedte",$K197-SUM(P$8:P196),IF(O196="Breedte",1-SUM(P$8:P196)," "))))</f>
        <v xml:space="preserve"> </v>
      </c>
      <c r="Q197" s="56" t="str">
        <f t="shared" si="66"/>
        <v/>
      </c>
      <c r="R197" s="196">
        <f t="shared" si="52"/>
        <v>163</v>
      </c>
      <c r="S197" s="1">
        <f t="shared" si="61"/>
        <v>300</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300</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4">
        <f t="shared" si="47"/>
        <v>0</v>
      </c>
      <c r="B198" s="64">
        <f t="shared" si="48"/>
        <v>0</v>
      </c>
      <c r="C198" s="57">
        <f t="shared" si="60"/>
        <v>299</v>
      </c>
      <c r="F198" s="59">
        <f>IF(C198&lt;C$6,0,VLOOKUP(C198,index!$A:$M,13,0))</f>
        <v>162</v>
      </c>
      <c r="G198" s="57" t="str">
        <f t="shared" si="49"/>
        <v/>
      </c>
      <c r="H198" s="58" t="str">
        <f>IF(G198="I",$K198,IF(G198="II",$K198-SUM(H$8:H197),IF(G198="III",$K198-SUM(H$8:H197),IF(G198="IV",$K198-SUM(H$8:H197),IF(G198="V",1-SUM(H$8:H197)," ")))))</f>
        <v xml:space="preserve"> </v>
      </c>
      <c r="I198" s="66" t="str">
        <f t="shared" si="50"/>
        <v/>
      </c>
      <c r="J198" s="61" t="str">
        <f>IF(I198="A",$K198,IF(I198="B",$K198-SUM(J$8:J197),IF(I198="C",$K198-SUM(J$8:J197),IF(I198="D",$K198-SUM(J$8:J197),IF(I198="E",1-SUM(J$8:J197)," ")))))</f>
        <v xml:space="preserve"> </v>
      </c>
      <c r="K198" s="58">
        <f>IF(C$4=0,0,(SUM(D$8:D198)/C$4))</f>
        <v>0</v>
      </c>
      <c r="L198" s="62" t="str">
        <f t="shared" si="46"/>
        <v xml:space="preserve"> </v>
      </c>
      <c r="M198" s="58" t="str">
        <f>IF(U198=2,K198,IF(W198=2,K198-SUM(M$8:M197),IF(X198=2,K198-SUM(M$8:M197),IF(X197=2,1-SUM(M$8:M197)," "))))</f>
        <v xml:space="preserve"> </v>
      </c>
      <c r="N198" s="58" t="str">
        <f t="shared" si="51"/>
        <v xml:space="preserve"> </v>
      </c>
      <c r="P198" s="58" t="str">
        <f>IF(O198="Plus",$K198,IF(O198="Basis",$K198-SUM(P$8:P197),IF(O198="Breedte",$K198-SUM(P$8:P197),IF(O197="Breedte",1-SUM(P$8:P197)," "))))</f>
        <v xml:space="preserve"> </v>
      </c>
      <c r="Q198" s="56" t="str">
        <f t="shared" si="66"/>
        <v/>
      </c>
      <c r="R198" s="196">
        <f t="shared" si="52"/>
        <v>162</v>
      </c>
      <c r="S198" s="1">
        <f t="shared" si="61"/>
        <v>299</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299</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4">
        <f t="shared" si="47"/>
        <v>0</v>
      </c>
      <c r="B199" s="64">
        <f t="shared" si="48"/>
        <v>0</v>
      </c>
      <c r="C199" s="57">
        <f t="shared" si="60"/>
        <v>298</v>
      </c>
      <c r="F199" s="59">
        <f>IF(C199&lt;C$6,0,VLOOKUP(C199,index!$A:$M,13,0))</f>
        <v>162</v>
      </c>
      <c r="G199" s="57" t="str">
        <f t="shared" si="49"/>
        <v/>
      </c>
      <c r="H199" s="58" t="str">
        <f>IF(G199="I",$K199,IF(G199="II",$K199-SUM(H$8:H198),IF(G199="III",$K199-SUM(H$8:H198),IF(G199="IV",$K199-SUM(H$8:H198),IF(G199="V",1-SUM(H$8:H198)," ")))))</f>
        <v xml:space="preserve"> </v>
      </c>
      <c r="I199" s="66" t="str">
        <f t="shared" si="50"/>
        <v/>
      </c>
      <c r="J199" s="61" t="str">
        <f>IF(I199="A",$K199,IF(I199="B",$K199-SUM(J$8:J198),IF(I199="C",$K199-SUM(J$8:J198),IF(I199="D",$K199-SUM(J$8:J198),IF(I199="E",1-SUM(J$8:J198)," ")))))</f>
        <v xml:space="preserve"> </v>
      </c>
      <c r="K199" s="58">
        <f>IF(C$4=0,0,(SUM(D$8:D199)/C$4))</f>
        <v>0</v>
      </c>
      <c r="L199" s="62" t="str">
        <f t="shared" si="46"/>
        <v xml:space="preserve"> </v>
      </c>
      <c r="M199" s="58" t="str">
        <f>IF(U199=2,K199,IF(W199=2,K199-SUM(M$8:M198),IF(X199=2,K199-SUM(M$8:M198),IF(X198=2,1-SUM(M$8:M198)," "))))</f>
        <v xml:space="preserve"> </v>
      </c>
      <c r="N199" s="58" t="str">
        <f t="shared" si="51"/>
        <v xml:space="preserve"> </v>
      </c>
      <c r="P199" s="58" t="str">
        <f>IF(O199="Plus",$K199,IF(O199="Basis",$K199-SUM(P$8:P198),IF(O199="Breedte",$K199-SUM(P$8:P198),IF(O198="Breedte",1-SUM(P$8:P198)," "))))</f>
        <v xml:space="preserve"> </v>
      </c>
      <c r="Q199" s="56" t="str">
        <f t="shared" si="66"/>
        <v/>
      </c>
      <c r="R199" s="196">
        <f t="shared" si="52"/>
        <v>162</v>
      </c>
      <c r="S199" s="1">
        <f t="shared" si="61"/>
        <v>298</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298</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4">
        <f t="shared" si="47"/>
        <v>0</v>
      </c>
      <c r="B200" s="64">
        <f t="shared" si="48"/>
        <v>0</v>
      </c>
      <c r="C200" s="57">
        <f t="shared" si="60"/>
        <v>297</v>
      </c>
      <c r="F200" s="59">
        <f>IF(C200&lt;C$6,0,VLOOKUP(C200,index!$A:$M,13,0))</f>
        <v>161</v>
      </c>
      <c r="G200" s="57" t="str">
        <f t="shared" si="49"/>
        <v/>
      </c>
      <c r="H200" s="58" t="str">
        <f>IF(G200="I",$K200,IF(G200="II",$K200-SUM(H$8:H199),IF(G200="III",$K200-SUM(H$8:H199),IF(G200="IV",$K200-SUM(H$8:H199),IF(G200="V",1-SUM(H$8:H199)," ")))))</f>
        <v xml:space="preserve"> </v>
      </c>
      <c r="I200" s="66" t="str">
        <f t="shared" si="50"/>
        <v/>
      </c>
      <c r="J200" s="61" t="str">
        <f>IF(I200="A",$K200,IF(I200="B",$K200-SUM(J$8:J199),IF(I200="C",$K200-SUM(J$8:J199),IF(I200="D",$K200-SUM(J$8:J199),IF(I200="E",1-SUM(J$8:J199)," ")))))</f>
        <v xml:space="preserve"> </v>
      </c>
      <c r="K200" s="58">
        <f>IF(C$4=0,0,(SUM(D$8:D200)/C$4))</f>
        <v>0</v>
      </c>
      <c r="L200" s="62" t="str">
        <f t="shared" ref="L200:L263" si="67">IF(U200=2,"Plus",IF(W200=2,"Basis",IF(X200=2,"Breedte"," ")))</f>
        <v xml:space="preserve"> </v>
      </c>
      <c r="M200" s="58" t="str">
        <f>IF(U200=2,K200,IF(W200=2,K200-SUM(M$8:M199),IF(X200=2,K200-SUM(M$8:M199),IF(X199=2,1-SUM(M$8:M199)," "))))</f>
        <v xml:space="preserve"> </v>
      </c>
      <c r="N200" s="58" t="str">
        <f t="shared" si="51"/>
        <v xml:space="preserve"> </v>
      </c>
      <c r="P200" s="58" t="str">
        <f>IF(O200="Plus",$K200,IF(O200="Basis",$K200-SUM(P$8:P199),IF(O200="Breedte",$K200-SUM(P$8:P199),IF(O199="Breedte",1-SUM(P$8:P199)," "))))</f>
        <v xml:space="preserve"> </v>
      </c>
      <c r="Q200" s="56" t="str">
        <f t="shared" si="66"/>
        <v/>
      </c>
      <c r="R200" s="196">
        <f t="shared" si="52"/>
        <v>161</v>
      </c>
      <c r="S200" s="1">
        <f t="shared" si="61"/>
        <v>297</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297</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4">
        <f t="shared" ref="A201:A264" si="68">IF(I201="A",25,IF(I201="B",25,IF(I201="C",25,IF(I201="D",15,IF(I201="E",10,0)))))</f>
        <v>0</v>
      </c>
      <c r="B201" s="64">
        <f t="shared" ref="B201:B264" si="69">IF(G201="I",20,IF(G201="II",20,IF(G201="III",20,IF(G201="IV",20,IF(G201="V",20,0)))))</f>
        <v>0</v>
      </c>
      <c r="C201" s="57">
        <f t="shared" si="60"/>
        <v>296</v>
      </c>
      <c r="F201" s="59">
        <f>IF(C201&lt;C$6,0,VLOOKUP(C201,index!$A:$M,13,0))</f>
        <v>161</v>
      </c>
      <c r="G201" s="57" t="str">
        <f t="shared" ref="G201:G264" si="70">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1">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si="67"/>
        <v xml:space="preserve"> </v>
      </c>
      <c r="M201" s="58" t="str">
        <f>IF(U201=2,K201,IF(W201=2,K201-SUM(M$8:M200),IF(X201=2,K201-SUM(M$8:M200),IF(X200=2,1-SUM(M$8:M200)," "))))</f>
        <v xml:space="preserve"> </v>
      </c>
      <c r="N201" s="58" t="str">
        <f t="shared" ref="N201:N208" si="72">IF(OR(O201="Plus",O201="Basis",O201="Breedte"),K201," ")</f>
        <v xml:space="preserve"> </v>
      </c>
      <c r="P201" s="58" t="str">
        <f>IF(O201="Plus",$K201,IF(O201="Basis",$K201-SUM(P$8:P200),IF(O201="Breedte",$K201-SUM(P$8:P200),IF(O200="Breedte",1-SUM(P$8:P200)," "))))</f>
        <v xml:space="preserve"> </v>
      </c>
      <c r="Q201" s="56" t="str">
        <f t="shared" si="66"/>
        <v/>
      </c>
      <c r="R201" s="196">
        <f t="shared" ref="R201:R264" si="73">F201</f>
        <v>161</v>
      </c>
      <c r="S201" s="1">
        <f t="shared" si="61"/>
        <v>296</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296</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4">
        <f t="shared" si="68"/>
        <v>0</v>
      </c>
      <c r="B202" s="64">
        <f t="shared" si="69"/>
        <v>0</v>
      </c>
      <c r="C202" s="57">
        <f t="shared" ref="C202:C265" si="81">IF(C201-1&lt;C$6,C$6-1,C201-1)</f>
        <v>295</v>
      </c>
      <c r="F202" s="59">
        <f>IF(C202&lt;C$6,0,VLOOKUP(C202,index!$A:$M,13,0))</f>
        <v>160</v>
      </c>
      <c r="G202" s="57" t="str">
        <f t="shared" si="70"/>
        <v/>
      </c>
      <c r="H202" s="58" t="str">
        <f>IF(G202="I",$K202,IF(G202="II",$K202-SUM(H$8:H201),IF(G202="III",$K202-SUM(H$8:H201),IF(G202="IV",$K202-SUM(H$8:H201),IF(G202="V",1-SUM(H$8:H201)," ")))))</f>
        <v xml:space="preserve"> </v>
      </c>
      <c r="I202" s="66" t="str">
        <f t="shared" si="71"/>
        <v/>
      </c>
      <c r="J202" s="61" t="str">
        <f>IF(I202="A",$K202,IF(I202="B",$K202-SUM(J$8:J201),IF(I202="C",$K202-SUM(J$8:J201),IF(I202="D",$K202-SUM(J$8:J201),IF(I202="E",1-SUM(J$8:J201)," ")))))</f>
        <v xml:space="preserve"> </v>
      </c>
      <c r="K202" s="58">
        <f>IF(C$4=0,0,(SUM(D$8:D202)/C$4))</f>
        <v>0</v>
      </c>
      <c r="L202" s="62" t="str">
        <f t="shared" si="67"/>
        <v xml:space="preserve"> </v>
      </c>
      <c r="M202" s="58" t="str">
        <f>IF(U202=2,K202,IF(W202=2,K202-SUM(M$8:M201),IF(X202=2,K202-SUM(M$8:M201),IF(X201=2,1-SUM(M$8:M201)," "))))</f>
        <v xml:space="preserve"> </v>
      </c>
      <c r="N202" s="58" t="str">
        <f t="shared" si="72"/>
        <v xml:space="preserve"> </v>
      </c>
      <c r="P202" s="58" t="str">
        <f>IF(O202="Plus",$K202,IF(O202="Basis",$K202-SUM(P$8:P201),IF(O202="Breedte",$K202-SUM(P$8:P201),IF(O201="Breedte",1-SUM(P$8:P201)," "))))</f>
        <v xml:space="preserve"> </v>
      </c>
      <c r="Q202" s="56" t="str">
        <f t="shared" si="66"/>
        <v/>
      </c>
      <c r="R202" s="196">
        <f t="shared" si="73"/>
        <v>160</v>
      </c>
      <c r="S202" s="1">
        <f t="shared" ref="S202:S265" si="82">C202</f>
        <v>295</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295</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4">
        <f t="shared" si="68"/>
        <v>0</v>
      </c>
      <c r="B203" s="64">
        <f t="shared" si="69"/>
        <v>0</v>
      </c>
      <c r="C203" s="57">
        <f t="shared" si="81"/>
        <v>294</v>
      </c>
      <c r="F203" s="59">
        <f>IF(C203&lt;C$6,0,VLOOKUP(C203,index!$A:$M,13,0))</f>
        <v>160</v>
      </c>
      <c r="G203" s="57" t="str">
        <f t="shared" si="70"/>
        <v/>
      </c>
      <c r="H203" s="58" t="str">
        <f>IF(G203="I",$K203,IF(G203="II",$K203-SUM(H$8:H202),IF(G203="III",$K203-SUM(H$8:H202),IF(G203="IV",$K203-SUM(H$8:H202),IF(G203="V",1-SUM(H$8:H202)," ")))))</f>
        <v xml:space="preserve"> </v>
      </c>
      <c r="I203" s="66" t="str">
        <f t="shared" si="71"/>
        <v/>
      </c>
      <c r="J203" s="61" t="str">
        <f>IF(I203="A",$K203,IF(I203="B",$K203-SUM(J$8:J202),IF(I203="C",$K203-SUM(J$8:J202),IF(I203="D",$K203-SUM(J$8:J202),IF(I203="E",1-SUM(J$8:J202)," ")))))</f>
        <v xml:space="preserve"> </v>
      </c>
      <c r="K203" s="58">
        <f>IF(C$4=0,0,(SUM(D$8:D203)/C$4))</f>
        <v>0</v>
      </c>
      <c r="L203" s="62" t="str">
        <f t="shared" si="67"/>
        <v xml:space="preserve"> </v>
      </c>
      <c r="M203" s="58" t="str">
        <f>IF(U203=2,K203,IF(W203=2,K203-SUM(M$8:M202),IF(X203=2,K203-SUM(M$8:M202),IF(X202=2,1-SUM(M$8:M202)," "))))</f>
        <v xml:space="preserve"> </v>
      </c>
      <c r="N203" s="58" t="str">
        <f t="shared" si="72"/>
        <v xml:space="preserve"> </v>
      </c>
      <c r="P203" s="58" t="str">
        <f>IF(O203="Plus",$K203,IF(O203="Basis",$K203-SUM(P$8:P202),IF(O203="Breedte",$K203-SUM(P$8:P202),IF(O202="Breedte",1-SUM(P$8:P202)," "))))</f>
        <v xml:space="preserve"> </v>
      </c>
      <c r="Q203" s="56" t="str">
        <f t="shared" si="66"/>
        <v/>
      </c>
      <c r="R203" s="196">
        <f t="shared" si="73"/>
        <v>160</v>
      </c>
      <c r="S203" s="1">
        <f t="shared" si="82"/>
        <v>294</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294</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4">
        <f t="shared" si="68"/>
        <v>0</v>
      </c>
      <c r="B204" s="64">
        <f t="shared" si="69"/>
        <v>0</v>
      </c>
      <c r="C204" s="57">
        <f t="shared" si="81"/>
        <v>293</v>
      </c>
      <c r="F204" s="59">
        <f>IF(C204&lt;C$6,0,VLOOKUP(C204,index!$A:$M,13,0))</f>
        <v>159</v>
      </c>
      <c r="G204" s="57" t="str">
        <f t="shared" si="70"/>
        <v/>
      </c>
      <c r="H204" s="58" t="str">
        <f>IF(G204="I",$K204,IF(G204="II",$K204-SUM(H$8:H203),IF(G204="III",$K204-SUM(H$8:H203),IF(G204="IV",$K204-SUM(H$8:H203),IF(G204="V",1-SUM(H$8:H203)," ")))))</f>
        <v xml:space="preserve"> </v>
      </c>
      <c r="I204" s="66" t="str">
        <f t="shared" si="71"/>
        <v/>
      </c>
      <c r="J204" s="61" t="str">
        <f>IF(I204="A",$K204,IF(I204="B",$K204-SUM(J$8:J203),IF(I204="C",$K204-SUM(J$8:J203),IF(I204="D",$K204-SUM(J$8:J203),IF(I204="E",1-SUM(J$8:J203)," ")))))</f>
        <v xml:space="preserve"> </v>
      </c>
      <c r="K204" s="58">
        <f>IF(C$4=0,0,(SUM(D$8:D204)/C$4))</f>
        <v>0</v>
      </c>
      <c r="L204" s="62" t="str">
        <f t="shared" si="67"/>
        <v xml:space="preserve"> </v>
      </c>
      <c r="M204" s="58" t="str">
        <f>IF(U204=2,K204,IF(W204=2,K204-SUM(M$8:M203),IF(X204=2,K204-SUM(M$8:M203),IF(X203=2,1-SUM(M$8:M203)," "))))</f>
        <v xml:space="preserve"> </v>
      </c>
      <c r="N204" s="58" t="str">
        <f t="shared" si="72"/>
        <v xml:space="preserve"> </v>
      </c>
      <c r="P204" s="58" t="str">
        <f>IF(O204="Plus",$K204,IF(O204="Basis",$K204-SUM(P$8:P203),IF(O204="Breedte",$K204-SUM(P$8:P203),IF(O203="Breedte",1-SUM(P$8:P203)," "))))</f>
        <v xml:space="preserve"> </v>
      </c>
      <c r="Q204" s="56" t="str">
        <f t="shared" si="66"/>
        <v/>
      </c>
      <c r="R204" s="196">
        <f t="shared" si="73"/>
        <v>159</v>
      </c>
      <c r="S204" s="1">
        <f t="shared" si="82"/>
        <v>293</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293</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4">
        <f t="shared" si="68"/>
        <v>0</v>
      </c>
      <c r="B205" s="64">
        <f t="shared" si="69"/>
        <v>0</v>
      </c>
      <c r="C205" s="57">
        <f t="shared" si="81"/>
        <v>292</v>
      </c>
      <c r="F205" s="59">
        <f>IF(C205&lt;C$6,0,VLOOKUP(C205,index!$A:$M,13,0))</f>
        <v>158</v>
      </c>
      <c r="G205" s="57" t="str">
        <f t="shared" si="70"/>
        <v/>
      </c>
      <c r="H205" s="58" t="str">
        <f>IF(G205="I",$K205,IF(G205="II",$K205-SUM(H$8:H204),IF(G205="III",$K205-SUM(H$8:H204),IF(G205="IV",$K205-SUM(H$8:H204),IF(G205="V",1-SUM(H$8:H204)," ")))))</f>
        <v xml:space="preserve"> </v>
      </c>
      <c r="I205" s="66" t="str">
        <f t="shared" si="71"/>
        <v/>
      </c>
      <c r="J205" s="61" t="str">
        <f>IF(I205="A",$K205,IF(I205="B",$K205-SUM(J$8:J204),IF(I205="C",$K205-SUM(J$8:J204),IF(I205="D",$K205-SUM(J$8:J204),IF(I205="E",1-SUM(J$8:J204)," ")))))</f>
        <v xml:space="preserve"> </v>
      </c>
      <c r="K205" s="58">
        <f>IF(C$4=0,0,(SUM(D$8:D205)/C$4))</f>
        <v>0</v>
      </c>
      <c r="L205" s="62" t="str">
        <f t="shared" si="67"/>
        <v xml:space="preserve"> </v>
      </c>
      <c r="M205" s="58" t="str">
        <f>IF(U205=2,K205,IF(W205=2,K205-SUM(M$8:M204),IF(X205=2,K205-SUM(M$8:M204),IF(X204=2,1-SUM(M$8:M204)," "))))</f>
        <v xml:space="preserve"> </v>
      </c>
      <c r="N205" s="58" t="str">
        <f t="shared" si="72"/>
        <v xml:space="preserve"> </v>
      </c>
      <c r="P205" s="58" t="str">
        <f>IF(O205="Plus",$K205,IF(O205="Basis",$K205-SUM(P$8:P204),IF(O205="Breedte",$K205-SUM(P$8:P204),IF(O204="Breedte",1-SUM(P$8:P204)," "))))</f>
        <v xml:space="preserve"> </v>
      </c>
      <c r="Q205" s="56" t="str">
        <f t="shared" si="66"/>
        <v/>
      </c>
      <c r="R205" s="196">
        <f t="shared" si="73"/>
        <v>158</v>
      </c>
      <c r="S205" s="1">
        <f t="shared" si="82"/>
        <v>292</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292</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4">
        <f t="shared" si="68"/>
        <v>0</v>
      </c>
      <c r="B206" s="64">
        <f t="shared" si="69"/>
        <v>0</v>
      </c>
      <c r="C206" s="57">
        <f t="shared" si="81"/>
        <v>291</v>
      </c>
      <c r="F206" s="59">
        <f>IF(C206&lt;C$6,0,VLOOKUP(C206,index!$A:$M,13,0))</f>
        <v>158</v>
      </c>
      <c r="G206" s="57" t="str">
        <f t="shared" si="70"/>
        <v/>
      </c>
      <c r="H206" s="58" t="str">
        <f>IF(G206="I",$K206,IF(G206="II",$K206-SUM(H$8:H205),IF(G206="III",$K206-SUM(H$8:H205),IF(G206="IV",$K206-SUM(H$8:H205),IF(G206="V",1-SUM(H$8:H205)," ")))))</f>
        <v xml:space="preserve"> </v>
      </c>
      <c r="I206" s="66" t="str">
        <f t="shared" si="71"/>
        <v/>
      </c>
      <c r="J206" s="61" t="str">
        <f>IF(I206="A",$K206,IF(I206="B",$K206-SUM(J$8:J205),IF(I206="C",$K206-SUM(J$8:J205),IF(I206="D",$K206-SUM(J$8:J205),IF(I206="E",1-SUM(J$8:J205)," ")))))</f>
        <v xml:space="preserve"> </v>
      </c>
      <c r="K206" s="58">
        <f>IF(C$4=0,0,(SUM(D$8:D206)/C$4))</f>
        <v>0</v>
      </c>
      <c r="L206" s="62" t="str">
        <f t="shared" si="67"/>
        <v xml:space="preserve"> </v>
      </c>
      <c r="M206" s="58" t="str">
        <f>IF(U206=2,K206,IF(W206=2,K206-SUM(M$8:M205),IF(X206=2,K206-SUM(M$8:M205),IF(X205=2,1-SUM(M$8:M205)," "))))</f>
        <v xml:space="preserve"> </v>
      </c>
      <c r="N206" s="58" t="str">
        <f t="shared" si="72"/>
        <v xml:space="preserve"> </v>
      </c>
      <c r="P206" s="58" t="str">
        <f>IF(O206="Plus",$K206,IF(O206="Basis",$K206-SUM(P$8:P205),IF(O206="Breedte",$K206-SUM(P$8:P205),IF(O205="Breedte",1-SUM(P$8:P205)," "))))</f>
        <v xml:space="preserve"> </v>
      </c>
      <c r="Q206" s="56" t="str">
        <f t="shared" ref="Q206:Q208" si="87">IF(L205="plus",IF(E206=0,"",CONCATENATE(E206,",")),IF(L205="basis",IF(E206=0,"",CONCATENATE(E206,",")),CONCATENATE(Q205,IF(E206=0,"",CONCATENATE(E206,", ")))))</f>
        <v/>
      </c>
      <c r="R206" s="196">
        <f t="shared" si="73"/>
        <v>158</v>
      </c>
      <c r="S206" s="1">
        <f t="shared" si="82"/>
        <v>291</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291</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4">
        <f t="shared" si="68"/>
        <v>0</v>
      </c>
      <c r="B207" s="64">
        <f t="shared" si="69"/>
        <v>0</v>
      </c>
      <c r="C207" s="57">
        <f t="shared" si="81"/>
        <v>290</v>
      </c>
      <c r="F207" s="59">
        <f>IF(C207&lt;C$6,0,VLOOKUP(C207,index!$A:$M,13,0))</f>
        <v>157</v>
      </c>
      <c r="G207" s="57" t="str">
        <f t="shared" si="70"/>
        <v/>
      </c>
      <c r="H207" s="58" t="str">
        <f>IF(G207="I",$K207,IF(G207="II",$K207-SUM(H$8:H206),IF(G207="III",$K207-SUM(H$8:H206),IF(G207="IV",$K207-SUM(H$8:H206),IF(G207="V",1-SUM(H$8:H206)," ")))))</f>
        <v xml:space="preserve"> </v>
      </c>
      <c r="I207" s="66" t="str">
        <f t="shared" si="71"/>
        <v/>
      </c>
      <c r="J207" s="61" t="str">
        <f>IF(I207="A",$K207,IF(I207="B",$K207-SUM(J$8:J206),IF(I207="C",$K207-SUM(J$8:J206),IF(I207="D",$K207-SUM(J$8:J206),IF(I207="E",1-SUM(J$8:J206)," ")))))</f>
        <v xml:space="preserve"> </v>
      </c>
      <c r="K207" s="58">
        <f>IF(C$4=0,0,(SUM(D$8:D207)/C$4))</f>
        <v>0</v>
      </c>
      <c r="L207" s="62" t="str">
        <f t="shared" si="67"/>
        <v xml:space="preserve"> </v>
      </c>
      <c r="M207" s="58" t="str">
        <f>IF(U207=2,K207,IF(W207=2,K207-SUM(M$8:M206),IF(X207=2,K207-SUM(M$8:M206),IF(X206=2,1-SUM(M$8:M206)," "))))</f>
        <v xml:space="preserve"> </v>
      </c>
      <c r="N207" s="58" t="str">
        <f t="shared" si="72"/>
        <v xml:space="preserve"> </v>
      </c>
      <c r="P207" s="58" t="str">
        <f>IF(O207="Plus",$K207,IF(O207="Basis",$K207-SUM(P$8:P206),IF(O207="Breedte",$K207-SUM(P$8:P206),IF(O206="Breedte",1-SUM(P$8:P206)," "))))</f>
        <v xml:space="preserve"> </v>
      </c>
      <c r="Q207" s="56" t="str">
        <f t="shared" si="87"/>
        <v/>
      </c>
      <c r="R207" s="196">
        <f t="shared" si="73"/>
        <v>157</v>
      </c>
      <c r="S207" s="1">
        <f t="shared" si="82"/>
        <v>290</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290</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4">
        <f t="shared" si="68"/>
        <v>0</v>
      </c>
      <c r="B208" s="64">
        <f t="shared" si="69"/>
        <v>0</v>
      </c>
      <c r="C208" s="57">
        <f t="shared" si="81"/>
        <v>289</v>
      </c>
      <c r="F208" s="59">
        <f>IF(C208&lt;C$6,0,VLOOKUP(C208,index!$A:$M,13,0))</f>
        <v>157</v>
      </c>
      <c r="G208" s="57" t="str">
        <f t="shared" si="70"/>
        <v/>
      </c>
      <c r="H208" s="58" t="str">
        <f>IF(G208="I",$K208,IF(G208="II",$K208-SUM(H$8:H207),IF(G208="III",$K208-SUM(H$8:H207),IF(G208="IV",$K208-SUM(H$8:H207),IF(G208="V",1-SUM(H$8:H207)," ")))))</f>
        <v xml:space="preserve"> </v>
      </c>
      <c r="I208" s="66" t="str">
        <f t="shared" si="71"/>
        <v/>
      </c>
      <c r="J208" s="61" t="str">
        <f>IF(I208="A",$K208,IF(I208="B",$K208-SUM(J$8:J207),IF(I208="C",$K208-SUM(J$8:J207),IF(I208="D",$K208-SUM(J$8:J207),IF(I208="E",1-SUM(J$8:J207)," ")))))</f>
        <v xml:space="preserve"> </v>
      </c>
      <c r="K208" s="58">
        <f>IF(C$4=0,0,(SUM(D$8:D208)/C$4))</f>
        <v>0</v>
      </c>
      <c r="L208" s="62" t="str">
        <f t="shared" si="67"/>
        <v xml:space="preserve"> </v>
      </c>
      <c r="M208" s="58" t="str">
        <f>IF(U208=2,K208,IF(W208=2,K208-SUM(M$8:M207),IF(X208=2,K208-SUM(M$8:M207),IF(X207=2,1-SUM(M$8:M207)," "))))</f>
        <v xml:space="preserve"> </v>
      </c>
      <c r="N208" s="58" t="str">
        <f t="shared" si="72"/>
        <v xml:space="preserve"> </v>
      </c>
      <c r="P208" s="58" t="str">
        <f>IF(O208="Plus",$K208,IF(O208="Basis",$K208-SUM(P$8:P207),IF(O208="Breedte",$K208-SUM(P$8:P207),IF(O207="Breedte",1-SUM(P$8:P207)," "))))</f>
        <v xml:space="preserve"> </v>
      </c>
      <c r="Q208" s="56" t="str">
        <f t="shared" si="87"/>
        <v/>
      </c>
      <c r="R208" s="196">
        <f t="shared" si="73"/>
        <v>157</v>
      </c>
      <c r="S208" s="1">
        <f t="shared" si="82"/>
        <v>289</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289</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4">
        <f t="shared" si="68"/>
        <v>0</v>
      </c>
      <c r="B209" s="64">
        <f t="shared" si="69"/>
        <v>0</v>
      </c>
      <c r="C209" s="57">
        <f t="shared" si="81"/>
        <v>288</v>
      </c>
      <c r="F209" s="59">
        <f>IF(C209&lt;C$6,0,VLOOKUP(C209,index!$A:$M,13,0))</f>
        <v>156</v>
      </c>
      <c r="G209" s="57" t="str">
        <f t="shared" si="70"/>
        <v/>
      </c>
      <c r="H209" s="58" t="str">
        <f>IF(G209="I",$K209,IF(G209="II",$K209-SUM(H$8:H208),IF(G209="III",$K209-SUM(H$8:H208),IF(G209="IV",$K209-SUM(H$8:H208),IF(G209="V",1-SUM(H$8:H208)," ")))))</f>
        <v xml:space="preserve"> </v>
      </c>
      <c r="I209" s="66" t="str">
        <f t="shared" si="71"/>
        <v/>
      </c>
      <c r="J209" s="61" t="str">
        <f>IF(I209="A",$K209,IF(I209="B",$K209-SUM(J$8:J208),IF(I209="C",$K209-SUM(J$8:J208),IF(I209="D",$K209-SUM(J$8:J208),IF(I209="E",1-SUM(J$8:J208)," ")))))</f>
        <v xml:space="preserve"> </v>
      </c>
      <c r="L209" s="62" t="str">
        <f t="shared" si="67"/>
        <v xml:space="preserve"> </v>
      </c>
      <c r="P209" s="58" t="str">
        <f>IF(O209="Plus",$K209,IF(O209="Basis",$K209-SUM(P$8:P208),IF(O209="Breedte",$K209-SUM(P$8:P208),IF(O208="Breedte",1-SUM(P$8:P208)," "))))</f>
        <v xml:space="preserve"> </v>
      </c>
      <c r="Q209" s="56" t="str">
        <f t="shared" ref="Q209:Q272" si="88">IF(L208="plus",CONCATENATE(E209,", "),IF(L208="basis",IF(E209=0,"",CONCATENATE(E209,", ")),CONCATENATE(Q208,IF(E209=0,"",CONCATENATE(E209,", ")))))</f>
        <v/>
      </c>
      <c r="R209" s="196">
        <f t="shared" si="73"/>
        <v>156</v>
      </c>
      <c r="S209" s="1">
        <f t="shared" si="82"/>
        <v>288</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288</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4">
        <f t="shared" si="68"/>
        <v>0</v>
      </c>
      <c r="B210" s="64">
        <f t="shared" si="69"/>
        <v>0</v>
      </c>
      <c r="C210" s="57">
        <f t="shared" si="81"/>
        <v>287</v>
      </c>
      <c r="F210" s="59">
        <f>IF(C210&lt;C$6,0,VLOOKUP(C210,index!$A:$M,13,0))</f>
        <v>156</v>
      </c>
      <c r="G210" s="57" t="str">
        <f t="shared" si="70"/>
        <v/>
      </c>
      <c r="H210" s="58" t="str">
        <f>IF(G210="I",$K210,IF(G210="II",$K210-SUM(H$8:H209),IF(G210="III",$K210-SUM(H$8:H209),IF(G210="IV",$K210-SUM(H$8:H209),IF(G210="V",1-SUM(H$8:H209)," ")))))</f>
        <v xml:space="preserve"> </v>
      </c>
      <c r="I210" s="66" t="str">
        <f t="shared" si="71"/>
        <v/>
      </c>
      <c r="J210" s="61" t="str">
        <f>IF(I210="A",$K210,IF(I210="B",$K210-SUM(J$8:J209),IF(I210="C",$K210-SUM(J$8:J209),IF(I210="D",$K210-SUM(J$8:J209),IF(I210="E",1-SUM(J$8:J209)," ")))))</f>
        <v xml:space="preserve"> </v>
      </c>
      <c r="L210" s="62" t="str">
        <f t="shared" si="67"/>
        <v xml:space="preserve"> </v>
      </c>
      <c r="P210" s="58" t="str">
        <f>IF(O210="Plus",$K210,IF(O210="Basis",$K210-SUM(P$8:P209),IF(O210="Breedte",$K210-SUM(P$8:P209),IF(O209="Breedte",1-SUM(P$8:P209)," "))))</f>
        <v xml:space="preserve"> </v>
      </c>
      <c r="Q210" s="56" t="str">
        <f t="shared" si="88"/>
        <v/>
      </c>
      <c r="R210" s="196">
        <f t="shared" si="73"/>
        <v>156</v>
      </c>
      <c r="S210" s="1">
        <f t="shared" si="82"/>
        <v>287</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287</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4">
        <f t="shared" si="68"/>
        <v>0</v>
      </c>
      <c r="B211" s="64">
        <f t="shared" si="69"/>
        <v>0</v>
      </c>
      <c r="C211" s="57">
        <f t="shared" si="81"/>
        <v>286</v>
      </c>
      <c r="F211" s="59">
        <f>IF(C211&lt;C$6,0,VLOOKUP(C211,index!$A:$M,13,0))</f>
        <v>155</v>
      </c>
      <c r="G211" s="57" t="str">
        <f t="shared" si="70"/>
        <v/>
      </c>
      <c r="H211" s="58" t="str">
        <f>IF(G211="I",$K211,IF(G211="II",$K211-SUM(H$8:H210),IF(G211="III",$K211-SUM(H$8:H210),IF(G211="IV",$K211-SUM(H$8:H210),IF(G211="V",1-SUM(H$8:H210)," ")))))</f>
        <v xml:space="preserve"> </v>
      </c>
      <c r="I211" s="66" t="str">
        <f t="shared" si="71"/>
        <v/>
      </c>
      <c r="J211" s="61" t="str">
        <f>IF(I211="A",$K211,IF(I211="B",$K211-SUM(J$8:J210),IF(I211="C",$K211-SUM(J$8:J210),IF(I211="D",$K211-SUM(J$8:J210),IF(I211="E",1-SUM(J$8:J210)," ")))))</f>
        <v xml:space="preserve"> </v>
      </c>
      <c r="L211" s="62" t="str">
        <f t="shared" si="67"/>
        <v xml:space="preserve"> </v>
      </c>
      <c r="P211" s="58" t="str">
        <f>IF(O211="Plus",$K211,IF(O211="Basis",$K211-SUM(P$8:P210),IF(O211="Breedte",$K211-SUM(P$8:P210),IF(O210="Breedte",1-SUM(P$8:P210)," "))))</f>
        <v xml:space="preserve"> </v>
      </c>
      <c r="Q211" s="56" t="str">
        <f t="shared" si="88"/>
        <v/>
      </c>
      <c r="R211" s="196">
        <f t="shared" si="73"/>
        <v>155</v>
      </c>
      <c r="S211" s="1">
        <f t="shared" si="82"/>
        <v>286</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286</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4">
        <f t="shared" si="68"/>
        <v>0</v>
      </c>
      <c r="B212" s="64">
        <f t="shared" si="69"/>
        <v>0</v>
      </c>
      <c r="C212" s="57">
        <f t="shared" si="81"/>
        <v>285</v>
      </c>
      <c r="F212" s="59">
        <f>IF(C212&lt;C$6,0,VLOOKUP(C212,index!$A:$M,13,0))</f>
        <v>154</v>
      </c>
      <c r="G212" s="57" t="str">
        <f t="shared" si="70"/>
        <v/>
      </c>
      <c r="H212" s="58" t="str">
        <f>IF(G212="I",$K212,IF(G212="II",$K212-SUM(H$8:H211),IF(G212="III",$K212-SUM(H$8:H211),IF(G212="IV",$K212-SUM(H$8:H211),IF(G212="V",1-SUM(H$8:H211)," ")))))</f>
        <v xml:space="preserve"> </v>
      </c>
      <c r="I212" s="66" t="str">
        <f t="shared" si="71"/>
        <v/>
      </c>
      <c r="J212" s="61" t="str">
        <f>IF(I212="A",$K212,IF(I212="B",$K212-SUM(J$8:J211),IF(I212="C",$K212-SUM(J$8:J211),IF(I212="D",$K212-SUM(J$8:J211),IF(I212="E",1-SUM(J$8:J211)," ")))))</f>
        <v xml:space="preserve"> </v>
      </c>
      <c r="L212" s="62" t="str">
        <f t="shared" si="67"/>
        <v xml:space="preserve"> </v>
      </c>
      <c r="P212" s="58" t="str">
        <f>IF(O212="Plus",$K212,IF(O212="Basis",$K212-SUM(P$8:P211),IF(O212="Breedte",$K212-SUM(P$8:P211),IF(O211="Breedte",1-SUM(P$8:P211)," "))))</f>
        <v xml:space="preserve"> </v>
      </c>
      <c r="Q212" s="56" t="str">
        <f t="shared" si="88"/>
        <v/>
      </c>
      <c r="R212" s="196">
        <f t="shared" si="73"/>
        <v>154</v>
      </c>
      <c r="S212" s="1">
        <f t="shared" si="82"/>
        <v>285</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285</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4">
        <f t="shared" si="68"/>
        <v>0</v>
      </c>
      <c r="B213" s="64">
        <f t="shared" si="69"/>
        <v>0</v>
      </c>
      <c r="C213" s="57">
        <f t="shared" si="81"/>
        <v>284</v>
      </c>
      <c r="F213" s="59">
        <f>IF(C213&lt;C$6,0,VLOOKUP(C213,index!$A:$M,13,0))</f>
        <v>154</v>
      </c>
      <c r="G213" s="57" t="str">
        <f t="shared" si="70"/>
        <v/>
      </c>
      <c r="H213" s="58" t="str">
        <f>IF(G213="I",$K213,IF(G213="II",$K213-SUM(H$8:H212),IF(G213="III",$K213-SUM(H$8:H212),IF(G213="IV",$K213-SUM(H$8:H212),IF(G213="V",1-SUM(H$8:H212)," ")))))</f>
        <v xml:space="preserve"> </v>
      </c>
      <c r="I213" s="66" t="str">
        <f t="shared" si="71"/>
        <v/>
      </c>
      <c r="J213" s="61" t="str">
        <f>IF(I213="A",$K213,IF(I213="B",$K213-SUM(J$8:J212),IF(I213="C",$K213-SUM(J$8:J212),IF(I213="D",$K213-SUM(J$8:J212),IF(I213="E",1-SUM(J$8:J212)," ")))))</f>
        <v xml:space="preserve"> </v>
      </c>
      <c r="L213" s="62" t="str">
        <f t="shared" si="67"/>
        <v xml:space="preserve"> </v>
      </c>
      <c r="P213" s="58" t="str">
        <f>IF(O213="Plus",$K213,IF(O213="Basis",$K213-SUM(P$8:P212),IF(O213="Breedte",$K213-SUM(P$8:P212),IF(O212="Breedte",1-SUM(P$8:P212)," "))))</f>
        <v xml:space="preserve"> </v>
      </c>
      <c r="Q213" s="56" t="str">
        <f t="shared" si="88"/>
        <v/>
      </c>
      <c r="R213" s="196">
        <f t="shared" si="73"/>
        <v>154</v>
      </c>
      <c r="S213" s="1">
        <f t="shared" si="82"/>
        <v>284</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284</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4">
        <f t="shared" si="68"/>
        <v>0</v>
      </c>
      <c r="B214" s="64">
        <f t="shared" si="69"/>
        <v>0</v>
      </c>
      <c r="C214" s="57">
        <f t="shared" si="81"/>
        <v>283</v>
      </c>
      <c r="F214" s="59">
        <f>IF(C214&lt;C$6,0,VLOOKUP(C214,index!$A:$M,13,0))</f>
        <v>153</v>
      </c>
      <c r="G214" s="57" t="str">
        <f t="shared" si="70"/>
        <v/>
      </c>
      <c r="H214" s="58" t="str">
        <f>IF(G214="I",$K214,IF(G214="II",$K214-SUM(H$8:H213),IF(G214="III",$K214-SUM(H$8:H213),IF(G214="IV",$K214-SUM(H$8:H213),IF(G214="V",1-SUM(H$8:H213)," ")))))</f>
        <v xml:space="preserve"> </v>
      </c>
      <c r="I214" s="66" t="str">
        <f t="shared" si="71"/>
        <v/>
      </c>
      <c r="J214" s="61" t="str">
        <f>IF(I214="A",$K214,IF(I214="B",$K214-SUM(J$8:J213),IF(I214="C",$K214-SUM(J$8:J213),IF(I214="D",$K214-SUM(J$8:J213),IF(I214="E",1-SUM(J$8:J213)," ")))))</f>
        <v xml:space="preserve"> </v>
      </c>
      <c r="L214" s="62" t="str">
        <f t="shared" si="67"/>
        <v xml:space="preserve"> </v>
      </c>
      <c r="P214" s="58" t="str">
        <f>IF(O214="Plus",$K214,IF(O214="Basis",$K214-SUM(P$8:P213),IF(O214="Breedte",$K214-SUM(P$8:P213),IF(O213="Breedte",1-SUM(P$8:P213)," "))))</f>
        <v xml:space="preserve"> </v>
      </c>
      <c r="Q214" s="56" t="str">
        <f t="shared" si="88"/>
        <v/>
      </c>
      <c r="R214" s="196">
        <f t="shared" si="73"/>
        <v>153</v>
      </c>
      <c r="S214" s="1">
        <f t="shared" si="82"/>
        <v>283</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283</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4">
        <f t="shared" si="68"/>
        <v>0</v>
      </c>
      <c r="B215" s="64">
        <f t="shared" si="69"/>
        <v>0</v>
      </c>
      <c r="C215" s="57">
        <f t="shared" si="81"/>
        <v>282</v>
      </c>
      <c r="F215" s="59">
        <f>IF(C215&lt;C$6,0,VLOOKUP(C215,index!$A:$M,13,0))</f>
        <v>153</v>
      </c>
      <c r="G215" s="57" t="str">
        <f t="shared" si="70"/>
        <v/>
      </c>
      <c r="H215" s="58" t="str">
        <f>IF(G215="I",$K215,IF(G215="II",$K215-SUM(H$8:H214),IF(G215="III",$K215-SUM(H$8:H214),IF(G215="IV",$K215-SUM(H$8:H214),IF(G215="V",1-SUM(H$8:H214)," ")))))</f>
        <v xml:space="preserve"> </v>
      </c>
      <c r="I215" s="66" t="str">
        <f t="shared" si="71"/>
        <v/>
      </c>
      <c r="J215" s="61" t="str">
        <f>IF(I215="A",$K215,IF(I215="B",$K215-SUM(J$8:J214),IF(I215="C",$K215-SUM(J$8:J214),IF(I215="D",$K215-SUM(J$8:J214),IF(I215="E",1-SUM(J$8:J214)," ")))))</f>
        <v xml:space="preserve"> </v>
      </c>
      <c r="L215" s="62" t="str">
        <f t="shared" si="67"/>
        <v xml:space="preserve"> </v>
      </c>
      <c r="P215" s="58" t="str">
        <f>IF(O215="Plus",$K215,IF(O215="Basis",$K215-SUM(P$8:P214),IF(O215="Breedte",$K215-SUM(P$8:P214),IF(O214="Breedte",1-SUM(P$8:P214)," "))))</f>
        <v xml:space="preserve"> </v>
      </c>
      <c r="Q215" s="56" t="str">
        <f t="shared" si="88"/>
        <v/>
      </c>
      <c r="R215" s="196">
        <f t="shared" si="73"/>
        <v>153</v>
      </c>
      <c r="S215" s="1">
        <f t="shared" si="82"/>
        <v>282</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282</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4">
        <f t="shared" si="68"/>
        <v>0</v>
      </c>
      <c r="B216" s="64">
        <f t="shared" si="69"/>
        <v>0</v>
      </c>
      <c r="C216" s="57">
        <f t="shared" si="81"/>
        <v>281</v>
      </c>
      <c r="F216" s="59">
        <f>IF(C216&lt;C$6,0,VLOOKUP(C216,index!$A:$M,13,0))</f>
        <v>152</v>
      </c>
      <c r="G216" s="57" t="str">
        <f t="shared" si="70"/>
        <v/>
      </c>
      <c r="H216" s="58" t="str">
        <f>IF(G216="I",$K216,IF(G216="II",$K216-SUM(H$8:H215),IF(G216="III",$K216-SUM(H$8:H215),IF(G216="IV",$K216-SUM(H$8:H215),IF(G216="V",1-SUM(H$8:H215)," ")))))</f>
        <v xml:space="preserve"> </v>
      </c>
      <c r="I216" s="66" t="str">
        <f t="shared" si="71"/>
        <v/>
      </c>
      <c r="J216" s="61" t="str">
        <f>IF(I216="A",$K216,IF(I216="B",$K216-SUM(J$8:J215),IF(I216="C",$K216-SUM(J$8:J215),IF(I216="D",$K216-SUM(J$8:J215),IF(I216="E",1-SUM(J$8:J215)," ")))))</f>
        <v xml:space="preserve"> </v>
      </c>
      <c r="L216" s="62" t="str">
        <f t="shared" si="67"/>
        <v xml:space="preserve"> </v>
      </c>
      <c r="P216" s="58" t="str">
        <f>IF(O216="Plus",$K216,IF(O216="Basis",$K216-SUM(P$8:P215),IF(O216="Breedte",$K216-SUM(P$8:P215),IF(O215="Breedte",1-SUM(P$8:P215)," "))))</f>
        <v xml:space="preserve"> </v>
      </c>
      <c r="Q216" s="56" t="str">
        <f t="shared" si="88"/>
        <v/>
      </c>
      <c r="R216" s="196">
        <f t="shared" si="73"/>
        <v>152</v>
      </c>
      <c r="S216" s="1">
        <f t="shared" si="82"/>
        <v>281</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281</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4">
        <f t="shared" si="68"/>
        <v>0</v>
      </c>
      <c r="B217" s="64">
        <f t="shared" si="69"/>
        <v>0</v>
      </c>
      <c r="C217" s="57">
        <f t="shared" si="81"/>
        <v>280</v>
      </c>
      <c r="F217" s="59">
        <f>IF(C217&lt;C$6,0,VLOOKUP(C217,index!$A:$M,13,0))</f>
        <v>152</v>
      </c>
      <c r="G217" s="57" t="str">
        <f t="shared" si="70"/>
        <v/>
      </c>
      <c r="H217" s="58" t="str">
        <f>IF(G217="I",$K217,IF(G217="II",$K217-SUM(H$8:H216),IF(G217="III",$K217-SUM(H$8:H216),IF(G217="IV",$K217-SUM(H$8:H216),IF(G217="V",1-SUM(H$8:H216)," ")))))</f>
        <v xml:space="preserve"> </v>
      </c>
      <c r="I217" s="66" t="str">
        <f t="shared" si="71"/>
        <v/>
      </c>
      <c r="J217" s="61" t="str">
        <f>IF(I217="A",$K217,IF(I217="B",$K217-SUM(J$8:J216),IF(I217="C",$K217-SUM(J$8:J216),IF(I217="D",$K217-SUM(J$8:J216),IF(I217="E",1-SUM(J$8:J216)," ")))))</f>
        <v xml:space="preserve"> </v>
      </c>
      <c r="L217" s="62" t="str">
        <f t="shared" si="67"/>
        <v xml:space="preserve"> </v>
      </c>
      <c r="P217" s="58" t="str">
        <f>IF(O217="Plus",$K217,IF(O217="Basis",$K217-SUM(P$8:P216),IF(O217="Breedte",$K217-SUM(P$8:P216),IF(O216="Breedte",1-SUM(P$8:P216)," "))))</f>
        <v xml:space="preserve"> </v>
      </c>
      <c r="Q217" s="56" t="str">
        <f t="shared" si="88"/>
        <v/>
      </c>
      <c r="R217" s="196">
        <f t="shared" si="73"/>
        <v>152</v>
      </c>
      <c r="S217" s="1">
        <f t="shared" si="82"/>
        <v>280</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280</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4">
        <f t="shared" si="68"/>
        <v>0</v>
      </c>
      <c r="B218" s="64">
        <f t="shared" si="69"/>
        <v>0</v>
      </c>
      <c r="C218" s="57">
        <f t="shared" si="81"/>
        <v>279</v>
      </c>
      <c r="F218" s="59">
        <f>IF(C218&lt;C$6,0,VLOOKUP(C218,index!$A:$M,13,0))</f>
        <v>151</v>
      </c>
      <c r="G218" s="57" t="str">
        <f t="shared" si="70"/>
        <v/>
      </c>
      <c r="H218" s="58" t="str">
        <f>IF(G218="I",$K218,IF(G218="II",$K218-SUM(H$8:H217),IF(G218="III",$K218-SUM(H$8:H217),IF(G218="IV",$K218-SUM(H$8:H217),IF(G218="V",1-SUM(H$8:H217)," ")))))</f>
        <v xml:space="preserve"> </v>
      </c>
      <c r="I218" s="66" t="str">
        <f t="shared" si="71"/>
        <v/>
      </c>
      <c r="L218" s="62" t="str">
        <f t="shared" si="67"/>
        <v xml:space="preserve"> </v>
      </c>
      <c r="P218" s="58" t="str">
        <f>IF(O218="Plus",$K218,IF(O218="Basis",$K218-SUM(P$8:P217),IF(O218="Breedte",$K218-SUM(P$8:P217),IF(O217="Breedte",1-SUM(P$8:P217)," "))))</f>
        <v xml:space="preserve"> </v>
      </c>
      <c r="Q218" s="56" t="str">
        <f t="shared" si="88"/>
        <v/>
      </c>
      <c r="R218" s="196">
        <f t="shared" si="73"/>
        <v>151</v>
      </c>
      <c r="S218" s="1">
        <f t="shared" si="82"/>
        <v>279</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279</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4">
        <f t="shared" si="68"/>
        <v>0</v>
      </c>
      <c r="B219" s="64">
        <f t="shared" si="69"/>
        <v>0</v>
      </c>
      <c r="C219" s="57">
        <f t="shared" si="81"/>
        <v>278</v>
      </c>
      <c r="F219" s="59">
        <f>IF(C219&lt;C$6,0,VLOOKUP(C219,index!$A:$M,13,0))</f>
        <v>151</v>
      </c>
      <c r="G219" s="57" t="str">
        <f t="shared" si="70"/>
        <v/>
      </c>
      <c r="H219" s="58" t="str">
        <f>IF(G219="I",$K219,IF(G219="II",$K219-SUM(H$8:H218),IF(G219="III",$K219-SUM(H$8:H218),IF(G219="IV",$K219-SUM(H$8:H218),IF(G219="V",1-SUM(H$8:H218)," ")))))</f>
        <v xml:space="preserve"> </v>
      </c>
      <c r="I219" s="66" t="str">
        <f t="shared" si="71"/>
        <v/>
      </c>
      <c r="L219" s="62" t="str">
        <f t="shared" si="67"/>
        <v xml:space="preserve"> </v>
      </c>
      <c r="P219" s="58" t="str">
        <f>IF(O219="Plus",$K219,IF(O219="Basis",$K219-SUM(P$8:P218),IF(O219="Breedte",$K219-SUM(P$8:P218),IF(O218="Breedte",1-SUM(P$8:P218)," "))))</f>
        <v xml:space="preserve"> </v>
      </c>
      <c r="Q219" s="56" t="str">
        <f t="shared" si="88"/>
        <v/>
      </c>
      <c r="R219" s="196">
        <f t="shared" si="73"/>
        <v>151</v>
      </c>
      <c r="S219" s="1">
        <f t="shared" si="82"/>
        <v>278</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278</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4">
        <f t="shared" si="68"/>
        <v>0</v>
      </c>
      <c r="B220" s="64">
        <f t="shared" si="69"/>
        <v>0</v>
      </c>
      <c r="C220" s="57">
        <f t="shared" si="81"/>
        <v>277</v>
      </c>
      <c r="F220" s="59">
        <f>IF(C220&lt;C$6,0,VLOOKUP(C220,index!$A:$M,13,0))</f>
        <v>150</v>
      </c>
      <c r="G220" s="57" t="str">
        <f t="shared" si="70"/>
        <v/>
      </c>
      <c r="H220" s="58" t="str">
        <f>IF(G220="I",$K220,IF(G220="II",$K220-SUM(H$8:H219),IF(G220="III",$K220-SUM(H$8:H219),IF(G220="IV",$K220-SUM(H$8:H219),IF(G220="V",1-SUM(H$8:H219)," ")))))</f>
        <v xml:space="preserve"> </v>
      </c>
      <c r="I220" s="66" t="str">
        <f t="shared" si="71"/>
        <v/>
      </c>
      <c r="L220" s="62" t="str">
        <f t="shared" si="67"/>
        <v xml:space="preserve"> </v>
      </c>
      <c r="P220" s="58" t="str">
        <f>IF(O220="Plus",$K220,IF(O220="Basis",$K220-SUM(P$8:P219),IF(O220="Breedte",$K220-SUM(P$8:P219),IF(O219="Breedte",1-SUM(P$8:P219)," "))))</f>
        <v xml:space="preserve"> </v>
      </c>
      <c r="Q220" s="56" t="str">
        <f t="shared" si="88"/>
        <v/>
      </c>
      <c r="R220" s="196">
        <f t="shared" si="73"/>
        <v>150</v>
      </c>
      <c r="S220" s="1">
        <f t="shared" si="82"/>
        <v>277</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277</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4">
        <f t="shared" si="68"/>
        <v>0</v>
      </c>
      <c r="B221" s="64">
        <f t="shared" si="69"/>
        <v>0</v>
      </c>
      <c r="C221" s="57">
        <f t="shared" si="81"/>
        <v>276</v>
      </c>
      <c r="F221" s="59">
        <f>IF(C221&lt;C$6,0,VLOOKUP(C221,index!$A:$M,13,0))</f>
        <v>149</v>
      </c>
      <c r="G221" s="57" t="str">
        <f t="shared" si="70"/>
        <v/>
      </c>
      <c r="H221" s="58" t="str">
        <f>IF(G221="I",$K221,IF(G221="II",$K221-SUM(H$8:H220),IF(G221="III",$K221-SUM(H$8:H220),IF(G221="IV",$K221-SUM(H$8:H220),IF(G221="V",1-SUM(H$8:H220)," ")))))</f>
        <v xml:space="preserve"> </v>
      </c>
      <c r="I221" s="66" t="str">
        <f t="shared" si="71"/>
        <v/>
      </c>
      <c r="L221" s="62" t="str">
        <f t="shared" si="67"/>
        <v xml:space="preserve"> </v>
      </c>
      <c r="P221" s="58" t="str">
        <f>IF(O221="Plus",$K221,IF(O221="Basis",$K221-SUM(P$8:P220),IF(O221="Breedte",$K221-SUM(P$8:P220),IF(O220="Breedte",1-SUM(P$8:P220)," "))))</f>
        <v xml:space="preserve"> </v>
      </c>
      <c r="Q221" s="56" t="str">
        <f t="shared" si="88"/>
        <v/>
      </c>
      <c r="R221" s="196">
        <f t="shared" si="73"/>
        <v>149</v>
      </c>
      <c r="S221" s="1">
        <f t="shared" si="82"/>
        <v>276</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276</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4">
        <f t="shared" si="68"/>
        <v>0</v>
      </c>
      <c r="B222" s="64">
        <f t="shared" si="69"/>
        <v>0</v>
      </c>
      <c r="C222" s="57">
        <f t="shared" si="81"/>
        <v>275</v>
      </c>
      <c r="F222" s="59">
        <f>IF(C222&lt;C$6,0,VLOOKUP(C222,index!$A:$M,13,0))</f>
        <v>149</v>
      </c>
      <c r="G222" s="57" t="str">
        <f t="shared" si="70"/>
        <v/>
      </c>
      <c r="H222" s="58" t="str">
        <f>IF(G222="I",$K222,IF(G222="II",$K222-SUM(H$8:H221),IF(G222="III",$K222-SUM(H$8:H221),IF(G222="IV",$K222-SUM(H$8:H221),IF(G222="V",1-SUM(H$8:H221)," ")))))</f>
        <v xml:space="preserve"> </v>
      </c>
      <c r="I222" s="66" t="str">
        <f t="shared" si="71"/>
        <v/>
      </c>
      <c r="L222" s="62" t="str">
        <f t="shared" si="67"/>
        <v xml:space="preserve"> </v>
      </c>
      <c r="P222" s="58" t="str">
        <f>IF(O222="Plus",$K222,IF(O222="Basis",$K222-SUM(P$8:P221),IF(O222="Breedte",$K222-SUM(P$8:P221),IF(O221="Breedte",1-SUM(P$8:P221)," "))))</f>
        <v xml:space="preserve"> </v>
      </c>
      <c r="Q222" s="56" t="str">
        <f t="shared" si="88"/>
        <v/>
      </c>
      <c r="R222" s="196">
        <f t="shared" si="73"/>
        <v>149</v>
      </c>
      <c r="S222" s="1">
        <f t="shared" si="82"/>
        <v>275</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275</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4">
        <f t="shared" si="68"/>
        <v>0</v>
      </c>
      <c r="B223" s="64">
        <f t="shared" si="69"/>
        <v>0</v>
      </c>
      <c r="C223" s="57">
        <f t="shared" si="81"/>
        <v>274</v>
      </c>
      <c r="F223" s="59">
        <f>IF(C223&lt;C$6,0,VLOOKUP(C223,index!$A:$M,13,0))</f>
        <v>148</v>
      </c>
      <c r="G223" s="57" t="str">
        <f t="shared" si="70"/>
        <v/>
      </c>
      <c r="H223" s="58" t="str">
        <f>IF(G223="I",$K223,IF(G223="II",$K223-SUM(H$8:H222),IF(G223="III",$K223-SUM(H$8:H222),IF(G223="IV",$K223-SUM(H$8:H222),IF(G223="V",1-SUM(H$8:H222)," ")))))</f>
        <v xml:space="preserve"> </v>
      </c>
      <c r="I223" s="66" t="str">
        <f t="shared" si="71"/>
        <v/>
      </c>
      <c r="L223" s="62" t="str">
        <f t="shared" si="67"/>
        <v xml:space="preserve"> </v>
      </c>
      <c r="P223" s="58" t="str">
        <f>IF(O223="Plus",$K223,IF(O223="Basis",$K223-SUM(P$8:P222),IF(O223="Breedte",$K223-SUM(P$8:P222),IF(O222="Breedte",1-SUM(P$8:P222)," "))))</f>
        <v xml:space="preserve"> </v>
      </c>
      <c r="Q223" s="56" t="str">
        <f t="shared" si="88"/>
        <v/>
      </c>
      <c r="R223" s="196">
        <f t="shared" si="73"/>
        <v>148</v>
      </c>
      <c r="S223" s="1">
        <f t="shared" si="82"/>
        <v>274</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274</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4">
        <f t="shared" si="68"/>
        <v>0</v>
      </c>
      <c r="B224" s="64">
        <f t="shared" si="69"/>
        <v>0</v>
      </c>
      <c r="C224" s="57">
        <f t="shared" si="81"/>
        <v>273</v>
      </c>
      <c r="F224" s="59">
        <f>IF(C224&lt;C$6,0,VLOOKUP(C224,index!$A:$M,13,0))</f>
        <v>148</v>
      </c>
      <c r="G224" s="57" t="str">
        <f t="shared" si="70"/>
        <v/>
      </c>
      <c r="H224" s="58" t="str">
        <f>IF(G224="I",$K224,IF(G224="II",$K224-SUM(H$8:H223),IF(G224="III",$K224-SUM(H$8:H223),IF(G224="IV",$K224-SUM(H$8:H223),IF(G224="V",1-SUM(H$8:H223)," ")))))</f>
        <v xml:space="preserve"> </v>
      </c>
      <c r="I224" s="66" t="str">
        <f t="shared" si="71"/>
        <v/>
      </c>
      <c r="L224" s="62" t="str">
        <f t="shared" si="67"/>
        <v xml:space="preserve"> </v>
      </c>
      <c r="P224" s="58" t="str">
        <f>IF(O224="Plus",$K224,IF(O224="Basis",$K224-SUM(P$8:P223),IF(O224="Breedte",$K224-SUM(P$8:P223),IF(O223="Breedte",1-SUM(P$8:P223)," "))))</f>
        <v xml:space="preserve"> </v>
      </c>
      <c r="Q224" s="56" t="str">
        <f t="shared" si="88"/>
        <v/>
      </c>
      <c r="R224" s="196">
        <f t="shared" si="73"/>
        <v>148</v>
      </c>
      <c r="S224" s="1">
        <f t="shared" si="82"/>
        <v>273</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273</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4">
        <f t="shared" si="68"/>
        <v>0</v>
      </c>
      <c r="B225" s="64">
        <f t="shared" si="69"/>
        <v>0</v>
      </c>
      <c r="C225" s="57">
        <f t="shared" si="81"/>
        <v>272</v>
      </c>
      <c r="F225" s="59">
        <f>IF(C225&lt;C$6,0,VLOOKUP(C225,index!$A:$M,13,0))</f>
        <v>147</v>
      </c>
      <c r="G225" s="57" t="str">
        <f t="shared" si="70"/>
        <v/>
      </c>
      <c r="H225" s="58" t="str">
        <f>IF(G225="I",$K225,IF(G225="II",$K225-SUM(H$8:H224),IF(G225="III",$K225-SUM(H$8:H224),IF(G225="IV",$K225-SUM(H$8:H224),IF(G225="V",1-SUM(H$8:H224)," ")))))</f>
        <v xml:space="preserve"> </v>
      </c>
      <c r="I225" s="66" t="str">
        <f t="shared" si="71"/>
        <v/>
      </c>
      <c r="L225" s="62" t="str">
        <f t="shared" si="67"/>
        <v xml:space="preserve"> </v>
      </c>
      <c r="P225" s="58" t="str">
        <f>IF(O225="Plus",$K225,IF(O225="Basis",$K225-SUM(P$8:P224),IF(O225="Breedte",$K225-SUM(P$8:P224),IF(O224="Breedte",1-SUM(P$8:P224)," "))))</f>
        <v xml:space="preserve"> </v>
      </c>
      <c r="Q225" s="56" t="str">
        <f t="shared" si="88"/>
        <v/>
      </c>
      <c r="R225" s="196">
        <f t="shared" si="73"/>
        <v>147</v>
      </c>
      <c r="S225" s="1">
        <f t="shared" si="82"/>
        <v>272</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272</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4">
        <f t="shared" si="68"/>
        <v>0</v>
      </c>
      <c r="B226" s="64">
        <f t="shared" si="69"/>
        <v>0</v>
      </c>
      <c r="C226" s="57">
        <f t="shared" si="81"/>
        <v>271</v>
      </c>
      <c r="F226" s="59">
        <f>IF(C226&lt;C$6,0,VLOOKUP(C226,index!$A:$M,13,0))</f>
        <v>147</v>
      </c>
      <c r="G226" s="57" t="str">
        <f t="shared" si="70"/>
        <v/>
      </c>
      <c r="H226" s="58" t="str">
        <f>IF(G226="I",$K226,IF(G226="II",$K226-SUM(H$8:H225),IF(G226="III",$K226-SUM(H$8:H225),IF(G226="IV",$K226-SUM(H$8:H225),IF(G226="V",1-SUM(H$8:H225)," ")))))</f>
        <v xml:space="preserve"> </v>
      </c>
      <c r="I226" s="66" t="str">
        <f t="shared" si="71"/>
        <v/>
      </c>
      <c r="L226" s="62" t="str">
        <f t="shared" si="67"/>
        <v xml:space="preserve"> </v>
      </c>
      <c r="P226" s="58" t="str">
        <f>IF(O226="Plus",$K226,IF(O226="Basis",$K226-SUM(P$8:P225),IF(O226="Breedte",$K226-SUM(P$8:P225),IF(O225="Breedte",1-SUM(P$8:P225)," "))))</f>
        <v xml:space="preserve"> </v>
      </c>
      <c r="Q226" s="56" t="str">
        <f t="shared" si="88"/>
        <v/>
      </c>
      <c r="R226" s="196">
        <f t="shared" si="73"/>
        <v>147</v>
      </c>
      <c r="S226" s="1">
        <f t="shared" si="82"/>
        <v>271</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271</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4">
        <f t="shared" si="68"/>
        <v>0</v>
      </c>
      <c r="B227" s="64">
        <f t="shared" si="69"/>
        <v>0</v>
      </c>
      <c r="C227" s="57">
        <f t="shared" si="81"/>
        <v>270</v>
      </c>
      <c r="F227" s="59">
        <f>IF(C227&lt;C$6,0,VLOOKUP(C227,index!$A:$M,13,0))</f>
        <v>146</v>
      </c>
      <c r="G227" s="57" t="str">
        <f t="shared" si="70"/>
        <v/>
      </c>
      <c r="H227" s="58" t="str">
        <f>IF(G227="I",$K227,IF(G227="II",$K227-SUM(H$8:H226),IF(G227="III",$K227-SUM(H$8:H226),IF(G227="IV",$K227-SUM(H$8:H226),IF(G227="V",1-SUM(H$8:H226)," ")))))</f>
        <v xml:space="preserve"> </v>
      </c>
      <c r="I227" s="66" t="str">
        <f t="shared" si="71"/>
        <v/>
      </c>
      <c r="L227" s="62" t="str">
        <f t="shared" si="67"/>
        <v xml:space="preserve"> </v>
      </c>
      <c r="P227" s="58" t="str">
        <f>IF(O227="Plus",$K227,IF(O227="Basis",$K227-SUM(P$8:P226),IF(O227="Breedte",$K227-SUM(P$8:P226),IF(O226="Breedte",1-SUM(P$8:P226)," "))))</f>
        <v xml:space="preserve"> </v>
      </c>
      <c r="Q227" s="56" t="str">
        <f t="shared" si="88"/>
        <v/>
      </c>
      <c r="R227" s="196">
        <f t="shared" si="73"/>
        <v>146</v>
      </c>
      <c r="S227" s="1">
        <f t="shared" si="82"/>
        <v>270</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270</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4">
        <f t="shared" si="68"/>
        <v>0</v>
      </c>
      <c r="B228" s="64">
        <f t="shared" si="69"/>
        <v>0</v>
      </c>
      <c r="C228" s="57">
        <f t="shared" si="81"/>
        <v>269</v>
      </c>
      <c r="F228" s="59">
        <f>IF(C228&lt;C$6,0,VLOOKUP(C228,index!$A:$M,13,0))</f>
        <v>146</v>
      </c>
      <c r="G228" s="57" t="str">
        <f t="shared" si="70"/>
        <v/>
      </c>
      <c r="H228" s="58" t="str">
        <f>IF(G228="I",$K228,IF(G228="II",$K228-SUM(H$8:H227),IF(G228="III",$K228-SUM(H$8:H227),IF(G228="IV",$K228-SUM(H$8:H227),IF(G228="V",1-SUM(H$8:H227)," ")))))</f>
        <v xml:space="preserve"> </v>
      </c>
      <c r="I228" s="66" t="str">
        <f t="shared" si="71"/>
        <v/>
      </c>
      <c r="L228" s="62" t="str">
        <f t="shared" si="67"/>
        <v xml:space="preserve"> </v>
      </c>
      <c r="P228" s="58" t="str">
        <f>IF(O228="Plus",$K228,IF(O228="Basis",$K228-SUM(P$8:P227),IF(O228="Breedte",$K228-SUM(P$8:P227),IF(O227="Breedte",1-SUM(P$8:P227)," "))))</f>
        <v xml:space="preserve"> </v>
      </c>
      <c r="Q228" s="56" t="str">
        <f t="shared" si="88"/>
        <v/>
      </c>
      <c r="R228" s="196">
        <f t="shared" si="73"/>
        <v>146</v>
      </c>
      <c r="S228" s="1">
        <f t="shared" si="82"/>
        <v>269</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269</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4">
        <f t="shared" si="68"/>
        <v>0</v>
      </c>
      <c r="B229" s="64">
        <f t="shared" si="69"/>
        <v>0</v>
      </c>
      <c r="C229" s="57">
        <f t="shared" si="81"/>
        <v>268</v>
      </c>
      <c r="F229" s="59">
        <f>IF(C229&lt;C$6,0,VLOOKUP(C229,index!$A:$M,13,0))</f>
        <v>145</v>
      </c>
      <c r="G229" s="57" t="str">
        <f t="shared" si="70"/>
        <v/>
      </c>
      <c r="H229" s="58" t="str">
        <f>IF(G229="I",$K229,IF(G229="II",$K229-SUM(H$8:H228),IF(G229="III",$K229-SUM(H$8:H228),IF(G229="IV",$K229-SUM(H$8:H228),IF(G229="V",1-SUM(H$8:H228)," ")))))</f>
        <v xml:space="preserve"> </v>
      </c>
      <c r="I229" s="66" t="str">
        <f t="shared" si="71"/>
        <v/>
      </c>
      <c r="L229" s="62" t="str">
        <f t="shared" si="67"/>
        <v xml:space="preserve"> </v>
      </c>
      <c r="P229" s="58" t="str">
        <f>IF(O229="Plus",$K229,IF(O229="Basis",$K229-SUM(P$8:P228),IF(O229="Breedte",$K229-SUM(P$8:P228),IF(O228="Breedte",1-SUM(P$8:P228)," "))))</f>
        <v xml:space="preserve"> </v>
      </c>
      <c r="Q229" s="56" t="str">
        <f t="shared" si="88"/>
        <v/>
      </c>
      <c r="R229" s="196">
        <f t="shared" si="73"/>
        <v>145</v>
      </c>
      <c r="S229" s="1">
        <f t="shared" si="82"/>
        <v>268</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268</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4">
        <f t="shared" si="68"/>
        <v>0</v>
      </c>
      <c r="B230" s="64">
        <f t="shared" si="69"/>
        <v>0</v>
      </c>
      <c r="C230" s="57">
        <f t="shared" si="81"/>
        <v>267</v>
      </c>
      <c r="F230" s="59">
        <f>IF(C230&lt;C$6,0,VLOOKUP(C230,index!$A:$M,13,0))</f>
        <v>144</v>
      </c>
      <c r="G230" s="57" t="str">
        <f t="shared" si="70"/>
        <v/>
      </c>
      <c r="H230" s="58" t="str">
        <f>IF(G230="I",$K230,IF(G230="II",$K230-SUM(H$8:H229),IF(G230="III",$K230-SUM(H$8:H229),IF(G230="IV",$K230-SUM(H$8:H229),IF(G230="V",1-SUM(H$8:H229)," ")))))</f>
        <v xml:space="preserve"> </v>
      </c>
      <c r="I230" s="66" t="str">
        <f t="shared" si="71"/>
        <v/>
      </c>
      <c r="L230" s="62" t="str">
        <f t="shared" si="67"/>
        <v xml:space="preserve"> </v>
      </c>
      <c r="P230" s="58" t="str">
        <f>IF(O230="Plus",$K230,IF(O230="Basis",$K230-SUM(P$8:P229),IF(O230="Breedte",$K230-SUM(P$8:P229),IF(O229="Breedte",1-SUM(P$8:P229)," "))))</f>
        <v xml:space="preserve"> </v>
      </c>
      <c r="Q230" s="56" t="str">
        <f t="shared" si="88"/>
        <v/>
      </c>
      <c r="R230" s="196">
        <f t="shared" si="73"/>
        <v>144</v>
      </c>
      <c r="S230" s="1">
        <f t="shared" si="82"/>
        <v>267</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267</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4">
        <f t="shared" si="68"/>
        <v>0</v>
      </c>
      <c r="B231" s="64">
        <f t="shared" si="69"/>
        <v>0</v>
      </c>
      <c r="C231" s="57">
        <f t="shared" si="81"/>
        <v>266</v>
      </c>
      <c r="F231" s="59">
        <f>IF(C231&lt;C$6,0,VLOOKUP(C231,index!$A:$M,13,0))</f>
        <v>144</v>
      </c>
      <c r="G231" s="57" t="str">
        <f t="shared" si="70"/>
        <v/>
      </c>
      <c r="H231" s="58" t="str">
        <f>IF(G231="I",$K231,IF(G231="II",$K231-SUM(H$8:H230),IF(G231="III",$K231-SUM(H$8:H230),IF(G231="IV",$K231-SUM(H$8:H230),IF(G231="V",1-SUM(H$8:H230)," ")))))</f>
        <v xml:space="preserve"> </v>
      </c>
      <c r="I231" s="66" t="str">
        <f t="shared" si="71"/>
        <v/>
      </c>
      <c r="L231" s="62" t="str">
        <f t="shared" si="67"/>
        <v xml:space="preserve"> </v>
      </c>
      <c r="P231" s="58" t="str">
        <f>IF(O231="Plus",$K231,IF(O231="Basis",$K231-SUM(P$8:P230),IF(O231="Breedte",$K231-SUM(P$8:P230),IF(O230="Breedte",1-SUM(P$8:P230)," "))))</f>
        <v xml:space="preserve"> </v>
      </c>
      <c r="Q231" s="56" t="str">
        <f t="shared" si="88"/>
        <v/>
      </c>
      <c r="R231" s="196">
        <f t="shared" si="73"/>
        <v>144</v>
      </c>
      <c r="S231" s="1">
        <f t="shared" si="82"/>
        <v>266</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266</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4">
        <f t="shared" si="68"/>
        <v>0</v>
      </c>
      <c r="B232" s="64">
        <f t="shared" si="69"/>
        <v>0</v>
      </c>
      <c r="C232" s="57">
        <f t="shared" si="81"/>
        <v>265</v>
      </c>
      <c r="F232" s="59">
        <f>IF(C232&lt;C$6,0,VLOOKUP(C232,index!$A:$M,13,0))</f>
        <v>143</v>
      </c>
      <c r="G232" s="57" t="str">
        <f t="shared" si="70"/>
        <v/>
      </c>
      <c r="H232" s="58" t="str">
        <f>IF(G232="I",$K232,IF(G232="II",$K232-SUM(H$8:H231),IF(G232="III",$K232-SUM(H$8:H231),IF(G232="IV",$K232-SUM(H$8:H231),IF(G232="V",1-SUM(H$8:H231)," ")))))</f>
        <v xml:space="preserve"> </v>
      </c>
      <c r="I232" s="66" t="str">
        <f t="shared" si="71"/>
        <v/>
      </c>
      <c r="L232" s="62" t="str">
        <f t="shared" si="67"/>
        <v xml:space="preserve"> </v>
      </c>
      <c r="P232" s="58" t="str">
        <f>IF(O232="Plus",$K232,IF(O232="Basis",$K232-SUM(P$8:P231),IF(O232="Breedte",$K232-SUM(P$8:P231),IF(O231="Breedte",1-SUM(P$8:P231)," "))))</f>
        <v xml:space="preserve"> </v>
      </c>
      <c r="Q232" s="56" t="str">
        <f t="shared" si="88"/>
        <v/>
      </c>
      <c r="R232" s="196">
        <f t="shared" si="73"/>
        <v>143</v>
      </c>
      <c r="S232" s="1">
        <f t="shared" si="82"/>
        <v>265</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265</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4">
        <f t="shared" si="68"/>
        <v>0</v>
      </c>
      <c r="B233" s="64">
        <f t="shared" si="69"/>
        <v>0</v>
      </c>
      <c r="C233" s="57">
        <f t="shared" si="81"/>
        <v>264</v>
      </c>
      <c r="F233" s="59">
        <f>IF(C233&lt;C$6,0,VLOOKUP(C233,index!$A:$M,13,0))</f>
        <v>143</v>
      </c>
      <c r="G233" s="57" t="str">
        <f t="shared" si="70"/>
        <v/>
      </c>
      <c r="H233" s="58" t="str">
        <f>IF(G233="I",$K233,IF(G233="II",$K233-SUM(H$8:H232),IF(G233="III",$K233-SUM(H$8:H232),IF(G233="IV",$K233-SUM(H$8:H232),IF(G233="V",1-SUM(H$8:H232)," ")))))</f>
        <v xml:space="preserve"> </v>
      </c>
      <c r="I233" s="66" t="str">
        <f t="shared" si="71"/>
        <v/>
      </c>
      <c r="L233" s="62" t="str">
        <f t="shared" si="67"/>
        <v xml:space="preserve"> </v>
      </c>
      <c r="P233" s="58" t="str">
        <f>IF(O233="Plus",$K233,IF(O233="Basis",$K233-SUM(P$8:P232),IF(O233="Breedte",$K233-SUM(P$8:P232),IF(O232="Breedte",1-SUM(P$8:P232)," "))))</f>
        <v xml:space="preserve"> </v>
      </c>
      <c r="Q233" s="56" t="str">
        <f t="shared" si="88"/>
        <v/>
      </c>
      <c r="R233" s="196">
        <f t="shared" si="73"/>
        <v>143</v>
      </c>
      <c r="S233" s="1">
        <f t="shared" si="82"/>
        <v>264</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264</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4">
        <f t="shared" si="68"/>
        <v>0</v>
      </c>
      <c r="B234" s="64">
        <f t="shared" si="69"/>
        <v>0</v>
      </c>
      <c r="C234" s="57">
        <f t="shared" si="81"/>
        <v>263</v>
      </c>
      <c r="F234" s="59">
        <f>IF(C234&lt;C$6,0,VLOOKUP(C234,index!$A:$M,13,0))</f>
        <v>142</v>
      </c>
      <c r="G234" s="57" t="str">
        <f t="shared" si="70"/>
        <v/>
      </c>
      <c r="H234" s="58" t="str">
        <f>IF(G234="I",$K234,IF(G234="II",$K234-SUM(H$8:H233),IF(G234="III",$K234-SUM(H$8:H233),IF(G234="IV",$K234-SUM(H$8:H233),IF(G234="V",1-SUM(H$8:H233)," ")))))</f>
        <v xml:space="preserve"> </v>
      </c>
      <c r="I234" s="66" t="str">
        <f t="shared" si="71"/>
        <v/>
      </c>
      <c r="L234" s="62" t="str">
        <f t="shared" si="67"/>
        <v xml:space="preserve"> </v>
      </c>
      <c r="P234" s="58" t="str">
        <f>IF(O234="Plus",$K234,IF(O234="Basis",$K234-SUM(P$8:P233),IF(O234="Breedte",$K234-SUM(P$8:P233),IF(O233="Breedte",1-SUM(P$8:P233)," "))))</f>
        <v xml:space="preserve"> </v>
      </c>
      <c r="Q234" s="56" t="str">
        <f t="shared" si="88"/>
        <v/>
      </c>
      <c r="R234" s="196">
        <f t="shared" si="73"/>
        <v>142</v>
      </c>
      <c r="S234" s="1">
        <f t="shared" si="82"/>
        <v>263</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263</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4">
        <f t="shared" si="68"/>
        <v>0</v>
      </c>
      <c r="B235" s="64">
        <f t="shared" si="69"/>
        <v>0</v>
      </c>
      <c r="C235" s="57">
        <f t="shared" si="81"/>
        <v>262</v>
      </c>
      <c r="F235" s="59">
        <f>IF(C235&lt;C$6,0,VLOOKUP(C235,index!$A:$M,13,0))</f>
        <v>142</v>
      </c>
      <c r="G235" s="57" t="str">
        <f t="shared" si="70"/>
        <v/>
      </c>
      <c r="H235" s="58" t="str">
        <f>IF(G235="I",$K235,IF(G235="II",$K235-SUM(H$8:H234),IF(G235="III",$K235-SUM(H$8:H234),IF(G235="IV",$K235-SUM(H$8:H234),IF(G235="V",1-SUM(H$8:H234)," ")))))</f>
        <v xml:space="preserve"> </v>
      </c>
      <c r="I235" s="66" t="str">
        <f t="shared" si="71"/>
        <v/>
      </c>
      <c r="L235" s="62" t="str">
        <f t="shared" si="67"/>
        <v xml:space="preserve"> </v>
      </c>
      <c r="P235" s="58" t="str">
        <f>IF(O235="Plus",$K235,IF(O235="Basis",$K235-SUM(P$8:P234),IF(O235="Breedte",$K235-SUM(P$8:P234),IF(O234="Breedte",1-SUM(P$8:P234)," "))))</f>
        <v xml:space="preserve"> </v>
      </c>
      <c r="Q235" s="56" t="str">
        <f t="shared" si="88"/>
        <v/>
      </c>
      <c r="R235" s="196">
        <f t="shared" si="73"/>
        <v>142</v>
      </c>
      <c r="S235" s="1">
        <f t="shared" si="82"/>
        <v>262</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262</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4">
        <f t="shared" si="68"/>
        <v>0</v>
      </c>
      <c r="B236" s="64">
        <f t="shared" si="69"/>
        <v>0</v>
      </c>
      <c r="C236" s="57">
        <f t="shared" si="81"/>
        <v>261</v>
      </c>
      <c r="F236" s="59">
        <f>IF(C236&lt;C$6,0,VLOOKUP(C236,index!$A:$M,13,0))</f>
        <v>141</v>
      </c>
      <c r="G236" s="57" t="str">
        <f t="shared" si="70"/>
        <v/>
      </c>
      <c r="H236" s="58" t="str">
        <f>IF(G236="I",$K236,IF(G236="II",$K236-SUM(H$8:H235),IF(G236="III",$K236-SUM(H$8:H235),IF(G236="IV",$K236-SUM(H$8:H235),IF(G236="V",1-SUM(H$8:H235)," ")))))</f>
        <v xml:space="preserve"> </v>
      </c>
      <c r="I236" s="66" t="str">
        <f t="shared" si="71"/>
        <v/>
      </c>
      <c r="L236" s="62" t="str">
        <f t="shared" si="67"/>
        <v xml:space="preserve"> </v>
      </c>
      <c r="P236" s="58" t="str">
        <f>IF(O236="Plus",$K236,IF(O236="Basis",$K236-SUM(P$8:P235),IF(O236="Breedte",$K236-SUM(P$8:P235),IF(O235="Breedte",1-SUM(P$8:P235)," "))))</f>
        <v xml:space="preserve"> </v>
      </c>
      <c r="Q236" s="56" t="str">
        <f t="shared" si="88"/>
        <v/>
      </c>
      <c r="R236" s="196">
        <f t="shared" si="73"/>
        <v>141</v>
      </c>
      <c r="S236" s="1">
        <f t="shared" si="82"/>
        <v>261</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261</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4">
        <f t="shared" si="68"/>
        <v>0</v>
      </c>
      <c r="B237" s="64">
        <f t="shared" si="69"/>
        <v>0</v>
      </c>
      <c r="C237" s="57">
        <f t="shared" si="81"/>
        <v>260</v>
      </c>
      <c r="F237" s="59">
        <f>IF(C237&lt;C$6,0,VLOOKUP(C237,index!$A:$M,13,0))</f>
        <v>141</v>
      </c>
      <c r="G237" s="57" t="str">
        <f t="shared" si="70"/>
        <v/>
      </c>
      <c r="H237" s="58" t="str">
        <f>IF(G237="I",$K237,IF(G237="II",$K237-SUM(H$8:H236),IF(G237="III",$K237-SUM(H$8:H236),IF(G237="IV",$K237-SUM(H$8:H236),IF(G237="V",1-SUM(H$8:H236)," ")))))</f>
        <v xml:space="preserve"> </v>
      </c>
      <c r="I237" s="66" t="str">
        <f t="shared" si="71"/>
        <v/>
      </c>
      <c r="L237" s="62" t="str">
        <f t="shared" si="67"/>
        <v xml:space="preserve"> </v>
      </c>
      <c r="P237" s="58" t="str">
        <f>IF(O237="Plus",$K237,IF(O237="Basis",$K237-SUM(P$8:P236),IF(O237="Breedte",$K237-SUM(P$8:P236),IF(O236="Breedte",1-SUM(P$8:P236)," "))))</f>
        <v xml:space="preserve"> </v>
      </c>
      <c r="Q237" s="56" t="str">
        <f t="shared" si="88"/>
        <v/>
      </c>
      <c r="R237" s="196">
        <f t="shared" si="73"/>
        <v>141</v>
      </c>
      <c r="S237" s="1">
        <f t="shared" si="82"/>
        <v>260</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260</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4">
        <f t="shared" si="68"/>
        <v>0</v>
      </c>
      <c r="B238" s="64">
        <f t="shared" si="69"/>
        <v>0</v>
      </c>
      <c r="C238" s="57">
        <f t="shared" si="81"/>
        <v>259</v>
      </c>
      <c r="F238" s="59">
        <f>IF(C238&lt;C$6,0,VLOOKUP(C238,index!$A:$M,13,0))</f>
        <v>140</v>
      </c>
      <c r="G238" s="57" t="str">
        <f t="shared" si="70"/>
        <v/>
      </c>
      <c r="H238" s="58" t="str">
        <f>IF(G238="I",$K238,IF(G238="II",$K238-SUM(H$8:H237),IF(G238="III",$K238-SUM(H$8:H237),IF(G238="IV",$K238-SUM(H$8:H237),IF(G238="V",1-SUM(H$8:H237)," ")))))</f>
        <v xml:space="preserve"> </v>
      </c>
      <c r="I238" s="66" t="str">
        <f t="shared" si="71"/>
        <v/>
      </c>
      <c r="L238" s="62" t="str">
        <f t="shared" si="67"/>
        <v xml:space="preserve"> </v>
      </c>
      <c r="P238" s="58" t="str">
        <f>IF(O238="Plus",$K238,IF(O238="Basis",$K238-SUM(P$8:P237),IF(O238="Breedte",$K238-SUM(P$8:P237),IF(O237="Breedte",1-SUM(P$8:P237)," "))))</f>
        <v xml:space="preserve"> </v>
      </c>
      <c r="Q238" s="56" t="str">
        <f t="shared" si="88"/>
        <v/>
      </c>
      <c r="R238" s="196">
        <f t="shared" si="73"/>
        <v>140</v>
      </c>
      <c r="S238" s="1">
        <f t="shared" si="82"/>
        <v>259</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259</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4">
        <f t="shared" si="68"/>
        <v>0</v>
      </c>
      <c r="B239" s="64">
        <f t="shared" si="69"/>
        <v>0</v>
      </c>
      <c r="C239" s="57">
        <f t="shared" si="81"/>
        <v>258</v>
      </c>
      <c r="F239" s="59">
        <f>IF(C239&lt;C$6,0,VLOOKUP(C239,index!$A:$M,13,0))</f>
        <v>139</v>
      </c>
      <c r="G239" s="57" t="str">
        <f t="shared" si="70"/>
        <v/>
      </c>
      <c r="H239" s="58" t="str">
        <f>IF(G239="I",$K239,IF(G239="II",$K239-SUM(H$8:H238),IF(G239="III",$K239-SUM(H$8:H238),IF(G239="IV",$K239-SUM(H$8:H238),IF(G239="V",1-SUM(H$8:H238)," ")))))</f>
        <v xml:space="preserve"> </v>
      </c>
      <c r="I239" s="66" t="str">
        <f t="shared" si="71"/>
        <v/>
      </c>
      <c r="L239" s="62" t="str">
        <f t="shared" si="67"/>
        <v xml:space="preserve"> </v>
      </c>
      <c r="P239" s="58" t="str">
        <f>IF(O239="Plus",$K239,IF(O239="Basis",$K239-SUM(P$8:P238),IF(O239="Breedte",$K239-SUM(P$8:P238),IF(O238="Breedte",1-SUM(P$8:P238)," "))))</f>
        <v xml:space="preserve"> </v>
      </c>
      <c r="Q239" s="56" t="str">
        <f t="shared" si="88"/>
        <v/>
      </c>
      <c r="R239" s="196">
        <f t="shared" si="73"/>
        <v>139</v>
      </c>
      <c r="S239" s="1">
        <f t="shared" si="82"/>
        <v>258</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258</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4">
        <f t="shared" si="68"/>
        <v>0</v>
      </c>
      <c r="B240" s="64">
        <f t="shared" si="69"/>
        <v>0</v>
      </c>
      <c r="C240" s="57">
        <f t="shared" si="81"/>
        <v>257</v>
      </c>
      <c r="F240" s="59">
        <f>IF(C240&lt;C$6,0,VLOOKUP(C240,index!$A:$M,13,0))</f>
        <v>139</v>
      </c>
      <c r="G240" s="57" t="str">
        <f t="shared" si="70"/>
        <v/>
      </c>
      <c r="H240" s="58" t="str">
        <f>IF(G240="I",$K240,IF(G240="II",$K240-SUM(H$8:H239),IF(G240="III",$K240-SUM(H$8:H239),IF(G240="IV",$K240-SUM(H$8:H239),IF(G240="V",1-SUM(H$8:H239)," ")))))</f>
        <v xml:space="preserve"> </v>
      </c>
      <c r="I240" s="66" t="str">
        <f t="shared" si="71"/>
        <v/>
      </c>
      <c r="L240" s="62" t="str">
        <f t="shared" si="67"/>
        <v xml:space="preserve"> </v>
      </c>
      <c r="P240" s="58" t="str">
        <f>IF(O240="Plus",$K240,IF(O240="Basis",$K240-SUM(P$8:P239),IF(O240="Breedte",$K240-SUM(P$8:P239),IF(O239="Breedte",1-SUM(P$8:P239)," "))))</f>
        <v xml:space="preserve"> </v>
      </c>
      <c r="Q240" s="56" t="str">
        <f t="shared" si="88"/>
        <v/>
      </c>
      <c r="R240" s="196">
        <f t="shared" si="73"/>
        <v>139</v>
      </c>
      <c r="S240" s="1">
        <f t="shared" si="82"/>
        <v>257</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257</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4">
        <f t="shared" si="68"/>
        <v>0</v>
      </c>
      <c r="B241" s="64">
        <f t="shared" si="69"/>
        <v>0</v>
      </c>
      <c r="C241" s="57">
        <f t="shared" si="81"/>
        <v>256</v>
      </c>
      <c r="F241" s="59">
        <f>IF(C241&lt;C$6,0,VLOOKUP(C241,index!$A:$M,13,0))</f>
        <v>138</v>
      </c>
      <c r="G241" s="57" t="str">
        <f t="shared" si="70"/>
        <v/>
      </c>
      <c r="H241" s="58" t="str">
        <f>IF(G241="I",$K241,IF(G241="II",$K241-SUM(H$8:H240),IF(G241="III",$K241-SUM(H$8:H240),IF(G241="IV",$K241-SUM(H$8:H240),IF(G241="V",1-SUM(H$8:H240)," ")))))</f>
        <v xml:space="preserve"> </v>
      </c>
      <c r="I241" s="66" t="str">
        <f t="shared" si="71"/>
        <v/>
      </c>
      <c r="L241" s="62" t="str">
        <f t="shared" si="67"/>
        <v xml:space="preserve"> </v>
      </c>
      <c r="P241" s="58" t="str">
        <f>IF(O241="Plus",$K241,IF(O241="Basis",$K241-SUM(P$8:P240),IF(O241="Breedte",$K241-SUM(P$8:P240),IF(O240="Breedte",1-SUM(P$8:P240)," "))))</f>
        <v xml:space="preserve"> </v>
      </c>
      <c r="Q241" s="56" t="str">
        <f t="shared" si="88"/>
        <v/>
      </c>
      <c r="R241" s="196">
        <f t="shared" si="73"/>
        <v>138</v>
      </c>
      <c r="S241" s="1">
        <f t="shared" si="82"/>
        <v>256</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256</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4">
        <f t="shared" si="68"/>
        <v>0</v>
      </c>
      <c r="B242" s="64">
        <f t="shared" si="69"/>
        <v>0</v>
      </c>
      <c r="C242" s="57">
        <f t="shared" si="81"/>
        <v>255</v>
      </c>
      <c r="F242" s="59">
        <f>IF(C242&lt;C$6,0,VLOOKUP(C242,index!$A:$M,13,0))</f>
        <v>138</v>
      </c>
      <c r="G242" s="57" t="str">
        <f t="shared" si="70"/>
        <v/>
      </c>
      <c r="H242" s="58" t="str">
        <f>IF(G242="I",$K242,IF(G242="II",$K242-SUM(H$8:H241),IF(G242="III",$K242-SUM(H$8:H241),IF(G242="IV",$K242-SUM(H$8:H241),IF(G242="V",1-SUM(H$8:H241)," ")))))</f>
        <v xml:space="preserve"> </v>
      </c>
      <c r="I242" s="66" t="str">
        <f t="shared" si="71"/>
        <v/>
      </c>
      <c r="L242" s="62" t="str">
        <f t="shared" si="67"/>
        <v xml:space="preserve"> </v>
      </c>
      <c r="P242" s="58" t="str">
        <f>IF(O242="Plus",$K242,IF(O242="Basis",$K242-SUM(P$8:P241),IF(O242="Breedte",$K242-SUM(P$8:P241),IF(O241="Breedte",1-SUM(P$8:P241)," "))))</f>
        <v xml:space="preserve"> </v>
      </c>
      <c r="Q242" s="56" t="str">
        <f t="shared" si="88"/>
        <v/>
      </c>
      <c r="R242" s="196">
        <f t="shared" si="73"/>
        <v>138</v>
      </c>
      <c r="S242" s="1">
        <f t="shared" si="82"/>
        <v>255</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255</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4">
        <f t="shared" si="68"/>
        <v>0</v>
      </c>
      <c r="B243" s="64">
        <f t="shared" si="69"/>
        <v>0</v>
      </c>
      <c r="C243" s="57">
        <f t="shared" si="81"/>
        <v>254</v>
      </c>
      <c r="F243" s="59">
        <f>IF(C243&lt;C$6,0,VLOOKUP(C243,index!$A:$M,13,0))</f>
        <v>137</v>
      </c>
      <c r="G243" s="57" t="str">
        <f t="shared" si="70"/>
        <v/>
      </c>
      <c r="H243" s="58" t="str">
        <f>IF(G243="I",$K243,IF(G243="II",$K243-SUM(H$8:H242),IF(G243="III",$K243-SUM(H$8:H242),IF(G243="IV",$K243-SUM(H$8:H242),IF(G243="V",1-SUM(H$8:H242)," ")))))</f>
        <v xml:space="preserve"> </v>
      </c>
      <c r="I243" s="66" t="str">
        <f t="shared" si="71"/>
        <v/>
      </c>
      <c r="L243" s="62" t="str">
        <f t="shared" si="67"/>
        <v xml:space="preserve"> </v>
      </c>
      <c r="P243" s="58" t="str">
        <f>IF(O243="Plus",$K243,IF(O243="Basis",$K243-SUM(P$8:P242),IF(O243="Breedte",$K243-SUM(P$8:P242),IF(O242="Breedte",1-SUM(P$8:P242)," "))))</f>
        <v xml:space="preserve"> </v>
      </c>
      <c r="Q243" s="56" t="str">
        <f t="shared" si="88"/>
        <v/>
      </c>
      <c r="R243" s="196">
        <f t="shared" si="73"/>
        <v>137</v>
      </c>
      <c r="S243" s="1">
        <f t="shared" si="82"/>
        <v>254</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254</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4">
        <f t="shared" si="68"/>
        <v>0</v>
      </c>
      <c r="B244" s="64">
        <f t="shared" si="69"/>
        <v>0</v>
      </c>
      <c r="C244" s="57">
        <f t="shared" si="81"/>
        <v>253</v>
      </c>
      <c r="F244" s="59">
        <f>IF(C244&lt;C$6,0,VLOOKUP(C244,index!$A:$M,13,0))</f>
        <v>137</v>
      </c>
      <c r="G244" s="57" t="str">
        <f t="shared" si="70"/>
        <v/>
      </c>
      <c r="H244" s="58" t="str">
        <f>IF(G244="I",$K244,IF(G244="II",$K244-SUM(H$8:H243),IF(G244="III",$K244-SUM(H$8:H243),IF(G244="IV",$K244-SUM(H$8:H243),IF(G244="V",1-SUM(H$8:H243)," ")))))</f>
        <v xml:space="preserve"> </v>
      </c>
      <c r="I244" s="66" t="str">
        <f t="shared" si="71"/>
        <v/>
      </c>
      <c r="L244" s="62" t="str">
        <f t="shared" si="67"/>
        <v xml:space="preserve"> </v>
      </c>
      <c r="P244" s="58" t="str">
        <f>IF(O244="Plus",$K244,IF(O244="Basis",$K244-SUM(P$8:P243),IF(O244="Breedte",$K244-SUM(P$8:P243),IF(O243="Breedte",1-SUM(P$8:P243)," "))))</f>
        <v xml:space="preserve"> </v>
      </c>
      <c r="Q244" s="56" t="str">
        <f t="shared" si="88"/>
        <v/>
      </c>
      <c r="R244" s="196">
        <f t="shared" si="73"/>
        <v>137</v>
      </c>
      <c r="S244" s="1">
        <f t="shared" si="82"/>
        <v>253</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253</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4">
        <f t="shared" si="68"/>
        <v>0</v>
      </c>
      <c r="B245" s="64">
        <f t="shared" si="69"/>
        <v>0</v>
      </c>
      <c r="C245" s="57">
        <f t="shared" si="81"/>
        <v>252</v>
      </c>
      <c r="F245" s="59">
        <f>IF(C245&lt;C$6,0,VLOOKUP(C245,index!$A:$M,13,0))</f>
        <v>136</v>
      </c>
      <c r="G245" s="57" t="str">
        <f t="shared" si="70"/>
        <v/>
      </c>
      <c r="H245" s="58" t="str">
        <f>IF(G245="I",$K245,IF(G245="II",$K245-SUM(H$8:H244),IF(G245="III",$K245-SUM(H$8:H244),IF(G245="IV",$K245-SUM(H$8:H244),IF(G245="V",1-SUM(H$8:H244)," ")))))</f>
        <v xml:space="preserve"> </v>
      </c>
      <c r="I245" s="66" t="str">
        <f t="shared" si="71"/>
        <v/>
      </c>
      <c r="L245" s="62" t="str">
        <f t="shared" si="67"/>
        <v xml:space="preserve"> </v>
      </c>
      <c r="P245" s="58" t="str">
        <f>IF(O245="Plus",$K245,IF(O245="Basis",$K245-SUM(P$8:P244),IF(O245="Breedte",$K245-SUM(P$8:P244),IF(O244="Breedte",1-SUM(P$8:P244)," "))))</f>
        <v xml:space="preserve"> </v>
      </c>
      <c r="Q245" s="56" t="str">
        <f t="shared" si="88"/>
        <v/>
      </c>
      <c r="R245" s="196">
        <f t="shared" si="73"/>
        <v>136</v>
      </c>
      <c r="S245" s="1">
        <f t="shared" si="82"/>
        <v>252</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252</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4">
        <f t="shared" si="68"/>
        <v>0</v>
      </c>
      <c r="B246" s="64">
        <f t="shared" si="69"/>
        <v>0</v>
      </c>
      <c r="C246" s="57">
        <f t="shared" si="81"/>
        <v>251</v>
      </c>
      <c r="F246" s="59">
        <f>IF(C246&lt;C$6,0,VLOOKUP(C246,index!$A:$M,13,0))</f>
        <v>136</v>
      </c>
      <c r="G246" s="57" t="str">
        <f t="shared" si="70"/>
        <v/>
      </c>
      <c r="H246" s="58" t="str">
        <f>IF(G246="I",$K246,IF(G246="II",$K246-SUM(H$8:H245),IF(G246="III",$K246-SUM(H$8:H245),IF(G246="IV",$K246-SUM(H$8:H245),IF(G246="V",1-SUM(H$8:H245)," ")))))</f>
        <v xml:space="preserve"> </v>
      </c>
      <c r="I246" s="66" t="str">
        <f t="shared" si="71"/>
        <v/>
      </c>
      <c r="L246" s="62" t="str">
        <f t="shared" si="67"/>
        <v xml:space="preserve"> </v>
      </c>
      <c r="P246" s="58" t="str">
        <f>IF(O246="Plus",$K246,IF(O246="Basis",$K246-SUM(P$8:P245),IF(O246="Breedte",$K246-SUM(P$8:P245),IF(O245="Breedte",1-SUM(P$8:P245)," "))))</f>
        <v xml:space="preserve"> </v>
      </c>
      <c r="Q246" s="56" t="str">
        <f t="shared" si="88"/>
        <v/>
      </c>
      <c r="R246" s="196">
        <f t="shared" si="73"/>
        <v>136</v>
      </c>
      <c r="S246" s="1">
        <f t="shared" si="82"/>
        <v>251</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251</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4">
        <f t="shared" si="68"/>
        <v>0</v>
      </c>
      <c r="B247" s="64">
        <f t="shared" si="69"/>
        <v>0</v>
      </c>
      <c r="C247" s="57">
        <f t="shared" si="81"/>
        <v>250</v>
      </c>
      <c r="F247" s="59">
        <f>IF(C247&lt;C$6,0,VLOOKUP(C247,index!$A:$M,13,0))</f>
        <v>135</v>
      </c>
      <c r="G247" s="57" t="str">
        <f t="shared" si="70"/>
        <v/>
      </c>
      <c r="H247" s="58" t="str">
        <f>IF(G247="I",$K247,IF(G247="II",$K247-SUM(H$8:H246),IF(G247="III",$K247-SUM(H$8:H246),IF(G247="IV",$K247-SUM(H$8:H246),IF(G247="V",1-SUM(H$8:H246)," ")))))</f>
        <v xml:space="preserve"> </v>
      </c>
      <c r="I247" s="66" t="str">
        <f t="shared" si="71"/>
        <v/>
      </c>
      <c r="L247" s="62" t="str">
        <f t="shared" si="67"/>
        <v xml:space="preserve"> </v>
      </c>
      <c r="P247" s="58" t="str">
        <f>IF(O247="Plus",$K247,IF(O247="Basis",$K247-SUM(P$8:P246),IF(O247="Breedte",$K247-SUM(P$8:P246),IF(O246="Breedte",1-SUM(P$8:P246)," "))))</f>
        <v xml:space="preserve"> </v>
      </c>
      <c r="Q247" s="56" t="str">
        <f t="shared" si="88"/>
        <v/>
      </c>
      <c r="R247" s="196">
        <f t="shared" si="73"/>
        <v>135</v>
      </c>
      <c r="S247" s="1">
        <f t="shared" si="82"/>
        <v>250</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250</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4">
        <f t="shared" si="68"/>
        <v>0</v>
      </c>
      <c r="B248" s="64">
        <f t="shared" si="69"/>
        <v>0</v>
      </c>
      <c r="C248" s="57">
        <f t="shared" si="81"/>
        <v>249</v>
      </c>
      <c r="F248" s="59">
        <f>IF(C248&lt;C$6,0,VLOOKUP(C248,index!$A:$M,13,0))</f>
        <v>134</v>
      </c>
      <c r="G248" s="57" t="str">
        <f t="shared" si="70"/>
        <v/>
      </c>
      <c r="H248" s="58" t="str">
        <f>IF(G248="I",$K248,IF(G248="II",$K248-SUM(H$8:H247),IF(G248="III",$K248-SUM(H$8:H247),IF(G248="IV",$K248-SUM(H$8:H247),IF(G248="V",1-SUM(H$8:H247)," ")))))</f>
        <v xml:space="preserve"> </v>
      </c>
      <c r="I248" s="66" t="str">
        <f t="shared" si="71"/>
        <v/>
      </c>
      <c r="L248" s="62" t="str">
        <f t="shared" si="67"/>
        <v xml:space="preserve"> </v>
      </c>
      <c r="P248" s="58" t="str">
        <f>IF(O248="Plus",$K248,IF(O248="Basis",$K248-SUM(P$8:P247),IF(O248="Breedte",$K248-SUM(P$8:P247),IF(O247="Breedte",1-SUM(P$8:P247)," "))))</f>
        <v xml:space="preserve"> </v>
      </c>
      <c r="Q248" s="56" t="str">
        <f t="shared" si="88"/>
        <v/>
      </c>
      <c r="R248" s="196">
        <f t="shared" si="73"/>
        <v>134</v>
      </c>
      <c r="S248" s="1">
        <f t="shared" si="82"/>
        <v>249</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249</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4">
        <f t="shared" si="68"/>
        <v>0</v>
      </c>
      <c r="B249" s="64">
        <f t="shared" si="69"/>
        <v>0</v>
      </c>
      <c r="C249" s="57">
        <f t="shared" si="81"/>
        <v>248</v>
      </c>
      <c r="F249" s="59">
        <f>IF(C249&lt;C$6,0,VLOOKUP(C249,index!$A:$M,13,0))</f>
        <v>134</v>
      </c>
      <c r="G249" s="57" t="str">
        <f t="shared" si="70"/>
        <v/>
      </c>
      <c r="H249" s="58" t="str">
        <f>IF(G249="I",$K249,IF(G249="II",$K249-SUM(H$8:H248),IF(G249="III",$K249-SUM(H$8:H248),IF(G249="IV",$K249-SUM(H$8:H248),IF(G249="V",1-SUM(H$8:H248)," ")))))</f>
        <v xml:space="preserve"> </v>
      </c>
      <c r="I249" s="66" t="str">
        <f t="shared" si="71"/>
        <v/>
      </c>
      <c r="L249" s="62" t="str">
        <f t="shared" si="67"/>
        <v xml:space="preserve"> </v>
      </c>
      <c r="P249" s="58" t="str">
        <f>IF(O249="Plus",$K249,IF(O249="Basis",$K249-SUM(P$8:P248),IF(O249="Breedte",$K249-SUM(P$8:P248),IF(O248="Breedte",1-SUM(P$8:P248)," "))))</f>
        <v xml:space="preserve"> </v>
      </c>
      <c r="Q249" s="56" t="str">
        <f t="shared" si="88"/>
        <v/>
      </c>
      <c r="R249" s="196">
        <f t="shared" si="73"/>
        <v>134</v>
      </c>
      <c r="S249" s="1">
        <f t="shared" si="82"/>
        <v>248</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248</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4">
        <f t="shared" si="68"/>
        <v>0</v>
      </c>
      <c r="B250" s="64">
        <f t="shared" si="69"/>
        <v>0</v>
      </c>
      <c r="C250" s="57">
        <f t="shared" si="81"/>
        <v>247</v>
      </c>
      <c r="F250" s="59">
        <f>IF(C250&lt;C$6,0,VLOOKUP(C250,index!$A:$M,13,0))</f>
        <v>133</v>
      </c>
      <c r="G250" s="57" t="str">
        <f t="shared" si="70"/>
        <v/>
      </c>
      <c r="H250" s="58" t="str">
        <f>IF(G250="I",$K250,IF(G250="II",$K250-SUM(H$8:H249),IF(G250="III",$K250-SUM(H$8:H249),IF(G250="IV",$K250-SUM(H$8:H249),IF(G250="V",1-SUM(H$8:H249)," ")))))</f>
        <v xml:space="preserve"> </v>
      </c>
      <c r="I250" s="66" t="str">
        <f t="shared" si="71"/>
        <v/>
      </c>
      <c r="L250" s="62" t="str">
        <f t="shared" si="67"/>
        <v xml:space="preserve"> </v>
      </c>
      <c r="P250" s="58" t="str">
        <f>IF(O250="Plus",$K250,IF(O250="Basis",$K250-SUM(P$8:P249),IF(O250="Breedte",$K250-SUM(P$8:P249),IF(O249="Breedte",1-SUM(P$8:P249)," "))))</f>
        <v xml:space="preserve"> </v>
      </c>
      <c r="Q250" s="56" t="str">
        <f t="shared" si="88"/>
        <v/>
      </c>
      <c r="R250" s="196">
        <f t="shared" si="73"/>
        <v>133</v>
      </c>
      <c r="S250" s="1">
        <f t="shared" si="82"/>
        <v>247</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247</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4">
        <f t="shared" si="68"/>
        <v>0</v>
      </c>
      <c r="B251" s="64">
        <f t="shared" si="69"/>
        <v>0</v>
      </c>
      <c r="C251" s="57">
        <f t="shared" si="81"/>
        <v>246</v>
      </c>
      <c r="F251" s="59">
        <f>IF(C251&lt;C$6,0,VLOOKUP(C251,index!$A:$M,13,0))</f>
        <v>133</v>
      </c>
      <c r="G251" s="57" t="str">
        <f t="shared" si="70"/>
        <v/>
      </c>
      <c r="H251" s="58" t="str">
        <f>IF(G251="I",$K251,IF(G251="II",$K251-SUM(H$8:H250),IF(G251="III",$K251-SUM(H$8:H250),IF(G251="IV",$K251-SUM(H$8:H250),IF(G251="V",1-SUM(H$8:H250)," ")))))</f>
        <v xml:space="preserve"> </v>
      </c>
      <c r="I251" s="66" t="str">
        <f t="shared" si="71"/>
        <v/>
      </c>
      <c r="L251" s="62" t="str">
        <f t="shared" si="67"/>
        <v xml:space="preserve"> </v>
      </c>
      <c r="P251" s="58" t="str">
        <f>IF(O251="Plus",$K251,IF(O251="Basis",$K251-SUM(P$8:P250),IF(O251="Breedte",$K251-SUM(P$8:P250),IF(O250="Breedte",1-SUM(P$8:P250)," "))))</f>
        <v xml:space="preserve"> </v>
      </c>
      <c r="Q251" s="56" t="str">
        <f t="shared" si="88"/>
        <v/>
      </c>
      <c r="R251" s="196">
        <f t="shared" si="73"/>
        <v>133</v>
      </c>
      <c r="S251" s="1">
        <f t="shared" si="82"/>
        <v>246</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246</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4">
        <f t="shared" si="68"/>
        <v>0</v>
      </c>
      <c r="B252" s="64">
        <f t="shared" si="69"/>
        <v>0</v>
      </c>
      <c r="C252" s="57">
        <f t="shared" si="81"/>
        <v>245</v>
      </c>
      <c r="F252" s="59">
        <f>IF(C252&lt;C$6,0,VLOOKUP(C252,index!$A:$M,13,0))</f>
        <v>132</v>
      </c>
      <c r="G252" s="57" t="str">
        <f t="shared" si="70"/>
        <v/>
      </c>
      <c r="H252" s="58" t="str">
        <f>IF(G252="I",$K252,IF(G252="II",$K252-SUM(H$8:H251),IF(G252="III",$K252-SUM(H$8:H251),IF(G252="IV",$K252-SUM(H$8:H251),IF(G252="V",1-SUM(H$8:H251)," ")))))</f>
        <v xml:space="preserve"> </v>
      </c>
      <c r="I252" s="66" t="str">
        <f t="shared" si="71"/>
        <v/>
      </c>
      <c r="L252" s="62" t="str">
        <f t="shared" si="67"/>
        <v xml:space="preserve"> </v>
      </c>
      <c r="P252" s="58" t="str">
        <f>IF(O252="Plus",$K252,IF(O252="Basis",$K252-SUM(P$8:P251),IF(O252="Breedte",$K252-SUM(P$8:P251),IF(O251="Breedte",1-SUM(P$8:P251)," "))))</f>
        <v xml:space="preserve"> </v>
      </c>
      <c r="Q252" s="56" t="str">
        <f t="shared" si="88"/>
        <v/>
      </c>
      <c r="R252" s="196">
        <f t="shared" si="73"/>
        <v>132</v>
      </c>
      <c r="S252" s="1">
        <f t="shared" si="82"/>
        <v>245</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245</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4">
        <f t="shared" si="68"/>
        <v>0</v>
      </c>
      <c r="B253" s="64">
        <f t="shared" si="69"/>
        <v>0</v>
      </c>
      <c r="C253" s="57">
        <f t="shared" si="81"/>
        <v>244</v>
      </c>
      <c r="F253" s="59">
        <f>IF(C253&lt;C$6,0,VLOOKUP(C253,index!$A:$M,13,0))</f>
        <v>132</v>
      </c>
      <c r="G253" s="57" t="str">
        <f t="shared" si="70"/>
        <v/>
      </c>
      <c r="H253" s="58" t="str">
        <f>IF(G253="I",$K253,IF(G253="II",$K253-SUM(H$8:H252),IF(G253="III",$K253-SUM(H$8:H252),IF(G253="IV",$K253-SUM(H$8:H252),IF(G253="V",1-SUM(H$8:H252)," ")))))</f>
        <v xml:space="preserve"> </v>
      </c>
      <c r="I253" s="66" t="str">
        <f t="shared" si="71"/>
        <v/>
      </c>
      <c r="L253" s="62" t="str">
        <f t="shared" si="67"/>
        <v xml:space="preserve"> </v>
      </c>
      <c r="P253" s="58" t="str">
        <f>IF(O253="Plus",$K253,IF(O253="Basis",$K253-SUM(P$8:P252),IF(O253="Breedte",$K253-SUM(P$8:P252),IF(O252="Breedte",1-SUM(P$8:P252)," "))))</f>
        <v xml:space="preserve"> </v>
      </c>
      <c r="Q253" s="56" t="str">
        <f t="shared" si="88"/>
        <v/>
      </c>
      <c r="R253" s="196">
        <f t="shared" si="73"/>
        <v>132</v>
      </c>
      <c r="S253" s="1">
        <f t="shared" si="82"/>
        <v>244</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244</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4">
        <f t="shared" si="68"/>
        <v>0</v>
      </c>
      <c r="B254" s="64">
        <f t="shared" si="69"/>
        <v>0</v>
      </c>
      <c r="C254" s="57">
        <f t="shared" si="81"/>
        <v>243</v>
      </c>
      <c r="F254" s="59">
        <f>IF(C254&lt;C$6,0,VLOOKUP(C254,index!$A:$M,13,0))</f>
        <v>131</v>
      </c>
      <c r="G254" s="57" t="str">
        <f t="shared" si="70"/>
        <v/>
      </c>
      <c r="H254" s="58" t="str">
        <f>IF(G254="I",$K254,IF(G254="II",$K254-SUM(H$8:H253),IF(G254="III",$K254-SUM(H$8:H253),IF(G254="IV",$K254-SUM(H$8:H253),IF(G254="V",1-SUM(H$8:H253)," ")))))</f>
        <v xml:space="preserve"> </v>
      </c>
      <c r="I254" s="66" t="str">
        <f t="shared" si="71"/>
        <v/>
      </c>
      <c r="L254" s="62" t="str">
        <f t="shared" si="67"/>
        <v xml:space="preserve"> </v>
      </c>
      <c r="P254" s="58" t="str">
        <f>IF(O254="Plus",$K254,IF(O254="Basis",$K254-SUM(P$8:P253),IF(O254="Breedte",$K254-SUM(P$8:P253),IF(O253="Breedte",1-SUM(P$8:P253)," "))))</f>
        <v xml:space="preserve"> </v>
      </c>
      <c r="Q254" s="56" t="str">
        <f t="shared" si="88"/>
        <v/>
      </c>
      <c r="R254" s="196">
        <f t="shared" si="73"/>
        <v>131</v>
      </c>
      <c r="S254" s="1">
        <f t="shared" si="82"/>
        <v>243</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243</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4">
        <f t="shared" si="68"/>
        <v>0</v>
      </c>
      <c r="B255" s="64">
        <f t="shared" si="69"/>
        <v>0</v>
      </c>
      <c r="C255" s="57">
        <f t="shared" si="81"/>
        <v>242</v>
      </c>
      <c r="F255" s="59">
        <f>IF(C255&lt;C$6,0,VLOOKUP(C255,index!$A:$M,13,0))</f>
        <v>130</v>
      </c>
      <c r="G255" s="57" t="str">
        <f t="shared" si="70"/>
        <v/>
      </c>
      <c r="H255" s="58" t="str">
        <f>IF(G255="I",$K255,IF(G255="II",$K255-SUM(H$8:H254),IF(G255="III",$K255-SUM(H$8:H254),IF(G255="IV",$K255-SUM(H$8:H254),IF(G255="V",1-SUM(H$8:H254)," ")))))</f>
        <v xml:space="preserve"> </v>
      </c>
      <c r="I255" s="66" t="str">
        <f t="shared" si="71"/>
        <v/>
      </c>
      <c r="L255" s="62" t="str">
        <f t="shared" si="67"/>
        <v xml:space="preserve"> </v>
      </c>
      <c r="P255" s="58" t="str">
        <f>IF(O255="Plus",$K255,IF(O255="Basis",$K255-SUM(P$8:P254),IF(O255="Breedte",$K255-SUM(P$8:P254),IF(O254="Breedte",1-SUM(P$8:P254)," "))))</f>
        <v xml:space="preserve"> </v>
      </c>
      <c r="Q255" s="56" t="str">
        <f t="shared" si="88"/>
        <v/>
      </c>
      <c r="R255" s="196">
        <f t="shared" si="73"/>
        <v>130</v>
      </c>
      <c r="S255" s="1">
        <f t="shared" si="82"/>
        <v>242</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242</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4">
        <f t="shared" si="68"/>
        <v>0</v>
      </c>
      <c r="B256" s="64">
        <f t="shared" si="69"/>
        <v>0</v>
      </c>
      <c r="C256" s="57">
        <f t="shared" si="81"/>
        <v>241</v>
      </c>
      <c r="F256" s="59">
        <f>IF(C256&lt;C$6,0,VLOOKUP(C256,index!$A:$M,13,0))</f>
        <v>130</v>
      </c>
      <c r="G256" s="57" t="str">
        <f t="shared" si="70"/>
        <v/>
      </c>
      <c r="H256" s="58" t="str">
        <f>IF(G256="I",$K256,IF(G256="II",$K256-SUM(H$8:H255),IF(G256="III",$K256-SUM(H$8:H255),IF(G256="IV",$K256-SUM(H$8:H255),IF(G256="V",1-SUM(H$8:H255)," ")))))</f>
        <v xml:space="preserve"> </v>
      </c>
      <c r="I256" s="66" t="str">
        <f t="shared" si="71"/>
        <v/>
      </c>
      <c r="L256" s="62" t="str">
        <f t="shared" si="67"/>
        <v xml:space="preserve"> </v>
      </c>
      <c r="P256" s="58" t="str">
        <f>IF(O256="Plus",$K256,IF(O256="Basis",$K256-SUM(P$8:P255),IF(O256="Breedte",$K256-SUM(P$8:P255),IF(O255="Breedte",1-SUM(P$8:P255)," "))))</f>
        <v xml:space="preserve"> </v>
      </c>
      <c r="Q256" s="56" t="str">
        <f t="shared" si="88"/>
        <v/>
      </c>
      <c r="R256" s="196">
        <f t="shared" si="73"/>
        <v>130</v>
      </c>
      <c r="S256" s="1">
        <f t="shared" si="82"/>
        <v>241</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241</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4">
        <f t="shared" si="68"/>
        <v>0</v>
      </c>
      <c r="B257" s="64">
        <f t="shared" si="69"/>
        <v>0</v>
      </c>
      <c r="C257" s="57">
        <f t="shared" si="81"/>
        <v>240</v>
      </c>
      <c r="F257" s="59">
        <f>IF(C257&lt;C$6,0,VLOOKUP(C257,index!$A:$M,13,0))</f>
        <v>129</v>
      </c>
      <c r="G257" s="57" t="str">
        <f t="shared" si="70"/>
        <v/>
      </c>
      <c r="H257" s="58" t="str">
        <f>IF(G257="I",$K257,IF(G257="II",$K257-SUM(H$8:H256),IF(G257="III",$K257-SUM(H$8:H256),IF(G257="IV",$K257-SUM(H$8:H256),IF(G257="V",1-SUM(H$8:H256)," ")))))</f>
        <v xml:space="preserve"> </v>
      </c>
      <c r="I257" s="66" t="str">
        <f t="shared" si="71"/>
        <v/>
      </c>
      <c r="L257" s="62" t="str">
        <f t="shared" si="67"/>
        <v xml:space="preserve"> </v>
      </c>
      <c r="P257" s="58" t="str">
        <f>IF(O257="Plus",$K257,IF(O257="Basis",$K257-SUM(P$8:P256),IF(O257="Breedte",$K257-SUM(P$8:P256),IF(O256="Breedte",1-SUM(P$8:P256)," "))))</f>
        <v xml:space="preserve"> </v>
      </c>
      <c r="Q257" s="56" t="str">
        <f t="shared" si="88"/>
        <v/>
      </c>
      <c r="R257" s="196">
        <f t="shared" si="73"/>
        <v>129</v>
      </c>
      <c r="S257" s="1">
        <f t="shared" si="82"/>
        <v>240</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240</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4">
        <f t="shared" si="68"/>
        <v>0</v>
      </c>
      <c r="B258" s="64">
        <f t="shared" si="69"/>
        <v>0</v>
      </c>
      <c r="C258" s="57">
        <f t="shared" si="81"/>
        <v>239</v>
      </c>
      <c r="F258" s="59">
        <f>IF(C258&lt;C$6,0,VLOOKUP(C258,index!$A:$M,13,0))</f>
        <v>129</v>
      </c>
      <c r="G258" s="57" t="str">
        <f t="shared" si="70"/>
        <v/>
      </c>
      <c r="H258" s="58" t="str">
        <f>IF(G258="I",$K258,IF(G258="II",$K258-SUM(H$8:H257),IF(G258="III",$K258-SUM(H$8:H257),IF(G258="IV",$K258-SUM(H$8:H257),IF(G258="V",1-SUM(H$8:H257)," ")))))</f>
        <v xml:space="preserve"> </v>
      </c>
      <c r="I258" s="66" t="str">
        <f t="shared" si="71"/>
        <v/>
      </c>
      <c r="L258" s="62" t="str">
        <f t="shared" si="67"/>
        <v xml:space="preserve"> </v>
      </c>
      <c r="P258" s="58" t="str">
        <f>IF(O258="Plus",$K258,IF(O258="Basis",$K258-SUM(P$8:P257),IF(O258="Breedte",$K258-SUM(P$8:P257),IF(O257="Breedte",1-SUM(P$8:P257)," "))))</f>
        <v xml:space="preserve"> </v>
      </c>
      <c r="Q258" s="56" t="str">
        <f t="shared" si="88"/>
        <v/>
      </c>
      <c r="R258" s="196">
        <f t="shared" si="73"/>
        <v>129</v>
      </c>
      <c r="S258" s="1">
        <f t="shared" si="82"/>
        <v>239</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239</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4">
        <f t="shared" si="68"/>
        <v>0</v>
      </c>
      <c r="B259" s="64">
        <f t="shared" si="69"/>
        <v>0</v>
      </c>
      <c r="C259" s="57">
        <f t="shared" si="81"/>
        <v>238</v>
      </c>
      <c r="F259" s="59">
        <f>IF(C259&lt;C$6,0,VLOOKUP(C259,index!$A:$M,13,0))</f>
        <v>128</v>
      </c>
      <c r="G259" s="57" t="str">
        <f t="shared" si="70"/>
        <v/>
      </c>
      <c r="H259" s="58" t="str">
        <f>IF(G259="I",$K259,IF(G259="II",$K259-SUM(H$8:H258),IF(G259="III",$K259-SUM(H$8:H258),IF(G259="IV",$K259-SUM(H$8:H258),IF(G259="V",1-SUM(H$8:H258)," ")))))</f>
        <v xml:space="preserve"> </v>
      </c>
      <c r="I259" s="66" t="str">
        <f t="shared" si="71"/>
        <v/>
      </c>
      <c r="L259" s="62" t="str">
        <f t="shared" si="67"/>
        <v xml:space="preserve"> </v>
      </c>
      <c r="P259" s="58" t="str">
        <f>IF(O259="Plus",$K259,IF(O259="Basis",$K259-SUM(P$8:P258),IF(O259="Breedte",$K259-SUM(P$8:P258),IF(O258="Breedte",1-SUM(P$8:P258)," "))))</f>
        <v xml:space="preserve"> </v>
      </c>
      <c r="Q259" s="56" t="str">
        <f t="shared" si="88"/>
        <v/>
      </c>
      <c r="R259" s="196">
        <f t="shared" si="73"/>
        <v>128</v>
      </c>
      <c r="S259" s="1">
        <f t="shared" si="82"/>
        <v>238</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238</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4">
        <f t="shared" si="68"/>
        <v>0</v>
      </c>
      <c r="B260" s="64">
        <f t="shared" si="69"/>
        <v>0</v>
      </c>
      <c r="C260" s="57">
        <f t="shared" si="81"/>
        <v>237</v>
      </c>
      <c r="F260" s="59">
        <f>IF(C260&lt;C$6,0,VLOOKUP(C260,index!$A:$M,13,0))</f>
        <v>128</v>
      </c>
      <c r="G260" s="57" t="str">
        <f t="shared" si="70"/>
        <v/>
      </c>
      <c r="H260" s="58" t="str">
        <f>IF(G260="I",$K260,IF(G260="II",$K260-SUM(H$8:H259),IF(G260="III",$K260-SUM(H$8:H259),IF(G260="IV",$K260-SUM(H$8:H259),IF(G260="V",1-SUM(H$8:H259)," ")))))</f>
        <v xml:space="preserve"> </v>
      </c>
      <c r="I260" s="66" t="str">
        <f t="shared" si="71"/>
        <v/>
      </c>
      <c r="L260" s="62" t="str">
        <f t="shared" si="67"/>
        <v xml:space="preserve"> </v>
      </c>
      <c r="P260" s="58" t="str">
        <f>IF(O260="Plus",$K260,IF(O260="Basis",$K260-SUM(P$8:P259),IF(O260="Breedte",$K260-SUM(P$8:P259),IF(O259="Breedte",1-SUM(P$8:P259)," "))))</f>
        <v xml:space="preserve"> </v>
      </c>
      <c r="Q260" s="56" t="str">
        <f t="shared" si="88"/>
        <v/>
      </c>
      <c r="R260" s="196">
        <f t="shared" si="73"/>
        <v>128</v>
      </c>
      <c r="S260" s="1">
        <f t="shared" si="82"/>
        <v>237</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237</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4">
        <f t="shared" si="68"/>
        <v>0</v>
      </c>
      <c r="B261" s="64">
        <f t="shared" si="69"/>
        <v>0</v>
      </c>
      <c r="C261" s="57">
        <f t="shared" si="81"/>
        <v>236</v>
      </c>
      <c r="F261" s="59">
        <f>IF(C261&lt;C$6,0,VLOOKUP(C261,index!$A:$M,13,0))</f>
        <v>127</v>
      </c>
      <c r="G261" s="57" t="str">
        <f t="shared" si="70"/>
        <v/>
      </c>
      <c r="H261" s="58" t="str">
        <f>IF(G261="I",$K261,IF(G261="II",$K261-SUM(H$8:H260),IF(G261="III",$K261-SUM(H$8:H260),IF(G261="IV",$K261-SUM(H$8:H260),IF(G261="V",1-SUM(H$8:H260)," ")))))</f>
        <v xml:space="preserve"> </v>
      </c>
      <c r="I261" s="66" t="str">
        <f t="shared" si="71"/>
        <v/>
      </c>
      <c r="L261" s="62" t="str">
        <f t="shared" si="67"/>
        <v xml:space="preserve"> </v>
      </c>
      <c r="P261" s="58" t="str">
        <f>IF(O261="Plus",$K261,IF(O261="Basis",$K261-SUM(P$8:P260),IF(O261="Breedte",$K261-SUM(P$8:P260),IF(O260="Breedte",1-SUM(P$8:P260)," "))))</f>
        <v xml:space="preserve"> </v>
      </c>
      <c r="Q261" s="56" t="str">
        <f t="shared" si="88"/>
        <v/>
      </c>
      <c r="R261" s="196">
        <f t="shared" si="73"/>
        <v>127</v>
      </c>
      <c r="S261" s="1">
        <f t="shared" si="82"/>
        <v>236</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236</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4">
        <f t="shared" si="68"/>
        <v>0</v>
      </c>
      <c r="B262" s="64">
        <f t="shared" si="69"/>
        <v>0</v>
      </c>
      <c r="C262" s="57">
        <f t="shared" si="81"/>
        <v>235</v>
      </c>
      <c r="F262" s="59">
        <f>IF(C262&lt;C$6,0,VLOOKUP(C262,index!$A:$M,13,0))</f>
        <v>127</v>
      </c>
      <c r="G262" s="57" t="str">
        <f t="shared" si="70"/>
        <v/>
      </c>
      <c r="H262" s="58" t="str">
        <f>IF(G262="I",$K262,IF(G262="II",$K262-SUM(H$8:H261),IF(G262="III",$K262-SUM(H$8:H261),IF(G262="IV",$K262-SUM(H$8:H261),IF(G262="V",1-SUM(H$8:H261)," ")))))</f>
        <v xml:space="preserve"> </v>
      </c>
      <c r="I262" s="66" t="str">
        <f t="shared" si="71"/>
        <v/>
      </c>
      <c r="L262" s="62" t="str">
        <f t="shared" si="67"/>
        <v xml:space="preserve"> </v>
      </c>
      <c r="P262" s="58" t="str">
        <f>IF(O262="Plus",$K262,IF(O262="Basis",$K262-SUM(P$8:P261),IF(O262="Breedte",$K262-SUM(P$8:P261),IF(O261="Breedte",1-SUM(P$8:P261)," "))))</f>
        <v xml:space="preserve"> </v>
      </c>
      <c r="Q262" s="56" t="str">
        <f t="shared" si="88"/>
        <v/>
      </c>
      <c r="R262" s="196">
        <f t="shared" si="73"/>
        <v>127</v>
      </c>
      <c r="S262" s="1">
        <f t="shared" si="82"/>
        <v>235</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235</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4">
        <f t="shared" si="68"/>
        <v>0</v>
      </c>
      <c r="B263" s="64">
        <f t="shared" si="69"/>
        <v>0</v>
      </c>
      <c r="C263" s="57">
        <f t="shared" si="81"/>
        <v>234</v>
      </c>
      <c r="F263" s="59">
        <f>IF(C263&lt;C$6,0,VLOOKUP(C263,index!$A:$M,13,0))</f>
        <v>126</v>
      </c>
      <c r="G263" s="57" t="str">
        <f t="shared" si="70"/>
        <v/>
      </c>
      <c r="H263" s="58" t="str">
        <f>IF(G263="I",$K263,IF(G263="II",$K263-SUM(H$8:H262),IF(G263="III",$K263-SUM(H$8:H262),IF(G263="IV",$K263-SUM(H$8:H262),IF(G263="V",1-SUM(H$8:H262)," ")))))</f>
        <v xml:space="preserve"> </v>
      </c>
      <c r="I263" s="66" t="str">
        <f t="shared" si="71"/>
        <v/>
      </c>
      <c r="L263" s="62" t="str">
        <f t="shared" si="67"/>
        <v xml:space="preserve"> </v>
      </c>
      <c r="P263" s="58" t="str">
        <f>IF(O263="Plus",$K263,IF(O263="Basis",$K263-SUM(P$8:P262),IF(O263="Breedte",$K263-SUM(P$8:P262),IF(O262="Breedte",1-SUM(P$8:P262)," "))))</f>
        <v xml:space="preserve"> </v>
      </c>
      <c r="Q263" s="56" t="str">
        <f t="shared" si="88"/>
        <v/>
      </c>
      <c r="R263" s="196">
        <f t="shared" si="73"/>
        <v>126</v>
      </c>
      <c r="S263" s="1">
        <f t="shared" si="82"/>
        <v>234</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234</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4">
        <f t="shared" si="68"/>
        <v>0</v>
      </c>
      <c r="B264" s="64">
        <f t="shared" si="69"/>
        <v>0</v>
      </c>
      <c r="C264" s="57">
        <f t="shared" si="81"/>
        <v>233</v>
      </c>
      <c r="F264" s="59">
        <f>IF(C264&lt;C$6,0,VLOOKUP(C264,index!$A:$M,13,0))</f>
        <v>125</v>
      </c>
      <c r="G264" s="57" t="str">
        <f t="shared" si="70"/>
        <v/>
      </c>
      <c r="H264" s="58" t="str">
        <f>IF(G264="I",$K264,IF(G264="II",$K264-SUM(H$8:H263),IF(G264="III",$K264-SUM(H$8:H263),IF(G264="IV",$K264-SUM(H$8:H263),IF(G264="V",1-SUM(H$8:H263)," ")))))</f>
        <v xml:space="preserve"> </v>
      </c>
      <c r="I264" s="66" t="str">
        <f t="shared" si="71"/>
        <v/>
      </c>
      <c r="L264" s="62" t="str">
        <f t="shared" ref="L264:L327" si="89">IF(U264=2,"Plus",IF(W264=2,"Basis",IF(X264=2,"Breedte"," ")))</f>
        <v xml:space="preserve"> </v>
      </c>
      <c r="P264" s="58" t="str">
        <f>IF(O264="Plus",$K264,IF(O264="Basis",$K264-SUM(P$8:P263),IF(O264="Breedte",$K264-SUM(P$8:P263),IF(O263="Breedte",1-SUM(P$8:P263)," "))))</f>
        <v xml:space="preserve"> </v>
      </c>
      <c r="Q264" s="56" t="str">
        <f t="shared" si="88"/>
        <v/>
      </c>
      <c r="R264" s="196">
        <f t="shared" si="73"/>
        <v>125</v>
      </c>
      <c r="S264" s="1">
        <f t="shared" si="82"/>
        <v>233</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233</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4">
        <f t="shared" ref="A265:A328" si="90">IF(I265="A",25,IF(I265="B",25,IF(I265="C",25,IF(I265="D",15,IF(I265="E",10,0)))))</f>
        <v>0</v>
      </c>
      <c r="B265" s="64">
        <f t="shared" ref="B265:B328" si="91">IF(G265="I",20,IF(G265="II",20,IF(G265="III",20,IF(G265="IV",20,IF(G265="V",20,0)))))</f>
        <v>0</v>
      </c>
      <c r="C265" s="57">
        <f t="shared" si="81"/>
        <v>232</v>
      </c>
      <c r="F265" s="59">
        <f>IF(C265&lt;C$6,0,VLOOKUP(C265,index!$A:$M,13,0))</f>
        <v>125</v>
      </c>
      <c r="G265" s="57" t="str">
        <f t="shared" ref="G265:G328" si="92">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93">IF(AND(F265&gt;209,F266&lt;210),"A",IF(AND(F265&gt;199,F266&lt;200),"B",IF(AND(F265&gt;189,F266&lt;190),"C",IF(AND(F265&gt;180,F266&lt;181),"D",IF(AND(F265&gt;109,F266&lt;110),"E","")))))</f>
        <v/>
      </c>
      <c r="L265" s="62" t="str">
        <f t="shared" si="89"/>
        <v xml:space="preserve"> </v>
      </c>
      <c r="P265" s="58" t="str">
        <f>IF(O265="Plus",$K265,IF(O265="Basis",$K265-SUM(P$8:P264),IF(O265="Breedte",$K265-SUM(P$8:P264),IF(O264="Breedte",1-SUM(P$8:P264)," "))))</f>
        <v xml:space="preserve"> </v>
      </c>
      <c r="Q265" s="56" t="str">
        <f t="shared" si="88"/>
        <v/>
      </c>
      <c r="R265" s="196">
        <f t="shared" ref="R265:R328" si="94">F265</f>
        <v>125</v>
      </c>
      <c r="S265" s="1">
        <f t="shared" si="82"/>
        <v>232</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232</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4">
        <f t="shared" si="90"/>
        <v>0</v>
      </c>
      <c r="B266" s="64">
        <f t="shared" si="91"/>
        <v>0</v>
      </c>
      <c r="C266" s="57">
        <f t="shared" ref="C266:C329" si="102">IF(C265-1&lt;C$6,C$6-1,C265-1)</f>
        <v>231</v>
      </c>
      <c r="F266" s="59">
        <f>IF(C266&lt;C$6,0,VLOOKUP(C266,index!$A:$M,13,0))</f>
        <v>124</v>
      </c>
      <c r="G266" s="57" t="str">
        <f t="shared" si="92"/>
        <v/>
      </c>
      <c r="H266" s="58" t="str">
        <f>IF(G266="I",$K266,IF(G266="II",$K266-SUM(H$8:H265),IF(G266="III",$K266-SUM(H$8:H265),IF(G266="IV",$K266-SUM(H$8:H265),IF(G266="V",1-SUM(H$8:H265)," ")))))</f>
        <v xml:space="preserve"> </v>
      </c>
      <c r="I266" s="66" t="str">
        <f t="shared" si="93"/>
        <v/>
      </c>
      <c r="L266" s="62" t="str">
        <f t="shared" si="89"/>
        <v xml:space="preserve"> </v>
      </c>
      <c r="P266" s="58" t="str">
        <f>IF(O266="Plus",$K266,IF(O266="Basis",$K266-SUM(P$8:P265),IF(O266="Breedte",$K266-SUM(P$8:P265),IF(O265="Breedte",1-SUM(P$8:P265)," "))))</f>
        <v xml:space="preserve"> </v>
      </c>
      <c r="Q266" s="56" t="str">
        <f t="shared" si="88"/>
        <v/>
      </c>
      <c r="R266" s="196">
        <f t="shared" si="94"/>
        <v>124</v>
      </c>
      <c r="S266" s="1">
        <f t="shared" ref="S266:S329" si="103">C266</f>
        <v>231</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231</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4">
        <f t="shared" si="90"/>
        <v>0</v>
      </c>
      <c r="B267" s="64">
        <f t="shared" si="91"/>
        <v>0</v>
      </c>
      <c r="C267" s="57">
        <f t="shared" si="102"/>
        <v>230</v>
      </c>
      <c r="F267" s="59">
        <f>IF(C267&lt;C$6,0,VLOOKUP(C267,index!$A:$M,13,0))</f>
        <v>124</v>
      </c>
      <c r="G267" s="57" t="str">
        <f t="shared" si="92"/>
        <v/>
      </c>
      <c r="H267" s="58" t="str">
        <f>IF(G267="I",$K267,IF(G267="II",$K267-SUM(H$8:H266),IF(G267="III",$K267-SUM(H$8:H266),IF(G267="IV",$K267-SUM(H$8:H266),IF(G267="V",1-SUM(H$8:H266)," ")))))</f>
        <v xml:space="preserve"> </v>
      </c>
      <c r="I267" s="66" t="str">
        <f t="shared" si="93"/>
        <v/>
      </c>
      <c r="L267" s="62" t="str">
        <f t="shared" si="89"/>
        <v xml:space="preserve"> </v>
      </c>
      <c r="P267" s="58" t="str">
        <f>IF(O267="Plus",$K267,IF(O267="Basis",$K267-SUM(P$8:P266),IF(O267="Breedte",$K267-SUM(P$8:P266),IF(O266="Breedte",1-SUM(P$8:P266)," "))))</f>
        <v xml:space="preserve"> </v>
      </c>
      <c r="Q267" s="56" t="str">
        <f t="shared" si="88"/>
        <v/>
      </c>
      <c r="R267" s="196">
        <f t="shared" si="94"/>
        <v>124</v>
      </c>
      <c r="S267" s="1">
        <f t="shared" si="103"/>
        <v>230</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230</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4">
        <f t="shared" si="90"/>
        <v>0</v>
      </c>
      <c r="B268" s="64">
        <f t="shared" si="91"/>
        <v>0</v>
      </c>
      <c r="C268" s="57">
        <f t="shared" si="102"/>
        <v>229</v>
      </c>
      <c r="F268" s="59">
        <f>IF(C268&lt;C$6,0,VLOOKUP(C268,index!$A:$M,13,0))</f>
        <v>123</v>
      </c>
      <c r="G268" s="57" t="str">
        <f t="shared" si="92"/>
        <v/>
      </c>
      <c r="H268" s="58" t="str">
        <f>IF(G268="I",$K268,IF(G268="II",$K268-SUM(H$8:H267),IF(G268="III",$K268-SUM(H$8:H267),IF(G268="IV",$K268-SUM(H$8:H267),IF(G268="V",1-SUM(H$8:H267)," ")))))</f>
        <v xml:space="preserve"> </v>
      </c>
      <c r="I268" s="66" t="str">
        <f t="shared" si="93"/>
        <v/>
      </c>
      <c r="L268" s="62" t="str">
        <f t="shared" si="89"/>
        <v xml:space="preserve"> </v>
      </c>
      <c r="P268" s="58" t="str">
        <f>IF(O268="Plus",$K268,IF(O268="Basis",$K268-SUM(P$8:P267),IF(O268="Breedte",$K268-SUM(P$8:P267),IF(O267="Breedte",1-SUM(P$8:P267)," "))))</f>
        <v xml:space="preserve"> </v>
      </c>
      <c r="Q268" s="56" t="str">
        <f t="shared" si="88"/>
        <v/>
      </c>
      <c r="R268" s="196">
        <f t="shared" si="94"/>
        <v>123</v>
      </c>
      <c r="S268" s="1">
        <f t="shared" si="103"/>
        <v>229</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229</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4">
        <f t="shared" si="90"/>
        <v>0</v>
      </c>
      <c r="B269" s="64">
        <f t="shared" si="91"/>
        <v>0</v>
      </c>
      <c r="C269" s="57">
        <f t="shared" si="102"/>
        <v>228</v>
      </c>
      <c r="F269" s="59">
        <f>IF(C269&lt;C$6,0,VLOOKUP(C269,index!$A:$M,13,0))</f>
        <v>123</v>
      </c>
      <c r="G269" s="57" t="str">
        <f t="shared" si="92"/>
        <v/>
      </c>
      <c r="H269" s="58" t="str">
        <f>IF(G269="I",$K269,IF(G269="II",$K269-SUM(H$8:H268),IF(G269="III",$K269-SUM(H$8:H268),IF(G269="IV",$K269-SUM(H$8:H268),IF(G269="V",1-SUM(H$8:H268)," ")))))</f>
        <v xml:space="preserve"> </v>
      </c>
      <c r="I269" s="66" t="str">
        <f t="shared" si="93"/>
        <v/>
      </c>
      <c r="L269" s="62" t="str">
        <f t="shared" si="89"/>
        <v xml:space="preserve"> </v>
      </c>
      <c r="P269" s="58" t="str">
        <f>IF(O269="Plus",$K269,IF(O269="Basis",$K269-SUM(P$8:P268),IF(O269="Breedte",$K269-SUM(P$8:P268),IF(O268="Breedte",1-SUM(P$8:P268)," "))))</f>
        <v xml:space="preserve"> </v>
      </c>
      <c r="Q269" s="56" t="str">
        <f t="shared" si="88"/>
        <v/>
      </c>
      <c r="R269" s="196">
        <f t="shared" si="94"/>
        <v>123</v>
      </c>
      <c r="S269" s="1">
        <f t="shared" si="103"/>
        <v>228</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228</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4">
        <f t="shared" si="90"/>
        <v>0</v>
      </c>
      <c r="B270" s="64">
        <f t="shared" si="91"/>
        <v>0</v>
      </c>
      <c r="C270" s="57">
        <f t="shared" si="102"/>
        <v>227</v>
      </c>
      <c r="F270" s="59">
        <f>IF(C270&lt;C$6,0,VLOOKUP(C270,index!$A:$M,13,0))</f>
        <v>122</v>
      </c>
      <c r="G270" s="57" t="str">
        <f t="shared" si="92"/>
        <v/>
      </c>
      <c r="H270" s="58" t="str">
        <f>IF(G270="I",$K270,IF(G270="II",$K270-SUM(H$8:H269),IF(G270="III",$K270-SUM(H$8:H269),IF(G270="IV",$K270-SUM(H$8:H269),IF(G270="V",1-SUM(H$8:H269)," ")))))</f>
        <v xml:space="preserve"> </v>
      </c>
      <c r="I270" s="66" t="str">
        <f t="shared" si="93"/>
        <v/>
      </c>
      <c r="L270" s="62" t="str">
        <f t="shared" si="89"/>
        <v xml:space="preserve"> </v>
      </c>
      <c r="P270" s="58" t="str">
        <f>IF(O270="Plus",$K270,IF(O270="Basis",$K270-SUM(P$8:P269),IF(O270="Breedte",$K270-SUM(P$8:P269),IF(O269="Breedte",1-SUM(P$8:P269)," "))))</f>
        <v xml:space="preserve"> </v>
      </c>
      <c r="Q270" s="56" t="str">
        <f t="shared" si="88"/>
        <v/>
      </c>
      <c r="R270" s="196">
        <f t="shared" si="94"/>
        <v>122</v>
      </c>
      <c r="S270" s="1">
        <f t="shared" si="103"/>
        <v>227</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227</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4">
        <f t="shared" si="90"/>
        <v>0</v>
      </c>
      <c r="B271" s="64">
        <f t="shared" si="91"/>
        <v>0</v>
      </c>
      <c r="C271" s="57">
        <f t="shared" si="102"/>
        <v>226</v>
      </c>
      <c r="F271" s="59">
        <f>IF(C271&lt;C$6,0,VLOOKUP(C271,index!$A:$M,13,0))</f>
        <v>122</v>
      </c>
      <c r="G271" s="57" t="str">
        <f t="shared" si="92"/>
        <v/>
      </c>
      <c r="H271" s="58" t="str">
        <f>IF(G271="I",$K271,IF(G271="II",$K271-SUM(H$8:H270),IF(G271="III",$K271-SUM(H$8:H270),IF(G271="IV",$K271-SUM(H$8:H270),IF(G271="V",1-SUM(H$8:H270)," ")))))</f>
        <v xml:space="preserve"> </v>
      </c>
      <c r="I271" s="66" t="str">
        <f t="shared" si="93"/>
        <v/>
      </c>
      <c r="L271" s="62" t="str">
        <f t="shared" si="89"/>
        <v xml:space="preserve"> </v>
      </c>
      <c r="P271" s="58" t="str">
        <f>IF(O271="Plus",$K271,IF(O271="Basis",$K271-SUM(P$8:P270),IF(O271="Breedte",$K271-SUM(P$8:P270),IF(O270="Breedte",1-SUM(P$8:P270)," "))))</f>
        <v xml:space="preserve"> </v>
      </c>
      <c r="Q271" s="56" t="str">
        <f t="shared" si="88"/>
        <v/>
      </c>
      <c r="R271" s="196">
        <f t="shared" si="94"/>
        <v>122</v>
      </c>
      <c r="S271" s="1">
        <f t="shared" si="103"/>
        <v>226</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226</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4">
        <f t="shared" si="90"/>
        <v>0</v>
      </c>
      <c r="B272" s="64">
        <f t="shared" si="91"/>
        <v>0</v>
      </c>
      <c r="C272" s="57">
        <f t="shared" si="102"/>
        <v>225</v>
      </c>
      <c r="F272" s="59">
        <f>IF(C272&lt;C$6,0,VLOOKUP(C272,index!$A:$M,13,0))</f>
        <v>121</v>
      </c>
      <c r="G272" s="57" t="str">
        <f t="shared" si="92"/>
        <v/>
      </c>
      <c r="H272" s="58" t="str">
        <f>IF(G272="I",$K272,IF(G272="II",$K272-SUM(H$8:H271),IF(G272="III",$K272-SUM(H$8:H271),IF(G272="IV",$K272-SUM(H$8:H271),IF(G272="V",1-SUM(H$8:H271)," ")))))</f>
        <v xml:space="preserve"> </v>
      </c>
      <c r="I272" s="66" t="str">
        <f t="shared" si="93"/>
        <v/>
      </c>
      <c r="L272" s="62" t="str">
        <f t="shared" si="89"/>
        <v xml:space="preserve"> </v>
      </c>
      <c r="P272" s="58" t="str">
        <f>IF(O272="Plus",$K272,IF(O272="Basis",$K272-SUM(P$8:P271),IF(O272="Breedte",$K272-SUM(P$8:P271),IF(O271="Breedte",1-SUM(P$8:P271)," "))))</f>
        <v xml:space="preserve"> </v>
      </c>
      <c r="Q272" s="56" t="str">
        <f t="shared" si="88"/>
        <v/>
      </c>
      <c r="R272" s="196">
        <f t="shared" si="94"/>
        <v>121</v>
      </c>
      <c r="S272" s="1">
        <f t="shared" si="103"/>
        <v>225</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225</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4">
        <f t="shared" si="90"/>
        <v>0</v>
      </c>
      <c r="B273" s="64">
        <f t="shared" si="91"/>
        <v>0</v>
      </c>
      <c r="C273" s="57">
        <f t="shared" si="102"/>
        <v>224</v>
      </c>
      <c r="F273" s="59">
        <f>IF(C273&lt;C$6,0,VLOOKUP(C273,index!$A:$M,13,0))</f>
        <v>120</v>
      </c>
      <c r="G273" s="57" t="str">
        <f t="shared" si="92"/>
        <v/>
      </c>
      <c r="H273" s="58" t="str">
        <f>IF(G273="I",$K273,IF(G273="II",$K273-SUM(H$8:H272),IF(G273="III",$K273-SUM(H$8:H272),IF(G273="IV",$K273-SUM(H$8:H272),IF(G273="V",1-SUM(H$8:H272)," ")))))</f>
        <v xml:space="preserve"> </v>
      </c>
      <c r="I273" s="66" t="str">
        <f t="shared" si="93"/>
        <v/>
      </c>
      <c r="L273" s="62" t="str">
        <f t="shared" si="89"/>
        <v xml:space="preserve"> </v>
      </c>
      <c r="P273" s="58" t="str">
        <f>IF(O273="Plus",$K273,IF(O273="Basis",$K273-SUM(P$8:P272),IF(O273="Breedte",$K273-SUM(P$8:P272),IF(O272="Breedte",1-SUM(P$8:P272)," "))))</f>
        <v xml:space="preserve"> </v>
      </c>
      <c r="Q273" s="56" t="str">
        <f t="shared" ref="Q273:Q336" si="105">IF(L272="plus",CONCATENATE(E273,", "),IF(L272="basis",IF(E273=0,"",CONCATENATE(E273,", ")),CONCATENATE(Q272,IF(E273=0,"",CONCATENATE(E273,", ")))))</f>
        <v/>
      </c>
      <c r="R273" s="196">
        <f t="shared" si="94"/>
        <v>120</v>
      </c>
      <c r="S273" s="1">
        <f t="shared" si="103"/>
        <v>224</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224</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4">
        <f t="shared" si="90"/>
        <v>0</v>
      </c>
      <c r="B274" s="64">
        <f t="shared" si="91"/>
        <v>0</v>
      </c>
      <c r="C274" s="57">
        <f t="shared" si="102"/>
        <v>223</v>
      </c>
      <c r="F274" s="59">
        <f>IF(C274&lt;C$6,0,VLOOKUP(C274,index!$A:$M,13,0))</f>
        <v>120</v>
      </c>
      <c r="G274" s="57" t="str">
        <f t="shared" si="92"/>
        <v/>
      </c>
      <c r="H274" s="58" t="str">
        <f>IF(G274="I",$K274,IF(G274="II",$K274-SUM(H$8:H273),IF(G274="III",$K274-SUM(H$8:H273),IF(G274="IV",$K274-SUM(H$8:H273),IF(G274="V",1-SUM(H$8:H273)," ")))))</f>
        <v xml:space="preserve"> </v>
      </c>
      <c r="I274" s="66" t="str">
        <f t="shared" si="93"/>
        <v/>
      </c>
      <c r="L274" s="62" t="str">
        <f t="shared" si="89"/>
        <v xml:space="preserve"> </v>
      </c>
      <c r="P274" s="58" t="str">
        <f>IF(O274="Plus",$K274,IF(O274="Basis",$K274-SUM(P$8:P273),IF(O274="Breedte",$K274-SUM(P$8:P273),IF(O273="Breedte",1-SUM(P$8:P273)," "))))</f>
        <v xml:space="preserve"> </v>
      </c>
      <c r="Q274" s="56" t="str">
        <f t="shared" si="105"/>
        <v/>
      </c>
      <c r="R274" s="196">
        <f t="shared" si="94"/>
        <v>120</v>
      </c>
      <c r="S274" s="1">
        <f t="shared" si="103"/>
        <v>223</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223</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4">
        <f t="shared" si="90"/>
        <v>0</v>
      </c>
      <c r="B275" s="64">
        <f t="shared" si="91"/>
        <v>0</v>
      </c>
      <c r="C275" s="57">
        <f t="shared" si="102"/>
        <v>222</v>
      </c>
      <c r="F275" s="59">
        <f>IF(C275&lt;C$6,0,VLOOKUP(C275,index!$A:$M,13,0))</f>
        <v>119</v>
      </c>
      <c r="G275" s="57" t="str">
        <f t="shared" si="92"/>
        <v/>
      </c>
      <c r="H275" s="58" t="str">
        <f>IF(G275="I",$K275,IF(G275="II",$K275-SUM(H$8:H274),IF(G275="III",$K275-SUM(H$8:H274),IF(G275="IV",$K275-SUM(H$8:H274),IF(G275="V",1-SUM(H$8:H274)," ")))))</f>
        <v xml:space="preserve"> </v>
      </c>
      <c r="I275" s="66" t="str">
        <f t="shared" si="93"/>
        <v/>
      </c>
      <c r="L275" s="62" t="str">
        <f t="shared" si="89"/>
        <v xml:space="preserve"> </v>
      </c>
      <c r="P275" s="58" t="str">
        <f>IF(O275="Plus",$K275,IF(O275="Basis",$K275-SUM(P$8:P274),IF(O275="Breedte",$K275-SUM(P$8:P274),IF(O274="Breedte",1-SUM(P$8:P274)," "))))</f>
        <v xml:space="preserve"> </v>
      </c>
      <c r="Q275" s="56" t="str">
        <f t="shared" si="105"/>
        <v/>
      </c>
      <c r="R275" s="196">
        <f t="shared" si="94"/>
        <v>119</v>
      </c>
      <c r="S275" s="1">
        <f t="shared" si="103"/>
        <v>222</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222</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4">
        <f t="shared" si="90"/>
        <v>0</v>
      </c>
      <c r="B276" s="64">
        <f t="shared" si="91"/>
        <v>0</v>
      </c>
      <c r="C276" s="57">
        <f t="shared" si="102"/>
        <v>221</v>
      </c>
      <c r="F276" s="59">
        <f>IF(C276&lt;C$6,0,VLOOKUP(C276,index!$A:$M,13,0))</f>
        <v>119</v>
      </c>
      <c r="G276" s="57" t="str">
        <f t="shared" si="92"/>
        <v/>
      </c>
      <c r="H276" s="58" t="str">
        <f>IF(G276="I",$K276,IF(G276="II",$K276-SUM(H$8:H275),IF(G276="III",$K276-SUM(H$8:H275),IF(G276="IV",$K276-SUM(H$8:H275),IF(G276="V",1-SUM(H$8:H275)," ")))))</f>
        <v xml:space="preserve"> </v>
      </c>
      <c r="I276" s="66" t="str">
        <f t="shared" si="93"/>
        <v/>
      </c>
      <c r="L276" s="62" t="str">
        <f t="shared" si="89"/>
        <v xml:space="preserve"> </v>
      </c>
      <c r="P276" s="58" t="str">
        <f>IF(O276="Plus",$K276,IF(O276="Basis",$K276-SUM(P$8:P275),IF(O276="Breedte",$K276-SUM(P$8:P275),IF(O275="Breedte",1-SUM(P$8:P275)," "))))</f>
        <v xml:space="preserve"> </v>
      </c>
      <c r="Q276" s="56" t="str">
        <f t="shared" si="105"/>
        <v/>
      </c>
      <c r="R276" s="196">
        <f t="shared" si="94"/>
        <v>119</v>
      </c>
      <c r="S276" s="1">
        <f t="shared" si="103"/>
        <v>221</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221</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4">
        <f t="shared" si="90"/>
        <v>0</v>
      </c>
      <c r="B277" s="64">
        <f t="shared" si="91"/>
        <v>0</v>
      </c>
      <c r="C277" s="57">
        <f t="shared" si="102"/>
        <v>220</v>
      </c>
      <c r="F277" s="59">
        <f>IF(C277&lt;C$6,0,VLOOKUP(C277,index!$A:$M,13,0))</f>
        <v>118</v>
      </c>
      <c r="G277" s="57" t="str">
        <f t="shared" si="92"/>
        <v/>
      </c>
      <c r="H277" s="58" t="str">
        <f>IF(G277="I",$K277,IF(G277="II",$K277-SUM(H$8:H276),IF(G277="III",$K277-SUM(H$8:H276),IF(G277="IV",$K277-SUM(H$8:H276),IF(G277="V",1-SUM(H$8:H276)," ")))))</f>
        <v xml:space="preserve"> </v>
      </c>
      <c r="I277" s="66" t="str">
        <f t="shared" si="93"/>
        <v/>
      </c>
      <c r="L277" s="62" t="str">
        <f t="shared" si="89"/>
        <v xml:space="preserve"> </v>
      </c>
      <c r="P277" s="58" t="str">
        <f>IF(O277="Plus",$K277,IF(O277="Basis",$K277-SUM(P$8:P276),IF(O277="Breedte",$K277-SUM(P$8:P276),IF(O276="Breedte",1-SUM(P$8:P276)," "))))</f>
        <v xml:space="preserve"> </v>
      </c>
      <c r="Q277" s="56" t="str">
        <f t="shared" si="105"/>
        <v/>
      </c>
      <c r="R277" s="196">
        <f t="shared" si="94"/>
        <v>118</v>
      </c>
      <c r="S277" s="1">
        <f t="shared" si="103"/>
        <v>220</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220</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4">
        <f t="shared" si="90"/>
        <v>0</v>
      </c>
      <c r="B278" s="64">
        <f t="shared" si="91"/>
        <v>0</v>
      </c>
      <c r="C278" s="57">
        <f t="shared" si="102"/>
        <v>219</v>
      </c>
      <c r="F278" s="59">
        <f>IF(C278&lt;C$6,0,VLOOKUP(C278,index!$A:$M,13,0))</f>
        <v>118</v>
      </c>
      <c r="G278" s="57" t="str">
        <f t="shared" si="92"/>
        <v/>
      </c>
      <c r="H278" s="58" t="str">
        <f>IF(G278="I",$K278,IF(G278="II",$K278-SUM(H$8:H277),IF(G278="III",$K278-SUM(H$8:H277),IF(G278="IV",$K278-SUM(H$8:H277),IF(G278="V",1-SUM(H$8:H277)," ")))))</f>
        <v xml:space="preserve"> </v>
      </c>
      <c r="I278" s="66" t="str">
        <f t="shared" si="93"/>
        <v/>
      </c>
      <c r="L278" s="62" t="str">
        <f t="shared" si="89"/>
        <v xml:space="preserve"> </v>
      </c>
      <c r="P278" s="58" t="str">
        <f>IF(O278="Plus",$K278,IF(O278="Basis",$K278-SUM(P$8:P277),IF(O278="Breedte",$K278-SUM(P$8:P277),IF(O277="Breedte",1-SUM(P$8:P277)," "))))</f>
        <v xml:space="preserve"> </v>
      </c>
      <c r="Q278" s="56" t="str">
        <f t="shared" si="105"/>
        <v/>
      </c>
      <c r="R278" s="196">
        <f t="shared" si="94"/>
        <v>118</v>
      </c>
      <c r="S278" s="1">
        <f t="shared" si="103"/>
        <v>219</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219</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4">
        <f t="shared" si="90"/>
        <v>0</v>
      </c>
      <c r="B279" s="64">
        <f t="shared" si="91"/>
        <v>0</v>
      </c>
      <c r="C279" s="57">
        <f t="shared" si="102"/>
        <v>218</v>
      </c>
      <c r="F279" s="59">
        <f>IF(C279&lt;C$6,0,VLOOKUP(C279,index!$A:$M,13,0))</f>
        <v>117</v>
      </c>
      <c r="G279" s="57" t="str">
        <f t="shared" si="92"/>
        <v/>
      </c>
      <c r="H279" s="58" t="str">
        <f>IF(G279="I",$K279,IF(G279="II",$K279-SUM(H$8:H278),IF(G279="III",$K279-SUM(H$8:H278),IF(G279="IV",$K279-SUM(H$8:H278),IF(G279="V",1-SUM(H$8:H278)," ")))))</f>
        <v xml:space="preserve"> </v>
      </c>
      <c r="I279" s="66" t="str">
        <f t="shared" si="93"/>
        <v/>
      </c>
      <c r="L279" s="62" t="str">
        <f t="shared" si="89"/>
        <v xml:space="preserve"> </v>
      </c>
      <c r="P279" s="58" t="str">
        <f>IF(O279="Plus",$K279,IF(O279="Basis",$K279-SUM(P$8:P278),IF(O279="Breedte",$K279-SUM(P$8:P278),IF(O278="Breedte",1-SUM(P$8:P278)," "))))</f>
        <v xml:space="preserve"> </v>
      </c>
      <c r="Q279" s="56" t="str">
        <f t="shared" si="105"/>
        <v/>
      </c>
      <c r="R279" s="196">
        <f t="shared" si="94"/>
        <v>117</v>
      </c>
      <c r="S279" s="1">
        <f t="shared" si="103"/>
        <v>218</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218</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4">
        <f t="shared" si="90"/>
        <v>0</v>
      </c>
      <c r="B280" s="64">
        <f t="shared" si="91"/>
        <v>0</v>
      </c>
      <c r="C280" s="57">
        <f t="shared" si="102"/>
        <v>217</v>
      </c>
      <c r="F280" s="59">
        <f>IF(C280&lt;C$6,0,VLOOKUP(C280,index!$A:$M,13,0))</f>
        <v>117</v>
      </c>
      <c r="G280" s="57" t="str">
        <f t="shared" si="92"/>
        <v/>
      </c>
      <c r="H280" s="58" t="str">
        <f>IF(G280="I",$K280,IF(G280="II",$K280-SUM(H$8:H279),IF(G280="III",$K280-SUM(H$8:H279),IF(G280="IV",$K280-SUM(H$8:H279),IF(G280="V",1-SUM(H$8:H279)," ")))))</f>
        <v xml:space="preserve"> </v>
      </c>
      <c r="I280" s="66" t="str">
        <f t="shared" si="93"/>
        <v/>
      </c>
      <c r="L280" s="62" t="str">
        <f t="shared" si="89"/>
        <v xml:space="preserve"> </v>
      </c>
      <c r="P280" s="58" t="str">
        <f>IF(O280="Plus",$K280,IF(O280="Basis",$K280-SUM(P$8:P279),IF(O280="Breedte",$K280-SUM(P$8:P279),IF(O279="Breedte",1-SUM(P$8:P279)," "))))</f>
        <v xml:space="preserve"> </v>
      </c>
      <c r="Q280" s="56" t="str">
        <f t="shared" si="105"/>
        <v/>
      </c>
      <c r="R280" s="196">
        <f t="shared" si="94"/>
        <v>117</v>
      </c>
      <c r="S280" s="1">
        <f t="shared" si="103"/>
        <v>217</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217</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4">
        <f t="shared" si="90"/>
        <v>0</v>
      </c>
      <c r="B281" s="64">
        <f t="shared" si="91"/>
        <v>0</v>
      </c>
      <c r="C281" s="57">
        <f t="shared" si="102"/>
        <v>216</v>
      </c>
      <c r="F281" s="59">
        <f>IF(C281&lt;C$6,0,VLOOKUP(C281,index!$A:$M,13,0))</f>
        <v>116</v>
      </c>
      <c r="G281" s="57" t="str">
        <f t="shared" si="92"/>
        <v/>
      </c>
      <c r="H281" s="58" t="str">
        <f>IF(G281="I",$K281,IF(G281="II",$K281-SUM(H$8:H280),IF(G281="III",$K281-SUM(H$8:H280),IF(G281="IV",$K281-SUM(H$8:H280),IF(G281="V",1-SUM(H$8:H280)," ")))))</f>
        <v xml:space="preserve"> </v>
      </c>
      <c r="I281" s="66" t="str">
        <f t="shared" si="93"/>
        <v/>
      </c>
      <c r="L281" s="62" t="str">
        <f t="shared" si="89"/>
        <v xml:space="preserve"> </v>
      </c>
      <c r="P281" s="58" t="str">
        <f>IF(O281="Plus",$K281,IF(O281="Basis",$K281-SUM(P$8:P280),IF(O281="Breedte",$K281-SUM(P$8:P280),IF(O280="Breedte",1-SUM(P$8:P280)," "))))</f>
        <v xml:space="preserve"> </v>
      </c>
      <c r="Q281" s="56" t="str">
        <f t="shared" si="105"/>
        <v/>
      </c>
      <c r="R281" s="196">
        <f t="shared" si="94"/>
        <v>116</v>
      </c>
      <c r="S281" s="1">
        <f t="shared" si="103"/>
        <v>216</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216</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4">
        <f t="shared" si="90"/>
        <v>0</v>
      </c>
      <c r="B282" s="64">
        <f t="shared" si="91"/>
        <v>0</v>
      </c>
      <c r="C282" s="57">
        <f t="shared" si="102"/>
        <v>215</v>
      </c>
      <c r="F282" s="59">
        <f>IF(C282&lt;C$6,0,VLOOKUP(C282,index!$A:$M,13,0))</f>
        <v>115</v>
      </c>
      <c r="G282" s="57" t="str">
        <f t="shared" si="92"/>
        <v/>
      </c>
      <c r="H282" s="58" t="str">
        <f>IF(G282="I",$K282,IF(G282="II",$K282-SUM(H$8:H281),IF(G282="III",$K282-SUM(H$8:H281),IF(G282="IV",$K282-SUM(H$8:H281),IF(G282="V",1-SUM(H$8:H281)," ")))))</f>
        <v xml:space="preserve"> </v>
      </c>
      <c r="I282" s="66" t="str">
        <f t="shared" si="93"/>
        <v/>
      </c>
      <c r="L282" s="62" t="str">
        <f t="shared" si="89"/>
        <v xml:space="preserve"> </v>
      </c>
      <c r="P282" s="58" t="str">
        <f>IF(O282="Plus",$K282,IF(O282="Basis",$K282-SUM(P$8:P281),IF(O282="Breedte",$K282-SUM(P$8:P281),IF(O281="Breedte",1-SUM(P$8:P281)," "))))</f>
        <v xml:space="preserve"> </v>
      </c>
      <c r="Q282" s="56" t="str">
        <f t="shared" si="105"/>
        <v/>
      </c>
      <c r="R282" s="196">
        <f t="shared" si="94"/>
        <v>115</v>
      </c>
      <c r="S282" s="1">
        <f t="shared" si="103"/>
        <v>215</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215</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4">
        <f t="shared" si="90"/>
        <v>0</v>
      </c>
      <c r="B283" s="64">
        <f t="shared" si="91"/>
        <v>0</v>
      </c>
      <c r="C283" s="57">
        <f t="shared" si="102"/>
        <v>214</v>
      </c>
      <c r="F283" s="59">
        <f>IF(C283&lt;C$6,0,VLOOKUP(C283,index!$A:$M,13,0))</f>
        <v>115</v>
      </c>
      <c r="G283" s="57" t="str">
        <f t="shared" si="92"/>
        <v/>
      </c>
      <c r="H283" s="58" t="str">
        <f>IF(G283="I",$K283,IF(G283="II",$K283-SUM(H$8:H282),IF(G283="III",$K283-SUM(H$8:H282),IF(G283="IV",$K283-SUM(H$8:H282),IF(G283="V",1-SUM(H$8:H282)," ")))))</f>
        <v xml:space="preserve"> </v>
      </c>
      <c r="I283" s="66" t="str">
        <f t="shared" si="93"/>
        <v/>
      </c>
      <c r="L283" s="62" t="str">
        <f t="shared" si="89"/>
        <v xml:space="preserve"> </v>
      </c>
      <c r="P283" s="58" t="str">
        <f>IF(O283="Plus",$K283,IF(O283="Basis",$K283-SUM(P$8:P282),IF(O283="Breedte",$K283-SUM(P$8:P282),IF(O282="Breedte",1-SUM(P$8:P282)," "))))</f>
        <v xml:space="preserve"> </v>
      </c>
      <c r="Q283" s="56" t="str">
        <f t="shared" si="105"/>
        <v/>
      </c>
      <c r="R283" s="196">
        <f t="shared" si="94"/>
        <v>115</v>
      </c>
      <c r="S283" s="1">
        <f t="shared" si="103"/>
        <v>214</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214</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4">
        <f t="shared" si="90"/>
        <v>0</v>
      </c>
      <c r="B284" s="64">
        <f t="shared" si="91"/>
        <v>0</v>
      </c>
      <c r="C284" s="57">
        <f t="shared" si="102"/>
        <v>213</v>
      </c>
      <c r="F284" s="59">
        <f>IF(C284&lt;C$6,0,VLOOKUP(C284,index!$A:$M,13,0))</f>
        <v>114</v>
      </c>
      <c r="G284" s="57" t="str">
        <f t="shared" si="92"/>
        <v/>
      </c>
      <c r="H284" s="58" t="str">
        <f>IF(G284="I",$K284,IF(G284="II",$K284-SUM(H$8:H283),IF(G284="III",$K284-SUM(H$8:H283),IF(G284="IV",$K284-SUM(H$8:H283),IF(G284="V",1-SUM(H$8:H283)," ")))))</f>
        <v xml:space="preserve"> </v>
      </c>
      <c r="I284" s="66" t="str">
        <f t="shared" si="93"/>
        <v/>
      </c>
      <c r="L284" s="62" t="str">
        <f t="shared" si="89"/>
        <v xml:space="preserve"> </v>
      </c>
      <c r="P284" s="58" t="str">
        <f>IF(O284="Plus",$K284,IF(O284="Basis",$K284-SUM(P$8:P283),IF(O284="Breedte",$K284-SUM(P$8:P283),IF(O283="Breedte",1-SUM(P$8:P283)," "))))</f>
        <v xml:space="preserve"> </v>
      </c>
      <c r="Q284" s="56" t="str">
        <f t="shared" si="105"/>
        <v/>
      </c>
      <c r="R284" s="196">
        <f t="shared" si="94"/>
        <v>114</v>
      </c>
      <c r="S284" s="1">
        <f t="shared" si="103"/>
        <v>213</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213</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4">
        <f t="shared" si="90"/>
        <v>0</v>
      </c>
      <c r="B285" s="64">
        <f t="shared" si="91"/>
        <v>0</v>
      </c>
      <c r="C285" s="57">
        <f t="shared" si="102"/>
        <v>212</v>
      </c>
      <c r="F285" s="59">
        <f>IF(C285&lt;C$6,0,VLOOKUP(C285,index!$A:$M,13,0))</f>
        <v>114</v>
      </c>
      <c r="G285" s="57" t="str">
        <f t="shared" si="92"/>
        <v/>
      </c>
      <c r="H285" s="58" t="str">
        <f>IF(G285="I",$K285,IF(G285="II",$K285-SUM(H$8:H284),IF(G285="III",$K285-SUM(H$8:H284),IF(G285="IV",$K285-SUM(H$8:H284),IF(G285="V",1-SUM(H$8:H284)," ")))))</f>
        <v xml:space="preserve"> </v>
      </c>
      <c r="I285" s="66" t="str">
        <f t="shared" si="93"/>
        <v/>
      </c>
      <c r="L285" s="62" t="str">
        <f t="shared" si="89"/>
        <v xml:space="preserve"> </v>
      </c>
      <c r="P285" s="58" t="str">
        <f>IF(O285="Plus",$K285,IF(O285="Basis",$K285-SUM(P$8:P284),IF(O285="Breedte",$K285-SUM(P$8:P284),IF(O284="Breedte",1-SUM(P$8:P284)," "))))</f>
        <v xml:space="preserve"> </v>
      </c>
      <c r="Q285" s="56" t="str">
        <f t="shared" si="105"/>
        <v/>
      </c>
      <c r="R285" s="196">
        <f t="shared" si="94"/>
        <v>114</v>
      </c>
      <c r="S285" s="1">
        <f t="shared" si="103"/>
        <v>212</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212</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4">
        <f t="shared" si="90"/>
        <v>0</v>
      </c>
      <c r="B286" s="64">
        <f t="shared" si="91"/>
        <v>0</v>
      </c>
      <c r="C286" s="57">
        <f t="shared" si="102"/>
        <v>211</v>
      </c>
      <c r="F286" s="59">
        <f>IF(C286&lt;C$6,0,VLOOKUP(C286,index!$A:$M,13,0))</f>
        <v>113</v>
      </c>
      <c r="G286" s="57" t="str">
        <f t="shared" si="92"/>
        <v/>
      </c>
      <c r="H286" s="58" t="str">
        <f>IF(G286="I",$K286,IF(G286="II",$K286-SUM(H$8:H285),IF(G286="III",$K286-SUM(H$8:H285),IF(G286="IV",$K286-SUM(H$8:H285),IF(G286="V",1-SUM(H$8:H285)," ")))))</f>
        <v xml:space="preserve"> </v>
      </c>
      <c r="I286" s="66" t="str">
        <f t="shared" si="93"/>
        <v/>
      </c>
      <c r="L286" s="62" t="str">
        <f t="shared" si="89"/>
        <v xml:space="preserve"> </v>
      </c>
      <c r="P286" s="58" t="str">
        <f>IF(O286="Plus",$K286,IF(O286="Basis",$K286-SUM(P$8:P285),IF(O286="Breedte",$K286-SUM(P$8:P285),IF(O285="Breedte",1-SUM(P$8:P285)," "))))</f>
        <v xml:space="preserve"> </v>
      </c>
      <c r="Q286" s="56" t="str">
        <f t="shared" si="105"/>
        <v/>
      </c>
      <c r="R286" s="196">
        <f t="shared" si="94"/>
        <v>113</v>
      </c>
      <c r="S286" s="1">
        <f t="shared" si="103"/>
        <v>211</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211</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4">
        <f t="shared" si="90"/>
        <v>0</v>
      </c>
      <c r="B287" s="64">
        <f t="shared" si="91"/>
        <v>0</v>
      </c>
      <c r="C287" s="57">
        <f t="shared" si="102"/>
        <v>210</v>
      </c>
      <c r="F287" s="59">
        <f>IF(C287&lt;C$6,0,VLOOKUP(C287,index!$A:$M,13,0))</f>
        <v>113</v>
      </c>
      <c r="G287" s="57" t="str">
        <f t="shared" si="92"/>
        <v/>
      </c>
      <c r="H287" s="58" t="str">
        <f>IF(G287="I",$K287,IF(G287="II",$K287-SUM(H$8:H286),IF(G287="III",$K287-SUM(H$8:H286),IF(G287="IV",$K287-SUM(H$8:H286),IF(G287="V",1-SUM(H$8:H286)," ")))))</f>
        <v xml:space="preserve"> </v>
      </c>
      <c r="I287" s="66" t="str">
        <f t="shared" si="93"/>
        <v/>
      </c>
      <c r="L287" s="62" t="str">
        <f t="shared" si="89"/>
        <v xml:space="preserve"> </v>
      </c>
      <c r="P287" s="58" t="str">
        <f>IF(O287="Plus",$K287,IF(O287="Basis",$K287-SUM(P$8:P286),IF(O287="Breedte",$K287-SUM(P$8:P286),IF(O286="Breedte",1-SUM(P$8:P286)," "))))</f>
        <v xml:space="preserve"> </v>
      </c>
      <c r="Q287" s="56" t="str">
        <f t="shared" si="105"/>
        <v/>
      </c>
      <c r="R287" s="196">
        <f t="shared" si="94"/>
        <v>113</v>
      </c>
      <c r="S287" s="1">
        <f t="shared" si="103"/>
        <v>210</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210</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4">
        <f t="shared" si="90"/>
        <v>0</v>
      </c>
      <c r="B288" s="64">
        <f t="shared" si="91"/>
        <v>0</v>
      </c>
      <c r="C288" s="57">
        <f t="shared" si="102"/>
        <v>209</v>
      </c>
      <c r="F288" s="59">
        <f>IF(C288&lt;C$6,0,VLOOKUP(C288,index!$A:$M,13,0))</f>
        <v>112</v>
      </c>
      <c r="G288" s="57" t="str">
        <f t="shared" si="92"/>
        <v/>
      </c>
      <c r="H288" s="58" t="str">
        <f>IF(G288="I",$K288,IF(G288="II",$K288-SUM(H$8:H287),IF(G288="III",$K288-SUM(H$8:H287),IF(G288="IV",$K288-SUM(H$8:H287),IF(G288="V",1-SUM(H$8:H287)," ")))))</f>
        <v xml:space="preserve"> </v>
      </c>
      <c r="I288" s="66" t="str">
        <f t="shared" si="93"/>
        <v/>
      </c>
      <c r="L288" s="62" t="str">
        <f t="shared" si="89"/>
        <v xml:space="preserve"> </v>
      </c>
      <c r="P288" s="58" t="str">
        <f>IF(O288="Plus",$K288,IF(O288="Basis",$K288-SUM(P$8:P287),IF(O288="Breedte",$K288-SUM(P$8:P287),IF(O287="Breedte",1-SUM(P$8:P287)," "))))</f>
        <v xml:space="preserve"> </v>
      </c>
      <c r="Q288" s="56" t="str">
        <f t="shared" si="105"/>
        <v/>
      </c>
      <c r="R288" s="196">
        <f t="shared" si="94"/>
        <v>112</v>
      </c>
      <c r="S288" s="1">
        <f t="shared" si="103"/>
        <v>209</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209</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4">
        <f t="shared" si="90"/>
        <v>0</v>
      </c>
      <c r="B289" s="64">
        <f t="shared" si="91"/>
        <v>0</v>
      </c>
      <c r="C289" s="57">
        <f t="shared" si="102"/>
        <v>208</v>
      </c>
      <c r="F289" s="59">
        <f>IF(C289&lt;C$6,0,VLOOKUP(C289,index!$A:$M,13,0))</f>
        <v>112</v>
      </c>
      <c r="G289" s="57" t="str">
        <f t="shared" si="92"/>
        <v/>
      </c>
      <c r="H289" s="58" t="str">
        <f>IF(G289="I",$K289,IF(G289="II",$K289-SUM(H$8:H288),IF(G289="III",$K289-SUM(H$8:H288),IF(G289="IV",$K289-SUM(H$8:H288),IF(G289="V",1-SUM(H$8:H288)," ")))))</f>
        <v xml:space="preserve"> </v>
      </c>
      <c r="I289" s="66" t="str">
        <f t="shared" si="93"/>
        <v/>
      </c>
      <c r="L289" s="62" t="str">
        <f t="shared" si="89"/>
        <v xml:space="preserve"> </v>
      </c>
      <c r="P289" s="58" t="str">
        <f>IF(O289="Plus",$K289,IF(O289="Basis",$K289-SUM(P$8:P288),IF(O289="Breedte",$K289-SUM(P$8:P288),IF(O288="Breedte",1-SUM(P$8:P288)," "))))</f>
        <v xml:space="preserve"> </v>
      </c>
      <c r="Q289" s="56" t="str">
        <f t="shared" si="105"/>
        <v/>
      </c>
      <c r="R289" s="196">
        <f t="shared" si="94"/>
        <v>112</v>
      </c>
      <c r="S289" s="1">
        <f t="shared" si="103"/>
        <v>208</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208</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4">
        <f t="shared" si="90"/>
        <v>0</v>
      </c>
      <c r="B290" s="64">
        <f t="shared" si="91"/>
        <v>0</v>
      </c>
      <c r="C290" s="57">
        <f t="shared" si="102"/>
        <v>207</v>
      </c>
      <c r="F290" s="59">
        <f>IF(C290&lt;C$6,0,VLOOKUP(C290,index!$A:$M,13,0))</f>
        <v>111</v>
      </c>
      <c r="G290" s="57" t="str">
        <f t="shared" si="92"/>
        <v/>
      </c>
      <c r="H290" s="58" t="str">
        <f>IF(G290="I",$K290,IF(G290="II",$K290-SUM(H$8:H289),IF(G290="III",$K290-SUM(H$8:H289),IF(G290="IV",$K290-SUM(H$8:H289),IF(G290="V",1-SUM(H$8:H289)," ")))))</f>
        <v xml:space="preserve"> </v>
      </c>
      <c r="I290" s="66" t="str">
        <f t="shared" si="93"/>
        <v/>
      </c>
      <c r="L290" s="62" t="str">
        <f t="shared" si="89"/>
        <v xml:space="preserve"> </v>
      </c>
      <c r="P290" s="58" t="str">
        <f>IF(O290="Plus",$K290,IF(O290="Basis",$K290-SUM(P$8:P289),IF(O290="Breedte",$K290-SUM(P$8:P289),IF(O289="Breedte",1-SUM(P$8:P289)," "))))</f>
        <v xml:space="preserve"> </v>
      </c>
      <c r="Q290" s="56" t="str">
        <f t="shared" si="105"/>
        <v/>
      </c>
      <c r="R290" s="196">
        <f t="shared" si="94"/>
        <v>111</v>
      </c>
      <c r="S290" s="1">
        <f t="shared" si="103"/>
        <v>207</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207</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4">
        <f t="shared" si="90"/>
        <v>0</v>
      </c>
      <c r="B291" s="64">
        <f t="shared" si="91"/>
        <v>0</v>
      </c>
      <c r="C291" s="57">
        <f t="shared" si="102"/>
        <v>206</v>
      </c>
      <c r="F291" s="59">
        <f>IF(C291&lt;C$6,0,VLOOKUP(C291,index!$A:$M,13,0))</f>
        <v>110</v>
      </c>
      <c r="G291" s="57" t="str">
        <f t="shared" si="92"/>
        <v/>
      </c>
      <c r="H291" s="58" t="str">
        <f>IF(G291="I",$K291,IF(G291="II",$K291-SUM(H$8:H290),IF(G291="III",$K291-SUM(H$8:H290),IF(G291="IV",$K291-SUM(H$8:H290),IF(G291="V",1-SUM(H$8:H290)," ")))))</f>
        <v xml:space="preserve"> </v>
      </c>
      <c r="I291" s="66" t="str">
        <f t="shared" si="93"/>
        <v/>
      </c>
      <c r="L291" s="62" t="str">
        <f t="shared" si="89"/>
        <v xml:space="preserve"> </v>
      </c>
      <c r="P291" s="58" t="str">
        <f>IF(O291="Plus",$K291,IF(O291="Basis",$K291-SUM(P$8:P290),IF(O291="Breedte",$K291-SUM(P$8:P290),IF(O290="Breedte",1-SUM(P$8:P290)," "))))</f>
        <v xml:space="preserve"> </v>
      </c>
      <c r="Q291" s="56" t="str">
        <f t="shared" si="105"/>
        <v/>
      </c>
      <c r="R291" s="196">
        <f t="shared" si="94"/>
        <v>110</v>
      </c>
      <c r="S291" s="1">
        <f t="shared" si="103"/>
        <v>206</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206</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4">
        <f t="shared" si="90"/>
        <v>0</v>
      </c>
      <c r="B292" s="64">
        <f t="shared" si="91"/>
        <v>0</v>
      </c>
      <c r="C292" s="57">
        <f t="shared" si="102"/>
        <v>205</v>
      </c>
      <c r="F292" s="59">
        <f>IF(C292&lt;C$6,0,VLOOKUP(C292,index!$A:$M,13,0))</f>
        <v>110</v>
      </c>
      <c r="G292" s="57" t="str">
        <f t="shared" si="92"/>
        <v/>
      </c>
      <c r="H292" s="58" t="str">
        <f>IF(G292="I",$K292,IF(G292="II",$K292-SUM(H$8:H291),IF(G292="III",$K292-SUM(H$8:H291),IF(G292="IV",$K292-SUM(H$8:H291),IF(G292="V",1-SUM(H$8:H291)," ")))))</f>
        <v xml:space="preserve"> </v>
      </c>
      <c r="I292" s="66" t="str">
        <f t="shared" si="93"/>
        <v/>
      </c>
      <c r="L292" s="62" t="str">
        <f t="shared" si="89"/>
        <v xml:space="preserve"> </v>
      </c>
      <c r="P292" s="58" t="str">
        <f>IF(O292="Plus",$K292,IF(O292="Basis",$K292-SUM(P$8:P291),IF(O292="Breedte",$K292-SUM(P$8:P291),IF(O291="Breedte",1-SUM(P$8:P291)," "))))</f>
        <v xml:space="preserve"> </v>
      </c>
      <c r="Q292" s="56" t="str">
        <f t="shared" si="105"/>
        <v/>
      </c>
      <c r="R292" s="196">
        <f t="shared" si="94"/>
        <v>110</v>
      </c>
      <c r="S292" s="1">
        <f t="shared" si="103"/>
        <v>205</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205</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4">
        <f t="shared" si="90"/>
        <v>0</v>
      </c>
      <c r="B293" s="64">
        <f t="shared" si="91"/>
        <v>0</v>
      </c>
      <c r="C293" s="57">
        <f t="shared" si="102"/>
        <v>204</v>
      </c>
      <c r="F293" s="59">
        <f>IF(C293&lt;C$6,0,VLOOKUP(C293,index!$A:$M,13,0))</f>
        <v>110</v>
      </c>
      <c r="G293" s="57" t="str">
        <f t="shared" si="92"/>
        <v/>
      </c>
      <c r="H293" s="58" t="str">
        <f>IF(G293="I",$K293,IF(G293="II",$K293-SUM(H$8:H292),IF(G293="III",$K293-SUM(H$8:H292),IF(G293="IV",$K293-SUM(H$8:H292),IF(G293="V",1-SUM(H$8:H292)," ")))))</f>
        <v xml:space="preserve"> </v>
      </c>
      <c r="I293" s="66" t="str">
        <f t="shared" si="93"/>
        <v/>
      </c>
      <c r="L293" s="62" t="str">
        <f t="shared" si="89"/>
        <v xml:space="preserve"> </v>
      </c>
      <c r="P293" s="58" t="str">
        <f>IF(O293="Plus",$K293,IF(O293="Basis",$K293-SUM(P$8:P292),IF(O293="Breedte",$K293-SUM(P$8:P292),IF(O292="Breedte",1-SUM(P$8:P292)," "))))</f>
        <v xml:space="preserve"> </v>
      </c>
      <c r="Q293" s="56" t="str">
        <f t="shared" si="105"/>
        <v/>
      </c>
      <c r="R293" s="196">
        <f t="shared" si="94"/>
        <v>110</v>
      </c>
      <c r="S293" s="1">
        <f t="shared" si="103"/>
        <v>204</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204</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4">
        <f t="shared" si="90"/>
        <v>0</v>
      </c>
      <c r="B294" s="64">
        <f t="shared" si="91"/>
        <v>0</v>
      </c>
      <c r="C294" s="57">
        <f t="shared" si="102"/>
        <v>203</v>
      </c>
      <c r="F294" s="59">
        <f>IF(C294&lt;C$6,0,VLOOKUP(C294,index!$A:$M,13,0))</f>
        <v>110</v>
      </c>
      <c r="G294" s="57" t="str">
        <f t="shared" si="92"/>
        <v/>
      </c>
      <c r="H294" s="58" t="str">
        <f>IF(G294="I",$K294,IF(G294="II",$K294-SUM(H$8:H293),IF(G294="III",$K294-SUM(H$8:H293),IF(G294="IV",$K294-SUM(H$8:H293),IF(G294="V",1-SUM(H$8:H293)," ")))))</f>
        <v xml:space="preserve"> </v>
      </c>
      <c r="I294" s="66" t="str">
        <f t="shared" si="93"/>
        <v/>
      </c>
      <c r="L294" s="62" t="str">
        <f t="shared" si="89"/>
        <v xml:space="preserve"> </v>
      </c>
      <c r="P294" s="58" t="str">
        <f>IF(O294="Plus",$K294,IF(O294="Basis",$K294-SUM(P$8:P293),IF(O294="Breedte",$K294-SUM(P$8:P293),IF(O293="Breedte",1-SUM(P$8:P293)," "))))</f>
        <v xml:space="preserve"> </v>
      </c>
      <c r="Q294" s="56" t="str">
        <f t="shared" si="105"/>
        <v/>
      </c>
      <c r="R294" s="196">
        <f t="shared" si="94"/>
        <v>110</v>
      </c>
      <c r="S294" s="1">
        <f t="shared" si="103"/>
        <v>203</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203</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4">
        <f t="shared" si="90"/>
        <v>0</v>
      </c>
      <c r="B295" s="64">
        <f t="shared" si="91"/>
        <v>0</v>
      </c>
      <c r="C295" s="57">
        <f t="shared" si="102"/>
        <v>202</v>
      </c>
      <c r="F295" s="59">
        <f>IF(C295&lt;C$6,0,VLOOKUP(C295,index!$A:$M,13,0))</f>
        <v>110</v>
      </c>
      <c r="G295" s="57" t="str">
        <f t="shared" si="92"/>
        <v/>
      </c>
      <c r="H295" s="58" t="str">
        <f>IF(G295="I",$K295,IF(G295="II",$K295-SUM(H$8:H294),IF(G295="III",$K295-SUM(H$8:H294),IF(G295="IV",$K295-SUM(H$8:H294),IF(G295="V",1-SUM(H$8:H294)," ")))))</f>
        <v xml:space="preserve"> </v>
      </c>
      <c r="I295" s="66" t="str">
        <f t="shared" si="93"/>
        <v/>
      </c>
      <c r="L295" s="62" t="str">
        <f t="shared" si="89"/>
        <v xml:space="preserve"> </v>
      </c>
      <c r="P295" s="58" t="str">
        <f>IF(O295="Plus",$K295,IF(O295="Basis",$K295-SUM(P$8:P294),IF(O295="Breedte",$K295-SUM(P$8:P294),IF(O294="Breedte",1-SUM(P$8:P294)," "))))</f>
        <v xml:space="preserve"> </v>
      </c>
      <c r="Q295" s="56" t="str">
        <f t="shared" si="105"/>
        <v/>
      </c>
      <c r="R295" s="196">
        <f t="shared" si="94"/>
        <v>110</v>
      </c>
      <c r="S295" s="1">
        <f t="shared" si="103"/>
        <v>202</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202</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4">
        <f t="shared" si="90"/>
        <v>0</v>
      </c>
      <c r="B296" s="64">
        <f t="shared" si="91"/>
        <v>0</v>
      </c>
      <c r="C296" s="57">
        <f t="shared" si="102"/>
        <v>201</v>
      </c>
      <c r="F296" s="59">
        <f>IF(C296&lt;C$6,0,VLOOKUP(C296,index!$A:$M,13,0))</f>
        <v>110</v>
      </c>
      <c r="G296" s="57" t="str">
        <f t="shared" si="92"/>
        <v/>
      </c>
      <c r="H296" s="58" t="str">
        <f>IF(G296="I",$K296,IF(G296="II",$K296-SUM(H$8:H295),IF(G296="III",$K296-SUM(H$8:H295),IF(G296="IV",$K296-SUM(H$8:H295),IF(G296="V",1-SUM(H$8:H295)," ")))))</f>
        <v xml:space="preserve"> </v>
      </c>
      <c r="I296" s="66" t="str">
        <f t="shared" si="93"/>
        <v/>
      </c>
      <c r="L296" s="62" t="str">
        <f t="shared" si="89"/>
        <v xml:space="preserve"> </v>
      </c>
      <c r="P296" s="58" t="str">
        <f>IF(O296="Plus",$K296,IF(O296="Basis",$K296-SUM(P$8:P295),IF(O296="Breedte",$K296-SUM(P$8:P295),IF(O295="Breedte",1-SUM(P$8:P295)," "))))</f>
        <v xml:space="preserve"> </v>
      </c>
      <c r="Q296" s="56" t="str">
        <f t="shared" si="105"/>
        <v/>
      </c>
      <c r="R296" s="196">
        <f t="shared" si="94"/>
        <v>110</v>
      </c>
      <c r="S296" s="1">
        <f t="shared" si="103"/>
        <v>201</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201</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4">
        <f t="shared" si="90"/>
        <v>0</v>
      </c>
      <c r="B297" s="64">
        <f t="shared" si="91"/>
        <v>0</v>
      </c>
      <c r="C297" s="57">
        <f t="shared" si="102"/>
        <v>200</v>
      </c>
      <c r="F297" s="59">
        <f>IF(C297&lt;C$6,0,VLOOKUP(C297,index!$A:$M,13,0))</f>
        <v>110</v>
      </c>
      <c r="G297" s="57" t="str">
        <f t="shared" si="92"/>
        <v/>
      </c>
      <c r="H297" s="58" t="str">
        <f>IF(G297="I",$K297,IF(G297="II",$K297-SUM(H$8:H296),IF(G297="III",$K297-SUM(H$8:H296),IF(G297="IV",$K297-SUM(H$8:H296),IF(G297="V",1-SUM(H$8:H296)," ")))))</f>
        <v xml:space="preserve"> </v>
      </c>
      <c r="I297" s="66" t="str">
        <f t="shared" si="93"/>
        <v/>
      </c>
      <c r="L297" s="62" t="str">
        <f t="shared" si="89"/>
        <v xml:space="preserve"> </v>
      </c>
      <c r="P297" s="58" t="str">
        <f>IF(O297="Plus",$K297,IF(O297="Basis",$K297-SUM(P$8:P296),IF(O297="Breedte",$K297-SUM(P$8:P296),IF(O296="Breedte",1-SUM(P$8:P296)," "))))</f>
        <v xml:space="preserve"> </v>
      </c>
      <c r="Q297" s="56" t="str">
        <f t="shared" si="105"/>
        <v/>
      </c>
      <c r="R297" s="196">
        <f t="shared" si="94"/>
        <v>110</v>
      </c>
      <c r="S297" s="1">
        <f t="shared" si="103"/>
        <v>200</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200</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4">
        <f t="shared" si="90"/>
        <v>0</v>
      </c>
      <c r="B298" s="64">
        <f t="shared" si="91"/>
        <v>0</v>
      </c>
      <c r="C298" s="57">
        <f t="shared" si="102"/>
        <v>199</v>
      </c>
      <c r="F298" s="59">
        <f>IF(C298&lt;C$6,0,VLOOKUP(C298,index!$A:$M,13,0))</f>
        <v>110</v>
      </c>
      <c r="G298" s="57" t="str">
        <f t="shared" si="92"/>
        <v/>
      </c>
      <c r="H298" s="58" t="str">
        <f>IF(G298="I",$K298,IF(G298="II",$K298-SUM(H$8:H297),IF(G298="III",$K298-SUM(H$8:H297),IF(G298="IV",$K298-SUM(H$8:H297),IF(G298="V",1-SUM(H$8:H297)," ")))))</f>
        <v xml:space="preserve"> </v>
      </c>
      <c r="I298" s="66" t="str">
        <f t="shared" si="93"/>
        <v/>
      </c>
      <c r="L298" s="62" t="str">
        <f t="shared" si="89"/>
        <v xml:space="preserve"> </v>
      </c>
      <c r="P298" s="58" t="str">
        <f>IF(O298="Plus",$K298,IF(O298="Basis",$K298-SUM(P$8:P297),IF(O298="Breedte",$K298-SUM(P$8:P297),IF(O297="Breedte",1-SUM(P$8:P297)," "))))</f>
        <v xml:space="preserve"> </v>
      </c>
      <c r="Q298" s="56" t="str">
        <f t="shared" si="105"/>
        <v/>
      </c>
      <c r="R298" s="196">
        <f t="shared" si="94"/>
        <v>110</v>
      </c>
      <c r="S298" s="1">
        <f t="shared" si="103"/>
        <v>199</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199</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4">
        <f t="shared" si="90"/>
        <v>0</v>
      </c>
      <c r="B299" s="64">
        <f t="shared" si="91"/>
        <v>0</v>
      </c>
      <c r="C299" s="57">
        <f t="shared" si="102"/>
        <v>198</v>
      </c>
      <c r="F299" s="59">
        <f>IF(C299&lt;C$6,0,VLOOKUP(C299,index!$A:$M,13,0))</f>
        <v>110</v>
      </c>
      <c r="G299" s="57" t="str">
        <f t="shared" si="92"/>
        <v/>
      </c>
      <c r="H299" s="58" t="str">
        <f>IF(G299="I",$K299,IF(G299="II",$K299-SUM(H$8:H298),IF(G299="III",$K299-SUM(H$8:H298),IF(G299="IV",$K299-SUM(H$8:H298),IF(G299="V",1-SUM(H$8:H298)," ")))))</f>
        <v xml:space="preserve"> </v>
      </c>
      <c r="I299" s="66" t="str">
        <f t="shared" si="93"/>
        <v/>
      </c>
      <c r="L299" s="62" t="str">
        <f t="shared" si="89"/>
        <v xml:space="preserve"> </v>
      </c>
      <c r="P299" s="58" t="str">
        <f>IF(O299="Plus",$K299,IF(O299="Basis",$K299-SUM(P$8:P298),IF(O299="Breedte",$K299-SUM(P$8:P298),IF(O298="Breedte",1-SUM(P$8:P298)," "))))</f>
        <v xml:space="preserve"> </v>
      </c>
      <c r="Q299" s="56" t="str">
        <f t="shared" si="105"/>
        <v/>
      </c>
      <c r="R299" s="196">
        <f t="shared" si="94"/>
        <v>110</v>
      </c>
      <c r="S299" s="1">
        <f t="shared" si="103"/>
        <v>198</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198</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4">
        <f t="shared" si="90"/>
        <v>0</v>
      </c>
      <c r="B300" s="64">
        <f t="shared" si="91"/>
        <v>0</v>
      </c>
      <c r="C300" s="57">
        <f t="shared" si="102"/>
        <v>197</v>
      </c>
      <c r="F300" s="59">
        <f>IF(C300&lt;C$6,0,VLOOKUP(C300,index!$A:$M,13,0))</f>
        <v>110</v>
      </c>
      <c r="G300" s="57" t="str">
        <f t="shared" si="92"/>
        <v/>
      </c>
      <c r="H300" s="58" t="str">
        <f>IF(G300="I",$K300,IF(G300="II",$K300-SUM(H$8:H299),IF(G300="III",$K300-SUM(H$8:H299),IF(G300="IV",$K300-SUM(H$8:H299),IF(G300="V",1-SUM(H$8:H299)," ")))))</f>
        <v xml:space="preserve"> </v>
      </c>
      <c r="I300" s="66" t="str">
        <f t="shared" si="93"/>
        <v/>
      </c>
      <c r="L300" s="62" t="str">
        <f t="shared" si="89"/>
        <v xml:space="preserve"> </v>
      </c>
      <c r="P300" s="58" t="str">
        <f>IF(O300="Plus",$K300,IF(O300="Basis",$K300-SUM(P$8:P299),IF(O300="Breedte",$K300-SUM(P$8:P299),IF(O299="Breedte",1-SUM(P$8:P299)," "))))</f>
        <v xml:space="preserve"> </v>
      </c>
      <c r="Q300" s="56" t="str">
        <f t="shared" si="105"/>
        <v/>
      </c>
      <c r="R300" s="196">
        <f t="shared" si="94"/>
        <v>110</v>
      </c>
      <c r="S300" s="1">
        <f t="shared" si="103"/>
        <v>197</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197</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4">
        <f t="shared" si="90"/>
        <v>0</v>
      </c>
      <c r="B301" s="64">
        <f t="shared" si="91"/>
        <v>0</v>
      </c>
      <c r="C301" s="57">
        <f t="shared" si="102"/>
        <v>196</v>
      </c>
      <c r="F301" s="59">
        <f>IF(C301&lt;C$6,0,VLOOKUP(C301,index!$A:$M,13,0))</f>
        <v>110</v>
      </c>
      <c r="G301" s="57" t="str">
        <f t="shared" si="92"/>
        <v/>
      </c>
      <c r="H301" s="58" t="str">
        <f>IF(G301="I",$K301,IF(G301="II",$K301-SUM(H$8:H300),IF(G301="III",$K301-SUM(H$8:H300),IF(G301="IV",$K301-SUM(H$8:H300),IF(G301="V",1-SUM(H$8:H300)," ")))))</f>
        <v xml:space="preserve"> </v>
      </c>
      <c r="I301" s="66" t="str">
        <f t="shared" si="93"/>
        <v/>
      </c>
      <c r="L301" s="62" t="str">
        <f t="shared" si="89"/>
        <v xml:space="preserve"> </v>
      </c>
      <c r="P301" s="58" t="str">
        <f>IF(O301="Plus",$K301,IF(O301="Basis",$K301-SUM(P$8:P300),IF(O301="Breedte",$K301-SUM(P$8:P300),IF(O300="Breedte",1-SUM(P$8:P300)," "))))</f>
        <v xml:space="preserve"> </v>
      </c>
      <c r="Q301" s="56" t="str">
        <f t="shared" si="105"/>
        <v/>
      </c>
      <c r="R301" s="196">
        <f t="shared" si="94"/>
        <v>110</v>
      </c>
      <c r="S301" s="1">
        <f t="shared" si="103"/>
        <v>196</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196</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4">
        <f t="shared" si="90"/>
        <v>0</v>
      </c>
      <c r="B302" s="64">
        <f t="shared" si="91"/>
        <v>0</v>
      </c>
      <c r="C302" s="57">
        <f t="shared" si="102"/>
        <v>195</v>
      </c>
      <c r="F302" s="59">
        <f>IF(C302&lt;C$6,0,VLOOKUP(C302,index!$A:$M,13,0))</f>
        <v>110</v>
      </c>
      <c r="G302" s="57" t="str">
        <f t="shared" si="92"/>
        <v/>
      </c>
      <c r="H302" s="58" t="str">
        <f>IF(G302="I",$K302,IF(G302="II",$K302-SUM(H$8:H301),IF(G302="III",$K302-SUM(H$8:H301),IF(G302="IV",$K302-SUM(H$8:H301),IF(G302="V",1-SUM(H$8:H301)," ")))))</f>
        <v xml:space="preserve"> </v>
      </c>
      <c r="I302" s="66" t="str">
        <f t="shared" si="93"/>
        <v/>
      </c>
      <c r="L302" s="62" t="str">
        <f t="shared" si="89"/>
        <v xml:space="preserve"> </v>
      </c>
      <c r="P302" s="58" t="str">
        <f>IF(O302="Plus",$K302,IF(O302="Basis",$K302-SUM(P$8:P301),IF(O302="Breedte",$K302-SUM(P$8:P301),IF(O301="Breedte",1-SUM(P$8:P301)," "))))</f>
        <v xml:space="preserve"> </v>
      </c>
      <c r="Q302" s="56" t="str">
        <f t="shared" si="105"/>
        <v/>
      </c>
      <c r="R302" s="196">
        <f t="shared" si="94"/>
        <v>110</v>
      </c>
      <c r="S302" s="1">
        <f t="shared" si="103"/>
        <v>195</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195</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4">
        <f t="shared" si="90"/>
        <v>0</v>
      </c>
      <c r="B303" s="64">
        <f t="shared" si="91"/>
        <v>0</v>
      </c>
      <c r="C303" s="57">
        <f t="shared" si="102"/>
        <v>194</v>
      </c>
      <c r="F303" s="59">
        <f>IF(C303&lt;C$6,0,VLOOKUP(C303,index!$A:$M,13,0))</f>
        <v>110</v>
      </c>
      <c r="G303" s="57" t="str">
        <f t="shared" si="92"/>
        <v/>
      </c>
      <c r="H303" s="58" t="str">
        <f>IF(G303="I",$K303,IF(G303="II",$K303-SUM(H$8:H302),IF(G303="III",$K303-SUM(H$8:H302),IF(G303="IV",$K303-SUM(H$8:H302),IF(G303="V",1-SUM(H$8:H302)," ")))))</f>
        <v xml:space="preserve"> </v>
      </c>
      <c r="I303" s="66" t="str">
        <f t="shared" si="93"/>
        <v/>
      </c>
      <c r="L303" s="62" t="str">
        <f t="shared" si="89"/>
        <v xml:space="preserve"> </v>
      </c>
      <c r="P303" s="58" t="str">
        <f>IF(O303="Plus",$K303,IF(O303="Basis",$K303-SUM(P$8:P302),IF(O303="Breedte",$K303-SUM(P$8:P302),IF(O302="Breedte",1-SUM(P$8:P302)," "))))</f>
        <v xml:space="preserve"> </v>
      </c>
      <c r="Q303" s="56" t="str">
        <f t="shared" si="105"/>
        <v/>
      </c>
      <c r="R303" s="196">
        <f t="shared" si="94"/>
        <v>110</v>
      </c>
      <c r="S303" s="1">
        <f t="shared" si="103"/>
        <v>194</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194</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4">
        <f t="shared" si="90"/>
        <v>0</v>
      </c>
      <c r="B304" s="64">
        <f t="shared" si="91"/>
        <v>0</v>
      </c>
      <c r="C304" s="57">
        <f t="shared" si="102"/>
        <v>193</v>
      </c>
      <c r="F304" s="59">
        <f>IF(C304&lt;C$6,0,VLOOKUP(C304,index!$A:$M,13,0))</f>
        <v>110</v>
      </c>
      <c r="G304" s="57" t="str">
        <f t="shared" si="92"/>
        <v/>
      </c>
      <c r="H304" s="58" t="str">
        <f>IF(G304="I",$K304,IF(G304="II",$K304-SUM(H$8:H303),IF(G304="III",$K304-SUM(H$8:H303),IF(G304="IV",$K304-SUM(H$8:H303),IF(G304="V",1-SUM(H$8:H303)," ")))))</f>
        <v xml:space="preserve"> </v>
      </c>
      <c r="I304" s="66" t="str">
        <f t="shared" si="93"/>
        <v/>
      </c>
      <c r="L304" s="62" t="str">
        <f t="shared" si="89"/>
        <v xml:space="preserve"> </v>
      </c>
      <c r="P304" s="58" t="str">
        <f>IF(O304="Plus",$K304,IF(O304="Basis",$K304-SUM(P$8:P303),IF(O304="Breedte",$K304-SUM(P$8:P303),IF(O303="Breedte",1-SUM(P$8:P303)," "))))</f>
        <v xml:space="preserve"> </v>
      </c>
      <c r="Q304" s="56" t="str">
        <f t="shared" si="105"/>
        <v/>
      </c>
      <c r="R304" s="196">
        <f t="shared" si="94"/>
        <v>110</v>
      </c>
      <c r="S304" s="1">
        <f t="shared" si="103"/>
        <v>193</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193</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4">
        <f t="shared" si="90"/>
        <v>0</v>
      </c>
      <c r="B305" s="64">
        <f t="shared" si="91"/>
        <v>0</v>
      </c>
      <c r="C305" s="57">
        <f t="shared" si="102"/>
        <v>192</v>
      </c>
      <c r="F305" s="59">
        <f>IF(C305&lt;C$6,0,VLOOKUP(C305,index!$A:$M,13,0))</f>
        <v>110</v>
      </c>
      <c r="G305" s="57" t="str">
        <f t="shared" si="92"/>
        <v/>
      </c>
      <c r="H305" s="58" t="str">
        <f>IF(G305="I",$K305,IF(G305="II",$K305-SUM(H$8:H304),IF(G305="III",$K305-SUM(H$8:H304),IF(G305="IV",$K305-SUM(H$8:H304),IF(G305="V",1-SUM(H$8:H304)," ")))))</f>
        <v xml:space="preserve"> </v>
      </c>
      <c r="I305" s="66" t="str">
        <f t="shared" si="93"/>
        <v/>
      </c>
      <c r="L305" s="62" t="str">
        <f t="shared" si="89"/>
        <v xml:space="preserve"> </v>
      </c>
      <c r="P305" s="58" t="str">
        <f>IF(O305="Plus",$K305,IF(O305="Basis",$K305-SUM(P$8:P304),IF(O305="Breedte",$K305-SUM(P$8:P304),IF(O304="Breedte",1-SUM(P$8:P304)," "))))</f>
        <v xml:space="preserve"> </v>
      </c>
      <c r="Q305" s="56" t="str">
        <f t="shared" si="105"/>
        <v/>
      </c>
      <c r="R305" s="196">
        <f t="shared" si="94"/>
        <v>110</v>
      </c>
      <c r="S305" s="1">
        <f t="shared" si="103"/>
        <v>192</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192</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4">
        <f t="shared" si="90"/>
        <v>0</v>
      </c>
      <c r="B306" s="64">
        <f t="shared" si="91"/>
        <v>0</v>
      </c>
      <c r="C306" s="57">
        <f t="shared" si="102"/>
        <v>191</v>
      </c>
      <c r="F306" s="59">
        <f>IF(C306&lt;C$6,0,VLOOKUP(C306,index!$A:$M,13,0))</f>
        <v>110</v>
      </c>
      <c r="G306" s="57" t="str">
        <f t="shared" si="92"/>
        <v/>
      </c>
      <c r="H306" s="58" t="str">
        <f>IF(G306="I",$K306,IF(G306="II",$K306-SUM(H$8:H305),IF(G306="III",$K306-SUM(H$8:H305),IF(G306="IV",$K306-SUM(H$8:H305),IF(G306="V",1-SUM(H$8:H305)," ")))))</f>
        <v xml:space="preserve"> </v>
      </c>
      <c r="I306" s="66" t="str">
        <f t="shared" si="93"/>
        <v/>
      </c>
      <c r="L306" s="62" t="str">
        <f t="shared" si="89"/>
        <v xml:space="preserve"> </v>
      </c>
      <c r="P306" s="58" t="str">
        <f>IF(O306="Plus",$K306,IF(O306="Basis",$K306-SUM(P$8:P305),IF(O306="Breedte",$K306-SUM(P$8:P305),IF(O305="Breedte",1-SUM(P$8:P305)," "))))</f>
        <v xml:space="preserve"> </v>
      </c>
      <c r="Q306" s="56" t="str">
        <f t="shared" si="105"/>
        <v/>
      </c>
      <c r="R306" s="196">
        <f t="shared" si="94"/>
        <v>110</v>
      </c>
      <c r="S306" s="1">
        <f t="shared" si="103"/>
        <v>191</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191</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4">
        <f t="shared" si="90"/>
        <v>0</v>
      </c>
      <c r="B307" s="64">
        <f t="shared" si="91"/>
        <v>0</v>
      </c>
      <c r="C307" s="57">
        <f t="shared" si="102"/>
        <v>190</v>
      </c>
      <c r="F307" s="59">
        <f>IF(C307&lt;C$6,0,VLOOKUP(C307,index!$A:$M,13,0))</f>
        <v>110</v>
      </c>
      <c r="G307" s="57" t="str">
        <f t="shared" si="92"/>
        <v/>
      </c>
      <c r="H307" s="58" t="str">
        <f>IF(G307="I",$K307,IF(G307="II",$K307-SUM(H$8:H306),IF(G307="III",$K307-SUM(H$8:H306),IF(G307="IV",$K307-SUM(H$8:H306),IF(G307="V",1-SUM(H$8:H306)," ")))))</f>
        <v xml:space="preserve"> </v>
      </c>
      <c r="I307" s="66" t="str">
        <f t="shared" si="93"/>
        <v/>
      </c>
      <c r="L307" s="62" t="str">
        <f t="shared" si="89"/>
        <v xml:space="preserve"> </v>
      </c>
      <c r="P307" s="58" t="str">
        <f>IF(O307="Plus",$K307,IF(O307="Basis",$K307-SUM(P$8:P306),IF(O307="Breedte",$K307-SUM(P$8:P306),IF(O306="Breedte",1-SUM(P$8:P306)," "))))</f>
        <v xml:space="preserve"> </v>
      </c>
      <c r="Q307" s="56" t="str">
        <f t="shared" si="105"/>
        <v/>
      </c>
      <c r="R307" s="196">
        <f t="shared" si="94"/>
        <v>110</v>
      </c>
      <c r="S307" s="1">
        <f t="shared" si="103"/>
        <v>190</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190</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4">
        <f t="shared" si="90"/>
        <v>0</v>
      </c>
      <c r="B308" s="64">
        <f t="shared" si="91"/>
        <v>0</v>
      </c>
      <c r="C308" s="57">
        <f t="shared" si="102"/>
        <v>189</v>
      </c>
      <c r="F308" s="59">
        <f>IF(C308&lt;C$6,0,VLOOKUP(C308,index!$A:$M,13,0))</f>
        <v>110</v>
      </c>
      <c r="G308" s="57" t="str">
        <f t="shared" si="92"/>
        <v/>
      </c>
      <c r="H308" s="58" t="str">
        <f>IF(G308="I",$K308,IF(G308="II",$K308-SUM(H$8:H307),IF(G308="III",$K308-SUM(H$8:H307),IF(G308="IV",$K308-SUM(H$8:H307),IF(G308="V",1-SUM(H$8:H307)," ")))))</f>
        <v xml:space="preserve"> </v>
      </c>
      <c r="I308" s="66" t="str">
        <f t="shared" si="93"/>
        <v/>
      </c>
      <c r="L308" s="62" t="str">
        <f t="shared" si="89"/>
        <v xml:space="preserve"> </v>
      </c>
      <c r="P308" s="58" t="str">
        <f>IF(O308="Plus",$K308,IF(O308="Basis",$K308-SUM(P$8:P307),IF(O308="Breedte",$K308-SUM(P$8:P307),IF(O307="Breedte",1-SUM(P$8:P307)," "))))</f>
        <v xml:space="preserve"> </v>
      </c>
      <c r="Q308" s="56" t="str">
        <f t="shared" si="105"/>
        <v/>
      </c>
      <c r="R308" s="196">
        <f t="shared" si="94"/>
        <v>110</v>
      </c>
      <c r="S308" s="1">
        <f t="shared" si="103"/>
        <v>189</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189</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4">
        <f t="shared" si="90"/>
        <v>0</v>
      </c>
      <c r="B309" s="64">
        <f t="shared" si="91"/>
        <v>0</v>
      </c>
      <c r="C309" s="57">
        <f t="shared" si="102"/>
        <v>188</v>
      </c>
      <c r="F309" s="59">
        <f>IF(C309&lt;C$6,0,VLOOKUP(C309,index!$A:$M,13,0))</f>
        <v>110</v>
      </c>
      <c r="G309" s="57" t="str">
        <f t="shared" si="92"/>
        <v/>
      </c>
      <c r="H309" s="58" t="str">
        <f>IF(G309="I",$K309,IF(G309="II",$K309-SUM(H$8:H308),IF(G309="III",$K309-SUM(H$8:H308),IF(G309="IV",$K309-SUM(H$8:H308),IF(G309="V",1-SUM(H$8:H308)," ")))))</f>
        <v xml:space="preserve"> </v>
      </c>
      <c r="I309" s="66" t="str">
        <f t="shared" si="93"/>
        <v/>
      </c>
      <c r="L309" s="62" t="str">
        <f t="shared" si="89"/>
        <v xml:space="preserve"> </v>
      </c>
      <c r="P309" s="58" t="str">
        <f>IF(O309="Plus",$K309,IF(O309="Basis",$K309-SUM(P$8:P308),IF(O309="Breedte",$K309-SUM(P$8:P308),IF(O308="Breedte",1-SUM(P$8:P308)," "))))</f>
        <v xml:space="preserve"> </v>
      </c>
      <c r="Q309" s="56" t="str">
        <f t="shared" si="105"/>
        <v/>
      </c>
      <c r="R309" s="196">
        <f t="shared" si="94"/>
        <v>110</v>
      </c>
      <c r="S309" s="1">
        <f t="shared" si="103"/>
        <v>188</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188</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4">
        <f t="shared" si="90"/>
        <v>0</v>
      </c>
      <c r="B310" s="64">
        <f t="shared" si="91"/>
        <v>0</v>
      </c>
      <c r="C310" s="57">
        <f t="shared" si="102"/>
        <v>187</v>
      </c>
      <c r="F310" s="59">
        <f>IF(C310&lt;C$6,0,VLOOKUP(C310,index!$A:$M,13,0))</f>
        <v>110</v>
      </c>
      <c r="G310" s="57" t="str">
        <f t="shared" si="92"/>
        <v/>
      </c>
      <c r="H310" s="58" t="str">
        <f>IF(G310="I",$K310,IF(G310="II",$K310-SUM(H$8:H309),IF(G310="III",$K310-SUM(H$8:H309),IF(G310="IV",$K310-SUM(H$8:H309),IF(G310="V",1-SUM(H$8:H309)," ")))))</f>
        <v xml:space="preserve"> </v>
      </c>
      <c r="I310" s="66" t="str">
        <f t="shared" si="93"/>
        <v/>
      </c>
      <c r="L310" s="62" t="str">
        <f t="shared" si="89"/>
        <v xml:space="preserve"> </v>
      </c>
      <c r="P310" s="58" t="str">
        <f>IF(O310="Plus",$K310,IF(O310="Basis",$K310-SUM(P$8:P309),IF(O310="Breedte",$K310-SUM(P$8:P309),IF(O309="Breedte",1-SUM(P$8:P309)," "))))</f>
        <v xml:space="preserve"> </v>
      </c>
      <c r="Q310" s="56" t="str">
        <f t="shared" si="105"/>
        <v/>
      </c>
      <c r="R310" s="196">
        <f t="shared" si="94"/>
        <v>110</v>
      </c>
      <c r="S310" s="1">
        <f t="shared" si="103"/>
        <v>187</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187</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4">
        <f t="shared" si="90"/>
        <v>0</v>
      </c>
      <c r="B311" s="64">
        <f t="shared" si="91"/>
        <v>0</v>
      </c>
      <c r="C311" s="57">
        <f t="shared" si="102"/>
        <v>186</v>
      </c>
      <c r="F311" s="59">
        <f>IF(C311&lt;C$6,0,VLOOKUP(C311,index!$A:$M,13,0))</f>
        <v>110</v>
      </c>
      <c r="G311" s="57" t="str">
        <f t="shared" si="92"/>
        <v/>
      </c>
      <c r="H311" s="58" t="str">
        <f>IF(G311="I",$K311,IF(G311="II",$K311-SUM(H$8:H310),IF(G311="III",$K311-SUM(H$8:H310),IF(G311="IV",$K311-SUM(H$8:H310),IF(G311="V",1-SUM(H$8:H310)," ")))))</f>
        <v xml:space="preserve"> </v>
      </c>
      <c r="I311" s="66" t="str">
        <f t="shared" si="93"/>
        <v/>
      </c>
      <c r="L311" s="62" t="str">
        <f t="shared" si="89"/>
        <v xml:space="preserve"> </v>
      </c>
      <c r="P311" s="58" t="str">
        <f>IF(O311="Plus",$K311,IF(O311="Basis",$K311-SUM(P$8:P310),IF(O311="Breedte",$K311-SUM(P$8:P310),IF(O310="Breedte",1-SUM(P$8:P310)," "))))</f>
        <v xml:space="preserve"> </v>
      </c>
      <c r="Q311" s="56" t="str">
        <f t="shared" si="105"/>
        <v/>
      </c>
      <c r="R311" s="196">
        <f t="shared" si="94"/>
        <v>110</v>
      </c>
      <c r="S311" s="1">
        <f t="shared" si="103"/>
        <v>186</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186</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4">
        <f t="shared" si="90"/>
        <v>0</v>
      </c>
      <c r="B312" s="64">
        <f t="shared" si="91"/>
        <v>0</v>
      </c>
      <c r="C312" s="57">
        <f t="shared" si="102"/>
        <v>185</v>
      </c>
      <c r="F312" s="59">
        <f>IF(C312&lt;C$6,0,VLOOKUP(C312,index!$A:$M,13,0))</f>
        <v>110</v>
      </c>
      <c r="G312" s="57" t="str">
        <f t="shared" si="92"/>
        <v/>
      </c>
      <c r="H312" s="58" t="str">
        <f>IF(G312="I",$K312,IF(G312="II",$K312-SUM(H$8:H311),IF(G312="III",$K312-SUM(H$8:H311),IF(G312="IV",$K312-SUM(H$8:H311),IF(G312="V",1-SUM(H$8:H311)," ")))))</f>
        <v xml:space="preserve"> </v>
      </c>
      <c r="I312" s="66" t="str">
        <f t="shared" si="93"/>
        <v/>
      </c>
      <c r="L312" s="62" t="str">
        <f t="shared" si="89"/>
        <v xml:space="preserve"> </v>
      </c>
      <c r="P312" s="58" t="str">
        <f>IF(O312="Plus",$K312,IF(O312="Basis",$K312-SUM(P$8:P311),IF(O312="Breedte",$K312-SUM(P$8:P311),IF(O311="Breedte",1-SUM(P$8:P311)," "))))</f>
        <v xml:space="preserve"> </v>
      </c>
      <c r="Q312" s="56" t="str">
        <f t="shared" si="105"/>
        <v/>
      </c>
      <c r="R312" s="196">
        <f t="shared" si="94"/>
        <v>110</v>
      </c>
      <c r="S312" s="1">
        <f t="shared" si="103"/>
        <v>185</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185</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4">
        <f t="shared" si="90"/>
        <v>10</v>
      </c>
      <c r="B313" s="64">
        <f t="shared" si="91"/>
        <v>20</v>
      </c>
      <c r="C313" s="57">
        <f t="shared" si="102"/>
        <v>184</v>
      </c>
      <c r="F313" s="59">
        <f>IF(C313&lt;C$6,0,VLOOKUP(C313,index!$A:$M,13,0))</f>
        <v>110</v>
      </c>
      <c r="G313" s="57" t="str">
        <f t="shared" si="92"/>
        <v>V</v>
      </c>
      <c r="H313" s="58">
        <f>IF(G313="I",$K313,IF(G313="II",$K313-SUM(H$8:H312),IF(G313="III",$K313-SUM(H$8:H312),IF(G313="IV",$K313-SUM(H$8:H312),IF(G313="V",1-SUM(H$8:H312)," ")))))</f>
        <v>1</v>
      </c>
      <c r="I313" s="66" t="str">
        <f t="shared" si="93"/>
        <v>E</v>
      </c>
      <c r="L313" s="62" t="str">
        <f t="shared" si="89"/>
        <v xml:space="preserve"> </v>
      </c>
      <c r="P313" s="58" t="str">
        <f>IF(O313="Plus",$K313,IF(O313="Basis",$K313-SUM(P$8:P312),IF(O313="Breedte",$K313-SUM(P$8:P312),IF(O312="Breedte",1-SUM(P$8:P312)," "))))</f>
        <v xml:space="preserve"> </v>
      </c>
      <c r="Q313" s="56" t="str">
        <f t="shared" si="105"/>
        <v/>
      </c>
      <c r="R313" s="196">
        <f t="shared" si="94"/>
        <v>110</v>
      </c>
      <c r="S313" s="1">
        <f t="shared" si="103"/>
        <v>184</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184</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4">
        <f t="shared" si="90"/>
        <v>0</v>
      </c>
      <c r="B314" s="64">
        <f t="shared" si="91"/>
        <v>0</v>
      </c>
      <c r="C314" s="57">
        <f t="shared" si="102"/>
        <v>183</v>
      </c>
      <c r="F314" s="59">
        <f>IF(C314&lt;C$6,0,VLOOKUP(C314,index!$A:$M,13,0))</f>
        <v>0</v>
      </c>
      <c r="G314" s="57" t="str">
        <f t="shared" si="92"/>
        <v/>
      </c>
      <c r="H314" s="58" t="str">
        <f>IF(G314="I",$K314,IF(G314="II",$K314-SUM(H$8:H313),IF(G314="III",$K314-SUM(H$8:H313),IF(G314="IV",$K314-SUM(H$8:H313),IF(G314="V",1-SUM(H$8:H313)," ")))))</f>
        <v xml:space="preserve"> </v>
      </c>
      <c r="I314" s="66" t="str">
        <f t="shared" si="93"/>
        <v/>
      </c>
      <c r="L314" s="62" t="str">
        <f t="shared" si="89"/>
        <v xml:space="preserve"> </v>
      </c>
      <c r="P314" s="58" t="str">
        <f>IF(O314="Plus",$K314,IF(O314="Basis",$K314-SUM(P$8:P313),IF(O314="Breedte",$K314-SUM(P$8:P313),IF(O313="Breedte",1-SUM(P$8:P313)," "))))</f>
        <v xml:space="preserve"> </v>
      </c>
      <c r="Q314" s="56" t="str">
        <f t="shared" si="105"/>
        <v/>
      </c>
      <c r="R314" s="196">
        <f t="shared" si="94"/>
        <v>0</v>
      </c>
      <c r="S314" s="1">
        <f t="shared" si="103"/>
        <v>183</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183</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4">
        <f t="shared" si="90"/>
        <v>0</v>
      </c>
      <c r="B315" s="64">
        <f t="shared" si="91"/>
        <v>0</v>
      </c>
      <c r="C315" s="57">
        <f t="shared" si="102"/>
        <v>183</v>
      </c>
      <c r="F315" s="59">
        <f>IF(C315&lt;C$6,0,VLOOKUP(C315,index!$A:$M,13,0))</f>
        <v>0</v>
      </c>
      <c r="G315" s="57" t="str">
        <f t="shared" si="92"/>
        <v/>
      </c>
      <c r="H315" s="58" t="str">
        <f>IF(G315="I",$K315,IF(G315="II",$K315-SUM(H$8:H314),IF(G315="III",$K315-SUM(H$8:H314),IF(G315="IV",$K315-SUM(H$8:H314),IF(G315="V",1-SUM(H$8:H314)," ")))))</f>
        <v xml:space="preserve"> </v>
      </c>
      <c r="I315" s="66" t="str">
        <f t="shared" si="93"/>
        <v/>
      </c>
      <c r="L315" s="62" t="str">
        <f t="shared" si="89"/>
        <v xml:space="preserve"> </v>
      </c>
      <c r="P315" s="58" t="str">
        <f>IF(O315="Plus",$K315,IF(O315="Basis",$K315-SUM(P$8:P314),IF(O315="Breedte",$K315-SUM(P$8:P314),IF(O314="Breedte",1-SUM(P$8:P314)," "))))</f>
        <v xml:space="preserve"> </v>
      </c>
      <c r="Q315" s="56" t="str">
        <f t="shared" si="105"/>
        <v/>
      </c>
      <c r="R315" s="196">
        <f t="shared" si="94"/>
        <v>0</v>
      </c>
      <c r="S315" s="1">
        <f t="shared" si="103"/>
        <v>183</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183</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4">
        <f t="shared" si="90"/>
        <v>0</v>
      </c>
      <c r="B316" s="64">
        <f t="shared" si="91"/>
        <v>0</v>
      </c>
      <c r="C316" s="57">
        <f t="shared" si="102"/>
        <v>183</v>
      </c>
      <c r="F316" s="59">
        <f>IF(C316&lt;C$6,0,VLOOKUP(C316,index!$A:$M,13,0))</f>
        <v>0</v>
      </c>
      <c r="G316" s="57" t="str">
        <f t="shared" si="92"/>
        <v/>
      </c>
      <c r="H316" s="58" t="str">
        <f>IF(G316="I",$K316,IF(G316="II",$K316-SUM(H$8:H315),IF(G316="III",$K316-SUM(H$8:H315),IF(G316="IV",$K316-SUM(H$8:H315),IF(G316="V",1-SUM(H$8:H315)," ")))))</f>
        <v xml:space="preserve"> </v>
      </c>
      <c r="I316" s="66" t="str">
        <f t="shared" si="93"/>
        <v/>
      </c>
      <c r="L316" s="62" t="str">
        <f t="shared" si="89"/>
        <v xml:space="preserve"> </v>
      </c>
      <c r="P316" s="58" t="str">
        <f>IF(O316="Plus",$K316,IF(O316="Basis",$K316-SUM(P$8:P315),IF(O316="Breedte",$K316-SUM(P$8:P315),IF(O315="Breedte",1-SUM(P$8:P315)," "))))</f>
        <v xml:space="preserve"> </v>
      </c>
      <c r="Q316" s="56" t="str">
        <f t="shared" si="105"/>
        <v/>
      </c>
      <c r="R316" s="196">
        <f t="shared" si="94"/>
        <v>0</v>
      </c>
      <c r="S316" s="1">
        <f t="shared" si="103"/>
        <v>183</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183</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4">
        <f t="shared" si="90"/>
        <v>0</v>
      </c>
      <c r="B317" s="64">
        <f t="shared" si="91"/>
        <v>0</v>
      </c>
      <c r="C317" s="57">
        <f t="shared" si="102"/>
        <v>183</v>
      </c>
      <c r="F317" s="59">
        <f>IF(C317&lt;C$6,0,VLOOKUP(C317,index!$A:$M,13,0))</f>
        <v>0</v>
      </c>
      <c r="G317" s="57" t="str">
        <f t="shared" si="92"/>
        <v/>
      </c>
      <c r="H317" s="58" t="str">
        <f>IF(G317="I",$K317,IF(G317="II",$K317-SUM(H$8:H316),IF(G317="III",$K317-SUM(H$8:H316),IF(G317="IV",$K317-SUM(H$8:H316),IF(G317="V",1-SUM(H$8:H316)," ")))))</f>
        <v xml:space="preserve"> </v>
      </c>
      <c r="I317" s="66" t="str">
        <f t="shared" si="93"/>
        <v/>
      </c>
      <c r="L317" s="62" t="str">
        <f t="shared" si="89"/>
        <v xml:space="preserve"> </v>
      </c>
      <c r="P317" s="58" t="str">
        <f>IF(O317="Plus",$K317,IF(O317="Basis",$K317-SUM(P$8:P316),IF(O317="Breedte",$K317-SUM(P$8:P316),IF(O316="Breedte",1-SUM(P$8:P316)," "))))</f>
        <v xml:space="preserve"> </v>
      </c>
      <c r="Q317" s="56" t="str">
        <f t="shared" si="105"/>
        <v/>
      </c>
      <c r="R317" s="196">
        <f t="shared" si="94"/>
        <v>0</v>
      </c>
      <c r="S317" s="1">
        <f t="shared" si="103"/>
        <v>183</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183</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4">
        <f t="shared" si="90"/>
        <v>0</v>
      </c>
      <c r="B318" s="64">
        <f t="shared" si="91"/>
        <v>0</v>
      </c>
      <c r="C318" s="57">
        <f t="shared" si="102"/>
        <v>183</v>
      </c>
      <c r="F318" s="59">
        <f>IF(C318&lt;C$6,0,VLOOKUP(C318,index!$A:$M,13,0))</f>
        <v>0</v>
      </c>
      <c r="G318" s="57" t="str">
        <f t="shared" si="92"/>
        <v/>
      </c>
      <c r="H318" s="58" t="str">
        <f>IF(G318="I",$K318,IF(G318="II",$K318-SUM(H$8:H317),IF(G318="III",$K318-SUM(H$8:H317),IF(G318="IV",$K318-SUM(H$8:H317),IF(G318="V",1-SUM(H$8:H317)," ")))))</f>
        <v xml:space="preserve"> </v>
      </c>
      <c r="I318" s="66" t="str">
        <f t="shared" si="93"/>
        <v/>
      </c>
      <c r="L318" s="62" t="str">
        <f t="shared" si="89"/>
        <v xml:space="preserve"> </v>
      </c>
      <c r="P318" s="58" t="str">
        <f>IF(O318="Plus",$K318,IF(O318="Basis",$K318-SUM(P$8:P317),IF(O318="Breedte",$K318-SUM(P$8:P317),IF(O317="Breedte",1-SUM(P$8:P317)," "))))</f>
        <v xml:space="preserve"> </v>
      </c>
      <c r="Q318" s="56" t="str">
        <f t="shared" si="105"/>
        <v/>
      </c>
      <c r="R318" s="196">
        <f t="shared" si="94"/>
        <v>0</v>
      </c>
      <c r="S318" s="1">
        <f t="shared" si="103"/>
        <v>183</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183</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4">
        <f t="shared" si="90"/>
        <v>0</v>
      </c>
      <c r="B319" s="64">
        <f t="shared" si="91"/>
        <v>0</v>
      </c>
      <c r="C319" s="57">
        <f t="shared" si="102"/>
        <v>183</v>
      </c>
      <c r="F319" s="59">
        <f>IF(C319&lt;C$6,0,VLOOKUP(C319,index!$A:$M,13,0))</f>
        <v>0</v>
      </c>
      <c r="G319" s="57" t="str">
        <f t="shared" si="92"/>
        <v/>
      </c>
      <c r="H319" s="58" t="str">
        <f>IF(G319="I",$K319,IF(G319="II",$K319-SUM(H$8:H318),IF(G319="III",$K319-SUM(H$8:H318),IF(G319="IV",$K319-SUM(H$8:H318),IF(G319="V",1-SUM(H$8:H318)," ")))))</f>
        <v xml:space="preserve"> </v>
      </c>
      <c r="I319" s="66" t="str">
        <f t="shared" si="93"/>
        <v/>
      </c>
      <c r="L319" s="62" t="str">
        <f t="shared" si="89"/>
        <v xml:space="preserve"> </v>
      </c>
      <c r="P319" s="58" t="str">
        <f>IF(O319="Plus",$K319,IF(O319="Basis",$K319-SUM(P$8:P318),IF(O319="Breedte",$K319-SUM(P$8:P318),IF(O318="Breedte",1-SUM(P$8:P318)," "))))</f>
        <v xml:space="preserve"> </v>
      </c>
      <c r="Q319" s="56" t="str">
        <f t="shared" si="105"/>
        <v/>
      </c>
      <c r="R319" s="196">
        <f t="shared" si="94"/>
        <v>0</v>
      </c>
      <c r="S319" s="1">
        <f t="shared" si="103"/>
        <v>183</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183</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4">
        <f t="shared" si="90"/>
        <v>0</v>
      </c>
      <c r="B320" s="64">
        <f t="shared" si="91"/>
        <v>0</v>
      </c>
      <c r="C320" s="57">
        <f t="shared" si="102"/>
        <v>183</v>
      </c>
      <c r="F320" s="59">
        <f>IF(C320&lt;C$6,0,VLOOKUP(C320,index!$A:$M,13,0))</f>
        <v>0</v>
      </c>
      <c r="G320" s="57" t="str">
        <f t="shared" si="92"/>
        <v/>
      </c>
      <c r="H320" s="58" t="str">
        <f>IF(G320="I",$K320,IF(G320="II",$K320-SUM(H$8:H319),IF(G320="III",$K320-SUM(H$8:H319),IF(G320="IV",$K320-SUM(H$8:H319),IF(G320="V",1-SUM(H$8:H319)," ")))))</f>
        <v xml:space="preserve"> </v>
      </c>
      <c r="I320" s="66" t="str">
        <f t="shared" si="93"/>
        <v/>
      </c>
      <c r="L320" s="62" t="str">
        <f t="shared" si="89"/>
        <v xml:space="preserve"> </v>
      </c>
      <c r="P320" s="58" t="str">
        <f>IF(O320="Plus",$K320,IF(O320="Basis",$K320-SUM(P$8:P319),IF(O320="Breedte",$K320-SUM(P$8:P319),IF(O319="Breedte",1-SUM(P$8:P319)," "))))</f>
        <v xml:space="preserve"> </v>
      </c>
      <c r="Q320" s="56" t="str">
        <f t="shared" si="105"/>
        <v/>
      </c>
      <c r="R320" s="196">
        <f t="shared" si="94"/>
        <v>0</v>
      </c>
      <c r="S320" s="1">
        <f t="shared" si="103"/>
        <v>183</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183</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4">
        <f t="shared" si="90"/>
        <v>0</v>
      </c>
      <c r="B321" s="64">
        <f t="shared" si="91"/>
        <v>0</v>
      </c>
      <c r="C321" s="57">
        <f t="shared" si="102"/>
        <v>183</v>
      </c>
      <c r="F321" s="59">
        <f>IF(C321&lt;C$6,0,VLOOKUP(C321,index!$A:$M,13,0))</f>
        <v>0</v>
      </c>
      <c r="G321" s="57" t="str">
        <f t="shared" si="92"/>
        <v/>
      </c>
      <c r="H321" s="58" t="str">
        <f>IF(G321="I",$K321,IF(G321="II",$K321-SUM(H$8:H320),IF(G321="III",$K321-SUM(H$8:H320),IF(G321="IV",$K321-SUM(H$8:H320),IF(G321="V",1-SUM(H$8:H320)," ")))))</f>
        <v xml:space="preserve"> </v>
      </c>
      <c r="I321" s="66" t="str">
        <f t="shared" si="93"/>
        <v/>
      </c>
      <c r="L321" s="62" t="str">
        <f t="shared" si="89"/>
        <v xml:space="preserve"> </v>
      </c>
      <c r="P321" s="58" t="str">
        <f>IF(O321="Plus",$K321,IF(O321="Basis",$K321-SUM(P$8:P320),IF(O321="Breedte",$K321-SUM(P$8:P320),IF(O320="Breedte",1-SUM(P$8:P320)," "))))</f>
        <v xml:space="preserve"> </v>
      </c>
      <c r="Q321" s="56" t="str">
        <f t="shared" si="105"/>
        <v/>
      </c>
      <c r="R321" s="196">
        <f t="shared" si="94"/>
        <v>0</v>
      </c>
      <c r="S321" s="1">
        <f t="shared" si="103"/>
        <v>183</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183</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4">
        <f t="shared" si="90"/>
        <v>0</v>
      </c>
      <c r="B322" s="64">
        <f t="shared" si="91"/>
        <v>0</v>
      </c>
      <c r="C322" s="57">
        <f t="shared" si="102"/>
        <v>183</v>
      </c>
      <c r="F322" s="59">
        <f>IF(C322&lt;C$6,0,VLOOKUP(C322,index!$A:$M,13,0))</f>
        <v>0</v>
      </c>
      <c r="G322" s="57" t="str">
        <f t="shared" si="92"/>
        <v/>
      </c>
      <c r="H322" s="58" t="str">
        <f>IF(G322="I",$K322,IF(G322="II",$K322-SUM(H$8:H321),IF(G322="III",$K322-SUM(H$8:H321),IF(G322="IV",$K322-SUM(H$8:H321),IF(G322="V",1-SUM(H$8:H321)," ")))))</f>
        <v xml:space="preserve"> </v>
      </c>
      <c r="I322" s="66" t="str">
        <f t="shared" si="93"/>
        <v/>
      </c>
      <c r="L322" s="62" t="str">
        <f t="shared" si="89"/>
        <v xml:space="preserve"> </v>
      </c>
      <c r="P322" s="58" t="str">
        <f>IF(O322="Plus",$K322,IF(O322="Basis",$K322-SUM(P$8:P321),IF(O322="Breedte",$K322-SUM(P$8:P321),IF(O321="Breedte",1-SUM(P$8:P321)," "))))</f>
        <v xml:space="preserve"> </v>
      </c>
      <c r="Q322" s="56" t="str">
        <f t="shared" si="105"/>
        <v/>
      </c>
      <c r="R322" s="196">
        <f t="shared" si="94"/>
        <v>0</v>
      </c>
      <c r="S322" s="1">
        <f t="shared" si="103"/>
        <v>183</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183</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4">
        <f t="shared" si="90"/>
        <v>0</v>
      </c>
      <c r="B323" s="64">
        <f t="shared" si="91"/>
        <v>0</v>
      </c>
      <c r="C323" s="57">
        <f t="shared" si="102"/>
        <v>183</v>
      </c>
      <c r="F323" s="59">
        <f>IF(C323&lt;C$6,0,VLOOKUP(C323,index!$A:$M,13,0))</f>
        <v>0</v>
      </c>
      <c r="G323" s="57" t="str">
        <f t="shared" si="92"/>
        <v/>
      </c>
      <c r="H323" s="58" t="str">
        <f>IF(G323="I",$K323,IF(G323="II",$K323-SUM(H$8:H322),IF(G323="III",$K323-SUM(H$8:H322),IF(G323="IV",$K323-SUM(H$8:H322),IF(G323="V",1-SUM(H$8:H322)," ")))))</f>
        <v xml:space="preserve"> </v>
      </c>
      <c r="I323" s="66" t="str">
        <f t="shared" si="93"/>
        <v/>
      </c>
      <c r="L323" s="62" t="str">
        <f t="shared" si="89"/>
        <v xml:space="preserve"> </v>
      </c>
      <c r="P323" s="58" t="str">
        <f>IF(O323="Plus",$K323,IF(O323="Basis",$K323-SUM(P$8:P322),IF(O323="Breedte",$K323-SUM(P$8:P322),IF(O322="Breedte",1-SUM(P$8:P322)," "))))</f>
        <v xml:space="preserve"> </v>
      </c>
      <c r="Q323" s="56" t="str">
        <f t="shared" si="105"/>
        <v/>
      </c>
      <c r="R323" s="196">
        <f t="shared" si="94"/>
        <v>0</v>
      </c>
      <c r="S323" s="1">
        <f t="shared" si="103"/>
        <v>183</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183</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4">
        <f t="shared" si="90"/>
        <v>0</v>
      </c>
      <c r="B324" s="64">
        <f t="shared" si="91"/>
        <v>0</v>
      </c>
      <c r="C324" s="57">
        <f t="shared" si="102"/>
        <v>183</v>
      </c>
      <c r="F324" s="59">
        <f>IF(C324&lt;C$6,0,VLOOKUP(C324,index!$A:$M,13,0))</f>
        <v>0</v>
      </c>
      <c r="G324" s="57" t="str">
        <f t="shared" si="92"/>
        <v/>
      </c>
      <c r="H324" s="58" t="str">
        <f>IF(G324="I",$K324,IF(G324="II",$K324-SUM(H$8:H323),IF(G324="III",$K324-SUM(H$8:H323),IF(G324="IV",$K324-SUM(H$8:H323),IF(G324="V",1-SUM(H$8:H323)," ")))))</f>
        <v xml:space="preserve"> </v>
      </c>
      <c r="I324" s="66" t="str">
        <f t="shared" si="93"/>
        <v/>
      </c>
      <c r="L324" s="62" t="str">
        <f t="shared" si="89"/>
        <v xml:space="preserve"> </v>
      </c>
      <c r="P324" s="58" t="str">
        <f>IF(O324="Plus",$K324,IF(O324="Basis",$K324-SUM(P$8:P323),IF(O324="Breedte",$K324-SUM(P$8:P323),IF(O323="Breedte",1-SUM(P$8:P323)," "))))</f>
        <v xml:space="preserve"> </v>
      </c>
      <c r="Q324" s="56" t="str">
        <f t="shared" si="105"/>
        <v/>
      </c>
      <c r="R324" s="196">
        <f t="shared" si="94"/>
        <v>0</v>
      </c>
      <c r="S324" s="1">
        <f t="shared" si="103"/>
        <v>183</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183</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4">
        <f t="shared" si="90"/>
        <v>0</v>
      </c>
      <c r="B325" s="64">
        <f t="shared" si="91"/>
        <v>0</v>
      </c>
      <c r="C325" s="57">
        <f t="shared" si="102"/>
        <v>183</v>
      </c>
      <c r="F325" s="59">
        <f>IF(C325&lt;C$6,0,VLOOKUP(C325,index!$A:$M,13,0))</f>
        <v>0</v>
      </c>
      <c r="G325" s="57" t="str">
        <f t="shared" si="92"/>
        <v/>
      </c>
      <c r="H325" s="58" t="str">
        <f>IF(G325="I",$K325,IF(G325="II",$K325-SUM(H$8:H324),IF(G325="III",$K325-SUM(H$8:H324),IF(G325="IV",$K325-SUM(H$8:H324),IF(G325="V",1-SUM(H$8:H324)," ")))))</f>
        <v xml:space="preserve"> </v>
      </c>
      <c r="I325" s="66" t="str">
        <f t="shared" si="93"/>
        <v/>
      </c>
      <c r="L325" s="62" t="str">
        <f t="shared" si="89"/>
        <v xml:space="preserve"> </v>
      </c>
      <c r="P325" s="58" t="str">
        <f>IF(O325="Plus",$K325,IF(O325="Basis",$K325-SUM(P$8:P324),IF(O325="Breedte",$K325-SUM(P$8:P324),IF(O324="Breedte",1-SUM(P$8:P324)," "))))</f>
        <v xml:space="preserve"> </v>
      </c>
      <c r="Q325" s="56" t="str">
        <f t="shared" si="105"/>
        <v/>
      </c>
      <c r="R325" s="196">
        <f t="shared" si="94"/>
        <v>0</v>
      </c>
      <c r="S325" s="1">
        <f t="shared" si="103"/>
        <v>183</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183</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4">
        <f t="shared" si="90"/>
        <v>0</v>
      </c>
      <c r="B326" s="64">
        <f t="shared" si="91"/>
        <v>0</v>
      </c>
      <c r="C326" s="57">
        <f t="shared" si="102"/>
        <v>183</v>
      </c>
      <c r="F326" s="59">
        <f>IF(C326&lt;C$6,0,VLOOKUP(C326,index!$A:$M,13,0))</f>
        <v>0</v>
      </c>
      <c r="G326" s="57" t="str">
        <f t="shared" si="92"/>
        <v/>
      </c>
      <c r="H326" s="58" t="str">
        <f>IF(G326="I",$K326,IF(G326="II",$K326-SUM(H$8:H325),IF(G326="III",$K326-SUM(H$8:H325),IF(G326="IV",$K326-SUM(H$8:H325),IF(G326="V",1-SUM(H$8:H325)," ")))))</f>
        <v xml:space="preserve"> </v>
      </c>
      <c r="I326" s="66" t="str">
        <f t="shared" si="93"/>
        <v/>
      </c>
      <c r="L326" s="62" t="str">
        <f t="shared" si="89"/>
        <v xml:space="preserve"> </v>
      </c>
      <c r="P326" s="58" t="str">
        <f>IF(O326="Plus",$K326,IF(O326="Basis",$K326-SUM(P$8:P325),IF(O326="Breedte",$K326-SUM(P$8:P325),IF(O325="Breedte",1-SUM(P$8:P325)," "))))</f>
        <v xml:space="preserve"> </v>
      </c>
      <c r="Q326" s="56" t="str">
        <f t="shared" si="105"/>
        <v/>
      </c>
      <c r="R326" s="196">
        <f t="shared" si="94"/>
        <v>0</v>
      </c>
      <c r="S326" s="1">
        <f t="shared" si="103"/>
        <v>183</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183</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4">
        <f t="shared" si="90"/>
        <v>0</v>
      </c>
      <c r="B327" s="64">
        <f t="shared" si="91"/>
        <v>0</v>
      </c>
      <c r="C327" s="57">
        <f t="shared" si="102"/>
        <v>183</v>
      </c>
      <c r="F327" s="59">
        <f>IF(C327&lt;C$6,0,VLOOKUP(C327,index!$A:$M,13,0))</f>
        <v>0</v>
      </c>
      <c r="G327" s="57" t="str">
        <f t="shared" si="92"/>
        <v/>
      </c>
      <c r="H327" s="58" t="str">
        <f>IF(G327="I",$K327,IF(G327="II",$K327-SUM(H$8:H326),IF(G327="III",$K327-SUM(H$8:H326),IF(G327="IV",$K327-SUM(H$8:H326),IF(G327="V",1-SUM(H$8:H326)," ")))))</f>
        <v xml:space="preserve"> </v>
      </c>
      <c r="I327" s="66" t="str">
        <f t="shared" si="93"/>
        <v/>
      </c>
      <c r="L327" s="62" t="str">
        <f t="shared" si="89"/>
        <v xml:space="preserve"> </v>
      </c>
      <c r="P327" s="58" t="str">
        <f>IF(O327="Plus",$K327,IF(O327="Basis",$K327-SUM(P$8:P326),IF(O327="Breedte",$K327-SUM(P$8:P326),IF(O326="Breedte",1-SUM(P$8:P326)," "))))</f>
        <v xml:space="preserve"> </v>
      </c>
      <c r="Q327" s="56" t="str">
        <f t="shared" si="105"/>
        <v/>
      </c>
      <c r="R327" s="196">
        <f t="shared" si="94"/>
        <v>0</v>
      </c>
      <c r="S327" s="1">
        <f t="shared" si="103"/>
        <v>183</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183</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4">
        <f t="shared" si="90"/>
        <v>0</v>
      </c>
      <c r="B328" s="64">
        <f t="shared" si="91"/>
        <v>0</v>
      </c>
      <c r="C328" s="57">
        <f t="shared" si="102"/>
        <v>183</v>
      </c>
      <c r="F328" s="59">
        <f>IF(C328&lt;C$6,0,VLOOKUP(C328,index!$A:$M,13,0))</f>
        <v>0</v>
      </c>
      <c r="G328" s="57" t="str">
        <f t="shared" si="92"/>
        <v/>
      </c>
      <c r="H328" s="58" t="str">
        <f>IF(G328="I",$K328,IF(G328="II",$K328-SUM(H$8:H327),IF(G328="III",$K328-SUM(H$8:H327),IF(G328="IV",$K328-SUM(H$8:H327),IF(G328="V",1-SUM(H$8:H327)," ")))))</f>
        <v xml:space="preserve"> </v>
      </c>
      <c r="I328" s="66" t="str">
        <f t="shared" si="93"/>
        <v/>
      </c>
      <c r="L328" s="62" t="str">
        <f t="shared" ref="L328:L391" si="106">IF(U328=2,"Plus",IF(W328=2,"Basis",IF(X328=2,"Breedte"," ")))</f>
        <v xml:space="preserve"> </v>
      </c>
      <c r="P328" s="58" t="str">
        <f>IF(O328="Plus",$K328,IF(O328="Basis",$K328-SUM(P$8:P327),IF(O328="Breedte",$K328-SUM(P$8:P327),IF(O327="Breedte",1-SUM(P$8:P327)," "))))</f>
        <v xml:space="preserve"> </v>
      </c>
      <c r="Q328" s="56" t="str">
        <f t="shared" si="105"/>
        <v/>
      </c>
      <c r="R328" s="196">
        <f t="shared" si="94"/>
        <v>0</v>
      </c>
      <c r="S328" s="1">
        <f t="shared" si="103"/>
        <v>183</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183</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4">
        <f t="shared" ref="A329:A392" si="107">IF(I329="A",25,IF(I329="B",25,IF(I329="C",25,IF(I329="D",15,IF(I329="E",10,0)))))</f>
        <v>0</v>
      </c>
      <c r="B329" s="64">
        <f t="shared" ref="B329:B384" si="108">IF(G329="I",20,IF(G329="II",20,IF(G329="III",20,IF(G329="IV",20,IF(G329="V",20,0)))))</f>
        <v>0</v>
      </c>
      <c r="C329" s="57">
        <f t="shared" si="102"/>
        <v>183</v>
      </c>
      <c r="F329" s="59">
        <f>IF(C329&lt;C$6,0,VLOOKUP(C329,index!$A:$M,13,0))</f>
        <v>0</v>
      </c>
      <c r="G329" s="57" t="str">
        <f t="shared" ref="G329:G392" si="109">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92" si="110">IF(AND(F329&gt;209,F330&lt;210),"A",IF(AND(F329&gt;199,F330&lt;200),"B",IF(AND(F329&gt;189,F330&lt;190),"C",IF(AND(F329&gt;180,F330&lt;181),"D",IF(AND(F329&gt;109,F330&lt;110),"E","")))))</f>
        <v/>
      </c>
      <c r="L329" s="62" t="str">
        <f t="shared" si="106"/>
        <v xml:space="preserve"> </v>
      </c>
      <c r="P329" s="58" t="str">
        <f>IF(O329="Plus",$K329,IF(O329="Basis",$K329-SUM(P$8:P328),IF(O329="Breedte",$K329-SUM(P$8:P328),IF(O328="Breedte",1-SUM(P$8:P328)," "))))</f>
        <v xml:space="preserve"> </v>
      </c>
      <c r="Q329" s="56" t="str">
        <f t="shared" si="105"/>
        <v/>
      </c>
      <c r="R329" s="196">
        <f t="shared" ref="R329:R392" si="111">F329</f>
        <v>0</v>
      </c>
      <c r="S329" s="1">
        <f t="shared" si="103"/>
        <v>183</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183</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4">
        <f t="shared" si="107"/>
        <v>0</v>
      </c>
      <c r="B330" s="64">
        <f t="shared" si="108"/>
        <v>0</v>
      </c>
      <c r="C330" s="57">
        <f t="shared" ref="C330:C393" si="119">IF(C329-1&lt;C$6,C$6-1,C329-1)</f>
        <v>183</v>
      </c>
      <c r="F330" s="59">
        <f>IF(C330&lt;C$6,0,VLOOKUP(C330,index!$A:$M,13,0))</f>
        <v>0</v>
      </c>
      <c r="G330" s="57" t="str">
        <f t="shared" si="109"/>
        <v/>
      </c>
      <c r="H330" s="58" t="str">
        <f>IF(G330="I",$K330,IF(G330="II",$K330-SUM(H$8:H329),IF(G330="III",$K330-SUM(H$8:H329),IF(G330="IV",$K330-SUM(H$8:H329),IF(G330="V",1-SUM(H$8:H329)," ")))))</f>
        <v xml:space="preserve"> </v>
      </c>
      <c r="I330" s="66" t="str">
        <f t="shared" si="110"/>
        <v/>
      </c>
      <c r="L330" s="62" t="str">
        <f t="shared" si="106"/>
        <v xml:space="preserve"> </v>
      </c>
      <c r="P330" s="58" t="str">
        <f>IF(O330="Plus",$K330,IF(O330="Basis",$K330-SUM(P$8:P329),IF(O330="Breedte",$K330-SUM(P$8:P329),IF(O329="Breedte",1-SUM(P$8:P329)," "))))</f>
        <v xml:space="preserve"> </v>
      </c>
      <c r="Q330" s="56" t="str">
        <f t="shared" si="105"/>
        <v/>
      </c>
      <c r="R330" s="196">
        <f t="shared" si="111"/>
        <v>0</v>
      </c>
      <c r="S330" s="1">
        <f t="shared" ref="S330:S393" si="120">C330</f>
        <v>183</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183</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4">
        <f t="shared" si="107"/>
        <v>0</v>
      </c>
      <c r="B331" s="64">
        <f t="shared" si="108"/>
        <v>0</v>
      </c>
      <c r="C331" s="57">
        <f t="shared" si="119"/>
        <v>183</v>
      </c>
      <c r="F331" s="59">
        <f>IF(C331&lt;C$6,0,VLOOKUP(C331,index!$A:$M,13,0))</f>
        <v>0</v>
      </c>
      <c r="G331" s="57" t="str">
        <f t="shared" si="109"/>
        <v/>
      </c>
      <c r="H331" s="58" t="str">
        <f>IF(G331="I",$K331,IF(G331="II",$K331-SUM(H$8:H330),IF(G331="III",$K331-SUM(H$8:H330),IF(G331="IV",$K331-SUM(H$8:H330),IF(G331="V",1-SUM(H$8:H330)," ")))))</f>
        <v xml:space="preserve"> </v>
      </c>
      <c r="I331" s="66" t="str">
        <f t="shared" si="110"/>
        <v/>
      </c>
      <c r="L331" s="62" t="str">
        <f t="shared" si="106"/>
        <v xml:space="preserve"> </v>
      </c>
      <c r="P331" s="58" t="str">
        <f>IF(O331="Plus",$K331,IF(O331="Basis",$K331-SUM(P$8:P330),IF(O331="Breedte",$K331-SUM(P$8:P330),IF(O330="Breedte",1-SUM(P$8:P330)," "))))</f>
        <v xml:space="preserve"> </v>
      </c>
      <c r="Q331" s="56" t="str">
        <f t="shared" si="105"/>
        <v/>
      </c>
      <c r="R331" s="196">
        <f t="shared" si="111"/>
        <v>0</v>
      </c>
      <c r="S331" s="1">
        <f t="shared" si="120"/>
        <v>183</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183</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4">
        <f t="shared" si="107"/>
        <v>0</v>
      </c>
      <c r="B332" s="64">
        <f t="shared" si="108"/>
        <v>0</v>
      </c>
      <c r="C332" s="57">
        <f t="shared" si="119"/>
        <v>183</v>
      </c>
      <c r="F332" s="59">
        <f>IF(C332&lt;C$6,0,VLOOKUP(C332,index!$A:$M,13,0))</f>
        <v>0</v>
      </c>
      <c r="G332" s="57" t="str">
        <f t="shared" si="109"/>
        <v/>
      </c>
      <c r="H332" s="58" t="str">
        <f>IF(G332="I",$K332,IF(G332="II",$K332-SUM(H$8:H331),IF(G332="III",$K332-SUM(H$8:H331),IF(G332="IV",$K332-SUM(H$8:H331),IF(G332="V",1-SUM(H$8:H331)," ")))))</f>
        <v xml:space="preserve"> </v>
      </c>
      <c r="I332" s="66" t="str">
        <f t="shared" si="110"/>
        <v/>
      </c>
      <c r="L332" s="62" t="str">
        <f t="shared" si="106"/>
        <v xml:space="preserve"> </v>
      </c>
      <c r="P332" s="58" t="str">
        <f>IF(O332="Plus",$K332,IF(O332="Basis",$K332-SUM(P$8:P331),IF(O332="Breedte",$K332-SUM(P$8:P331),IF(O331="Breedte",1-SUM(P$8:P331)," "))))</f>
        <v xml:space="preserve"> </v>
      </c>
      <c r="Q332" s="56" t="str">
        <f t="shared" si="105"/>
        <v/>
      </c>
      <c r="R332" s="196">
        <f t="shared" si="111"/>
        <v>0</v>
      </c>
      <c r="S332" s="1">
        <f t="shared" si="120"/>
        <v>183</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183</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4">
        <f t="shared" si="107"/>
        <v>0</v>
      </c>
      <c r="B333" s="64">
        <f t="shared" si="108"/>
        <v>0</v>
      </c>
      <c r="C333" s="57">
        <f t="shared" si="119"/>
        <v>183</v>
      </c>
      <c r="F333" s="59">
        <f>IF(C333&lt;C$6,0,VLOOKUP(C333,index!$A:$M,13,0))</f>
        <v>0</v>
      </c>
      <c r="G333" s="57" t="str">
        <f t="shared" si="109"/>
        <v/>
      </c>
      <c r="H333" s="58" t="str">
        <f>IF(G333="I",$K333,IF(G333="II",$K333-SUM(H$8:H332),IF(G333="III",$K333-SUM(H$8:H332),IF(G333="IV",$K333-SUM(H$8:H332),IF(G333="V",1-SUM(H$8:H332)," ")))))</f>
        <v xml:space="preserve"> </v>
      </c>
      <c r="I333" s="66" t="str">
        <f t="shared" si="110"/>
        <v/>
      </c>
      <c r="L333" s="62" t="str">
        <f t="shared" si="106"/>
        <v xml:space="preserve"> </v>
      </c>
      <c r="P333" s="58" t="str">
        <f>IF(O333="Plus",$K333,IF(O333="Basis",$K333-SUM(P$8:P332),IF(O333="Breedte",$K333-SUM(P$8:P332),IF(O332="Breedte",1-SUM(P$8:P332)," "))))</f>
        <v xml:space="preserve"> </v>
      </c>
      <c r="Q333" s="56" t="str">
        <f t="shared" si="105"/>
        <v/>
      </c>
      <c r="R333" s="196">
        <f t="shared" si="111"/>
        <v>0</v>
      </c>
      <c r="S333" s="1">
        <f t="shared" si="120"/>
        <v>183</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183</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4">
        <f t="shared" si="107"/>
        <v>0</v>
      </c>
      <c r="B334" s="64">
        <f t="shared" si="108"/>
        <v>0</v>
      </c>
      <c r="C334" s="57">
        <f t="shared" si="119"/>
        <v>183</v>
      </c>
      <c r="F334" s="59">
        <f>IF(C334&lt;C$6,0,VLOOKUP(C334,index!$A:$M,13,0))</f>
        <v>0</v>
      </c>
      <c r="G334" s="57" t="str">
        <f t="shared" si="109"/>
        <v/>
      </c>
      <c r="H334" s="58" t="str">
        <f>IF(G334="I",$K334,IF(G334="II",$K334-SUM(H$8:H333),IF(G334="III",$K334-SUM(H$8:H333),IF(G334="IV",$K334-SUM(H$8:H333),IF(G334="V",1-SUM(H$8:H333)," ")))))</f>
        <v xml:space="preserve"> </v>
      </c>
      <c r="I334" s="66" t="str">
        <f t="shared" si="110"/>
        <v/>
      </c>
      <c r="L334" s="62" t="str">
        <f t="shared" si="106"/>
        <v xml:space="preserve"> </v>
      </c>
      <c r="P334" s="58" t="str">
        <f>IF(O334="Plus",$K334,IF(O334="Basis",$K334-SUM(P$8:P333),IF(O334="Breedte",$K334-SUM(P$8:P333),IF(O333="Breedte",1-SUM(P$8:P333)," "))))</f>
        <v xml:space="preserve"> </v>
      </c>
      <c r="Q334" s="56" t="str">
        <f t="shared" si="105"/>
        <v/>
      </c>
      <c r="R334" s="196">
        <f t="shared" si="111"/>
        <v>0</v>
      </c>
      <c r="S334" s="1">
        <f t="shared" si="120"/>
        <v>183</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183</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4">
        <f t="shared" si="107"/>
        <v>0</v>
      </c>
      <c r="B335" s="64">
        <f t="shared" si="108"/>
        <v>0</v>
      </c>
      <c r="C335" s="57">
        <f t="shared" si="119"/>
        <v>183</v>
      </c>
      <c r="F335" s="59">
        <f>IF(C335&lt;C$6,0,VLOOKUP(C335,index!$A:$M,13,0))</f>
        <v>0</v>
      </c>
      <c r="G335" s="57" t="str">
        <f t="shared" si="109"/>
        <v/>
      </c>
      <c r="H335" s="58" t="str">
        <f>IF(G335="I",$K335,IF(G335="II",$K335-SUM(H$8:H334),IF(G335="III",$K335-SUM(H$8:H334),IF(G335="IV",$K335-SUM(H$8:H334),IF(G335="V",1-SUM(H$8:H334)," ")))))</f>
        <v xml:space="preserve"> </v>
      </c>
      <c r="I335" s="66" t="str">
        <f t="shared" si="110"/>
        <v/>
      </c>
      <c r="L335" s="62" t="str">
        <f t="shared" si="106"/>
        <v xml:space="preserve"> </v>
      </c>
      <c r="P335" s="58" t="str">
        <f>IF(O335="Plus",$K335,IF(O335="Basis",$K335-SUM(P$8:P334),IF(O335="Breedte",$K335-SUM(P$8:P334),IF(O334="Breedte",1-SUM(P$8:P334)," "))))</f>
        <v xml:space="preserve"> </v>
      </c>
      <c r="Q335" s="56" t="str">
        <f t="shared" si="105"/>
        <v/>
      </c>
      <c r="R335" s="196">
        <f t="shared" si="111"/>
        <v>0</v>
      </c>
      <c r="S335" s="1">
        <f t="shared" si="120"/>
        <v>183</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183</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4">
        <f t="shared" si="107"/>
        <v>0</v>
      </c>
      <c r="B336" s="64">
        <f t="shared" si="108"/>
        <v>0</v>
      </c>
      <c r="C336" s="57">
        <f t="shared" si="119"/>
        <v>183</v>
      </c>
      <c r="F336" s="59">
        <f>IF(C336&lt;C$6,0,VLOOKUP(C336,index!$A:$M,13,0))</f>
        <v>0</v>
      </c>
      <c r="G336" s="57" t="str">
        <f t="shared" si="109"/>
        <v/>
      </c>
      <c r="H336" s="58" t="str">
        <f>IF(G336="I",$K336,IF(G336="II",$K336-SUM(H$8:H335),IF(G336="III",$K336-SUM(H$8:H335),IF(G336="IV",$K336-SUM(H$8:H335),IF(G336="V",1-SUM(H$8:H335)," ")))))</f>
        <v xml:space="preserve"> </v>
      </c>
      <c r="I336" s="66" t="str">
        <f t="shared" si="110"/>
        <v/>
      </c>
      <c r="L336" s="62" t="str">
        <f t="shared" si="106"/>
        <v xml:space="preserve"> </v>
      </c>
      <c r="P336" s="58" t="str">
        <f>IF(O336="Plus",$K336,IF(O336="Basis",$K336-SUM(P$8:P335),IF(O336="Breedte",$K336-SUM(P$8:P335),IF(O335="Breedte",1-SUM(P$8:P335)," "))))</f>
        <v xml:space="preserve"> </v>
      </c>
      <c r="Q336" s="56" t="str">
        <f t="shared" si="105"/>
        <v/>
      </c>
      <c r="R336" s="196">
        <f t="shared" si="111"/>
        <v>0</v>
      </c>
      <c r="S336" s="1">
        <f t="shared" si="120"/>
        <v>183</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183</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4">
        <f t="shared" si="107"/>
        <v>0</v>
      </c>
      <c r="B337" s="64">
        <f t="shared" si="108"/>
        <v>0</v>
      </c>
      <c r="C337" s="57">
        <f t="shared" si="119"/>
        <v>183</v>
      </c>
      <c r="F337" s="59">
        <f>IF(C337&lt;C$6,0,VLOOKUP(C337,index!$A:$M,13,0))</f>
        <v>0</v>
      </c>
      <c r="G337" s="57" t="str">
        <f t="shared" si="109"/>
        <v/>
      </c>
      <c r="H337" s="58" t="str">
        <f>IF(G337="I",$K337,IF(G337="II",$K337-SUM(H$8:H336),IF(G337="III",$K337-SUM(H$8:H336),IF(G337="IV",$K337-SUM(H$8:H336),IF(G337="V",1-SUM(H$8:H336)," ")))))</f>
        <v xml:space="preserve"> </v>
      </c>
      <c r="I337" s="66" t="str">
        <f t="shared" si="110"/>
        <v/>
      </c>
      <c r="L337" s="62" t="str">
        <f t="shared" si="106"/>
        <v xml:space="preserve"> </v>
      </c>
      <c r="P337" s="58" t="str">
        <f>IF(O337="Plus",$K337,IF(O337="Basis",$K337-SUM(P$8:P336),IF(O337="Breedte",$K337-SUM(P$8:P336),IF(O336="Breedte",1-SUM(P$8:P336)," "))))</f>
        <v xml:space="preserve"> </v>
      </c>
      <c r="Q337" s="56" t="str">
        <f t="shared" ref="Q337:Q400" si="122">IF(L336="plus",CONCATENATE(E337,", "),IF(L336="basis",IF(E337=0,"",CONCATENATE(E337,", ")),CONCATENATE(Q336,IF(E337=0,"",CONCATENATE(E337,", ")))))</f>
        <v/>
      </c>
      <c r="R337" s="196">
        <f t="shared" si="111"/>
        <v>0</v>
      </c>
      <c r="S337" s="1">
        <f t="shared" si="120"/>
        <v>183</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183</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4">
        <f t="shared" si="107"/>
        <v>0</v>
      </c>
      <c r="B338" s="64">
        <f t="shared" si="108"/>
        <v>0</v>
      </c>
      <c r="C338" s="57">
        <f t="shared" si="119"/>
        <v>183</v>
      </c>
      <c r="F338" s="59">
        <f>IF(C338&lt;C$6,0,VLOOKUP(C338,index!$A:$M,13,0))</f>
        <v>0</v>
      </c>
      <c r="G338" s="57" t="str">
        <f t="shared" si="109"/>
        <v/>
      </c>
      <c r="H338" s="58" t="str">
        <f>IF(G338="I",$K338,IF(G338="II",$K338-SUM(H$8:H337),IF(G338="III",$K338-SUM(H$8:H337),IF(G338="IV",$K338-SUM(H$8:H337),IF(G338="V",1-SUM(H$8:H337)," ")))))</f>
        <v xml:space="preserve"> </v>
      </c>
      <c r="I338" s="66" t="str">
        <f t="shared" si="110"/>
        <v/>
      </c>
      <c r="L338" s="62" t="str">
        <f t="shared" si="106"/>
        <v xml:space="preserve"> </v>
      </c>
      <c r="P338" s="58" t="str">
        <f>IF(O338="Plus",$K338,IF(O338="Basis",$K338-SUM(P$8:P337),IF(O338="Breedte",$K338-SUM(P$8:P337),IF(O337="Breedte",1-SUM(P$8:P337)," "))))</f>
        <v xml:space="preserve"> </v>
      </c>
      <c r="Q338" s="56" t="str">
        <f t="shared" si="122"/>
        <v/>
      </c>
      <c r="R338" s="196">
        <f t="shared" si="111"/>
        <v>0</v>
      </c>
      <c r="S338" s="1">
        <f t="shared" si="120"/>
        <v>183</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183</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4">
        <f t="shared" si="107"/>
        <v>0</v>
      </c>
      <c r="B339" s="64">
        <f t="shared" si="108"/>
        <v>0</v>
      </c>
      <c r="C339" s="57">
        <f t="shared" si="119"/>
        <v>183</v>
      </c>
      <c r="F339" s="59">
        <f>IF(C339&lt;C$6,0,VLOOKUP(C339,index!$A:$M,13,0))</f>
        <v>0</v>
      </c>
      <c r="G339" s="57" t="str">
        <f t="shared" si="109"/>
        <v/>
      </c>
      <c r="H339" s="58" t="str">
        <f>IF(G339="I",$K339,IF(G339="II",$K339-SUM(H$8:H338),IF(G339="III",$K339-SUM(H$8:H338),IF(G339="IV",$K339-SUM(H$8:H338),IF(G339="V",1-SUM(H$8:H338)," ")))))</f>
        <v xml:space="preserve"> </v>
      </c>
      <c r="I339" s="66" t="str">
        <f t="shared" si="110"/>
        <v/>
      </c>
      <c r="L339" s="62" t="str">
        <f t="shared" si="106"/>
        <v xml:space="preserve"> </v>
      </c>
      <c r="P339" s="58" t="str">
        <f>IF(O339="Plus",$K339,IF(O339="Basis",$K339-SUM(P$8:P338),IF(O339="Breedte",$K339-SUM(P$8:P338),IF(O338="Breedte",1-SUM(P$8:P338)," "))))</f>
        <v xml:space="preserve"> </v>
      </c>
      <c r="Q339" s="56" t="str">
        <f t="shared" si="122"/>
        <v/>
      </c>
      <c r="R339" s="196">
        <f t="shared" si="111"/>
        <v>0</v>
      </c>
      <c r="S339" s="1">
        <f t="shared" si="120"/>
        <v>183</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183</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4">
        <f t="shared" si="107"/>
        <v>0</v>
      </c>
      <c r="B340" s="64">
        <f t="shared" si="108"/>
        <v>0</v>
      </c>
      <c r="C340" s="57">
        <f t="shared" si="119"/>
        <v>183</v>
      </c>
      <c r="F340" s="59">
        <f>IF(C340&lt;C$6,0,VLOOKUP(C340,index!$A:$M,13,0))</f>
        <v>0</v>
      </c>
      <c r="G340" s="57" t="str">
        <f t="shared" si="109"/>
        <v/>
      </c>
      <c r="H340" s="58" t="str">
        <f>IF(G340="I",$K340,IF(G340="II",$K340-SUM(H$8:H339),IF(G340="III",$K340-SUM(H$8:H339),IF(G340="IV",$K340-SUM(H$8:H339),IF(G340="V",1-SUM(H$8:H339)," ")))))</f>
        <v xml:space="preserve"> </v>
      </c>
      <c r="I340" s="66" t="str">
        <f t="shared" si="110"/>
        <v/>
      </c>
      <c r="L340" s="62" t="str">
        <f t="shared" si="106"/>
        <v xml:space="preserve"> </v>
      </c>
      <c r="P340" s="58" t="str">
        <f>IF(O340="Plus",$K340,IF(O340="Basis",$K340-SUM(P$8:P339),IF(O340="Breedte",$K340-SUM(P$8:P339),IF(O339="Breedte",1-SUM(P$8:P339)," "))))</f>
        <v xml:space="preserve"> </v>
      </c>
      <c r="Q340" s="56" t="str">
        <f t="shared" si="122"/>
        <v/>
      </c>
      <c r="R340" s="196">
        <f t="shared" si="111"/>
        <v>0</v>
      </c>
      <c r="S340" s="1">
        <f t="shared" si="120"/>
        <v>183</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183</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4">
        <f t="shared" si="107"/>
        <v>0</v>
      </c>
      <c r="B341" s="64">
        <f t="shared" si="108"/>
        <v>0</v>
      </c>
      <c r="C341" s="57">
        <f t="shared" si="119"/>
        <v>183</v>
      </c>
      <c r="F341" s="59">
        <f>IF(C341&lt;C$6,0,VLOOKUP(C341,index!$A:$M,13,0))</f>
        <v>0</v>
      </c>
      <c r="G341" s="57" t="str">
        <f t="shared" si="109"/>
        <v/>
      </c>
      <c r="H341" s="58" t="str">
        <f>IF(G341="I",$K341,IF(G341="II",$K341-SUM(H$8:H340),IF(G341="III",$K341-SUM(H$8:H340),IF(G341="IV",$K341-SUM(H$8:H340),IF(G341="V",1-SUM(H$8:H340)," ")))))</f>
        <v xml:space="preserve"> </v>
      </c>
      <c r="I341" s="66" t="str">
        <f t="shared" si="110"/>
        <v/>
      </c>
      <c r="L341" s="62" t="str">
        <f t="shared" si="106"/>
        <v xml:space="preserve"> </v>
      </c>
      <c r="P341" s="58" t="str">
        <f>IF(O341="Plus",$K341,IF(O341="Basis",$K341-SUM(P$8:P340),IF(O341="Breedte",$K341-SUM(P$8:P340),IF(O340="Breedte",1-SUM(P$8:P340)," "))))</f>
        <v xml:space="preserve"> </v>
      </c>
      <c r="Q341" s="56" t="str">
        <f t="shared" si="122"/>
        <v/>
      </c>
      <c r="R341" s="196">
        <f t="shared" si="111"/>
        <v>0</v>
      </c>
      <c r="S341" s="1">
        <f t="shared" si="120"/>
        <v>183</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183</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4">
        <f t="shared" si="107"/>
        <v>0</v>
      </c>
      <c r="B342" s="64">
        <f t="shared" si="108"/>
        <v>0</v>
      </c>
      <c r="C342" s="57">
        <f t="shared" si="119"/>
        <v>183</v>
      </c>
      <c r="F342" s="59">
        <f>IF(C342&lt;C$6,0,VLOOKUP(C342,index!$A:$M,13,0))</f>
        <v>0</v>
      </c>
      <c r="G342" s="57" t="str">
        <f t="shared" si="109"/>
        <v/>
      </c>
      <c r="H342" s="58" t="str">
        <f>IF(G342="I",$K342,IF(G342="II",$K342-SUM(H$8:H341),IF(G342="III",$K342-SUM(H$8:H341),IF(G342="IV",$K342-SUM(H$8:H341),IF(G342="V",1-SUM(H$8:H341)," ")))))</f>
        <v xml:space="preserve"> </v>
      </c>
      <c r="I342" s="66" t="str">
        <f t="shared" si="110"/>
        <v/>
      </c>
      <c r="L342" s="62" t="str">
        <f t="shared" si="106"/>
        <v xml:space="preserve"> </v>
      </c>
      <c r="P342" s="58" t="str">
        <f>IF(O342="Plus",$K342,IF(O342="Basis",$K342-SUM(P$8:P341),IF(O342="Breedte",$K342-SUM(P$8:P341),IF(O341="Breedte",1-SUM(P$8:P341)," "))))</f>
        <v xml:space="preserve"> </v>
      </c>
      <c r="Q342" s="56" t="str">
        <f t="shared" si="122"/>
        <v/>
      </c>
      <c r="R342" s="196">
        <f t="shared" si="111"/>
        <v>0</v>
      </c>
      <c r="S342" s="1">
        <f t="shared" si="120"/>
        <v>183</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183</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4">
        <f t="shared" si="107"/>
        <v>0</v>
      </c>
      <c r="B343" s="64">
        <f t="shared" si="108"/>
        <v>0</v>
      </c>
      <c r="C343" s="57">
        <f t="shared" si="119"/>
        <v>183</v>
      </c>
      <c r="F343" s="59">
        <f>IF(C343&lt;C$6,0,VLOOKUP(C343,index!$A:$M,13,0))</f>
        <v>0</v>
      </c>
      <c r="G343" s="57" t="str">
        <f t="shared" si="109"/>
        <v/>
      </c>
      <c r="H343" s="58" t="str">
        <f>IF(G343="I",$K343,IF(G343="II",$K343-SUM(H$8:H342),IF(G343="III",$K343-SUM(H$8:H342),IF(G343="IV",$K343-SUM(H$8:H342),IF(G343="V",1-SUM(H$8:H342)," ")))))</f>
        <v xml:space="preserve"> </v>
      </c>
      <c r="I343" s="66" t="str">
        <f t="shared" si="110"/>
        <v/>
      </c>
      <c r="L343" s="62" t="str">
        <f t="shared" si="106"/>
        <v xml:space="preserve"> </v>
      </c>
      <c r="P343" s="58" t="str">
        <f>IF(O343="Plus",$K343,IF(O343="Basis",$K343-SUM(P$8:P342),IF(O343="Breedte",$K343-SUM(P$8:P342),IF(O342="Breedte",1-SUM(P$8:P342)," "))))</f>
        <v xml:space="preserve"> </v>
      </c>
      <c r="Q343" s="56" t="str">
        <f t="shared" si="122"/>
        <v/>
      </c>
      <c r="R343" s="196">
        <f t="shared" si="111"/>
        <v>0</v>
      </c>
      <c r="S343" s="1">
        <f t="shared" si="120"/>
        <v>183</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183</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4">
        <f t="shared" si="107"/>
        <v>0</v>
      </c>
      <c r="B344" s="64">
        <f t="shared" si="108"/>
        <v>0</v>
      </c>
      <c r="C344" s="57">
        <f t="shared" si="119"/>
        <v>183</v>
      </c>
      <c r="F344" s="59">
        <f>IF(C344&lt;C$6,0,VLOOKUP(C344,index!$A:$M,13,0))</f>
        <v>0</v>
      </c>
      <c r="G344" s="57" t="str">
        <f t="shared" si="109"/>
        <v/>
      </c>
      <c r="H344" s="58" t="str">
        <f>IF(G344="I",$K344,IF(G344="II",$K344-SUM(H$8:H343),IF(G344="III",$K344-SUM(H$8:H343),IF(G344="IV",$K344-SUM(H$8:H343),IF(G344="V",1-SUM(H$8:H343)," ")))))</f>
        <v xml:space="preserve"> </v>
      </c>
      <c r="I344" s="66" t="str">
        <f t="shared" si="110"/>
        <v/>
      </c>
      <c r="L344" s="62" t="str">
        <f t="shared" si="106"/>
        <v xml:space="preserve"> </v>
      </c>
      <c r="P344" s="58" t="str">
        <f>IF(O344="Plus",$K344,IF(O344="Basis",$K344-SUM(P$8:P343),IF(O344="Breedte",$K344-SUM(P$8:P343),IF(O343="Breedte",1-SUM(P$8:P343)," "))))</f>
        <v xml:space="preserve"> </v>
      </c>
      <c r="Q344" s="56" t="str">
        <f t="shared" si="122"/>
        <v/>
      </c>
      <c r="R344" s="196">
        <f t="shared" si="111"/>
        <v>0</v>
      </c>
      <c r="S344" s="1">
        <f t="shared" si="120"/>
        <v>183</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183</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4">
        <f t="shared" si="107"/>
        <v>0</v>
      </c>
      <c r="B345" s="64">
        <f t="shared" si="108"/>
        <v>0</v>
      </c>
      <c r="C345" s="57">
        <f t="shared" si="119"/>
        <v>183</v>
      </c>
      <c r="F345" s="59">
        <f>IF(C345&lt;C$6,0,VLOOKUP(C345,index!$A:$M,13,0))</f>
        <v>0</v>
      </c>
      <c r="G345" s="57" t="str">
        <f t="shared" si="109"/>
        <v/>
      </c>
      <c r="H345" s="58" t="str">
        <f>IF(G345="I",$K345,IF(G345="II",$K345-SUM(H$8:H344),IF(G345="III",$K345-SUM(H$8:H344),IF(G345="IV",$K345-SUM(H$8:H344),IF(G345="V",1-SUM(H$8:H344)," ")))))</f>
        <v xml:space="preserve"> </v>
      </c>
      <c r="I345" s="66" t="str">
        <f t="shared" si="110"/>
        <v/>
      </c>
      <c r="L345" s="62" t="str">
        <f t="shared" si="106"/>
        <v xml:space="preserve"> </v>
      </c>
      <c r="P345" s="58" t="str">
        <f>IF(O345="Plus",$K345,IF(O345="Basis",$K345-SUM(P$8:P344),IF(O345="Breedte",$K345-SUM(P$8:P344),IF(O344="Breedte",1-SUM(P$8:P344)," "))))</f>
        <v xml:space="preserve"> </v>
      </c>
      <c r="Q345" s="56" t="str">
        <f t="shared" si="122"/>
        <v/>
      </c>
      <c r="R345" s="196">
        <f t="shared" si="111"/>
        <v>0</v>
      </c>
      <c r="S345" s="1">
        <f t="shared" si="120"/>
        <v>183</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183</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4">
        <f t="shared" si="107"/>
        <v>0</v>
      </c>
      <c r="B346" s="64">
        <f t="shared" si="108"/>
        <v>0</v>
      </c>
      <c r="C346" s="57">
        <f t="shared" si="119"/>
        <v>183</v>
      </c>
      <c r="F346" s="59">
        <f>IF(C346&lt;C$6,0,VLOOKUP(C346,index!$A:$M,13,0))</f>
        <v>0</v>
      </c>
      <c r="G346" s="57" t="str">
        <f t="shared" si="109"/>
        <v/>
      </c>
      <c r="H346" s="58" t="str">
        <f>IF(G346="I",$K346,IF(G346="II",$K346-SUM(H$8:H345),IF(G346="III",$K346-SUM(H$8:H345),IF(G346="IV",$K346-SUM(H$8:H345),IF(G346="V",1-SUM(H$8:H345)," ")))))</f>
        <v xml:space="preserve"> </v>
      </c>
      <c r="I346" s="66" t="str">
        <f t="shared" si="110"/>
        <v/>
      </c>
      <c r="L346" s="62" t="str">
        <f t="shared" si="106"/>
        <v xml:space="preserve"> </v>
      </c>
      <c r="P346" s="58" t="str">
        <f>IF(O346="Plus",$K346,IF(O346="Basis",$K346-SUM(P$8:P345),IF(O346="Breedte",$K346-SUM(P$8:P345),IF(O345="Breedte",1-SUM(P$8:P345)," "))))</f>
        <v xml:space="preserve"> </v>
      </c>
      <c r="Q346" s="56" t="str">
        <f t="shared" si="122"/>
        <v/>
      </c>
      <c r="R346" s="196">
        <f t="shared" si="111"/>
        <v>0</v>
      </c>
      <c r="S346" s="1">
        <f t="shared" si="120"/>
        <v>183</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183</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4">
        <f t="shared" si="107"/>
        <v>0</v>
      </c>
      <c r="B347" s="64">
        <f t="shared" si="108"/>
        <v>0</v>
      </c>
      <c r="C347" s="57">
        <f t="shared" si="119"/>
        <v>183</v>
      </c>
      <c r="F347" s="59">
        <f>IF(C347&lt;C$6,0,VLOOKUP(C347,index!$A:$M,13,0))</f>
        <v>0</v>
      </c>
      <c r="G347" s="57" t="str">
        <f t="shared" si="109"/>
        <v/>
      </c>
      <c r="H347" s="58" t="str">
        <f>IF(G347="I",$K347,IF(G347="II",$K347-SUM(H$8:H346),IF(G347="III",$K347-SUM(H$8:H346),IF(G347="IV",$K347-SUM(H$8:H346),IF(G347="V",1-SUM(H$8:H346)," ")))))</f>
        <v xml:space="preserve"> </v>
      </c>
      <c r="I347" s="66" t="str">
        <f t="shared" si="110"/>
        <v/>
      </c>
      <c r="L347" s="62" t="str">
        <f t="shared" si="106"/>
        <v xml:space="preserve"> </v>
      </c>
      <c r="P347" s="58" t="str">
        <f>IF(O347="Plus",$K347,IF(O347="Basis",$K347-SUM(P$8:P346),IF(O347="Breedte",$K347-SUM(P$8:P346),IF(O346="Breedte",1-SUM(P$8:P346)," "))))</f>
        <v xml:space="preserve"> </v>
      </c>
      <c r="Q347" s="56" t="str">
        <f t="shared" si="122"/>
        <v/>
      </c>
      <c r="R347" s="196">
        <f t="shared" si="111"/>
        <v>0</v>
      </c>
      <c r="S347" s="1">
        <f t="shared" si="120"/>
        <v>183</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183</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4">
        <f t="shared" si="107"/>
        <v>0</v>
      </c>
      <c r="B348" s="64">
        <f t="shared" si="108"/>
        <v>0</v>
      </c>
      <c r="C348" s="57">
        <f t="shared" si="119"/>
        <v>183</v>
      </c>
      <c r="F348" s="59">
        <f>IF(C348&lt;C$6,0,VLOOKUP(C348,index!$A:$M,13,0))</f>
        <v>0</v>
      </c>
      <c r="G348" s="57" t="str">
        <f t="shared" si="109"/>
        <v/>
      </c>
      <c r="H348" s="58" t="str">
        <f>IF(G348="I",$K348,IF(G348="II",$K348-SUM(H$8:H347),IF(G348="III",$K348-SUM(H$8:H347),IF(G348="IV",$K348-SUM(H$8:H347),IF(G348="V",1-SUM(H$8:H347)," ")))))</f>
        <v xml:space="preserve"> </v>
      </c>
      <c r="I348" s="66" t="str">
        <f t="shared" si="110"/>
        <v/>
      </c>
      <c r="L348" s="62" t="str">
        <f t="shared" si="106"/>
        <v xml:space="preserve"> </v>
      </c>
      <c r="P348" s="58" t="str">
        <f>IF(O348="Plus",$K348,IF(O348="Basis",$K348-SUM(P$8:P347),IF(O348="Breedte",$K348-SUM(P$8:P347),IF(O347="Breedte",1-SUM(P$8:P347)," "))))</f>
        <v xml:space="preserve"> </v>
      </c>
      <c r="Q348" s="56" t="str">
        <f t="shared" si="122"/>
        <v/>
      </c>
      <c r="R348" s="196">
        <f t="shared" si="111"/>
        <v>0</v>
      </c>
      <c r="S348" s="1">
        <f t="shared" si="120"/>
        <v>183</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183</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4">
        <f t="shared" si="107"/>
        <v>0</v>
      </c>
      <c r="B349" s="64">
        <f t="shared" si="108"/>
        <v>0</v>
      </c>
      <c r="C349" s="57">
        <f t="shared" si="119"/>
        <v>183</v>
      </c>
      <c r="F349" s="59">
        <f>IF(C349&lt;C$6,0,VLOOKUP(C349,index!$A:$M,13,0))</f>
        <v>0</v>
      </c>
      <c r="G349" s="57" t="str">
        <f t="shared" si="109"/>
        <v/>
      </c>
      <c r="H349" s="58" t="str">
        <f>IF(G349="I",$K349,IF(G349="II",$K349-SUM(H$8:H348),IF(G349="III",$K349-SUM(H$8:H348),IF(G349="IV",$K349-SUM(H$8:H348),IF(G349="V",1-SUM(H$8:H348)," ")))))</f>
        <v xml:space="preserve"> </v>
      </c>
      <c r="I349" s="66" t="str">
        <f t="shared" si="110"/>
        <v/>
      </c>
      <c r="L349" s="62" t="str">
        <f t="shared" si="106"/>
        <v xml:space="preserve"> </v>
      </c>
      <c r="P349" s="58" t="str">
        <f>IF(O349="Plus",$K349,IF(O349="Basis",$K349-SUM(P$8:P348),IF(O349="Breedte",$K349-SUM(P$8:P348),IF(O348="Breedte",1-SUM(P$8:P348)," "))))</f>
        <v xml:space="preserve"> </v>
      </c>
      <c r="Q349" s="56" t="str">
        <f t="shared" si="122"/>
        <v/>
      </c>
      <c r="R349" s="196">
        <f t="shared" si="111"/>
        <v>0</v>
      </c>
      <c r="S349" s="1">
        <f t="shared" si="120"/>
        <v>183</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183</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4">
        <f t="shared" si="107"/>
        <v>0</v>
      </c>
      <c r="B350" s="64">
        <f t="shared" si="108"/>
        <v>0</v>
      </c>
      <c r="C350" s="57">
        <f t="shared" si="119"/>
        <v>183</v>
      </c>
      <c r="F350" s="59">
        <f>IF(C350&lt;C$6,0,VLOOKUP(C350,index!$A:$M,13,0))</f>
        <v>0</v>
      </c>
      <c r="G350" s="57" t="str">
        <f t="shared" si="109"/>
        <v/>
      </c>
      <c r="H350" s="58" t="str">
        <f>IF(G350="I",$K350,IF(G350="II",$K350-SUM(H$8:H349),IF(G350="III",$K350-SUM(H$8:H349),IF(G350="IV",$K350-SUM(H$8:H349),IF(G350="V",1-SUM(H$8:H349)," ")))))</f>
        <v xml:space="preserve"> </v>
      </c>
      <c r="I350" s="66" t="str">
        <f t="shared" si="110"/>
        <v/>
      </c>
      <c r="L350" s="62" t="str">
        <f t="shared" si="106"/>
        <v xml:space="preserve"> </v>
      </c>
      <c r="P350" s="58" t="str">
        <f>IF(O350="Plus",$K350,IF(O350="Basis",$K350-SUM(P$8:P349),IF(O350="Breedte",$K350-SUM(P$8:P349),IF(O349="Breedte",1-SUM(P$8:P349)," "))))</f>
        <v xml:space="preserve"> </v>
      </c>
      <c r="Q350" s="56" t="str">
        <f t="shared" si="122"/>
        <v/>
      </c>
      <c r="R350" s="196">
        <f t="shared" si="111"/>
        <v>0</v>
      </c>
      <c r="S350" s="1">
        <f t="shared" si="120"/>
        <v>183</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183</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4">
        <f t="shared" si="107"/>
        <v>0</v>
      </c>
      <c r="B351" s="64">
        <f t="shared" si="108"/>
        <v>0</v>
      </c>
      <c r="C351" s="57">
        <f t="shared" si="119"/>
        <v>183</v>
      </c>
      <c r="F351" s="59">
        <f>IF(C351&lt;C$6,0,VLOOKUP(C351,index!$A:$M,13,0))</f>
        <v>0</v>
      </c>
      <c r="G351" s="57" t="str">
        <f t="shared" si="109"/>
        <v/>
      </c>
      <c r="H351" s="58" t="str">
        <f>IF(G351="I",$K351,IF(G351="II",$K351-SUM(H$8:H350),IF(G351="III",$K351-SUM(H$8:H350),IF(G351="IV",$K351-SUM(H$8:H350),IF(G351="V",1-SUM(H$8:H350)," ")))))</f>
        <v xml:space="preserve"> </v>
      </c>
      <c r="I351" s="66" t="str">
        <f t="shared" si="110"/>
        <v/>
      </c>
      <c r="L351" s="62" t="str">
        <f t="shared" si="106"/>
        <v xml:space="preserve"> </v>
      </c>
      <c r="P351" s="58" t="str">
        <f>IF(O351="Plus",$K351,IF(O351="Basis",$K351-SUM(P$8:P350),IF(O351="Breedte",$K351-SUM(P$8:P350),IF(O350="Breedte",1-SUM(P$8:P350)," "))))</f>
        <v xml:space="preserve"> </v>
      </c>
      <c r="Q351" s="56" t="str">
        <f t="shared" si="122"/>
        <v/>
      </c>
      <c r="R351" s="196">
        <f t="shared" si="111"/>
        <v>0</v>
      </c>
      <c r="S351" s="1">
        <f t="shared" si="120"/>
        <v>183</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183</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4">
        <f t="shared" si="107"/>
        <v>0</v>
      </c>
      <c r="B352" s="64">
        <f t="shared" si="108"/>
        <v>0</v>
      </c>
      <c r="C352" s="57">
        <f t="shared" si="119"/>
        <v>183</v>
      </c>
      <c r="F352" s="59">
        <f>IF(C352&lt;C$6,0,VLOOKUP(C352,index!$A:$M,13,0))</f>
        <v>0</v>
      </c>
      <c r="G352" s="57" t="str">
        <f t="shared" si="109"/>
        <v/>
      </c>
      <c r="H352" s="58" t="str">
        <f>IF(G352="I",$K352,IF(G352="II",$K352-SUM(H$8:H351),IF(G352="III",$K352-SUM(H$8:H351),IF(G352="IV",$K352-SUM(H$8:H351),IF(G352="V",1-SUM(H$8:H351)," ")))))</f>
        <v xml:space="preserve"> </v>
      </c>
      <c r="I352" s="66" t="str">
        <f t="shared" si="110"/>
        <v/>
      </c>
      <c r="L352" s="62" t="str">
        <f t="shared" si="106"/>
        <v xml:space="preserve"> </v>
      </c>
      <c r="P352" s="58" t="str">
        <f>IF(O352="Plus",$K352,IF(O352="Basis",$K352-SUM(P$8:P351),IF(O352="Breedte",$K352-SUM(P$8:P351),IF(O351="Breedte",1-SUM(P$8:P351)," "))))</f>
        <v xml:space="preserve"> </v>
      </c>
      <c r="Q352" s="56" t="str">
        <f t="shared" si="122"/>
        <v/>
      </c>
      <c r="R352" s="196">
        <f t="shared" si="111"/>
        <v>0</v>
      </c>
      <c r="S352" s="1">
        <f t="shared" si="120"/>
        <v>183</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183</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4">
        <f t="shared" si="107"/>
        <v>0</v>
      </c>
      <c r="B353" s="64">
        <f t="shared" si="108"/>
        <v>0</v>
      </c>
      <c r="C353" s="57">
        <f t="shared" si="119"/>
        <v>183</v>
      </c>
      <c r="F353" s="59">
        <f>IF(C353&lt;C$6,0,VLOOKUP(C353,index!$A:$M,13,0))</f>
        <v>0</v>
      </c>
      <c r="G353" s="57" t="str">
        <f t="shared" si="109"/>
        <v/>
      </c>
      <c r="H353" s="58" t="str">
        <f>IF(G353="I",$K353,IF(G353="II",$K353-SUM(H$8:H352),IF(G353="III",$K353-SUM(H$8:H352),IF(G353="IV",$K353-SUM(H$8:H352),IF(G353="V",1-SUM(H$8:H352)," ")))))</f>
        <v xml:space="preserve"> </v>
      </c>
      <c r="I353" s="66" t="str">
        <f t="shared" si="110"/>
        <v/>
      </c>
      <c r="L353" s="62" t="str">
        <f t="shared" si="106"/>
        <v xml:space="preserve"> </v>
      </c>
      <c r="P353" s="58" t="str">
        <f>IF(O353="Plus",$K353,IF(O353="Basis",$K353-SUM(P$8:P352),IF(O353="Breedte",$K353-SUM(P$8:P352),IF(O352="Breedte",1-SUM(P$8:P352)," "))))</f>
        <v xml:space="preserve"> </v>
      </c>
      <c r="Q353" s="56" t="str">
        <f t="shared" si="122"/>
        <v/>
      </c>
      <c r="R353" s="196">
        <f t="shared" si="111"/>
        <v>0</v>
      </c>
      <c r="S353" s="1">
        <f t="shared" si="120"/>
        <v>183</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183</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4">
        <f t="shared" si="107"/>
        <v>0</v>
      </c>
      <c r="B354" s="64">
        <f t="shared" si="108"/>
        <v>0</v>
      </c>
      <c r="C354" s="57">
        <f t="shared" si="119"/>
        <v>183</v>
      </c>
      <c r="F354" s="59">
        <f>IF(C354&lt;C$6,0,VLOOKUP(C354,index!$A:$M,13,0))</f>
        <v>0</v>
      </c>
      <c r="G354" s="57" t="str">
        <f t="shared" si="109"/>
        <v/>
      </c>
      <c r="H354" s="58" t="str">
        <f>IF(G354="I",$K354,IF(G354="II",$K354-SUM(H$8:H353),IF(G354="III",$K354-SUM(H$8:H353),IF(G354="IV",$K354-SUM(H$8:H353),IF(G354="V",1-SUM(H$8:H353)," ")))))</f>
        <v xml:space="preserve"> </v>
      </c>
      <c r="I354" s="66" t="str">
        <f t="shared" si="110"/>
        <v/>
      </c>
      <c r="L354" s="62" t="str">
        <f t="shared" si="106"/>
        <v xml:space="preserve"> </v>
      </c>
      <c r="P354" s="58" t="str">
        <f>IF(O354="Plus",$K354,IF(O354="Basis",$K354-SUM(P$8:P353),IF(O354="Breedte",$K354-SUM(P$8:P353),IF(O353="Breedte",1-SUM(P$8:P353)," "))))</f>
        <v xml:space="preserve"> </v>
      </c>
      <c r="Q354" s="56" t="str">
        <f t="shared" si="122"/>
        <v/>
      </c>
      <c r="R354" s="196">
        <f t="shared" si="111"/>
        <v>0</v>
      </c>
      <c r="S354" s="1">
        <f t="shared" si="120"/>
        <v>183</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183</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4">
        <f t="shared" si="107"/>
        <v>0</v>
      </c>
      <c r="B355" s="64">
        <f t="shared" si="108"/>
        <v>0</v>
      </c>
      <c r="C355" s="57">
        <f t="shared" si="119"/>
        <v>183</v>
      </c>
      <c r="F355" s="59">
        <f>IF(C355&lt;C$6,0,VLOOKUP(C355,index!$A:$M,13,0))</f>
        <v>0</v>
      </c>
      <c r="G355" s="57" t="str">
        <f t="shared" si="109"/>
        <v/>
      </c>
      <c r="H355" s="58" t="str">
        <f>IF(G355="I",$K355,IF(G355="II",$K355-SUM(H$8:H354),IF(G355="III",$K355-SUM(H$8:H354),IF(G355="IV",$K355-SUM(H$8:H354),IF(G355="V",1-SUM(H$8:H354)," ")))))</f>
        <v xml:space="preserve"> </v>
      </c>
      <c r="I355" s="66" t="str">
        <f t="shared" si="110"/>
        <v/>
      </c>
      <c r="L355" s="62" t="str">
        <f t="shared" si="106"/>
        <v xml:space="preserve"> </v>
      </c>
      <c r="P355" s="58" t="str">
        <f>IF(O355="Plus",$K355,IF(O355="Basis",$K355-SUM(P$8:P354),IF(O355="Breedte",$K355-SUM(P$8:P354),IF(O354="Breedte",1-SUM(P$8:P354)," "))))</f>
        <v xml:space="preserve"> </v>
      </c>
      <c r="Q355" s="56" t="str">
        <f t="shared" si="122"/>
        <v/>
      </c>
      <c r="R355" s="196">
        <f t="shared" si="111"/>
        <v>0</v>
      </c>
      <c r="S355" s="1">
        <f t="shared" si="120"/>
        <v>183</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183</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4">
        <f t="shared" si="107"/>
        <v>0</v>
      </c>
      <c r="B356" s="64">
        <f t="shared" si="108"/>
        <v>0</v>
      </c>
      <c r="C356" s="57">
        <f t="shared" si="119"/>
        <v>183</v>
      </c>
      <c r="F356" s="59">
        <f>IF(C356&lt;C$6,0,VLOOKUP(C356,index!$A:$M,13,0))</f>
        <v>0</v>
      </c>
      <c r="G356" s="57" t="str">
        <f t="shared" si="109"/>
        <v/>
      </c>
      <c r="H356" s="58" t="str">
        <f>IF(G356="I",$K356,IF(G356="II",$K356-SUM(H$8:H355),IF(G356="III",$K356-SUM(H$8:H355),IF(G356="IV",$K356-SUM(H$8:H355),IF(G356="V",1-SUM(H$8:H355)," ")))))</f>
        <v xml:space="preserve"> </v>
      </c>
      <c r="I356" s="66" t="str">
        <f t="shared" si="110"/>
        <v/>
      </c>
      <c r="L356" s="62" t="str">
        <f t="shared" si="106"/>
        <v xml:space="preserve"> </v>
      </c>
      <c r="P356" s="58" t="str">
        <f>IF(O356="Plus",$K356,IF(O356="Basis",$K356-SUM(P$8:P355),IF(O356="Breedte",$K356-SUM(P$8:P355),IF(O355="Breedte",1-SUM(P$8:P355)," "))))</f>
        <v xml:space="preserve"> </v>
      </c>
      <c r="Q356" s="56" t="str">
        <f t="shared" si="122"/>
        <v/>
      </c>
      <c r="R356" s="196">
        <f t="shared" si="111"/>
        <v>0</v>
      </c>
      <c r="S356" s="1">
        <f t="shared" si="120"/>
        <v>183</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183</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4">
        <f t="shared" si="107"/>
        <v>0</v>
      </c>
      <c r="B357" s="64">
        <f t="shared" si="108"/>
        <v>0</v>
      </c>
      <c r="C357" s="57">
        <f t="shared" si="119"/>
        <v>183</v>
      </c>
      <c r="F357" s="59">
        <f>IF(C357&lt;C$6,0,VLOOKUP(C357,index!$A:$M,13,0))</f>
        <v>0</v>
      </c>
      <c r="G357" s="57" t="str">
        <f t="shared" si="109"/>
        <v/>
      </c>
      <c r="H357" s="58" t="str">
        <f>IF(G357="I",$K357,IF(G357="II",$K357-SUM(H$8:H356),IF(G357="III",$K357-SUM(H$8:H356),IF(G357="IV",$K357-SUM(H$8:H356),IF(G357="V",1-SUM(H$8:H356)," ")))))</f>
        <v xml:space="preserve"> </v>
      </c>
      <c r="I357" s="66" t="str">
        <f t="shared" si="110"/>
        <v/>
      </c>
      <c r="L357" s="62" t="str">
        <f t="shared" si="106"/>
        <v xml:space="preserve"> </v>
      </c>
      <c r="P357" s="58" t="str">
        <f>IF(O357="Plus",$K357,IF(O357="Basis",$K357-SUM(P$8:P356),IF(O357="Breedte",$K357-SUM(P$8:P356),IF(O356="Breedte",1-SUM(P$8:P356)," "))))</f>
        <v xml:space="preserve"> </v>
      </c>
      <c r="Q357" s="56" t="str">
        <f t="shared" si="122"/>
        <v/>
      </c>
      <c r="R357" s="196">
        <f t="shared" si="111"/>
        <v>0</v>
      </c>
      <c r="S357" s="1">
        <f t="shared" si="120"/>
        <v>183</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183</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4">
        <f t="shared" si="107"/>
        <v>0</v>
      </c>
      <c r="B358" s="64">
        <f t="shared" si="108"/>
        <v>0</v>
      </c>
      <c r="C358" s="57">
        <f t="shared" si="119"/>
        <v>183</v>
      </c>
      <c r="F358" s="59">
        <f>IF(C358&lt;C$6,0,VLOOKUP(C358,index!$A:$M,13,0))</f>
        <v>0</v>
      </c>
      <c r="G358" s="57" t="str">
        <f t="shared" si="109"/>
        <v/>
      </c>
      <c r="H358" s="58" t="str">
        <f>IF(G358="I",$K358,IF(G358="II",$K358-SUM(H$8:H357),IF(G358="III",$K358-SUM(H$8:H357),IF(G358="IV",$K358-SUM(H$8:H357),IF(G358="V",1-SUM(H$8:H357)," ")))))</f>
        <v xml:space="preserve"> </v>
      </c>
      <c r="I358" s="66" t="str">
        <f t="shared" si="110"/>
        <v/>
      </c>
      <c r="L358" s="62" t="str">
        <f t="shared" si="106"/>
        <v xml:space="preserve"> </v>
      </c>
      <c r="P358" s="58" t="str">
        <f>IF(O358="Plus",$K358,IF(O358="Basis",$K358-SUM(P$8:P357),IF(O358="Breedte",$K358-SUM(P$8:P357),IF(O357="Breedte",1-SUM(P$8:P357)," "))))</f>
        <v xml:space="preserve"> </v>
      </c>
      <c r="Q358" s="56" t="str">
        <f t="shared" si="122"/>
        <v/>
      </c>
      <c r="R358" s="196">
        <f t="shared" si="111"/>
        <v>0</v>
      </c>
      <c r="S358" s="1">
        <f t="shared" si="120"/>
        <v>183</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183</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4">
        <f t="shared" si="107"/>
        <v>0</v>
      </c>
      <c r="B359" s="64">
        <f t="shared" si="108"/>
        <v>0</v>
      </c>
      <c r="C359" s="57">
        <f t="shared" si="119"/>
        <v>183</v>
      </c>
      <c r="F359" s="59">
        <f>IF(C359&lt;C$6,0,VLOOKUP(C359,index!$A:$M,13,0))</f>
        <v>0</v>
      </c>
      <c r="G359" s="57" t="str">
        <f t="shared" si="109"/>
        <v/>
      </c>
      <c r="H359" s="58" t="str">
        <f>IF(G359="I",$K359,IF(G359="II",$K359-SUM(H$8:H358),IF(G359="III",$K359-SUM(H$8:H358),IF(G359="IV",$K359-SUM(H$8:H358),IF(G359="V",1-SUM(H$8:H358)," ")))))</f>
        <v xml:space="preserve"> </v>
      </c>
      <c r="I359" s="66" t="str">
        <f t="shared" si="110"/>
        <v/>
      </c>
      <c r="L359" s="62" t="str">
        <f t="shared" si="106"/>
        <v xml:space="preserve"> </v>
      </c>
      <c r="P359" s="58" t="str">
        <f>IF(O359="Plus",$K359,IF(O359="Basis",$K359-SUM(P$8:P358),IF(O359="Breedte",$K359-SUM(P$8:P358),IF(O358="Breedte",1-SUM(P$8:P358)," "))))</f>
        <v xml:space="preserve"> </v>
      </c>
      <c r="Q359" s="56" t="str">
        <f t="shared" si="122"/>
        <v/>
      </c>
      <c r="R359" s="196">
        <f t="shared" si="111"/>
        <v>0</v>
      </c>
      <c r="S359" s="1">
        <f t="shared" si="120"/>
        <v>183</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183</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4">
        <f t="shared" si="107"/>
        <v>0</v>
      </c>
      <c r="B360" s="64">
        <f t="shared" si="108"/>
        <v>0</v>
      </c>
      <c r="C360" s="57">
        <f t="shared" si="119"/>
        <v>183</v>
      </c>
      <c r="F360" s="59">
        <f>IF(C360&lt;C$6,0,VLOOKUP(C360,index!$A:$M,13,0))</f>
        <v>0</v>
      </c>
      <c r="G360" s="57" t="str">
        <f t="shared" si="109"/>
        <v/>
      </c>
      <c r="H360" s="58" t="str">
        <f>IF(G360="I",$K360,IF(G360="II",$K360-SUM(H$8:H359),IF(G360="III",$K360-SUM(H$8:H359),IF(G360="IV",$K360-SUM(H$8:H359),IF(G360="V",1-SUM(H$8:H359)," ")))))</f>
        <v xml:space="preserve"> </v>
      </c>
      <c r="I360" s="66" t="str">
        <f t="shared" si="110"/>
        <v/>
      </c>
      <c r="L360" s="62" t="str">
        <f t="shared" si="106"/>
        <v xml:space="preserve"> </v>
      </c>
      <c r="P360" s="58" t="str">
        <f>IF(O360="Plus",$K360,IF(O360="Basis",$K360-SUM(P$8:P359),IF(O360="Breedte",$K360-SUM(P$8:P359),IF(O359="Breedte",1-SUM(P$8:P359)," "))))</f>
        <v xml:space="preserve"> </v>
      </c>
      <c r="Q360" s="56" t="str">
        <f t="shared" si="122"/>
        <v/>
      </c>
      <c r="R360" s="196">
        <f t="shared" si="111"/>
        <v>0</v>
      </c>
      <c r="S360" s="1">
        <f t="shared" si="120"/>
        <v>183</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183</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4">
        <f t="shared" si="107"/>
        <v>0</v>
      </c>
      <c r="B361" s="64">
        <f t="shared" si="108"/>
        <v>0</v>
      </c>
      <c r="C361" s="57">
        <f t="shared" si="119"/>
        <v>183</v>
      </c>
      <c r="F361" s="59">
        <f>IF(C361&lt;C$6,0,VLOOKUP(C361,index!$A:$M,13,0))</f>
        <v>0</v>
      </c>
      <c r="G361" s="57" t="str">
        <f t="shared" si="109"/>
        <v/>
      </c>
      <c r="H361" s="58" t="str">
        <f>IF(G361="I",$K361,IF(G361="II",$K361-SUM(H$8:H360),IF(G361="III",$K361-SUM(H$8:H360),IF(G361="IV",$K361-SUM(H$8:H360),IF(G361="V",1-SUM(H$8:H360)," ")))))</f>
        <v xml:space="preserve"> </v>
      </c>
      <c r="I361" s="66" t="str">
        <f t="shared" si="110"/>
        <v/>
      </c>
      <c r="L361" s="62" t="str">
        <f t="shared" si="106"/>
        <v xml:space="preserve"> </v>
      </c>
      <c r="P361" s="58" t="str">
        <f>IF(O361="Plus",$K361,IF(O361="Basis",$K361-SUM(P$8:P360),IF(O361="Breedte",$K361-SUM(P$8:P360),IF(O360="Breedte",1-SUM(P$8:P360)," "))))</f>
        <v xml:space="preserve"> </v>
      </c>
      <c r="Q361" s="56" t="str">
        <f t="shared" si="122"/>
        <v/>
      </c>
      <c r="R361" s="196">
        <f t="shared" si="111"/>
        <v>0</v>
      </c>
      <c r="S361" s="1">
        <f t="shared" si="120"/>
        <v>183</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183</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4">
        <f t="shared" si="107"/>
        <v>0</v>
      </c>
      <c r="B362" s="64">
        <f t="shared" si="108"/>
        <v>0</v>
      </c>
      <c r="C362" s="57">
        <f t="shared" si="119"/>
        <v>183</v>
      </c>
      <c r="F362" s="59">
        <f>IF(C362&lt;C$6,0,VLOOKUP(C362,index!$A:$M,13,0))</f>
        <v>0</v>
      </c>
      <c r="G362" s="57" t="str">
        <f t="shared" si="109"/>
        <v/>
      </c>
      <c r="H362" s="58" t="str">
        <f>IF(G362="I",$K362,IF(G362="II",$K362-SUM(H$8:H361),IF(G362="III",$K362-SUM(H$8:H361),IF(G362="IV",$K362-SUM(H$8:H361),IF(G362="V",1-SUM(H$8:H361)," ")))))</f>
        <v xml:space="preserve"> </v>
      </c>
      <c r="I362" s="66" t="str">
        <f t="shared" si="110"/>
        <v/>
      </c>
      <c r="L362" s="62" t="str">
        <f t="shared" si="106"/>
        <v xml:space="preserve"> </v>
      </c>
      <c r="P362" s="58" t="str">
        <f>IF(O362="Plus",$K362,IF(O362="Basis",$K362-SUM(P$8:P361),IF(O362="Breedte",$K362-SUM(P$8:P361),IF(O361="Breedte",1-SUM(P$8:P361)," "))))</f>
        <v xml:space="preserve"> </v>
      </c>
      <c r="Q362" s="56" t="str">
        <f t="shared" si="122"/>
        <v/>
      </c>
      <c r="R362" s="196">
        <f t="shared" si="111"/>
        <v>0</v>
      </c>
      <c r="S362" s="1">
        <f t="shared" si="120"/>
        <v>183</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183</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4">
        <f t="shared" si="107"/>
        <v>0</v>
      </c>
      <c r="B363" s="64">
        <f t="shared" si="108"/>
        <v>0</v>
      </c>
      <c r="C363" s="57">
        <f t="shared" si="119"/>
        <v>183</v>
      </c>
      <c r="F363" s="59">
        <f>IF(C363&lt;C$6,0,VLOOKUP(C363,index!$A:$M,13,0))</f>
        <v>0</v>
      </c>
      <c r="G363" s="57" t="str">
        <f t="shared" si="109"/>
        <v/>
      </c>
      <c r="H363" s="58" t="str">
        <f>IF(G363="I",$K363,IF(G363="II",$K363-SUM(H$8:H362),IF(G363="III",$K363-SUM(H$8:H362),IF(G363="IV",$K363-SUM(H$8:H362),IF(G363="V",1-SUM(H$8:H362)," ")))))</f>
        <v xml:space="preserve"> </v>
      </c>
      <c r="I363" s="66" t="str">
        <f t="shared" si="110"/>
        <v/>
      </c>
      <c r="L363" s="62" t="str">
        <f t="shared" si="106"/>
        <v xml:space="preserve"> </v>
      </c>
      <c r="P363" s="58" t="str">
        <f>IF(O363="Plus",$K363,IF(O363="Basis",$K363-SUM(P$8:P362),IF(O363="Breedte",$K363-SUM(P$8:P362),IF(O362="Breedte",1-SUM(P$8:P362)," "))))</f>
        <v xml:space="preserve"> </v>
      </c>
      <c r="Q363" s="56" t="str">
        <f t="shared" si="122"/>
        <v/>
      </c>
      <c r="R363" s="196">
        <f t="shared" si="111"/>
        <v>0</v>
      </c>
      <c r="S363" s="1">
        <f t="shared" si="120"/>
        <v>183</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183</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4">
        <f t="shared" si="107"/>
        <v>0</v>
      </c>
      <c r="B364" s="64">
        <f t="shared" si="108"/>
        <v>0</v>
      </c>
      <c r="C364" s="57">
        <f t="shared" si="119"/>
        <v>183</v>
      </c>
      <c r="F364" s="59">
        <f>IF(C364&lt;C$6,0,VLOOKUP(C364,index!$A:$M,13,0))</f>
        <v>0</v>
      </c>
      <c r="G364" s="57" t="str">
        <f t="shared" si="109"/>
        <v/>
      </c>
      <c r="H364" s="58" t="str">
        <f>IF(G364="I",$K364,IF(G364="II",$K364-SUM(H$8:H363),IF(G364="III",$K364-SUM(H$8:H363),IF(G364="IV",$K364-SUM(H$8:H363),IF(G364="V",1-SUM(H$8:H363)," ")))))</f>
        <v xml:space="preserve"> </v>
      </c>
      <c r="I364" s="66" t="str">
        <f t="shared" si="110"/>
        <v/>
      </c>
      <c r="L364" s="62" t="str">
        <f t="shared" si="106"/>
        <v xml:space="preserve"> </v>
      </c>
      <c r="P364" s="58" t="str">
        <f>IF(O364="Plus",$K364,IF(O364="Basis",$K364-SUM(P$8:P363),IF(O364="Breedte",$K364-SUM(P$8:P363),IF(O363="Breedte",1-SUM(P$8:P363)," "))))</f>
        <v xml:space="preserve"> </v>
      </c>
      <c r="Q364" s="56" t="str">
        <f t="shared" si="122"/>
        <v/>
      </c>
      <c r="R364" s="196">
        <f t="shared" si="111"/>
        <v>0</v>
      </c>
      <c r="S364" s="1">
        <f t="shared" si="120"/>
        <v>183</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183</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4">
        <f t="shared" si="107"/>
        <v>0</v>
      </c>
      <c r="B365" s="64">
        <f t="shared" si="108"/>
        <v>0</v>
      </c>
      <c r="C365" s="57">
        <f t="shared" si="119"/>
        <v>183</v>
      </c>
      <c r="F365" s="59">
        <f>IF(C365&lt;C$6,0,VLOOKUP(C365,index!$A:$M,13,0))</f>
        <v>0</v>
      </c>
      <c r="G365" s="57" t="str">
        <f t="shared" si="109"/>
        <v/>
      </c>
      <c r="H365" s="58" t="str">
        <f>IF(G365="I",$K365,IF(G365="II",$K365-SUM(H$8:H364),IF(G365="III",$K365-SUM(H$8:H364),IF(G365="IV",$K365-SUM(H$8:H364),IF(G365="V",1-SUM(H$8:H364)," ")))))</f>
        <v xml:space="preserve"> </v>
      </c>
      <c r="I365" s="66" t="str">
        <f t="shared" si="110"/>
        <v/>
      </c>
      <c r="L365" s="62" t="str">
        <f t="shared" si="106"/>
        <v xml:space="preserve"> </v>
      </c>
      <c r="P365" s="58" t="str">
        <f>IF(O365="Plus",$K365,IF(O365="Basis",$K365-SUM(P$8:P364),IF(O365="Breedte",$K365-SUM(P$8:P364),IF(O364="Breedte",1-SUM(P$8:P364)," "))))</f>
        <v xml:space="preserve"> </v>
      </c>
      <c r="Q365" s="56" t="str">
        <f t="shared" si="122"/>
        <v/>
      </c>
      <c r="R365" s="196">
        <f t="shared" si="111"/>
        <v>0</v>
      </c>
      <c r="S365" s="1">
        <f t="shared" si="120"/>
        <v>183</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183</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4">
        <f t="shared" si="107"/>
        <v>0</v>
      </c>
      <c r="B366" s="64">
        <f t="shared" si="108"/>
        <v>0</v>
      </c>
      <c r="C366" s="57">
        <f t="shared" si="119"/>
        <v>183</v>
      </c>
      <c r="F366" s="59">
        <f>IF(C366&lt;C$6,0,VLOOKUP(C366,index!$A:$M,13,0))</f>
        <v>0</v>
      </c>
      <c r="G366" s="57" t="str">
        <f t="shared" si="109"/>
        <v/>
      </c>
      <c r="H366" s="58" t="str">
        <f>IF(G366="I",$K366,IF(G366="II",$K366-SUM(H$8:H365),IF(G366="III",$K366-SUM(H$8:H365),IF(G366="IV",$K366-SUM(H$8:H365),IF(G366="V",1-SUM(H$8:H365)," ")))))</f>
        <v xml:space="preserve"> </v>
      </c>
      <c r="I366" s="66" t="str">
        <f t="shared" si="110"/>
        <v/>
      </c>
      <c r="L366" s="62" t="str">
        <f t="shared" si="106"/>
        <v xml:space="preserve"> </v>
      </c>
      <c r="P366" s="58" t="str">
        <f>IF(O366="Plus",$K366,IF(O366="Basis",$K366-SUM(P$8:P365),IF(O366="Breedte",$K366-SUM(P$8:P365),IF(O365="Breedte",1-SUM(P$8:P365)," "))))</f>
        <v xml:space="preserve"> </v>
      </c>
      <c r="Q366" s="56" t="str">
        <f t="shared" si="122"/>
        <v/>
      </c>
      <c r="R366" s="196">
        <f t="shared" si="111"/>
        <v>0</v>
      </c>
      <c r="S366" s="1">
        <f t="shared" si="120"/>
        <v>183</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183</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4">
        <f t="shared" si="107"/>
        <v>0</v>
      </c>
      <c r="B367" s="64">
        <f t="shared" si="108"/>
        <v>0</v>
      </c>
      <c r="C367" s="57">
        <f t="shared" si="119"/>
        <v>183</v>
      </c>
      <c r="F367" s="59">
        <f>IF(C367&lt;C$6,0,VLOOKUP(C367,index!$A:$M,13,0))</f>
        <v>0</v>
      </c>
      <c r="G367" s="57" t="str">
        <f t="shared" si="109"/>
        <v/>
      </c>
      <c r="H367" s="58" t="str">
        <f>IF(G367="I",$K367,IF(G367="II",$K367-SUM(H$8:H366),IF(G367="III",$K367-SUM(H$8:H366),IF(G367="IV",$K367-SUM(H$8:H366),IF(G367="V",1-SUM(H$8:H366)," ")))))</f>
        <v xml:space="preserve"> </v>
      </c>
      <c r="I367" s="66" t="str">
        <f t="shared" si="110"/>
        <v/>
      </c>
      <c r="L367" s="62" t="str">
        <f t="shared" si="106"/>
        <v xml:space="preserve"> </v>
      </c>
      <c r="P367" s="58" t="str">
        <f>IF(O367="Plus",$K367,IF(O367="Basis",$K367-SUM(P$8:P366),IF(O367="Breedte",$K367-SUM(P$8:P366),IF(O366="Breedte",1-SUM(P$8:P366)," "))))</f>
        <v xml:space="preserve"> </v>
      </c>
      <c r="Q367" s="56" t="str">
        <f t="shared" si="122"/>
        <v/>
      </c>
      <c r="R367" s="196">
        <f t="shared" si="111"/>
        <v>0</v>
      </c>
      <c r="S367" s="1">
        <f t="shared" si="120"/>
        <v>183</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183</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4">
        <f t="shared" si="107"/>
        <v>0</v>
      </c>
      <c r="B368" s="64">
        <f t="shared" si="108"/>
        <v>0</v>
      </c>
      <c r="C368" s="57">
        <f t="shared" si="119"/>
        <v>183</v>
      </c>
      <c r="F368" s="59">
        <f>IF(C368&lt;C$6,0,VLOOKUP(C368,index!$A:$M,13,0))</f>
        <v>0</v>
      </c>
      <c r="G368" s="57" t="str">
        <f t="shared" si="109"/>
        <v/>
      </c>
      <c r="H368" s="58" t="str">
        <f>IF(G368="I",$K368,IF(G368="II",$K368-SUM(H$8:H367),IF(G368="III",$K368-SUM(H$8:H367),IF(G368="IV",$K368-SUM(H$8:H367),IF(G368="V",1-SUM(H$8:H367)," ")))))</f>
        <v xml:space="preserve"> </v>
      </c>
      <c r="I368" s="66" t="str">
        <f t="shared" si="110"/>
        <v/>
      </c>
      <c r="L368" s="62" t="str">
        <f t="shared" si="106"/>
        <v xml:space="preserve"> </v>
      </c>
      <c r="P368" s="58" t="str">
        <f>IF(O368="Plus",$K368,IF(O368="Basis",$K368-SUM(P$8:P367),IF(O368="Breedte",$K368-SUM(P$8:P367),IF(O367="Breedte",1-SUM(P$8:P367)," "))))</f>
        <v xml:space="preserve"> </v>
      </c>
      <c r="Q368" s="56" t="str">
        <f t="shared" si="122"/>
        <v/>
      </c>
      <c r="R368" s="196">
        <f t="shared" si="111"/>
        <v>0</v>
      </c>
      <c r="S368" s="1">
        <f t="shared" si="120"/>
        <v>183</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183</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4">
        <f t="shared" si="107"/>
        <v>0</v>
      </c>
      <c r="B369" s="64">
        <f t="shared" si="108"/>
        <v>0</v>
      </c>
      <c r="C369" s="57">
        <f t="shared" si="119"/>
        <v>183</v>
      </c>
      <c r="F369" s="59">
        <f>IF(C369&lt;C$6,0,VLOOKUP(C369,index!$A:$M,13,0))</f>
        <v>0</v>
      </c>
      <c r="G369" s="57" t="str">
        <f t="shared" si="109"/>
        <v/>
      </c>
      <c r="H369" s="58" t="str">
        <f>IF(G369="I",$K369,IF(G369="II",$K369-SUM(H$8:H368),IF(G369="III",$K369-SUM(H$8:H368),IF(G369="IV",$K369-SUM(H$8:H368),IF(G369="V",1-SUM(H$8:H368)," ")))))</f>
        <v xml:space="preserve"> </v>
      </c>
      <c r="I369" s="66" t="str">
        <f t="shared" si="110"/>
        <v/>
      </c>
      <c r="L369" s="62" t="str">
        <f t="shared" si="106"/>
        <v xml:space="preserve"> </v>
      </c>
      <c r="P369" s="58" t="str">
        <f>IF(O369="Plus",$K369,IF(O369="Basis",$K369-SUM(P$8:P368),IF(O369="Breedte",$K369-SUM(P$8:P368),IF(O368="Breedte",1-SUM(P$8:P368)," "))))</f>
        <v xml:space="preserve"> </v>
      </c>
      <c r="Q369" s="56" t="str">
        <f t="shared" si="122"/>
        <v/>
      </c>
      <c r="R369" s="196">
        <f t="shared" si="111"/>
        <v>0</v>
      </c>
      <c r="S369" s="1">
        <f t="shared" si="120"/>
        <v>183</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183</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4">
        <f t="shared" si="107"/>
        <v>0</v>
      </c>
      <c r="B370" s="64">
        <f t="shared" si="108"/>
        <v>0</v>
      </c>
      <c r="C370" s="57">
        <f t="shared" si="119"/>
        <v>183</v>
      </c>
      <c r="F370" s="59">
        <f>IF(C370&lt;C$6,0,VLOOKUP(C370,index!$A:$M,13,0))</f>
        <v>0</v>
      </c>
      <c r="G370" s="57" t="str">
        <f t="shared" si="109"/>
        <v/>
      </c>
      <c r="H370" s="58" t="str">
        <f>IF(G370="I",$K370,IF(G370="II",$K370-SUM(H$8:H369),IF(G370="III",$K370-SUM(H$8:H369),IF(G370="IV",$K370-SUM(H$8:H369),IF(G370="V",1-SUM(H$8:H369)," ")))))</f>
        <v xml:space="preserve"> </v>
      </c>
      <c r="I370" s="66" t="str">
        <f t="shared" si="110"/>
        <v/>
      </c>
      <c r="L370" s="62" t="str">
        <f t="shared" si="106"/>
        <v xml:space="preserve"> </v>
      </c>
      <c r="P370" s="58" t="str">
        <f>IF(O370="Plus",$K370,IF(O370="Basis",$K370-SUM(P$8:P369),IF(O370="Breedte",$K370-SUM(P$8:P369),IF(O369="Breedte",1-SUM(P$8:P369)," "))))</f>
        <v xml:space="preserve"> </v>
      </c>
      <c r="Q370" s="56" t="str">
        <f t="shared" si="122"/>
        <v/>
      </c>
      <c r="R370" s="196">
        <f t="shared" si="111"/>
        <v>0</v>
      </c>
      <c r="S370" s="1">
        <f t="shared" si="120"/>
        <v>183</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183</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4">
        <f t="shared" si="107"/>
        <v>0</v>
      </c>
      <c r="B371" s="64">
        <f t="shared" si="108"/>
        <v>0</v>
      </c>
      <c r="C371" s="57">
        <f t="shared" si="119"/>
        <v>183</v>
      </c>
      <c r="F371" s="59">
        <f>IF(C371&lt;C$6,0,VLOOKUP(C371,index!$A:$M,13,0))</f>
        <v>0</v>
      </c>
      <c r="G371" s="57" t="str">
        <f t="shared" si="109"/>
        <v/>
      </c>
      <c r="H371" s="58" t="str">
        <f>IF(G371="I",$K371,IF(G371="II",$K371-SUM(H$8:H370),IF(G371="III",$K371-SUM(H$8:H370),IF(G371="IV",$K371-SUM(H$8:H370),IF(G371="V",1-SUM(H$8:H370)," ")))))</f>
        <v xml:space="preserve"> </v>
      </c>
      <c r="I371" s="66" t="str">
        <f t="shared" si="110"/>
        <v/>
      </c>
      <c r="L371" s="62" t="str">
        <f t="shared" si="106"/>
        <v xml:space="preserve"> </v>
      </c>
      <c r="P371" s="58" t="str">
        <f>IF(O371="Plus",$K371,IF(O371="Basis",$K371-SUM(P$8:P370),IF(O371="Breedte",$K371-SUM(P$8:P370),IF(O370="Breedte",1-SUM(P$8:P370)," "))))</f>
        <v xml:space="preserve"> </v>
      </c>
      <c r="Q371" s="56" t="str">
        <f t="shared" si="122"/>
        <v/>
      </c>
      <c r="R371" s="196">
        <f t="shared" si="111"/>
        <v>0</v>
      </c>
      <c r="S371" s="1">
        <f t="shared" si="120"/>
        <v>183</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183</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4">
        <f t="shared" si="107"/>
        <v>0</v>
      </c>
      <c r="B372" s="64">
        <f t="shared" si="108"/>
        <v>0</v>
      </c>
      <c r="C372" s="57">
        <f t="shared" si="119"/>
        <v>183</v>
      </c>
      <c r="F372" s="59">
        <f>IF(C372&lt;C$6,0,VLOOKUP(C372,index!$A:$M,13,0))</f>
        <v>0</v>
      </c>
      <c r="G372" s="57" t="str">
        <f t="shared" si="109"/>
        <v/>
      </c>
      <c r="H372" s="58" t="str">
        <f>IF(G372="I",$K372,IF(G372="II",$K372-SUM(H$8:H371),IF(G372="III",$K372-SUM(H$8:H371),IF(G372="IV",$K372-SUM(H$8:H371),IF(G372="V",1-SUM(H$8:H371)," ")))))</f>
        <v xml:space="preserve"> </v>
      </c>
      <c r="I372" s="66" t="str">
        <f t="shared" si="110"/>
        <v/>
      </c>
      <c r="L372" s="62" t="str">
        <f t="shared" si="106"/>
        <v xml:space="preserve"> </v>
      </c>
      <c r="P372" s="58" t="str">
        <f>IF(O372="Plus",$K372,IF(O372="Basis",$K372-SUM(P$8:P371),IF(O372="Breedte",$K372-SUM(P$8:P371),IF(O371="Breedte",1-SUM(P$8:P371)," "))))</f>
        <v xml:space="preserve"> </v>
      </c>
      <c r="Q372" s="56" t="str">
        <f t="shared" si="122"/>
        <v/>
      </c>
      <c r="R372" s="196">
        <f t="shared" si="111"/>
        <v>0</v>
      </c>
      <c r="S372" s="1">
        <f t="shared" si="120"/>
        <v>183</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183</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4">
        <f t="shared" si="107"/>
        <v>0</v>
      </c>
      <c r="B373" s="64">
        <f t="shared" si="108"/>
        <v>0</v>
      </c>
      <c r="C373" s="57">
        <f t="shared" si="119"/>
        <v>183</v>
      </c>
      <c r="F373" s="59">
        <f>IF(C373&lt;C$6,0,VLOOKUP(C373,index!$A:$M,13,0))</f>
        <v>0</v>
      </c>
      <c r="G373" s="57" t="str">
        <f t="shared" si="109"/>
        <v/>
      </c>
      <c r="H373" s="58" t="str">
        <f>IF(G373="I",$K373,IF(G373="II",$K373-SUM(H$8:H372),IF(G373="III",$K373-SUM(H$8:H372),IF(G373="IV",$K373-SUM(H$8:H372),IF(G373="V",1-SUM(H$8:H372)," ")))))</f>
        <v xml:space="preserve"> </v>
      </c>
      <c r="I373" s="66" t="str">
        <f t="shared" si="110"/>
        <v/>
      </c>
      <c r="L373" s="62" t="str">
        <f t="shared" si="106"/>
        <v xml:space="preserve"> </v>
      </c>
      <c r="P373" s="58" t="str">
        <f>IF(O373="Plus",$K373,IF(O373="Basis",$K373-SUM(P$8:P372),IF(O373="Breedte",$K373-SUM(P$8:P372),IF(O372="Breedte",1-SUM(P$8:P372)," "))))</f>
        <v xml:space="preserve"> </v>
      </c>
      <c r="Q373" s="56" t="str">
        <f t="shared" si="122"/>
        <v/>
      </c>
      <c r="R373" s="196">
        <f t="shared" si="111"/>
        <v>0</v>
      </c>
      <c r="S373" s="1">
        <f t="shared" si="120"/>
        <v>183</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183</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4">
        <f t="shared" si="107"/>
        <v>0</v>
      </c>
      <c r="B374" s="64">
        <f t="shared" si="108"/>
        <v>0</v>
      </c>
      <c r="C374" s="57">
        <f t="shared" si="119"/>
        <v>183</v>
      </c>
      <c r="F374" s="59">
        <f>IF(C374&lt;C$6,0,VLOOKUP(C374,index!$A:$M,13,0))</f>
        <v>0</v>
      </c>
      <c r="G374" s="57" t="str">
        <f t="shared" si="109"/>
        <v/>
      </c>
      <c r="H374" s="58" t="str">
        <f>IF(G374="I",$K374,IF(G374="II",$K374-SUM(H$8:H373),IF(G374="III",$K374-SUM(H$8:H373),IF(G374="IV",$K374-SUM(H$8:H373),IF(G374="V",1-SUM(H$8:H373)," ")))))</f>
        <v xml:space="preserve"> </v>
      </c>
      <c r="I374" s="66" t="str">
        <f t="shared" si="110"/>
        <v/>
      </c>
      <c r="L374" s="62" t="str">
        <f t="shared" si="106"/>
        <v xml:space="preserve"> </v>
      </c>
      <c r="P374" s="58" t="str">
        <f>IF(O374="Plus",$K374,IF(O374="Basis",$K374-SUM(P$8:P373),IF(O374="Breedte",$K374-SUM(P$8:P373),IF(O373="Breedte",1-SUM(P$8:P373)," "))))</f>
        <v xml:space="preserve"> </v>
      </c>
      <c r="Q374" s="56" t="str">
        <f t="shared" si="122"/>
        <v/>
      </c>
      <c r="R374" s="196">
        <f t="shared" si="111"/>
        <v>0</v>
      </c>
      <c r="S374" s="1">
        <f t="shared" si="120"/>
        <v>183</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183</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4">
        <f t="shared" si="107"/>
        <v>0</v>
      </c>
      <c r="B375" s="64">
        <f t="shared" si="108"/>
        <v>0</v>
      </c>
      <c r="C375" s="57">
        <f t="shared" si="119"/>
        <v>183</v>
      </c>
      <c r="F375" s="59">
        <f>IF(C375&lt;C$6,0,VLOOKUP(C375,index!$A:$M,13,0))</f>
        <v>0</v>
      </c>
      <c r="G375" s="57" t="str">
        <f t="shared" si="109"/>
        <v/>
      </c>
      <c r="H375" s="58" t="str">
        <f>IF(G375="I",$K375,IF(G375="II",$K375-SUM(H$8:H374),IF(G375="III",$K375-SUM(H$8:H374),IF(G375="IV",$K375-SUM(H$8:H374),IF(G375="V",1-SUM(H$8:H374)," ")))))</f>
        <v xml:space="preserve"> </v>
      </c>
      <c r="I375" s="66" t="str">
        <f t="shared" si="110"/>
        <v/>
      </c>
      <c r="L375" s="62" t="str">
        <f t="shared" si="106"/>
        <v xml:space="preserve"> </v>
      </c>
      <c r="P375" s="58" t="str">
        <f>IF(O375="Plus",$K375,IF(O375="Basis",$K375-SUM(P$8:P374),IF(O375="Breedte",$K375-SUM(P$8:P374),IF(O374="Breedte",1-SUM(P$8:P374)," "))))</f>
        <v xml:space="preserve"> </v>
      </c>
      <c r="Q375" s="56" t="str">
        <f t="shared" si="122"/>
        <v/>
      </c>
      <c r="R375" s="196">
        <f t="shared" si="111"/>
        <v>0</v>
      </c>
      <c r="S375" s="1">
        <f t="shared" si="120"/>
        <v>183</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183</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4">
        <f t="shared" si="107"/>
        <v>0</v>
      </c>
      <c r="B376" s="64">
        <f t="shared" si="108"/>
        <v>0</v>
      </c>
      <c r="C376" s="57">
        <f t="shared" si="119"/>
        <v>183</v>
      </c>
      <c r="F376" s="59">
        <f>IF(C376&lt;C$6,0,VLOOKUP(C376,index!$A:$M,13,0))</f>
        <v>0</v>
      </c>
      <c r="G376" s="57" t="str">
        <f t="shared" si="109"/>
        <v/>
      </c>
      <c r="H376" s="58" t="str">
        <f>IF(G376="I",$K376,IF(G376="II",$K376-SUM(H$8:H375),IF(G376="III",$K376-SUM(H$8:H375),IF(G376="IV",$K376-SUM(H$8:H375),IF(G376="V",1-SUM(H$8:H375)," ")))))</f>
        <v xml:space="preserve"> </v>
      </c>
      <c r="I376" s="66" t="str">
        <f t="shared" si="110"/>
        <v/>
      </c>
      <c r="L376" s="62" t="str">
        <f t="shared" si="106"/>
        <v xml:space="preserve"> </v>
      </c>
      <c r="P376" s="58" t="str">
        <f>IF(O376="Plus",$K376,IF(O376="Basis",$K376-SUM(P$8:P375),IF(O376="Breedte",$K376-SUM(P$8:P375),IF(O375="Breedte",1-SUM(P$8:P375)," "))))</f>
        <v xml:space="preserve"> </v>
      </c>
      <c r="Q376" s="56" t="str">
        <f t="shared" si="122"/>
        <v/>
      </c>
      <c r="R376" s="196">
        <f t="shared" si="111"/>
        <v>0</v>
      </c>
      <c r="S376" s="1">
        <f t="shared" si="120"/>
        <v>183</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183</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4">
        <f t="shared" si="107"/>
        <v>0</v>
      </c>
      <c r="B377" s="64">
        <f t="shared" si="108"/>
        <v>0</v>
      </c>
      <c r="C377" s="57">
        <f t="shared" si="119"/>
        <v>183</v>
      </c>
      <c r="F377" s="59">
        <f>IF(C377&lt;C$6,0,VLOOKUP(C377,index!$A:$M,13,0))</f>
        <v>0</v>
      </c>
      <c r="G377" s="57" t="str">
        <f t="shared" si="109"/>
        <v/>
      </c>
      <c r="H377" s="58" t="str">
        <f>IF(G377="I",$K377,IF(G377="II",$K377-SUM(H$8:H376),IF(G377="III",$K377-SUM(H$8:H376),IF(G377="IV",$K377-SUM(H$8:H376),IF(G377="V",1-SUM(H$8:H376)," ")))))</f>
        <v xml:space="preserve"> </v>
      </c>
      <c r="I377" s="66" t="str">
        <f t="shared" si="110"/>
        <v/>
      </c>
      <c r="L377" s="62" t="str">
        <f t="shared" si="106"/>
        <v xml:space="preserve"> </v>
      </c>
      <c r="P377" s="58" t="str">
        <f>IF(O377="Plus",$K377,IF(O377="Basis",$K377-SUM(P$8:P376),IF(O377="Breedte",$K377-SUM(P$8:P376),IF(O376="Breedte",1-SUM(P$8:P376)," "))))</f>
        <v xml:space="preserve"> </v>
      </c>
      <c r="Q377" s="56" t="str">
        <f t="shared" si="122"/>
        <v/>
      </c>
      <c r="R377" s="196">
        <f t="shared" si="111"/>
        <v>0</v>
      </c>
      <c r="S377" s="1">
        <f t="shared" si="120"/>
        <v>183</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183</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4">
        <f t="shared" si="107"/>
        <v>0</v>
      </c>
      <c r="B378" s="64">
        <f t="shared" si="108"/>
        <v>0</v>
      </c>
      <c r="C378" s="57">
        <f t="shared" si="119"/>
        <v>183</v>
      </c>
      <c r="F378" s="59">
        <f>IF(C378&lt;C$6,0,VLOOKUP(C378,index!$A:$M,13,0))</f>
        <v>0</v>
      </c>
      <c r="G378" s="57" t="str">
        <f t="shared" si="109"/>
        <v/>
      </c>
      <c r="H378" s="58" t="str">
        <f>IF(G378="I",$K378,IF(G378="II",$K378-SUM(H$8:H377),IF(G378="III",$K378-SUM(H$8:H377),IF(G378="IV",$K378-SUM(H$8:H377),IF(G378="V",1-SUM(H$8:H377)," ")))))</f>
        <v xml:space="preserve"> </v>
      </c>
      <c r="I378" s="66" t="str">
        <f t="shared" si="110"/>
        <v/>
      </c>
      <c r="L378" s="62" t="str">
        <f t="shared" si="106"/>
        <v xml:space="preserve"> </v>
      </c>
      <c r="P378" s="58" t="str">
        <f>IF(O378="Plus",$K378,IF(O378="Basis",$K378-SUM(P$8:P377),IF(O378="Breedte",$K378-SUM(P$8:P377),IF(O377="Breedte",1-SUM(P$8:P377)," "))))</f>
        <v xml:space="preserve"> </v>
      </c>
      <c r="Q378" s="56" t="str">
        <f t="shared" si="122"/>
        <v/>
      </c>
      <c r="R378" s="196">
        <f t="shared" si="111"/>
        <v>0</v>
      </c>
      <c r="S378" s="1">
        <f t="shared" si="120"/>
        <v>183</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183</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4">
        <f t="shared" si="107"/>
        <v>0</v>
      </c>
      <c r="B379" s="64">
        <f t="shared" si="108"/>
        <v>0</v>
      </c>
      <c r="C379" s="57">
        <f t="shared" si="119"/>
        <v>183</v>
      </c>
      <c r="F379" s="59">
        <f>IF(C379&lt;C$6,0,VLOOKUP(C379,index!$A:$M,13,0))</f>
        <v>0</v>
      </c>
      <c r="G379" s="57" t="str">
        <f t="shared" si="109"/>
        <v/>
      </c>
      <c r="H379" s="58" t="str">
        <f>IF(G379="I",$K379,IF(G379="II",$K379-SUM(H$8:H378),IF(G379="III",$K379-SUM(H$8:H378),IF(G379="IV",$K379-SUM(H$8:H378),IF(G379="V",1-SUM(H$8:H378)," ")))))</f>
        <v xml:space="preserve"> </v>
      </c>
      <c r="I379" s="66" t="str">
        <f t="shared" si="110"/>
        <v/>
      </c>
      <c r="L379" s="62" t="str">
        <f t="shared" si="106"/>
        <v xml:space="preserve"> </v>
      </c>
      <c r="P379" s="58" t="str">
        <f>IF(O379="Plus",$K379,IF(O379="Basis",$K379-SUM(P$8:P378),IF(O379="Breedte",$K379-SUM(P$8:P378),IF(O378="Breedte",1-SUM(P$8:P378)," "))))</f>
        <v xml:space="preserve"> </v>
      </c>
      <c r="Q379" s="56" t="str">
        <f t="shared" si="122"/>
        <v/>
      </c>
      <c r="R379" s="196">
        <f t="shared" si="111"/>
        <v>0</v>
      </c>
      <c r="S379" s="1">
        <f t="shared" si="120"/>
        <v>183</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183</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4">
        <f t="shared" si="107"/>
        <v>0</v>
      </c>
      <c r="B380" s="64">
        <f t="shared" si="108"/>
        <v>0</v>
      </c>
      <c r="C380" s="57">
        <f t="shared" si="119"/>
        <v>183</v>
      </c>
      <c r="F380" s="59">
        <f>IF(C380&lt;C$6,0,VLOOKUP(C380,index!$A:$M,13,0))</f>
        <v>0</v>
      </c>
      <c r="G380" s="57" t="str">
        <f t="shared" si="109"/>
        <v/>
      </c>
      <c r="H380" s="58" t="str">
        <f>IF(G380="I",$K380,IF(G380="II",$K380-SUM(H$8:H379),IF(G380="III",$K380-SUM(H$8:H379),IF(G380="IV",$K380-SUM(H$8:H379),IF(G380="V",1-SUM(H$8:H379)," ")))))</f>
        <v xml:space="preserve"> </v>
      </c>
      <c r="I380" s="66" t="str">
        <f t="shared" si="110"/>
        <v/>
      </c>
      <c r="L380" s="62" t="str">
        <f t="shared" si="106"/>
        <v xml:space="preserve"> </v>
      </c>
      <c r="P380" s="58" t="str">
        <f>IF(O380="Plus",$K380,IF(O380="Basis",$K380-SUM(P$8:P379),IF(O380="Breedte",$K380-SUM(P$8:P379),IF(O379="Breedte",1-SUM(P$8:P379)," "))))</f>
        <v xml:space="preserve"> </v>
      </c>
      <c r="Q380" s="56" t="str">
        <f t="shared" si="122"/>
        <v/>
      </c>
      <c r="R380" s="196">
        <f t="shared" si="111"/>
        <v>0</v>
      </c>
      <c r="S380" s="1">
        <f t="shared" si="120"/>
        <v>183</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183</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4">
        <f t="shared" si="107"/>
        <v>0</v>
      </c>
      <c r="B381" s="64">
        <f t="shared" si="108"/>
        <v>0</v>
      </c>
      <c r="C381" s="57">
        <f t="shared" si="119"/>
        <v>183</v>
      </c>
      <c r="F381" s="59">
        <f>IF(C381&lt;C$6,0,VLOOKUP(C381,index!$A:$M,13,0))</f>
        <v>0</v>
      </c>
      <c r="G381" s="57" t="str">
        <f t="shared" si="109"/>
        <v/>
      </c>
      <c r="H381" s="58" t="str">
        <f>IF(G381="I",$K381,IF(G381="II",$K381-SUM(H$8:H380),IF(G381="III",$K381-SUM(H$8:H380),IF(G381="IV",$K381-SUM(H$8:H380),IF(G381="V",1-SUM(H$8:H380)," ")))))</f>
        <v xml:space="preserve"> </v>
      </c>
      <c r="I381" s="66" t="str">
        <f t="shared" si="110"/>
        <v/>
      </c>
      <c r="L381" s="62" t="str">
        <f t="shared" si="106"/>
        <v xml:space="preserve"> </v>
      </c>
      <c r="P381" s="58" t="str">
        <f>IF(O381="Plus",$K381,IF(O381="Basis",$K381-SUM(P$8:P380),IF(O381="Breedte",$K381-SUM(P$8:P380),IF(O380="Breedte",1-SUM(P$8:P380)," "))))</f>
        <v xml:space="preserve"> </v>
      </c>
      <c r="Q381" s="56" t="str">
        <f t="shared" si="122"/>
        <v/>
      </c>
      <c r="R381" s="196">
        <f t="shared" si="111"/>
        <v>0</v>
      </c>
      <c r="S381" s="1">
        <f t="shared" si="120"/>
        <v>183</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183</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4">
        <f t="shared" si="107"/>
        <v>0</v>
      </c>
      <c r="B382" s="64">
        <f t="shared" si="108"/>
        <v>0</v>
      </c>
      <c r="C382" s="57">
        <f t="shared" si="119"/>
        <v>183</v>
      </c>
      <c r="F382" s="59">
        <f>IF(C382&lt;C$6,0,VLOOKUP(C382,index!$A:$M,13,0))</f>
        <v>0</v>
      </c>
      <c r="G382" s="57" t="str">
        <f t="shared" si="109"/>
        <v/>
      </c>
      <c r="H382" s="58" t="str">
        <f>IF(G382="I",$K382,IF(G382="II",$K382-SUM(H$8:H381),IF(G382="III",$K382-SUM(H$8:H381),IF(G382="IV",$K382-SUM(H$8:H381),IF(G382="V",1-SUM(H$8:H381)," ")))))</f>
        <v xml:space="preserve"> </v>
      </c>
      <c r="I382" s="66" t="str">
        <f t="shared" si="110"/>
        <v/>
      </c>
      <c r="L382" s="62" t="str">
        <f t="shared" si="106"/>
        <v xml:space="preserve"> </v>
      </c>
      <c r="P382" s="58" t="str">
        <f>IF(O382="Plus",$K382,IF(O382="Basis",$K382-SUM(P$8:P381),IF(O382="Breedte",$K382-SUM(P$8:P381),IF(O381="Breedte",1-SUM(P$8:P381)," "))))</f>
        <v xml:space="preserve"> </v>
      </c>
      <c r="Q382" s="56" t="str">
        <f t="shared" si="122"/>
        <v/>
      </c>
      <c r="R382" s="196">
        <f t="shared" si="111"/>
        <v>0</v>
      </c>
      <c r="S382" s="1">
        <f t="shared" si="120"/>
        <v>183</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183</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4">
        <f t="shared" si="107"/>
        <v>0</v>
      </c>
      <c r="B383" s="64">
        <f t="shared" si="108"/>
        <v>0</v>
      </c>
      <c r="C383" s="57">
        <f t="shared" si="119"/>
        <v>183</v>
      </c>
      <c r="F383" s="59">
        <f>IF(C383&lt;C$6,0,VLOOKUP(C383,index!$A:$M,13,0))</f>
        <v>0</v>
      </c>
      <c r="G383" s="57" t="str">
        <f t="shared" si="109"/>
        <v/>
      </c>
      <c r="H383" s="58" t="str">
        <f>IF(G383="I",$K383,IF(G383="II",$K383-SUM(H$8:H382),IF(G383="III",$K383-SUM(H$8:H382),IF(G383="IV",$K383-SUM(H$8:H382),IF(G383="V",1-SUM(H$8:H382)," ")))))</f>
        <v xml:space="preserve"> </v>
      </c>
      <c r="I383" s="66" t="str">
        <f t="shared" si="110"/>
        <v/>
      </c>
      <c r="L383" s="62" t="str">
        <f t="shared" si="106"/>
        <v xml:space="preserve"> </v>
      </c>
      <c r="P383" s="58" t="str">
        <f>IF(O383="Plus",$K383,IF(O383="Basis",$K383-SUM(P$8:P382),IF(O383="Breedte",$K383-SUM(P$8:P382),IF(O382="Breedte",1-SUM(P$8:P382)," "))))</f>
        <v xml:space="preserve"> </v>
      </c>
      <c r="Q383" s="56" t="str">
        <f t="shared" si="122"/>
        <v/>
      </c>
      <c r="R383" s="196">
        <f t="shared" si="111"/>
        <v>0</v>
      </c>
      <c r="S383" s="1">
        <f t="shared" si="120"/>
        <v>183</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183</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4">
        <f t="shared" si="107"/>
        <v>0</v>
      </c>
      <c r="B384" s="64">
        <f t="shared" si="108"/>
        <v>0</v>
      </c>
      <c r="C384" s="57">
        <f t="shared" si="119"/>
        <v>183</v>
      </c>
      <c r="F384" s="59">
        <f>IF(C384&lt;C$6,0,VLOOKUP(C384,index!$A:$M,13,0))</f>
        <v>0</v>
      </c>
      <c r="G384" s="57" t="str">
        <f t="shared" si="109"/>
        <v/>
      </c>
      <c r="H384" s="58" t="str">
        <f>IF(G384="I",$K384,IF(G384="II",$K384-SUM(H$8:H383),IF(G384="III",$K384-SUM(H$8:H383),IF(G384="IV",$K384-SUM(H$8:H383),IF(G384="V",1-SUM(H$8:H383)," ")))))</f>
        <v xml:space="preserve"> </v>
      </c>
      <c r="I384" s="66" t="str">
        <f t="shared" si="110"/>
        <v/>
      </c>
      <c r="L384" s="62" t="str">
        <f t="shared" si="106"/>
        <v xml:space="preserve"> </v>
      </c>
      <c r="P384" s="58" t="str">
        <f>IF(O384="Plus",$K384,IF(O384="Basis",$K384-SUM(P$8:P383),IF(O384="Breedte",$K384-SUM(P$8:P383),IF(O383="Breedte",1-SUM(P$8:P383)," "))))</f>
        <v xml:space="preserve"> </v>
      </c>
      <c r="Q384" s="56" t="str">
        <f t="shared" si="122"/>
        <v/>
      </c>
      <c r="R384" s="196">
        <f t="shared" si="111"/>
        <v>0</v>
      </c>
      <c r="S384" s="1">
        <f t="shared" si="120"/>
        <v>183</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183</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4">
        <f t="shared" si="107"/>
        <v>0</v>
      </c>
      <c r="B385" s="64">
        <f>IF(G385="I",20,IF(G385="II",20,IF(G385="III",20,IF(G385="IV",20,IF(G385="V",20,0)))))</f>
        <v>0</v>
      </c>
      <c r="C385" s="57">
        <f t="shared" si="119"/>
        <v>183</v>
      </c>
      <c r="F385" s="59">
        <f>IF(C385&lt;C$6,0,VLOOKUP(C385,index!$A:$M,13,0))</f>
        <v>0</v>
      </c>
      <c r="G385" s="57" t="str">
        <f t="shared" si="109"/>
        <v/>
      </c>
      <c r="H385" s="58" t="str">
        <f>IF(G385="I",$K385,IF(G385="II",$K385-SUM(H$8:H384),IF(G385="III",$K385-SUM(H$8:H384),IF(G385="IV",$K385-SUM(H$8:H384),IF(G385="V",1-SUM(H$8:H384)," ")))))</f>
        <v xml:space="preserve"> </v>
      </c>
      <c r="I385" s="66" t="str">
        <f t="shared" si="110"/>
        <v/>
      </c>
      <c r="L385" s="62" t="str">
        <f t="shared" si="106"/>
        <v xml:space="preserve"> </v>
      </c>
      <c r="P385" s="58" t="str">
        <f>IF(O385="Plus",$K385,IF(O385="Basis",$K385-SUM(P$8:P384),IF(O385="Breedte",$K385-SUM(P$8:P384),IF(O384="Breedte",1-SUM(P$8:P384)," "))))</f>
        <v xml:space="preserve"> </v>
      </c>
      <c r="Q385" s="56" t="str">
        <f t="shared" si="122"/>
        <v/>
      </c>
      <c r="R385" s="196">
        <f t="shared" si="111"/>
        <v>0</v>
      </c>
      <c r="S385" s="1">
        <f t="shared" si="120"/>
        <v>183</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183</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4">
        <f t="shared" si="107"/>
        <v>0</v>
      </c>
      <c r="B386" s="64">
        <f t="shared" ref="B386:B449" si="123">IF(G386="I",20,IF(G386="II",20,IF(G386="III",20,IF(G386="IV",20,IF(G386="V",20,0)))))</f>
        <v>0</v>
      </c>
      <c r="C386" s="57">
        <f t="shared" si="119"/>
        <v>183</v>
      </c>
      <c r="F386" s="59">
        <f>IF(C386&lt;C$6,0,VLOOKUP(C386,index!$A:$M,13,0))</f>
        <v>0</v>
      </c>
      <c r="G386" s="57" t="str">
        <f t="shared" si="109"/>
        <v/>
      </c>
      <c r="H386" s="58" t="str">
        <f>IF(G386="I",$K386,IF(G386="II",$K386-SUM(H$8:H385),IF(G386="III",$K386-SUM(H$8:H385),IF(G386="IV",$K386-SUM(H$8:H385),IF(G386="V",1-SUM(H$8:H385)," ")))))</f>
        <v xml:space="preserve"> </v>
      </c>
      <c r="I386" s="66" t="str">
        <f t="shared" si="110"/>
        <v/>
      </c>
      <c r="L386" s="62" t="str">
        <f t="shared" si="106"/>
        <v xml:space="preserve"> </v>
      </c>
      <c r="P386" s="58" t="str">
        <f>IF(O386="Plus",$K386,IF(O386="Basis",$K386-SUM(P$8:P385),IF(O386="Breedte",$K386-SUM(P$8:P385),IF(O385="Breedte",1-SUM(P$8:P385)," "))))</f>
        <v xml:space="preserve"> </v>
      </c>
      <c r="Q386" s="56" t="str">
        <f t="shared" si="122"/>
        <v/>
      </c>
      <c r="R386" s="196">
        <f t="shared" si="111"/>
        <v>0</v>
      </c>
      <c r="S386" s="1">
        <f t="shared" si="120"/>
        <v>183</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183</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4">
        <f t="shared" si="107"/>
        <v>0</v>
      </c>
      <c r="B387" s="64">
        <f t="shared" si="123"/>
        <v>0</v>
      </c>
      <c r="C387" s="57">
        <f t="shared" si="119"/>
        <v>183</v>
      </c>
      <c r="F387" s="59">
        <f>IF(C387&lt;C$6,0,VLOOKUP(C387,index!$A:$M,13,0))</f>
        <v>0</v>
      </c>
      <c r="G387" s="57" t="str">
        <f t="shared" si="109"/>
        <v/>
      </c>
      <c r="H387" s="58" t="str">
        <f>IF(G387="I",$K387,IF(G387="II",$K387-SUM(H$8:H386),IF(G387="III",$K387-SUM(H$8:H386),IF(G387="IV",$K387-SUM(H$8:H386),IF(G387="V",1-SUM(H$8:H386)," ")))))</f>
        <v xml:space="preserve"> </v>
      </c>
      <c r="I387" s="66" t="str">
        <f t="shared" si="110"/>
        <v/>
      </c>
      <c r="L387" s="62" t="str">
        <f t="shared" si="106"/>
        <v xml:space="preserve"> </v>
      </c>
      <c r="P387" s="58" t="str">
        <f>IF(O387="Plus",$K387,IF(O387="Basis",$K387-SUM(P$8:P386),IF(O387="Breedte",$K387-SUM(P$8:P386),IF(O386="Breedte",1-SUM(P$8:P386)," "))))</f>
        <v xml:space="preserve"> </v>
      </c>
      <c r="Q387" s="56" t="str">
        <f t="shared" si="122"/>
        <v/>
      </c>
      <c r="R387" s="196">
        <f t="shared" si="111"/>
        <v>0</v>
      </c>
      <c r="S387" s="1">
        <f t="shared" si="120"/>
        <v>183</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183</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4">
        <f t="shared" si="107"/>
        <v>0</v>
      </c>
      <c r="B388" s="64">
        <f t="shared" si="123"/>
        <v>0</v>
      </c>
      <c r="C388" s="57">
        <f t="shared" si="119"/>
        <v>183</v>
      </c>
      <c r="F388" s="59">
        <f>IF(C388&lt;C$6,0,VLOOKUP(C388,index!$A:$M,13,0))</f>
        <v>0</v>
      </c>
      <c r="G388" s="57" t="str">
        <f t="shared" si="109"/>
        <v/>
      </c>
      <c r="H388" s="58" t="str">
        <f>IF(G388="I",$K388,IF(G388="II",$K388-SUM(H$8:H387),IF(G388="III",$K388-SUM(H$8:H387),IF(G388="IV",$K388-SUM(H$8:H387),IF(G388="V",1-SUM(H$8:H387)," ")))))</f>
        <v xml:space="preserve"> </v>
      </c>
      <c r="I388" s="66" t="str">
        <f t="shared" si="110"/>
        <v/>
      </c>
      <c r="L388" s="62" t="str">
        <f t="shared" si="106"/>
        <v xml:space="preserve"> </v>
      </c>
      <c r="P388" s="58" t="str">
        <f>IF(O388="Plus",$K388,IF(O388="Basis",$K388-SUM(P$8:P387),IF(O388="Breedte",$K388-SUM(P$8:P387),IF(O387="Breedte",1-SUM(P$8:P387)," "))))</f>
        <v xml:space="preserve"> </v>
      </c>
      <c r="Q388" s="56" t="str">
        <f t="shared" si="122"/>
        <v/>
      </c>
      <c r="R388" s="196">
        <f t="shared" si="111"/>
        <v>0</v>
      </c>
      <c r="S388" s="1">
        <f t="shared" si="120"/>
        <v>183</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183</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4">
        <f t="shared" si="107"/>
        <v>0</v>
      </c>
      <c r="B389" s="64">
        <f t="shared" si="123"/>
        <v>0</v>
      </c>
      <c r="C389" s="57">
        <f t="shared" si="119"/>
        <v>183</v>
      </c>
      <c r="F389" s="59">
        <f>IF(C389&lt;C$6,0,VLOOKUP(C389,index!$A:$M,13,0))</f>
        <v>0</v>
      </c>
      <c r="G389" s="57" t="str">
        <f t="shared" si="109"/>
        <v/>
      </c>
      <c r="H389" s="58" t="str">
        <f>IF(G389="I",$K389,IF(G389="II",$K389-SUM(H$8:H388),IF(G389="III",$K389-SUM(H$8:H388),IF(G389="IV",$K389-SUM(H$8:H388),IF(G389="V",1-SUM(H$8:H388)," ")))))</f>
        <v xml:space="preserve"> </v>
      </c>
      <c r="I389" s="66" t="str">
        <f t="shared" si="110"/>
        <v/>
      </c>
      <c r="L389" s="62" t="str">
        <f t="shared" si="106"/>
        <v xml:space="preserve"> </v>
      </c>
      <c r="P389" s="58" t="str">
        <f>IF(O389="Plus",$K389,IF(O389="Basis",$K389-SUM(P$8:P388),IF(O389="Breedte",$K389-SUM(P$8:P388),IF(O388="Breedte",1-SUM(P$8:P388)," "))))</f>
        <v xml:space="preserve"> </v>
      </c>
      <c r="Q389" s="56" t="str">
        <f t="shared" si="122"/>
        <v/>
      </c>
      <c r="R389" s="196">
        <f t="shared" si="111"/>
        <v>0</v>
      </c>
      <c r="S389" s="1">
        <f t="shared" si="120"/>
        <v>183</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183</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4">
        <f t="shared" si="107"/>
        <v>0</v>
      </c>
      <c r="B390" s="64">
        <f t="shared" si="123"/>
        <v>0</v>
      </c>
      <c r="C390" s="57">
        <f t="shared" si="119"/>
        <v>183</v>
      </c>
      <c r="F390" s="59">
        <f>IF(C390&lt;C$6,0,VLOOKUP(C390,index!$A:$M,13,0))</f>
        <v>0</v>
      </c>
      <c r="G390" s="57" t="str">
        <f t="shared" si="109"/>
        <v/>
      </c>
      <c r="H390" s="58" t="str">
        <f>IF(G390="I",$K390,IF(G390="II",$K390-SUM(H$8:H389),IF(G390="III",$K390-SUM(H$8:H389),IF(G390="IV",$K390-SUM(H$8:H389),IF(G390="V",1-SUM(H$8:H389)," ")))))</f>
        <v xml:space="preserve"> </v>
      </c>
      <c r="I390" s="66" t="str">
        <f t="shared" si="110"/>
        <v/>
      </c>
      <c r="L390" s="62" t="str">
        <f t="shared" si="106"/>
        <v xml:space="preserve"> </v>
      </c>
      <c r="P390" s="58" t="str">
        <f>IF(O390="Plus",$K390,IF(O390="Basis",$K390-SUM(P$8:P389),IF(O390="Breedte",$K390-SUM(P$8:P389),IF(O389="Breedte",1-SUM(P$8:P389)," "))))</f>
        <v xml:space="preserve"> </v>
      </c>
      <c r="Q390" s="56" t="str">
        <f t="shared" si="122"/>
        <v/>
      </c>
      <c r="R390" s="196">
        <f t="shared" si="111"/>
        <v>0</v>
      </c>
      <c r="S390" s="1">
        <f t="shared" si="120"/>
        <v>183</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183</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4">
        <f t="shared" si="107"/>
        <v>0</v>
      </c>
      <c r="B391" s="64">
        <f t="shared" si="123"/>
        <v>0</v>
      </c>
      <c r="C391" s="57">
        <f t="shared" si="119"/>
        <v>183</v>
      </c>
      <c r="F391" s="59">
        <f>IF(C391&lt;C$6,0,VLOOKUP(C391,index!$A:$M,13,0))</f>
        <v>0</v>
      </c>
      <c r="G391" s="57" t="str">
        <f t="shared" si="109"/>
        <v/>
      </c>
      <c r="H391" s="58" t="str">
        <f>IF(G391="I",$K391,IF(G391="II",$K391-SUM(H$8:H390),IF(G391="III",$K391-SUM(H$8:H390),IF(G391="IV",$K391-SUM(H$8:H390),IF(G391="V",1-SUM(H$8:H390)," ")))))</f>
        <v xml:space="preserve"> </v>
      </c>
      <c r="I391" s="66" t="str">
        <f t="shared" si="110"/>
        <v/>
      </c>
      <c r="L391" s="62" t="str">
        <f t="shared" si="106"/>
        <v xml:space="preserve"> </v>
      </c>
      <c r="P391" s="58" t="str">
        <f>IF(O391="Plus",$K391,IF(O391="Basis",$K391-SUM(P$8:P390),IF(O391="Breedte",$K391-SUM(P$8:P390),IF(O390="Breedte",1-SUM(P$8:P390)," "))))</f>
        <v xml:space="preserve"> </v>
      </c>
      <c r="Q391" s="56" t="str">
        <f t="shared" si="122"/>
        <v/>
      </c>
      <c r="R391" s="196">
        <f t="shared" si="111"/>
        <v>0</v>
      </c>
      <c r="S391" s="1">
        <f t="shared" si="120"/>
        <v>183</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183</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4">
        <f t="shared" si="107"/>
        <v>0</v>
      </c>
      <c r="B392" s="64">
        <f t="shared" si="123"/>
        <v>0</v>
      </c>
      <c r="C392" s="57">
        <f t="shared" si="119"/>
        <v>183</v>
      </c>
      <c r="F392" s="59">
        <f>IF(C392&lt;C$6,0,VLOOKUP(C392,index!$A:$M,13,0))</f>
        <v>0</v>
      </c>
      <c r="G392" s="57" t="str">
        <f t="shared" si="109"/>
        <v/>
      </c>
      <c r="H392" s="58" t="str">
        <f>IF(G392="I",$K392,IF(G392="II",$K392-SUM(H$8:H391),IF(G392="III",$K392-SUM(H$8:H391),IF(G392="IV",$K392-SUM(H$8:H391),IF(G392="V",1-SUM(H$8:H391)," ")))))</f>
        <v xml:space="preserve"> </v>
      </c>
      <c r="I392" s="66" t="str">
        <f t="shared" si="110"/>
        <v/>
      </c>
      <c r="L392" s="62" t="str">
        <f t="shared" ref="L392:L455" si="124">IF(U392=2,"Plus",IF(W392=2,"Basis",IF(X392=2,"Breedte"," ")))</f>
        <v xml:space="preserve"> </v>
      </c>
      <c r="P392" s="58" t="str">
        <f>IF(O392="Plus",$K392,IF(O392="Basis",$K392-SUM(P$8:P391),IF(O392="Breedte",$K392-SUM(P$8:P391),IF(O391="Breedte",1-SUM(P$8:P391)," "))))</f>
        <v xml:space="preserve"> </v>
      </c>
      <c r="Q392" s="56" t="str">
        <f t="shared" si="122"/>
        <v/>
      </c>
      <c r="R392" s="196">
        <f t="shared" si="111"/>
        <v>0</v>
      </c>
      <c r="S392" s="1">
        <f t="shared" si="120"/>
        <v>183</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183</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4">
        <f t="shared" ref="A393:A456" si="125">IF(I393="A",25,IF(I393="B",25,IF(I393="C",25,IF(I393="D",15,IF(I393="E",10,0)))))</f>
        <v>0</v>
      </c>
      <c r="B393" s="64">
        <f t="shared" si="123"/>
        <v>0</v>
      </c>
      <c r="C393" s="57">
        <f t="shared" si="119"/>
        <v>183</v>
      </c>
      <c r="F393" s="59">
        <f>IF(C393&lt;C$6,0,VLOOKUP(C393,index!$A:$M,13,0))</f>
        <v>0</v>
      </c>
      <c r="G393" s="57" t="str">
        <f t="shared" ref="G393:G456" si="126">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ref="I393:I456" si="127">IF(AND(F393&gt;209,F394&lt;210),"A",IF(AND(F393&gt;199,F394&lt;200),"B",IF(AND(F393&gt;189,F394&lt;190),"C",IF(AND(F393&gt;180,F394&lt;181),"D",IF(AND(F393&gt;109,F394&lt;110),"E","")))))</f>
        <v/>
      </c>
      <c r="L393" s="62" t="str">
        <f t="shared" si="124"/>
        <v xml:space="preserve"> </v>
      </c>
      <c r="P393" s="58" t="str">
        <f>IF(O393="Plus",$K393,IF(O393="Basis",$K393-SUM(P$8:P392),IF(O393="Breedte",$K393-SUM(P$8:P392),IF(O392="Breedte",1-SUM(P$8:P392)," "))))</f>
        <v xml:space="preserve"> </v>
      </c>
      <c r="Q393" s="56" t="str">
        <f t="shared" si="122"/>
        <v/>
      </c>
      <c r="R393" s="196">
        <f t="shared" ref="R393:R456" si="128">F393</f>
        <v>0</v>
      </c>
      <c r="S393" s="1">
        <f t="shared" si="120"/>
        <v>183</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183</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4">
        <f t="shared" si="125"/>
        <v>0</v>
      </c>
      <c r="B394" s="64">
        <f t="shared" si="123"/>
        <v>0</v>
      </c>
      <c r="C394" s="57">
        <f t="shared" ref="C394:C457" si="136">IF(C393-1&lt;C$6,C$6-1,C393-1)</f>
        <v>183</v>
      </c>
      <c r="F394" s="59">
        <f>IF(C394&lt;C$6,0,VLOOKUP(C394,index!$A:$M,13,0))</f>
        <v>0</v>
      </c>
      <c r="G394" s="57" t="str">
        <f t="shared" si="126"/>
        <v/>
      </c>
      <c r="H394" s="58" t="str">
        <f>IF(G394="I",$K394,IF(G394="II",$K394-SUM(H$8:H393),IF(G394="III",$K394-SUM(H$8:H393),IF(G394="IV",$K394-SUM(H$8:H393),IF(G394="V",1-SUM(H$8:H393)," ")))))</f>
        <v xml:space="preserve"> </v>
      </c>
      <c r="I394" s="66" t="str">
        <f t="shared" si="127"/>
        <v/>
      </c>
      <c r="L394" s="62" t="str">
        <f t="shared" si="124"/>
        <v xml:space="preserve"> </v>
      </c>
      <c r="P394" s="58" t="str">
        <f>IF(O394="Plus",$K394,IF(O394="Basis",$K394-SUM(P$8:P393),IF(O394="Breedte",$K394-SUM(P$8:P393),IF(O393="Breedte",1-SUM(P$8:P393)," "))))</f>
        <v xml:space="preserve"> </v>
      </c>
      <c r="Q394" s="56" t="str">
        <f t="shared" si="122"/>
        <v/>
      </c>
      <c r="R394" s="196">
        <f t="shared" si="128"/>
        <v>0</v>
      </c>
      <c r="S394" s="1">
        <f t="shared" ref="S394:S457" si="137">C394</f>
        <v>183</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183</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4">
        <f t="shared" si="125"/>
        <v>0</v>
      </c>
      <c r="B395" s="64">
        <f t="shared" si="123"/>
        <v>0</v>
      </c>
      <c r="C395" s="57">
        <f t="shared" si="136"/>
        <v>183</v>
      </c>
      <c r="F395" s="59">
        <f>IF(C395&lt;C$6,0,VLOOKUP(C395,index!$A:$M,13,0))</f>
        <v>0</v>
      </c>
      <c r="G395" s="57" t="str">
        <f t="shared" si="126"/>
        <v/>
      </c>
      <c r="H395" s="58" t="str">
        <f>IF(G395="I",$K395,IF(G395="II",$K395-SUM(H$8:H394),IF(G395="III",$K395-SUM(H$8:H394),IF(G395="IV",$K395-SUM(H$8:H394),IF(G395="V",1-SUM(H$8:H394)," ")))))</f>
        <v xml:space="preserve"> </v>
      </c>
      <c r="I395" s="66" t="str">
        <f t="shared" si="127"/>
        <v/>
      </c>
      <c r="L395" s="62" t="str">
        <f t="shared" si="124"/>
        <v xml:space="preserve"> </v>
      </c>
      <c r="P395" s="58" t="str">
        <f>IF(O395="Plus",$K395,IF(O395="Basis",$K395-SUM(P$8:P394),IF(O395="Breedte",$K395-SUM(P$8:P394),IF(O394="Breedte",1-SUM(P$8:P394)," "))))</f>
        <v xml:space="preserve"> </v>
      </c>
      <c r="Q395" s="56" t="str">
        <f t="shared" si="122"/>
        <v/>
      </c>
      <c r="R395" s="196">
        <f t="shared" si="128"/>
        <v>0</v>
      </c>
      <c r="S395" s="1">
        <f t="shared" si="137"/>
        <v>183</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183</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4">
        <f t="shared" si="125"/>
        <v>0</v>
      </c>
      <c r="B396" s="64">
        <f t="shared" si="123"/>
        <v>0</v>
      </c>
      <c r="C396" s="57">
        <f t="shared" si="136"/>
        <v>183</v>
      </c>
      <c r="F396" s="59">
        <f>IF(C396&lt;C$6,0,VLOOKUP(C396,index!$A:$M,13,0))</f>
        <v>0</v>
      </c>
      <c r="G396" s="57" t="str">
        <f t="shared" si="126"/>
        <v/>
      </c>
      <c r="H396" s="58" t="str">
        <f>IF(G396="I",$K396,IF(G396="II",$K396-SUM(H$8:H395),IF(G396="III",$K396-SUM(H$8:H395),IF(G396="IV",$K396-SUM(H$8:H395),IF(G396="V",1-SUM(H$8:H395)," ")))))</f>
        <v xml:space="preserve"> </v>
      </c>
      <c r="I396" s="66" t="str">
        <f t="shared" si="127"/>
        <v/>
      </c>
      <c r="L396" s="62" t="str">
        <f t="shared" si="124"/>
        <v xml:space="preserve"> </v>
      </c>
      <c r="P396" s="58" t="str">
        <f>IF(O396="Plus",$K396,IF(O396="Basis",$K396-SUM(P$8:P395),IF(O396="Breedte",$K396-SUM(P$8:P395),IF(O395="Breedte",1-SUM(P$8:P395)," "))))</f>
        <v xml:space="preserve"> </v>
      </c>
      <c r="Q396" s="56" t="str">
        <f t="shared" si="122"/>
        <v/>
      </c>
      <c r="R396" s="196">
        <f t="shared" si="128"/>
        <v>0</v>
      </c>
      <c r="S396" s="1">
        <f t="shared" si="137"/>
        <v>183</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183</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4">
        <f t="shared" si="125"/>
        <v>0</v>
      </c>
      <c r="B397" s="64">
        <f t="shared" si="123"/>
        <v>0</v>
      </c>
      <c r="C397" s="57">
        <f t="shared" si="136"/>
        <v>183</v>
      </c>
      <c r="F397" s="59">
        <f>IF(C397&lt;C$6,0,VLOOKUP(C397,index!$A:$M,13,0))</f>
        <v>0</v>
      </c>
      <c r="G397" s="57" t="str">
        <f t="shared" si="126"/>
        <v/>
      </c>
      <c r="H397" s="58" t="str">
        <f>IF(G397="I",$K397,IF(G397="II",$K397-SUM(H$8:H396),IF(G397="III",$K397-SUM(H$8:H396),IF(G397="IV",$K397-SUM(H$8:H396),IF(G397="V",1-SUM(H$8:H396)," ")))))</f>
        <v xml:space="preserve"> </v>
      </c>
      <c r="I397" s="66" t="str">
        <f t="shared" si="127"/>
        <v/>
      </c>
      <c r="L397" s="62" t="str">
        <f t="shared" si="124"/>
        <v xml:space="preserve"> </v>
      </c>
      <c r="P397" s="58" t="str">
        <f>IF(O397="Plus",$K397,IF(O397="Basis",$K397-SUM(P$8:P396),IF(O397="Breedte",$K397-SUM(P$8:P396),IF(O396="Breedte",1-SUM(P$8:P396)," "))))</f>
        <v xml:space="preserve"> </v>
      </c>
      <c r="Q397" s="56" t="str">
        <f t="shared" si="122"/>
        <v/>
      </c>
      <c r="R397" s="196">
        <f t="shared" si="128"/>
        <v>0</v>
      </c>
      <c r="S397" s="1">
        <f t="shared" si="137"/>
        <v>183</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183</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4">
        <f t="shared" si="125"/>
        <v>0</v>
      </c>
      <c r="B398" s="64">
        <f t="shared" si="123"/>
        <v>0</v>
      </c>
      <c r="C398" s="57">
        <f t="shared" si="136"/>
        <v>183</v>
      </c>
      <c r="F398" s="59">
        <f>IF(C398&lt;C$6,0,VLOOKUP(C398,index!$A:$M,13,0))</f>
        <v>0</v>
      </c>
      <c r="G398" s="57" t="str">
        <f t="shared" si="126"/>
        <v/>
      </c>
      <c r="H398" s="58" t="str">
        <f>IF(G398="I",$K398,IF(G398="II",$K398-SUM(H$8:H397),IF(G398="III",$K398-SUM(H$8:H397),IF(G398="IV",$K398-SUM(H$8:H397),IF(G398="V",1-SUM(H$8:H397)," ")))))</f>
        <v xml:space="preserve"> </v>
      </c>
      <c r="I398" s="66" t="str">
        <f t="shared" si="127"/>
        <v/>
      </c>
      <c r="L398" s="62" t="str">
        <f t="shared" si="124"/>
        <v xml:space="preserve"> </v>
      </c>
      <c r="P398" s="58" t="str">
        <f>IF(O398="Plus",$K398,IF(O398="Basis",$K398-SUM(P$8:P397),IF(O398="Breedte",$K398-SUM(P$8:P397),IF(O397="Breedte",1-SUM(P$8:P397)," "))))</f>
        <v xml:space="preserve"> </v>
      </c>
      <c r="Q398" s="56" t="str">
        <f t="shared" si="122"/>
        <v/>
      </c>
      <c r="R398" s="196">
        <f t="shared" si="128"/>
        <v>0</v>
      </c>
      <c r="S398" s="1">
        <f t="shared" si="137"/>
        <v>183</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183</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4">
        <f t="shared" si="125"/>
        <v>0</v>
      </c>
      <c r="B399" s="64">
        <f t="shared" si="123"/>
        <v>0</v>
      </c>
      <c r="C399" s="57">
        <f t="shared" si="136"/>
        <v>183</v>
      </c>
      <c r="F399" s="59">
        <f>IF(C399&lt;C$6,0,VLOOKUP(C399,index!$A:$M,13,0))</f>
        <v>0</v>
      </c>
      <c r="G399" s="57" t="str">
        <f t="shared" si="126"/>
        <v/>
      </c>
      <c r="H399" s="58" t="str">
        <f>IF(G399="I",$K399,IF(G399="II",$K399-SUM(H$8:H398),IF(G399="III",$K399-SUM(H$8:H398),IF(G399="IV",$K399-SUM(H$8:H398),IF(G399="V",1-SUM(H$8:H398)," ")))))</f>
        <v xml:space="preserve"> </v>
      </c>
      <c r="I399" s="66" t="str">
        <f t="shared" si="127"/>
        <v/>
      </c>
      <c r="L399" s="62" t="str">
        <f t="shared" si="124"/>
        <v xml:space="preserve"> </v>
      </c>
      <c r="P399" s="58" t="str">
        <f>IF(O399="Plus",$K399,IF(O399="Basis",$K399-SUM(P$8:P398),IF(O399="Breedte",$K399-SUM(P$8:P398),IF(O398="Breedte",1-SUM(P$8:P398)," "))))</f>
        <v xml:space="preserve"> </v>
      </c>
      <c r="Q399" s="56" t="str">
        <f t="shared" si="122"/>
        <v/>
      </c>
      <c r="R399" s="196">
        <f t="shared" si="128"/>
        <v>0</v>
      </c>
      <c r="S399" s="1">
        <f t="shared" si="137"/>
        <v>183</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183</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4">
        <f t="shared" si="125"/>
        <v>0</v>
      </c>
      <c r="B400" s="64">
        <f t="shared" si="123"/>
        <v>0</v>
      </c>
      <c r="C400" s="57">
        <f t="shared" si="136"/>
        <v>183</v>
      </c>
      <c r="F400" s="59">
        <f>IF(C400&lt;C$6,0,VLOOKUP(C400,index!$A:$M,13,0))</f>
        <v>0</v>
      </c>
      <c r="G400" s="57" t="str">
        <f t="shared" si="126"/>
        <v/>
      </c>
      <c r="H400" s="58" t="str">
        <f>IF(G400="I",$K400,IF(G400="II",$K400-SUM(H$8:H399),IF(G400="III",$K400-SUM(H$8:H399),IF(G400="IV",$K400-SUM(H$8:H399),IF(G400="V",1-SUM(H$8:H399)," ")))))</f>
        <v xml:space="preserve"> </v>
      </c>
      <c r="I400" s="66" t="str">
        <f t="shared" si="127"/>
        <v/>
      </c>
      <c r="L400" s="62" t="str">
        <f t="shared" si="124"/>
        <v xml:space="preserve"> </v>
      </c>
      <c r="P400" s="58" t="str">
        <f>IF(O400="Plus",$K400,IF(O400="Basis",$K400-SUM(P$8:P399),IF(O400="Breedte",$K400-SUM(P$8:P399),IF(O399="Breedte",1-SUM(P$8:P399)," "))))</f>
        <v xml:space="preserve"> </v>
      </c>
      <c r="Q400" s="56" t="str">
        <f t="shared" si="122"/>
        <v/>
      </c>
      <c r="R400" s="196">
        <f t="shared" si="128"/>
        <v>0</v>
      </c>
      <c r="S400" s="1">
        <f t="shared" si="137"/>
        <v>183</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183</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4">
        <f t="shared" si="125"/>
        <v>0</v>
      </c>
      <c r="B401" s="64">
        <f t="shared" si="123"/>
        <v>0</v>
      </c>
      <c r="C401" s="57">
        <f t="shared" si="136"/>
        <v>183</v>
      </c>
      <c r="F401" s="59">
        <f>IF(C401&lt;C$6,0,VLOOKUP(C401,index!$A:$M,13,0))</f>
        <v>0</v>
      </c>
      <c r="G401" s="57" t="str">
        <f t="shared" si="126"/>
        <v/>
      </c>
      <c r="H401" s="58" t="str">
        <f>IF(G401="I",$K401,IF(G401="II",$K401-SUM(H$8:H400),IF(G401="III",$K401-SUM(H$8:H400),IF(G401="IV",$K401-SUM(H$8:H400),IF(G401="V",1-SUM(H$8:H400)," ")))))</f>
        <v xml:space="preserve"> </v>
      </c>
      <c r="I401" s="66" t="str">
        <f t="shared" si="127"/>
        <v/>
      </c>
      <c r="L401" s="62" t="str">
        <f t="shared" si="124"/>
        <v xml:space="preserve"> </v>
      </c>
      <c r="P401" s="58" t="str">
        <f>IF(O401="Plus",$K401,IF(O401="Basis",$K401-SUM(P$8:P400),IF(O401="Breedte",$K401-SUM(P$8:P400),IF(O400="Breedte",1-SUM(P$8:P400)," "))))</f>
        <v xml:space="preserve"> </v>
      </c>
      <c r="Q401" s="56" t="str">
        <f t="shared" ref="Q401:Q464" si="139">IF(L400="plus",CONCATENATE(E401,", "),IF(L400="basis",IF(E401=0,"",CONCATENATE(E401,", ")),CONCATENATE(Q400,IF(E401=0,"",CONCATENATE(E401,", ")))))</f>
        <v/>
      </c>
      <c r="R401" s="196">
        <f t="shared" si="128"/>
        <v>0</v>
      </c>
      <c r="S401" s="1">
        <f t="shared" si="137"/>
        <v>183</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183</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4">
        <f t="shared" si="125"/>
        <v>0</v>
      </c>
      <c r="B402" s="64">
        <f t="shared" si="123"/>
        <v>0</v>
      </c>
      <c r="C402" s="57">
        <f t="shared" si="136"/>
        <v>183</v>
      </c>
      <c r="F402" s="59">
        <f>IF(C402&lt;C$6,0,VLOOKUP(C402,index!$A:$M,13,0))</f>
        <v>0</v>
      </c>
      <c r="G402" s="57" t="str">
        <f t="shared" si="126"/>
        <v/>
      </c>
      <c r="H402" s="58" t="str">
        <f>IF(G402="I",$K402,IF(G402="II",$K402-SUM(H$8:H401),IF(G402="III",$K402-SUM(H$8:H401),IF(G402="IV",$K402-SUM(H$8:H401),IF(G402="V",1-SUM(H$8:H401)," ")))))</f>
        <v xml:space="preserve"> </v>
      </c>
      <c r="I402" s="66" t="str">
        <f t="shared" si="127"/>
        <v/>
      </c>
      <c r="L402" s="62" t="str">
        <f t="shared" si="124"/>
        <v xml:space="preserve"> </v>
      </c>
      <c r="P402" s="58" t="str">
        <f>IF(O402="Plus",$K402,IF(O402="Basis",$K402-SUM(P$8:P401),IF(O402="Breedte",$K402-SUM(P$8:P401),IF(O401="Breedte",1-SUM(P$8:P401)," "))))</f>
        <v xml:space="preserve"> </v>
      </c>
      <c r="Q402" s="56" t="str">
        <f t="shared" si="139"/>
        <v/>
      </c>
      <c r="R402" s="196">
        <f t="shared" si="128"/>
        <v>0</v>
      </c>
      <c r="S402" s="1">
        <f t="shared" si="137"/>
        <v>183</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183</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4">
        <f t="shared" si="125"/>
        <v>0</v>
      </c>
      <c r="B403" s="64">
        <f t="shared" si="123"/>
        <v>0</v>
      </c>
      <c r="C403" s="57">
        <f t="shared" si="136"/>
        <v>183</v>
      </c>
      <c r="F403" s="59">
        <f>IF(C403&lt;C$6,0,VLOOKUP(C403,index!$A:$M,13,0))</f>
        <v>0</v>
      </c>
      <c r="G403" s="57" t="str">
        <f t="shared" si="126"/>
        <v/>
      </c>
      <c r="H403" s="58" t="str">
        <f>IF(G403="I",$K403,IF(G403="II",$K403-SUM(H$8:H402),IF(G403="III",$K403-SUM(H$8:H402),IF(G403="IV",$K403-SUM(H$8:H402),IF(G403="V",1-SUM(H$8:H402)," ")))))</f>
        <v xml:space="preserve"> </v>
      </c>
      <c r="I403" s="66" t="str">
        <f t="shared" si="127"/>
        <v/>
      </c>
      <c r="L403" s="62" t="str">
        <f t="shared" si="124"/>
        <v xml:space="preserve"> </v>
      </c>
      <c r="P403" s="58" t="str">
        <f>IF(O403="Plus",$K403,IF(O403="Basis",$K403-SUM(P$8:P402),IF(O403="Breedte",$K403-SUM(P$8:P402),IF(O402="Breedte",1-SUM(P$8:P402)," "))))</f>
        <v xml:space="preserve"> </v>
      </c>
      <c r="Q403" s="56" t="str">
        <f t="shared" si="139"/>
        <v/>
      </c>
      <c r="R403" s="196">
        <f t="shared" si="128"/>
        <v>0</v>
      </c>
      <c r="S403" s="1">
        <f t="shared" si="137"/>
        <v>183</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183</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4">
        <f t="shared" si="125"/>
        <v>0</v>
      </c>
      <c r="B404" s="64">
        <f t="shared" si="123"/>
        <v>0</v>
      </c>
      <c r="C404" s="57">
        <f t="shared" si="136"/>
        <v>183</v>
      </c>
      <c r="F404" s="59">
        <f>IF(C404&lt;C$6,0,VLOOKUP(C404,index!$A:$M,13,0))</f>
        <v>0</v>
      </c>
      <c r="G404" s="57" t="str">
        <f t="shared" si="126"/>
        <v/>
      </c>
      <c r="H404" s="58" t="str">
        <f>IF(G404="I",$K404,IF(G404="II",$K404-SUM(H$8:H403),IF(G404="III",$K404-SUM(H$8:H403),IF(G404="IV",$K404-SUM(H$8:H403),IF(G404="V",1-SUM(H$8:H403)," ")))))</f>
        <v xml:space="preserve"> </v>
      </c>
      <c r="I404" s="66" t="str">
        <f t="shared" si="127"/>
        <v/>
      </c>
      <c r="L404" s="62" t="str">
        <f t="shared" si="124"/>
        <v xml:space="preserve"> </v>
      </c>
      <c r="P404" s="58" t="str">
        <f>IF(O404="Plus",$K404,IF(O404="Basis",$K404-SUM(P$8:P403),IF(O404="Breedte",$K404-SUM(P$8:P403),IF(O403="Breedte",1-SUM(P$8:P403)," "))))</f>
        <v xml:space="preserve"> </v>
      </c>
      <c r="Q404" s="56" t="str">
        <f t="shared" si="139"/>
        <v/>
      </c>
      <c r="R404" s="196">
        <f t="shared" si="128"/>
        <v>0</v>
      </c>
      <c r="S404" s="1">
        <f t="shared" si="137"/>
        <v>183</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183</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4">
        <f t="shared" si="125"/>
        <v>0</v>
      </c>
      <c r="B405" s="64">
        <f t="shared" si="123"/>
        <v>0</v>
      </c>
      <c r="C405" s="57">
        <f t="shared" si="136"/>
        <v>183</v>
      </c>
      <c r="F405" s="59">
        <f>IF(C405&lt;C$6,0,VLOOKUP(C405,index!$A:$M,13,0))</f>
        <v>0</v>
      </c>
      <c r="G405" s="57" t="str">
        <f t="shared" si="126"/>
        <v/>
      </c>
      <c r="H405" s="58" t="str">
        <f>IF(G405="I",$K405,IF(G405="II",$K405-SUM(H$8:H404),IF(G405="III",$K405-SUM(H$8:H404),IF(G405="IV",$K405-SUM(H$8:H404),IF(G405="V",1-SUM(H$8:H404)," ")))))</f>
        <v xml:space="preserve"> </v>
      </c>
      <c r="I405" s="66" t="str">
        <f t="shared" si="127"/>
        <v/>
      </c>
      <c r="L405" s="62" t="str">
        <f t="shared" si="124"/>
        <v xml:space="preserve"> </v>
      </c>
      <c r="P405" s="58" t="str">
        <f>IF(O405="Plus",$K405,IF(O405="Basis",$K405-SUM(P$8:P404),IF(O405="Breedte",$K405-SUM(P$8:P404),IF(O404="Breedte",1-SUM(P$8:P404)," "))))</f>
        <v xml:space="preserve"> </v>
      </c>
      <c r="Q405" s="56" t="str">
        <f t="shared" si="139"/>
        <v/>
      </c>
      <c r="R405" s="196">
        <f t="shared" si="128"/>
        <v>0</v>
      </c>
      <c r="S405" s="1">
        <f t="shared" si="137"/>
        <v>183</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183</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4">
        <f t="shared" si="125"/>
        <v>0</v>
      </c>
      <c r="B406" s="64">
        <f t="shared" si="123"/>
        <v>0</v>
      </c>
      <c r="C406" s="57">
        <f t="shared" si="136"/>
        <v>183</v>
      </c>
      <c r="F406" s="59">
        <f>IF(C406&lt;C$6,0,VLOOKUP(C406,index!$A:$M,13,0))</f>
        <v>0</v>
      </c>
      <c r="G406" s="57" t="str">
        <f t="shared" si="126"/>
        <v/>
      </c>
      <c r="H406" s="58" t="str">
        <f>IF(G406="I",$K406,IF(G406="II",$K406-SUM(H$8:H405),IF(G406="III",$K406-SUM(H$8:H405),IF(G406="IV",$K406-SUM(H$8:H405),IF(G406="V",1-SUM(H$8:H405)," ")))))</f>
        <v xml:space="preserve"> </v>
      </c>
      <c r="I406" s="66" t="str">
        <f t="shared" si="127"/>
        <v/>
      </c>
      <c r="L406" s="62" t="str">
        <f t="shared" si="124"/>
        <v xml:space="preserve"> </v>
      </c>
      <c r="P406" s="58" t="str">
        <f>IF(O406="Plus",$K406,IF(O406="Basis",$K406-SUM(P$8:P405),IF(O406="Breedte",$K406-SUM(P$8:P405),IF(O405="Breedte",1-SUM(P$8:P405)," "))))</f>
        <v xml:space="preserve"> </v>
      </c>
      <c r="Q406" s="56" t="str">
        <f t="shared" si="139"/>
        <v/>
      </c>
      <c r="R406" s="196">
        <f t="shared" si="128"/>
        <v>0</v>
      </c>
      <c r="S406" s="1">
        <f t="shared" si="137"/>
        <v>183</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183</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4">
        <f t="shared" si="125"/>
        <v>0</v>
      </c>
      <c r="B407" s="64">
        <f t="shared" si="123"/>
        <v>0</v>
      </c>
      <c r="C407" s="57">
        <f t="shared" si="136"/>
        <v>183</v>
      </c>
      <c r="F407" s="59">
        <f>IF(C407&lt;C$6,0,VLOOKUP(C407,index!$A:$M,13,0))</f>
        <v>0</v>
      </c>
      <c r="G407" s="57" t="str">
        <f t="shared" si="126"/>
        <v/>
      </c>
      <c r="H407" s="58" t="str">
        <f>IF(G407="I",$K407,IF(G407="II",$K407-SUM(H$8:H406),IF(G407="III",$K407-SUM(H$8:H406),IF(G407="IV",$K407-SUM(H$8:H406),IF(G407="V",1-SUM(H$8:H406)," ")))))</f>
        <v xml:space="preserve"> </v>
      </c>
      <c r="I407" s="66" t="str">
        <f t="shared" si="127"/>
        <v/>
      </c>
      <c r="L407" s="62" t="str">
        <f t="shared" si="124"/>
        <v xml:space="preserve"> </v>
      </c>
      <c r="P407" s="58" t="str">
        <f>IF(O407="Plus",$K407,IF(O407="Basis",$K407-SUM(P$8:P406),IF(O407="Breedte",$K407-SUM(P$8:P406),IF(O406="Breedte",1-SUM(P$8:P406)," "))))</f>
        <v xml:space="preserve"> </v>
      </c>
      <c r="Q407" s="56" t="str">
        <f t="shared" si="139"/>
        <v/>
      </c>
      <c r="R407" s="196">
        <f t="shared" si="128"/>
        <v>0</v>
      </c>
      <c r="S407" s="1">
        <f t="shared" si="137"/>
        <v>183</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183</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4">
        <f t="shared" si="125"/>
        <v>0</v>
      </c>
      <c r="B408" s="64">
        <f t="shared" si="123"/>
        <v>0</v>
      </c>
      <c r="C408" s="57">
        <f t="shared" si="136"/>
        <v>183</v>
      </c>
      <c r="F408" s="59">
        <f>IF(C408&lt;C$6,0,VLOOKUP(C408,index!$A:$M,13,0))</f>
        <v>0</v>
      </c>
      <c r="G408" s="57" t="str">
        <f t="shared" si="126"/>
        <v/>
      </c>
      <c r="H408" s="58" t="str">
        <f>IF(G408="I",$K408,IF(G408="II",$K408-SUM(H$8:H407),IF(G408="III",$K408-SUM(H$8:H407),IF(G408="IV",$K408-SUM(H$8:H407),IF(G408="V",1-SUM(H$8:H407)," ")))))</f>
        <v xml:space="preserve"> </v>
      </c>
      <c r="I408" s="66" t="str">
        <f t="shared" si="127"/>
        <v/>
      </c>
      <c r="L408" s="62" t="str">
        <f t="shared" si="124"/>
        <v xml:space="preserve"> </v>
      </c>
      <c r="P408" s="58" t="str">
        <f>IF(O408="Plus",$K408,IF(O408="Basis",$K408-SUM(P$8:P407),IF(O408="Breedte",$K408-SUM(P$8:P407),IF(O407="Breedte",1-SUM(P$8:P407)," "))))</f>
        <v xml:space="preserve"> </v>
      </c>
      <c r="Q408" s="56" t="str">
        <f t="shared" si="139"/>
        <v/>
      </c>
      <c r="R408" s="196">
        <f t="shared" si="128"/>
        <v>0</v>
      </c>
      <c r="S408" s="1">
        <f t="shared" si="137"/>
        <v>183</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183</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4">
        <f t="shared" si="125"/>
        <v>0</v>
      </c>
      <c r="B409" s="64">
        <f t="shared" si="123"/>
        <v>0</v>
      </c>
      <c r="C409" s="57">
        <f t="shared" si="136"/>
        <v>183</v>
      </c>
      <c r="F409" s="59">
        <f>IF(C409&lt;C$6,0,VLOOKUP(C409,index!$A:$M,13,0))</f>
        <v>0</v>
      </c>
      <c r="G409" s="57" t="str">
        <f t="shared" si="126"/>
        <v/>
      </c>
      <c r="H409" s="58" t="str">
        <f>IF(G409="I",$K409,IF(G409="II",$K409-SUM(H$8:H408),IF(G409="III",$K409-SUM(H$8:H408),IF(G409="IV",$K409-SUM(H$8:H408),IF(G409="V",1-SUM(H$8:H408)," ")))))</f>
        <v xml:space="preserve"> </v>
      </c>
      <c r="I409" s="66" t="str">
        <f t="shared" si="127"/>
        <v/>
      </c>
      <c r="L409" s="62" t="str">
        <f t="shared" si="124"/>
        <v xml:space="preserve"> </v>
      </c>
      <c r="P409" s="58" t="str">
        <f>IF(O409="Plus",$K409,IF(O409="Basis",$K409-SUM(P$8:P408),IF(O409="Breedte",$K409-SUM(P$8:P408),IF(O408="Breedte",1-SUM(P$8:P408)," "))))</f>
        <v xml:space="preserve"> </v>
      </c>
      <c r="Q409" s="56" t="str">
        <f t="shared" si="139"/>
        <v/>
      </c>
      <c r="R409" s="196">
        <f t="shared" si="128"/>
        <v>0</v>
      </c>
      <c r="S409" s="1">
        <f t="shared" si="137"/>
        <v>183</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183</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4">
        <f t="shared" si="125"/>
        <v>0</v>
      </c>
      <c r="B410" s="64">
        <f t="shared" si="123"/>
        <v>0</v>
      </c>
      <c r="C410" s="57">
        <f t="shared" si="136"/>
        <v>183</v>
      </c>
      <c r="F410" s="59">
        <f>IF(C410&lt;C$6,0,VLOOKUP(C410,index!$A:$M,13,0))</f>
        <v>0</v>
      </c>
      <c r="G410" s="57" t="str">
        <f t="shared" si="126"/>
        <v/>
      </c>
      <c r="H410" s="58" t="str">
        <f>IF(G410="I",$K410,IF(G410="II",$K410-SUM(H$8:H409),IF(G410="III",$K410-SUM(H$8:H409),IF(G410="IV",$K410-SUM(H$8:H409),IF(G410="V",1-SUM(H$8:H409)," ")))))</f>
        <v xml:space="preserve"> </v>
      </c>
      <c r="I410" s="66" t="str">
        <f t="shared" si="127"/>
        <v/>
      </c>
      <c r="L410" s="62" t="str">
        <f t="shared" si="124"/>
        <v xml:space="preserve"> </v>
      </c>
      <c r="P410" s="58" t="str">
        <f>IF(O410="Plus",$K410,IF(O410="Basis",$K410-SUM(P$8:P409),IF(O410="Breedte",$K410-SUM(P$8:P409),IF(O409="Breedte",1-SUM(P$8:P409)," "))))</f>
        <v xml:space="preserve"> </v>
      </c>
      <c r="Q410" s="56" t="str">
        <f t="shared" si="139"/>
        <v/>
      </c>
      <c r="R410" s="196">
        <f t="shared" si="128"/>
        <v>0</v>
      </c>
      <c r="S410" s="1">
        <f t="shared" si="137"/>
        <v>183</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183</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4">
        <f t="shared" si="125"/>
        <v>0</v>
      </c>
      <c r="B411" s="64">
        <f t="shared" si="123"/>
        <v>0</v>
      </c>
      <c r="C411" s="57">
        <f t="shared" si="136"/>
        <v>183</v>
      </c>
      <c r="F411" s="59">
        <f>IF(C411&lt;C$6,0,VLOOKUP(C411,index!$A:$M,13,0))</f>
        <v>0</v>
      </c>
      <c r="G411" s="57" t="str">
        <f t="shared" si="126"/>
        <v/>
      </c>
      <c r="H411" s="58" t="str">
        <f>IF(G411="I",$K411,IF(G411="II",$K411-SUM(H$8:H410),IF(G411="III",$K411-SUM(H$8:H410),IF(G411="IV",$K411-SUM(H$8:H410),IF(G411="V",1-SUM(H$8:H410)," ")))))</f>
        <v xml:space="preserve"> </v>
      </c>
      <c r="I411" s="66" t="str">
        <f t="shared" si="127"/>
        <v/>
      </c>
      <c r="L411" s="62" t="str">
        <f t="shared" si="124"/>
        <v xml:space="preserve"> </v>
      </c>
      <c r="P411" s="58" t="str">
        <f>IF(O411="Plus",$K411,IF(O411="Basis",$K411-SUM(P$8:P410),IF(O411="Breedte",$K411-SUM(P$8:P410),IF(O410="Breedte",1-SUM(P$8:P410)," "))))</f>
        <v xml:space="preserve"> </v>
      </c>
      <c r="Q411" s="56" t="str">
        <f t="shared" si="139"/>
        <v/>
      </c>
      <c r="R411" s="196">
        <f t="shared" si="128"/>
        <v>0</v>
      </c>
      <c r="S411" s="1">
        <f t="shared" si="137"/>
        <v>183</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183</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4">
        <f t="shared" si="125"/>
        <v>0</v>
      </c>
      <c r="B412" s="64">
        <f t="shared" si="123"/>
        <v>0</v>
      </c>
      <c r="C412" s="57">
        <f t="shared" si="136"/>
        <v>183</v>
      </c>
      <c r="F412" s="59">
        <f>IF(C412&lt;C$6,0,VLOOKUP(C412,index!$A:$M,13,0))</f>
        <v>0</v>
      </c>
      <c r="G412" s="57" t="str">
        <f t="shared" si="126"/>
        <v/>
      </c>
      <c r="H412" s="58" t="str">
        <f>IF(G412="I",$K412,IF(G412="II",$K412-SUM(H$8:H411),IF(G412="III",$K412-SUM(H$8:H411),IF(G412="IV",$K412-SUM(H$8:H411),IF(G412="V",1-SUM(H$8:H411)," ")))))</f>
        <v xml:space="preserve"> </v>
      </c>
      <c r="I412" s="66" t="str">
        <f t="shared" si="127"/>
        <v/>
      </c>
      <c r="L412" s="62" t="str">
        <f t="shared" si="124"/>
        <v xml:space="preserve"> </v>
      </c>
      <c r="P412" s="58" t="str">
        <f>IF(O412="Plus",$K412,IF(O412="Basis",$K412-SUM(P$8:P411),IF(O412="Breedte",$K412-SUM(P$8:P411),IF(O411="Breedte",1-SUM(P$8:P411)," "))))</f>
        <v xml:space="preserve"> </v>
      </c>
      <c r="Q412" s="56" t="str">
        <f t="shared" si="139"/>
        <v/>
      </c>
      <c r="R412" s="196">
        <f t="shared" si="128"/>
        <v>0</v>
      </c>
      <c r="S412" s="1">
        <f t="shared" si="137"/>
        <v>183</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183</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4">
        <f t="shared" si="125"/>
        <v>0</v>
      </c>
      <c r="B413" s="64">
        <f t="shared" si="123"/>
        <v>0</v>
      </c>
      <c r="C413" s="57">
        <f t="shared" si="136"/>
        <v>183</v>
      </c>
      <c r="F413" s="59">
        <f>IF(C413&lt;C$6,0,VLOOKUP(C413,index!$A:$M,13,0))</f>
        <v>0</v>
      </c>
      <c r="G413" s="57" t="str">
        <f t="shared" si="126"/>
        <v/>
      </c>
      <c r="H413" s="58" t="str">
        <f>IF(G413="I",$K413,IF(G413="II",$K413-SUM(H$8:H412),IF(G413="III",$K413-SUM(H$8:H412),IF(G413="IV",$K413-SUM(H$8:H412),IF(G413="V",1-SUM(H$8:H412)," ")))))</f>
        <v xml:space="preserve"> </v>
      </c>
      <c r="I413" s="66" t="str">
        <f t="shared" si="127"/>
        <v/>
      </c>
      <c r="L413" s="62" t="str">
        <f t="shared" si="124"/>
        <v xml:space="preserve"> </v>
      </c>
      <c r="P413" s="58" t="str">
        <f>IF(O413="Plus",$K413,IF(O413="Basis",$K413-SUM(P$8:P412),IF(O413="Breedte",$K413-SUM(P$8:P412),IF(O412="Breedte",1-SUM(P$8:P412)," "))))</f>
        <v xml:space="preserve"> </v>
      </c>
      <c r="Q413" s="56" t="str">
        <f t="shared" si="139"/>
        <v/>
      </c>
      <c r="R413" s="196">
        <f t="shared" si="128"/>
        <v>0</v>
      </c>
      <c r="S413" s="1">
        <f t="shared" si="137"/>
        <v>183</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183</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4">
        <f t="shared" si="125"/>
        <v>0</v>
      </c>
      <c r="B414" s="64">
        <f t="shared" si="123"/>
        <v>0</v>
      </c>
      <c r="C414" s="57">
        <f t="shared" si="136"/>
        <v>183</v>
      </c>
      <c r="F414" s="59">
        <f>IF(C414&lt;C$6,0,VLOOKUP(C414,index!$A:$M,13,0))</f>
        <v>0</v>
      </c>
      <c r="G414" s="57" t="str">
        <f t="shared" si="126"/>
        <v/>
      </c>
      <c r="H414" s="58" t="str">
        <f>IF(G414="I",$K414,IF(G414="II",$K414-SUM(H$8:H413),IF(G414="III",$K414-SUM(H$8:H413),IF(G414="IV",$K414-SUM(H$8:H413),IF(G414="V",1-SUM(H$8:H413)," ")))))</f>
        <v xml:space="preserve"> </v>
      </c>
      <c r="I414" s="66" t="str">
        <f t="shared" si="127"/>
        <v/>
      </c>
      <c r="L414" s="62" t="str">
        <f t="shared" si="124"/>
        <v xml:space="preserve"> </v>
      </c>
      <c r="P414" s="58" t="str">
        <f>IF(O414="Plus",$K414,IF(O414="Basis",$K414-SUM(P$8:P413),IF(O414="Breedte",$K414-SUM(P$8:P413),IF(O413="Breedte",1-SUM(P$8:P413)," "))))</f>
        <v xml:space="preserve"> </v>
      </c>
      <c r="Q414" s="56" t="str">
        <f t="shared" si="139"/>
        <v/>
      </c>
      <c r="R414" s="196">
        <f t="shared" si="128"/>
        <v>0</v>
      </c>
      <c r="S414" s="1">
        <f t="shared" si="137"/>
        <v>183</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183</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4">
        <f t="shared" si="125"/>
        <v>0</v>
      </c>
      <c r="B415" s="64">
        <f t="shared" si="123"/>
        <v>0</v>
      </c>
      <c r="C415" s="57">
        <f t="shared" si="136"/>
        <v>183</v>
      </c>
      <c r="F415" s="59">
        <f>IF(C415&lt;C$6,0,VLOOKUP(C415,index!$A:$M,13,0))</f>
        <v>0</v>
      </c>
      <c r="G415" s="57" t="str">
        <f t="shared" si="126"/>
        <v/>
      </c>
      <c r="H415" s="58" t="str">
        <f>IF(G415="I",$K415,IF(G415="II",$K415-SUM(H$8:H414),IF(G415="III",$K415-SUM(H$8:H414),IF(G415="IV",$K415-SUM(H$8:H414),IF(G415="V",1-SUM(H$8:H414)," ")))))</f>
        <v xml:space="preserve"> </v>
      </c>
      <c r="I415" s="66" t="str">
        <f t="shared" si="127"/>
        <v/>
      </c>
      <c r="L415" s="62" t="str">
        <f t="shared" si="124"/>
        <v xml:space="preserve"> </v>
      </c>
      <c r="P415" s="58" t="str">
        <f>IF(O415="Plus",$K415,IF(O415="Basis",$K415-SUM(P$8:P414),IF(O415="Breedte",$K415-SUM(P$8:P414),IF(O414="Breedte",1-SUM(P$8:P414)," "))))</f>
        <v xml:space="preserve"> </v>
      </c>
      <c r="Q415" s="56" t="str">
        <f t="shared" si="139"/>
        <v/>
      </c>
      <c r="R415" s="196">
        <f t="shared" si="128"/>
        <v>0</v>
      </c>
      <c r="S415" s="1">
        <f t="shared" si="137"/>
        <v>183</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183</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4">
        <f t="shared" si="125"/>
        <v>0</v>
      </c>
      <c r="B416" s="64">
        <f t="shared" si="123"/>
        <v>0</v>
      </c>
      <c r="C416" s="57">
        <f t="shared" si="136"/>
        <v>183</v>
      </c>
      <c r="F416" s="59">
        <f>IF(C416&lt;C$6,0,VLOOKUP(C416,index!$A:$M,13,0))</f>
        <v>0</v>
      </c>
      <c r="G416" s="57" t="str">
        <f t="shared" si="126"/>
        <v/>
      </c>
      <c r="H416" s="58" t="str">
        <f>IF(G416="I",$K416,IF(G416="II",$K416-SUM(H$8:H415),IF(G416="III",$K416-SUM(H$8:H415),IF(G416="IV",$K416-SUM(H$8:H415),IF(G416="V",1-SUM(H$8:H415)," ")))))</f>
        <v xml:space="preserve"> </v>
      </c>
      <c r="I416" s="66" t="str">
        <f t="shared" si="127"/>
        <v/>
      </c>
      <c r="L416" s="62" t="str">
        <f t="shared" si="124"/>
        <v xml:space="preserve"> </v>
      </c>
      <c r="P416" s="58" t="str">
        <f>IF(O416="Plus",$K416,IF(O416="Basis",$K416-SUM(P$8:P415),IF(O416="Breedte",$K416-SUM(P$8:P415),IF(O415="Breedte",1-SUM(P$8:P415)," "))))</f>
        <v xml:space="preserve"> </v>
      </c>
      <c r="Q416" s="56" t="str">
        <f t="shared" si="139"/>
        <v/>
      </c>
      <c r="R416" s="196">
        <f t="shared" si="128"/>
        <v>0</v>
      </c>
      <c r="S416" s="1">
        <f t="shared" si="137"/>
        <v>183</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183</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4">
        <f t="shared" si="125"/>
        <v>0</v>
      </c>
      <c r="B417" s="64">
        <f t="shared" si="123"/>
        <v>0</v>
      </c>
      <c r="C417" s="57">
        <f t="shared" si="136"/>
        <v>183</v>
      </c>
      <c r="F417" s="59">
        <f>IF(C417&lt;C$6,0,VLOOKUP(C417,index!$A:$M,13,0))</f>
        <v>0</v>
      </c>
      <c r="G417" s="57" t="str">
        <f t="shared" si="126"/>
        <v/>
      </c>
      <c r="H417" s="58" t="str">
        <f>IF(G417="I",$K417,IF(G417="II",$K417-SUM(H$8:H416),IF(G417="III",$K417-SUM(H$8:H416),IF(G417="IV",$K417-SUM(H$8:H416),IF(G417="V",1-SUM(H$8:H416)," ")))))</f>
        <v xml:space="preserve"> </v>
      </c>
      <c r="I417" s="66" t="str">
        <f t="shared" si="127"/>
        <v/>
      </c>
      <c r="L417" s="62" t="str">
        <f t="shared" si="124"/>
        <v xml:space="preserve"> </v>
      </c>
      <c r="P417" s="58" t="str">
        <f>IF(O417="Plus",$K417,IF(O417="Basis",$K417-SUM(P$8:P416),IF(O417="Breedte",$K417-SUM(P$8:P416),IF(O416="Breedte",1-SUM(P$8:P416)," "))))</f>
        <v xml:space="preserve"> </v>
      </c>
      <c r="Q417" s="56" t="str">
        <f t="shared" si="139"/>
        <v/>
      </c>
      <c r="R417" s="196">
        <f t="shared" si="128"/>
        <v>0</v>
      </c>
      <c r="S417" s="1">
        <f t="shared" si="137"/>
        <v>183</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183</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4">
        <f t="shared" si="125"/>
        <v>0</v>
      </c>
      <c r="B418" s="64">
        <f t="shared" si="123"/>
        <v>0</v>
      </c>
      <c r="C418" s="57">
        <f t="shared" si="136"/>
        <v>183</v>
      </c>
      <c r="F418" s="59">
        <f>IF(C418&lt;C$6,0,VLOOKUP(C418,index!$A:$M,13,0))</f>
        <v>0</v>
      </c>
      <c r="G418" s="57" t="str">
        <f t="shared" si="126"/>
        <v/>
      </c>
      <c r="H418" s="58" t="str">
        <f>IF(G418="I",$K418,IF(G418="II",$K418-SUM(H$8:H417),IF(G418="III",$K418-SUM(H$8:H417),IF(G418="IV",$K418-SUM(H$8:H417),IF(G418="V",1-SUM(H$8:H417)," ")))))</f>
        <v xml:space="preserve"> </v>
      </c>
      <c r="I418" s="66" t="str">
        <f t="shared" si="127"/>
        <v/>
      </c>
      <c r="L418" s="62" t="str">
        <f t="shared" si="124"/>
        <v xml:space="preserve"> </v>
      </c>
      <c r="P418" s="58" t="str">
        <f>IF(O418="Plus",$K418,IF(O418="Basis",$K418-SUM(P$8:P417),IF(O418="Breedte",$K418-SUM(P$8:P417),IF(O417="Breedte",1-SUM(P$8:P417)," "))))</f>
        <v xml:space="preserve"> </v>
      </c>
      <c r="Q418" s="56" t="str">
        <f t="shared" si="139"/>
        <v/>
      </c>
      <c r="R418" s="196">
        <f t="shared" si="128"/>
        <v>0</v>
      </c>
      <c r="S418" s="1">
        <f t="shared" si="137"/>
        <v>183</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183</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4">
        <f t="shared" si="125"/>
        <v>0</v>
      </c>
      <c r="B419" s="64">
        <f t="shared" si="123"/>
        <v>0</v>
      </c>
      <c r="C419" s="57">
        <f t="shared" si="136"/>
        <v>183</v>
      </c>
      <c r="F419" s="59">
        <f>IF(C419&lt;C$6,0,VLOOKUP(C419,index!$A:$M,13,0))</f>
        <v>0</v>
      </c>
      <c r="G419" s="57" t="str">
        <f t="shared" si="126"/>
        <v/>
      </c>
      <c r="H419" s="58" t="str">
        <f>IF(G419="I",$K419,IF(G419="II",$K419-SUM(H$8:H418),IF(G419="III",$K419-SUM(H$8:H418),IF(G419="IV",$K419-SUM(H$8:H418),IF(G419="V",1-SUM(H$8:H418)," ")))))</f>
        <v xml:space="preserve"> </v>
      </c>
      <c r="I419" s="66" t="str">
        <f t="shared" si="127"/>
        <v/>
      </c>
      <c r="L419" s="62" t="str">
        <f t="shared" si="124"/>
        <v xml:space="preserve"> </v>
      </c>
      <c r="P419" s="58" t="str">
        <f>IF(O419="Plus",$K419,IF(O419="Basis",$K419-SUM(P$8:P418),IF(O419="Breedte",$K419-SUM(P$8:P418),IF(O418="Breedte",1-SUM(P$8:P418)," "))))</f>
        <v xml:space="preserve"> </v>
      </c>
      <c r="Q419" s="56" t="str">
        <f t="shared" si="139"/>
        <v/>
      </c>
      <c r="R419" s="196">
        <f t="shared" si="128"/>
        <v>0</v>
      </c>
      <c r="S419" s="1">
        <f t="shared" si="137"/>
        <v>183</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183</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4">
        <f t="shared" si="125"/>
        <v>0</v>
      </c>
      <c r="B420" s="64">
        <f t="shared" si="123"/>
        <v>0</v>
      </c>
      <c r="C420" s="57">
        <f t="shared" si="136"/>
        <v>183</v>
      </c>
      <c r="F420" s="59">
        <f>IF(C420&lt;C$6,0,VLOOKUP(C420,index!$A:$M,13,0))</f>
        <v>0</v>
      </c>
      <c r="G420" s="57" t="str">
        <f t="shared" si="126"/>
        <v/>
      </c>
      <c r="H420" s="58" t="str">
        <f>IF(G420="I",$K420,IF(G420="II",$K420-SUM(H$8:H419),IF(G420="III",$K420-SUM(H$8:H419),IF(G420="IV",$K420-SUM(H$8:H419),IF(G420="V",1-SUM(H$8:H419)," ")))))</f>
        <v xml:space="preserve"> </v>
      </c>
      <c r="I420" s="66" t="str">
        <f t="shared" si="127"/>
        <v/>
      </c>
      <c r="L420" s="62" t="str">
        <f t="shared" si="124"/>
        <v xml:space="preserve"> </v>
      </c>
      <c r="P420" s="58" t="str">
        <f>IF(O420="Plus",$K420,IF(O420="Basis",$K420-SUM(P$8:P419),IF(O420="Breedte",$K420-SUM(P$8:P419),IF(O419="Breedte",1-SUM(P$8:P419)," "))))</f>
        <v xml:space="preserve"> </v>
      </c>
      <c r="Q420" s="56" t="str">
        <f t="shared" si="139"/>
        <v/>
      </c>
      <c r="R420" s="196">
        <f t="shared" si="128"/>
        <v>0</v>
      </c>
      <c r="S420" s="1">
        <f t="shared" si="137"/>
        <v>183</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183</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4">
        <f t="shared" si="125"/>
        <v>0</v>
      </c>
      <c r="B421" s="64">
        <f t="shared" si="123"/>
        <v>0</v>
      </c>
      <c r="C421" s="57">
        <f t="shared" si="136"/>
        <v>183</v>
      </c>
      <c r="F421" s="59">
        <f>IF(C421&lt;C$6,0,VLOOKUP(C421,index!$A:$M,13,0))</f>
        <v>0</v>
      </c>
      <c r="G421" s="57" t="str">
        <f t="shared" si="126"/>
        <v/>
      </c>
      <c r="H421" s="58" t="str">
        <f>IF(G421="I",$K421,IF(G421="II",$K421-SUM(H$8:H420),IF(G421="III",$K421-SUM(H$8:H420),IF(G421="IV",$K421-SUM(H$8:H420),IF(G421="V",1-SUM(H$8:H420)," ")))))</f>
        <v xml:space="preserve"> </v>
      </c>
      <c r="I421" s="66" t="str">
        <f t="shared" si="127"/>
        <v/>
      </c>
      <c r="L421" s="62" t="str">
        <f t="shared" si="124"/>
        <v xml:space="preserve"> </v>
      </c>
      <c r="P421" s="58" t="str">
        <f>IF(O421="Plus",$K421,IF(O421="Basis",$K421-SUM(P$8:P420),IF(O421="Breedte",$K421-SUM(P$8:P420),IF(O420="Breedte",1-SUM(P$8:P420)," "))))</f>
        <v xml:space="preserve"> </v>
      </c>
      <c r="Q421" s="56" t="str">
        <f t="shared" si="139"/>
        <v/>
      </c>
      <c r="R421" s="196">
        <f t="shared" si="128"/>
        <v>0</v>
      </c>
      <c r="S421" s="1">
        <f t="shared" si="137"/>
        <v>183</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183</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4">
        <f t="shared" si="125"/>
        <v>0</v>
      </c>
      <c r="B422" s="64">
        <f t="shared" si="123"/>
        <v>0</v>
      </c>
      <c r="C422" s="57">
        <f t="shared" si="136"/>
        <v>183</v>
      </c>
      <c r="F422" s="59">
        <f>IF(C422&lt;C$6,0,VLOOKUP(C422,index!$A:$M,13,0))</f>
        <v>0</v>
      </c>
      <c r="G422" s="57" t="str">
        <f t="shared" si="126"/>
        <v/>
      </c>
      <c r="H422" s="58" t="str">
        <f>IF(G422="I",$K422,IF(G422="II",$K422-SUM(H$8:H421),IF(G422="III",$K422-SUM(H$8:H421),IF(G422="IV",$K422-SUM(H$8:H421),IF(G422="V",1-SUM(H$8:H421)," ")))))</f>
        <v xml:space="preserve"> </v>
      </c>
      <c r="I422" s="66" t="str">
        <f t="shared" si="127"/>
        <v/>
      </c>
      <c r="L422" s="62" t="str">
        <f t="shared" si="124"/>
        <v xml:space="preserve"> </v>
      </c>
      <c r="P422" s="58" t="str">
        <f>IF(O422="Plus",$K422,IF(O422="Basis",$K422-SUM(P$8:P421),IF(O422="Breedte",$K422-SUM(P$8:P421),IF(O421="Breedte",1-SUM(P$8:P421)," "))))</f>
        <v xml:space="preserve"> </v>
      </c>
      <c r="Q422" s="56" t="str">
        <f t="shared" si="139"/>
        <v/>
      </c>
      <c r="R422" s="196">
        <f t="shared" si="128"/>
        <v>0</v>
      </c>
      <c r="S422" s="1">
        <f t="shared" si="137"/>
        <v>183</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183</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4">
        <f t="shared" si="125"/>
        <v>0</v>
      </c>
      <c r="B423" s="64">
        <f t="shared" si="123"/>
        <v>0</v>
      </c>
      <c r="C423" s="57">
        <f t="shared" si="136"/>
        <v>183</v>
      </c>
      <c r="F423" s="59">
        <f>IF(C423&lt;C$6,0,VLOOKUP(C423,index!$A:$M,13,0))</f>
        <v>0</v>
      </c>
      <c r="G423" s="57" t="str">
        <f t="shared" si="126"/>
        <v/>
      </c>
      <c r="H423" s="58" t="str">
        <f>IF(G423="I",$K423,IF(G423="II",$K423-SUM(H$8:H422),IF(G423="III",$K423-SUM(H$8:H422),IF(G423="IV",$K423-SUM(H$8:H422),IF(G423="V",1-SUM(H$8:H422)," ")))))</f>
        <v xml:space="preserve"> </v>
      </c>
      <c r="I423" s="66" t="str">
        <f t="shared" si="127"/>
        <v/>
      </c>
      <c r="L423" s="62" t="str">
        <f t="shared" si="124"/>
        <v xml:space="preserve"> </v>
      </c>
      <c r="P423" s="58" t="str">
        <f>IF(O423="Plus",$K423,IF(O423="Basis",$K423-SUM(P$8:P422),IF(O423="Breedte",$K423-SUM(P$8:P422),IF(O422="Breedte",1-SUM(P$8:P422)," "))))</f>
        <v xml:space="preserve"> </v>
      </c>
      <c r="Q423" s="56" t="str">
        <f t="shared" si="139"/>
        <v/>
      </c>
      <c r="R423" s="196">
        <f t="shared" si="128"/>
        <v>0</v>
      </c>
      <c r="S423" s="1">
        <f t="shared" si="137"/>
        <v>183</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183</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4">
        <f t="shared" si="125"/>
        <v>0</v>
      </c>
      <c r="B424" s="64">
        <f t="shared" si="123"/>
        <v>0</v>
      </c>
      <c r="C424" s="57">
        <f t="shared" si="136"/>
        <v>183</v>
      </c>
      <c r="F424" s="59">
        <f>IF(C424&lt;C$6,0,VLOOKUP(C424,index!$A:$M,13,0))</f>
        <v>0</v>
      </c>
      <c r="G424" s="57" t="str">
        <f t="shared" si="126"/>
        <v/>
      </c>
      <c r="H424" s="58" t="str">
        <f>IF(G424="I",$K424,IF(G424="II",$K424-SUM(H$8:H423),IF(G424="III",$K424-SUM(H$8:H423),IF(G424="IV",$K424-SUM(H$8:H423),IF(G424="V",1-SUM(H$8:H423)," ")))))</f>
        <v xml:space="preserve"> </v>
      </c>
      <c r="I424" s="66" t="str">
        <f t="shared" si="127"/>
        <v/>
      </c>
      <c r="L424" s="62" t="str">
        <f t="shared" si="124"/>
        <v xml:space="preserve"> </v>
      </c>
      <c r="P424" s="58" t="str">
        <f>IF(O424="Plus",$K424,IF(O424="Basis",$K424-SUM(P$8:P423),IF(O424="Breedte",$K424-SUM(P$8:P423),IF(O423="Breedte",1-SUM(P$8:P423)," "))))</f>
        <v xml:space="preserve"> </v>
      </c>
      <c r="Q424" s="56" t="str">
        <f t="shared" si="139"/>
        <v/>
      </c>
      <c r="R424" s="196">
        <f t="shared" si="128"/>
        <v>0</v>
      </c>
      <c r="S424" s="1">
        <f t="shared" si="137"/>
        <v>183</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183</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4">
        <f t="shared" si="125"/>
        <v>0</v>
      </c>
      <c r="B425" s="64">
        <f t="shared" si="123"/>
        <v>0</v>
      </c>
      <c r="C425" s="57">
        <f t="shared" si="136"/>
        <v>183</v>
      </c>
      <c r="F425" s="59">
        <f>IF(C425&lt;C$6,0,VLOOKUP(C425,index!$A:$M,13,0))</f>
        <v>0</v>
      </c>
      <c r="G425" s="57" t="str">
        <f t="shared" si="126"/>
        <v/>
      </c>
      <c r="H425" s="58" t="str">
        <f>IF(G425="I",$K425,IF(G425="II",$K425-SUM(H$8:H424),IF(G425="III",$K425-SUM(H$8:H424),IF(G425="IV",$K425-SUM(H$8:H424),IF(G425="V",1-SUM(H$8:H424)," ")))))</f>
        <v xml:space="preserve"> </v>
      </c>
      <c r="I425" s="66" t="str">
        <f t="shared" si="127"/>
        <v/>
      </c>
      <c r="L425" s="62" t="str">
        <f t="shared" si="124"/>
        <v xml:space="preserve"> </v>
      </c>
      <c r="P425" s="58" t="str">
        <f>IF(O425="Plus",$K425,IF(O425="Basis",$K425-SUM(P$8:P424),IF(O425="Breedte",$K425-SUM(P$8:P424),IF(O424="Breedte",1-SUM(P$8:P424)," "))))</f>
        <v xml:space="preserve"> </v>
      </c>
      <c r="Q425" s="56" t="str">
        <f t="shared" si="139"/>
        <v/>
      </c>
      <c r="R425" s="196">
        <f t="shared" si="128"/>
        <v>0</v>
      </c>
      <c r="S425" s="1">
        <f t="shared" si="137"/>
        <v>183</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183</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4">
        <f t="shared" si="125"/>
        <v>0</v>
      </c>
      <c r="B426" s="64">
        <f t="shared" si="123"/>
        <v>0</v>
      </c>
      <c r="C426" s="57">
        <f t="shared" si="136"/>
        <v>183</v>
      </c>
      <c r="F426" s="59">
        <f>IF(C426&lt;C$6,0,VLOOKUP(C426,index!$A:$M,13,0))</f>
        <v>0</v>
      </c>
      <c r="G426" s="57" t="str">
        <f t="shared" si="126"/>
        <v/>
      </c>
      <c r="H426" s="58" t="str">
        <f>IF(G426="I",$K426,IF(G426="II",$K426-SUM(H$8:H425),IF(G426="III",$K426-SUM(H$8:H425),IF(G426="IV",$K426-SUM(H$8:H425),IF(G426="V",1-SUM(H$8:H425)," ")))))</f>
        <v xml:space="preserve"> </v>
      </c>
      <c r="I426" s="66" t="str">
        <f t="shared" si="127"/>
        <v/>
      </c>
      <c r="L426" s="62" t="str">
        <f t="shared" si="124"/>
        <v xml:space="preserve"> </v>
      </c>
      <c r="P426" s="58" t="str">
        <f>IF(O426="Plus",$K426,IF(O426="Basis",$K426-SUM(P$8:P425),IF(O426="Breedte",$K426-SUM(P$8:P425),IF(O425="Breedte",1-SUM(P$8:P425)," "))))</f>
        <v xml:space="preserve"> </v>
      </c>
      <c r="Q426" s="56" t="str">
        <f t="shared" si="139"/>
        <v/>
      </c>
      <c r="R426" s="196">
        <f t="shared" si="128"/>
        <v>0</v>
      </c>
      <c r="S426" s="1">
        <f t="shared" si="137"/>
        <v>183</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183</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4">
        <f t="shared" si="125"/>
        <v>0</v>
      </c>
      <c r="B427" s="64">
        <f t="shared" si="123"/>
        <v>0</v>
      </c>
      <c r="C427" s="57">
        <f t="shared" si="136"/>
        <v>183</v>
      </c>
      <c r="F427" s="59">
        <f>IF(C427&lt;C$6,0,VLOOKUP(C427,index!$A:$M,13,0))</f>
        <v>0</v>
      </c>
      <c r="G427" s="57" t="str">
        <f t="shared" si="126"/>
        <v/>
      </c>
      <c r="H427" s="58" t="str">
        <f>IF(G427="I",$K427,IF(G427="II",$K427-SUM(H$8:H426),IF(G427="III",$K427-SUM(H$8:H426),IF(G427="IV",$K427-SUM(H$8:H426),IF(G427="V",1-SUM(H$8:H426)," ")))))</f>
        <v xml:space="preserve"> </v>
      </c>
      <c r="I427" s="66" t="str">
        <f t="shared" si="127"/>
        <v/>
      </c>
      <c r="L427" s="62" t="str">
        <f t="shared" si="124"/>
        <v xml:space="preserve"> </v>
      </c>
      <c r="P427" s="58" t="str">
        <f>IF(O427="Plus",$K427,IF(O427="Basis",$K427-SUM(P$8:P426),IF(O427="Breedte",$K427-SUM(P$8:P426),IF(O426="Breedte",1-SUM(P$8:P426)," "))))</f>
        <v xml:space="preserve"> </v>
      </c>
      <c r="Q427" s="56" t="str">
        <f t="shared" si="139"/>
        <v/>
      </c>
      <c r="R427" s="196">
        <f t="shared" si="128"/>
        <v>0</v>
      </c>
      <c r="S427" s="1">
        <f t="shared" si="137"/>
        <v>183</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183</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4">
        <f t="shared" si="125"/>
        <v>0</v>
      </c>
      <c r="B428" s="64">
        <f t="shared" si="123"/>
        <v>0</v>
      </c>
      <c r="C428" s="57">
        <f t="shared" si="136"/>
        <v>183</v>
      </c>
      <c r="F428" s="59">
        <f>IF(C428&lt;C$6,0,VLOOKUP(C428,index!$A:$M,13,0))</f>
        <v>0</v>
      </c>
      <c r="G428" s="57" t="str">
        <f t="shared" si="126"/>
        <v/>
      </c>
      <c r="H428" s="58" t="str">
        <f>IF(G428="I",$K428,IF(G428="II",$K428-SUM(H$8:H427),IF(G428="III",$K428-SUM(H$8:H427),IF(G428="IV",$K428-SUM(H$8:H427),IF(G428="V",1-SUM(H$8:H427)," ")))))</f>
        <v xml:space="preserve"> </v>
      </c>
      <c r="I428" s="66" t="str">
        <f t="shared" si="127"/>
        <v/>
      </c>
      <c r="L428" s="62" t="str">
        <f t="shared" si="124"/>
        <v xml:space="preserve"> </v>
      </c>
      <c r="P428" s="58" t="str">
        <f>IF(O428="Plus",$K428,IF(O428="Basis",$K428-SUM(P$8:P427),IF(O428="Breedte",$K428-SUM(P$8:P427),IF(O427="Breedte",1-SUM(P$8:P427)," "))))</f>
        <v xml:space="preserve"> </v>
      </c>
      <c r="Q428" s="56" t="str">
        <f t="shared" si="139"/>
        <v/>
      </c>
      <c r="R428" s="196">
        <f t="shared" si="128"/>
        <v>0</v>
      </c>
      <c r="S428" s="1">
        <f t="shared" si="137"/>
        <v>183</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183</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4">
        <f t="shared" si="125"/>
        <v>0</v>
      </c>
      <c r="B429" s="64">
        <f t="shared" si="123"/>
        <v>0</v>
      </c>
      <c r="C429" s="57">
        <f t="shared" si="136"/>
        <v>183</v>
      </c>
      <c r="F429" s="59">
        <f>IF(C429&lt;C$6,0,VLOOKUP(C429,index!$A:$M,13,0))</f>
        <v>0</v>
      </c>
      <c r="G429" s="57" t="str">
        <f t="shared" si="126"/>
        <v/>
      </c>
      <c r="H429" s="58" t="str">
        <f>IF(G429="I",$K429,IF(G429="II",$K429-SUM(H$8:H428),IF(G429="III",$K429-SUM(H$8:H428),IF(G429="IV",$K429-SUM(H$8:H428),IF(G429="V",1-SUM(H$8:H428)," ")))))</f>
        <v xml:space="preserve"> </v>
      </c>
      <c r="I429" s="66" t="str">
        <f t="shared" si="127"/>
        <v/>
      </c>
      <c r="L429" s="62" t="str">
        <f t="shared" si="124"/>
        <v xml:space="preserve"> </v>
      </c>
      <c r="P429" s="58" t="str">
        <f>IF(O429="Plus",$K429,IF(O429="Basis",$K429-SUM(P$8:P428),IF(O429="Breedte",$K429-SUM(P$8:P428),IF(O428="Breedte",1-SUM(P$8:P428)," "))))</f>
        <v xml:space="preserve"> </v>
      </c>
      <c r="Q429" s="56" t="str">
        <f t="shared" si="139"/>
        <v/>
      </c>
      <c r="R429" s="196">
        <f t="shared" si="128"/>
        <v>0</v>
      </c>
      <c r="S429" s="1">
        <f t="shared" si="137"/>
        <v>183</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183</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4">
        <f t="shared" si="125"/>
        <v>0</v>
      </c>
      <c r="B430" s="64">
        <f t="shared" si="123"/>
        <v>0</v>
      </c>
      <c r="C430" s="57">
        <f t="shared" si="136"/>
        <v>183</v>
      </c>
      <c r="F430" s="59">
        <f>IF(C430&lt;C$6,0,VLOOKUP(C430,index!$A:$M,13,0))</f>
        <v>0</v>
      </c>
      <c r="G430" s="57" t="str">
        <f t="shared" si="126"/>
        <v/>
      </c>
      <c r="H430" s="58" t="str">
        <f>IF(G430="I",$K430,IF(G430="II",$K430-SUM(H$8:H429),IF(G430="III",$K430-SUM(H$8:H429),IF(G430="IV",$K430-SUM(H$8:H429),IF(G430="V",1-SUM(H$8:H429)," ")))))</f>
        <v xml:space="preserve"> </v>
      </c>
      <c r="I430" s="66" t="str">
        <f t="shared" si="127"/>
        <v/>
      </c>
      <c r="L430" s="62" t="str">
        <f t="shared" si="124"/>
        <v xml:space="preserve"> </v>
      </c>
      <c r="P430" s="58" t="str">
        <f>IF(O430="Plus",$K430,IF(O430="Basis",$K430-SUM(P$8:P429),IF(O430="Breedte",$K430-SUM(P$8:P429),IF(O429="Breedte",1-SUM(P$8:P429)," "))))</f>
        <v xml:space="preserve"> </v>
      </c>
      <c r="Q430" s="56" t="str">
        <f t="shared" si="139"/>
        <v/>
      </c>
      <c r="R430" s="196">
        <f t="shared" si="128"/>
        <v>0</v>
      </c>
      <c r="S430" s="1">
        <f t="shared" si="137"/>
        <v>183</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183</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4">
        <f t="shared" si="125"/>
        <v>0</v>
      </c>
      <c r="B431" s="64">
        <f t="shared" si="123"/>
        <v>0</v>
      </c>
      <c r="C431" s="57">
        <f t="shared" si="136"/>
        <v>183</v>
      </c>
      <c r="F431" s="59">
        <f>IF(C431&lt;C$6,0,VLOOKUP(C431,index!$A:$M,13,0))</f>
        <v>0</v>
      </c>
      <c r="G431" s="57" t="str">
        <f t="shared" si="126"/>
        <v/>
      </c>
      <c r="H431" s="58" t="str">
        <f>IF(G431="I",$K431,IF(G431="II",$K431-SUM(H$8:H430),IF(G431="III",$K431-SUM(H$8:H430),IF(G431="IV",$K431-SUM(H$8:H430),IF(G431="V",1-SUM(H$8:H430)," ")))))</f>
        <v xml:space="preserve"> </v>
      </c>
      <c r="I431" s="66" t="str">
        <f t="shared" si="127"/>
        <v/>
      </c>
      <c r="L431" s="62" t="str">
        <f t="shared" si="124"/>
        <v xml:space="preserve"> </v>
      </c>
      <c r="P431" s="58" t="str">
        <f>IF(O431="Plus",$K431,IF(O431="Basis",$K431-SUM(P$8:P430),IF(O431="Breedte",$K431-SUM(P$8:P430),IF(O430="Breedte",1-SUM(P$8:P430)," "))))</f>
        <v xml:space="preserve"> </v>
      </c>
      <c r="Q431" s="56" t="str">
        <f t="shared" si="139"/>
        <v/>
      </c>
      <c r="R431" s="196">
        <f t="shared" si="128"/>
        <v>0</v>
      </c>
      <c r="S431" s="1">
        <f t="shared" si="137"/>
        <v>183</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183</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4">
        <f t="shared" si="125"/>
        <v>0</v>
      </c>
      <c r="B432" s="64">
        <f t="shared" si="123"/>
        <v>0</v>
      </c>
      <c r="C432" s="57">
        <f t="shared" si="136"/>
        <v>183</v>
      </c>
      <c r="F432" s="59">
        <f>IF(C432&lt;C$6,0,VLOOKUP(C432,index!$A:$M,13,0))</f>
        <v>0</v>
      </c>
      <c r="G432" s="57" t="str">
        <f t="shared" si="126"/>
        <v/>
      </c>
      <c r="H432" s="58" t="str">
        <f>IF(G432="I",$K432,IF(G432="II",$K432-SUM(H$8:H431),IF(G432="III",$K432-SUM(H$8:H431),IF(G432="IV",$K432-SUM(H$8:H431),IF(G432="V",1-SUM(H$8:H431)," ")))))</f>
        <v xml:space="preserve"> </v>
      </c>
      <c r="I432" s="66" t="str">
        <f t="shared" si="127"/>
        <v/>
      </c>
      <c r="L432" s="62" t="str">
        <f t="shared" si="124"/>
        <v xml:space="preserve"> </v>
      </c>
      <c r="P432" s="58" t="str">
        <f>IF(O432="Plus",$K432,IF(O432="Basis",$K432-SUM(P$8:P431),IF(O432="Breedte",$K432-SUM(P$8:P431),IF(O431="Breedte",1-SUM(P$8:P431)," "))))</f>
        <v xml:space="preserve"> </v>
      </c>
      <c r="Q432" s="56" t="str">
        <f t="shared" si="139"/>
        <v/>
      </c>
      <c r="R432" s="196">
        <f t="shared" si="128"/>
        <v>0</v>
      </c>
      <c r="S432" s="1">
        <f t="shared" si="137"/>
        <v>183</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183</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4">
        <f t="shared" si="125"/>
        <v>0</v>
      </c>
      <c r="B433" s="64">
        <f t="shared" si="123"/>
        <v>0</v>
      </c>
      <c r="C433" s="57">
        <f t="shared" si="136"/>
        <v>183</v>
      </c>
      <c r="F433" s="59">
        <f>IF(C433&lt;C$6,0,VLOOKUP(C433,index!$A:$M,13,0))</f>
        <v>0</v>
      </c>
      <c r="G433" s="57" t="str">
        <f t="shared" si="126"/>
        <v/>
      </c>
      <c r="H433" s="58" t="str">
        <f>IF(G433="I",$K433,IF(G433="II",$K433-SUM(H$8:H432),IF(G433="III",$K433-SUM(H$8:H432),IF(G433="IV",$K433-SUM(H$8:H432),IF(G433="V",1-SUM(H$8:H432)," ")))))</f>
        <v xml:space="preserve"> </v>
      </c>
      <c r="I433" s="66" t="str">
        <f t="shared" si="127"/>
        <v/>
      </c>
      <c r="L433" s="62" t="str">
        <f t="shared" si="124"/>
        <v xml:space="preserve"> </v>
      </c>
      <c r="P433" s="58" t="str">
        <f>IF(O433="Plus",$K433,IF(O433="Basis",$K433-SUM(P$8:P432),IF(O433="Breedte",$K433-SUM(P$8:P432),IF(O432="Breedte",1-SUM(P$8:P432)," "))))</f>
        <v xml:space="preserve"> </v>
      </c>
      <c r="Q433" s="56" t="str">
        <f t="shared" si="139"/>
        <v/>
      </c>
      <c r="R433" s="196">
        <f t="shared" si="128"/>
        <v>0</v>
      </c>
      <c r="S433" s="1">
        <f t="shared" si="137"/>
        <v>183</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183</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4">
        <f t="shared" si="125"/>
        <v>0</v>
      </c>
      <c r="B434" s="64">
        <f t="shared" si="123"/>
        <v>0</v>
      </c>
      <c r="C434" s="57">
        <f t="shared" si="136"/>
        <v>183</v>
      </c>
      <c r="F434" s="59">
        <f>IF(C434&lt;C$6,0,VLOOKUP(C434,index!$A:$M,13,0))</f>
        <v>0</v>
      </c>
      <c r="G434" s="57" t="str">
        <f t="shared" si="126"/>
        <v/>
      </c>
      <c r="H434" s="58" t="str">
        <f>IF(G434="I",$K434,IF(G434="II",$K434-SUM(H$8:H433),IF(G434="III",$K434-SUM(H$8:H433),IF(G434="IV",$K434-SUM(H$8:H433),IF(G434="V",1-SUM(H$8:H433)," ")))))</f>
        <v xml:space="preserve"> </v>
      </c>
      <c r="I434" s="66" t="str">
        <f t="shared" si="127"/>
        <v/>
      </c>
      <c r="L434" s="62" t="str">
        <f t="shared" si="124"/>
        <v xml:space="preserve"> </v>
      </c>
      <c r="P434" s="58" t="str">
        <f>IF(O434="Plus",$K434,IF(O434="Basis",$K434-SUM(P$8:P433),IF(O434="Breedte",$K434-SUM(P$8:P433),IF(O433="Breedte",1-SUM(P$8:P433)," "))))</f>
        <v xml:space="preserve"> </v>
      </c>
      <c r="Q434" s="56" t="str">
        <f t="shared" si="139"/>
        <v/>
      </c>
      <c r="R434" s="196">
        <f t="shared" si="128"/>
        <v>0</v>
      </c>
      <c r="S434" s="1">
        <f t="shared" si="137"/>
        <v>183</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183</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4">
        <f t="shared" si="125"/>
        <v>0</v>
      </c>
      <c r="B435" s="64">
        <f t="shared" si="123"/>
        <v>0</v>
      </c>
      <c r="C435" s="57">
        <f t="shared" si="136"/>
        <v>183</v>
      </c>
      <c r="F435" s="59">
        <f>IF(C435&lt;C$6,0,VLOOKUP(C435,index!$A:$M,13,0))</f>
        <v>0</v>
      </c>
      <c r="G435" s="57" t="str">
        <f t="shared" si="126"/>
        <v/>
      </c>
      <c r="H435" s="58" t="str">
        <f>IF(G435="I",$K435,IF(G435="II",$K435-SUM(H$8:H434),IF(G435="III",$K435-SUM(H$8:H434),IF(G435="IV",$K435-SUM(H$8:H434),IF(G435="V",1-SUM(H$8:H434)," ")))))</f>
        <v xml:space="preserve"> </v>
      </c>
      <c r="I435" s="66" t="str">
        <f t="shared" si="127"/>
        <v/>
      </c>
      <c r="L435" s="62" t="str">
        <f t="shared" si="124"/>
        <v xml:space="preserve"> </v>
      </c>
      <c r="P435" s="58" t="str">
        <f>IF(O435="Plus",$K435,IF(O435="Basis",$K435-SUM(P$8:P434),IF(O435="Breedte",$K435-SUM(P$8:P434),IF(O434="Breedte",1-SUM(P$8:P434)," "))))</f>
        <v xml:space="preserve"> </v>
      </c>
      <c r="Q435" s="56" t="str">
        <f t="shared" si="139"/>
        <v/>
      </c>
      <c r="R435" s="196">
        <f t="shared" si="128"/>
        <v>0</v>
      </c>
      <c r="S435" s="1">
        <f t="shared" si="137"/>
        <v>183</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183</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4">
        <f t="shared" si="125"/>
        <v>0</v>
      </c>
      <c r="B436" s="64">
        <f t="shared" si="123"/>
        <v>0</v>
      </c>
      <c r="C436" s="57">
        <f t="shared" si="136"/>
        <v>183</v>
      </c>
      <c r="F436" s="59">
        <f>IF(C436&lt;C$6,0,VLOOKUP(C436,index!$A:$M,13,0))</f>
        <v>0</v>
      </c>
      <c r="G436" s="57" t="str">
        <f t="shared" si="126"/>
        <v/>
      </c>
      <c r="H436" s="58" t="str">
        <f>IF(G436="I",$K436,IF(G436="II",$K436-SUM(H$8:H435),IF(G436="III",$K436-SUM(H$8:H435),IF(G436="IV",$K436-SUM(H$8:H435),IF(G436="V",1-SUM(H$8:H435)," ")))))</f>
        <v xml:space="preserve"> </v>
      </c>
      <c r="I436" s="66" t="str">
        <f t="shared" si="127"/>
        <v/>
      </c>
      <c r="L436" s="62" t="str">
        <f t="shared" si="124"/>
        <v xml:space="preserve"> </v>
      </c>
      <c r="P436" s="58" t="str">
        <f>IF(O436="Plus",$K436,IF(O436="Basis",$K436-SUM(P$8:P435),IF(O436="Breedte",$K436-SUM(P$8:P435),IF(O435="Breedte",1-SUM(P$8:P435)," "))))</f>
        <v xml:space="preserve"> </v>
      </c>
      <c r="Q436" s="56" t="str">
        <f t="shared" si="139"/>
        <v/>
      </c>
      <c r="R436" s="196">
        <f t="shared" si="128"/>
        <v>0</v>
      </c>
      <c r="S436" s="1">
        <f t="shared" si="137"/>
        <v>183</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183</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4">
        <f t="shared" si="125"/>
        <v>0</v>
      </c>
      <c r="B437" s="64">
        <f t="shared" si="123"/>
        <v>0</v>
      </c>
      <c r="C437" s="57">
        <f t="shared" si="136"/>
        <v>183</v>
      </c>
      <c r="F437" s="59">
        <f>IF(C437&lt;C$6,0,VLOOKUP(C437,index!$A:$M,13,0))</f>
        <v>0</v>
      </c>
      <c r="G437" s="57" t="str">
        <f t="shared" si="126"/>
        <v/>
      </c>
      <c r="H437" s="58" t="str">
        <f>IF(G437="I",$K437,IF(G437="II",$K437-SUM(H$8:H436),IF(G437="III",$K437-SUM(H$8:H436),IF(G437="IV",$K437-SUM(H$8:H436),IF(G437="V",1-SUM(H$8:H436)," ")))))</f>
        <v xml:space="preserve"> </v>
      </c>
      <c r="I437" s="66" t="str">
        <f t="shared" si="127"/>
        <v/>
      </c>
      <c r="L437" s="62" t="str">
        <f t="shared" si="124"/>
        <v xml:space="preserve"> </v>
      </c>
      <c r="P437" s="58" t="str">
        <f>IF(O437="Plus",$K437,IF(O437="Basis",$K437-SUM(P$8:P436),IF(O437="Breedte",$K437-SUM(P$8:P436),IF(O436="Breedte",1-SUM(P$8:P436)," "))))</f>
        <v xml:space="preserve"> </v>
      </c>
      <c r="Q437" s="56" t="str">
        <f t="shared" si="139"/>
        <v/>
      </c>
      <c r="R437" s="196">
        <f t="shared" si="128"/>
        <v>0</v>
      </c>
      <c r="S437" s="1">
        <f t="shared" si="137"/>
        <v>183</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183</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4">
        <f t="shared" si="125"/>
        <v>0</v>
      </c>
      <c r="B438" s="64">
        <f t="shared" si="123"/>
        <v>0</v>
      </c>
      <c r="C438" s="57">
        <f t="shared" si="136"/>
        <v>183</v>
      </c>
      <c r="F438" s="59">
        <f>IF(C438&lt;C$6,0,VLOOKUP(C438,index!$A:$M,13,0))</f>
        <v>0</v>
      </c>
      <c r="G438" s="57" t="str">
        <f t="shared" si="126"/>
        <v/>
      </c>
      <c r="H438" s="58" t="str">
        <f>IF(G438="I",$K438,IF(G438="II",$K438-SUM(H$8:H437),IF(G438="III",$K438-SUM(H$8:H437),IF(G438="IV",$K438-SUM(H$8:H437),IF(G438="V",1-SUM(H$8:H437)," ")))))</f>
        <v xml:space="preserve"> </v>
      </c>
      <c r="I438" s="66" t="str">
        <f t="shared" si="127"/>
        <v/>
      </c>
      <c r="L438" s="62" t="str">
        <f t="shared" si="124"/>
        <v xml:space="preserve"> </v>
      </c>
      <c r="P438" s="58" t="str">
        <f>IF(O438="Plus",$K438,IF(O438="Basis",$K438-SUM(P$8:P437),IF(O438="Breedte",$K438-SUM(P$8:P437),IF(O437="Breedte",1-SUM(P$8:P437)," "))))</f>
        <v xml:space="preserve"> </v>
      </c>
      <c r="Q438" s="56" t="str">
        <f t="shared" si="139"/>
        <v/>
      </c>
      <c r="R438" s="196">
        <f t="shared" si="128"/>
        <v>0</v>
      </c>
      <c r="S438" s="1">
        <f t="shared" si="137"/>
        <v>183</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183</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4">
        <f t="shared" si="125"/>
        <v>0</v>
      </c>
      <c r="B439" s="64">
        <f t="shared" si="123"/>
        <v>0</v>
      </c>
      <c r="C439" s="57">
        <f t="shared" si="136"/>
        <v>183</v>
      </c>
      <c r="F439" s="59">
        <f>IF(C439&lt;C$6,0,VLOOKUP(C439,index!$A:$M,13,0))</f>
        <v>0</v>
      </c>
      <c r="G439" s="57" t="str">
        <f t="shared" si="126"/>
        <v/>
      </c>
      <c r="H439" s="58" t="str">
        <f>IF(G439="I",$K439,IF(G439="II",$K439-SUM(H$8:H438),IF(G439="III",$K439-SUM(H$8:H438),IF(G439="IV",$K439-SUM(H$8:H438),IF(G439="V",1-SUM(H$8:H438)," ")))))</f>
        <v xml:space="preserve"> </v>
      </c>
      <c r="I439" s="66" t="str">
        <f t="shared" si="127"/>
        <v/>
      </c>
      <c r="L439" s="62" t="str">
        <f t="shared" si="124"/>
        <v xml:space="preserve"> </v>
      </c>
      <c r="P439" s="58" t="str">
        <f>IF(O439="Plus",$K439,IF(O439="Basis",$K439-SUM(P$8:P438),IF(O439="Breedte",$K439-SUM(P$8:P438),IF(O438="Breedte",1-SUM(P$8:P438)," "))))</f>
        <v xml:space="preserve"> </v>
      </c>
      <c r="Q439" s="56" t="str">
        <f t="shared" si="139"/>
        <v/>
      </c>
      <c r="R439" s="196">
        <f t="shared" si="128"/>
        <v>0</v>
      </c>
      <c r="S439" s="1">
        <f t="shared" si="137"/>
        <v>183</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183</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4">
        <f t="shared" si="125"/>
        <v>0</v>
      </c>
      <c r="B440" s="64">
        <f t="shared" si="123"/>
        <v>0</v>
      </c>
      <c r="C440" s="57">
        <f t="shared" si="136"/>
        <v>183</v>
      </c>
      <c r="F440" s="59">
        <f>IF(C440&lt;C$6,0,VLOOKUP(C440,index!$A:$M,13,0))</f>
        <v>0</v>
      </c>
      <c r="G440" s="57" t="str">
        <f t="shared" si="126"/>
        <v/>
      </c>
      <c r="H440" s="58" t="str">
        <f>IF(G440="I",$K440,IF(G440="II",$K440-SUM(H$8:H439),IF(G440="III",$K440-SUM(H$8:H439),IF(G440="IV",$K440-SUM(H$8:H439),IF(G440="V",1-SUM(H$8:H439)," ")))))</f>
        <v xml:space="preserve"> </v>
      </c>
      <c r="I440" s="66" t="str">
        <f t="shared" si="127"/>
        <v/>
      </c>
      <c r="L440" s="62" t="str">
        <f t="shared" si="124"/>
        <v xml:space="preserve"> </v>
      </c>
      <c r="P440" s="58" t="str">
        <f>IF(O440="Plus",$K440,IF(O440="Basis",$K440-SUM(P$8:P439),IF(O440="Breedte",$K440-SUM(P$8:P439),IF(O439="Breedte",1-SUM(P$8:P439)," "))))</f>
        <v xml:space="preserve"> </v>
      </c>
      <c r="Q440" s="56" t="str">
        <f t="shared" si="139"/>
        <v/>
      </c>
      <c r="R440" s="196">
        <f t="shared" si="128"/>
        <v>0</v>
      </c>
      <c r="S440" s="1">
        <f t="shared" si="137"/>
        <v>183</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183</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4">
        <f t="shared" si="125"/>
        <v>0</v>
      </c>
      <c r="B441" s="64">
        <f t="shared" si="123"/>
        <v>0</v>
      </c>
      <c r="C441" s="57">
        <f t="shared" si="136"/>
        <v>183</v>
      </c>
      <c r="F441" s="59">
        <f>IF(C441&lt;C$6,0,VLOOKUP(C441,index!$A:$M,13,0))</f>
        <v>0</v>
      </c>
      <c r="G441" s="57" t="str">
        <f t="shared" si="126"/>
        <v/>
      </c>
      <c r="H441" s="58" t="str">
        <f>IF(G441="I",$K441,IF(G441="II",$K441-SUM(H$8:H440),IF(G441="III",$K441-SUM(H$8:H440),IF(G441="IV",$K441-SUM(H$8:H440),IF(G441="V",1-SUM(H$8:H440)," ")))))</f>
        <v xml:space="preserve"> </v>
      </c>
      <c r="I441" s="66" t="str">
        <f t="shared" si="127"/>
        <v/>
      </c>
      <c r="L441" s="62" t="str">
        <f t="shared" si="124"/>
        <v xml:space="preserve"> </v>
      </c>
      <c r="P441" s="58" t="str">
        <f>IF(O441="Plus",$K441,IF(O441="Basis",$K441-SUM(P$8:P440),IF(O441="Breedte",$K441-SUM(P$8:P440),IF(O440="Breedte",1-SUM(P$8:P440)," "))))</f>
        <v xml:space="preserve"> </v>
      </c>
      <c r="Q441" s="56" t="str">
        <f t="shared" si="139"/>
        <v/>
      </c>
      <c r="R441" s="196">
        <f t="shared" si="128"/>
        <v>0</v>
      </c>
      <c r="S441" s="1">
        <f t="shared" si="137"/>
        <v>183</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183</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4">
        <f t="shared" si="125"/>
        <v>0</v>
      </c>
      <c r="B442" s="64">
        <f t="shared" si="123"/>
        <v>0</v>
      </c>
      <c r="C442" s="57">
        <f t="shared" si="136"/>
        <v>183</v>
      </c>
      <c r="F442" s="59">
        <f>IF(C442&lt;C$6,0,VLOOKUP(C442,index!$A:$M,13,0))</f>
        <v>0</v>
      </c>
      <c r="G442" s="57" t="str">
        <f t="shared" si="126"/>
        <v/>
      </c>
      <c r="H442" s="58" t="str">
        <f>IF(G442="I",$K442,IF(G442="II",$K442-SUM(H$8:H441),IF(G442="III",$K442-SUM(H$8:H441),IF(G442="IV",$K442-SUM(H$8:H441),IF(G442="V",1-SUM(H$8:H441)," ")))))</f>
        <v xml:space="preserve"> </v>
      </c>
      <c r="I442" s="66" t="str">
        <f t="shared" si="127"/>
        <v/>
      </c>
      <c r="L442" s="62" t="str">
        <f t="shared" si="124"/>
        <v xml:space="preserve"> </v>
      </c>
      <c r="P442" s="58" t="str">
        <f>IF(O442="Plus",$K442,IF(O442="Basis",$K442-SUM(P$8:P441),IF(O442="Breedte",$K442-SUM(P$8:P441),IF(O441="Breedte",1-SUM(P$8:P441)," "))))</f>
        <v xml:space="preserve"> </v>
      </c>
      <c r="Q442" s="56" t="str">
        <f t="shared" si="139"/>
        <v/>
      </c>
      <c r="R442" s="196">
        <f t="shared" si="128"/>
        <v>0</v>
      </c>
      <c r="S442" s="1">
        <f t="shared" si="137"/>
        <v>183</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183</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4">
        <f t="shared" si="125"/>
        <v>0</v>
      </c>
      <c r="B443" s="64">
        <f t="shared" si="123"/>
        <v>0</v>
      </c>
      <c r="C443" s="57">
        <f t="shared" si="136"/>
        <v>183</v>
      </c>
      <c r="F443" s="59">
        <f>IF(C443&lt;C$6,0,VLOOKUP(C443,index!$A:$M,13,0))</f>
        <v>0</v>
      </c>
      <c r="G443" s="57" t="str">
        <f t="shared" si="126"/>
        <v/>
      </c>
      <c r="H443" s="58" t="str">
        <f>IF(G443="I",$K443,IF(G443="II",$K443-SUM(H$8:H442),IF(G443="III",$K443-SUM(H$8:H442),IF(G443="IV",$K443-SUM(H$8:H442),IF(G443="V",1-SUM(H$8:H442)," ")))))</f>
        <v xml:space="preserve"> </v>
      </c>
      <c r="I443" s="66" t="str">
        <f t="shared" si="127"/>
        <v/>
      </c>
      <c r="L443" s="62" t="str">
        <f t="shared" si="124"/>
        <v xml:space="preserve"> </v>
      </c>
      <c r="P443" s="58" t="str">
        <f>IF(O443="Plus",$K443,IF(O443="Basis",$K443-SUM(P$8:P442),IF(O443="Breedte",$K443-SUM(P$8:P442),IF(O442="Breedte",1-SUM(P$8:P442)," "))))</f>
        <v xml:space="preserve"> </v>
      </c>
      <c r="Q443" s="56" t="str">
        <f t="shared" si="139"/>
        <v/>
      </c>
      <c r="R443" s="196">
        <f t="shared" si="128"/>
        <v>0</v>
      </c>
      <c r="S443" s="1">
        <f t="shared" si="137"/>
        <v>183</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183</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4">
        <f t="shared" si="125"/>
        <v>0</v>
      </c>
      <c r="B444" s="64">
        <f t="shared" si="123"/>
        <v>0</v>
      </c>
      <c r="C444" s="57">
        <f t="shared" si="136"/>
        <v>183</v>
      </c>
      <c r="F444" s="59">
        <f>IF(C444&lt;C$6,0,VLOOKUP(C444,index!$A:$M,13,0))</f>
        <v>0</v>
      </c>
      <c r="G444" s="57" t="str">
        <f t="shared" si="126"/>
        <v/>
      </c>
      <c r="H444" s="58" t="str">
        <f>IF(G444="I",$K444,IF(G444="II",$K444-SUM(H$8:H443),IF(G444="III",$K444-SUM(H$8:H443),IF(G444="IV",$K444-SUM(H$8:H443),IF(G444="V",1-SUM(H$8:H443)," ")))))</f>
        <v xml:space="preserve"> </v>
      </c>
      <c r="I444" s="66" t="str">
        <f t="shared" si="127"/>
        <v/>
      </c>
      <c r="L444" s="62" t="str">
        <f t="shared" si="124"/>
        <v xml:space="preserve"> </v>
      </c>
      <c r="P444" s="58" t="str">
        <f>IF(O444="Plus",$K444,IF(O444="Basis",$K444-SUM(P$8:P443),IF(O444="Breedte",$K444-SUM(P$8:P443),IF(O443="Breedte",1-SUM(P$8:P443)," "))))</f>
        <v xml:space="preserve"> </v>
      </c>
      <c r="Q444" s="56" t="str">
        <f t="shared" si="139"/>
        <v/>
      </c>
      <c r="R444" s="196">
        <f t="shared" si="128"/>
        <v>0</v>
      </c>
      <c r="S444" s="1">
        <f t="shared" si="137"/>
        <v>183</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183</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4">
        <f t="shared" si="125"/>
        <v>0</v>
      </c>
      <c r="B445" s="64">
        <f t="shared" si="123"/>
        <v>0</v>
      </c>
      <c r="C445" s="57">
        <f t="shared" si="136"/>
        <v>183</v>
      </c>
      <c r="F445" s="59">
        <f>IF(C445&lt;C$6,0,VLOOKUP(C445,index!$A:$M,13,0))</f>
        <v>0</v>
      </c>
      <c r="G445" s="57" t="str">
        <f t="shared" si="126"/>
        <v/>
      </c>
      <c r="H445" s="58" t="str">
        <f>IF(G445="I",$K445,IF(G445="II",$K445-SUM(H$8:H444),IF(G445="III",$K445-SUM(H$8:H444),IF(G445="IV",$K445-SUM(H$8:H444),IF(G445="V",1-SUM(H$8:H444)," ")))))</f>
        <v xml:space="preserve"> </v>
      </c>
      <c r="I445" s="66" t="str">
        <f t="shared" si="127"/>
        <v/>
      </c>
      <c r="L445" s="62" t="str">
        <f t="shared" si="124"/>
        <v xml:space="preserve"> </v>
      </c>
      <c r="P445" s="58" t="str">
        <f>IF(O445="Plus",$K445,IF(O445="Basis",$K445-SUM(P$8:P444),IF(O445="Breedte",$K445-SUM(P$8:P444),IF(O444="Breedte",1-SUM(P$8:P444)," "))))</f>
        <v xml:space="preserve"> </v>
      </c>
      <c r="Q445" s="56" t="str">
        <f t="shared" si="139"/>
        <v/>
      </c>
      <c r="R445" s="196">
        <f t="shared" si="128"/>
        <v>0</v>
      </c>
      <c r="S445" s="1">
        <f t="shared" si="137"/>
        <v>183</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183</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4">
        <f t="shared" si="125"/>
        <v>0</v>
      </c>
      <c r="B446" s="64">
        <f t="shared" si="123"/>
        <v>0</v>
      </c>
      <c r="C446" s="57">
        <f t="shared" si="136"/>
        <v>183</v>
      </c>
      <c r="F446" s="59">
        <f>IF(C446&lt;C$6,0,VLOOKUP(C446,index!$A:$M,13,0))</f>
        <v>0</v>
      </c>
      <c r="G446" s="57" t="str">
        <f t="shared" si="126"/>
        <v/>
      </c>
      <c r="H446" s="58" t="str">
        <f>IF(G446="I",$K446,IF(G446="II",$K446-SUM(H$8:H445),IF(G446="III",$K446-SUM(H$8:H445),IF(G446="IV",$K446-SUM(H$8:H445),IF(G446="V",1-SUM(H$8:H445)," ")))))</f>
        <v xml:space="preserve"> </v>
      </c>
      <c r="I446" s="66" t="str">
        <f t="shared" si="127"/>
        <v/>
      </c>
      <c r="L446" s="62" t="str">
        <f t="shared" si="124"/>
        <v xml:space="preserve"> </v>
      </c>
      <c r="P446" s="58" t="str">
        <f>IF(O446="Plus",$K446,IF(O446="Basis",$K446-SUM(P$8:P445),IF(O446="Breedte",$K446-SUM(P$8:P445),IF(O445="Breedte",1-SUM(P$8:P445)," "))))</f>
        <v xml:space="preserve"> </v>
      </c>
      <c r="Q446" s="56" t="str">
        <f t="shared" si="139"/>
        <v/>
      </c>
      <c r="R446" s="196">
        <f t="shared" si="128"/>
        <v>0</v>
      </c>
      <c r="S446" s="1">
        <f t="shared" si="137"/>
        <v>183</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183</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4">
        <f t="shared" si="125"/>
        <v>0</v>
      </c>
      <c r="B447" s="64">
        <f t="shared" si="123"/>
        <v>0</v>
      </c>
      <c r="C447" s="57">
        <f t="shared" si="136"/>
        <v>183</v>
      </c>
      <c r="F447" s="59">
        <f>IF(C447&lt;C$6,0,VLOOKUP(C447,index!$A:$M,13,0))</f>
        <v>0</v>
      </c>
      <c r="G447" s="57" t="str">
        <f t="shared" si="126"/>
        <v/>
      </c>
      <c r="H447" s="58" t="str">
        <f>IF(G447="I",$K447,IF(G447="II",$K447-SUM(H$8:H446),IF(G447="III",$K447-SUM(H$8:H446),IF(G447="IV",$K447-SUM(H$8:H446),IF(G447="V",1-SUM(H$8:H446)," ")))))</f>
        <v xml:space="preserve"> </v>
      </c>
      <c r="I447" s="66" t="str">
        <f t="shared" si="127"/>
        <v/>
      </c>
      <c r="L447" s="62" t="str">
        <f t="shared" si="124"/>
        <v xml:space="preserve"> </v>
      </c>
      <c r="P447" s="58" t="str">
        <f>IF(O447="Plus",$K447,IF(O447="Basis",$K447-SUM(P$8:P446),IF(O447="Breedte",$K447-SUM(P$8:P446),IF(O446="Breedte",1-SUM(P$8:P446)," "))))</f>
        <v xml:space="preserve"> </v>
      </c>
      <c r="Q447" s="56" t="str">
        <f t="shared" si="139"/>
        <v/>
      </c>
      <c r="R447" s="196">
        <f t="shared" si="128"/>
        <v>0</v>
      </c>
      <c r="S447" s="1">
        <f t="shared" si="137"/>
        <v>183</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183</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4">
        <f t="shared" si="125"/>
        <v>0</v>
      </c>
      <c r="B448" s="64">
        <f t="shared" si="123"/>
        <v>0</v>
      </c>
      <c r="C448" s="57">
        <f t="shared" si="136"/>
        <v>183</v>
      </c>
      <c r="F448" s="59">
        <f>IF(C448&lt;C$6,0,VLOOKUP(C448,index!$A:$M,13,0))</f>
        <v>0</v>
      </c>
      <c r="G448" s="57" t="str">
        <f t="shared" si="126"/>
        <v/>
      </c>
      <c r="H448" s="58" t="str">
        <f>IF(G448="I",$K448,IF(G448="II",$K448-SUM(H$8:H447),IF(G448="III",$K448-SUM(H$8:H447),IF(G448="IV",$K448-SUM(H$8:H447),IF(G448="V",1-SUM(H$8:H447)," ")))))</f>
        <v xml:space="preserve"> </v>
      </c>
      <c r="I448" s="66" t="str">
        <f t="shared" si="127"/>
        <v/>
      </c>
      <c r="L448" s="62" t="str">
        <f t="shared" si="124"/>
        <v xml:space="preserve"> </v>
      </c>
      <c r="P448" s="58" t="str">
        <f>IF(O448="Plus",$K448,IF(O448="Basis",$K448-SUM(P$8:P447),IF(O448="Breedte",$K448-SUM(P$8:P447),IF(O447="Breedte",1-SUM(P$8:P447)," "))))</f>
        <v xml:space="preserve"> </v>
      </c>
      <c r="Q448" s="56" t="str">
        <f t="shared" si="139"/>
        <v/>
      </c>
      <c r="R448" s="196">
        <f t="shared" si="128"/>
        <v>0</v>
      </c>
      <c r="S448" s="1">
        <f t="shared" si="137"/>
        <v>183</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183</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4">
        <f t="shared" si="125"/>
        <v>0</v>
      </c>
      <c r="B449" s="64">
        <f t="shared" si="123"/>
        <v>0</v>
      </c>
      <c r="C449" s="57">
        <f t="shared" si="136"/>
        <v>183</v>
      </c>
      <c r="F449" s="59">
        <f>IF(C449&lt;C$6,0,VLOOKUP(C449,index!$A:$M,13,0))</f>
        <v>0</v>
      </c>
      <c r="G449" s="57" t="str">
        <f t="shared" si="126"/>
        <v/>
      </c>
      <c r="H449" s="58" t="str">
        <f>IF(G449="I",$K449,IF(G449="II",$K449-SUM(H$8:H448),IF(G449="III",$K449-SUM(H$8:H448),IF(G449="IV",$K449-SUM(H$8:H448),IF(G449="V",1-SUM(H$8:H448)," ")))))</f>
        <v xml:space="preserve"> </v>
      </c>
      <c r="I449" s="66" t="str">
        <f t="shared" si="127"/>
        <v/>
      </c>
      <c r="L449" s="62" t="str">
        <f t="shared" si="124"/>
        <v xml:space="preserve"> </v>
      </c>
      <c r="P449" s="58" t="str">
        <f>IF(O449="Plus",$K449,IF(O449="Basis",$K449-SUM(P$8:P448),IF(O449="Breedte",$K449-SUM(P$8:P448),IF(O448="Breedte",1-SUM(P$8:P448)," "))))</f>
        <v xml:space="preserve"> </v>
      </c>
      <c r="Q449" s="56" t="str">
        <f t="shared" si="139"/>
        <v/>
      </c>
      <c r="R449" s="196">
        <f t="shared" si="128"/>
        <v>0</v>
      </c>
      <c r="S449" s="1">
        <f t="shared" si="137"/>
        <v>183</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183</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4">
        <f t="shared" si="125"/>
        <v>0</v>
      </c>
      <c r="B450" s="64">
        <f t="shared" ref="B450:B500" si="140">IF(G450="I",20,IF(G450="II",20,IF(G450="III",20,IF(G450="IV",20,IF(G450="V",20,0)))))</f>
        <v>0</v>
      </c>
      <c r="C450" s="57">
        <f t="shared" si="136"/>
        <v>183</v>
      </c>
      <c r="F450" s="59">
        <f>IF(C450&lt;C$6,0,VLOOKUP(C450,index!$A:$M,13,0))</f>
        <v>0</v>
      </c>
      <c r="G450" s="57" t="str">
        <f t="shared" si="126"/>
        <v/>
      </c>
      <c r="H450" s="58" t="str">
        <f>IF(G450="I",$K450,IF(G450="II",$K450-SUM(H$8:H449),IF(G450="III",$K450-SUM(H$8:H449),IF(G450="IV",$K450-SUM(H$8:H449),IF(G450="V",1-SUM(H$8:H449)," ")))))</f>
        <v xml:space="preserve"> </v>
      </c>
      <c r="I450" s="66" t="str">
        <f t="shared" si="127"/>
        <v/>
      </c>
      <c r="L450" s="62" t="str">
        <f t="shared" si="124"/>
        <v xml:space="preserve"> </v>
      </c>
      <c r="P450" s="58" t="str">
        <f>IF(O450="Plus",$K450,IF(O450="Basis",$K450-SUM(P$8:P449),IF(O450="Breedte",$K450-SUM(P$8:P449),IF(O449="Breedte",1-SUM(P$8:P449)," "))))</f>
        <v xml:space="preserve"> </v>
      </c>
      <c r="Q450" s="56" t="str">
        <f t="shared" si="139"/>
        <v/>
      </c>
      <c r="R450" s="196">
        <f t="shared" si="128"/>
        <v>0</v>
      </c>
      <c r="S450" s="1">
        <f t="shared" si="137"/>
        <v>183</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183</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4">
        <f t="shared" si="125"/>
        <v>0</v>
      </c>
      <c r="B451" s="64">
        <f t="shared" si="140"/>
        <v>0</v>
      </c>
      <c r="C451" s="57">
        <f t="shared" si="136"/>
        <v>183</v>
      </c>
      <c r="F451" s="59">
        <f>IF(C451&lt;C$6,0,VLOOKUP(C451,index!$A:$M,13,0))</f>
        <v>0</v>
      </c>
      <c r="G451" s="57" t="str">
        <f t="shared" si="126"/>
        <v/>
      </c>
      <c r="H451" s="58" t="str">
        <f>IF(G451="I",$K451,IF(G451="II",$K451-SUM(H$8:H450),IF(G451="III",$K451-SUM(H$8:H450),IF(G451="IV",$K451-SUM(H$8:H450),IF(G451="V",1-SUM(H$8:H450)," ")))))</f>
        <v xml:space="preserve"> </v>
      </c>
      <c r="I451" s="66" t="str">
        <f t="shared" si="127"/>
        <v/>
      </c>
      <c r="L451" s="62" t="str">
        <f t="shared" si="124"/>
        <v xml:space="preserve"> </v>
      </c>
      <c r="P451" s="58" t="str">
        <f>IF(O451="Plus",$K451,IF(O451="Basis",$K451-SUM(P$8:P450),IF(O451="Breedte",$K451-SUM(P$8:P450),IF(O450="Breedte",1-SUM(P$8:P450)," "))))</f>
        <v xml:space="preserve"> </v>
      </c>
      <c r="Q451" s="56" t="str">
        <f t="shared" si="139"/>
        <v/>
      </c>
      <c r="R451" s="196">
        <f t="shared" si="128"/>
        <v>0</v>
      </c>
      <c r="S451" s="1">
        <f t="shared" si="137"/>
        <v>183</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183</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4">
        <f t="shared" si="125"/>
        <v>0</v>
      </c>
      <c r="B452" s="64">
        <f t="shared" si="140"/>
        <v>0</v>
      </c>
      <c r="C452" s="57">
        <f t="shared" si="136"/>
        <v>183</v>
      </c>
      <c r="F452" s="59">
        <f>IF(C452&lt;C$6,0,VLOOKUP(C452,index!$A:$M,13,0))</f>
        <v>0</v>
      </c>
      <c r="G452" s="57" t="str">
        <f t="shared" si="126"/>
        <v/>
      </c>
      <c r="H452" s="58" t="str">
        <f>IF(G452="I",$K452,IF(G452="II",$K452-SUM(H$8:H451),IF(G452="III",$K452-SUM(H$8:H451),IF(G452="IV",$K452-SUM(H$8:H451),IF(G452="V",1-SUM(H$8:H451)," ")))))</f>
        <v xml:space="preserve"> </v>
      </c>
      <c r="I452" s="66" t="str">
        <f t="shared" si="127"/>
        <v/>
      </c>
      <c r="L452" s="62" t="str">
        <f t="shared" si="124"/>
        <v xml:space="preserve"> </v>
      </c>
      <c r="P452" s="58" t="str">
        <f>IF(O452="Plus",$K452,IF(O452="Basis",$K452-SUM(P$8:P451),IF(O452="Breedte",$K452-SUM(P$8:P451),IF(O451="Breedte",1-SUM(P$8:P451)," "))))</f>
        <v xml:space="preserve"> </v>
      </c>
      <c r="Q452" s="56" t="str">
        <f t="shared" si="139"/>
        <v/>
      </c>
      <c r="R452" s="196">
        <f t="shared" si="128"/>
        <v>0</v>
      </c>
      <c r="S452" s="1">
        <f t="shared" si="137"/>
        <v>183</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183</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4">
        <f t="shared" si="125"/>
        <v>0</v>
      </c>
      <c r="B453" s="64">
        <f t="shared" si="140"/>
        <v>0</v>
      </c>
      <c r="C453" s="57">
        <f t="shared" si="136"/>
        <v>183</v>
      </c>
      <c r="F453" s="59">
        <f>IF(C453&lt;C$6,0,VLOOKUP(C453,index!$A:$M,13,0))</f>
        <v>0</v>
      </c>
      <c r="G453" s="57" t="str">
        <f t="shared" si="126"/>
        <v/>
      </c>
      <c r="H453" s="58" t="str">
        <f>IF(G453="I",$K453,IF(G453="II",$K453-SUM(H$8:H452),IF(G453="III",$K453-SUM(H$8:H452),IF(G453="IV",$K453-SUM(H$8:H452),IF(G453="V",1-SUM(H$8:H452)," ")))))</f>
        <v xml:space="preserve"> </v>
      </c>
      <c r="I453" s="66" t="str">
        <f t="shared" si="127"/>
        <v/>
      </c>
      <c r="L453" s="62" t="str">
        <f t="shared" si="124"/>
        <v xml:space="preserve"> </v>
      </c>
      <c r="P453" s="58" t="str">
        <f>IF(O453="Plus",$K453,IF(O453="Basis",$K453-SUM(P$8:P452),IF(O453="Breedte",$K453-SUM(P$8:P452),IF(O452="Breedte",1-SUM(P$8:P452)," "))))</f>
        <v xml:space="preserve"> </v>
      </c>
      <c r="Q453" s="56" t="str">
        <f t="shared" si="139"/>
        <v/>
      </c>
      <c r="R453" s="196">
        <f t="shared" si="128"/>
        <v>0</v>
      </c>
      <c r="S453" s="1">
        <f t="shared" si="137"/>
        <v>183</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183</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4">
        <f t="shared" si="125"/>
        <v>0</v>
      </c>
      <c r="B454" s="64">
        <f t="shared" si="140"/>
        <v>0</v>
      </c>
      <c r="C454" s="57">
        <f t="shared" si="136"/>
        <v>183</v>
      </c>
      <c r="F454" s="59">
        <f>IF(C454&lt;C$6,0,VLOOKUP(C454,index!$A:$M,13,0))</f>
        <v>0</v>
      </c>
      <c r="G454" s="57" t="str">
        <f t="shared" si="126"/>
        <v/>
      </c>
      <c r="H454" s="58" t="str">
        <f>IF(G454="I",$K454,IF(G454="II",$K454-SUM(H$8:H453),IF(G454="III",$K454-SUM(H$8:H453),IF(G454="IV",$K454-SUM(H$8:H453),IF(G454="V",1-SUM(H$8:H453)," ")))))</f>
        <v xml:space="preserve"> </v>
      </c>
      <c r="I454" s="66" t="str">
        <f t="shared" si="127"/>
        <v/>
      </c>
      <c r="L454" s="62" t="str">
        <f t="shared" si="124"/>
        <v xml:space="preserve"> </v>
      </c>
      <c r="P454" s="58" t="str">
        <f>IF(O454="Plus",$K454,IF(O454="Basis",$K454-SUM(P$8:P453),IF(O454="Breedte",$K454-SUM(P$8:P453),IF(O453="Breedte",1-SUM(P$8:P453)," "))))</f>
        <v xml:space="preserve"> </v>
      </c>
      <c r="Q454" s="56" t="str">
        <f t="shared" si="139"/>
        <v/>
      </c>
      <c r="R454" s="196">
        <f t="shared" si="128"/>
        <v>0</v>
      </c>
      <c r="S454" s="1">
        <f t="shared" si="137"/>
        <v>183</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183</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4">
        <f t="shared" si="125"/>
        <v>0</v>
      </c>
      <c r="B455" s="64">
        <f t="shared" si="140"/>
        <v>0</v>
      </c>
      <c r="C455" s="57">
        <f t="shared" si="136"/>
        <v>183</v>
      </c>
      <c r="F455" s="59">
        <f>IF(C455&lt;C$6,0,VLOOKUP(C455,index!$A:$M,13,0))</f>
        <v>0</v>
      </c>
      <c r="G455" s="57" t="str">
        <f t="shared" si="126"/>
        <v/>
      </c>
      <c r="H455" s="58" t="str">
        <f>IF(G455="I",$K455,IF(G455="II",$K455-SUM(H$8:H454),IF(G455="III",$K455-SUM(H$8:H454),IF(G455="IV",$K455-SUM(H$8:H454),IF(G455="V",1-SUM(H$8:H454)," ")))))</f>
        <v xml:space="preserve"> </v>
      </c>
      <c r="I455" s="66" t="str">
        <f t="shared" si="127"/>
        <v/>
      </c>
      <c r="L455" s="62" t="str">
        <f t="shared" si="124"/>
        <v xml:space="preserve"> </v>
      </c>
      <c r="P455" s="58" t="str">
        <f>IF(O455="Plus",$K455,IF(O455="Basis",$K455-SUM(P$8:P454),IF(O455="Breedte",$K455-SUM(P$8:P454),IF(O454="Breedte",1-SUM(P$8:P454)," "))))</f>
        <v xml:space="preserve"> </v>
      </c>
      <c r="Q455" s="56" t="str">
        <f t="shared" si="139"/>
        <v/>
      </c>
      <c r="R455" s="196">
        <f t="shared" si="128"/>
        <v>0</v>
      </c>
      <c r="S455" s="1">
        <f t="shared" si="137"/>
        <v>183</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183</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4">
        <f t="shared" si="125"/>
        <v>0</v>
      </c>
      <c r="B456" s="64">
        <f t="shared" si="140"/>
        <v>0</v>
      </c>
      <c r="C456" s="57">
        <f t="shared" si="136"/>
        <v>183</v>
      </c>
      <c r="F456" s="59">
        <f>IF(C456&lt;C$6,0,VLOOKUP(C456,index!$A:$M,13,0))</f>
        <v>0</v>
      </c>
      <c r="G456" s="57" t="str">
        <f t="shared" si="126"/>
        <v/>
      </c>
      <c r="H456" s="58" t="str">
        <f>IF(G456="I",$K456,IF(G456="II",$K456-SUM(H$8:H455),IF(G456="III",$K456-SUM(H$8:H455),IF(G456="IV",$K456-SUM(H$8:H455),IF(G456="V",1-SUM(H$8:H455)," ")))))</f>
        <v xml:space="preserve"> </v>
      </c>
      <c r="I456" s="66" t="str">
        <f t="shared" si="127"/>
        <v/>
      </c>
      <c r="L456" s="62" t="str">
        <f t="shared" ref="L456:L500" si="141">IF(U456=2,"Plus",IF(W456=2,"Basis",IF(X456=2,"Breedte"," ")))</f>
        <v xml:space="preserve"> </v>
      </c>
      <c r="P456" s="58" t="str">
        <f>IF(O456="Plus",$K456,IF(O456="Basis",$K456-SUM(P$8:P455),IF(O456="Breedte",$K456-SUM(P$8:P455),IF(O455="Breedte",1-SUM(P$8:P455)," "))))</f>
        <v xml:space="preserve"> </v>
      </c>
      <c r="Q456" s="56" t="str">
        <f t="shared" si="139"/>
        <v/>
      </c>
      <c r="R456" s="196">
        <f t="shared" si="128"/>
        <v>0</v>
      </c>
      <c r="S456" s="1">
        <f t="shared" si="137"/>
        <v>183</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183</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4">
        <f t="shared" ref="A457:A500" si="142">IF(I457="A",25,IF(I457="B",25,IF(I457="C",25,IF(I457="D",15,IF(I457="E",10,0)))))</f>
        <v>0</v>
      </c>
      <c r="B457" s="64">
        <f t="shared" si="140"/>
        <v>0</v>
      </c>
      <c r="C457" s="57">
        <f t="shared" si="136"/>
        <v>183</v>
      </c>
      <c r="F457" s="59">
        <f>IF(C457&lt;C$6,0,VLOOKUP(C457,index!$A:$M,13,0))</f>
        <v>0</v>
      </c>
      <c r="G457" s="57" t="str">
        <f t="shared" ref="G457:G500" si="143">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ref="I457:I500" si="144">IF(AND(F457&gt;209,F458&lt;210),"A",IF(AND(F457&gt;199,F458&lt;200),"B",IF(AND(F457&gt;189,F458&lt;190),"C",IF(AND(F457&gt;180,F458&lt;181),"D",IF(AND(F457&gt;109,F458&lt;110),"E","")))))</f>
        <v/>
      </c>
      <c r="L457" s="62" t="str">
        <f t="shared" si="141"/>
        <v xml:space="preserve"> </v>
      </c>
      <c r="P457" s="58" t="str">
        <f>IF(O457="Plus",$K457,IF(O457="Basis",$K457-SUM(P$8:P456),IF(O457="Breedte",$K457-SUM(P$8:P456),IF(O456="Breedte",1-SUM(P$8:P456)," "))))</f>
        <v xml:space="preserve"> </v>
      </c>
      <c r="Q457" s="56" t="str">
        <f t="shared" si="139"/>
        <v/>
      </c>
      <c r="R457" s="196">
        <f t="shared" ref="R457:R500" si="145">F457</f>
        <v>0</v>
      </c>
      <c r="S457" s="1">
        <f t="shared" si="137"/>
        <v>183</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183</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4">
        <f t="shared" si="142"/>
        <v>0</v>
      </c>
      <c r="B458" s="64">
        <f t="shared" si="140"/>
        <v>0</v>
      </c>
      <c r="C458" s="57">
        <f t="shared" ref="C458:C500" si="153">IF(C457-1&lt;C$6,C$6-1,C457-1)</f>
        <v>183</v>
      </c>
      <c r="F458" s="59">
        <f>IF(C458&lt;C$6,0,VLOOKUP(C458,index!$A:$M,13,0))</f>
        <v>0</v>
      </c>
      <c r="G458" s="57" t="str">
        <f t="shared" si="143"/>
        <v/>
      </c>
      <c r="H458" s="58" t="str">
        <f>IF(G458="I",$K458,IF(G458="II",$K458-SUM(H$8:H457),IF(G458="III",$K458-SUM(H$8:H457),IF(G458="IV",$K458-SUM(H$8:H457),IF(G458="V",1-SUM(H$8:H457)," ")))))</f>
        <v xml:space="preserve"> </v>
      </c>
      <c r="I458" s="66" t="str">
        <f t="shared" si="144"/>
        <v/>
      </c>
      <c r="L458" s="62" t="str">
        <f t="shared" si="141"/>
        <v xml:space="preserve"> </v>
      </c>
      <c r="P458" s="58" t="str">
        <f>IF(O458="Plus",$K458,IF(O458="Basis",$K458-SUM(P$8:P457),IF(O458="Breedte",$K458-SUM(P$8:P457),IF(O457="Breedte",1-SUM(P$8:P457)," "))))</f>
        <v xml:space="preserve"> </v>
      </c>
      <c r="Q458" s="56" t="str">
        <f t="shared" si="139"/>
        <v/>
      </c>
      <c r="R458" s="196">
        <f t="shared" si="145"/>
        <v>0</v>
      </c>
      <c r="S458" s="1">
        <f t="shared" ref="S458:S500" si="154">C458</f>
        <v>183</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183</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4">
        <f t="shared" si="142"/>
        <v>0</v>
      </c>
      <c r="B459" s="64">
        <f t="shared" si="140"/>
        <v>0</v>
      </c>
      <c r="C459" s="57">
        <f t="shared" si="153"/>
        <v>183</v>
      </c>
      <c r="F459" s="59">
        <f>IF(C459&lt;C$6,0,VLOOKUP(C459,index!$A:$M,13,0))</f>
        <v>0</v>
      </c>
      <c r="G459" s="57" t="str">
        <f t="shared" si="143"/>
        <v/>
      </c>
      <c r="H459" s="58" t="str">
        <f>IF(G459="I",$K459,IF(G459="II",$K459-SUM(H$8:H458),IF(G459="III",$K459-SUM(H$8:H458),IF(G459="IV",$K459-SUM(H$8:H458),IF(G459="V",1-SUM(H$8:H458)," ")))))</f>
        <v xml:space="preserve"> </v>
      </c>
      <c r="I459" s="66" t="str">
        <f t="shared" si="144"/>
        <v/>
      </c>
      <c r="L459" s="62" t="str">
        <f t="shared" si="141"/>
        <v xml:space="preserve"> </v>
      </c>
      <c r="P459" s="58" t="str">
        <f>IF(O459="Plus",$K459,IF(O459="Basis",$K459-SUM(P$8:P458),IF(O459="Breedte",$K459-SUM(P$8:P458),IF(O458="Breedte",1-SUM(P$8:P458)," "))))</f>
        <v xml:space="preserve"> </v>
      </c>
      <c r="Q459" s="56" t="str">
        <f t="shared" si="139"/>
        <v/>
      </c>
      <c r="R459" s="196">
        <f t="shared" si="145"/>
        <v>0</v>
      </c>
      <c r="S459" s="1">
        <f t="shared" si="154"/>
        <v>183</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183</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4">
        <f t="shared" si="142"/>
        <v>0</v>
      </c>
      <c r="B460" s="64">
        <f t="shared" si="140"/>
        <v>0</v>
      </c>
      <c r="C460" s="57">
        <f t="shared" si="153"/>
        <v>183</v>
      </c>
      <c r="F460" s="59">
        <f>IF(C460&lt;C$6,0,VLOOKUP(C460,index!$A:$M,13,0))</f>
        <v>0</v>
      </c>
      <c r="G460" s="57" t="str">
        <f t="shared" si="143"/>
        <v/>
      </c>
      <c r="H460" s="58" t="str">
        <f>IF(G460="I",$K460,IF(G460="II",$K460-SUM(H$8:H459),IF(G460="III",$K460-SUM(H$8:H459),IF(G460="IV",$K460-SUM(H$8:H459),IF(G460="V",1-SUM(H$8:H459)," ")))))</f>
        <v xml:space="preserve"> </v>
      </c>
      <c r="I460" s="66" t="str">
        <f t="shared" si="144"/>
        <v/>
      </c>
      <c r="L460" s="62" t="str">
        <f t="shared" si="141"/>
        <v xml:space="preserve"> </v>
      </c>
      <c r="P460" s="58" t="str">
        <f>IF(O460="Plus",$K460,IF(O460="Basis",$K460-SUM(P$8:P459),IF(O460="Breedte",$K460-SUM(P$8:P459),IF(O459="Breedte",1-SUM(P$8:P459)," "))))</f>
        <v xml:space="preserve"> </v>
      </c>
      <c r="Q460" s="56" t="str">
        <f t="shared" si="139"/>
        <v/>
      </c>
      <c r="R460" s="196">
        <f t="shared" si="145"/>
        <v>0</v>
      </c>
      <c r="S460" s="1">
        <f t="shared" si="154"/>
        <v>183</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183</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4">
        <f t="shared" si="142"/>
        <v>0</v>
      </c>
      <c r="B461" s="64">
        <f t="shared" si="140"/>
        <v>0</v>
      </c>
      <c r="C461" s="57">
        <f t="shared" si="153"/>
        <v>183</v>
      </c>
      <c r="F461" s="59">
        <f>IF(C461&lt;C$6,0,VLOOKUP(C461,index!$A:$M,13,0))</f>
        <v>0</v>
      </c>
      <c r="G461" s="57" t="str">
        <f t="shared" si="143"/>
        <v/>
      </c>
      <c r="H461" s="58" t="str">
        <f>IF(G461="I",$K461,IF(G461="II",$K461-SUM(H$8:H460),IF(G461="III",$K461-SUM(H$8:H460),IF(G461="IV",$K461-SUM(H$8:H460),IF(G461="V",1-SUM(H$8:H460)," ")))))</f>
        <v xml:space="preserve"> </v>
      </c>
      <c r="I461" s="66" t="str">
        <f t="shared" si="144"/>
        <v/>
      </c>
      <c r="L461" s="62" t="str">
        <f t="shared" si="141"/>
        <v xml:space="preserve"> </v>
      </c>
      <c r="P461" s="58" t="str">
        <f>IF(O461="Plus",$K461,IF(O461="Basis",$K461-SUM(P$8:P460),IF(O461="Breedte",$K461-SUM(P$8:P460),IF(O460="Breedte",1-SUM(P$8:P460)," "))))</f>
        <v xml:space="preserve"> </v>
      </c>
      <c r="Q461" s="56" t="str">
        <f t="shared" si="139"/>
        <v/>
      </c>
      <c r="R461" s="196">
        <f t="shared" si="145"/>
        <v>0</v>
      </c>
      <c r="S461" s="1">
        <f t="shared" si="154"/>
        <v>183</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183</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4">
        <f t="shared" si="142"/>
        <v>0</v>
      </c>
      <c r="B462" s="64">
        <f t="shared" si="140"/>
        <v>0</v>
      </c>
      <c r="C462" s="57">
        <f t="shared" si="153"/>
        <v>183</v>
      </c>
      <c r="F462" s="59">
        <f>IF(C462&lt;C$6,0,VLOOKUP(C462,index!$A:$M,13,0))</f>
        <v>0</v>
      </c>
      <c r="G462" s="57" t="str">
        <f t="shared" si="143"/>
        <v/>
      </c>
      <c r="H462" s="58" t="str">
        <f>IF(G462="I",$K462,IF(G462="II",$K462-SUM(H$8:H461),IF(G462="III",$K462-SUM(H$8:H461),IF(G462="IV",$K462-SUM(H$8:H461),IF(G462="V",1-SUM(H$8:H461)," ")))))</f>
        <v xml:space="preserve"> </v>
      </c>
      <c r="I462" s="66" t="str">
        <f t="shared" si="144"/>
        <v/>
      </c>
      <c r="L462" s="62" t="str">
        <f t="shared" si="141"/>
        <v xml:space="preserve"> </v>
      </c>
      <c r="P462" s="58" t="str">
        <f>IF(O462="Plus",$K462,IF(O462="Basis",$K462-SUM(P$8:P461),IF(O462="Breedte",$K462-SUM(P$8:P461),IF(O461="Breedte",1-SUM(P$8:P461)," "))))</f>
        <v xml:space="preserve"> </v>
      </c>
      <c r="Q462" s="56" t="str">
        <f t="shared" si="139"/>
        <v/>
      </c>
      <c r="R462" s="196">
        <f t="shared" si="145"/>
        <v>0</v>
      </c>
      <c r="S462" s="1">
        <f t="shared" si="154"/>
        <v>183</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183</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4">
        <f t="shared" si="142"/>
        <v>0</v>
      </c>
      <c r="B463" s="64">
        <f t="shared" si="140"/>
        <v>0</v>
      </c>
      <c r="C463" s="57">
        <f t="shared" si="153"/>
        <v>183</v>
      </c>
      <c r="F463" s="59">
        <f>IF(C463&lt;C$6,0,VLOOKUP(C463,index!$A:$M,13,0))</f>
        <v>0</v>
      </c>
      <c r="G463" s="57" t="str">
        <f t="shared" si="143"/>
        <v/>
      </c>
      <c r="H463" s="58" t="str">
        <f>IF(G463="I",$K463,IF(G463="II",$K463-SUM(H$8:H462),IF(G463="III",$K463-SUM(H$8:H462),IF(G463="IV",$K463-SUM(H$8:H462),IF(G463="V",1-SUM(H$8:H462)," ")))))</f>
        <v xml:space="preserve"> </v>
      </c>
      <c r="I463" s="66" t="str">
        <f t="shared" si="144"/>
        <v/>
      </c>
      <c r="L463" s="62" t="str">
        <f t="shared" si="141"/>
        <v xml:space="preserve"> </v>
      </c>
      <c r="P463" s="58" t="str">
        <f>IF(O463="Plus",$K463,IF(O463="Basis",$K463-SUM(P$8:P462),IF(O463="Breedte",$K463-SUM(P$8:P462),IF(O462="Breedte",1-SUM(P$8:P462)," "))))</f>
        <v xml:space="preserve"> </v>
      </c>
      <c r="Q463" s="56" t="str">
        <f t="shared" si="139"/>
        <v/>
      </c>
      <c r="R463" s="196">
        <f t="shared" si="145"/>
        <v>0</v>
      </c>
      <c r="S463" s="1">
        <f t="shared" si="154"/>
        <v>183</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183</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4">
        <f t="shared" si="142"/>
        <v>0</v>
      </c>
      <c r="B464" s="64">
        <f t="shared" si="140"/>
        <v>0</v>
      </c>
      <c r="C464" s="57">
        <f t="shared" si="153"/>
        <v>183</v>
      </c>
      <c r="F464" s="59">
        <f>IF(C464&lt;C$6,0,VLOOKUP(C464,index!$A:$M,13,0))</f>
        <v>0</v>
      </c>
      <c r="G464" s="57" t="str">
        <f t="shared" si="143"/>
        <v/>
      </c>
      <c r="H464" s="58" t="str">
        <f>IF(G464="I",$K464,IF(G464="II",$K464-SUM(H$8:H463),IF(G464="III",$K464-SUM(H$8:H463),IF(G464="IV",$K464-SUM(H$8:H463),IF(G464="V",1-SUM(H$8:H463)," ")))))</f>
        <v xml:space="preserve"> </v>
      </c>
      <c r="I464" s="66" t="str">
        <f t="shared" si="144"/>
        <v/>
      </c>
      <c r="L464" s="62" t="str">
        <f t="shared" si="141"/>
        <v xml:space="preserve"> </v>
      </c>
      <c r="P464" s="58" t="str">
        <f>IF(O464="Plus",$K464,IF(O464="Basis",$K464-SUM(P$8:P463),IF(O464="Breedte",$K464-SUM(P$8:P463),IF(O463="Breedte",1-SUM(P$8:P463)," "))))</f>
        <v xml:space="preserve"> </v>
      </c>
      <c r="Q464" s="56" t="str">
        <f t="shared" si="139"/>
        <v/>
      </c>
      <c r="R464" s="196">
        <f t="shared" si="145"/>
        <v>0</v>
      </c>
      <c r="S464" s="1">
        <f t="shared" si="154"/>
        <v>183</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183</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4">
        <f t="shared" si="142"/>
        <v>0</v>
      </c>
      <c r="B465" s="64">
        <f t="shared" si="140"/>
        <v>0</v>
      </c>
      <c r="C465" s="57">
        <f t="shared" si="153"/>
        <v>183</v>
      </c>
      <c r="F465" s="59">
        <f>IF(C465&lt;C$6,0,VLOOKUP(C465,index!$A:$M,13,0))</f>
        <v>0</v>
      </c>
      <c r="G465" s="57" t="str">
        <f t="shared" si="143"/>
        <v/>
      </c>
      <c r="H465" s="58" t="str">
        <f>IF(G465="I",$K465,IF(G465="II",$K465-SUM(H$8:H464),IF(G465="III",$K465-SUM(H$8:H464),IF(G465="IV",$K465-SUM(H$8:H464),IF(G465="V",1-SUM(H$8:H464)," ")))))</f>
        <v xml:space="preserve"> </v>
      </c>
      <c r="I465" s="66" t="str">
        <f t="shared" si="144"/>
        <v/>
      </c>
      <c r="L465" s="62" t="str">
        <f t="shared" si="141"/>
        <v xml:space="preserve"> </v>
      </c>
      <c r="P465" s="58" t="str">
        <f>IF(O465="Plus",$K465,IF(O465="Basis",$K465-SUM(P$8:P464),IF(O465="Breedte",$K465-SUM(P$8:P464),IF(O464="Breedte",1-SUM(P$8:P464)," "))))</f>
        <v xml:space="preserve"> </v>
      </c>
      <c r="Q465" s="56" t="str">
        <f t="shared" ref="Q465:Q500" si="156">IF(L464="plus",CONCATENATE(E465,", "),IF(L464="basis",IF(E465=0,"",CONCATENATE(E465,", ")),CONCATENATE(Q464,IF(E465=0,"",CONCATENATE(E465,", ")))))</f>
        <v/>
      </c>
      <c r="R465" s="196">
        <f t="shared" si="145"/>
        <v>0</v>
      </c>
      <c r="S465" s="1">
        <f t="shared" si="154"/>
        <v>183</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183</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4">
        <f t="shared" si="142"/>
        <v>0</v>
      </c>
      <c r="B466" s="64">
        <f t="shared" si="140"/>
        <v>0</v>
      </c>
      <c r="C466" s="57">
        <f t="shared" si="153"/>
        <v>183</v>
      </c>
      <c r="F466" s="59">
        <f>IF(C466&lt;C$6,0,VLOOKUP(C466,index!$A:$M,13,0))</f>
        <v>0</v>
      </c>
      <c r="G466" s="57" t="str">
        <f t="shared" si="143"/>
        <v/>
      </c>
      <c r="H466" s="58" t="str">
        <f>IF(G466="I",$K466,IF(G466="II",$K466-SUM(H$8:H465),IF(G466="III",$K466-SUM(H$8:H465),IF(G466="IV",$K466-SUM(H$8:H465),IF(G466="V",1-SUM(H$8:H465)," ")))))</f>
        <v xml:space="preserve"> </v>
      </c>
      <c r="I466" s="66" t="str">
        <f t="shared" si="144"/>
        <v/>
      </c>
      <c r="L466" s="62" t="str">
        <f t="shared" si="141"/>
        <v xml:space="preserve"> </v>
      </c>
      <c r="P466" s="58" t="str">
        <f>IF(O466="Plus",$K466,IF(O466="Basis",$K466-SUM(P$8:P465),IF(O466="Breedte",$K466-SUM(P$8:P465),IF(O465="Breedte",1-SUM(P$8:P465)," "))))</f>
        <v xml:space="preserve"> </v>
      </c>
      <c r="Q466" s="56" t="str">
        <f t="shared" si="156"/>
        <v/>
      </c>
      <c r="R466" s="196">
        <f t="shared" si="145"/>
        <v>0</v>
      </c>
      <c r="S466" s="1">
        <f t="shared" si="154"/>
        <v>183</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183</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4">
        <f t="shared" si="142"/>
        <v>0</v>
      </c>
      <c r="B467" s="64">
        <f t="shared" si="140"/>
        <v>0</v>
      </c>
      <c r="C467" s="57">
        <f t="shared" si="153"/>
        <v>183</v>
      </c>
      <c r="F467" s="59">
        <f>IF(C467&lt;C$6,0,VLOOKUP(C467,index!$A:$M,13,0))</f>
        <v>0</v>
      </c>
      <c r="G467" s="57" t="str">
        <f t="shared" si="143"/>
        <v/>
      </c>
      <c r="H467" s="58" t="str">
        <f>IF(G467="I",$K467,IF(G467="II",$K467-SUM(H$8:H466),IF(G467="III",$K467-SUM(H$8:H466),IF(G467="IV",$K467-SUM(H$8:H466),IF(G467="V",1-SUM(H$8:H466)," ")))))</f>
        <v xml:space="preserve"> </v>
      </c>
      <c r="I467" s="66" t="str">
        <f t="shared" si="144"/>
        <v/>
      </c>
      <c r="L467" s="62" t="str">
        <f t="shared" si="141"/>
        <v xml:space="preserve"> </v>
      </c>
      <c r="P467" s="58" t="str">
        <f>IF(O467="Plus",$K467,IF(O467="Basis",$K467-SUM(P$8:P466),IF(O467="Breedte",$K467-SUM(P$8:P466),IF(O466="Breedte",1-SUM(P$8:P466)," "))))</f>
        <v xml:space="preserve"> </v>
      </c>
      <c r="Q467" s="56" t="str">
        <f t="shared" si="156"/>
        <v/>
      </c>
      <c r="R467" s="196">
        <f t="shared" si="145"/>
        <v>0</v>
      </c>
      <c r="S467" s="1">
        <f t="shared" si="154"/>
        <v>183</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183</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4">
        <f t="shared" si="142"/>
        <v>0</v>
      </c>
      <c r="B468" s="64">
        <f t="shared" si="140"/>
        <v>0</v>
      </c>
      <c r="C468" s="57">
        <f t="shared" si="153"/>
        <v>183</v>
      </c>
      <c r="F468" s="59">
        <f>IF(C468&lt;C$6,0,VLOOKUP(C468,index!$A:$M,13,0))</f>
        <v>0</v>
      </c>
      <c r="G468" s="57" t="str">
        <f t="shared" si="143"/>
        <v/>
      </c>
      <c r="H468" s="58" t="str">
        <f>IF(G468="I",$K468,IF(G468="II",$K468-SUM(H$8:H467),IF(G468="III",$K468-SUM(H$8:H467),IF(G468="IV",$K468-SUM(H$8:H467),IF(G468="V",1-SUM(H$8:H467)," ")))))</f>
        <v xml:space="preserve"> </v>
      </c>
      <c r="I468" s="66" t="str">
        <f t="shared" si="144"/>
        <v/>
      </c>
      <c r="L468" s="62" t="str">
        <f t="shared" si="141"/>
        <v xml:space="preserve"> </v>
      </c>
      <c r="P468" s="58" t="str">
        <f>IF(O468="Plus",$K468,IF(O468="Basis",$K468-SUM(P$8:P467),IF(O468="Breedte",$K468-SUM(P$8:P467),IF(O467="Breedte",1-SUM(P$8:P467)," "))))</f>
        <v xml:space="preserve"> </v>
      </c>
      <c r="Q468" s="56" t="str">
        <f t="shared" si="156"/>
        <v/>
      </c>
      <c r="R468" s="196">
        <f t="shared" si="145"/>
        <v>0</v>
      </c>
      <c r="S468" s="1">
        <f t="shared" si="154"/>
        <v>183</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183</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4">
        <f t="shared" si="142"/>
        <v>0</v>
      </c>
      <c r="B469" s="64">
        <f t="shared" si="140"/>
        <v>0</v>
      </c>
      <c r="C469" s="57">
        <f t="shared" si="153"/>
        <v>183</v>
      </c>
      <c r="F469" s="59">
        <f>IF(C469&lt;C$6,0,VLOOKUP(C469,index!$A:$M,13,0))</f>
        <v>0</v>
      </c>
      <c r="G469" s="57" t="str">
        <f t="shared" si="143"/>
        <v/>
      </c>
      <c r="H469" s="58" t="str">
        <f>IF(G469="I",$K469,IF(G469="II",$K469-SUM(H$8:H468),IF(G469="III",$K469-SUM(H$8:H468),IF(G469="IV",$K469-SUM(H$8:H468),IF(G469="V",1-SUM(H$8:H468)," ")))))</f>
        <v xml:space="preserve"> </v>
      </c>
      <c r="I469" s="66" t="str">
        <f t="shared" si="144"/>
        <v/>
      </c>
      <c r="L469" s="62" t="str">
        <f t="shared" si="141"/>
        <v xml:space="preserve"> </v>
      </c>
      <c r="P469" s="58" t="str">
        <f>IF(O469="Plus",$K469,IF(O469="Basis",$K469-SUM(P$8:P468),IF(O469="Breedte",$K469-SUM(P$8:P468),IF(O468="Breedte",1-SUM(P$8:P468)," "))))</f>
        <v xml:space="preserve"> </v>
      </c>
      <c r="Q469" s="56" t="str">
        <f t="shared" si="156"/>
        <v/>
      </c>
      <c r="R469" s="196">
        <f t="shared" si="145"/>
        <v>0</v>
      </c>
      <c r="S469" s="1">
        <f t="shared" si="154"/>
        <v>183</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183</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4">
        <f t="shared" si="142"/>
        <v>0</v>
      </c>
      <c r="B470" s="64">
        <f t="shared" si="140"/>
        <v>0</v>
      </c>
      <c r="C470" s="57">
        <f t="shared" si="153"/>
        <v>183</v>
      </c>
      <c r="F470" s="59">
        <f>IF(C470&lt;C$6,0,VLOOKUP(C470,index!$A:$M,13,0))</f>
        <v>0</v>
      </c>
      <c r="G470" s="57" t="str">
        <f t="shared" si="143"/>
        <v/>
      </c>
      <c r="H470" s="58" t="str">
        <f>IF(G470="I",$K470,IF(G470="II",$K470-SUM(H$8:H469),IF(G470="III",$K470-SUM(H$8:H469),IF(G470="IV",$K470-SUM(H$8:H469),IF(G470="V",1-SUM(H$8:H469)," ")))))</f>
        <v xml:space="preserve"> </v>
      </c>
      <c r="I470" s="66" t="str">
        <f t="shared" si="144"/>
        <v/>
      </c>
      <c r="L470" s="62" t="str">
        <f t="shared" si="141"/>
        <v xml:space="preserve"> </v>
      </c>
      <c r="P470" s="58" t="str">
        <f>IF(O470="Plus",$K470,IF(O470="Basis",$K470-SUM(P$8:P469),IF(O470="Breedte",$K470-SUM(P$8:P469),IF(O469="Breedte",1-SUM(P$8:P469)," "))))</f>
        <v xml:space="preserve"> </v>
      </c>
      <c r="Q470" s="56" t="str">
        <f t="shared" si="156"/>
        <v/>
      </c>
      <c r="R470" s="196">
        <f t="shared" si="145"/>
        <v>0</v>
      </c>
      <c r="S470" s="1">
        <f t="shared" si="154"/>
        <v>183</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183</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4">
        <f t="shared" si="142"/>
        <v>0</v>
      </c>
      <c r="B471" s="64">
        <f t="shared" si="140"/>
        <v>0</v>
      </c>
      <c r="C471" s="57">
        <f t="shared" si="153"/>
        <v>183</v>
      </c>
      <c r="F471" s="59">
        <f>IF(C471&lt;C$6,0,VLOOKUP(C471,index!$A:$M,13,0))</f>
        <v>0</v>
      </c>
      <c r="G471" s="57" t="str">
        <f t="shared" si="143"/>
        <v/>
      </c>
      <c r="H471" s="58" t="str">
        <f>IF(G471="I",$K471,IF(G471="II",$K471-SUM(H$8:H470),IF(G471="III",$K471-SUM(H$8:H470),IF(G471="IV",$K471-SUM(H$8:H470),IF(G471="V",1-SUM(H$8:H470)," ")))))</f>
        <v xml:space="preserve"> </v>
      </c>
      <c r="I471" s="66" t="str">
        <f t="shared" si="144"/>
        <v/>
      </c>
      <c r="L471" s="62" t="str">
        <f t="shared" si="141"/>
        <v xml:space="preserve"> </v>
      </c>
      <c r="P471" s="58" t="str">
        <f>IF(O471="Plus",$K471,IF(O471="Basis",$K471-SUM(P$8:P470),IF(O471="Breedte",$K471-SUM(P$8:P470),IF(O470="Breedte",1-SUM(P$8:P470)," "))))</f>
        <v xml:space="preserve"> </v>
      </c>
      <c r="Q471" s="56" t="str">
        <f t="shared" si="156"/>
        <v/>
      </c>
      <c r="R471" s="196">
        <f t="shared" si="145"/>
        <v>0</v>
      </c>
      <c r="S471" s="1">
        <f t="shared" si="154"/>
        <v>183</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183</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4">
        <f t="shared" si="142"/>
        <v>0</v>
      </c>
      <c r="B472" s="64">
        <f t="shared" si="140"/>
        <v>0</v>
      </c>
      <c r="C472" s="57">
        <f t="shared" si="153"/>
        <v>183</v>
      </c>
      <c r="F472" s="59">
        <f>IF(C472&lt;C$6,0,VLOOKUP(C472,index!$A:$M,13,0))</f>
        <v>0</v>
      </c>
      <c r="G472" s="57" t="str">
        <f t="shared" si="143"/>
        <v/>
      </c>
      <c r="H472" s="58" t="str">
        <f>IF(G472="I",$K472,IF(G472="II",$K472-SUM(H$8:H471),IF(G472="III",$K472-SUM(H$8:H471),IF(G472="IV",$K472-SUM(H$8:H471),IF(G472="V",1-SUM(H$8:H471)," ")))))</f>
        <v xml:space="preserve"> </v>
      </c>
      <c r="I472" s="66" t="str">
        <f t="shared" si="144"/>
        <v/>
      </c>
      <c r="L472" s="62" t="str">
        <f t="shared" si="141"/>
        <v xml:space="preserve"> </v>
      </c>
      <c r="P472" s="58" t="str">
        <f>IF(O472="Plus",$K472,IF(O472="Basis",$K472-SUM(P$8:P471),IF(O472="Breedte",$K472-SUM(P$8:P471),IF(O471="Breedte",1-SUM(P$8:P471)," "))))</f>
        <v xml:space="preserve"> </v>
      </c>
      <c r="Q472" s="56" t="str">
        <f t="shared" si="156"/>
        <v/>
      </c>
      <c r="R472" s="196">
        <f t="shared" si="145"/>
        <v>0</v>
      </c>
      <c r="S472" s="1">
        <f t="shared" si="154"/>
        <v>183</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183</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4">
        <f t="shared" si="142"/>
        <v>0</v>
      </c>
      <c r="B473" s="64">
        <f t="shared" si="140"/>
        <v>0</v>
      </c>
      <c r="C473" s="57">
        <f t="shared" si="153"/>
        <v>183</v>
      </c>
      <c r="F473" s="59">
        <f>IF(C473&lt;C$6,0,VLOOKUP(C473,index!$A:$M,13,0))</f>
        <v>0</v>
      </c>
      <c r="G473" s="57" t="str">
        <f t="shared" si="143"/>
        <v/>
      </c>
      <c r="H473" s="58" t="str">
        <f>IF(G473="I",$K473,IF(G473="II",$K473-SUM(H$8:H472),IF(G473="III",$K473-SUM(H$8:H472),IF(G473="IV",$K473-SUM(H$8:H472),IF(G473="V",1-SUM(H$8:H472)," ")))))</f>
        <v xml:space="preserve"> </v>
      </c>
      <c r="I473" s="66" t="str">
        <f t="shared" si="144"/>
        <v/>
      </c>
      <c r="L473" s="62" t="str">
        <f t="shared" si="141"/>
        <v xml:space="preserve"> </v>
      </c>
      <c r="P473" s="58" t="str">
        <f>IF(O473="Plus",$K473,IF(O473="Basis",$K473-SUM(P$8:P472),IF(O473="Breedte",$K473-SUM(P$8:P472),IF(O472="Breedte",1-SUM(P$8:P472)," "))))</f>
        <v xml:space="preserve"> </v>
      </c>
      <c r="Q473" s="56" t="str">
        <f t="shared" si="156"/>
        <v/>
      </c>
      <c r="R473" s="196">
        <f t="shared" si="145"/>
        <v>0</v>
      </c>
      <c r="S473" s="1">
        <f t="shared" si="154"/>
        <v>183</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183</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4">
        <f t="shared" si="142"/>
        <v>0</v>
      </c>
      <c r="B474" s="64">
        <f t="shared" si="140"/>
        <v>0</v>
      </c>
      <c r="C474" s="57">
        <f t="shared" si="153"/>
        <v>183</v>
      </c>
      <c r="F474" s="59">
        <f>IF(C474&lt;C$6,0,VLOOKUP(C474,index!$A:$M,13,0))</f>
        <v>0</v>
      </c>
      <c r="G474" s="57" t="str">
        <f t="shared" si="143"/>
        <v/>
      </c>
      <c r="H474" s="58" t="str">
        <f>IF(G474="I",$K474,IF(G474="II",$K474-SUM(H$8:H473),IF(G474="III",$K474-SUM(H$8:H473),IF(G474="IV",$K474-SUM(H$8:H473),IF(G474="V",1-SUM(H$8:H473)," ")))))</f>
        <v xml:space="preserve"> </v>
      </c>
      <c r="I474" s="66" t="str">
        <f t="shared" si="144"/>
        <v/>
      </c>
      <c r="L474" s="62" t="str">
        <f t="shared" si="141"/>
        <v xml:space="preserve"> </v>
      </c>
      <c r="P474" s="58" t="str">
        <f>IF(O474="Plus",$K474,IF(O474="Basis",$K474-SUM(P$8:P473),IF(O474="Breedte",$K474-SUM(P$8:P473),IF(O473="Breedte",1-SUM(P$8:P473)," "))))</f>
        <v xml:space="preserve"> </v>
      </c>
      <c r="Q474" s="56" t="str">
        <f t="shared" si="156"/>
        <v/>
      </c>
      <c r="R474" s="196">
        <f t="shared" si="145"/>
        <v>0</v>
      </c>
      <c r="S474" s="1">
        <f t="shared" si="154"/>
        <v>183</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183</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4">
        <f t="shared" si="142"/>
        <v>0</v>
      </c>
      <c r="B475" s="64">
        <f t="shared" si="140"/>
        <v>0</v>
      </c>
      <c r="C475" s="57">
        <f t="shared" si="153"/>
        <v>183</v>
      </c>
      <c r="F475" s="59">
        <f>IF(C475&lt;C$6,0,VLOOKUP(C475,index!$A:$M,13,0))</f>
        <v>0</v>
      </c>
      <c r="G475" s="57" t="str">
        <f t="shared" si="143"/>
        <v/>
      </c>
      <c r="H475" s="58" t="str">
        <f>IF(G475="I",$K475,IF(G475="II",$K475-SUM(H$8:H474),IF(G475="III",$K475-SUM(H$8:H474),IF(G475="IV",$K475-SUM(H$8:H474),IF(G475="V",1-SUM(H$8:H474)," ")))))</f>
        <v xml:space="preserve"> </v>
      </c>
      <c r="I475" s="66" t="str">
        <f t="shared" si="144"/>
        <v/>
      </c>
      <c r="L475" s="62" t="str">
        <f t="shared" si="141"/>
        <v xml:space="preserve"> </v>
      </c>
      <c r="P475" s="58" t="str">
        <f>IF(O475="Plus",$K475,IF(O475="Basis",$K475-SUM(P$8:P474),IF(O475="Breedte",$K475-SUM(P$8:P474),IF(O474="Breedte",1-SUM(P$8:P474)," "))))</f>
        <v xml:space="preserve"> </v>
      </c>
      <c r="Q475" s="56" t="str">
        <f t="shared" si="156"/>
        <v/>
      </c>
      <c r="R475" s="196">
        <f t="shared" si="145"/>
        <v>0</v>
      </c>
      <c r="S475" s="1">
        <f t="shared" si="154"/>
        <v>183</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183</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4">
        <f t="shared" si="142"/>
        <v>0</v>
      </c>
      <c r="B476" s="64">
        <f t="shared" si="140"/>
        <v>0</v>
      </c>
      <c r="C476" s="57">
        <f t="shared" si="153"/>
        <v>183</v>
      </c>
      <c r="F476" s="59">
        <f>IF(C476&lt;C$6,0,VLOOKUP(C476,index!$A:$M,13,0))</f>
        <v>0</v>
      </c>
      <c r="G476" s="57" t="str">
        <f t="shared" si="143"/>
        <v/>
      </c>
      <c r="H476" s="58" t="str">
        <f>IF(G476="I",$K476,IF(G476="II",$K476-SUM(H$8:H475),IF(G476="III",$K476-SUM(H$8:H475),IF(G476="IV",$K476-SUM(H$8:H475),IF(G476="V",1-SUM(H$8:H475)," ")))))</f>
        <v xml:space="preserve"> </v>
      </c>
      <c r="I476" s="66" t="str">
        <f t="shared" si="144"/>
        <v/>
      </c>
      <c r="L476" s="62" t="str">
        <f t="shared" si="141"/>
        <v xml:space="preserve"> </v>
      </c>
      <c r="P476" s="58" t="str">
        <f>IF(O476="Plus",$K476,IF(O476="Basis",$K476-SUM(P$8:P475),IF(O476="Breedte",$K476-SUM(P$8:P475),IF(O475="Breedte",1-SUM(P$8:P475)," "))))</f>
        <v xml:space="preserve"> </v>
      </c>
      <c r="Q476" s="56" t="str">
        <f t="shared" si="156"/>
        <v/>
      </c>
      <c r="R476" s="196">
        <f t="shared" si="145"/>
        <v>0</v>
      </c>
      <c r="S476" s="1">
        <f t="shared" si="154"/>
        <v>183</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183</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4">
        <f t="shared" si="142"/>
        <v>0</v>
      </c>
      <c r="B477" s="64">
        <f t="shared" si="140"/>
        <v>0</v>
      </c>
      <c r="C477" s="57">
        <f t="shared" si="153"/>
        <v>183</v>
      </c>
      <c r="F477" s="59">
        <f>IF(C477&lt;C$6,0,VLOOKUP(C477,index!$A:$M,13,0))</f>
        <v>0</v>
      </c>
      <c r="G477" s="57" t="str">
        <f t="shared" si="143"/>
        <v/>
      </c>
      <c r="H477" s="58" t="str">
        <f>IF(G477="I",$K477,IF(G477="II",$K477-SUM(H$8:H476),IF(G477="III",$K477-SUM(H$8:H476),IF(G477="IV",$K477-SUM(H$8:H476),IF(G477="V",1-SUM(H$8:H476)," ")))))</f>
        <v xml:space="preserve"> </v>
      </c>
      <c r="I477" s="66" t="str">
        <f t="shared" si="144"/>
        <v/>
      </c>
      <c r="L477" s="62" t="str">
        <f t="shared" si="141"/>
        <v xml:space="preserve"> </v>
      </c>
      <c r="P477" s="58" t="str">
        <f>IF(O477="Plus",$K477,IF(O477="Basis",$K477-SUM(P$8:P476),IF(O477="Breedte",$K477-SUM(P$8:P476),IF(O476="Breedte",1-SUM(P$8:P476)," "))))</f>
        <v xml:space="preserve"> </v>
      </c>
      <c r="Q477" s="56" t="str">
        <f t="shared" si="156"/>
        <v/>
      </c>
      <c r="R477" s="196">
        <f t="shared" si="145"/>
        <v>0</v>
      </c>
      <c r="S477" s="1">
        <f t="shared" si="154"/>
        <v>183</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183</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4">
        <f t="shared" si="142"/>
        <v>0</v>
      </c>
      <c r="B478" s="64">
        <f t="shared" si="140"/>
        <v>0</v>
      </c>
      <c r="C478" s="57">
        <f t="shared" si="153"/>
        <v>183</v>
      </c>
      <c r="F478" s="59">
        <f>IF(C478&lt;C$6,0,VLOOKUP(C478,index!$A:$M,13,0))</f>
        <v>0</v>
      </c>
      <c r="G478" s="57" t="str">
        <f t="shared" si="143"/>
        <v/>
      </c>
      <c r="H478" s="58" t="str">
        <f>IF(G478="I",$K478,IF(G478="II",$K478-SUM(H$8:H477),IF(G478="III",$K478-SUM(H$8:H477),IF(G478="IV",$K478-SUM(H$8:H477),IF(G478="V",1-SUM(H$8:H477)," ")))))</f>
        <v xml:space="preserve"> </v>
      </c>
      <c r="I478" s="66" t="str">
        <f t="shared" si="144"/>
        <v/>
      </c>
      <c r="L478" s="62" t="str">
        <f t="shared" si="141"/>
        <v xml:space="preserve"> </v>
      </c>
      <c r="P478" s="58" t="str">
        <f>IF(O478="Plus",$K478,IF(O478="Basis",$K478-SUM(P$8:P477),IF(O478="Breedte",$K478-SUM(P$8:P477),IF(O477="Breedte",1-SUM(P$8:P477)," "))))</f>
        <v xml:space="preserve"> </v>
      </c>
      <c r="Q478" s="56" t="str">
        <f t="shared" si="156"/>
        <v/>
      </c>
      <c r="R478" s="196">
        <f t="shared" si="145"/>
        <v>0</v>
      </c>
      <c r="S478" s="1">
        <f t="shared" si="154"/>
        <v>183</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183</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4">
        <f t="shared" si="142"/>
        <v>0</v>
      </c>
      <c r="B479" s="64">
        <f t="shared" si="140"/>
        <v>0</v>
      </c>
      <c r="C479" s="57">
        <f t="shared" si="153"/>
        <v>183</v>
      </c>
      <c r="F479" s="59">
        <f>IF(C479&lt;C$6,0,VLOOKUP(C479,index!$A:$M,13,0))</f>
        <v>0</v>
      </c>
      <c r="G479" s="57" t="str">
        <f t="shared" si="143"/>
        <v/>
      </c>
      <c r="H479" s="58" t="str">
        <f>IF(G479="I",$K479,IF(G479="II",$K479-SUM(H$8:H478),IF(G479="III",$K479-SUM(H$8:H478),IF(G479="IV",$K479-SUM(H$8:H478),IF(G479="V",1-SUM(H$8:H478)," ")))))</f>
        <v xml:space="preserve"> </v>
      </c>
      <c r="I479" s="66" t="str">
        <f t="shared" si="144"/>
        <v/>
      </c>
      <c r="L479" s="62" t="str">
        <f t="shared" si="141"/>
        <v xml:space="preserve"> </v>
      </c>
      <c r="P479" s="58" t="str">
        <f>IF(O479="Plus",$K479,IF(O479="Basis",$K479-SUM(P$8:P478),IF(O479="Breedte",$K479-SUM(P$8:P478),IF(O478="Breedte",1-SUM(P$8:P478)," "))))</f>
        <v xml:space="preserve"> </v>
      </c>
      <c r="Q479" s="56" t="str">
        <f t="shared" si="156"/>
        <v/>
      </c>
      <c r="R479" s="196">
        <f t="shared" si="145"/>
        <v>0</v>
      </c>
      <c r="S479" s="1">
        <f t="shared" si="154"/>
        <v>183</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183</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4">
        <f t="shared" si="142"/>
        <v>0</v>
      </c>
      <c r="B480" s="64">
        <f t="shared" si="140"/>
        <v>0</v>
      </c>
      <c r="C480" s="57">
        <f t="shared" si="153"/>
        <v>183</v>
      </c>
      <c r="F480" s="59">
        <f>IF(C480&lt;C$6,0,VLOOKUP(C480,index!$A:$M,13,0))</f>
        <v>0</v>
      </c>
      <c r="G480" s="57" t="str">
        <f t="shared" si="143"/>
        <v/>
      </c>
      <c r="H480" s="58" t="str">
        <f>IF(G480="I",$K480,IF(G480="II",$K480-SUM(H$8:H479),IF(G480="III",$K480-SUM(H$8:H479),IF(G480="IV",$K480-SUM(H$8:H479),IF(G480="V",1-SUM(H$8:H479)," ")))))</f>
        <v xml:space="preserve"> </v>
      </c>
      <c r="I480" s="66" t="str">
        <f t="shared" si="144"/>
        <v/>
      </c>
      <c r="L480" s="62" t="str">
        <f t="shared" si="141"/>
        <v xml:space="preserve"> </v>
      </c>
      <c r="P480" s="58" t="str">
        <f>IF(O480="Plus",$K480,IF(O480="Basis",$K480-SUM(P$8:P479),IF(O480="Breedte",$K480-SUM(P$8:P479),IF(O479="Breedte",1-SUM(P$8:P479)," "))))</f>
        <v xml:space="preserve"> </v>
      </c>
      <c r="Q480" s="56" t="str">
        <f t="shared" si="156"/>
        <v/>
      </c>
      <c r="R480" s="196">
        <f t="shared" si="145"/>
        <v>0</v>
      </c>
      <c r="S480" s="1">
        <f t="shared" si="154"/>
        <v>183</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183</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4">
        <f t="shared" si="142"/>
        <v>0</v>
      </c>
      <c r="B481" s="64">
        <f t="shared" si="140"/>
        <v>0</v>
      </c>
      <c r="C481" s="57">
        <f t="shared" si="153"/>
        <v>183</v>
      </c>
      <c r="F481" s="59">
        <f>IF(C481&lt;C$6,0,VLOOKUP(C481,index!$A:$M,13,0))</f>
        <v>0</v>
      </c>
      <c r="G481" s="57" t="str">
        <f t="shared" si="143"/>
        <v/>
      </c>
      <c r="H481" s="58" t="str">
        <f>IF(G481="I",$K481,IF(G481="II",$K481-SUM(H$8:H480),IF(G481="III",$K481-SUM(H$8:H480),IF(G481="IV",$K481-SUM(H$8:H480),IF(G481="V",1-SUM(H$8:H480)," ")))))</f>
        <v xml:space="preserve"> </v>
      </c>
      <c r="I481" s="66" t="str">
        <f t="shared" si="144"/>
        <v/>
      </c>
      <c r="L481" s="62" t="str">
        <f t="shared" si="141"/>
        <v xml:space="preserve"> </v>
      </c>
      <c r="P481" s="58" t="str">
        <f>IF(O481="Plus",$K481,IF(O481="Basis",$K481-SUM(P$8:P480),IF(O481="Breedte",$K481-SUM(P$8:P480),IF(O480="Breedte",1-SUM(P$8:P480)," "))))</f>
        <v xml:space="preserve"> </v>
      </c>
      <c r="Q481" s="56" t="str">
        <f t="shared" si="156"/>
        <v/>
      </c>
      <c r="R481" s="196">
        <f t="shared" si="145"/>
        <v>0</v>
      </c>
      <c r="S481" s="1">
        <f t="shared" si="154"/>
        <v>183</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183</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4">
        <f t="shared" si="142"/>
        <v>0</v>
      </c>
      <c r="B482" s="64">
        <f t="shared" si="140"/>
        <v>0</v>
      </c>
      <c r="C482" s="57">
        <f t="shared" si="153"/>
        <v>183</v>
      </c>
      <c r="F482" s="59">
        <f>IF(C482&lt;C$6,0,VLOOKUP(C482,index!$A:$M,13,0))</f>
        <v>0</v>
      </c>
      <c r="G482" s="57" t="str">
        <f t="shared" si="143"/>
        <v/>
      </c>
      <c r="H482" s="58" t="str">
        <f>IF(G482="I",$K482,IF(G482="II",$K482-SUM(H$8:H481),IF(G482="III",$K482-SUM(H$8:H481),IF(G482="IV",$K482-SUM(H$8:H481),IF(G482="V",1-SUM(H$8:H481)," ")))))</f>
        <v xml:space="preserve"> </v>
      </c>
      <c r="I482" s="66" t="str">
        <f t="shared" si="144"/>
        <v/>
      </c>
      <c r="L482" s="62" t="str">
        <f t="shared" si="141"/>
        <v xml:space="preserve"> </v>
      </c>
      <c r="P482" s="58" t="str">
        <f>IF(O482="Plus",$K482,IF(O482="Basis",$K482-SUM(P$8:P481),IF(O482="Breedte",$K482-SUM(P$8:P481),IF(O481="Breedte",1-SUM(P$8:P481)," "))))</f>
        <v xml:space="preserve"> </v>
      </c>
      <c r="Q482" s="56" t="str">
        <f t="shared" si="156"/>
        <v/>
      </c>
      <c r="R482" s="196">
        <f t="shared" si="145"/>
        <v>0</v>
      </c>
      <c r="S482" s="1">
        <f t="shared" si="154"/>
        <v>183</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183</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4">
        <f t="shared" si="142"/>
        <v>0</v>
      </c>
      <c r="B483" s="64">
        <f t="shared" si="140"/>
        <v>0</v>
      </c>
      <c r="C483" s="57">
        <f t="shared" si="153"/>
        <v>183</v>
      </c>
      <c r="F483" s="59">
        <f>IF(C483&lt;C$6,0,VLOOKUP(C483,index!$A:$M,13,0))</f>
        <v>0</v>
      </c>
      <c r="G483" s="57" t="str">
        <f t="shared" si="143"/>
        <v/>
      </c>
      <c r="H483" s="58" t="str">
        <f>IF(G483="I",$K483,IF(G483="II",$K483-SUM(H$8:H482),IF(G483="III",$K483-SUM(H$8:H482),IF(G483="IV",$K483-SUM(H$8:H482),IF(G483="V",1-SUM(H$8:H482)," ")))))</f>
        <v xml:space="preserve"> </v>
      </c>
      <c r="I483" s="66" t="str">
        <f t="shared" si="144"/>
        <v/>
      </c>
      <c r="L483" s="62" t="str">
        <f t="shared" si="141"/>
        <v xml:space="preserve"> </v>
      </c>
      <c r="P483" s="58" t="str">
        <f>IF(O483="Plus",$K483,IF(O483="Basis",$K483-SUM(P$8:P482),IF(O483="Breedte",$K483-SUM(P$8:P482),IF(O482="Breedte",1-SUM(P$8:P482)," "))))</f>
        <v xml:space="preserve"> </v>
      </c>
      <c r="Q483" s="56" t="str">
        <f t="shared" si="156"/>
        <v/>
      </c>
      <c r="R483" s="196">
        <f t="shared" si="145"/>
        <v>0</v>
      </c>
      <c r="S483" s="1">
        <f t="shared" si="154"/>
        <v>183</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183</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4">
        <f t="shared" si="142"/>
        <v>0</v>
      </c>
      <c r="B484" s="64">
        <f t="shared" si="140"/>
        <v>0</v>
      </c>
      <c r="C484" s="57">
        <f t="shared" si="153"/>
        <v>183</v>
      </c>
      <c r="F484" s="59">
        <f>IF(C484&lt;C$6,0,VLOOKUP(C484,index!$A:$M,13,0))</f>
        <v>0</v>
      </c>
      <c r="G484" s="57" t="str">
        <f t="shared" si="143"/>
        <v/>
      </c>
      <c r="H484" s="58" t="str">
        <f>IF(G484="I",$K484,IF(G484="II",$K484-SUM(H$8:H483),IF(G484="III",$K484-SUM(H$8:H483),IF(G484="IV",$K484-SUM(H$8:H483),IF(G484="V",1-SUM(H$8:H483)," ")))))</f>
        <v xml:space="preserve"> </v>
      </c>
      <c r="I484" s="66" t="str">
        <f t="shared" si="144"/>
        <v/>
      </c>
      <c r="L484" s="62" t="str">
        <f t="shared" si="141"/>
        <v xml:space="preserve"> </v>
      </c>
      <c r="P484" s="58" t="str">
        <f>IF(O484="Plus",$K484,IF(O484="Basis",$K484-SUM(P$8:P483),IF(O484="Breedte",$K484-SUM(P$8:P483),IF(O483="Breedte",1-SUM(P$8:P483)," "))))</f>
        <v xml:space="preserve"> </v>
      </c>
      <c r="Q484" s="56" t="str">
        <f t="shared" si="156"/>
        <v/>
      </c>
      <c r="R484" s="196">
        <f t="shared" si="145"/>
        <v>0</v>
      </c>
      <c r="S484" s="1">
        <f t="shared" si="154"/>
        <v>183</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183</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4">
        <f t="shared" si="142"/>
        <v>0</v>
      </c>
      <c r="B485" s="64">
        <f t="shared" si="140"/>
        <v>0</v>
      </c>
      <c r="C485" s="57">
        <f t="shared" si="153"/>
        <v>183</v>
      </c>
      <c r="F485" s="59">
        <f>IF(C485&lt;C$6,0,VLOOKUP(C485,index!$A:$M,13,0))</f>
        <v>0</v>
      </c>
      <c r="G485" s="57" t="str">
        <f t="shared" si="143"/>
        <v/>
      </c>
      <c r="H485" s="58" t="str">
        <f>IF(G485="I",$K485,IF(G485="II",$K485-SUM(H$8:H484),IF(G485="III",$K485-SUM(H$8:H484),IF(G485="IV",$K485-SUM(H$8:H484),IF(G485="V",1-SUM(H$8:H484)," ")))))</f>
        <v xml:space="preserve"> </v>
      </c>
      <c r="I485" s="66" t="str">
        <f t="shared" si="144"/>
        <v/>
      </c>
      <c r="L485" s="62" t="str">
        <f t="shared" si="141"/>
        <v xml:space="preserve"> </v>
      </c>
      <c r="P485" s="58" t="str">
        <f>IF(O485="Plus",$K485,IF(O485="Basis",$K485-SUM(P$8:P484),IF(O485="Breedte",$K485-SUM(P$8:P484),IF(O484="Breedte",1-SUM(P$8:P484)," "))))</f>
        <v xml:space="preserve"> </v>
      </c>
      <c r="Q485" s="56" t="str">
        <f t="shared" si="156"/>
        <v/>
      </c>
      <c r="R485" s="196">
        <f t="shared" si="145"/>
        <v>0</v>
      </c>
      <c r="S485" s="1">
        <f t="shared" si="154"/>
        <v>183</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183</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4">
        <f t="shared" si="142"/>
        <v>0</v>
      </c>
      <c r="B486" s="64">
        <f t="shared" si="140"/>
        <v>0</v>
      </c>
      <c r="C486" s="57">
        <f t="shared" si="153"/>
        <v>183</v>
      </c>
      <c r="F486" s="59">
        <f>IF(C486&lt;C$6,0,VLOOKUP(C486,index!$A:$M,13,0))</f>
        <v>0</v>
      </c>
      <c r="G486" s="57" t="str">
        <f t="shared" si="143"/>
        <v/>
      </c>
      <c r="H486" s="58" t="str">
        <f>IF(G486="I",$K486,IF(G486="II",$K486-SUM(H$8:H485),IF(G486="III",$K486-SUM(H$8:H485),IF(G486="IV",$K486-SUM(H$8:H485),IF(G486="V",1-SUM(H$8:H485)," ")))))</f>
        <v xml:space="preserve"> </v>
      </c>
      <c r="I486" s="66" t="str">
        <f t="shared" si="144"/>
        <v/>
      </c>
      <c r="L486" s="62" t="str">
        <f t="shared" si="141"/>
        <v xml:space="preserve"> </v>
      </c>
      <c r="P486" s="58" t="str">
        <f>IF(O486="Plus",$K486,IF(O486="Basis",$K486-SUM(P$8:P485),IF(O486="Breedte",$K486-SUM(P$8:P485),IF(O485="Breedte",1-SUM(P$8:P485)," "))))</f>
        <v xml:space="preserve"> </v>
      </c>
      <c r="Q486" s="56" t="str">
        <f t="shared" si="156"/>
        <v/>
      </c>
      <c r="R486" s="196">
        <f t="shared" si="145"/>
        <v>0</v>
      </c>
      <c r="S486" s="1">
        <f t="shared" si="154"/>
        <v>183</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183</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4">
        <f t="shared" si="142"/>
        <v>0</v>
      </c>
      <c r="B487" s="64">
        <f t="shared" si="140"/>
        <v>0</v>
      </c>
      <c r="C487" s="57">
        <f t="shared" si="153"/>
        <v>183</v>
      </c>
      <c r="F487" s="59">
        <f>IF(C487&lt;C$6,0,VLOOKUP(C487,index!$A:$M,13,0))</f>
        <v>0</v>
      </c>
      <c r="G487" s="57" t="str">
        <f t="shared" si="143"/>
        <v/>
      </c>
      <c r="H487" s="58" t="str">
        <f>IF(G487="I",$K487,IF(G487="II",$K487-SUM(H$8:H486),IF(G487="III",$K487-SUM(H$8:H486),IF(G487="IV",$K487-SUM(H$8:H486),IF(G487="V",1-SUM(H$8:H486)," ")))))</f>
        <v xml:space="preserve"> </v>
      </c>
      <c r="I487" s="66" t="str">
        <f t="shared" si="144"/>
        <v/>
      </c>
      <c r="L487" s="62" t="str">
        <f t="shared" si="141"/>
        <v xml:space="preserve"> </v>
      </c>
      <c r="P487" s="58" t="str">
        <f>IF(O487="Plus",$K487,IF(O487="Basis",$K487-SUM(P$8:P486),IF(O487="Breedte",$K487-SUM(P$8:P486),IF(O486="Breedte",1-SUM(P$8:P486)," "))))</f>
        <v xml:space="preserve"> </v>
      </c>
      <c r="Q487" s="56" t="str">
        <f t="shared" si="156"/>
        <v/>
      </c>
      <c r="R487" s="196">
        <f t="shared" si="145"/>
        <v>0</v>
      </c>
      <c r="S487" s="1">
        <f t="shared" si="154"/>
        <v>183</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183</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4">
        <f t="shared" si="142"/>
        <v>0</v>
      </c>
      <c r="B488" s="64">
        <f t="shared" si="140"/>
        <v>0</v>
      </c>
      <c r="C488" s="57">
        <f t="shared" si="153"/>
        <v>183</v>
      </c>
      <c r="F488" s="59">
        <f>IF(C488&lt;C$6,0,VLOOKUP(C488,index!$A:$M,13,0))</f>
        <v>0</v>
      </c>
      <c r="G488" s="57" t="str">
        <f t="shared" si="143"/>
        <v/>
      </c>
      <c r="H488" s="58" t="str">
        <f>IF(G488="I",$K488,IF(G488="II",$K488-SUM(H$8:H487),IF(G488="III",$K488-SUM(H$8:H487),IF(G488="IV",$K488-SUM(H$8:H487),IF(G488="V",1-SUM(H$8:H487)," ")))))</f>
        <v xml:space="preserve"> </v>
      </c>
      <c r="I488" s="66" t="str">
        <f t="shared" si="144"/>
        <v/>
      </c>
      <c r="L488" s="62" t="str">
        <f t="shared" si="141"/>
        <v xml:space="preserve"> </v>
      </c>
      <c r="P488" s="58" t="str">
        <f>IF(O488="Plus",$K488,IF(O488="Basis",$K488-SUM(P$8:P487),IF(O488="Breedte",$K488-SUM(P$8:P487),IF(O487="Breedte",1-SUM(P$8:P487)," "))))</f>
        <v xml:space="preserve"> </v>
      </c>
      <c r="Q488" s="56" t="str">
        <f t="shared" si="156"/>
        <v/>
      </c>
      <c r="R488" s="196">
        <f t="shared" si="145"/>
        <v>0</v>
      </c>
      <c r="S488" s="1">
        <f t="shared" si="154"/>
        <v>183</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183</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4">
        <f t="shared" si="142"/>
        <v>0</v>
      </c>
      <c r="B489" s="64">
        <f t="shared" si="140"/>
        <v>0</v>
      </c>
      <c r="C489" s="57">
        <f t="shared" si="153"/>
        <v>183</v>
      </c>
      <c r="F489" s="59">
        <f>IF(C489&lt;C$6,0,VLOOKUP(C489,index!$A:$M,13,0))</f>
        <v>0</v>
      </c>
      <c r="G489" s="57" t="str">
        <f t="shared" si="143"/>
        <v/>
      </c>
      <c r="H489" s="58" t="str">
        <f>IF(G489="I",$K489,IF(G489="II",$K489-SUM(H$8:H488),IF(G489="III",$K489-SUM(H$8:H488),IF(G489="IV",$K489-SUM(H$8:H488),IF(G489="V",1-SUM(H$8:H488)," ")))))</f>
        <v xml:space="preserve"> </v>
      </c>
      <c r="I489" s="66" t="str">
        <f t="shared" si="144"/>
        <v/>
      </c>
      <c r="L489" s="62" t="str">
        <f t="shared" si="141"/>
        <v xml:space="preserve"> </v>
      </c>
      <c r="P489" s="58" t="str">
        <f>IF(O489="Plus",$K489,IF(O489="Basis",$K489-SUM(P$8:P488),IF(O489="Breedte",$K489-SUM(P$8:P488),IF(O488="Breedte",1-SUM(P$8:P488)," "))))</f>
        <v xml:space="preserve"> </v>
      </c>
      <c r="Q489" s="56" t="str">
        <f t="shared" si="156"/>
        <v/>
      </c>
      <c r="R489" s="196">
        <f t="shared" si="145"/>
        <v>0</v>
      </c>
      <c r="S489" s="1">
        <f t="shared" si="154"/>
        <v>183</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183</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4">
        <f t="shared" si="142"/>
        <v>0</v>
      </c>
      <c r="B490" s="64">
        <f t="shared" si="140"/>
        <v>0</v>
      </c>
      <c r="C490" s="57">
        <f t="shared" si="153"/>
        <v>183</v>
      </c>
      <c r="F490" s="59">
        <f>IF(C490&lt;C$6,0,VLOOKUP(C490,index!$A:$M,13,0))</f>
        <v>0</v>
      </c>
      <c r="G490" s="57" t="str">
        <f t="shared" si="143"/>
        <v/>
      </c>
      <c r="H490" s="58" t="str">
        <f>IF(G490="I",$K490,IF(G490="II",$K490-SUM(H$8:H489),IF(G490="III",$K490-SUM(H$8:H489),IF(G490="IV",$K490-SUM(H$8:H489),IF(G490="V",1-SUM(H$8:H489)," ")))))</f>
        <v xml:space="preserve"> </v>
      </c>
      <c r="I490" s="66" t="str">
        <f t="shared" si="144"/>
        <v/>
      </c>
      <c r="L490" s="62" t="str">
        <f t="shared" si="141"/>
        <v xml:space="preserve"> </v>
      </c>
      <c r="P490" s="58" t="str">
        <f>IF(O490="Plus",$K490,IF(O490="Basis",$K490-SUM(P$8:P489),IF(O490="Breedte",$K490-SUM(P$8:P489),IF(O489="Breedte",1-SUM(P$8:P489)," "))))</f>
        <v xml:space="preserve"> </v>
      </c>
      <c r="Q490" s="56" t="str">
        <f t="shared" si="156"/>
        <v/>
      </c>
      <c r="R490" s="196">
        <f t="shared" si="145"/>
        <v>0</v>
      </c>
      <c r="S490" s="1">
        <f t="shared" si="154"/>
        <v>183</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183</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4">
        <f t="shared" si="142"/>
        <v>0</v>
      </c>
      <c r="B491" s="64">
        <f t="shared" si="140"/>
        <v>0</v>
      </c>
      <c r="C491" s="57">
        <f t="shared" si="153"/>
        <v>183</v>
      </c>
      <c r="F491" s="59">
        <f>IF(C491&lt;C$6,0,VLOOKUP(C491,index!$A:$M,13,0))</f>
        <v>0</v>
      </c>
      <c r="G491" s="57" t="str">
        <f t="shared" si="143"/>
        <v/>
      </c>
      <c r="H491" s="58" t="str">
        <f>IF(G491="I",$K491,IF(G491="II",$K491-SUM(H$8:H490),IF(G491="III",$K491-SUM(H$8:H490),IF(G491="IV",$K491-SUM(H$8:H490),IF(G491="V",1-SUM(H$8:H490)," ")))))</f>
        <v xml:space="preserve"> </v>
      </c>
      <c r="I491" s="66" t="str">
        <f t="shared" si="144"/>
        <v/>
      </c>
      <c r="L491" s="62" t="str">
        <f t="shared" si="141"/>
        <v xml:space="preserve"> </v>
      </c>
      <c r="P491" s="58" t="str">
        <f>IF(O491="Plus",$K491,IF(O491="Basis",$K491-SUM(P$8:P490),IF(O491="Breedte",$K491-SUM(P$8:P490),IF(O490="Breedte",1-SUM(P$8:P490)," "))))</f>
        <v xml:space="preserve"> </v>
      </c>
      <c r="Q491" s="56" t="str">
        <f t="shared" si="156"/>
        <v/>
      </c>
      <c r="R491" s="196">
        <f t="shared" si="145"/>
        <v>0</v>
      </c>
      <c r="S491" s="1">
        <f t="shared" si="154"/>
        <v>183</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183</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4">
        <f t="shared" si="142"/>
        <v>0</v>
      </c>
      <c r="B492" s="64">
        <f t="shared" si="140"/>
        <v>0</v>
      </c>
      <c r="C492" s="57">
        <f t="shared" si="153"/>
        <v>183</v>
      </c>
      <c r="F492" s="59">
        <f>IF(C492&lt;C$6,0,VLOOKUP(C492,index!$A:$M,13,0))</f>
        <v>0</v>
      </c>
      <c r="G492" s="57" t="str">
        <f t="shared" si="143"/>
        <v/>
      </c>
      <c r="H492" s="58" t="str">
        <f>IF(G492="I",$K492,IF(G492="II",$K492-SUM(H$8:H491),IF(G492="III",$K492-SUM(H$8:H491),IF(G492="IV",$K492-SUM(H$8:H491),IF(G492="V",1-SUM(H$8:H491)," ")))))</f>
        <v xml:space="preserve"> </v>
      </c>
      <c r="I492" s="66" t="str">
        <f t="shared" si="144"/>
        <v/>
      </c>
      <c r="L492" s="62" t="str">
        <f t="shared" si="141"/>
        <v xml:space="preserve"> </v>
      </c>
      <c r="P492" s="58" t="str">
        <f>IF(O492="Plus",$K492,IF(O492="Basis",$K492-SUM(P$8:P491),IF(O492="Breedte",$K492-SUM(P$8:P491),IF(O491="Breedte",1-SUM(P$8:P491)," "))))</f>
        <v xml:space="preserve"> </v>
      </c>
      <c r="Q492" s="56" t="str">
        <f t="shared" si="156"/>
        <v/>
      </c>
      <c r="R492" s="196">
        <f t="shared" si="145"/>
        <v>0</v>
      </c>
      <c r="S492" s="1">
        <f t="shared" si="154"/>
        <v>183</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183</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4">
        <f t="shared" si="142"/>
        <v>0</v>
      </c>
      <c r="B493" s="64">
        <f t="shared" si="140"/>
        <v>0</v>
      </c>
      <c r="C493" s="57">
        <f t="shared" si="153"/>
        <v>183</v>
      </c>
      <c r="F493" s="59">
        <f>IF(C493&lt;C$6,0,VLOOKUP(C493,index!$A:$M,13,0))</f>
        <v>0</v>
      </c>
      <c r="G493" s="57" t="str">
        <f t="shared" si="143"/>
        <v/>
      </c>
      <c r="H493" s="58" t="str">
        <f>IF(G493="I",$K493,IF(G493="II",$K493-SUM(H$8:H492),IF(G493="III",$K493-SUM(H$8:H492),IF(G493="IV",$K493-SUM(H$8:H492),IF(G493="V",1-SUM(H$8:H492)," ")))))</f>
        <v xml:space="preserve"> </v>
      </c>
      <c r="I493" s="66" t="str">
        <f t="shared" si="144"/>
        <v/>
      </c>
      <c r="L493" s="62" t="str">
        <f t="shared" si="141"/>
        <v xml:space="preserve"> </v>
      </c>
      <c r="P493" s="58" t="str">
        <f>IF(O493="Plus",$K493,IF(O493="Basis",$K493-SUM(P$8:P492),IF(O493="Breedte",$K493-SUM(P$8:P492),IF(O492="Breedte",1-SUM(P$8:P492)," "))))</f>
        <v xml:space="preserve"> </v>
      </c>
      <c r="Q493" s="56" t="str">
        <f t="shared" si="156"/>
        <v/>
      </c>
      <c r="R493" s="196">
        <f t="shared" si="145"/>
        <v>0</v>
      </c>
      <c r="S493" s="1">
        <f t="shared" si="154"/>
        <v>183</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183</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4">
        <f t="shared" si="142"/>
        <v>0</v>
      </c>
      <c r="B494" s="64">
        <f t="shared" si="140"/>
        <v>0</v>
      </c>
      <c r="C494" s="57">
        <f t="shared" si="153"/>
        <v>183</v>
      </c>
      <c r="F494" s="59">
        <f>IF(C494&lt;C$6,0,VLOOKUP(C494,index!$A:$M,13,0))</f>
        <v>0</v>
      </c>
      <c r="G494" s="57" t="str">
        <f t="shared" si="143"/>
        <v/>
      </c>
      <c r="H494" s="58" t="str">
        <f>IF(G494="I",$K494,IF(G494="II",$K494-SUM(H$8:H493),IF(G494="III",$K494-SUM(H$8:H493),IF(G494="IV",$K494-SUM(H$8:H493),IF(G494="V",1-SUM(H$8:H493)," ")))))</f>
        <v xml:space="preserve"> </v>
      </c>
      <c r="I494" s="66" t="str">
        <f t="shared" si="144"/>
        <v/>
      </c>
      <c r="L494" s="62" t="str">
        <f t="shared" si="141"/>
        <v xml:space="preserve"> </v>
      </c>
      <c r="P494" s="58" t="str">
        <f>IF(O494="Plus",$K494,IF(O494="Basis",$K494-SUM(P$8:P493),IF(O494="Breedte",$K494-SUM(P$8:P493),IF(O493="Breedte",1-SUM(P$8:P493)," "))))</f>
        <v xml:space="preserve"> </v>
      </c>
      <c r="Q494" s="56" t="str">
        <f t="shared" si="156"/>
        <v/>
      </c>
      <c r="R494" s="196">
        <f t="shared" si="145"/>
        <v>0</v>
      </c>
      <c r="S494" s="1">
        <f t="shared" si="154"/>
        <v>183</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183</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4">
        <f t="shared" si="142"/>
        <v>0</v>
      </c>
      <c r="B495" s="64">
        <f t="shared" si="140"/>
        <v>0</v>
      </c>
      <c r="C495" s="57">
        <f t="shared" si="153"/>
        <v>183</v>
      </c>
      <c r="F495" s="59">
        <f>IF(C495&lt;C$6,0,VLOOKUP(C495,index!$A:$M,13,0))</f>
        <v>0</v>
      </c>
      <c r="G495" s="57" t="str">
        <f t="shared" si="143"/>
        <v/>
      </c>
      <c r="H495" s="58" t="str">
        <f>IF(G495="I",$K495,IF(G495="II",$K495-SUM(H$8:H494),IF(G495="III",$K495-SUM(H$8:H494),IF(G495="IV",$K495-SUM(H$8:H494),IF(G495="V",1-SUM(H$8:H494)," ")))))</f>
        <v xml:space="preserve"> </v>
      </c>
      <c r="I495" s="66" t="str">
        <f t="shared" si="144"/>
        <v/>
      </c>
      <c r="L495" s="62" t="str">
        <f t="shared" si="141"/>
        <v xml:space="preserve"> </v>
      </c>
      <c r="P495" s="58" t="str">
        <f>IF(O495="Plus",$K495,IF(O495="Basis",$K495-SUM(P$8:P494),IF(O495="Breedte",$K495-SUM(P$8:P494),IF(O494="Breedte",1-SUM(P$8:P494)," "))))</f>
        <v xml:space="preserve"> </v>
      </c>
      <c r="Q495" s="56" t="str">
        <f t="shared" si="156"/>
        <v/>
      </c>
      <c r="R495" s="196">
        <f t="shared" si="145"/>
        <v>0</v>
      </c>
      <c r="S495" s="1">
        <f t="shared" si="154"/>
        <v>183</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183</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4">
        <f t="shared" si="142"/>
        <v>0</v>
      </c>
      <c r="B496" s="64">
        <f t="shared" si="140"/>
        <v>0</v>
      </c>
      <c r="C496" s="57">
        <f t="shared" si="153"/>
        <v>183</v>
      </c>
      <c r="F496" s="59">
        <f>IF(C496&lt;C$6,0,VLOOKUP(C496,index!$A:$M,13,0))</f>
        <v>0</v>
      </c>
      <c r="G496" s="57" t="str">
        <f t="shared" si="143"/>
        <v/>
      </c>
      <c r="H496" s="58" t="str">
        <f>IF(G496="I",$K496,IF(G496="II",$K496-SUM(H$8:H495),IF(G496="III",$K496-SUM(H$8:H495),IF(G496="IV",$K496-SUM(H$8:H495),IF(G496="V",1-SUM(H$8:H495)," ")))))</f>
        <v xml:space="preserve"> </v>
      </c>
      <c r="I496" s="66" t="str">
        <f t="shared" si="144"/>
        <v/>
      </c>
      <c r="L496" s="62" t="str">
        <f t="shared" si="141"/>
        <v xml:space="preserve"> </v>
      </c>
      <c r="P496" s="58" t="str">
        <f>IF(O496="Plus",$K496,IF(O496="Basis",$K496-SUM(P$8:P495),IF(O496="Breedte",$K496-SUM(P$8:P495),IF(O495="Breedte",1-SUM(P$8:P495)," "))))</f>
        <v xml:space="preserve"> </v>
      </c>
      <c r="Q496" s="56" t="str">
        <f t="shared" si="156"/>
        <v/>
      </c>
      <c r="R496" s="196">
        <f t="shared" si="145"/>
        <v>0</v>
      </c>
      <c r="S496" s="1">
        <f t="shared" si="154"/>
        <v>183</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183</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4">
        <f t="shared" si="142"/>
        <v>0</v>
      </c>
      <c r="B497" s="64">
        <f t="shared" si="140"/>
        <v>0</v>
      </c>
      <c r="C497" s="57">
        <f t="shared" si="153"/>
        <v>183</v>
      </c>
      <c r="F497" s="59">
        <f>IF(C497&lt;C$6,0,VLOOKUP(C497,index!$A:$M,13,0))</f>
        <v>0</v>
      </c>
      <c r="G497" s="57" t="str">
        <f t="shared" si="143"/>
        <v/>
      </c>
      <c r="H497" s="58" t="str">
        <f>IF(G497="I",$K497,IF(G497="II",$K497-SUM(H$8:H496),IF(G497="III",$K497-SUM(H$8:H496),IF(G497="IV",$K497-SUM(H$8:H496),IF(G497="V",1-SUM(H$8:H496)," ")))))</f>
        <v xml:space="preserve"> </v>
      </c>
      <c r="I497" s="66" t="str">
        <f t="shared" si="144"/>
        <v/>
      </c>
      <c r="L497" s="62" t="str">
        <f t="shared" si="141"/>
        <v xml:space="preserve"> </v>
      </c>
      <c r="P497" s="58" t="str">
        <f>IF(O497="Plus",$K497,IF(O497="Basis",$K497-SUM(P$8:P496),IF(O497="Breedte",$K497-SUM(P$8:P496),IF(O496="Breedte",1-SUM(P$8:P496)," "))))</f>
        <v xml:space="preserve"> </v>
      </c>
      <c r="Q497" s="56" t="str">
        <f t="shared" si="156"/>
        <v/>
      </c>
      <c r="R497" s="196">
        <f t="shared" si="145"/>
        <v>0</v>
      </c>
      <c r="S497" s="1">
        <f t="shared" si="154"/>
        <v>183</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183</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4">
        <f t="shared" si="142"/>
        <v>0</v>
      </c>
      <c r="B498" s="64">
        <f t="shared" si="140"/>
        <v>0</v>
      </c>
      <c r="C498" s="57">
        <f t="shared" si="153"/>
        <v>183</v>
      </c>
      <c r="F498" s="59">
        <f>IF(C498&lt;C$6,0,VLOOKUP(C498,index!$A:$M,13,0))</f>
        <v>0</v>
      </c>
      <c r="G498" s="57" t="str">
        <f t="shared" si="143"/>
        <v/>
      </c>
      <c r="H498" s="58" t="str">
        <f>IF(G498="I",$K498,IF(G498="II",$K498-SUM(H$8:H497),IF(G498="III",$K498-SUM(H$8:H497),IF(G498="IV",$K498-SUM(H$8:H497),IF(G498="V",1-SUM(H$8:H497)," ")))))</f>
        <v xml:space="preserve"> </v>
      </c>
      <c r="I498" s="66" t="str">
        <f t="shared" si="144"/>
        <v/>
      </c>
      <c r="L498" s="62" t="str">
        <f t="shared" si="141"/>
        <v xml:space="preserve"> </v>
      </c>
      <c r="P498" s="58" t="str">
        <f>IF(O498="Plus",$K498,IF(O498="Basis",$K498-SUM(P$8:P497),IF(O498="Breedte",$K498-SUM(P$8:P497),IF(O497="Breedte",1-SUM(P$8:P497)," "))))</f>
        <v xml:space="preserve"> </v>
      </c>
      <c r="Q498" s="56" t="str">
        <f t="shared" si="156"/>
        <v/>
      </c>
      <c r="R498" s="196">
        <f t="shared" si="145"/>
        <v>0</v>
      </c>
      <c r="S498" s="1">
        <f t="shared" si="154"/>
        <v>183</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183</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4">
        <f t="shared" si="142"/>
        <v>0</v>
      </c>
      <c r="B499" s="64">
        <f t="shared" si="140"/>
        <v>0</v>
      </c>
      <c r="C499" s="57">
        <f t="shared" si="153"/>
        <v>183</v>
      </c>
      <c r="F499" s="59">
        <f>IF(C499&lt;C$6,0,VLOOKUP(C499,index!$A:$M,13,0))</f>
        <v>0</v>
      </c>
      <c r="G499" s="57" t="str">
        <f t="shared" si="143"/>
        <v/>
      </c>
      <c r="H499" s="58" t="str">
        <f>IF(G499="I",$K499,IF(G499="II",$K499-SUM(H$8:H498),IF(G499="III",$K499-SUM(H$8:H498),IF(G499="IV",$K499-SUM(H$8:H498),IF(G499="V",1-SUM(H$8:H498)," ")))))</f>
        <v xml:space="preserve"> </v>
      </c>
      <c r="I499" s="66" t="str">
        <f t="shared" si="144"/>
        <v/>
      </c>
      <c r="L499" s="62" t="str">
        <f t="shared" si="141"/>
        <v xml:space="preserve"> </v>
      </c>
      <c r="P499" s="58" t="str">
        <f>IF(O499="Plus",$K499,IF(O499="Basis",$K499-SUM(P$8:P498),IF(O499="Breedte",$K499-SUM(P$8:P498),IF(O498="Breedte",1-SUM(P$8:P498)," "))))</f>
        <v xml:space="preserve"> </v>
      </c>
      <c r="Q499" s="56" t="str">
        <f t="shared" si="156"/>
        <v/>
      </c>
      <c r="R499" s="196">
        <f t="shared" si="145"/>
        <v>0</v>
      </c>
      <c r="S499" s="1">
        <f t="shared" si="154"/>
        <v>183</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183</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4">
        <f t="shared" si="142"/>
        <v>0</v>
      </c>
      <c r="B500" s="64">
        <f t="shared" si="140"/>
        <v>0</v>
      </c>
      <c r="C500" s="57">
        <f t="shared" si="153"/>
        <v>183</v>
      </c>
      <c r="F500" s="59">
        <f>IF(C500&lt;C$6,0,VLOOKUP(C500,index!$A:$M,13,0))</f>
        <v>0</v>
      </c>
      <c r="G500" s="57" t="str">
        <f t="shared" si="143"/>
        <v/>
      </c>
      <c r="H500" s="58" t="str">
        <f>IF(G500="I",$K500,IF(G500="II",$K500-SUM(H$8:H499),IF(G500="III",$K500-SUM(H$8:H499),IF(G500="IV",$K500-SUM(H$8:H499),IF(G500="V",1-SUM(H$8:H499)," ")))))</f>
        <v xml:space="preserve"> </v>
      </c>
      <c r="I500" s="66" t="str">
        <f t="shared" si="144"/>
        <v/>
      </c>
      <c r="L500" s="62" t="str">
        <f t="shared" si="141"/>
        <v xml:space="preserve"> </v>
      </c>
      <c r="P500" s="58" t="str">
        <f>IF(O500="Plus",$K500,IF(O500="Basis",$K500-SUM(P$8:P499),IF(O500="Breedte",$K500-SUM(P$8:P499),IF(O499="Breedte",1-SUM(P$8:P499)," "))))</f>
        <v xml:space="preserve"> </v>
      </c>
      <c r="Q500" s="56" t="str">
        <f t="shared" si="156"/>
        <v/>
      </c>
      <c r="R500" s="196">
        <f t="shared" si="145"/>
        <v>0</v>
      </c>
      <c r="S500" s="1">
        <f t="shared" si="154"/>
        <v>183</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183</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207" priority="12" stopIfTrue="1" operator="lessThanOrEqual">
      <formula>0</formula>
    </cfRule>
  </conditionalFormatting>
  <conditionalFormatting sqref="AT18:AV22 AT26:AV30">
    <cfRule type="cellIs" dxfId="206" priority="13" stopIfTrue="1" operator="lessThanOrEqual">
      <formula>0</formula>
    </cfRule>
  </conditionalFormatting>
  <conditionalFormatting sqref="AY18:BB22 AY26:BB30">
    <cfRule type="cellIs" dxfId="205" priority="14" stopIfTrue="1" operator="lessThanOrEqual">
      <formula>0</formula>
    </cfRule>
  </conditionalFormatting>
  <conditionalFormatting sqref="AR32">
    <cfRule type="cellIs" dxfId="204" priority="11" operator="equal">
      <formula>0</formula>
    </cfRule>
  </conditionalFormatting>
  <conditionalFormatting sqref="AQ33">
    <cfRule type="containsErrors" dxfId="203" priority="15">
      <formula>ISERROR(AQ33)</formula>
    </cfRule>
  </conditionalFormatting>
  <conditionalFormatting sqref="L8:M500">
    <cfRule type="expression" dxfId="202" priority="5">
      <formula>$C8&gt;$C$6-1</formula>
    </cfRule>
    <cfRule type="expression" dxfId="201" priority="18" stopIfTrue="1">
      <formula>SUM($U8:$X8)&gt;1</formula>
    </cfRule>
  </conditionalFormatting>
  <conditionalFormatting sqref="B8:B500">
    <cfRule type="expression" dxfId="200" priority="19">
      <formula>$B8&gt;0</formula>
    </cfRule>
  </conditionalFormatting>
  <conditionalFormatting sqref="N8:P500">
    <cfRule type="expression" dxfId="199" priority="20" stopIfTrue="1">
      <formula>OR($O8="Plus",$O8="Basis",$O8="Breedte")</formula>
    </cfRule>
  </conditionalFormatting>
  <conditionalFormatting sqref="A8:A500">
    <cfRule type="expression" dxfId="198" priority="10">
      <formula>$A8&gt;0</formula>
    </cfRule>
  </conditionalFormatting>
  <conditionalFormatting sqref="G8:H500">
    <cfRule type="expression" dxfId="197" priority="22">
      <formula>$B8&gt;0</formula>
    </cfRule>
  </conditionalFormatting>
  <conditionalFormatting sqref="I8:J500">
    <cfRule type="expression" dxfId="196" priority="23">
      <formula>$A8&gt;0</formula>
    </cfRule>
  </conditionalFormatting>
  <conditionalFormatting sqref="F8:F500">
    <cfRule type="expression" dxfId="195" priority="7">
      <formula>$D8&gt;0</formula>
    </cfRule>
    <cfRule type="expression" dxfId="194" priority="8">
      <formula>$C8&gt;$C$6-1</formula>
    </cfRule>
  </conditionalFormatting>
  <conditionalFormatting sqref="A8:B500">
    <cfRule type="expression" dxfId="193" priority="21">
      <formula>$C8&gt;$C$6-1</formula>
    </cfRule>
  </conditionalFormatting>
  <conditionalFormatting sqref="C8:C500">
    <cfRule type="expression" dxfId="192" priority="3">
      <formula>$B8&gt;0</formula>
    </cfRule>
    <cfRule type="expression" dxfId="191" priority="9">
      <formula>$C8&gt;$C$6-1</formula>
    </cfRule>
  </conditionalFormatting>
  <conditionalFormatting sqref="K8:K500">
    <cfRule type="expression" dxfId="190" priority="16" stopIfTrue="1">
      <formula>SUM($U8:$X8)&gt;0</formula>
    </cfRule>
    <cfRule type="expression" dxfId="189" priority="17" stopIfTrue="1">
      <formula>$D8=0</formula>
    </cfRule>
  </conditionalFormatting>
  <conditionalFormatting sqref="D8:E500">
    <cfRule type="expression" dxfId="188" priority="6">
      <formula>$C8&gt;$C$6-1</formula>
    </cfRule>
  </conditionalFormatting>
  <conditionalFormatting sqref="G8:J500">
    <cfRule type="expression" dxfId="187" priority="24">
      <formula>$C8&gt;$C$6-1</formula>
    </cfRule>
  </conditionalFormatting>
  <conditionalFormatting sqref="O8:P500">
    <cfRule type="expression" dxfId="186" priority="4">
      <formula>$C8&gt;$C$6-1</formula>
    </cfRule>
  </conditionalFormatting>
  <conditionalFormatting sqref="AQ36">
    <cfRule type="containsErrors" dxfId="185" priority="2">
      <formula>ISERROR(AQ36)</formula>
    </cfRule>
  </conditionalFormatting>
  <conditionalFormatting sqref="AQ40">
    <cfRule type="containsErrors" dxfId="184"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83"/>
  <sheetViews>
    <sheetView workbookViewId="0">
      <selection activeCell="C9" sqref="C9"/>
    </sheetView>
  </sheetViews>
  <sheetFormatPr defaultColWidth="9.140625" defaultRowHeight="10.5" x14ac:dyDescent="0.15"/>
  <cols>
    <col min="1" max="1" width="24.5703125" style="16" customWidth="1"/>
    <col min="2" max="2" width="6.42578125" style="15" hidden="1" customWidth="1"/>
    <col min="3" max="3" width="5.140625" style="15" customWidth="1"/>
    <col min="4" max="4" width="1.42578125" style="15" customWidth="1"/>
    <col min="5" max="5" width="5.140625" style="15" customWidth="1"/>
    <col min="6" max="6" width="5.140625" style="16" customWidth="1"/>
    <col min="7" max="7" width="1.42578125" style="16" customWidth="1"/>
    <col min="8" max="9" width="5.140625" style="16" customWidth="1"/>
    <col min="10" max="10" width="1.42578125" style="16" customWidth="1"/>
    <col min="11" max="12" width="5.140625" style="16" customWidth="1"/>
    <col min="13" max="13" width="1.42578125" style="16" customWidth="1"/>
    <col min="14" max="15" width="5.140625" style="16" customWidth="1"/>
    <col min="16" max="16" width="6.42578125" style="16" hidden="1" customWidth="1"/>
    <col min="17" max="17" width="1.42578125" style="16" customWidth="1"/>
    <col min="18" max="18" width="5.140625" style="16" customWidth="1"/>
    <col min="19" max="19" width="6.42578125" style="16" hidden="1" customWidth="1"/>
    <col min="20" max="20" width="5.140625" style="16" customWidth="1"/>
    <col min="21" max="21" width="1.42578125" style="16" customWidth="1"/>
    <col min="22" max="23" width="5.140625" style="16" customWidth="1"/>
    <col min="24" max="24" width="6.42578125" style="16" hidden="1" customWidth="1"/>
    <col min="25" max="25" width="1.42578125" style="16" customWidth="1"/>
    <col min="26" max="26" width="5.140625" style="16" customWidth="1"/>
    <col min="27" max="27" width="6.42578125" style="16" hidden="1" customWidth="1"/>
    <col min="28" max="28" width="5.140625" style="16" customWidth="1"/>
    <col min="29" max="29" width="1.42578125" style="16" customWidth="1"/>
    <col min="30" max="31" width="5.140625" style="16" customWidth="1"/>
    <col min="32" max="32" width="6.42578125" style="16" hidden="1" customWidth="1"/>
    <col min="33" max="33" width="1.42578125" style="16" customWidth="1"/>
    <col min="34" max="35" width="5.140625" style="16" customWidth="1"/>
    <col min="36" max="36" width="1.42578125" style="16" customWidth="1"/>
    <col min="37" max="38" width="5.140625" style="16" customWidth="1"/>
    <col min="39" max="39" width="1.42578125" style="16" customWidth="1"/>
    <col min="40" max="40" width="5.140625" style="16" customWidth="1"/>
    <col min="41" max="41" width="1.85546875" style="16" customWidth="1"/>
    <col min="42" max="42" width="6.85546875" style="16" customWidth="1"/>
    <col min="43" max="43" width="6.42578125" style="16" customWidth="1"/>
    <col min="44" max="44" width="6.85546875" style="16" customWidth="1"/>
    <col min="45" max="45" width="6.42578125" style="16" customWidth="1"/>
    <col min="46" max="46" width="6.85546875" style="16" customWidth="1"/>
    <col min="47" max="47" width="6.42578125" style="16" customWidth="1"/>
    <col min="48" max="16384" width="9.140625" style="16"/>
  </cols>
  <sheetData>
    <row r="1" spans="1:58" ht="15" x14ac:dyDescent="0.15">
      <c r="A1" s="34" t="s">
        <v>50</v>
      </c>
      <c r="B1" s="35"/>
      <c r="C1" s="35"/>
      <c r="D1" s="35"/>
      <c r="E1" s="35"/>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43"/>
      <c r="AO1" s="36"/>
      <c r="AP1" s="36"/>
      <c r="AQ1" s="36"/>
      <c r="AR1" s="36"/>
      <c r="AS1" s="36"/>
      <c r="AT1" s="36"/>
      <c r="AU1" s="36"/>
      <c r="AV1" s="36"/>
      <c r="AW1" s="36"/>
      <c r="AX1" s="36"/>
      <c r="AY1" s="36"/>
      <c r="AZ1" s="36"/>
      <c r="BA1" s="36"/>
      <c r="BB1" s="36"/>
      <c r="BC1" s="36"/>
      <c r="BD1" s="36"/>
      <c r="BE1" s="36"/>
      <c r="BF1" s="36"/>
    </row>
    <row r="2" spans="1:58" ht="58.5" customHeight="1" x14ac:dyDescent="0.15">
      <c r="A2" s="210" t="s">
        <v>51</v>
      </c>
      <c r="B2" s="210"/>
      <c r="C2" s="210"/>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c r="AM2" s="37"/>
      <c r="AN2" s="44"/>
      <c r="AO2" s="47"/>
      <c r="AP2" s="47"/>
      <c r="AQ2" s="47"/>
      <c r="AR2" s="47"/>
      <c r="AS2" s="47"/>
      <c r="AT2" s="47"/>
      <c r="AU2" s="47"/>
      <c r="AV2" s="47"/>
      <c r="AW2" s="47"/>
      <c r="AX2" s="47"/>
      <c r="AY2" s="47"/>
      <c r="AZ2" s="47"/>
      <c r="BA2" s="47"/>
      <c r="BB2" s="47"/>
      <c r="BC2" s="47"/>
      <c r="BD2" s="47"/>
      <c r="BE2" s="47"/>
      <c r="BF2" s="47"/>
    </row>
    <row r="3" spans="1:58" ht="15" x14ac:dyDescent="0.15">
      <c r="A3" s="40"/>
      <c r="B3" s="41"/>
      <c r="C3" s="41"/>
      <c r="D3" s="41"/>
      <c r="E3" s="41"/>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5"/>
      <c r="AO3" s="36"/>
      <c r="AP3" s="36"/>
      <c r="AQ3" s="36"/>
      <c r="AR3" s="36"/>
      <c r="AS3" s="36"/>
      <c r="AT3" s="36"/>
      <c r="AU3" s="36"/>
      <c r="AV3" s="36"/>
      <c r="AW3" s="36"/>
      <c r="AX3" s="36"/>
      <c r="AY3" s="36"/>
      <c r="AZ3" s="36"/>
      <c r="BA3" s="36"/>
      <c r="BB3" s="36"/>
      <c r="BC3" s="36"/>
      <c r="BD3" s="36"/>
      <c r="BE3" s="36"/>
      <c r="BF3" s="36"/>
    </row>
    <row r="4" spans="1:58" ht="20.100000000000001" customHeight="1" x14ac:dyDescent="0.15">
      <c r="A4" s="17" t="s">
        <v>73</v>
      </c>
      <c r="B4" s="18" t="s">
        <v>33</v>
      </c>
      <c r="C4" s="211" t="s">
        <v>33</v>
      </c>
      <c r="D4" s="212"/>
      <c r="E4" s="213"/>
      <c r="F4" s="211" t="s">
        <v>43</v>
      </c>
      <c r="G4" s="212"/>
      <c r="H4" s="213"/>
      <c r="I4" s="211" t="s">
        <v>34</v>
      </c>
      <c r="J4" s="212"/>
      <c r="K4" s="213"/>
      <c r="L4" s="211" t="s">
        <v>44</v>
      </c>
      <c r="M4" s="212"/>
      <c r="N4" s="213"/>
      <c r="O4" s="211" t="s">
        <v>35</v>
      </c>
      <c r="P4" s="212"/>
      <c r="Q4" s="212"/>
      <c r="R4" s="213"/>
      <c r="S4" s="30"/>
      <c r="T4" s="212" t="s">
        <v>45</v>
      </c>
      <c r="U4" s="212"/>
      <c r="V4" s="213"/>
      <c r="W4" s="211" t="s">
        <v>36</v>
      </c>
      <c r="X4" s="212"/>
      <c r="Y4" s="212"/>
      <c r="Z4" s="213"/>
      <c r="AA4" s="30"/>
      <c r="AB4" s="212" t="s">
        <v>46</v>
      </c>
      <c r="AC4" s="212"/>
      <c r="AD4" s="213"/>
      <c r="AE4" s="211" t="s">
        <v>37</v>
      </c>
      <c r="AF4" s="212"/>
      <c r="AG4" s="212"/>
      <c r="AH4" s="213"/>
      <c r="AI4" s="211" t="s">
        <v>47</v>
      </c>
      <c r="AJ4" s="212"/>
      <c r="AK4" s="213"/>
      <c r="AL4" s="214" t="s">
        <v>38</v>
      </c>
      <c r="AM4" s="214"/>
      <c r="AN4" s="214"/>
      <c r="AO4" s="49"/>
      <c r="AP4" s="36"/>
      <c r="AQ4" s="36"/>
      <c r="AR4" s="36"/>
      <c r="AS4" s="36"/>
      <c r="AT4" s="36"/>
      <c r="AU4" s="36"/>
      <c r="AV4" s="36"/>
      <c r="AW4" s="36"/>
      <c r="AX4" s="36"/>
      <c r="AY4" s="36"/>
      <c r="AZ4" s="36"/>
      <c r="BA4" s="36"/>
      <c r="BB4" s="36"/>
      <c r="BC4" s="36"/>
      <c r="BD4" s="36"/>
      <c r="BE4" s="36"/>
      <c r="BF4" s="36"/>
    </row>
    <row r="5" spans="1:58" ht="20.100000000000001" customHeight="1" x14ac:dyDescent="0.15">
      <c r="A5" s="19" t="s">
        <v>53</v>
      </c>
      <c r="B5" s="20">
        <v>0</v>
      </c>
      <c r="C5" s="21">
        <f>Schooloverzicht!B7</f>
        <v>113</v>
      </c>
      <c r="D5" s="22" t="s">
        <v>54</v>
      </c>
      <c r="E5" s="23">
        <f>Schooloverzicht!B6</f>
        <v>189</v>
      </c>
      <c r="F5" s="21">
        <f>Schooloverzicht!J7</f>
        <v>165</v>
      </c>
      <c r="G5" s="22" t="s">
        <v>54</v>
      </c>
      <c r="H5" s="23">
        <f>Schooloverzicht!J6</f>
        <v>235</v>
      </c>
      <c r="I5" s="21">
        <f>Schooloverzicht!B12</f>
        <v>202</v>
      </c>
      <c r="J5" s="22" t="s">
        <v>54</v>
      </c>
      <c r="K5" s="23">
        <f>Schooloverzicht!B11</f>
        <v>273</v>
      </c>
      <c r="L5" s="21">
        <f>Schooloverzicht!J12</f>
        <v>231</v>
      </c>
      <c r="M5" s="22" t="s">
        <v>54</v>
      </c>
      <c r="N5" s="22">
        <f>Schooloverzicht!J11</f>
        <v>295</v>
      </c>
      <c r="O5" s="21">
        <f>Schooloverzicht!B17</f>
        <v>261</v>
      </c>
      <c r="P5" s="22"/>
      <c r="Q5" s="22" t="s">
        <v>54</v>
      </c>
      <c r="R5" s="22">
        <f>Schooloverzicht!B16</f>
        <v>329</v>
      </c>
      <c r="S5" s="22"/>
      <c r="T5" s="21">
        <f>Schooloverzicht!J17</f>
        <v>277</v>
      </c>
      <c r="U5" s="22" t="s">
        <v>54</v>
      </c>
      <c r="V5" s="23">
        <f>Schooloverzicht!J16</f>
        <v>343</v>
      </c>
      <c r="W5" s="21">
        <f>Schooloverzicht!B22</f>
        <v>291</v>
      </c>
      <c r="X5" s="22"/>
      <c r="Y5" s="22" t="s">
        <v>54</v>
      </c>
      <c r="Z5" s="22">
        <f>Schooloverzicht!B21</f>
        <v>347</v>
      </c>
      <c r="AA5" s="22"/>
      <c r="AB5" s="21">
        <f>Schooloverzicht!J22</f>
        <v>306</v>
      </c>
      <c r="AC5" s="22" t="s">
        <v>54</v>
      </c>
      <c r="AD5" s="23">
        <f>Schooloverzicht!J21</f>
        <v>361</v>
      </c>
      <c r="AE5" s="21">
        <f>Schooloverzicht!B27</f>
        <v>323</v>
      </c>
      <c r="AF5" s="22"/>
      <c r="AG5" s="22" t="s">
        <v>54</v>
      </c>
      <c r="AH5" s="23">
        <f>Schooloverzicht!B26</f>
        <v>376</v>
      </c>
      <c r="AI5" s="22">
        <f>Schooloverzicht!J27</f>
        <v>333</v>
      </c>
      <c r="AJ5" s="22" t="s">
        <v>54</v>
      </c>
      <c r="AK5" s="22">
        <f>Schooloverzicht!J26</f>
        <v>381</v>
      </c>
      <c r="AL5" s="21">
        <f>Schooloverzicht!B32</f>
        <v>343</v>
      </c>
      <c r="AM5" s="22" t="s">
        <v>54</v>
      </c>
      <c r="AN5" s="23">
        <f>Schooloverzicht!B31</f>
        <v>389</v>
      </c>
      <c r="AO5" s="49"/>
      <c r="AP5" s="36"/>
      <c r="AQ5" s="36"/>
      <c r="AR5" s="36"/>
      <c r="AS5" s="36"/>
      <c r="AT5" s="36"/>
      <c r="AU5" s="36"/>
      <c r="AV5" s="36"/>
      <c r="AW5" s="36"/>
      <c r="AX5" s="36"/>
      <c r="AY5" s="36"/>
      <c r="AZ5" s="36"/>
      <c r="BA5" s="36"/>
      <c r="BB5" s="36"/>
      <c r="BC5" s="36"/>
      <c r="BD5" s="36"/>
      <c r="BE5" s="36"/>
      <c r="BF5" s="36"/>
    </row>
    <row r="6" spans="1:58" ht="20.100000000000001" customHeight="1" x14ac:dyDescent="0.15">
      <c r="A6" s="19" t="s">
        <v>52</v>
      </c>
      <c r="B6" s="20">
        <v>0</v>
      </c>
      <c r="C6" s="21">
        <f>Schooloverzicht!D7</f>
        <v>0</v>
      </c>
      <c r="D6" s="22" t="s">
        <v>54</v>
      </c>
      <c r="E6" s="23">
        <f>Schooloverzicht!D6</f>
        <v>0</v>
      </c>
      <c r="F6" s="21">
        <f>Schooloverzicht!$L7</f>
        <v>0</v>
      </c>
      <c r="G6" s="22" t="s">
        <v>54</v>
      </c>
      <c r="H6" s="23">
        <f>Schooloverzicht!$L6</f>
        <v>0</v>
      </c>
      <c r="I6" s="21">
        <f>Schooloverzicht!D12</f>
        <v>0</v>
      </c>
      <c r="J6" s="22" t="s">
        <v>54</v>
      </c>
      <c r="K6" s="23">
        <f>Schooloverzicht!D11</f>
        <v>0</v>
      </c>
      <c r="L6" s="21">
        <f>Schooloverzicht!$L12</f>
        <v>0</v>
      </c>
      <c r="M6" s="22" t="s">
        <v>54</v>
      </c>
      <c r="N6" s="22">
        <f>Schooloverzicht!$L11</f>
        <v>0</v>
      </c>
      <c r="O6" s="21">
        <f>Schooloverzicht!D17</f>
        <v>0</v>
      </c>
      <c r="P6" s="22"/>
      <c r="Q6" s="22" t="s">
        <v>54</v>
      </c>
      <c r="R6" s="22">
        <f>Schooloverzicht!D16</f>
        <v>0</v>
      </c>
      <c r="S6" s="22"/>
      <c r="T6" s="21">
        <f>Schooloverzicht!$L17</f>
        <v>0</v>
      </c>
      <c r="U6" s="22" t="s">
        <v>54</v>
      </c>
      <c r="V6" s="23">
        <f>Schooloverzicht!$L16</f>
        <v>0</v>
      </c>
      <c r="W6" s="21">
        <f>Schooloverzicht!D22</f>
        <v>0</v>
      </c>
      <c r="X6" s="22"/>
      <c r="Y6" s="22" t="s">
        <v>54</v>
      </c>
      <c r="Z6" s="22">
        <f>Schooloverzicht!D21</f>
        <v>0</v>
      </c>
      <c r="AA6" s="22"/>
      <c r="AB6" s="21">
        <f>Schooloverzicht!$L22</f>
        <v>0</v>
      </c>
      <c r="AC6" s="22" t="s">
        <v>54</v>
      </c>
      <c r="AD6" s="23">
        <f>Schooloverzicht!$L21</f>
        <v>0</v>
      </c>
      <c r="AE6" s="21">
        <f>Schooloverzicht!D27</f>
        <v>0</v>
      </c>
      <c r="AF6" s="22"/>
      <c r="AG6" s="22" t="s">
        <v>54</v>
      </c>
      <c r="AH6" s="23">
        <f>Schooloverzicht!D26</f>
        <v>0</v>
      </c>
      <c r="AI6" s="22">
        <f>Schooloverzicht!$L27</f>
        <v>0</v>
      </c>
      <c r="AJ6" s="22" t="s">
        <v>54</v>
      </c>
      <c r="AK6" s="22">
        <f>Schooloverzicht!$L26</f>
        <v>0</v>
      </c>
      <c r="AL6" s="21">
        <f>Schooloverzicht!D32</f>
        <v>0</v>
      </c>
      <c r="AM6" s="22" t="s">
        <v>54</v>
      </c>
      <c r="AN6" s="23">
        <f>Schooloverzicht!D31</f>
        <v>0</v>
      </c>
      <c r="AO6" s="49"/>
      <c r="AP6" s="36"/>
      <c r="AQ6" s="36"/>
      <c r="AR6" s="36"/>
      <c r="AS6" s="36"/>
      <c r="AT6" s="36"/>
      <c r="AU6" s="36"/>
      <c r="AV6" s="36"/>
      <c r="AW6" s="36"/>
      <c r="AX6" s="36"/>
      <c r="AY6" s="36"/>
      <c r="AZ6" s="36"/>
      <c r="BA6" s="36"/>
      <c r="BB6" s="36"/>
      <c r="BC6" s="36"/>
      <c r="BD6" s="36"/>
      <c r="BE6" s="36"/>
      <c r="BF6" s="36"/>
    </row>
    <row r="7" spans="1:58" ht="20.100000000000001" customHeight="1" x14ac:dyDescent="0.15">
      <c r="A7" s="19" t="s">
        <v>55</v>
      </c>
      <c r="B7" s="21">
        <v>213</v>
      </c>
      <c r="C7" s="31"/>
      <c r="D7" s="25"/>
      <c r="E7" s="33"/>
      <c r="F7" s="206">
        <v>187</v>
      </c>
      <c r="G7" s="207"/>
      <c r="H7" s="207"/>
      <c r="I7" s="207"/>
      <c r="J7" s="207"/>
      <c r="K7" s="207"/>
      <c r="L7" s="207"/>
      <c r="M7" s="207"/>
      <c r="N7" s="207"/>
      <c r="O7" s="207"/>
      <c r="P7" s="24"/>
      <c r="Q7" s="25" t="s">
        <v>54</v>
      </c>
      <c r="R7" s="208">
        <v>213</v>
      </c>
      <c r="S7" s="208"/>
      <c r="T7" s="208"/>
      <c r="U7" s="208"/>
      <c r="V7" s="208"/>
      <c r="W7" s="208"/>
      <c r="X7" s="208"/>
      <c r="Y7" s="208"/>
      <c r="Z7" s="208"/>
      <c r="AA7" s="208"/>
      <c r="AB7" s="208"/>
      <c r="AC7" s="208"/>
      <c r="AD7" s="208"/>
      <c r="AE7" s="208"/>
      <c r="AF7" s="208"/>
      <c r="AG7" s="208"/>
      <c r="AH7" s="208"/>
      <c r="AI7" s="208"/>
      <c r="AJ7" s="208"/>
      <c r="AK7" s="208"/>
      <c r="AL7" s="208"/>
      <c r="AM7" s="208"/>
      <c r="AN7" s="209"/>
      <c r="AO7" s="49"/>
      <c r="AP7" s="36"/>
      <c r="AQ7" s="36"/>
      <c r="AR7" s="36"/>
      <c r="AS7" s="36"/>
      <c r="AT7" s="36"/>
      <c r="AU7" s="36"/>
      <c r="AV7" s="36"/>
      <c r="AW7" s="36"/>
      <c r="AX7" s="36"/>
      <c r="AY7" s="36"/>
      <c r="AZ7" s="36"/>
      <c r="BA7" s="36"/>
      <c r="BB7" s="36"/>
      <c r="BC7" s="36"/>
      <c r="BD7" s="36"/>
      <c r="BE7" s="36"/>
      <c r="BF7" s="36"/>
    </row>
    <row r="8" spans="1:58" ht="20.100000000000001" customHeight="1" x14ac:dyDescent="0.15">
      <c r="A8" s="19" t="s">
        <v>56</v>
      </c>
      <c r="B8" s="20">
        <v>0</v>
      </c>
      <c r="C8" s="21" t="e">
        <f>IF('Schooloverzicht OC'!$D7&gt;0,'Schooloverzicht OC'!$D7,NA())</f>
        <v>#N/A</v>
      </c>
      <c r="D8" s="22" t="s">
        <v>54</v>
      </c>
      <c r="E8" s="23" t="e">
        <f>IF('Schooloverzicht OC'!$D6&gt;0,'Schooloverzicht OC'!$D6,NA())</f>
        <v>#N/A</v>
      </c>
      <c r="F8" s="21" t="e">
        <f>IF('Schooloverzicht OC'!$L7&gt;0,'Schooloverzicht OC'!$L7,NA())</f>
        <v>#N/A</v>
      </c>
      <c r="G8" s="22" t="s">
        <v>54</v>
      </c>
      <c r="H8" s="23" t="e">
        <f>IF('Schooloverzicht OC'!$L6&gt;0,'Schooloverzicht OC'!$L6,NA())</f>
        <v>#N/A</v>
      </c>
      <c r="I8" s="21" t="e">
        <f>IF('Schooloverzicht OC'!$D12&gt;0,'Schooloverzicht OC'!$D12,NA())</f>
        <v>#N/A</v>
      </c>
      <c r="J8" s="22" t="s">
        <v>54</v>
      </c>
      <c r="K8" s="23" t="e">
        <f>IF('Schooloverzicht OC'!$D11&gt;0,'Schooloverzicht OC'!$D11,NA())</f>
        <v>#N/A</v>
      </c>
      <c r="L8" s="21" t="e">
        <f>IF('Schooloverzicht OC'!$L12&gt;0,'Schooloverzicht OC'!$L12,NA())</f>
        <v>#N/A</v>
      </c>
      <c r="M8" s="22" t="s">
        <v>54</v>
      </c>
      <c r="N8" s="22" t="e">
        <f>IF('Schooloverzicht OC'!$L11&gt;0,'Schooloverzicht OC'!$L11,NA())</f>
        <v>#N/A</v>
      </c>
      <c r="O8" s="21" t="e">
        <f>IF('Schooloverzicht OC'!$D17&gt;0,'Schooloverzicht OC'!$D17,NA())</f>
        <v>#N/A</v>
      </c>
      <c r="P8" s="22"/>
      <c r="Q8" s="22" t="s">
        <v>54</v>
      </c>
      <c r="R8" s="22" t="e">
        <f>IF('Schooloverzicht OC'!$D16&gt;0,'Schooloverzicht OC'!$D16,NA())</f>
        <v>#N/A</v>
      </c>
      <c r="S8" s="22"/>
      <c r="T8" s="21" t="e">
        <f>IF('Schooloverzicht OC'!$L17&gt;0,'Schooloverzicht OC'!$L17,NA())</f>
        <v>#N/A</v>
      </c>
      <c r="U8" s="22" t="s">
        <v>54</v>
      </c>
      <c r="V8" s="23" t="e">
        <f>IF('Schooloverzicht OC'!$L16&gt;0,'Schooloverzicht OC'!$L16,NA())</f>
        <v>#N/A</v>
      </c>
      <c r="W8" s="21" t="e">
        <f>IF('Schooloverzicht OC'!$D22&gt;0,'Schooloverzicht OC'!$D22,NA())</f>
        <v>#N/A</v>
      </c>
      <c r="X8" s="22"/>
      <c r="Y8" s="22" t="s">
        <v>54</v>
      </c>
      <c r="Z8" s="22" t="e">
        <f>IF('Schooloverzicht OC'!$D21&gt;0,'Schooloverzicht OC'!$D21,NA())</f>
        <v>#N/A</v>
      </c>
      <c r="AA8" s="22"/>
      <c r="AB8" s="21" t="e">
        <f>IF('Schooloverzicht OC'!$L22&gt;0,'Schooloverzicht OC'!$L22,NA())</f>
        <v>#N/A</v>
      </c>
      <c r="AC8" s="22" t="s">
        <v>54</v>
      </c>
      <c r="AD8" s="23" t="e">
        <f>IF('Schooloverzicht OC'!$L21&gt;0,'Schooloverzicht OC'!$L21,NA())</f>
        <v>#N/A</v>
      </c>
      <c r="AE8" s="21" t="e">
        <f>IF('Schooloverzicht OC'!$D27&gt;0,'Schooloverzicht OC'!$D27,NA())</f>
        <v>#N/A</v>
      </c>
      <c r="AF8" s="22"/>
      <c r="AG8" s="22" t="s">
        <v>54</v>
      </c>
      <c r="AH8" s="23" t="e">
        <f>IF('Schooloverzicht OC'!$D26&gt;0,'Schooloverzicht OC'!$D26,NA())</f>
        <v>#N/A</v>
      </c>
      <c r="AI8" s="22" t="e">
        <f>IF('Schooloverzicht OC'!$L27&gt;0,'Schooloverzicht OC'!$L27,NA())</f>
        <v>#N/A</v>
      </c>
      <c r="AJ8" s="22" t="s">
        <v>54</v>
      </c>
      <c r="AK8" s="22" t="e">
        <f>IF('Schooloverzicht OC'!$L26&gt;0,'Schooloverzicht OC'!$L26,NA())</f>
        <v>#N/A</v>
      </c>
      <c r="AL8" s="21" t="e">
        <f>IF('Schooloverzicht OC'!$D32&gt;0,'Schooloverzicht OC'!$D32,NA())</f>
        <v>#N/A</v>
      </c>
      <c r="AM8" s="22" t="s">
        <v>54</v>
      </c>
      <c r="AN8" s="23" t="e">
        <f>IF('Schooloverzicht OC'!$D31&gt;0,'Schooloverzicht OC'!$D31,NA())</f>
        <v>#N/A</v>
      </c>
      <c r="AO8" s="49"/>
      <c r="AP8" s="36"/>
      <c r="AQ8" s="36"/>
      <c r="AR8" s="36"/>
      <c r="AS8" s="36"/>
      <c r="AT8" s="36"/>
      <c r="AU8" s="36"/>
      <c r="AV8" s="36"/>
      <c r="AW8" s="36"/>
      <c r="AX8" s="36"/>
      <c r="AY8" s="36"/>
      <c r="AZ8" s="36"/>
      <c r="BA8" s="36"/>
      <c r="BB8" s="36"/>
      <c r="BC8" s="36"/>
      <c r="BD8" s="36"/>
      <c r="BE8" s="36"/>
      <c r="BF8" s="36"/>
    </row>
    <row r="9" spans="1:58" ht="20.100000000000001" customHeight="1" x14ac:dyDescent="0.15">
      <c r="A9" s="26" t="s">
        <v>57</v>
      </c>
      <c r="B9" s="27"/>
      <c r="C9" s="29"/>
      <c r="D9" s="22" t="s">
        <v>54</v>
      </c>
      <c r="E9" s="32"/>
      <c r="F9" s="29"/>
      <c r="G9" s="22" t="s">
        <v>54</v>
      </c>
      <c r="H9" s="32"/>
      <c r="I9" s="29"/>
      <c r="J9" s="22" t="s">
        <v>54</v>
      </c>
      <c r="K9" s="32"/>
      <c r="L9" s="29"/>
      <c r="M9" s="22" t="s">
        <v>54</v>
      </c>
      <c r="N9" s="32"/>
      <c r="O9" s="29"/>
      <c r="P9" s="28"/>
      <c r="Q9" s="22" t="s">
        <v>54</v>
      </c>
      <c r="R9" s="32"/>
      <c r="S9" s="28"/>
      <c r="T9" s="29"/>
      <c r="U9" s="22" t="s">
        <v>54</v>
      </c>
      <c r="V9" s="32"/>
      <c r="W9" s="29"/>
      <c r="X9" s="28"/>
      <c r="Y9" s="22" t="s">
        <v>54</v>
      </c>
      <c r="Z9" s="32"/>
      <c r="AA9" s="28"/>
      <c r="AB9" s="29"/>
      <c r="AC9" s="22" t="s">
        <v>54</v>
      </c>
      <c r="AD9" s="32"/>
      <c r="AE9" s="29"/>
      <c r="AF9" s="28"/>
      <c r="AG9" s="22" t="s">
        <v>54</v>
      </c>
      <c r="AH9" s="32"/>
      <c r="AI9" s="29"/>
      <c r="AJ9" s="22" t="s">
        <v>54</v>
      </c>
      <c r="AK9" s="32"/>
      <c r="AL9" s="29"/>
      <c r="AM9" s="22" t="s">
        <v>54</v>
      </c>
      <c r="AN9" s="32"/>
      <c r="AO9" s="49"/>
      <c r="AP9" s="36"/>
      <c r="AQ9" s="36"/>
      <c r="AR9" s="36"/>
      <c r="AS9" s="36"/>
      <c r="AT9" s="36"/>
      <c r="AU9" s="36"/>
      <c r="AV9" s="36"/>
      <c r="AW9" s="36"/>
      <c r="AX9" s="36"/>
      <c r="AY9" s="36"/>
      <c r="AZ9" s="36"/>
      <c r="BA9" s="36"/>
      <c r="BB9" s="36"/>
      <c r="BC9" s="36"/>
      <c r="BD9" s="36"/>
      <c r="BE9" s="36"/>
      <c r="BF9" s="36"/>
    </row>
    <row r="10" spans="1:58" x14ac:dyDescent="0.15">
      <c r="A10" s="38"/>
      <c r="B10" s="39"/>
      <c r="C10" s="39"/>
      <c r="D10" s="39"/>
      <c r="E10" s="39"/>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46"/>
      <c r="AO10" s="36"/>
      <c r="AP10" s="54"/>
      <c r="AQ10" s="54"/>
      <c r="AR10" s="54"/>
      <c r="AS10" s="54"/>
      <c r="AT10" s="54"/>
      <c r="AU10" s="54"/>
      <c r="AV10" s="54"/>
      <c r="AW10" s="54"/>
      <c r="AX10" s="36"/>
      <c r="AY10" s="36"/>
      <c r="AZ10" s="36"/>
      <c r="BA10" s="36"/>
      <c r="BB10" s="36"/>
      <c r="BC10" s="36"/>
      <c r="BD10" s="36"/>
      <c r="BE10" s="36"/>
      <c r="BF10" s="36"/>
    </row>
    <row r="11" spans="1:58" x14ac:dyDescent="0.15">
      <c r="A11" s="36"/>
      <c r="B11" s="35"/>
      <c r="C11" s="35"/>
      <c r="D11" s="35"/>
      <c r="E11" s="35"/>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52"/>
      <c r="AM11" s="52"/>
      <c r="AN11" s="53"/>
      <c r="AO11" s="52"/>
      <c r="AP11" s="48"/>
      <c r="AQ11" s="48" t="s">
        <v>33</v>
      </c>
      <c r="AR11" s="48">
        <v>187</v>
      </c>
      <c r="AS11" s="48">
        <v>213</v>
      </c>
      <c r="AT11" s="48"/>
      <c r="AU11" s="48"/>
      <c r="AV11" s="48"/>
      <c r="AW11" s="54"/>
      <c r="AX11" s="36"/>
      <c r="AY11" s="36"/>
      <c r="AZ11" s="36"/>
      <c r="BA11" s="36"/>
      <c r="BB11" s="36"/>
      <c r="BC11" s="36"/>
      <c r="BD11" s="36"/>
      <c r="BE11" s="36"/>
      <c r="BF11" s="36"/>
    </row>
    <row r="12" spans="1:58" x14ac:dyDescent="0.15">
      <c r="A12" s="36"/>
      <c r="B12" s="35"/>
      <c r="C12" s="35"/>
      <c r="D12" s="35"/>
      <c r="E12" s="35"/>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52"/>
      <c r="AM12" s="52"/>
      <c r="AN12" s="53"/>
      <c r="AO12" s="52"/>
      <c r="AP12" s="48"/>
      <c r="AQ12" s="48" t="s">
        <v>43</v>
      </c>
      <c r="AR12" s="48">
        <v>187</v>
      </c>
      <c r="AS12" s="48">
        <v>213</v>
      </c>
      <c r="AT12" s="48"/>
      <c r="AU12" s="48"/>
      <c r="AV12" s="48"/>
      <c r="AW12" s="54"/>
      <c r="AX12" s="36"/>
      <c r="AY12" s="36"/>
      <c r="AZ12" s="36"/>
      <c r="BA12" s="36"/>
      <c r="BB12" s="36"/>
      <c r="BC12" s="36"/>
      <c r="BD12" s="36"/>
      <c r="BE12" s="36"/>
      <c r="BF12" s="36"/>
    </row>
    <row r="13" spans="1:58" x14ac:dyDescent="0.15">
      <c r="A13" s="36"/>
      <c r="B13" s="35"/>
      <c r="C13" s="35"/>
      <c r="D13" s="35"/>
      <c r="E13" s="35"/>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52"/>
      <c r="AM13" s="52"/>
      <c r="AN13" s="53"/>
      <c r="AO13" s="52"/>
      <c r="AP13" s="48"/>
      <c r="AQ13" s="48" t="s">
        <v>34</v>
      </c>
      <c r="AR13" s="48">
        <v>187</v>
      </c>
      <c r="AS13" s="48">
        <v>213</v>
      </c>
      <c r="AT13" s="48"/>
      <c r="AU13" s="48"/>
      <c r="AV13" s="48"/>
      <c r="AW13" s="54"/>
      <c r="AX13" s="36"/>
      <c r="AY13" s="36"/>
      <c r="AZ13" s="36"/>
      <c r="BA13" s="36"/>
      <c r="BB13" s="36"/>
      <c r="BC13" s="36"/>
      <c r="BD13" s="36"/>
      <c r="BE13" s="36"/>
      <c r="BF13" s="36"/>
    </row>
    <row r="14" spans="1:58" x14ac:dyDescent="0.15">
      <c r="A14" s="36"/>
      <c r="B14" s="35"/>
      <c r="C14" s="35"/>
      <c r="D14" s="35"/>
      <c r="E14" s="35"/>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52"/>
      <c r="AM14" s="52"/>
      <c r="AN14" s="53"/>
      <c r="AO14" s="52"/>
      <c r="AP14" s="48"/>
      <c r="AQ14" s="48" t="s">
        <v>44</v>
      </c>
      <c r="AR14" s="48">
        <v>187</v>
      </c>
      <c r="AS14" s="48">
        <v>213</v>
      </c>
      <c r="AT14" s="48"/>
      <c r="AU14" s="48"/>
      <c r="AV14" s="48"/>
      <c r="AW14" s="54"/>
      <c r="AX14" s="36"/>
      <c r="AY14" s="36"/>
      <c r="AZ14" s="36"/>
      <c r="BA14" s="36"/>
      <c r="BB14" s="36"/>
      <c r="BC14" s="36"/>
      <c r="BD14" s="36"/>
      <c r="BE14" s="36"/>
      <c r="BF14" s="36"/>
    </row>
    <row r="15" spans="1:58" x14ac:dyDescent="0.15">
      <c r="A15" s="36"/>
      <c r="B15" s="35"/>
      <c r="C15" s="35"/>
      <c r="D15" s="35"/>
      <c r="E15" s="35"/>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52"/>
      <c r="AM15" s="52"/>
      <c r="AN15" s="53"/>
      <c r="AO15" s="52"/>
      <c r="AP15" s="48"/>
      <c r="AQ15" s="48" t="s">
        <v>35</v>
      </c>
      <c r="AR15" s="48">
        <v>187</v>
      </c>
      <c r="AS15" s="48">
        <v>213</v>
      </c>
      <c r="AT15" s="48"/>
      <c r="AU15" s="48"/>
      <c r="AV15" s="48"/>
      <c r="AW15" s="54"/>
      <c r="AX15" s="36"/>
      <c r="AY15" s="36"/>
      <c r="AZ15" s="36"/>
      <c r="BA15" s="36"/>
      <c r="BB15" s="36"/>
      <c r="BC15" s="36"/>
      <c r="BD15" s="36"/>
      <c r="BE15" s="36"/>
      <c r="BF15" s="36"/>
    </row>
    <row r="16" spans="1:58" x14ac:dyDescent="0.15">
      <c r="A16" s="36"/>
      <c r="B16" s="35"/>
      <c r="C16" s="35"/>
      <c r="D16" s="35"/>
      <c r="E16" s="35"/>
      <c r="F16" s="36"/>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52"/>
      <c r="AM16" s="52"/>
      <c r="AN16" s="53"/>
      <c r="AO16" s="52"/>
      <c r="AP16" s="48"/>
      <c r="AQ16" s="48" t="s">
        <v>45</v>
      </c>
      <c r="AR16" s="48">
        <v>187</v>
      </c>
      <c r="AS16" s="48">
        <v>213</v>
      </c>
      <c r="AT16" s="48"/>
      <c r="AU16" s="48"/>
      <c r="AV16" s="48"/>
      <c r="AW16" s="54"/>
      <c r="AX16" s="36"/>
      <c r="AY16" s="36"/>
      <c r="AZ16" s="36"/>
      <c r="BA16" s="36"/>
      <c r="BB16" s="36"/>
      <c r="BC16" s="36"/>
      <c r="BD16" s="36"/>
      <c r="BE16" s="36"/>
      <c r="BF16" s="36"/>
    </row>
    <row r="17" spans="1:58" x14ac:dyDescent="0.15">
      <c r="A17" s="36"/>
      <c r="B17" s="35"/>
      <c r="C17" s="35"/>
      <c r="D17" s="35"/>
      <c r="E17" s="35"/>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52"/>
      <c r="AM17" s="52"/>
      <c r="AN17" s="53"/>
      <c r="AO17" s="52"/>
      <c r="AP17" s="48"/>
      <c r="AQ17" s="48" t="s">
        <v>36</v>
      </c>
      <c r="AR17" s="48">
        <v>187</v>
      </c>
      <c r="AS17" s="48">
        <v>213</v>
      </c>
      <c r="AT17" s="48"/>
      <c r="AU17" s="48"/>
      <c r="AV17" s="48"/>
      <c r="AW17" s="54"/>
      <c r="AX17" s="36"/>
      <c r="AY17" s="36"/>
      <c r="AZ17" s="36"/>
      <c r="BA17" s="36"/>
      <c r="BB17" s="36"/>
      <c r="BC17" s="36"/>
      <c r="BD17" s="36"/>
      <c r="BE17" s="36"/>
      <c r="BF17" s="36"/>
    </row>
    <row r="18" spans="1:58" x14ac:dyDescent="0.15">
      <c r="A18" s="36"/>
      <c r="B18" s="35"/>
      <c r="C18" s="35"/>
      <c r="D18" s="35"/>
      <c r="E18" s="35"/>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52"/>
      <c r="AM18" s="52"/>
      <c r="AN18" s="53"/>
      <c r="AO18" s="52"/>
      <c r="AP18" s="48"/>
      <c r="AQ18" s="48" t="s">
        <v>46</v>
      </c>
      <c r="AR18" s="48">
        <v>187</v>
      </c>
      <c r="AS18" s="48">
        <v>213</v>
      </c>
      <c r="AT18" s="48"/>
      <c r="AU18" s="48"/>
      <c r="AV18" s="48"/>
      <c r="AW18" s="54"/>
      <c r="AX18" s="36"/>
      <c r="AY18" s="36"/>
      <c r="AZ18" s="36"/>
      <c r="BA18" s="36"/>
      <c r="BB18" s="36"/>
      <c r="BC18" s="36"/>
      <c r="BD18" s="36"/>
      <c r="BE18" s="36"/>
      <c r="BF18" s="36"/>
    </row>
    <row r="19" spans="1:58" x14ac:dyDescent="0.15">
      <c r="A19" s="36"/>
      <c r="B19" s="35"/>
      <c r="C19" s="35"/>
      <c r="D19" s="35"/>
      <c r="E19" s="35"/>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52"/>
      <c r="AM19" s="52"/>
      <c r="AN19" s="53"/>
      <c r="AO19" s="52"/>
      <c r="AP19" s="48"/>
      <c r="AQ19" s="48" t="s">
        <v>37</v>
      </c>
      <c r="AR19" s="48">
        <v>187</v>
      </c>
      <c r="AS19" s="48">
        <v>213</v>
      </c>
      <c r="AT19" s="48"/>
      <c r="AU19" s="48"/>
      <c r="AV19" s="48"/>
      <c r="AW19" s="54"/>
      <c r="AX19" s="36"/>
      <c r="AY19" s="36"/>
      <c r="AZ19" s="36"/>
      <c r="BA19" s="36"/>
      <c r="BB19" s="36"/>
      <c r="BC19" s="36"/>
      <c r="BD19" s="36"/>
      <c r="BE19" s="36"/>
      <c r="BF19" s="36"/>
    </row>
    <row r="20" spans="1:58" x14ac:dyDescent="0.15">
      <c r="A20" s="36"/>
      <c r="B20" s="35"/>
      <c r="C20" s="35"/>
      <c r="D20" s="35"/>
      <c r="E20" s="35"/>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52"/>
      <c r="AM20" s="52"/>
      <c r="AN20" s="53"/>
      <c r="AO20" s="52"/>
      <c r="AP20" s="48"/>
      <c r="AQ20" s="48" t="s">
        <v>47</v>
      </c>
      <c r="AR20" s="48">
        <v>187</v>
      </c>
      <c r="AS20" s="48">
        <v>213</v>
      </c>
      <c r="AT20" s="48"/>
      <c r="AU20" s="48"/>
      <c r="AV20" s="48"/>
      <c r="AW20" s="54"/>
      <c r="AX20" s="36"/>
      <c r="AY20" s="36"/>
      <c r="AZ20" s="36"/>
      <c r="BA20" s="36"/>
      <c r="BB20" s="36"/>
      <c r="BC20" s="36"/>
      <c r="BD20" s="36"/>
      <c r="BE20" s="36"/>
      <c r="BF20" s="36"/>
    </row>
    <row r="21" spans="1:58" x14ac:dyDescent="0.15">
      <c r="A21" s="36"/>
      <c r="B21" s="35"/>
      <c r="C21" s="35"/>
      <c r="D21" s="35"/>
      <c r="E21" s="35"/>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52"/>
      <c r="AM21" s="52"/>
      <c r="AN21" s="53"/>
      <c r="AO21" s="52"/>
      <c r="AP21" s="48"/>
      <c r="AQ21" s="48" t="s">
        <v>38</v>
      </c>
      <c r="AR21" s="48">
        <v>187</v>
      </c>
      <c r="AS21" s="48">
        <v>213</v>
      </c>
      <c r="AT21" s="48"/>
      <c r="AU21" s="48"/>
      <c r="AV21" s="48"/>
      <c r="AW21" s="54"/>
      <c r="AX21" s="36"/>
      <c r="AY21" s="36"/>
      <c r="AZ21" s="36"/>
      <c r="BA21" s="36"/>
      <c r="BB21" s="36"/>
      <c r="BC21" s="36"/>
      <c r="BD21" s="36"/>
      <c r="BE21" s="36"/>
      <c r="BF21" s="36"/>
    </row>
    <row r="22" spans="1:58" x14ac:dyDescent="0.15">
      <c r="A22" s="36"/>
      <c r="B22" s="35"/>
      <c r="C22" s="35"/>
      <c r="D22" s="35"/>
      <c r="E22" s="35"/>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52"/>
      <c r="AM22" s="52"/>
      <c r="AN22" s="53"/>
      <c r="AO22" s="52"/>
      <c r="AP22" s="48"/>
      <c r="AQ22" s="48"/>
      <c r="AR22" s="48"/>
      <c r="AS22" s="48"/>
      <c r="AT22" s="48"/>
      <c r="AU22" s="48"/>
      <c r="AV22" s="48"/>
      <c r="AW22" s="54"/>
      <c r="AX22" s="36"/>
      <c r="AY22" s="36"/>
      <c r="AZ22" s="36"/>
      <c r="BA22" s="36"/>
      <c r="BB22" s="36"/>
      <c r="BC22" s="36"/>
      <c r="BD22" s="36"/>
      <c r="BE22" s="36"/>
      <c r="BF22" s="36"/>
    </row>
    <row r="23" spans="1:58" x14ac:dyDescent="0.15">
      <c r="A23" s="36"/>
      <c r="B23" s="35"/>
      <c r="C23" s="35"/>
      <c r="D23" s="35"/>
      <c r="E23" s="35"/>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52"/>
      <c r="AM23" s="52"/>
      <c r="AN23" s="53"/>
      <c r="AO23" s="52"/>
      <c r="AP23" s="48"/>
      <c r="AQ23" s="48"/>
      <c r="AR23" s="48"/>
      <c r="AS23" s="48"/>
      <c r="AT23" s="48"/>
      <c r="AU23" s="48"/>
      <c r="AV23" s="48"/>
      <c r="AW23" s="54"/>
      <c r="AX23" s="36"/>
      <c r="AY23" s="36"/>
      <c r="AZ23" s="36"/>
      <c r="BA23" s="36"/>
      <c r="BB23" s="36"/>
      <c r="BC23" s="36"/>
      <c r="BD23" s="36"/>
      <c r="BE23" s="36"/>
      <c r="BF23" s="36"/>
    </row>
    <row r="24" spans="1:58" x14ac:dyDescent="0.15">
      <c r="A24" s="36"/>
      <c r="B24" s="35"/>
      <c r="C24" s="35"/>
      <c r="D24" s="35"/>
      <c r="E24" s="35"/>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52"/>
      <c r="AM24" s="52"/>
      <c r="AN24" s="53"/>
      <c r="AO24" s="52"/>
      <c r="AP24" s="48"/>
      <c r="AQ24" s="48"/>
      <c r="AR24" s="48"/>
      <c r="AS24" s="48"/>
      <c r="AT24" s="48"/>
      <c r="AU24" s="48"/>
      <c r="AV24" s="48"/>
      <c r="AW24" s="54"/>
      <c r="AX24" s="36"/>
      <c r="AY24" s="36"/>
      <c r="AZ24" s="36"/>
      <c r="BA24" s="36"/>
      <c r="BB24" s="36"/>
      <c r="BC24" s="36"/>
      <c r="BD24" s="36"/>
      <c r="BE24" s="36"/>
      <c r="BF24" s="36"/>
    </row>
    <row r="25" spans="1:58" x14ac:dyDescent="0.15">
      <c r="A25" s="36"/>
      <c r="B25" s="35"/>
      <c r="C25" s="35"/>
      <c r="D25" s="35"/>
      <c r="E25" s="35"/>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52"/>
      <c r="AM25" s="52"/>
      <c r="AN25" s="53"/>
      <c r="AO25" s="52"/>
      <c r="AP25" s="48"/>
      <c r="AQ25" s="48"/>
      <c r="AR25" s="48"/>
      <c r="AS25" s="48"/>
      <c r="AT25" s="48"/>
      <c r="AU25" s="48"/>
      <c r="AV25" s="48"/>
      <c r="AW25" s="54"/>
      <c r="AX25" s="36"/>
      <c r="AY25" s="36"/>
      <c r="AZ25" s="36"/>
      <c r="BA25" s="36"/>
      <c r="BB25" s="36"/>
      <c r="BC25" s="36"/>
      <c r="BD25" s="36"/>
      <c r="BE25" s="36"/>
      <c r="BF25" s="36"/>
    </row>
    <row r="26" spans="1:58" x14ac:dyDescent="0.15">
      <c r="A26" s="36"/>
      <c r="B26" s="35"/>
      <c r="C26" s="35"/>
      <c r="D26" s="35"/>
      <c r="E26" s="35"/>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52"/>
      <c r="AM26" s="52"/>
      <c r="AN26" s="53"/>
      <c r="AO26" s="52"/>
      <c r="AP26" s="54"/>
      <c r="AQ26" s="54"/>
      <c r="AR26" s="54"/>
      <c r="AS26" s="54"/>
      <c r="AT26" s="54"/>
      <c r="AU26" s="54"/>
      <c r="AV26" s="54"/>
      <c r="AW26" s="54"/>
      <c r="AX26" s="36"/>
      <c r="AY26" s="36"/>
      <c r="AZ26" s="36"/>
      <c r="BA26" s="36"/>
      <c r="BB26" s="36"/>
      <c r="BC26" s="36"/>
      <c r="BD26" s="36"/>
      <c r="BE26" s="36"/>
      <c r="BF26" s="36"/>
    </row>
    <row r="27" spans="1:58" x14ac:dyDescent="0.15">
      <c r="A27" s="36"/>
      <c r="B27" s="35"/>
      <c r="C27" s="35"/>
      <c r="D27" s="35"/>
      <c r="E27" s="35"/>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52"/>
      <c r="AM27" s="52"/>
      <c r="AN27" s="53"/>
      <c r="AO27" s="52"/>
      <c r="AP27" s="54"/>
      <c r="AQ27" s="54"/>
      <c r="AR27" s="54"/>
      <c r="AS27" s="54"/>
      <c r="AT27" s="54"/>
      <c r="AU27" s="54"/>
      <c r="AV27" s="54"/>
      <c r="AW27" s="54"/>
      <c r="AX27" s="36"/>
      <c r="AY27" s="36"/>
      <c r="AZ27" s="36"/>
      <c r="BA27" s="36"/>
      <c r="BB27" s="36"/>
      <c r="BC27" s="36"/>
      <c r="BD27" s="36"/>
      <c r="BE27" s="36"/>
      <c r="BF27" s="36"/>
    </row>
    <row r="28" spans="1:58" x14ac:dyDescent="0.15">
      <c r="A28" s="36"/>
      <c r="B28" s="35"/>
      <c r="C28" s="35"/>
      <c r="D28" s="35"/>
      <c r="E28" s="35"/>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52"/>
      <c r="AM28" s="52"/>
      <c r="AN28" s="53"/>
      <c r="AO28" s="52"/>
      <c r="AP28" s="54"/>
      <c r="AQ28" s="54"/>
      <c r="AR28" s="54"/>
      <c r="AS28" s="54"/>
      <c r="AT28" s="54"/>
      <c r="AU28" s="54"/>
      <c r="AV28" s="54"/>
      <c r="AW28" s="54"/>
      <c r="AX28" s="36"/>
      <c r="AY28" s="36"/>
      <c r="AZ28" s="36"/>
      <c r="BA28" s="36"/>
      <c r="BB28" s="36"/>
      <c r="BC28" s="36"/>
      <c r="BD28" s="36"/>
      <c r="BE28" s="36"/>
      <c r="BF28" s="36"/>
    </row>
    <row r="29" spans="1:58" x14ac:dyDescent="0.15">
      <c r="A29" s="36"/>
      <c r="B29" s="35"/>
      <c r="C29" s="35"/>
      <c r="D29" s="35"/>
      <c r="E29" s="35"/>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52"/>
      <c r="AM29" s="52"/>
      <c r="AN29" s="53"/>
      <c r="AO29" s="52"/>
      <c r="AP29" s="54"/>
      <c r="AQ29" s="54"/>
      <c r="AR29" s="54"/>
      <c r="AS29" s="54"/>
      <c r="AT29" s="54"/>
      <c r="AU29" s="54"/>
      <c r="AV29" s="54"/>
      <c r="AW29" s="54"/>
      <c r="AX29" s="36"/>
      <c r="AY29" s="36"/>
      <c r="AZ29" s="36"/>
      <c r="BA29" s="36"/>
      <c r="BB29" s="36"/>
      <c r="BC29" s="36"/>
      <c r="BD29" s="36"/>
      <c r="BE29" s="36"/>
      <c r="BF29" s="36"/>
    </row>
    <row r="30" spans="1:58" x14ac:dyDescent="0.15">
      <c r="A30" s="36"/>
      <c r="B30" s="35"/>
      <c r="C30" s="35"/>
      <c r="D30" s="35"/>
      <c r="E30" s="35"/>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52"/>
      <c r="AM30" s="52"/>
      <c r="AN30" s="53"/>
      <c r="AO30" s="52"/>
      <c r="AP30" s="54"/>
      <c r="AQ30" s="54"/>
      <c r="AR30" s="54"/>
      <c r="AS30" s="54"/>
      <c r="AT30" s="54"/>
      <c r="AU30" s="54"/>
      <c r="AV30" s="54"/>
      <c r="AW30" s="54"/>
      <c r="AX30" s="36"/>
      <c r="AY30" s="36"/>
      <c r="AZ30" s="36"/>
      <c r="BA30" s="36"/>
      <c r="BB30" s="36"/>
      <c r="BC30" s="36"/>
      <c r="BD30" s="36"/>
      <c r="BE30" s="36"/>
      <c r="BF30" s="36"/>
    </row>
    <row r="31" spans="1:58" x14ac:dyDescent="0.15">
      <c r="A31" s="36"/>
      <c r="B31" s="35"/>
      <c r="C31" s="35"/>
      <c r="D31" s="35"/>
      <c r="E31" s="35"/>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43"/>
      <c r="AO31" s="36"/>
      <c r="AP31" s="36"/>
      <c r="AQ31" s="36"/>
      <c r="AR31" s="36"/>
      <c r="AS31" s="36"/>
      <c r="AT31" s="36"/>
      <c r="AU31" s="36"/>
      <c r="AV31" s="36"/>
      <c r="AW31" s="36"/>
      <c r="AX31" s="36"/>
      <c r="AY31" s="36"/>
      <c r="AZ31" s="36"/>
      <c r="BA31" s="36"/>
      <c r="BB31" s="36"/>
      <c r="BC31" s="36"/>
      <c r="BD31" s="36"/>
      <c r="BE31" s="36"/>
      <c r="BF31" s="36"/>
    </row>
    <row r="32" spans="1:58" x14ac:dyDescent="0.15">
      <c r="A32" s="36"/>
      <c r="B32" s="35"/>
      <c r="C32" s="35"/>
      <c r="D32" s="35"/>
      <c r="E32" s="35"/>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43"/>
      <c r="AO32" s="36"/>
      <c r="AP32" s="36"/>
      <c r="AQ32" s="36"/>
      <c r="AR32" s="36"/>
      <c r="AS32" s="36"/>
      <c r="AT32" s="36"/>
      <c r="AU32" s="36"/>
      <c r="AV32" s="36"/>
      <c r="AW32" s="36"/>
      <c r="AX32" s="36"/>
      <c r="AY32" s="36"/>
      <c r="AZ32" s="36"/>
      <c r="BA32" s="36"/>
      <c r="BB32" s="36"/>
      <c r="BC32" s="36"/>
      <c r="BD32" s="36"/>
      <c r="BE32" s="36"/>
      <c r="BF32" s="36"/>
    </row>
    <row r="33" spans="1:61" x14ac:dyDescent="0.15">
      <c r="A33" s="36"/>
      <c r="B33" s="35"/>
      <c r="C33" s="35"/>
      <c r="D33" s="35"/>
      <c r="E33" s="35"/>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43"/>
      <c r="AO33" s="36"/>
      <c r="AP33" s="36"/>
      <c r="AQ33" s="36"/>
      <c r="AR33" s="36"/>
      <c r="AS33" s="36"/>
      <c r="AT33" s="36"/>
      <c r="AU33" s="36"/>
      <c r="AV33" s="36"/>
      <c r="AW33" s="36"/>
      <c r="AX33" s="36"/>
      <c r="AY33" s="36"/>
      <c r="AZ33" s="36"/>
      <c r="BA33" s="36"/>
      <c r="BB33" s="36"/>
      <c r="BC33" s="36"/>
      <c r="BD33" s="36"/>
      <c r="BE33" s="36"/>
      <c r="BF33" s="36"/>
    </row>
    <row r="34" spans="1:61" x14ac:dyDescent="0.15">
      <c r="A34" s="36"/>
      <c r="B34" s="35"/>
      <c r="C34" s="35"/>
      <c r="D34" s="35"/>
      <c r="E34" s="35"/>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43"/>
      <c r="AO34" s="36"/>
      <c r="AP34" s="36"/>
      <c r="AQ34" s="36"/>
      <c r="AR34" s="36"/>
      <c r="AS34" s="36"/>
      <c r="AT34" s="36"/>
      <c r="AU34" s="36"/>
      <c r="AV34" s="36"/>
      <c r="AW34" s="36"/>
      <c r="AX34" s="36"/>
      <c r="AY34" s="36"/>
      <c r="AZ34" s="36"/>
      <c r="BA34" s="36"/>
      <c r="BB34" s="36"/>
      <c r="BC34" s="36"/>
      <c r="BD34" s="36"/>
      <c r="BE34" s="36"/>
      <c r="BF34" s="36"/>
    </row>
    <row r="35" spans="1:61" x14ac:dyDescent="0.15">
      <c r="A35" s="42"/>
      <c r="B35" s="41"/>
      <c r="C35" s="41"/>
      <c r="D35" s="41"/>
      <c r="E35" s="41"/>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5"/>
      <c r="AO35" s="36"/>
      <c r="AP35" s="36"/>
      <c r="AQ35" s="36"/>
      <c r="AR35" s="36"/>
      <c r="AS35" s="36"/>
      <c r="AT35" s="36"/>
      <c r="AU35" s="36"/>
      <c r="AV35" s="36"/>
      <c r="AW35" s="36"/>
      <c r="AX35" s="36"/>
      <c r="AY35" s="36"/>
      <c r="AZ35" s="36"/>
      <c r="BA35" s="36"/>
      <c r="BB35" s="36"/>
      <c r="BC35" s="36"/>
      <c r="BD35" s="36"/>
      <c r="BE35" s="36"/>
      <c r="BF35" s="36"/>
    </row>
    <row r="36" spans="1:61" x14ac:dyDescent="0.1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1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1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1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1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1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1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1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1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row r="45" spans="1:61" x14ac:dyDescent="0.15">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row>
    <row r="46" spans="1:61" x14ac:dyDescent="0.15">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row>
    <row r="47" spans="1:61" x14ac:dyDescent="0.15">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row>
    <row r="48" spans="1:61" x14ac:dyDescent="0.15">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row>
    <row r="49" spans="1:61" x14ac:dyDescent="0.15">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row>
    <row r="50" spans="1:61" x14ac:dyDescent="0.15">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row>
    <row r="51" spans="1:61" x14ac:dyDescent="0.15">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row>
    <row r="52" spans="1:61" x14ac:dyDescent="0.15">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row>
    <row r="53" spans="1:61" x14ac:dyDescent="0.15">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c r="BE53" s="36"/>
      <c r="BF53" s="36"/>
      <c r="BG53" s="36"/>
      <c r="BH53" s="36"/>
      <c r="BI53" s="36"/>
    </row>
    <row r="54" spans="1:61" x14ac:dyDescent="0.15">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c r="BE54" s="36"/>
      <c r="BF54" s="36"/>
      <c r="BG54" s="36"/>
      <c r="BH54" s="36"/>
      <c r="BI54" s="36"/>
    </row>
    <row r="55" spans="1:61" x14ac:dyDescent="0.15">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c r="BE55" s="36"/>
      <c r="BF55" s="36"/>
      <c r="BG55" s="36"/>
      <c r="BH55" s="36"/>
      <c r="BI55" s="36"/>
    </row>
    <row r="56" spans="1:61" x14ac:dyDescent="0.15">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36"/>
      <c r="BD56" s="36"/>
      <c r="BE56" s="36"/>
      <c r="BF56" s="36"/>
      <c r="BG56" s="36"/>
      <c r="BH56" s="36"/>
      <c r="BI56" s="36"/>
    </row>
    <row r="57" spans="1:61" x14ac:dyDescent="0.15">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row>
    <row r="58" spans="1:61" x14ac:dyDescent="0.15">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c r="BE58" s="36"/>
      <c r="BF58" s="36"/>
      <c r="BG58" s="36"/>
      <c r="BH58" s="36"/>
      <c r="BI58" s="36"/>
    </row>
    <row r="59" spans="1:61" x14ac:dyDescent="0.15">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c r="BB59" s="36"/>
      <c r="BC59" s="36"/>
      <c r="BD59" s="36"/>
      <c r="BE59" s="36"/>
      <c r="BF59" s="36"/>
      <c r="BG59" s="36"/>
      <c r="BH59" s="36"/>
      <c r="BI59" s="36"/>
    </row>
    <row r="60" spans="1:61" x14ac:dyDescent="0.15">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c r="BE60" s="36"/>
      <c r="BF60" s="36"/>
      <c r="BG60" s="36"/>
      <c r="BH60" s="36"/>
      <c r="BI60" s="36"/>
    </row>
    <row r="61" spans="1:61" x14ac:dyDescent="0.15">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36"/>
      <c r="BD61" s="36"/>
      <c r="BE61" s="36"/>
      <c r="BF61" s="36"/>
      <c r="BG61" s="36"/>
      <c r="BH61" s="36"/>
      <c r="BI61" s="36"/>
    </row>
    <row r="62" spans="1:61" x14ac:dyDescent="0.1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36"/>
      <c r="BD62" s="36"/>
      <c r="BE62" s="36"/>
      <c r="BF62" s="36"/>
      <c r="BG62" s="36"/>
      <c r="BH62" s="36"/>
      <c r="BI62" s="36"/>
    </row>
    <row r="63" spans="1:61" x14ac:dyDescent="0.1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c r="BE63" s="36"/>
      <c r="BF63" s="36"/>
      <c r="BG63" s="36"/>
      <c r="BH63" s="36"/>
      <c r="BI63" s="36"/>
    </row>
    <row r="64" spans="1:61" x14ac:dyDescent="0.1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row>
    <row r="65" spans="1:61" x14ac:dyDescent="0.1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c r="BE65" s="36"/>
      <c r="BF65" s="36"/>
      <c r="BG65" s="36"/>
      <c r="BH65" s="36"/>
      <c r="BI65" s="36"/>
    </row>
    <row r="66" spans="1:61" x14ac:dyDescent="0.1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row>
    <row r="67" spans="1:61" x14ac:dyDescent="0.1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c r="BE67" s="36"/>
      <c r="BF67" s="36"/>
      <c r="BG67" s="36"/>
      <c r="BH67" s="36"/>
      <c r="BI67" s="36"/>
    </row>
    <row r="68" spans="1:61" x14ac:dyDescent="0.1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36"/>
      <c r="BD68" s="36"/>
      <c r="BE68" s="36"/>
      <c r="BF68" s="36"/>
      <c r="BG68" s="36"/>
      <c r="BH68" s="36"/>
      <c r="BI68" s="36"/>
    </row>
    <row r="69" spans="1:61" x14ac:dyDescent="0.1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c r="BE69" s="36"/>
      <c r="BF69" s="36"/>
      <c r="BG69" s="36"/>
      <c r="BH69" s="36"/>
      <c r="BI69" s="36"/>
    </row>
    <row r="70" spans="1:61" x14ac:dyDescent="0.1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c r="BE70" s="36"/>
      <c r="BF70" s="36"/>
      <c r="BG70" s="36"/>
      <c r="BH70" s="36"/>
      <c r="BI70" s="36"/>
    </row>
    <row r="71" spans="1:61" x14ac:dyDescent="0.1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c r="BE71" s="36"/>
      <c r="BF71" s="36"/>
      <c r="BG71" s="36"/>
      <c r="BH71" s="36"/>
      <c r="BI71" s="36"/>
    </row>
    <row r="72" spans="1:61" x14ac:dyDescent="0.1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c r="BD72" s="36"/>
      <c r="BE72" s="36"/>
      <c r="BF72" s="36"/>
      <c r="BG72" s="36"/>
      <c r="BH72" s="36"/>
      <c r="BI72" s="36"/>
    </row>
    <row r="73" spans="1:61" x14ac:dyDescent="0.1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c r="BA73" s="36"/>
      <c r="BB73" s="36"/>
      <c r="BC73" s="36"/>
      <c r="BD73" s="36"/>
      <c r="BE73" s="36"/>
      <c r="BF73" s="36"/>
      <c r="BG73" s="36"/>
      <c r="BH73" s="36"/>
      <c r="BI73" s="36"/>
    </row>
    <row r="74" spans="1:61" x14ac:dyDescent="0.1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c r="BA74" s="36"/>
      <c r="BB74" s="36"/>
      <c r="BC74" s="36"/>
      <c r="BD74" s="36"/>
      <c r="BE74" s="36"/>
      <c r="BF74" s="36"/>
      <c r="BG74" s="36"/>
      <c r="BH74" s="36"/>
      <c r="BI74" s="36"/>
    </row>
    <row r="75" spans="1:61" x14ac:dyDescent="0.1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c r="BE75" s="36"/>
      <c r="BF75" s="36"/>
      <c r="BG75" s="36"/>
      <c r="BH75" s="36"/>
      <c r="BI75" s="36"/>
    </row>
    <row r="76" spans="1:61" x14ac:dyDescent="0.1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c r="BB76" s="36"/>
      <c r="BC76" s="36"/>
      <c r="BD76" s="36"/>
      <c r="BE76" s="36"/>
      <c r="BF76" s="36"/>
      <c r="BG76" s="36"/>
      <c r="BH76" s="36"/>
      <c r="BI76" s="36"/>
    </row>
    <row r="77" spans="1:61" x14ac:dyDescent="0.1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c r="BE77" s="36"/>
      <c r="BF77" s="36"/>
      <c r="BG77" s="36"/>
      <c r="BH77" s="36"/>
      <c r="BI77" s="36"/>
    </row>
    <row r="78" spans="1:61" x14ac:dyDescent="0.1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c r="BE78" s="36"/>
      <c r="BF78" s="36"/>
      <c r="BG78" s="36"/>
      <c r="BH78" s="36"/>
      <c r="BI78" s="36"/>
    </row>
    <row r="79" spans="1:61" x14ac:dyDescent="0.1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c r="BE79" s="36"/>
      <c r="BF79" s="36"/>
      <c r="BG79" s="36"/>
      <c r="BH79" s="36"/>
      <c r="BI79" s="36"/>
    </row>
    <row r="80" spans="1:61" x14ac:dyDescent="0.1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36"/>
      <c r="BF80" s="36"/>
      <c r="BG80" s="36"/>
      <c r="BH80" s="36"/>
      <c r="BI80" s="36"/>
    </row>
    <row r="81" spans="1:61" x14ac:dyDescent="0.1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6"/>
      <c r="BB81" s="36"/>
      <c r="BC81" s="36"/>
      <c r="BD81" s="36"/>
      <c r="BE81" s="36"/>
      <c r="BF81" s="36"/>
      <c r="BG81" s="36"/>
      <c r="BH81" s="36"/>
      <c r="BI81" s="36"/>
    </row>
    <row r="82" spans="1:61" x14ac:dyDescent="0.1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6"/>
      <c r="BB82" s="36"/>
      <c r="BC82" s="36"/>
      <c r="BD82" s="36"/>
      <c r="BE82" s="36"/>
      <c r="BF82" s="36"/>
      <c r="BG82" s="36"/>
      <c r="BH82" s="36"/>
      <c r="BI82" s="36"/>
    </row>
    <row r="83" spans="1:61" x14ac:dyDescent="0.1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c r="BA83" s="36"/>
      <c r="BB83" s="36"/>
      <c r="BC83" s="36"/>
      <c r="BD83" s="36"/>
      <c r="BE83" s="36"/>
      <c r="BF83" s="36"/>
      <c r="BG83" s="36"/>
      <c r="BH83" s="36"/>
      <c r="BI83" s="36"/>
    </row>
  </sheetData>
  <sheetProtection sheet="1" objects="1" scenarios="1" selectLockedCells="1"/>
  <mergeCells count="14">
    <mergeCell ref="F7:O7"/>
    <mergeCell ref="R7:AN7"/>
    <mergeCell ref="A2:AL2"/>
    <mergeCell ref="F4:H4"/>
    <mergeCell ref="I4:K4"/>
    <mergeCell ref="L4:N4"/>
    <mergeCell ref="O4:R4"/>
    <mergeCell ref="W4:Z4"/>
    <mergeCell ref="AE4:AH4"/>
    <mergeCell ref="AL4:AN4"/>
    <mergeCell ref="C4:E4"/>
    <mergeCell ref="T4:V4"/>
    <mergeCell ref="AB4:AD4"/>
    <mergeCell ref="AI4:AK4"/>
  </mergeCells>
  <conditionalFormatting sqref="C8:AN8">
    <cfRule type="containsErrors" dxfId="183" priority="1">
      <formula>ISERROR(C8)</formula>
    </cfRule>
  </conditionalFormatting>
  <pageMargins left="0.39370078740157483" right="0.19685039370078741" top="0.74803149606299213" bottom="0.74803149606299213" header="0.31496062992125984" footer="0.31496062992125984"/>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
  <sheetViews>
    <sheetView workbookViewId="0">
      <selection activeCell="U177" sqref="U177:AG199"/>
    </sheetView>
  </sheetViews>
  <sheetFormatPr defaultRowHeight="10.5" x14ac:dyDescent="0.15"/>
  <cols>
    <col min="1" max="1" width="10.7109375" customWidth="1"/>
    <col min="2" max="7" width="8.7109375" customWidth="1"/>
    <col min="8" max="8" width="2.7109375" customWidth="1"/>
    <col min="16" max="16" width="3.28515625" customWidth="1"/>
  </cols>
  <sheetData>
    <row r="1" spans="1:15" ht="12" thickTop="1" thickBot="1" x14ac:dyDescent="0.2">
      <c r="A1" t="s">
        <v>48</v>
      </c>
      <c r="B1" s="215"/>
      <c r="C1" s="216"/>
    </row>
    <row r="2" spans="1:15" ht="12" thickTop="1" thickBot="1" x14ac:dyDescent="0.2"/>
    <row r="3" spans="1:15" ht="11.25" thickTop="1" x14ac:dyDescent="0.15">
      <c r="A3" s="157" t="s">
        <v>73</v>
      </c>
      <c r="B3" s="158"/>
      <c r="C3" s="158"/>
      <c r="D3" s="158"/>
      <c r="E3" s="158"/>
      <c r="F3" s="158"/>
      <c r="G3" s="160"/>
      <c r="I3" s="157" t="s">
        <v>73</v>
      </c>
      <c r="J3" s="158"/>
      <c r="K3" s="158"/>
      <c r="L3" s="158"/>
      <c r="M3" s="158"/>
      <c r="N3" s="158"/>
      <c r="O3" s="160"/>
    </row>
    <row r="4" spans="1:15" x14ac:dyDescent="0.15">
      <c r="A4" s="105"/>
      <c r="B4" s="161" t="s">
        <v>40</v>
      </c>
      <c r="C4" s="161"/>
      <c r="D4" s="161" t="s">
        <v>41</v>
      </c>
      <c r="E4" s="164"/>
      <c r="F4" s="164" t="s">
        <v>9</v>
      </c>
      <c r="G4" s="165"/>
      <c r="I4" s="105"/>
      <c r="J4" s="161" t="s">
        <v>40</v>
      </c>
      <c r="K4" s="161"/>
      <c r="L4" s="161" t="s">
        <v>41</v>
      </c>
      <c r="M4" s="164"/>
      <c r="N4" s="164" t="s">
        <v>9</v>
      </c>
      <c r="O4" s="165"/>
    </row>
    <row r="5" spans="1:15" x14ac:dyDescent="0.15">
      <c r="A5" s="166" t="s">
        <v>33</v>
      </c>
      <c r="B5" s="55"/>
      <c r="C5" s="55"/>
      <c r="D5" s="55"/>
      <c r="E5" s="55"/>
      <c r="F5" s="55"/>
      <c r="G5" s="55"/>
      <c r="H5" s="4"/>
      <c r="I5" s="166" t="s">
        <v>43</v>
      </c>
      <c r="J5" s="55"/>
      <c r="K5" s="55"/>
      <c r="L5" s="55"/>
      <c r="M5" s="55"/>
      <c r="N5" s="55"/>
      <c r="O5" s="165"/>
    </row>
    <row r="6" spans="1:15" x14ac:dyDescent="0.15">
      <c r="A6" s="168" t="s">
        <v>24</v>
      </c>
      <c r="B6" s="183">
        <f>'M3'!$AS$10</f>
        <v>189</v>
      </c>
      <c r="C6" s="191" t="s">
        <v>42</v>
      </c>
      <c r="D6" s="171">
        <f>'M3'!$AS$18</f>
        <v>0</v>
      </c>
      <c r="E6" s="191" t="s">
        <v>42</v>
      </c>
      <c r="F6" s="183">
        <f>'M3'!$AY$18</f>
        <v>0</v>
      </c>
      <c r="G6" s="192" t="s">
        <v>42</v>
      </c>
      <c r="I6" s="168" t="s">
        <v>24</v>
      </c>
      <c r="J6" s="183">
        <f>'E3'!$AS$10</f>
        <v>235</v>
      </c>
      <c r="K6" s="191" t="s">
        <v>42</v>
      </c>
      <c r="L6" s="171">
        <f>'E3'!$AS$18</f>
        <v>0</v>
      </c>
      <c r="M6" s="191" t="s">
        <v>42</v>
      </c>
      <c r="N6" s="183">
        <f>'E3'!$AY$18</f>
        <v>0</v>
      </c>
      <c r="O6" s="192" t="s">
        <v>42</v>
      </c>
    </row>
    <row r="7" spans="1:15" x14ac:dyDescent="0.15">
      <c r="A7" s="168" t="s">
        <v>22</v>
      </c>
      <c r="B7" s="183">
        <f>'M3'!$AS$11</f>
        <v>113</v>
      </c>
      <c r="C7" s="184">
        <f>B6</f>
        <v>189</v>
      </c>
      <c r="D7" s="171">
        <f>'M3'!$AS$19</f>
        <v>0</v>
      </c>
      <c r="E7" s="184">
        <f>D6</f>
        <v>0</v>
      </c>
      <c r="F7" s="183">
        <f>'M3'!$AY$19</f>
        <v>0</v>
      </c>
      <c r="G7" s="193">
        <f>F6</f>
        <v>0</v>
      </c>
      <c r="I7" s="168" t="s">
        <v>22</v>
      </c>
      <c r="J7" s="183">
        <f>'E3'!$AS$11</f>
        <v>165</v>
      </c>
      <c r="K7" s="184">
        <f>J6</f>
        <v>235</v>
      </c>
      <c r="L7" s="171">
        <f>'E3'!$AS$19</f>
        <v>0</v>
      </c>
      <c r="M7" s="184">
        <f>L6</f>
        <v>0</v>
      </c>
      <c r="N7" s="183">
        <f>'E3'!$AY$19</f>
        <v>0</v>
      </c>
      <c r="O7" s="193">
        <f>N6</f>
        <v>0</v>
      </c>
    </row>
    <row r="8" spans="1:15" x14ac:dyDescent="0.15">
      <c r="A8" s="168" t="s">
        <v>23</v>
      </c>
      <c r="B8" s="183">
        <f>'M3'!$AS$12</f>
        <v>0</v>
      </c>
      <c r="C8" s="184">
        <f>B7</f>
        <v>113</v>
      </c>
      <c r="D8" s="171">
        <f>'M3'!$AS$20</f>
        <v>0</v>
      </c>
      <c r="E8" s="184">
        <f>D7</f>
        <v>0</v>
      </c>
      <c r="F8" s="183">
        <f>'M3'!$AY$20</f>
        <v>0</v>
      </c>
      <c r="G8" s="193">
        <f>F7</f>
        <v>0</v>
      </c>
      <c r="I8" s="168" t="s">
        <v>23</v>
      </c>
      <c r="J8" s="183">
        <f>'E3'!$AS$12</f>
        <v>0</v>
      </c>
      <c r="K8" s="184">
        <f>J7</f>
        <v>165</v>
      </c>
      <c r="L8" s="171">
        <f>'E3'!$AS$20</f>
        <v>0</v>
      </c>
      <c r="M8" s="184">
        <f>L7</f>
        <v>0</v>
      </c>
      <c r="N8" s="183">
        <f>'E3'!$AY$20</f>
        <v>0</v>
      </c>
      <c r="O8" s="193">
        <f>N7</f>
        <v>0</v>
      </c>
    </row>
    <row r="9" spans="1:15" x14ac:dyDescent="0.15">
      <c r="A9" s="103"/>
      <c r="B9" s="104"/>
      <c r="C9" s="55"/>
      <c r="D9" s="181"/>
      <c r="E9" s="182"/>
      <c r="F9" s="181"/>
      <c r="G9" s="193"/>
      <c r="I9" s="103"/>
      <c r="J9" s="104"/>
      <c r="K9" s="55"/>
      <c r="L9" s="181"/>
      <c r="M9" s="182"/>
      <c r="N9" s="181"/>
      <c r="O9" s="193"/>
    </row>
    <row r="10" spans="1:15" x14ac:dyDescent="0.15">
      <c r="A10" s="166" t="s">
        <v>34</v>
      </c>
      <c r="B10" s="178"/>
      <c r="C10" s="179"/>
      <c r="D10" s="183"/>
      <c r="E10" s="194"/>
      <c r="F10" s="183"/>
      <c r="G10" s="193"/>
      <c r="I10" s="166" t="s">
        <v>44</v>
      </c>
      <c r="J10" s="178"/>
      <c r="K10" s="179"/>
      <c r="L10" s="183"/>
      <c r="M10" s="194"/>
      <c r="N10" s="183"/>
      <c r="O10" s="193"/>
    </row>
    <row r="11" spans="1:15" x14ac:dyDescent="0.15">
      <c r="A11" s="168" t="s">
        <v>24</v>
      </c>
      <c r="B11" s="183">
        <f>'M4'!$AS$10</f>
        <v>273</v>
      </c>
      <c r="C11" s="191" t="s">
        <v>42</v>
      </c>
      <c r="D11" s="171">
        <f>'M4'!$AS$18</f>
        <v>0</v>
      </c>
      <c r="E11" s="191" t="s">
        <v>42</v>
      </c>
      <c r="F11" s="183">
        <f>'M4'!$AY$18</f>
        <v>0</v>
      </c>
      <c r="G11" s="192" t="s">
        <v>42</v>
      </c>
      <c r="I11" s="168" t="s">
        <v>24</v>
      </c>
      <c r="J11" s="183">
        <f>'E4'!$AS$10</f>
        <v>295</v>
      </c>
      <c r="K11" s="191" t="s">
        <v>42</v>
      </c>
      <c r="L11" s="171">
        <f>'E4'!$AS$18</f>
        <v>0</v>
      </c>
      <c r="M11" s="191" t="s">
        <v>42</v>
      </c>
      <c r="N11" s="183">
        <f>'E4'!$AY$18</f>
        <v>0</v>
      </c>
      <c r="O11" s="192" t="s">
        <v>42</v>
      </c>
    </row>
    <row r="12" spans="1:15" x14ac:dyDescent="0.15">
      <c r="A12" s="168" t="s">
        <v>22</v>
      </c>
      <c r="B12" s="183">
        <f>'M4'!$AS$11</f>
        <v>202</v>
      </c>
      <c r="C12" s="184">
        <f>B11</f>
        <v>273</v>
      </c>
      <c r="D12" s="171">
        <f>'M4'!$AS$19</f>
        <v>0</v>
      </c>
      <c r="E12" s="184">
        <f>D11</f>
        <v>0</v>
      </c>
      <c r="F12" s="183">
        <f>'M4'!$AY$19</f>
        <v>0</v>
      </c>
      <c r="G12" s="193">
        <f>F11</f>
        <v>0</v>
      </c>
      <c r="I12" s="168" t="s">
        <v>22</v>
      </c>
      <c r="J12" s="183">
        <f>'E4'!$AS$11</f>
        <v>231</v>
      </c>
      <c r="K12" s="184">
        <f>J11</f>
        <v>295</v>
      </c>
      <c r="L12" s="171">
        <f>'E4'!$AS$19</f>
        <v>0</v>
      </c>
      <c r="M12" s="184">
        <f>L11</f>
        <v>0</v>
      </c>
      <c r="N12" s="183">
        <f>'E4'!$AY$19</f>
        <v>0</v>
      </c>
      <c r="O12" s="193">
        <f>N11</f>
        <v>0</v>
      </c>
    </row>
    <row r="13" spans="1:15" x14ac:dyDescent="0.15">
      <c r="A13" s="168" t="s">
        <v>23</v>
      </c>
      <c r="B13" s="183">
        <f>'M4'!$AS$12</f>
        <v>0</v>
      </c>
      <c r="C13" s="184">
        <f>B12</f>
        <v>202</v>
      </c>
      <c r="D13" s="171">
        <f>'M4'!$AS$20</f>
        <v>0</v>
      </c>
      <c r="E13" s="184">
        <f>D12</f>
        <v>0</v>
      </c>
      <c r="F13" s="183">
        <f>'M4'!$AY$20</f>
        <v>0</v>
      </c>
      <c r="G13" s="193">
        <f>F12</f>
        <v>0</v>
      </c>
      <c r="I13" s="168" t="s">
        <v>23</v>
      </c>
      <c r="J13" s="183">
        <f>'E4'!$AS$12</f>
        <v>20</v>
      </c>
      <c r="K13" s="184">
        <f>J12</f>
        <v>231</v>
      </c>
      <c r="L13" s="171">
        <f>'E4'!$AS$20</f>
        <v>0</v>
      </c>
      <c r="M13" s="184">
        <f>L12</f>
        <v>0</v>
      </c>
      <c r="N13" s="183">
        <f>'E4'!$AY$20</f>
        <v>0</v>
      </c>
      <c r="O13" s="193">
        <f>N12</f>
        <v>0</v>
      </c>
    </row>
    <row r="14" spans="1:15" x14ac:dyDescent="0.15">
      <c r="A14" s="103"/>
      <c r="B14" s="181"/>
      <c r="C14" s="182"/>
      <c r="D14" s="181"/>
      <c r="E14" s="182"/>
      <c r="F14" s="181"/>
      <c r="G14" s="193"/>
      <c r="H14" t="s">
        <v>21</v>
      </c>
      <c r="I14" s="103"/>
      <c r="J14" s="181"/>
      <c r="K14" s="182"/>
      <c r="L14" s="181"/>
      <c r="M14" s="182"/>
      <c r="N14" s="181"/>
      <c r="O14" s="193"/>
    </row>
    <row r="15" spans="1:15" x14ac:dyDescent="0.15">
      <c r="A15" s="166" t="s">
        <v>35</v>
      </c>
      <c r="B15" s="183"/>
      <c r="C15" s="184"/>
      <c r="D15" s="183"/>
      <c r="E15" s="194"/>
      <c r="F15" s="183"/>
      <c r="G15" s="193"/>
      <c r="I15" s="166" t="s">
        <v>45</v>
      </c>
      <c r="J15" s="183"/>
      <c r="K15" s="184"/>
      <c r="L15" s="183"/>
      <c r="M15" s="194"/>
      <c r="N15" s="183"/>
      <c r="O15" s="193"/>
    </row>
    <row r="16" spans="1:15" x14ac:dyDescent="0.15">
      <c r="A16" s="168" t="s">
        <v>24</v>
      </c>
      <c r="B16" s="183">
        <f>'M5'!$AS$10</f>
        <v>329</v>
      </c>
      <c r="C16" s="191" t="s">
        <v>42</v>
      </c>
      <c r="D16" s="171">
        <f>'M5'!$AS$18</f>
        <v>0</v>
      </c>
      <c r="E16" s="191" t="s">
        <v>42</v>
      </c>
      <c r="F16" s="183">
        <f>'M5'!$AY$18</f>
        <v>0</v>
      </c>
      <c r="G16" s="192" t="s">
        <v>42</v>
      </c>
      <c r="I16" s="168" t="s">
        <v>24</v>
      </c>
      <c r="J16" s="183">
        <f>'E5'!$AS$10</f>
        <v>343</v>
      </c>
      <c r="K16" s="191" t="s">
        <v>42</v>
      </c>
      <c r="L16" s="171">
        <f>'E5'!$AS$18</f>
        <v>0</v>
      </c>
      <c r="M16" s="191" t="s">
        <v>42</v>
      </c>
      <c r="N16" s="183">
        <f>'E5'!$AY$18</f>
        <v>0</v>
      </c>
      <c r="O16" s="192" t="s">
        <v>42</v>
      </c>
    </row>
    <row r="17" spans="1:16" x14ac:dyDescent="0.15">
      <c r="A17" s="168" t="s">
        <v>22</v>
      </c>
      <c r="B17" s="183">
        <f>'M5'!$AS$11</f>
        <v>261</v>
      </c>
      <c r="C17" s="184">
        <f>B16</f>
        <v>329</v>
      </c>
      <c r="D17" s="171">
        <f>'M5'!$AS$19</f>
        <v>0</v>
      </c>
      <c r="E17" s="184">
        <f>D16</f>
        <v>0</v>
      </c>
      <c r="F17" s="183">
        <f>'M5'!$AY$19</f>
        <v>0</v>
      </c>
      <c r="G17" s="193">
        <f>F16</f>
        <v>0</v>
      </c>
      <c r="I17" s="168" t="s">
        <v>22</v>
      </c>
      <c r="J17" s="183">
        <f>'E5'!$AS$11</f>
        <v>277</v>
      </c>
      <c r="K17" s="184">
        <f>J16</f>
        <v>343</v>
      </c>
      <c r="L17" s="171">
        <f>'E5'!$AS$19</f>
        <v>0</v>
      </c>
      <c r="M17" s="184">
        <f>L16</f>
        <v>0</v>
      </c>
      <c r="N17" s="183">
        <f>'E5'!$AY$19</f>
        <v>0</v>
      </c>
      <c r="O17" s="193">
        <f>N16</f>
        <v>0</v>
      </c>
    </row>
    <row r="18" spans="1:16" x14ac:dyDescent="0.15">
      <c r="A18" s="168" t="s">
        <v>23</v>
      </c>
      <c r="B18" s="183">
        <f>'M5'!$AS$12</f>
        <v>58</v>
      </c>
      <c r="C18" s="184">
        <f>B17</f>
        <v>261</v>
      </c>
      <c r="D18" s="171">
        <f>'M5'!$AS$20</f>
        <v>0</v>
      </c>
      <c r="E18" s="184">
        <f>D17</f>
        <v>0</v>
      </c>
      <c r="F18" s="183">
        <f>'M5'!$AY$20</f>
        <v>0</v>
      </c>
      <c r="G18" s="193">
        <f>F17</f>
        <v>0</v>
      </c>
      <c r="I18" s="168" t="s">
        <v>23</v>
      </c>
      <c r="J18" s="183">
        <f>'E5'!$AS$12</f>
        <v>87</v>
      </c>
      <c r="K18" s="184">
        <f>J17</f>
        <v>277</v>
      </c>
      <c r="L18" s="171">
        <f>'E5'!$AS$20</f>
        <v>0</v>
      </c>
      <c r="M18" s="184">
        <f>L17</f>
        <v>0</v>
      </c>
      <c r="N18" s="183">
        <f>'E5'!$AY$20</f>
        <v>0</v>
      </c>
      <c r="O18" s="193">
        <f>N17</f>
        <v>0</v>
      </c>
    </row>
    <row r="19" spans="1:16" x14ac:dyDescent="0.15">
      <c r="A19" s="103"/>
      <c r="B19" s="181"/>
      <c r="C19" s="182"/>
      <c r="D19" s="181"/>
      <c r="E19" s="182"/>
      <c r="F19" s="194"/>
      <c r="G19" s="193"/>
      <c r="I19" s="103"/>
      <c r="J19" s="181"/>
      <c r="K19" s="182"/>
      <c r="L19" s="181"/>
      <c r="M19" s="182"/>
      <c r="N19" s="194"/>
      <c r="O19" s="193"/>
    </row>
    <row r="20" spans="1:16" x14ac:dyDescent="0.15">
      <c r="A20" s="166" t="s">
        <v>36</v>
      </c>
      <c r="B20" s="183"/>
      <c r="C20" s="184"/>
      <c r="D20" s="183"/>
      <c r="E20" s="194"/>
      <c r="F20" s="183"/>
      <c r="G20" s="193"/>
      <c r="I20" s="166" t="s">
        <v>46</v>
      </c>
      <c r="J20" s="183"/>
      <c r="K20" s="184"/>
      <c r="L20" s="183"/>
      <c r="M20" s="194"/>
      <c r="N20" s="183"/>
      <c r="O20" s="193"/>
    </row>
    <row r="21" spans="1:16" x14ac:dyDescent="0.15">
      <c r="A21" s="168" t="s">
        <v>24</v>
      </c>
      <c r="B21" s="183">
        <f>'M6'!$AS$10</f>
        <v>347</v>
      </c>
      <c r="C21" s="191" t="s">
        <v>42</v>
      </c>
      <c r="D21" s="171">
        <f>'M6'!$AS$18</f>
        <v>0</v>
      </c>
      <c r="E21" s="191" t="s">
        <v>42</v>
      </c>
      <c r="F21" s="183">
        <f>'M6'!$AY$18</f>
        <v>0</v>
      </c>
      <c r="G21" s="192" t="s">
        <v>42</v>
      </c>
      <c r="I21" s="168" t="s">
        <v>24</v>
      </c>
      <c r="J21" s="183">
        <f>'E6'!$AS$10</f>
        <v>361</v>
      </c>
      <c r="K21" s="191" t="s">
        <v>42</v>
      </c>
      <c r="L21" s="171">
        <f>'E6'!$AS$18</f>
        <v>0</v>
      </c>
      <c r="M21" s="191" t="s">
        <v>42</v>
      </c>
      <c r="N21" s="183">
        <f>'E6'!$AY$18</f>
        <v>0</v>
      </c>
      <c r="O21" s="192" t="s">
        <v>42</v>
      </c>
    </row>
    <row r="22" spans="1:16" x14ac:dyDescent="0.15">
      <c r="A22" s="168" t="s">
        <v>22</v>
      </c>
      <c r="B22" s="183">
        <f>'M6'!$AS$11</f>
        <v>291</v>
      </c>
      <c r="C22" s="184">
        <f>B21</f>
        <v>347</v>
      </c>
      <c r="D22" s="171">
        <f>'M6'!$AS$19</f>
        <v>0</v>
      </c>
      <c r="E22" s="184">
        <f>D21</f>
        <v>0</v>
      </c>
      <c r="F22" s="183">
        <f>'M6'!$AY$19</f>
        <v>0</v>
      </c>
      <c r="G22" s="193">
        <f>F21</f>
        <v>0</v>
      </c>
      <c r="I22" s="168" t="s">
        <v>22</v>
      </c>
      <c r="J22" s="183">
        <f>'E6'!$AS$11</f>
        <v>306</v>
      </c>
      <c r="K22" s="184">
        <f>J21</f>
        <v>361</v>
      </c>
      <c r="L22" s="171">
        <f>'E6'!$AS$19</f>
        <v>0</v>
      </c>
      <c r="M22" s="184">
        <f>L21</f>
        <v>0</v>
      </c>
      <c r="N22" s="183">
        <f>'E6'!$AY$19</f>
        <v>0</v>
      </c>
      <c r="O22" s="193">
        <f>N21</f>
        <v>0</v>
      </c>
    </row>
    <row r="23" spans="1:16" x14ac:dyDescent="0.15">
      <c r="A23" s="168" t="s">
        <v>23</v>
      </c>
      <c r="B23" s="183">
        <f>'M6'!$AS$12</f>
        <v>55</v>
      </c>
      <c r="C23" s="184">
        <f>B22</f>
        <v>291</v>
      </c>
      <c r="D23" s="171">
        <f>'M6'!$AS$20</f>
        <v>0</v>
      </c>
      <c r="E23" s="184">
        <f>D22</f>
        <v>0</v>
      </c>
      <c r="F23" s="183">
        <f>'M6'!$AY$20</f>
        <v>0</v>
      </c>
      <c r="G23" s="193">
        <f>F22</f>
        <v>0</v>
      </c>
      <c r="I23" s="168" t="s">
        <v>23</v>
      </c>
      <c r="J23" s="183">
        <f>'E6'!$AS$12</f>
        <v>137</v>
      </c>
      <c r="K23" s="184">
        <f>J22</f>
        <v>306</v>
      </c>
      <c r="L23" s="171">
        <f>'E6'!$AS$20</f>
        <v>0</v>
      </c>
      <c r="M23" s="184">
        <f>L22</f>
        <v>0</v>
      </c>
      <c r="N23" s="183">
        <f>'E6'!$AY$20</f>
        <v>0</v>
      </c>
      <c r="O23" s="193">
        <f>N22</f>
        <v>0</v>
      </c>
    </row>
    <row r="24" spans="1:16" x14ac:dyDescent="0.15">
      <c r="A24" s="103"/>
      <c r="B24" s="181"/>
      <c r="C24" s="182"/>
      <c r="D24" s="181"/>
      <c r="E24" s="182"/>
      <c r="F24" s="194"/>
      <c r="G24" s="193"/>
      <c r="I24" s="103"/>
      <c r="J24" s="181"/>
      <c r="K24" s="182"/>
      <c r="L24" s="181"/>
      <c r="M24" s="182"/>
      <c r="N24" s="194"/>
      <c r="O24" s="193"/>
    </row>
    <row r="25" spans="1:16" x14ac:dyDescent="0.15">
      <c r="A25" s="166" t="s">
        <v>37</v>
      </c>
      <c r="B25" s="183"/>
      <c r="C25" s="184"/>
      <c r="D25" s="183"/>
      <c r="E25" s="194"/>
      <c r="F25" s="183"/>
      <c r="G25" s="193"/>
      <c r="I25" s="166" t="s">
        <v>47</v>
      </c>
      <c r="J25" s="183"/>
      <c r="K25" s="184"/>
      <c r="L25" s="183"/>
      <c r="M25" s="194"/>
      <c r="N25" s="183"/>
      <c r="O25" s="193"/>
    </row>
    <row r="26" spans="1:16" x14ac:dyDescent="0.15">
      <c r="A26" s="168" t="s">
        <v>24</v>
      </c>
      <c r="B26" s="183">
        <f>'M7'!$AS$10</f>
        <v>376</v>
      </c>
      <c r="C26" s="191" t="s">
        <v>42</v>
      </c>
      <c r="D26" s="171">
        <f>'M7'!$AS$18</f>
        <v>0</v>
      </c>
      <c r="E26" s="191" t="s">
        <v>42</v>
      </c>
      <c r="F26" s="183">
        <f>'M7'!$AY$18</f>
        <v>0</v>
      </c>
      <c r="G26" s="192" t="s">
        <v>42</v>
      </c>
      <c r="I26" s="168" t="s">
        <v>24</v>
      </c>
      <c r="J26" s="183">
        <f>'E7'!$AS$10</f>
        <v>381</v>
      </c>
      <c r="K26" s="191" t="s">
        <v>42</v>
      </c>
      <c r="L26" s="171">
        <f>'E7'!$AS$18</f>
        <v>0</v>
      </c>
      <c r="M26" s="191" t="s">
        <v>42</v>
      </c>
      <c r="N26" s="183">
        <f>'E7'!$AY$18</f>
        <v>0</v>
      </c>
      <c r="O26" s="192" t="s">
        <v>42</v>
      </c>
    </row>
    <row r="27" spans="1:16" x14ac:dyDescent="0.15">
      <c r="A27" s="168" t="s">
        <v>22</v>
      </c>
      <c r="B27" s="183">
        <f>'M7'!$AS$11</f>
        <v>323</v>
      </c>
      <c r="C27" s="184">
        <f>B26</f>
        <v>376</v>
      </c>
      <c r="D27" s="171">
        <f>'M7'!$AS$19</f>
        <v>0</v>
      </c>
      <c r="E27" s="184">
        <f>D26</f>
        <v>0</v>
      </c>
      <c r="F27" s="183">
        <f>'M7'!$AY$19</f>
        <v>0</v>
      </c>
      <c r="G27" s="193">
        <f>F26</f>
        <v>0</v>
      </c>
      <c r="I27" s="168" t="s">
        <v>22</v>
      </c>
      <c r="J27" s="183">
        <f>'E7'!$AS$11</f>
        <v>333</v>
      </c>
      <c r="K27" s="184">
        <f>J26</f>
        <v>381</v>
      </c>
      <c r="L27" s="171">
        <f>'E7'!$AS$19</f>
        <v>0</v>
      </c>
      <c r="M27" s="184">
        <f>L26</f>
        <v>0</v>
      </c>
      <c r="N27" s="183">
        <f>'E7'!$AY$19</f>
        <v>0</v>
      </c>
      <c r="O27" s="193">
        <f>N26</f>
        <v>0</v>
      </c>
    </row>
    <row r="28" spans="1:16" x14ac:dyDescent="0.15">
      <c r="A28" s="168" t="s">
        <v>23</v>
      </c>
      <c r="B28" s="183">
        <f>'M7'!$AS$12</f>
        <v>149</v>
      </c>
      <c r="C28" s="184">
        <f>B27</f>
        <v>323</v>
      </c>
      <c r="D28" s="171">
        <f>'M7'!$AS$20</f>
        <v>0</v>
      </c>
      <c r="E28" s="184">
        <f>D27</f>
        <v>0</v>
      </c>
      <c r="F28" s="183">
        <f>'M7'!$AY$20</f>
        <v>0</v>
      </c>
      <c r="G28" s="193">
        <f>F27</f>
        <v>0</v>
      </c>
      <c r="I28" s="168" t="s">
        <v>23</v>
      </c>
      <c r="J28" s="183">
        <f>'E7'!$AS$12</f>
        <v>201</v>
      </c>
      <c r="K28" s="184">
        <f>J27</f>
        <v>333</v>
      </c>
      <c r="L28" s="171">
        <f>'E7'!$AS$20</f>
        <v>0</v>
      </c>
      <c r="M28" s="184">
        <f>L27</f>
        <v>0</v>
      </c>
      <c r="N28" s="183">
        <f>'E7'!$AY$20</f>
        <v>0</v>
      </c>
      <c r="O28" s="193">
        <f>N27</f>
        <v>0</v>
      </c>
    </row>
    <row r="29" spans="1:16" x14ac:dyDescent="0.15">
      <c r="A29" s="103"/>
      <c r="B29" s="181"/>
      <c r="C29" s="182"/>
      <c r="D29" s="181"/>
      <c r="E29" s="182"/>
      <c r="F29" s="181"/>
      <c r="G29" s="193"/>
      <c r="I29" s="103"/>
      <c r="J29" s="181"/>
      <c r="K29" s="182"/>
      <c r="L29" s="181"/>
      <c r="M29" s="182"/>
      <c r="N29" s="181"/>
      <c r="O29" s="185"/>
    </row>
    <row r="30" spans="1:16" x14ac:dyDescent="0.15">
      <c r="A30" s="166" t="s">
        <v>38</v>
      </c>
      <c r="B30" s="183"/>
      <c r="C30" s="184"/>
      <c r="D30" s="183"/>
      <c r="E30" s="194"/>
      <c r="F30" s="183"/>
      <c r="G30" s="193"/>
      <c r="H30" s="8"/>
      <c r="I30" s="186"/>
      <c r="J30" s="181"/>
      <c r="K30" s="181"/>
      <c r="L30" s="181"/>
      <c r="M30" s="181"/>
      <c r="N30" s="181"/>
      <c r="O30" s="187"/>
      <c r="P30" s="4"/>
    </row>
    <row r="31" spans="1:16" x14ac:dyDescent="0.15">
      <c r="A31" s="168" t="s">
        <v>24</v>
      </c>
      <c r="B31" s="183">
        <f>'M8'!$AS$10</f>
        <v>389</v>
      </c>
      <c r="C31" s="191" t="s">
        <v>42</v>
      </c>
      <c r="D31" s="171">
        <f>'M8'!$AS$18</f>
        <v>0</v>
      </c>
      <c r="E31" s="191" t="s">
        <v>42</v>
      </c>
      <c r="F31" s="183">
        <f>'M8'!$AY$18</f>
        <v>0</v>
      </c>
      <c r="G31" s="192" t="s">
        <v>42</v>
      </c>
      <c r="H31" s="8"/>
      <c r="I31" s="113"/>
      <c r="J31" s="181"/>
      <c r="K31" s="188"/>
      <c r="L31" s="181"/>
      <c r="M31" s="188"/>
      <c r="N31" s="181"/>
      <c r="O31" s="187"/>
    </row>
    <row r="32" spans="1:16" x14ac:dyDescent="0.15">
      <c r="A32" s="168" t="s">
        <v>22</v>
      </c>
      <c r="B32" s="183">
        <f>'M8'!$AS$11</f>
        <v>343</v>
      </c>
      <c r="C32" s="184">
        <f>B31</f>
        <v>389</v>
      </c>
      <c r="D32" s="171">
        <f>'M8'!$AS$19</f>
        <v>0</v>
      </c>
      <c r="E32" s="184">
        <f>D31</f>
        <v>0</v>
      </c>
      <c r="F32" s="183">
        <f>'M8'!$AY$19</f>
        <v>0</v>
      </c>
      <c r="G32" s="193">
        <f>F31</f>
        <v>0</v>
      </c>
      <c r="H32" s="8"/>
      <c r="I32" s="113"/>
      <c r="J32" s="181"/>
      <c r="K32" s="181"/>
      <c r="L32" s="181"/>
      <c r="M32" s="181"/>
      <c r="N32" s="181"/>
      <c r="O32" s="187"/>
    </row>
    <row r="33" spans="1:15" x14ac:dyDescent="0.15">
      <c r="A33" s="168" t="s">
        <v>23</v>
      </c>
      <c r="B33" s="183">
        <f>'M8'!$AS$12</f>
        <v>184</v>
      </c>
      <c r="C33" s="184">
        <f>B32</f>
        <v>343</v>
      </c>
      <c r="D33" s="171">
        <f>'M8'!$AS$20</f>
        <v>0</v>
      </c>
      <c r="E33" s="184">
        <f>D32</f>
        <v>0</v>
      </c>
      <c r="F33" s="183">
        <f>'M8'!$AY$20</f>
        <v>0</v>
      </c>
      <c r="G33" s="193">
        <f>F32</f>
        <v>0</v>
      </c>
      <c r="H33" s="8"/>
      <c r="I33" s="113"/>
      <c r="J33" s="181"/>
      <c r="K33" s="181"/>
      <c r="L33" s="181"/>
      <c r="M33" s="181"/>
      <c r="N33" s="181"/>
      <c r="O33" s="187"/>
    </row>
    <row r="34" spans="1:15" ht="11.25" thickBot="1" x14ac:dyDescent="0.2">
      <c r="A34" s="110"/>
      <c r="B34" s="94"/>
      <c r="C34" s="94"/>
      <c r="D34" s="94"/>
      <c r="E34" s="94"/>
      <c r="F34" s="94"/>
      <c r="G34" s="120"/>
      <c r="I34" s="110"/>
      <c r="J34" s="94"/>
      <c r="K34" s="94"/>
      <c r="L34" s="94"/>
      <c r="M34" s="94"/>
      <c r="N34" s="94"/>
      <c r="O34" s="120"/>
    </row>
    <row r="35" spans="1:15" ht="11.25" thickTop="1" x14ac:dyDescent="0.15"/>
  </sheetData>
  <mergeCells count="1">
    <mergeCell ref="B1:C1"/>
  </mergeCells>
  <conditionalFormatting sqref="D6:D10 E9:E10 D14:E15 D19:E20 D24:E25 D29:E30">
    <cfRule type="cellIs" dxfId="182" priority="49" operator="equal">
      <formula>0</formula>
    </cfRule>
    <cfRule type="cellIs" dxfId="181" priority="51" operator="lessThan">
      <formula>$B6</formula>
    </cfRule>
    <cfRule type="expression" dxfId="180" priority="52">
      <formula>$F6=0</formula>
    </cfRule>
    <cfRule type="cellIs" dxfId="179" priority="53" operator="greaterThanOrEqual">
      <formula>$F6</formula>
    </cfRule>
  </conditionalFormatting>
  <conditionalFormatting sqref="M29:M30 L29:L33">
    <cfRule type="cellIs" dxfId="178" priority="41" operator="equal">
      <formula>0</formula>
    </cfRule>
    <cfRule type="cellIs" dxfId="177" priority="42" operator="lessThan">
      <formula>$B29</formula>
    </cfRule>
    <cfRule type="expression" dxfId="176" priority="43">
      <formula>$F29=0</formula>
    </cfRule>
    <cfRule type="cellIs" dxfId="175" priority="44" operator="greaterThanOrEqual">
      <formula>$F29</formula>
    </cfRule>
  </conditionalFormatting>
  <conditionalFormatting sqref="D11:D13">
    <cfRule type="cellIs" dxfId="174" priority="37" operator="equal">
      <formula>0</formula>
    </cfRule>
    <cfRule type="cellIs" dxfId="173" priority="38" operator="lessThan">
      <formula>$B11</formula>
    </cfRule>
    <cfRule type="expression" dxfId="172" priority="39">
      <formula>$F11=0</formula>
    </cfRule>
    <cfRule type="cellIs" dxfId="171" priority="40" operator="greaterThanOrEqual">
      <formula>$F11</formula>
    </cfRule>
  </conditionalFormatting>
  <conditionalFormatting sqref="D16:D18">
    <cfRule type="cellIs" dxfId="170" priority="33" operator="equal">
      <formula>0</formula>
    </cfRule>
    <cfRule type="cellIs" dxfId="169" priority="34" operator="lessThan">
      <formula>$B16</formula>
    </cfRule>
    <cfRule type="expression" dxfId="168" priority="35">
      <formula>$F16=0</formula>
    </cfRule>
    <cfRule type="cellIs" dxfId="167" priority="36" operator="greaterThanOrEqual">
      <formula>$F16</formula>
    </cfRule>
  </conditionalFormatting>
  <conditionalFormatting sqref="D21:D23">
    <cfRule type="cellIs" dxfId="166" priority="29" operator="equal">
      <formula>0</formula>
    </cfRule>
    <cfRule type="cellIs" dxfId="165" priority="30" operator="lessThan">
      <formula>$B21</formula>
    </cfRule>
    <cfRule type="expression" dxfId="164" priority="31">
      <formula>$F21=0</formula>
    </cfRule>
    <cfRule type="cellIs" dxfId="163" priority="32" operator="greaterThanOrEqual">
      <formula>$F21</formula>
    </cfRule>
  </conditionalFormatting>
  <conditionalFormatting sqref="D26:D28">
    <cfRule type="cellIs" dxfId="162" priority="25" operator="equal">
      <formula>0</formula>
    </cfRule>
    <cfRule type="cellIs" dxfId="161" priority="26" operator="lessThan">
      <formula>$B26</formula>
    </cfRule>
    <cfRule type="expression" dxfId="160" priority="27">
      <formula>$F26=0</formula>
    </cfRule>
    <cfRule type="cellIs" dxfId="159" priority="28" operator="greaterThanOrEqual">
      <formula>$F26</formula>
    </cfRule>
  </conditionalFormatting>
  <conditionalFormatting sqref="D31:D33">
    <cfRule type="cellIs" dxfId="158" priority="21" operator="equal">
      <formula>0</formula>
    </cfRule>
    <cfRule type="cellIs" dxfId="157" priority="22" operator="lessThan">
      <formula>$B31</formula>
    </cfRule>
    <cfRule type="expression" dxfId="156" priority="23">
      <formula>$F31=0</formula>
    </cfRule>
    <cfRule type="cellIs" dxfId="155" priority="24" operator="greaterThanOrEqual">
      <formula>$F31</formula>
    </cfRule>
  </conditionalFormatting>
  <conditionalFormatting sqref="L6:L10 M9:M10 L14:M15 L19:M20 L24:M25">
    <cfRule type="cellIs" dxfId="154" priority="17" operator="equal">
      <formula>0</formula>
    </cfRule>
    <cfRule type="cellIs" dxfId="153" priority="18" operator="lessThan">
      <formula>$B6</formula>
    </cfRule>
    <cfRule type="expression" dxfId="152" priority="19">
      <formula>$F6=0</formula>
    </cfRule>
    <cfRule type="cellIs" dxfId="151" priority="20" operator="greaterThanOrEqual">
      <formula>$F6</formula>
    </cfRule>
  </conditionalFormatting>
  <conditionalFormatting sqref="L11:L13">
    <cfRule type="cellIs" dxfId="150" priority="13" operator="equal">
      <formula>0</formula>
    </cfRule>
    <cfRule type="cellIs" dxfId="149" priority="14" operator="lessThan">
      <formula>$B11</formula>
    </cfRule>
    <cfRule type="expression" dxfId="148" priority="15">
      <formula>$F11=0</formula>
    </cfRule>
    <cfRule type="cellIs" dxfId="147" priority="16" operator="greaterThanOrEqual">
      <formula>$F11</formula>
    </cfRule>
  </conditionalFormatting>
  <conditionalFormatting sqref="L16:L18">
    <cfRule type="cellIs" dxfId="146" priority="9" operator="equal">
      <formula>0</formula>
    </cfRule>
    <cfRule type="cellIs" dxfId="145" priority="10" operator="lessThan">
      <formula>$B16</formula>
    </cfRule>
    <cfRule type="expression" dxfId="144" priority="11">
      <formula>$F16=0</formula>
    </cfRule>
    <cfRule type="cellIs" dxfId="143" priority="12" operator="greaterThanOrEqual">
      <formula>$F16</formula>
    </cfRule>
  </conditionalFormatting>
  <conditionalFormatting sqref="L21:L23">
    <cfRule type="cellIs" dxfId="142" priority="5" operator="equal">
      <formula>0</formula>
    </cfRule>
    <cfRule type="cellIs" dxfId="141" priority="6" operator="lessThan">
      <formula>$B21</formula>
    </cfRule>
    <cfRule type="expression" dxfId="140" priority="7">
      <formula>$F21=0</formula>
    </cfRule>
    <cfRule type="cellIs" dxfId="139" priority="8" operator="greaterThanOrEqual">
      <formula>$F21</formula>
    </cfRule>
  </conditionalFormatting>
  <conditionalFormatting sqref="L26:L28">
    <cfRule type="cellIs" dxfId="138" priority="1" operator="equal">
      <formula>0</formula>
    </cfRule>
    <cfRule type="cellIs" dxfId="137" priority="2" operator="lessThan">
      <formula>$B26</formula>
    </cfRule>
    <cfRule type="expression" dxfId="136" priority="3">
      <formula>$F26=0</formula>
    </cfRule>
    <cfRule type="cellIs" dxfId="135" priority="4" operator="greaterThanOrEqual">
      <formula>$F26</formula>
    </cfRule>
  </conditionalFormatting>
  <pageMargins left="0.7" right="0.7"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5"/>
  <sheetViews>
    <sheetView workbookViewId="0">
      <selection activeCell="U177" sqref="U177:AG199"/>
    </sheetView>
  </sheetViews>
  <sheetFormatPr defaultRowHeight="12" customHeight="1" x14ac:dyDescent="0.15"/>
  <cols>
    <col min="1" max="1" width="10.7109375" customWidth="1"/>
    <col min="2" max="3" width="8.7109375" customWidth="1"/>
    <col min="4" max="5" width="8.7109375" style="14" customWidth="1"/>
    <col min="6" max="7" width="8.7109375" customWidth="1"/>
    <col min="8" max="8" width="2.7109375" customWidth="1"/>
    <col min="12" max="13" width="9.140625" style="14"/>
    <col min="16" max="16" width="3.28515625" customWidth="1"/>
  </cols>
  <sheetData>
    <row r="1" spans="1:15" ht="12" customHeight="1" thickTop="1" thickBot="1" x14ac:dyDescent="0.2">
      <c r="A1" t="s">
        <v>48</v>
      </c>
      <c r="B1" s="215"/>
      <c r="C1" s="216"/>
    </row>
    <row r="2" spans="1:15" ht="12" customHeight="1" thickTop="1" thickBot="1" x14ac:dyDescent="0.2"/>
    <row r="3" spans="1:15" ht="12" customHeight="1" thickTop="1" x14ac:dyDescent="0.15">
      <c r="A3" s="157" t="s">
        <v>73</v>
      </c>
      <c r="B3" s="158"/>
      <c r="C3" s="158"/>
      <c r="D3" s="159"/>
      <c r="E3" s="159"/>
      <c r="F3" s="158"/>
      <c r="G3" s="160"/>
      <c r="I3" s="157" t="s">
        <v>73</v>
      </c>
      <c r="J3" s="158"/>
      <c r="K3" s="158"/>
      <c r="L3" s="159"/>
      <c r="M3" s="159"/>
      <c r="N3" s="158"/>
      <c r="O3" s="160"/>
    </row>
    <row r="4" spans="1:15" ht="12" customHeight="1" x14ac:dyDescent="0.15">
      <c r="A4" s="105"/>
      <c r="B4" s="161" t="s">
        <v>40</v>
      </c>
      <c r="C4" s="161"/>
      <c r="D4" s="162" t="s">
        <v>41</v>
      </c>
      <c r="E4" s="163"/>
      <c r="F4" s="164" t="s">
        <v>9</v>
      </c>
      <c r="G4" s="165"/>
      <c r="I4" s="105"/>
      <c r="J4" s="161" t="s">
        <v>40</v>
      </c>
      <c r="K4" s="161"/>
      <c r="L4" s="162" t="s">
        <v>41</v>
      </c>
      <c r="M4" s="163"/>
      <c r="N4" s="164" t="s">
        <v>9</v>
      </c>
      <c r="O4" s="165"/>
    </row>
    <row r="5" spans="1:15" ht="12" customHeight="1" x14ac:dyDescent="0.15">
      <c r="A5" s="166" t="s">
        <v>33</v>
      </c>
      <c r="B5" s="55"/>
      <c r="C5" s="55"/>
      <c r="D5" s="167"/>
      <c r="E5" s="167"/>
      <c r="F5" s="55"/>
      <c r="G5" s="55"/>
      <c r="H5" s="4"/>
      <c r="I5" s="166" t="s">
        <v>43</v>
      </c>
      <c r="J5" s="55"/>
      <c r="K5" s="55"/>
      <c r="L5" s="167"/>
      <c r="M5" s="167"/>
      <c r="N5" s="55"/>
      <c r="O5" s="165"/>
    </row>
    <row r="6" spans="1:15" ht="12" customHeight="1" x14ac:dyDescent="0.15">
      <c r="A6" s="168" t="s">
        <v>24</v>
      </c>
      <c r="B6" s="169">
        <v>213</v>
      </c>
      <c r="C6" s="170" t="s">
        <v>42</v>
      </c>
      <c r="D6" s="171">
        <f>'M3'!$AS$26</f>
        <v>0</v>
      </c>
      <c r="E6" s="172" t="s">
        <v>42</v>
      </c>
      <c r="F6" s="171">
        <f>'M3'!$AY$26</f>
        <v>0</v>
      </c>
      <c r="G6" s="173" t="s">
        <v>42</v>
      </c>
      <c r="I6" s="168" t="s">
        <v>24</v>
      </c>
      <c r="J6" s="169">
        <v>213</v>
      </c>
      <c r="K6" s="170" t="s">
        <v>42</v>
      </c>
      <c r="L6" s="171">
        <f>'E3'!$AS$26</f>
        <v>0</v>
      </c>
      <c r="M6" s="172" t="s">
        <v>42</v>
      </c>
      <c r="N6" s="171">
        <f>'E3'!$AY$26</f>
        <v>0</v>
      </c>
      <c r="O6" s="173" t="s">
        <v>42</v>
      </c>
    </row>
    <row r="7" spans="1:15" ht="12" customHeight="1" x14ac:dyDescent="0.15">
      <c r="A7" s="168" t="s">
        <v>22</v>
      </c>
      <c r="B7" s="169">
        <v>187</v>
      </c>
      <c r="C7" s="170">
        <f>B6</f>
        <v>213</v>
      </c>
      <c r="D7" s="171">
        <f>'M3'!$AS$27</f>
        <v>0</v>
      </c>
      <c r="E7" s="174">
        <f>D6</f>
        <v>0</v>
      </c>
      <c r="F7" s="171">
        <f>'M3'!$AY$27</f>
        <v>0</v>
      </c>
      <c r="G7" s="175">
        <f>F6</f>
        <v>0</v>
      </c>
      <c r="I7" s="168" t="s">
        <v>22</v>
      </c>
      <c r="J7" s="169">
        <v>187</v>
      </c>
      <c r="K7" s="170">
        <f>J6</f>
        <v>213</v>
      </c>
      <c r="L7" s="171">
        <f>'E3'!$AS$27</f>
        <v>0</v>
      </c>
      <c r="M7" s="174">
        <f>L6</f>
        <v>0</v>
      </c>
      <c r="N7" s="171">
        <f>'E3'!$AY$27</f>
        <v>0</v>
      </c>
      <c r="O7" s="175">
        <f>N6</f>
        <v>0</v>
      </c>
    </row>
    <row r="8" spans="1:15" ht="12" customHeight="1" x14ac:dyDescent="0.15">
      <c r="A8" s="168" t="s">
        <v>23</v>
      </c>
      <c r="B8" s="169">
        <v>110</v>
      </c>
      <c r="C8" s="170">
        <f>B7</f>
        <v>187</v>
      </c>
      <c r="D8" s="171">
        <f>'M3'!$AS$28</f>
        <v>0</v>
      </c>
      <c r="E8" s="174">
        <f>D7</f>
        <v>0</v>
      </c>
      <c r="F8" s="171">
        <f>'M3'!$AY$28</f>
        <v>0</v>
      </c>
      <c r="G8" s="175">
        <f>F7</f>
        <v>0</v>
      </c>
      <c r="I8" s="168" t="s">
        <v>23</v>
      </c>
      <c r="J8" s="169">
        <v>110</v>
      </c>
      <c r="K8" s="170">
        <f>J7</f>
        <v>187</v>
      </c>
      <c r="L8" s="171">
        <f>'E3'!$AS$28</f>
        <v>0</v>
      </c>
      <c r="M8" s="174">
        <f>L7</f>
        <v>0</v>
      </c>
      <c r="N8" s="171">
        <f>'E3'!$AY$28</f>
        <v>0</v>
      </c>
      <c r="O8" s="175">
        <f>N7</f>
        <v>0</v>
      </c>
    </row>
    <row r="9" spans="1:15" ht="12" customHeight="1" x14ac:dyDescent="0.15">
      <c r="A9" s="103"/>
      <c r="B9" s="104"/>
      <c r="C9" s="55"/>
      <c r="D9" s="176"/>
      <c r="E9" s="177"/>
      <c r="F9" s="176"/>
      <c r="G9" s="175"/>
      <c r="I9" s="103"/>
      <c r="J9" s="104"/>
      <c r="K9" s="55"/>
      <c r="L9" s="176"/>
      <c r="M9" s="177"/>
      <c r="N9" s="176"/>
      <c r="O9" s="175"/>
    </row>
    <row r="10" spans="1:15" ht="12" customHeight="1" x14ac:dyDescent="0.15">
      <c r="A10" s="166" t="s">
        <v>34</v>
      </c>
      <c r="B10" s="178"/>
      <c r="C10" s="179"/>
      <c r="D10" s="171"/>
      <c r="E10" s="180"/>
      <c r="F10" s="171"/>
      <c r="G10" s="175"/>
      <c r="I10" s="166" t="s">
        <v>44</v>
      </c>
      <c r="J10" s="178"/>
      <c r="K10" s="179"/>
      <c r="L10" s="171"/>
      <c r="M10" s="180"/>
      <c r="N10" s="171"/>
      <c r="O10" s="175"/>
    </row>
    <row r="11" spans="1:15" ht="12" customHeight="1" x14ac:dyDescent="0.15">
      <c r="A11" s="168" t="s">
        <v>24</v>
      </c>
      <c r="B11" s="169">
        <v>213</v>
      </c>
      <c r="C11" s="170" t="s">
        <v>42</v>
      </c>
      <c r="D11" s="171">
        <f>'M4'!$AS$26</f>
        <v>0</v>
      </c>
      <c r="E11" s="172" t="s">
        <v>42</v>
      </c>
      <c r="F11" s="171">
        <f>'M4'!$AY$26</f>
        <v>0</v>
      </c>
      <c r="G11" s="173" t="s">
        <v>42</v>
      </c>
      <c r="I11" s="168" t="s">
        <v>24</v>
      </c>
      <c r="J11" s="169">
        <v>213</v>
      </c>
      <c r="K11" s="170" t="s">
        <v>42</v>
      </c>
      <c r="L11" s="171">
        <f>'E4'!$AS$26</f>
        <v>0</v>
      </c>
      <c r="M11" s="172" t="s">
        <v>42</v>
      </c>
      <c r="N11" s="171">
        <f>'E4'!$AY$26</f>
        <v>0</v>
      </c>
      <c r="O11" s="173" t="s">
        <v>42</v>
      </c>
    </row>
    <row r="12" spans="1:15" ht="12" customHeight="1" x14ac:dyDescent="0.15">
      <c r="A12" s="168" t="s">
        <v>22</v>
      </c>
      <c r="B12" s="169">
        <v>187</v>
      </c>
      <c r="C12" s="170">
        <f>B11</f>
        <v>213</v>
      </c>
      <c r="D12" s="171">
        <f>'M4'!$AS$27</f>
        <v>0</v>
      </c>
      <c r="E12" s="174">
        <f>D11</f>
        <v>0</v>
      </c>
      <c r="F12" s="171">
        <f>'M4'!$AY$27</f>
        <v>0</v>
      </c>
      <c r="G12" s="175">
        <f>F11</f>
        <v>0</v>
      </c>
      <c r="I12" s="168" t="s">
        <v>22</v>
      </c>
      <c r="J12" s="169">
        <v>187</v>
      </c>
      <c r="K12" s="170">
        <f>J11</f>
        <v>213</v>
      </c>
      <c r="L12" s="171">
        <f>'E4'!$AS$27</f>
        <v>0</v>
      </c>
      <c r="M12" s="174">
        <f>L11</f>
        <v>0</v>
      </c>
      <c r="N12" s="171">
        <f>'E4'!$AY$27</f>
        <v>0</v>
      </c>
      <c r="O12" s="175">
        <f>N11</f>
        <v>0</v>
      </c>
    </row>
    <row r="13" spans="1:15" ht="12" customHeight="1" x14ac:dyDescent="0.15">
      <c r="A13" s="168" t="s">
        <v>23</v>
      </c>
      <c r="B13" s="169">
        <v>110</v>
      </c>
      <c r="C13" s="170">
        <f>B12</f>
        <v>187</v>
      </c>
      <c r="D13" s="171">
        <f>'M4'!$AS$28</f>
        <v>0</v>
      </c>
      <c r="E13" s="174">
        <f>D12</f>
        <v>0</v>
      </c>
      <c r="F13" s="171">
        <f>'M4'!$AY$28</f>
        <v>0</v>
      </c>
      <c r="G13" s="175">
        <f>F12</f>
        <v>0</v>
      </c>
      <c r="I13" s="168" t="s">
        <v>23</v>
      </c>
      <c r="J13" s="169">
        <v>110</v>
      </c>
      <c r="K13" s="170">
        <f>J12</f>
        <v>187</v>
      </c>
      <c r="L13" s="171">
        <f>'E4'!$AS$28</f>
        <v>0</v>
      </c>
      <c r="M13" s="174">
        <f>L12</f>
        <v>0</v>
      </c>
      <c r="N13" s="171">
        <f>'E4'!$AY$28</f>
        <v>0</v>
      </c>
      <c r="O13" s="175">
        <f>N12</f>
        <v>0</v>
      </c>
    </row>
    <row r="14" spans="1:15" ht="12" customHeight="1" x14ac:dyDescent="0.15">
      <c r="A14" s="103"/>
      <c r="B14" s="181"/>
      <c r="C14" s="182"/>
      <c r="D14" s="176"/>
      <c r="E14" s="177"/>
      <c r="F14" s="176"/>
      <c r="G14" s="175"/>
      <c r="H14" t="s">
        <v>21</v>
      </c>
      <c r="I14" s="103"/>
      <c r="J14" s="181"/>
      <c r="K14" s="182"/>
      <c r="L14" s="176"/>
      <c r="M14" s="177"/>
      <c r="N14" s="176"/>
      <c r="O14" s="175"/>
    </row>
    <row r="15" spans="1:15" ht="12" customHeight="1" x14ac:dyDescent="0.15">
      <c r="A15" s="166" t="s">
        <v>35</v>
      </c>
      <c r="B15" s="183"/>
      <c r="C15" s="184"/>
      <c r="D15" s="171"/>
      <c r="E15" s="180"/>
      <c r="F15" s="171"/>
      <c r="G15" s="175"/>
      <c r="I15" s="166" t="s">
        <v>45</v>
      </c>
      <c r="J15" s="183"/>
      <c r="K15" s="184"/>
      <c r="L15" s="171"/>
      <c r="M15" s="180"/>
      <c r="N15" s="171"/>
      <c r="O15" s="175"/>
    </row>
    <row r="16" spans="1:15" ht="12" customHeight="1" x14ac:dyDescent="0.15">
      <c r="A16" s="168" t="s">
        <v>24</v>
      </c>
      <c r="B16" s="169">
        <v>213</v>
      </c>
      <c r="C16" s="170" t="s">
        <v>42</v>
      </c>
      <c r="D16" s="171">
        <f>'M5'!$AS$26</f>
        <v>0</v>
      </c>
      <c r="E16" s="172" t="s">
        <v>42</v>
      </c>
      <c r="F16" s="171">
        <f>'M5'!$AY$26</f>
        <v>0</v>
      </c>
      <c r="G16" s="173" t="s">
        <v>42</v>
      </c>
      <c r="I16" s="168" t="s">
        <v>24</v>
      </c>
      <c r="J16" s="169">
        <v>213</v>
      </c>
      <c r="K16" s="170" t="s">
        <v>42</v>
      </c>
      <c r="L16" s="171">
        <f>'E5'!$AS$26</f>
        <v>0</v>
      </c>
      <c r="M16" s="172" t="s">
        <v>42</v>
      </c>
      <c r="N16" s="171">
        <f>'E5'!$AY$26</f>
        <v>0</v>
      </c>
      <c r="O16" s="173" t="s">
        <v>42</v>
      </c>
    </row>
    <row r="17" spans="1:16" ht="12" customHeight="1" x14ac:dyDescent="0.15">
      <c r="A17" s="168" t="s">
        <v>22</v>
      </c>
      <c r="B17" s="169">
        <v>187</v>
      </c>
      <c r="C17" s="170">
        <f>B16</f>
        <v>213</v>
      </c>
      <c r="D17" s="171">
        <f>'M5'!$AS$27</f>
        <v>0</v>
      </c>
      <c r="E17" s="174">
        <f>D16</f>
        <v>0</v>
      </c>
      <c r="F17" s="171">
        <f>'M5'!$AY$27</f>
        <v>0</v>
      </c>
      <c r="G17" s="175">
        <f>F16</f>
        <v>0</v>
      </c>
      <c r="I17" s="168" t="s">
        <v>22</v>
      </c>
      <c r="J17" s="169">
        <v>187</v>
      </c>
      <c r="K17" s="170">
        <f>J16</f>
        <v>213</v>
      </c>
      <c r="L17" s="171">
        <f>'E5'!$AS$27</f>
        <v>0</v>
      </c>
      <c r="M17" s="174">
        <f>L16</f>
        <v>0</v>
      </c>
      <c r="N17" s="171">
        <f>'E5'!$AY$27</f>
        <v>0</v>
      </c>
      <c r="O17" s="175">
        <f>N16</f>
        <v>0</v>
      </c>
    </row>
    <row r="18" spans="1:16" ht="12" customHeight="1" x14ac:dyDescent="0.15">
      <c r="A18" s="168" t="s">
        <v>23</v>
      </c>
      <c r="B18" s="169">
        <v>110</v>
      </c>
      <c r="C18" s="170">
        <f>B17</f>
        <v>187</v>
      </c>
      <c r="D18" s="171">
        <f>'M5'!$AS$28</f>
        <v>0</v>
      </c>
      <c r="E18" s="174">
        <f>D17</f>
        <v>0</v>
      </c>
      <c r="F18" s="171">
        <f>'M5'!$AY$28</f>
        <v>0</v>
      </c>
      <c r="G18" s="175">
        <f>F17</f>
        <v>0</v>
      </c>
      <c r="I18" s="168" t="s">
        <v>23</v>
      </c>
      <c r="J18" s="169">
        <v>110</v>
      </c>
      <c r="K18" s="170">
        <f>J17</f>
        <v>187</v>
      </c>
      <c r="L18" s="171">
        <f>'E5'!$AS$28</f>
        <v>0</v>
      </c>
      <c r="M18" s="174">
        <f>L17</f>
        <v>0</v>
      </c>
      <c r="N18" s="171">
        <f>'E5'!$AY$28</f>
        <v>0</v>
      </c>
      <c r="O18" s="175">
        <f>N17</f>
        <v>0</v>
      </c>
    </row>
    <row r="19" spans="1:16" ht="12" customHeight="1" x14ac:dyDescent="0.15">
      <c r="A19" s="103"/>
      <c r="B19" s="181"/>
      <c r="C19" s="182"/>
      <c r="D19" s="176"/>
      <c r="E19" s="177"/>
      <c r="F19" s="180"/>
      <c r="G19" s="175"/>
      <c r="I19" s="103"/>
      <c r="J19" s="181"/>
      <c r="K19" s="182"/>
      <c r="L19" s="176"/>
      <c r="M19" s="177"/>
      <c r="N19" s="180"/>
      <c r="O19" s="175"/>
    </row>
    <row r="20" spans="1:16" ht="12" customHeight="1" x14ac:dyDescent="0.15">
      <c r="A20" s="166" t="s">
        <v>36</v>
      </c>
      <c r="B20" s="183"/>
      <c r="C20" s="184"/>
      <c r="D20" s="171"/>
      <c r="E20" s="180"/>
      <c r="F20" s="171"/>
      <c r="G20" s="175"/>
      <c r="I20" s="166" t="s">
        <v>46</v>
      </c>
      <c r="J20" s="183"/>
      <c r="K20" s="184"/>
      <c r="L20" s="171"/>
      <c r="M20" s="180"/>
      <c r="N20" s="171"/>
      <c r="O20" s="175"/>
    </row>
    <row r="21" spans="1:16" ht="12" customHeight="1" x14ac:dyDescent="0.15">
      <c r="A21" s="168" t="s">
        <v>24</v>
      </c>
      <c r="B21" s="169">
        <v>213</v>
      </c>
      <c r="C21" s="170" t="s">
        <v>42</v>
      </c>
      <c r="D21" s="171">
        <f>'M6'!$AS$26</f>
        <v>0</v>
      </c>
      <c r="E21" s="172" t="s">
        <v>42</v>
      </c>
      <c r="F21" s="171">
        <f>'M6'!$AY$26</f>
        <v>0</v>
      </c>
      <c r="G21" s="173" t="s">
        <v>42</v>
      </c>
      <c r="I21" s="168" t="s">
        <v>24</v>
      </c>
      <c r="J21" s="169">
        <v>213</v>
      </c>
      <c r="K21" s="170" t="s">
        <v>42</v>
      </c>
      <c r="L21" s="171">
        <f>'E6'!$AS$26</f>
        <v>0</v>
      </c>
      <c r="M21" s="172" t="s">
        <v>42</v>
      </c>
      <c r="N21" s="171">
        <f>'E6'!$AY$26</f>
        <v>0</v>
      </c>
      <c r="O21" s="173" t="s">
        <v>42</v>
      </c>
    </row>
    <row r="22" spans="1:16" ht="12" customHeight="1" x14ac:dyDescent="0.15">
      <c r="A22" s="168" t="s">
        <v>22</v>
      </c>
      <c r="B22" s="169">
        <v>187</v>
      </c>
      <c r="C22" s="170">
        <f>B21</f>
        <v>213</v>
      </c>
      <c r="D22" s="171">
        <f>'M6'!$AS$27</f>
        <v>0</v>
      </c>
      <c r="E22" s="174">
        <f>D21</f>
        <v>0</v>
      </c>
      <c r="F22" s="171">
        <f>'M6'!$AY$27</f>
        <v>0</v>
      </c>
      <c r="G22" s="175">
        <f>F21</f>
        <v>0</v>
      </c>
      <c r="I22" s="168" t="s">
        <v>22</v>
      </c>
      <c r="J22" s="169">
        <v>187</v>
      </c>
      <c r="K22" s="170">
        <f>J21</f>
        <v>213</v>
      </c>
      <c r="L22" s="171">
        <f>'E6'!$AS$27</f>
        <v>0</v>
      </c>
      <c r="M22" s="174">
        <f>L21</f>
        <v>0</v>
      </c>
      <c r="N22" s="171">
        <f>'E6'!$AY$27</f>
        <v>0</v>
      </c>
      <c r="O22" s="175">
        <f>N21</f>
        <v>0</v>
      </c>
    </row>
    <row r="23" spans="1:16" ht="12" customHeight="1" x14ac:dyDescent="0.15">
      <c r="A23" s="168" t="s">
        <v>23</v>
      </c>
      <c r="B23" s="169">
        <v>110</v>
      </c>
      <c r="C23" s="170">
        <f>B22</f>
        <v>187</v>
      </c>
      <c r="D23" s="171">
        <f>'M6'!$AS$28</f>
        <v>0</v>
      </c>
      <c r="E23" s="174">
        <f>D22</f>
        <v>0</v>
      </c>
      <c r="F23" s="171">
        <f>'M6'!$AY$28</f>
        <v>0</v>
      </c>
      <c r="G23" s="175">
        <f>F22</f>
        <v>0</v>
      </c>
      <c r="I23" s="168" t="s">
        <v>23</v>
      </c>
      <c r="J23" s="169">
        <v>110</v>
      </c>
      <c r="K23" s="170">
        <f>J22</f>
        <v>187</v>
      </c>
      <c r="L23" s="171">
        <f>'E6'!$AS$28</f>
        <v>0</v>
      </c>
      <c r="M23" s="174">
        <f>L22</f>
        <v>0</v>
      </c>
      <c r="N23" s="171">
        <f>'E6'!$AY$28</f>
        <v>0</v>
      </c>
      <c r="O23" s="175">
        <f>N22</f>
        <v>0</v>
      </c>
    </row>
    <row r="24" spans="1:16" ht="12" customHeight="1" x14ac:dyDescent="0.15">
      <c r="A24" s="103"/>
      <c r="B24" s="181"/>
      <c r="C24" s="182"/>
      <c r="D24" s="176"/>
      <c r="E24" s="177"/>
      <c r="F24" s="180"/>
      <c r="G24" s="175"/>
      <c r="I24" s="103"/>
      <c r="J24" s="181"/>
      <c r="K24" s="182"/>
      <c r="L24" s="176"/>
      <c r="M24" s="177"/>
      <c r="N24" s="180"/>
      <c r="O24" s="175"/>
    </row>
    <row r="25" spans="1:16" ht="12" customHeight="1" x14ac:dyDescent="0.15">
      <c r="A25" s="166" t="s">
        <v>37</v>
      </c>
      <c r="B25" s="183"/>
      <c r="C25" s="184"/>
      <c r="D25" s="171"/>
      <c r="E25" s="180"/>
      <c r="F25" s="171"/>
      <c r="G25" s="175"/>
      <c r="I25" s="166" t="s">
        <v>47</v>
      </c>
      <c r="J25" s="183"/>
      <c r="K25" s="184"/>
      <c r="L25" s="171"/>
      <c r="M25" s="180"/>
      <c r="N25" s="171"/>
      <c r="O25" s="175"/>
    </row>
    <row r="26" spans="1:16" ht="12" customHeight="1" x14ac:dyDescent="0.15">
      <c r="A26" s="168" t="s">
        <v>24</v>
      </c>
      <c r="B26" s="169">
        <v>213</v>
      </c>
      <c r="C26" s="170" t="s">
        <v>42</v>
      </c>
      <c r="D26" s="171">
        <f>'M7'!$AS$26</f>
        <v>0</v>
      </c>
      <c r="E26" s="172" t="s">
        <v>42</v>
      </c>
      <c r="F26" s="171">
        <f>'M7'!$AY$26</f>
        <v>0</v>
      </c>
      <c r="G26" s="173" t="s">
        <v>42</v>
      </c>
      <c r="I26" s="168" t="s">
        <v>24</v>
      </c>
      <c r="J26" s="169">
        <v>213</v>
      </c>
      <c r="K26" s="170" t="s">
        <v>42</v>
      </c>
      <c r="L26" s="171">
        <f>'E7'!$AS$26</f>
        <v>0</v>
      </c>
      <c r="M26" s="172" t="s">
        <v>42</v>
      </c>
      <c r="N26" s="171">
        <f>'E7'!$AY$26</f>
        <v>0</v>
      </c>
      <c r="O26" s="173" t="s">
        <v>42</v>
      </c>
    </row>
    <row r="27" spans="1:16" ht="12" customHeight="1" x14ac:dyDescent="0.15">
      <c r="A27" s="168" t="s">
        <v>22</v>
      </c>
      <c r="B27" s="169">
        <v>187</v>
      </c>
      <c r="C27" s="170">
        <f>B26</f>
        <v>213</v>
      </c>
      <c r="D27" s="171">
        <f>'M7'!$AS$27</f>
        <v>0</v>
      </c>
      <c r="E27" s="174">
        <f>D26</f>
        <v>0</v>
      </c>
      <c r="F27" s="171">
        <f>'M7'!$AY$27</f>
        <v>0</v>
      </c>
      <c r="G27" s="175">
        <f>F26</f>
        <v>0</v>
      </c>
      <c r="I27" s="168" t="s">
        <v>22</v>
      </c>
      <c r="J27" s="169">
        <v>187</v>
      </c>
      <c r="K27" s="170">
        <f>J26</f>
        <v>213</v>
      </c>
      <c r="L27" s="171">
        <f>'E7'!$AS$27</f>
        <v>0</v>
      </c>
      <c r="M27" s="174">
        <f>L26</f>
        <v>0</v>
      </c>
      <c r="N27" s="171">
        <f>'E7'!$AY$27</f>
        <v>0</v>
      </c>
      <c r="O27" s="175">
        <f>N26</f>
        <v>0</v>
      </c>
    </row>
    <row r="28" spans="1:16" ht="12" customHeight="1" x14ac:dyDescent="0.15">
      <c r="A28" s="168" t="s">
        <v>23</v>
      </c>
      <c r="B28" s="169">
        <v>110</v>
      </c>
      <c r="C28" s="170">
        <f>B27</f>
        <v>187</v>
      </c>
      <c r="D28" s="171">
        <f>'M7'!$AS$28</f>
        <v>0</v>
      </c>
      <c r="E28" s="174">
        <f>D27</f>
        <v>0</v>
      </c>
      <c r="F28" s="171">
        <f>'M7'!$AY$28</f>
        <v>0</v>
      </c>
      <c r="G28" s="175">
        <f>F27</f>
        <v>0</v>
      </c>
      <c r="I28" s="168" t="s">
        <v>23</v>
      </c>
      <c r="J28" s="169">
        <v>110</v>
      </c>
      <c r="K28" s="170">
        <f>J27</f>
        <v>187</v>
      </c>
      <c r="L28" s="171">
        <f>'E7'!$AS$28</f>
        <v>0</v>
      </c>
      <c r="M28" s="174">
        <f>L27</f>
        <v>0</v>
      </c>
      <c r="N28" s="171">
        <f>'E7'!$AY$28</f>
        <v>0</v>
      </c>
      <c r="O28" s="175">
        <f>N27</f>
        <v>0</v>
      </c>
    </row>
    <row r="29" spans="1:16" ht="12" customHeight="1" x14ac:dyDescent="0.15">
      <c r="A29" s="103"/>
      <c r="B29" s="181"/>
      <c r="C29" s="182"/>
      <c r="D29" s="176"/>
      <c r="E29" s="177"/>
      <c r="F29" s="176"/>
      <c r="G29" s="175"/>
      <c r="I29" s="103"/>
      <c r="J29" s="181"/>
      <c r="K29" s="182"/>
      <c r="L29" s="176"/>
      <c r="M29" s="177"/>
      <c r="N29" s="181"/>
      <c r="O29" s="185"/>
    </row>
    <row r="30" spans="1:16" ht="12" customHeight="1" x14ac:dyDescent="0.15">
      <c r="A30" s="166" t="s">
        <v>38</v>
      </c>
      <c r="B30" s="183"/>
      <c r="C30" s="184"/>
      <c r="D30" s="171"/>
      <c r="E30" s="180"/>
      <c r="F30" s="171"/>
      <c r="G30" s="175"/>
      <c r="H30" s="8"/>
      <c r="I30" s="186"/>
      <c r="J30" s="181"/>
      <c r="K30" s="181"/>
      <c r="L30" s="176"/>
      <c r="M30" s="176"/>
      <c r="N30" s="181"/>
      <c r="O30" s="187"/>
      <c r="P30" s="4"/>
    </row>
    <row r="31" spans="1:16" ht="12" customHeight="1" x14ac:dyDescent="0.15">
      <c r="A31" s="168" t="s">
        <v>24</v>
      </c>
      <c r="B31" s="169">
        <v>213</v>
      </c>
      <c r="C31" s="170" t="s">
        <v>42</v>
      </c>
      <c r="D31" s="171">
        <f>'M8'!$AS$26</f>
        <v>0</v>
      </c>
      <c r="E31" s="172" t="s">
        <v>42</v>
      </c>
      <c r="F31" s="171">
        <f>'M8'!$AY$26</f>
        <v>0</v>
      </c>
      <c r="G31" s="173" t="s">
        <v>42</v>
      </c>
      <c r="H31" s="8"/>
      <c r="I31" s="113"/>
      <c r="J31" s="181"/>
      <c r="K31" s="188"/>
      <c r="L31" s="176"/>
      <c r="M31" s="189"/>
      <c r="N31" s="181"/>
      <c r="O31" s="187"/>
    </row>
    <row r="32" spans="1:16" ht="12" customHeight="1" x14ac:dyDescent="0.15">
      <c r="A32" s="168" t="s">
        <v>22</v>
      </c>
      <c r="B32" s="169">
        <v>187</v>
      </c>
      <c r="C32" s="170">
        <f>B31</f>
        <v>213</v>
      </c>
      <c r="D32" s="171">
        <f>'M8'!$AS$27</f>
        <v>0</v>
      </c>
      <c r="E32" s="174">
        <f>D31</f>
        <v>0</v>
      </c>
      <c r="F32" s="171">
        <f>'M8'!$AY$27</f>
        <v>0</v>
      </c>
      <c r="G32" s="175">
        <f>F31</f>
        <v>0</v>
      </c>
      <c r="H32" s="8"/>
      <c r="I32" s="113"/>
      <c r="J32" s="181"/>
      <c r="K32" s="181"/>
      <c r="L32" s="176"/>
      <c r="M32" s="176"/>
      <c r="N32" s="181"/>
      <c r="O32" s="187"/>
    </row>
    <row r="33" spans="1:15" ht="12" customHeight="1" x14ac:dyDescent="0.15">
      <c r="A33" s="168" t="s">
        <v>23</v>
      </c>
      <c r="B33" s="169">
        <v>110</v>
      </c>
      <c r="C33" s="170">
        <f>B32</f>
        <v>187</v>
      </c>
      <c r="D33" s="171">
        <f>'M8'!$AS$28</f>
        <v>0</v>
      </c>
      <c r="E33" s="174">
        <f>D32</f>
        <v>0</v>
      </c>
      <c r="F33" s="171">
        <f>'M8'!$AY$28</f>
        <v>0</v>
      </c>
      <c r="G33" s="175">
        <f>F32</f>
        <v>0</v>
      </c>
      <c r="H33" s="8"/>
      <c r="I33" s="113"/>
      <c r="J33" s="181"/>
      <c r="K33" s="181"/>
      <c r="L33" s="176"/>
      <c r="M33" s="176"/>
      <c r="N33" s="181"/>
      <c r="O33" s="187"/>
    </row>
    <row r="34" spans="1:15" ht="12" customHeight="1" thickBot="1" x14ac:dyDescent="0.2">
      <c r="A34" s="110"/>
      <c r="B34" s="94"/>
      <c r="C34" s="94"/>
      <c r="D34" s="190"/>
      <c r="E34" s="190"/>
      <c r="F34" s="94"/>
      <c r="G34" s="120"/>
      <c r="I34" s="110"/>
      <c r="J34" s="94"/>
      <c r="K34" s="94"/>
      <c r="L34" s="190"/>
      <c r="M34" s="190"/>
      <c r="N34" s="94"/>
      <c r="O34" s="120"/>
    </row>
    <row r="35" spans="1:15" ht="12" customHeight="1" thickTop="1" x14ac:dyDescent="0.15"/>
    <row r="38" spans="1:15" ht="12" customHeight="1" x14ac:dyDescent="0.15">
      <c r="M38" s="147" t="s">
        <v>71</v>
      </c>
      <c r="N38" s="233"/>
      <c r="O38" s="218"/>
    </row>
    <row r="39" spans="1:15" ht="12" customHeight="1" x14ac:dyDescent="0.15">
      <c r="M39" s="146">
        <v>230</v>
      </c>
      <c r="N39" s="233"/>
      <c r="O39" s="218"/>
    </row>
    <row r="40" spans="1:15" ht="12" customHeight="1" x14ac:dyDescent="0.15">
      <c r="M40" s="146"/>
      <c r="N40" s="233"/>
      <c r="O40" s="218"/>
    </row>
    <row r="41" spans="1:15" ht="12" customHeight="1" x14ac:dyDescent="0.15">
      <c r="M41" s="146">
        <v>220</v>
      </c>
      <c r="N41" s="233" t="s">
        <v>70</v>
      </c>
      <c r="O41" s="218"/>
    </row>
    <row r="42" spans="1:15" ht="12" customHeight="1" x14ac:dyDescent="0.15">
      <c r="M42" s="145">
        <v>219</v>
      </c>
      <c r="N42" s="233"/>
      <c r="O42" s="218"/>
    </row>
    <row r="43" spans="1:15" ht="12" customHeight="1" x14ac:dyDescent="0.15">
      <c r="M43" s="145"/>
      <c r="N43" s="233"/>
      <c r="O43" s="218"/>
    </row>
    <row r="44" spans="1:15" ht="12" customHeight="1" x14ac:dyDescent="0.15">
      <c r="M44" s="145">
        <v>213</v>
      </c>
      <c r="N44" s="233"/>
      <c r="O44" s="218"/>
    </row>
    <row r="45" spans="1:15" ht="12" customHeight="1" x14ac:dyDescent="0.15">
      <c r="M45" s="148">
        <v>212</v>
      </c>
      <c r="N45" s="234" t="s">
        <v>69</v>
      </c>
      <c r="O45" s="220"/>
    </row>
    <row r="46" spans="1:15" ht="12" customHeight="1" x14ac:dyDescent="0.15">
      <c r="M46" s="149">
        <v>210</v>
      </c>
      <c r="N46" s="235"/>
      <c r="O46" s="224"/>
    </row>
    <row r="47" spans="1:15" ht="12" customHeight="1" x14ac:dyDescent="0.15">
      <c r="M47" s="144">
        <v>209</v>
      </c>
      <c r="N47" s="230"/>
      <c r="O47" s="218"/>
    </row>
    <row r="48" spans="1:15" ht="12" customHeight="1" x14ac:dyDescent="0.15">
      <c r="M48" s="144">
        <v>204</v>
      </c>
      <c r="N48" s="230" t="s">
        <v>68</v>
      </c>
      <c r="O48" s="218"/>
    </row>
    <row r="49" spans="13:15" ht="12" customHeight="1" x14ac:dyDescent="0.15">
      <c r="M49" s="143">
        <v>203</v>
      </c>
      <c r="N49" s="230"/>
      <c r="O49" s="218"/>
    </row>
    <row r="50" spans="13:15" ht="12" customHeight="1" x14ac:dyDescent="0.15">
      <c r="M50" s="143">
        <v>201</v>
      </c>
      <c r="N50" s="230"/>
      <c r="O50" s="218"/>
    </row>
    <row r="51" spans="13:15" ht="12" customHeight="1" x14ac:dyDescent="0.15">
      <c r="M51" s="150">
        <v>200</v>
      </c>
      <c r="N51" s="231" t="s">
        <v>67</v>
      </c>
      <c r="O51" s="220"/>
    </row>
    <row r="52" spans="13:15" ht="12" customHeight="1" x14ac:dyDescent="0.15">
      <c r="M52" s="151">
        <v>199</v>
      </c>
      <c r="N52" s="232"/>
      <c r="O52" s="224"/>
    </row>
    <row r="53" spans="13:15" ht="12" customHeight="1" x14ac:dyDescent="0.15">
      <c r="M53" s="143">
        <v>198</v>
      </c>
      <c r="N53" s="227"/>
      <c r="O53" s="218"/>
    </row>
    <row r="54" spans="13:15" ht="12" customHeight="1" x14ac:dyDescent="0.15">
      <c r="M54" s="143">
        <v>196</v>
      </c>
      <c r="N54" s="227" t="s">
        <v>66</v>
      </c>
      <c r="O54" s="218"/>
    </row>
    <row r="55" spans="13:15" ht="12" customHeight="1" x14ac:dyDescent="0.15">
      <c r="M55" s="142">
        <v>195</v>
      </c>
      <c r="N55" s="227"/>
      <c r="O55" s="218"/>
    </row>
    <row r="56" spans="13:15" ht="12" customHeight="1" x14ac:dyDescent="0.15">
      <c r="M56" s="142">
        <v>190</v>
      </c>
      <c r="N56" s="227"/>
      <c r="O56" s="218"/>
    </row>
    <row r="57" spans="13:15" ht="12" customHeight="1" x14ac:dyDescent="0.15">
      <c r="M57" s="152">
        <v>189</v>
      </c>
      <c r="N57" s="228" t="s">
        <v>65</v>
      </c>
      <c r="O57" s="229"/>
    </row>
    <row r="58" spans="13:15" ht="12" customHeight="1" x14ac:dyDescent="0.15">
      <c r="M58" s="142">
        <v>188</v>
      </c>
      <c r="N58" s="225"/>
      <c r="O58" s="218"/>
    </row>
    <row r="59" spans="13:15" ht="12" customHeight="1" x14ac:dyDescent="0.15">
      <c r="M59" s="142">
        <v>187</v>
      </c>
      <c r="N59" s="225" t="s">
        <v>64</v>
      </c>
      <c r="O59" s="218"/>
    </row>
    <row r="60" spans="13:15" ht="12" customHeight="1" x14ac:dyDescent="0.15">
      <c r="M60" s="141">
        <v>186</v>
      </c>
      <c r="N60" s="225"/>
      <c r="O60" s="218"/>
    </row>
    <row r="61" spans="13:15" ht="12" customHeight="1" x14ac:dyDescent="0.15">
      <c r="M61" s="141">
        <v>183</v>
      </c>
      <c r="N61" s="225"/>
      <c r="O61" s="218"/>
    </row>
    <row r="62" spans="13:15" ht="12" customHeight="1" x14ac:dyDescent="0.15">
      <c r="M62" s="153">
        <v>182</v>
      </c>
      <c r="N62" s="226" t="s">
        <v>63</v>
      </c>
      <c r="O62" s="220"/>
    </row>
    <row r="63" spans="13:15" ht="12" customHeight="1" x14ac:dyDescent="0.15">
      <c r="M63" s="154">
        <v>180</v>
      </c>
      <c r="N63" s="223"/>
      <c r="O63" s="224"/>
    </row>
    <row r="64" spans="13:15" ht="12" customHeight="1" x14ac:dyDescent="0.15">
      <c r="M64" s="140">
        <v>179</v>
      </c>
      <c r="N64" s="217"/>
      <c r="O64" s="218"/>
    </row>
    <row r="65" spans="13:15" ht="12" customHeight="1" x14ac:dyDescent="0.15">
      <c r="M65" s="140"/>
      <c r="N65" s="217"/>
      <c r="O65" s="218"/>
    </row>
    <row r="66" spans="13:15" ht="12" customHeight="1" x14ac:dyDescent="0.15">
      <c r="M66" s="140">
        <v>170</v>
      </c>
      <c r="N66" s="217" t="s">
        <v>62</v>
      </c>
      <c r="O66" s="218"/>
    </row>
    <row r="67" spans="13:15" ht="12" customHeight="1" x14ac:dyDescent="0.15">
      <c r="M67" s="139">
        <v>169</v>
      </c>
      <c r="N67" s="217"/>
      <c r="O67" s="218"/>
    </row>
    <row r="68" spans="13:15" ht="12" customHeight="1" x14ac:dyDescent="0.15">
      <c r="M68" s="139">
        <v>166</v>
      </c>
      <c r="N68" s="217"/>
      <c r="O68" s="218"/>
    </row>
    <row r="69" spans="13:15" ht="12" customHeight="1" x14ac:dyDescent="0.15">
      <c r="M69" s="155">
        <v>165</v>
      </c>
      <c r="N69" s="219"/>
      <c r="O69" s="220"/>
    </row>
    <row r="70" spans="13:15" ht="12" customHeight="1" x14ac:dyDescent="0.15">
      <c r="M70" s="156"/>
      <c r="N70" s="221" t="s">
        <v>61</v>
      </c>
      <c r="O70" s="222"/>
    </row>
    <row r="71" spans="13:15" ht="12" customHeight="1" x14ac:dyDescent="0.15">
      <c r="M71" s="156">
        <v>110</v>
      </c>
      <c r="N71" s="221"/>
      <c r="O71" s="222"/>
    </row>
    <row r="72" spans="13:15" ht="12" customHeight="1" x14ac:dyDescent="0.15">
      <c r="M72" s="138"/>
      <c r="N72" s="7"/>
      <c r="O72" s="7"/>
    </row>
    <row r="73" spans="13:15" ht="12" customHeight="1" x14ac:dyDescent="0.15">
      <c r="M73" s="7"/>
      <c r="N73" s="7"/>
      <c r="O73" s="7"/>
    </row>
    <row r="74" spans="13:15" ht="12" customHeight="1" x14ac:dyDescent="0.15">
      <c r="M74"/>
    </row>
    <row r="75" spans="13:15" ht="12" customHeight="1" x14ac:dyDescent="0.15">
      <c r="M75"/>
    </row>
  </sheetData>
  <mergeCells count="35">
    <mergeCell ref="N42:O42"/>
    <mergeCell ref="B1:C1"/>
    <mergeCell ref="N38:O38"/>
    <mergeCell ref="N39:O39"/>
    <mergeCell ref="N40:O40"/>
    <mergeCell ref="N41:O41"/>
    <mergeCell ref="N43:O43"/>
    <mergeCell ref="N44:O44"/>
    <mergeCell ref="N45:O45"/>
    <mergeCell ref="N46:O46"/>
    <mergeCell ref="N47:O47"/>
    <mergeCell ref="N48:O48"/>
    <mergeCell ref="N49:O49"/>
    <mergeCell ref="N50:O50"/>
    <mergeCell ref="N51:O51"/>
    <mergeCell ref="N52:O52"/>
    <mergeCell ref="N53:O53"/>
    <mergeCell ref="N54:O54"/>
    <mergeCell ref="N55:O55"/>
    <mergeCell ref="N56:O56"/>
    <mergeCell ref="N57:O57"/>
    <mergeCell ref="N58:O58"/>
    <mergeCell ref="N59:O59"/>
    <mergeCell ref="N60:O60"/>
    <mergeCell ref="N61:O61"/>
    <mergeCell ref="N62:O62"/>
    <mergeCell ref="N68:O68"/>
    <mergeCell ref="N69:O69"/>
    <mergeCell ref="N70:O70"/>
    <mergeCell ref="N71:O71"/>
    <mergeCell ref="N63:O63"/>
    <mergeCell ref="N64:O64"/>
    <mergeCell ref="N65:O65"/>
    <mergeCell ref="N66:O66"/>
    <mergeCell ref="N67:O67"/>
  </mergeCells>
  <conditionalFormatting sqref="E9:E10 D6:D10 D14:E15 D19:E20 D24:E25 D29:E30">
    <cfRule type="cellIs" dxfId="134" priority="45" operator="equal">
      <formula>0</formula>
    </cfRule>
    <cfRule type="cellIs" dxfId="133" priority="46" operator="lessThan">
      <formula>$B6</formula>
    </cfRule>
    <cfRule type="expression" dxfId="132" priority="47">
      <formula>$F6=0</formula>
    </cfRule>
    <cfRule type="cellIs" dxfId="131" priority="48" operator="greaterThanOrEqual">
      <formula>$F6</formula>
    </cfRule>
  </conditionalFormatting>
  <conditionalFormatting sqref="M29:M30 L29:L33">
    <cfRule type="cellIs" dxfId="130" priority="41" operator="equal">
      <formula>0</formula>
    </cfRule>
    <cfRule type="cellIs" dxfId="129" priority="42" operator="lessThan">
      <formula>$J29</formula>
    </cfRule>
    <cfRule type="expression" dxfId="128" priority="43">
      <formula>$N29=0</formula>
    </cfRule>
    <cfRule type="cellIs" dxfId="127" priority="44" operator="greaterThanOrEqual">
      <formula>$N29</formula>
    </cfRule>
  </conditionalFormatting>
  <conditionalFormatting sqref="D11:D13">
    <cfRule type="cellIs" dxfId="126" priority="37" operator="equal">
      <formula>0</formula>
    </cfRule>
    <cfRule type="cellIs" dxfId="125" priority="38" operator="lessThan">
      <formula>$B11</formula>
    </cfRule>
    <cfRule type="expression" dxfId="124" priority="39">
      <formula>$F11=0</formula>
    </cfRule>
    <cfRule type="cellIs" dxfId="123" priority="40" operator="greaterThanOrEqual">
      <formula>$F11</formula>
    </cfRule>
  </conditionalFormatting>
  <conditionalFormatting sqref="D16:D18">
    <cfRule type="cellIs" dxfId="122" priority="33" operator="equal">
      <formula>0</formula>
    </cfRule>
    <cfRule type="cellIs" dxfId="121" priority="34" operator="lessThan">
      <formula>$B16</formula>
    </cfRule>
    <cfRule type="expression" dxfId="120" priority="35">
      <formula>$F16=0</formula>
    </cfRule>
    <cfRule type="cellIs" dxfId="119" priority="36" operator="greaterThanOrEqual">
      <formula>$F16</formula>
    </cfRule>
  </conditionalFormatting>
  <conditionalFormatting sqref="D21:D23">
    <cfRule type="cellIs" dxfId="118" priority="29" operator="equal">
      <formula>0</formula>
    </cfRule>
    <cfRule type="cellIs" dxfId="117" priority="30" operator="lessThan">
      <formula>$B21</formula>
    </cfRule>
    <cfRule type="expression" dxfId="116" priority="31">
      <formula>$F21=0</formula>
    </cfRule>
    <cfRule type="cellIs" dxfId="115" priority="32" operator="greaterThanOrEqual">
      <formula>$F21</formula>
    </cfRule>
  </conditionalFormatting>
  <conditionalFormatting sqref="D26:D28">
    <cfRule type="cellIs" dxfId="114" priority="25" operator="equal">
      <formula>0</formula>
    </cfRule>
    <cfRule type="cellIs" dxfId="113" priority="26" operator="lessThan">
      <formula>$B26</formula>
    </cfRule>
    <cfRule type="expression" dxfId="112" priority="27">
      <formula>$F26=0</formula>
    </cfRule>
    <cfRule type="cellIs" dxfId="111" priority="28" operator="greaterThanOrEqual">
      <formula>$F26</formula>
    </cfRule>
  </conditionalFormatting>
  <conditionalFormatting sqref="D31:D33">
    <cfRule type="cellIs" dxfId="110" priority="21" operator="equal">
      <formula>0</formula>
    </cfRule>
    <cfRule type="cellIs" dxfId="109" priority="22" operator="lessThan">
      <formula>$B31</formula>
    </cfRule>
    <cfRule type="expression" dxfId="108" priority="23">
      <formula>$F31=0</formula>
    </cfRule>
    <cfRule type="cellIs" dxfId="107" priority="24" operator="greaterThanOrEqual">
      <formula>$F31</formula>
    </cfRule>
  </conditionalFormatting>
  <conditionalFormatting sqref="M9:M10 L6:L10 L14:M15 L19:M20 L24:M25">
    <cfRule type="cellIs" dxfId="106" priority="17" operator="equal">
      <formula>0</formula>
    </cfRule>
    <cfRule type="cellIs" dxfId="105" priority="18" operator="lessThan">
      <formula>$B6</formula>
    </cfRule>
    <cfRule type="expression" dxfId="104" priority="19">
      <formula>$F6=0</formula>
    </cfRule>
    <cfRule type="cellIs" dxfId="103" priority="20" operator="greaterThanOrEqual">
      <formula>$F6</formula>
    </cfRule>
  </conditionalFormatting>
  <conditionalFormatting sqref="L11:L13">
    <cfRule type="cellIs" dxfId="102" priority="13" operator="equal">
      <formula>0</formula>
    </cfRule>
    <cfRule type="cellIs" dxfId="101" priority="14" operator="lessThan">
      <formula>$B11</formula>
    </cfRule>
    <cfRule type="expression" dxfId="100" priority="15">
      <formula>$F11=0</formula>
    </cfRule>
    <cfRule type="cellIs" dxfId="99" priority="16" operator="greaterThanOrEqual">
      <formula>$F11</formula>
    </cfRule>
  </conditionalFormatting>
  <conditionalFormatting sqref="L16:L18">
    <cfRule type="cellIs" dxfId="98" priority="9" operator="equal">
      <formula>0</formula>
    </cfRule>
    <cfRule type="cellIs" dxfId="97" priority="10" operator="lessThan">
      <formula>$B16</formula>
    </cfRule>
    <cfRule type="expression" dxfId="96" priority="11">
      <formula>$F16=0</formula>
    </cfRule>
    <cfRule type="cellIs" dxfId="95" priority="12" operator="greaterThanOrEqual">
      <formula>$F16</formula>
    </cfRule>
  </conditionalFormatting>
  <conditionalFormatting sqref="L21:L23">
    <cfRule type="cellIs" dxfId="94" priority="5" operator="equal">
      <formula>0</formula>
    </cfRule>
    <cfRule type="cellIs" dxfId="93" priority="6" operator="lessThan">
      <formula>$B21</formula>
    </cfRule>
    <cfRule type="expression" dxfId="92" priority="7">
      <formula>$F21=0</formula>
    </cfRule>
    <cfRule type="cellIs" dxfId="91" priority="8" operator="greaterThanOrEqual">
      <formula>$F21</formula>
    </cfRule>
  </conditionalFormatting>
  <conditionalFormatting sqref="L26:L28">
    <cfRule type="cellIs" dxfId="90" priority="1" operator="equal">
      <formula>0</formula>
    </cfRule>
    <cfRule type="cellIs" dxfId="89" priority="2" operator="lessThan">
      <formula>$B26</formula>
    </cfRule>
    <cfRule type="expression" dxfId="88" priority="3">
      <formula>$F26=0</formula>
    </cfRule>
    <cfRule type="cellIs" dxfId="87" priority="4" operator="greaterThanOrEqual">
      <formula>$F26</formula>
    </cfRule>
  </conditionalFormatting>
  <pageMargins left="0.7" right="0.7" top="0.75" bottom="0.75" header="0.3" footer="0.3"/>
  <pageSetup paperSize="9" orientation="landscape" r:id="rId1"/>
  <rowBreaks count="1" manualBreakCount="1">
    <brk id="3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491"/>
  <sheetViews>
    <sheetView workbookViewId="0">
      <pane ySplit="1" topLeftCell="A2" activePane="bottomLeft" state="frozen"/>
      <selection pane="bottomLeft" activeCell="A2" sqref="A2"/>
    </sheetView>
  </sheetViews>
  <sheetFormatPr defaultRowHeight="10.5" x14ac:dyDescent="0.15"/>
  <cols>
    <col min="14" max="14" width="14.5703125" style="137" bestFit="1" customWidth="1"/>
    <col min="20" max="20" width="5.28515625" bestFit="1" customWidth="1"/>
    <col min="21" max="32" width="4.42578125" bestFit="1" customWidth="1"/>
    <col min="33" max="33" width="14.5703125" bestFit="1" customWidth="1"/>
  </cols>
  <sheetData>
    <row r="1" spans="1:33" ht="12.75" x14ac:dyDescent="0.15">
      <c r="A1" s="136" t="s">
        <v>49</v>
      </c>
      <c r="B1" s="136" t="s">
        <v>33</v>
      </c>
      <c r="C1" s="136" t="s">
        <v>43</v>
      </c>
      <c r="D1" s="136" t="s">
        <v>34</v>
      </c>
      <c r="E1" s="136" t="s">
        <v>44</v>
      </c>
      <c r="F1" s="136" t="s">
        <v>35</v>
      </c>
      <c r="G1" s="136" t="s">
        <v>45</v>
      </c>
      <c r="H1" s="136" t="s">
        <v>36</v>
      </c>
      <c r="I1" s="136" t="s">
        <v>46</v>
      </c>
      <c r="J1" s="136" t="s">
        <v>37</v>
      </c>
      <c r="K1" s="136" t="s">
        <v>47</v>
      </c>
      <c r="L1" s="136" t="s">
        <v>59</v>
      </c>
      <c r="M1" s="136" t="s">
        <v>38</v>
      </c>
      <c r="N1" s="136" t="s">
        <v>60</v>
      </c>
      <c r="T1" s="136" t="s">
        <v>49</v>
      </c>
      <c r="U1" s="136" t="s">
        <v>33</v>
      </c>
      <c r="V1" s="136" t="s">
        <v>43</v>
      </c>
      <c r="W1" s="136" t="s">
        <v>34</v>
      </c>
      <c r="X1" s="136" t="s">
        <v>44</v>
      </c>
      <c r="Y1" s="136" t="s">
        <v>35</v>
      </c>
      <c r="Z1" s="136" t="s">
        <v>45</v>
      </c>
      <c r="AA1" s="136" t="s">
        <v>36</v>
      </c>
      <c r="AB1" s="136" t="s">
        <v>46</v>
      </c>
      <c r="AC1" s="136" t="s">
        <v>37</v>
      </c>
      <c r="AD1" s="136" t="s">
        <v>47</v>
      </c>
      <c r="AE1" s="136" t="s">
        <v>59</v>
      </c>
      <c r="AF1" s="136" t="s">
        <v>38</v>
      </c>
      <c r="AG1" s="136" t="s">
        <v>60</v>
      </c>
    </row>
    <row r="2" spans="1:33" ht="12.75" x14ac:dyDescent="0.15">
      <c r="A2" s="51">
        <v>0</v>
      </c>
      <c r="B2" s="50">
        <v>149</v>
      </c>
      <c r="C2" s="50">
        <v>125</v>
      </c>
      <c r="D2" s="50">
        <v>112</v>
      </c>
      <c r="E2" s="50">
        <v>110</v>
      </c>
      <c r="F2" s="50">
        <v>110</v>
      </c>
      <c r="G2" s="50">
        <v>110</v>
      </c>
      <c r="H2" s="50">
        <v>110</v>
      </c>
      <c r="I2" s="50">
        <v>110</v>
      </c>
      <c r="J2" s="50">
        <v>110</v>
      </c>
      <c r="K2" s="50">
        <v>110</v>
      </c>
      <c r="L2" s="50">
        <v>110</v>
      </c>
      <c r="M2" s="50">
        <v>110</v>
      </c>
      <c r="N2" s="50" t="s">
        <v>61</v>
      </c>
      <c r="T2" s="51">
        <v>66</v>
      </c>
      <c r="U2" s="50">
        <v>110</v>
      </c>
      <c r="V2" s="50">
        <v>110</v>
      </c>
      <c r="W2" s="50">
        <v>110</v>
      </c>
      <c r="X2" s="50">
        <v>110</v>
      </c>
      <c r="Y2" s="50">
        <v>110</v>
      </c>
      <c r="Z2" s="50">
        <v>110</v>
      </c>
      <c r="AA2" s="50">
        <v>110</v>
      </c>
      <c r="AB2" s="50">
        <v>110</v>
      </c>
      <c r="AC2" s="50">
        <v>110</v>
      </c>
      <c r="AD2" s="50">
        <v>110</v>
      </c>
      <c r="AE2" s="50">
        <v>110</v>
      </c>
      <c r="AF2" s="50">
        <v>110</v>
      </c>
      <c r="AG2" s="50" t="s">
        <v>61</v>
      </c>
    </row>
    <row r="3" spans="1:33" ht="12.75" x14ac:dyDescent="0.15">
      <c r="A3" s="51">
        <v>1</v>
      </c>
      <c r="B3" s="50">
        <v>149</v>
      </c>
      <c r="C3" s="50">
        <v>126</v>
      </c>
      <c r="D3" s="50">
        <v>112</v>
      </c>
      <c r="E3" s="50">
        <v>110</v>
      </c>
      <c r="F3" s="50">
        <v>110</v>
      </c>
      <c r="G3" s="50">
        <v>110</v>
      </c>
      <c r="H3" s="50">
        <v>110</v>
      </c>
      <c r="I3" s="50">
        <v>110</v>
      </c>
      <c r="J3" s="50">
        <v>110</v>
      </c>
      <c r="K3" s="50">
        <v>110</v>
      </c>
      <c r="L3" s="50">
        <v>110</v>
      </c>
      <c r="M3" s="50">
        <v>110</v>
      </c>
      <c r="N3" s="50" t="s">
        <v>61</v>
      </c>
      <c r="T3" s="51">
        <v>67</v>
      </c>
      <c r="U3" s="50">
        <v>110</v>
      </c>
      <c r="V3" s="50">
        <v>110</v>
      </c>
      <c r="W3" s="50">
        <v>110</v>
      </c>
      <c r="X3" s="50">
        <v>110</v>
      </c>
      <c r="Y3" s="50">
        <v>110</v>
      </c>
      <c r="Z3" s="50">
        <v>110</v>
      </c>
      <c r="AA3" s="50">
        <v>110</v>
      </c>
      <c r="AB3" s="50">
        <v>110</v>
      </c>
      <c r="AC3" s="50">
        <v>110</v>
      </c>
      <c r="AD3" s="50">
        <v>110</v>
      </c>
      <c r="AE3" s="50">
        <v>110</v>
      </c>
      <c r="AF3" s="50">
        <v>110</v>
      </c>
      <c r="AG3" s="50" t="s">
        <v>61</v>
      </c>
    </row>
    <row r="4" spans="1:33" ht="12.75" x14ac:dyDescent="0.15">
      <c r="A4" s="51">
        <v>2</v>
      </c>
      <c r="B4" s="50">
        <v>150</v>
      </c>
      <c r="C4" s="50">
        <v>126</v>
      </c>
      <c r="D4" s="50">
        <v>112</v>
      </c>
      <c r="E4" s="50">
        <v>110</v>
      </c>
      <c r="F4" s="50">
        <v>110</v>
      </c>
      <c r="G4" s="50">
        <v>110</v>
      </c>
      <c r="H4" s="50">
        <v>110</v>
      </c>
      <c r="I4" s="50">
        <v>110</v>
      </c>
      <c r="J4" s="50">
        <v>110</v>
      </c>
      <c r="K4" s="50">
        <v>110</v>
      </c>
      <c r="L4" s="50">
        <v>110</v>
      </c>
      <c r="M4" s="50">
        <v>110</v>
      </c>
      <c r="N4" s="50" t="s">
        <v>61</v>
      </c>
      <c r="T4" s="51">
        <v>68</v>
      </c>
      <c r="U4" s="50">
        <v>110</v>
      </c>
      <c r="V4" s="50">
        <v>110</v>
      </c>
      <c r="W4" s="50">
        <v>110</v>
      </c>
      <c r="X4" s="50">
        <v>110</v>
      </c>
      <c r="Y4" s="50">
        <v>110</v>
      </c>
      <c r="Z4" s="50">
        <v>110</v>
      </c>
      <c r="AA4" s="50">
        <v>110</v>
      </c>
      <c r="AB4" s="50">
        <v>110</v>
      </c>
      <c r="AC4" s="50">
        <v>110</v>
      </c>
      <c r="AD4" s="50">
        <v>110</v>
      </c>
      <c r="AE4" s="50">
        <v>110</v>
      </c>
      <c r="AF4" s="50">
        <v>110</v>
      </c>
      <c r="AG4" s="50" t="s">
        <v>61</v>
      </c>
    </row>
    <row r="5" spans="1:33" ht="12.75" x14ac:dyDescent="0.15">
      <c r="A5" s="51">
        <v>3</v>
      </c>
      <c r="B5" s="50">
        <v>150</v>
      </c>
      <c r="C5" s="50">
        <v>126</v>
      </c>
      <c r="D5" s="50">
        <v>113</v>
      </c>
      <c r="E5" s="50">
        <v>110</v>
      </c>
      <c r="F5" s="50">
        <v>110</v>
      </c>
      <c r="G5" s="50">
        <v>110</v>
      </c>
      <c r="H5" s="50">
        <v>110</v>
      </c>
      <c r="I5" s="50">
        <v>110</v>
      </c>
      <c r="J5" s="50">
        <v>110</v>
      </c>
      <c r="K5" s="50">
        <v>110</v>
      </c>
      <c r="L5" s="50">
        <v>110</v>
      </c>
      <c r="M5" s="50">
        <v>110</v>
      </c>
      <c r="N5" s="50" t="s">
        <v>61</v>
      </c>
      <c r="T5" s="51">
        <v>69</v>
      </c>
      <c r="U5" s="50">
        <v>110</v>
      </c>
      <c r="V5" s="50">
        <v>110</v>
      </c>
      <c r="W5" s="50">
        <v>110</v>
      </c>
      <c r="X5" s="50">
        <v>110</v>
      </c>
      <c r="Y5" s="50">
        <v>110</v>
      </c>
      <c r="Z5" s="50">
        <v>110</v>
      </c>
      <c r="AA5" s="50">
        <v>110</v>
      </c>
      <c r="AB5" s="50">
        <v>110</v>
      </c>
      <c r="AC5" s="50">
        <v>110</v>
      </c>
      <c r="AD5" s="50">
        <v>110</v>
      </c>
      <c r="AE5" s="50">
        <v>110</v>
      </c>
      <c r="AF5" s="50">
        <v>110</v>
      </c>
      <c r="AG5" s="50" t="s">
        <v>61</v>
      </c>
    </row>
    <row r="6" spans="1:33" ht="12.75" x14ac:dyDescent="0.15">
      <c r="A6" s="51">
        <v>4</v>
      </c>
      <c r="B6" s="50">
        <v>150</v>
      </c>
      <c r="C6" s="50">
        <v>127</v>
      </c>
      <c r="D6" s="50">
        <v>113</v>
      </c>
      <c r="E6" s="50">
        <v>110</v>
      </c>
      <c r="F6" s="50">
        <v>110</v>
      </c>
      <c r="G6" s="50">
        <v>110</v>
      </c>
      <c r="H6" s="50">
        <v>110</v>
      </c>
      <c r="I6" s="50">
        <v>110</v>
      </c>
      <c r="J6" s="50">
        <v>110</v>
      </c>
      <c r="K6" s="50">
        <v>110</v>
      </c>
      <c r="L6" s="50">
        <v>110</v>
      </c>
      <c r="M6" s="50">
        <v>110</v>
      </c>
      <c r="N6" s="50" t="s">
        <v>61</v>
      </c>
      <c r="T6" s="51">
        <v>70</v>
      </c>
      <c r="U6" s="50">
        <v>110</v>
      </c>
      <c r="V6" s="50">
        <v>110</v>
      </c>
      <c r="W6" s="50">
        <v>110</v>
      </c>
      <c r="X6" s="50">
        <v>110</v>
      </c>
      <c r="Y6" s="50">
        <v>110</v>
      </c>
      <c r="Z6" s="50">
        <v>110</v>
      </c>
      <c r="AA6" s="50">
        <v>110</v>
      </c>
      <c r="AB6" s="50">
        <v>110</v>
      </c>
      <c r="AC6" s="50">
        <v>110</v>
      </c>
      <c r="AD6" s="50">
        <v>110</v>
      </c>
      <c r="AE6" s="50">
        <v>110</v>
      </c>
      <c r="AF6" s="50">
        <v>110</v>
      </c>
      <c r="AG6" s="50" t="s">
        <v>61</v>
      </c>
    </row>
    <row r="7" spans="1:33" ht="12.75" x14ac:dyDescent="0.15">
      <c r="A7" s="51">
        <v>5</v>
      </c>
      <c r="B7" s="50">
        <v>151</v>
      </c>
      <c r="C7" s="50">
        <v>127</v>
      </c>
      <c r="D7" s="50">
        <v>113</v>
      </c>
      <c r="E7" s="50">
        <v>110</v>
      </c>
      <c r="F7" s="50">
        <v>110</v>
      </c>
      <c r="G7" s="50">
        <v>110</v>
      </c>
      <c r="H7" s="50">
        <v>110</v>
      </c>
      <c r="I7" s="50">
        <v>110</v>
      </c>
      <c r="J7" s="50">
        <v>110</v>
      </c>
      <c r="K7" s="50">
        <v>110</v>
      </c>
      <c r="L7" s="50">
        <v>110</v>
      </c>
      <c r="M7" s="50">
        <v>110</v>
      </c>
      <c r="N7" s="50" t="s">
        <v>61</v>
      </c>
      <c r="T7" s="51">
        <v>71</v>
      </c>
      <c r="U7" s="50">
        <v>110</v>
      </c>
      <c r="V7" s="50">
        <v>110</v>
      </c>
      <c r="W7" s="50">
        <v>110</v>
      </c>
      <c r="X7" s="50">
        <v>110</v>
      </c>
      <c r="Y7" s="50">
        <v>110</v>
      </c>
      <c r="Z7" s="50">
        <v>110</v>
      </c>
      <c r="AA7" s="50">
        <v>110</v>
      </c>
      <c r="AB7" s="50">
        <v>110</v>
      </c>
      <c r="AC7" s="50">
        <v>110</v>
      </c>
      <c r="AD7" s="50">
        <v>110</v>
      </c>
      <c r="AE7" s="50">
        <v>110</v>
      </c>
      <c r="AF7" s="50">
        <v>110</v>
      </c>
      <c r="AG7" s="50" t="s">
        <v>61</v>
      </c>
    </row>
    <row r="8" spans="1:33" ht="12.75" x14ac:dyDescent="0.15">
      <c r="A8" s="51">
        <v>6</v>
      </c>
      <c r="B8" s="50">
        <v>151</v>
      </c>
      <c r="C8" s="50">
        <v>128</v>
      </c>
      <c r="D8" s="50">
        <v>114</v>
      </c>
      <c r="E8" s="50">
        <v>110</v>
      </c>
      <c r="F8" s="50">
        <v>110</v>
      </c>
      <c r="G8" s="50">
        <v>110</v>
      </c>
      <c r="H8" s="50">
        <v>110</v>
      </c>
      <c r="I8" s="50">
        <v>110</v>
      </c>
      <c r="J8" s="50">
        <v>110</v>
      </c>
      <c r="K8" s="50">
        <v>110</v>
      </c>
      <c r="L8" s="50">
        <v>110</v>
      </c>
      <c r="M8" s="50">
        <v>110</v>
      </c>
      <c r="N8" s="50" t="s">
        <v>61</v>
      </c>
      <c r="T8" s="51">
        <v>72</v>
      </c>
      <c r="U8" s="50">
        <v>110</v>
      </c>
      <c r="V8" s="50">
        <v>110</v>
      </c>
      <c r="W8" s="50">
        <v>110</v>
      </c>
      <c r="X8" s="50">
        <v>110</v>
      </c>
      <c r="Y8" s="50">
        <v>110</v>
      </c>
      <c r="Z8" s="50">
        <v>110</v>
      </c>
      <c r="AA8" s="50">
        <v>110</v>
      </c>
      <c r="AB8" s="50">
        <v>110</v>
      </c>
      <c r="AC8" s="50">
        <v>110</v>
      </c>
      <c r="AD8" s="50">
        <v>110</v>
      </c>
      <c r="AE8" s="50">
        <v>110</v>
      </c>
      <c r="AF8" s="50">
        <v>110</v>
      </c>
      <c r="AG8" s="50" t="s">
        <v>61</v>
      </c>
    </row>
    <row r="9" spans="1:33" ht="12.75" x14ac:dyDescent="0.15">
      <c r="A9" s="51">
        <v>7</v>
      </c>
      <c r="B9" s="50">
        <v>151</v>
      </c>
      <c r="C9" s="50">
        <v>128</v>
      </c>
      <c r="D9" s="50">
        <v>114</v>
      </c>
      <c r="E9" s="50">
        <v>110</v>
      </c>
      <c r="F9" s="50">
        <v>110</v>
      </c>
      <c r="G9" s="50">
        <v>110</v>
      </c>
      <c r="H9" s="50">
        <v>110</v>
      </c>
      <c r="I9" s="50">
        <v>110</v>
      </c>
      <c r="J9" s="50">
        <v>110</v>
      </c>
      <c r="K9" s="50">
        <v>110</v>
      </c>
      <c r="L9" s="50">
        <v>110</v>
      </c>
      <c r="M9" s="50">
        <v>110</v>
      </c>
      <c r="N9" s="50" t="s">
        <v>61</v>
      </c>
      <c r="T9" s="51">
        <v>73</v>
      </c>
      <c r="U9" s="50">
        <v>110</v>
      </c>
      <c r="V9" s="50">
        <v>110</v>
      </c>
      <c r="W9" s="50">
        <v>110</v>
      </c>
      <c r="X9" s="50">
        <v>110</v>
      </c>
      <c r="Y9" s="50">
        <v>110</v>
      </c>
      <c r="Z9" s="50">
        <v>110</v>
      </c>
      <c r="AA9" s="50">
        <v>110</v>
      </c>
      <c r="AB9" s="50">
        <v>110</v>
      </c>
      <c r="AC9" s="50">
        <v>110</v>
      </c>
      <c r="AD9" s="50">
        <v>110</v>
      </c>
      <c r="AE9" s="50">
        <v>110</v>
      </c>
      <c r="AF9" s="50">
        <v>110</v>
      </c>
      <c r="AG9" s="50" t="s">
        <v>61</v>
      </c>
    </row>
    <row r="10" spans="1:33" ht="12.75" x14ac:dyDescent="0.15">
      <c r="A10" s="51">
        <v>8</v>
      </c>
      <c r="B10" s="50">
        <v>152</v>
      </c>
      <c r="C10" s="50">
        <v>128</v>
      </c>
      <c r="D10" s="50">
        <v>115</v>
      </c>
      <c r="E10" s="50">
        <v>110</v>
      </c>
      <c r="F10" s="50">
        <v>110</v>
      </c>
      <c r="G10" s="50">
        <v>110</v>
      </c>
      <c r="H10" s="50">
        <v>110</v>
      </c>
      <c r="I10" s="50">
        <v>110</v>
      </c>
      <c r="J10" s="50">
        <v>110</v>
      </c>
      <c r="K10" s="50">
        <v>110</v>
      </c>
      <c r="L10" s="50">
        <v>110</v>
      </c>
      <c r="M10" s="50">
        <v>110</v>
      </c>
      <c r="N10" s="50" t="s">
        <v>61</v>
      </c>
      <c r="T10" s="51">
        <v>74</v>
      </c>
      <c r="U10" s="50">
        <v>110</v>
      </c>
      <c r="V10" s="50">
        <v>110</v>
      </c>
      <c r="W10" s="50">
        <v>110</v>
      </c>
      <c r="X10" s="50">
        <v>110</v>
      </c>
      <c r="Y10" s="50">
        <v>110</v>
      </c>
      <c r="Z10" s="50">
        <v>110</v>
      </c>
      <c r="AA10" s="50">
        <v>110</v>
      </c>
      <c r="AB10" s="50">
        <v>110</v>
      </c>
      <c r="AC10" s="50">
        <v>110</v>
      </c>
      <c r="AD10" s="50">
        <v>110</v>
      </c>
      <c r="AE10" s="50">
        <v>110</v>
      </c>
      <c r="AF10" s="50">
        <v>110</v>
      </c>
      <c r="AG10" s="50" t="s">
        <v>61</v>
      </c>
    </row>
    <row r="11" spans="1:33" ht="12.75" x14ac:dyDescent="0.15">
      <c r="A11" s="51">
        <v>9</v>
      </c>
      <c r="B11" s="50">
        <v>152</v>
      </c>
      <c r="C11" s="50">
        <v>129</v>
      </c>
      <c r="D11" s="50">
        <v>115</v>
      </c>
      <c r="E11" s="50">
        <v>110</v>
      </c>
      <c r="F11" s="50">
        <v>110</v>
      </c>
      <c r="G11" s="50">
        <v>110</v>
      </c>
      <c r="H11" s="50">
        <v>110</v>
      </c>
      <c r="I11" s="50">
        <v>110</v>
      </c>
      <c r="J11" s="50">
        <v>110</v>
      </c>
      <c r="K11" s="50">
        <v>110</v>
      </c>
      <c r="L11" s="50">
        <v>110</v>
      </c>
      <c r="M11" s="50">
        <v>110</v>
      </c>
      <c r="N11" s="50" t="s">
        <v>61</v>
      </c>
      <c r="T11" s="51">
        <v>75</v>
      </c>
      <c r="U11" s="50">
        <v>110</v>
      </c>
      <c r="V11" s="50">
        <v>110</v>
      </c>
      <c r="W11" s="50">
        <v>110</v>
      </c>
      <c r="X11" s="50">
        <v>110</v>
      </c>
      <c r="Y11" s="50">
        <v>110</v>
      </c>
      <c r="Z11" s="50">
        <v>110</v>
      </c>
      <c r="AA11" s="50">
        <v>110</v>
      </c>
      <c r="AB11" s="50">
        <v>110</v>
      </c>
      <c r="AC11" s="50">
        <v>110</v>
      </c>
      <c r="AD11" s="50">
        <v>110</v>
      </c>
      <c r="AE11" s="50">
        <v>110</v>
      </c>
      <c r="AF11" s="50">
        <v>110</v>
      </c>
      <c r="AG11" s="50" t="s">
        <v>61</v>
      </c>
    </row>
    <row r="12" spans="1:33" ht="12.75" x14ac:dyDescent="0.15">
      <c r="A12" s="51">
        <v>10</v>
      </c>
      <c r="B12" s="50">
        <v>152</v>
      </c>
      <c r="C12" s="50">
        <v>129</v>
      </c>
      <c r="D12" s="50">
        <v>115</v>
      </c>
      <c r="E12" s="50">
        <v>110</v>
      </c>
      <c r="F12" s="50">
        <v>110</v>
      </c>
      <c r="G12" s="50">
        <v>110</v>
      </c>
      <c r="H12" s="50">
        <v>110</v>
      </c>
      <c r="I12" s="50">
        <v>110</v>
      </c>
      <c r="J12" s="50">
        <v>110</v>
      </c>
      <c r="K12" s="50">
        <v>110</v>
      </c>
      <c r="L12" s="50">
        <v>110</v>
      </c>
      <c r="M12" s="50">
        <v>110</v>
      </c>
      <c r="N12" s="50" t="s">
        <v>61</v>
      </c>
      <c r="T12" s="51">
        <v>76</v>
      </c>
      <c r="U12" s="50">
        <v>110</v>
      </c>
      <c r="V12" s="50">
        <v>110</v>
      </c>
      <c r="W12" s="50">
        <v>110</v>
      </c>
      <c r="X12" s="50">
        <v>110</v>
      </c>
      <c r="Y12" s="50">
        <v>110</v>
      </c>
      <c r="Z12" s="50">
        <v>110</v>
      </c>
      <c r="AA12" s="50">
        <v>110</v>
      </c>
      <c r="AB12" s="50">
        <v>110</v>
      </c>
      <c r="AC12" s="50">
        <v>110</v>
      </c>
      <c r="AD12" s="50">
        <v>110</v>
      </c>
      <c r="AE12" s="50">
        <v>110</v>
      </c>
      <c r="AF12" s="50">
        <v>110</v>
      </c>
      <c r="AG12" s="50" t="s">
        <v>61</v>
      </c>
    </row>
    <row r="13" spans="1:33" ht="12.75" x14ac:dyDescent="0.15">
      <c r="A13" s="51">
        <v>11</v>
      </c>
      <c r="B13" s="50">
        <v>153</v>
      </c>
      <c r="C13" s="50">
        <v>129</v>
      </c>
      <c r="D13" s="50">
        <v>116</v>
      </c>
      <c r="E13" s="50">
        <v>110</v>
      </c>
      <c r="F13" s="50">
        <v>110</v>
      </c>
      <c r="G13" s="50">
        <v>110</v>
      </c>
      <c r="H13" s="50">
        <v>110</v>
      </c>
      <c r="I13" s="50">
        <v>110</v>
      </c>
      <c r="J13" s="50">
        <v>110</v>
      </c>
      <c r="K13" s="50">
        <v>110</v>
      </c>
      <c r="L13" s="50">
        <v>110</v>
      </c>
      <c r="M13" s="50">
        <v>110</v>
      </c>
      <c r="N13" s="50" t="s">
        <v>61</v>
      </c>
      <c r="T13" s="51">
        <v>77</v>
      </c>
      <c r="U13" s="50">
        <v>113</v>
      </c>
      <c r="V13" s="50">
        <v>110</v>
      </c>
      <c r="W13" s="50">
        <v>110</v>
      </c>
      <c r="X13" s="50">
        <v>110</v>
      </c>
      <c r="Y13" s="50">
        <v>110</v>
      </c>
      <c r="Z13" s="50">
        <v>110</v>
      </c>
      <c r="AA13" s="50">
        <v>110</v>
      </c>
      <c r="AB13" s="50">
        <v>110</v>
      </c>
      <c r="AC13" s="50">
        <v>110</v>
      </c>
      <c r="AD13" s="50">
        <v>110</v>
      </c>
      <c r="AE13" s="50">
        <v>110</v>
      </c>
      <c r="AF13" s="50">
        <v>110</v>
      </c>
      <c r="AG13" s="50" t="s">
        <v>61</v>
      </c>
    </row>
    <row r="14" spans="1:33" ht="12.75" x14ac:dyDescent="0.15">
      <c r="A14" s="51">
        <v>12</v>
      </c>
      <c r="B14" s="50">
        <v>153</v>
      </c>
      <c r="C14" s="50">
        <v>130</v>
      </c>
      <c r="D14" s="50">
        <v>116</v>
      </c>
      <c r="E14" s="50">
        <v>110</v>
      </c>
      <c r="F14" s="50">
        <v>110</v>
      </c>
      <c r="G14" s="50">
        <v>110</v>
      </c>
      <c r="H14" s="50">
        <v>110</v>
      </c>
      <c r="I14" s="50">
        <v>110</v>
      </c>
      <c r="J14" s="50">
        <v>110</v>
      </c>
      <c r="K14" s="50">
        <v>110</v>
      </c>
      <c r="L14" s="50">
        <v>110</v>
      </c>
      <c r="M14" s="50">
        <v>110</v>
      </c>
      <c r="N14" s="50" t="s">
        <v>61</v>
      </c>
      <c r="T14" s="51">
        <v>78</v>
      </c>
      <c r="U14" s="50">
        <v>116</v>
      </c>
      <c r="V14" s="50">
        <v>110</v>
      </c>
      <c r="W14" s="50">
        <v>110</v>
      </c>
      <c r="X14" s="50">
        <v>110</v>
      </c>
      <c r="Y14" s="50">
        <v>110</v>
      </c>
      <c r="Z14" s="50">
        <v>110</v>
      </c>
      <c r="AA14" s="50">
        <v>110</v>
      </c>
      <c r="AB14" s="50">
        <v>110</v>
      </c>
      <c r="AC14" s="50">
        <v>110</v>
      </c>
      <c r="AD14" s="50">
        <v>110</v>
      </c>
      <c r="AE14" s="50">
        <v>110</v>
      </c>
      <c r="AF14" s="50">
        <v>110</v>
      </c>
      <c r="AG14" s="50" t="s">
        <v>61</v>
      </c>
    </row>
    <row r="15" spans="1:33" ht="12.75" x14ac:dyDescent="0.15">
      <c r="A15" s="51">
        <v>13</v>
      </c>
      <c r="B15" s="50">
        <v>153</v>
      </c>
      <c r="C15" s="50">
        <v>130</v>
      </c>
      <c r="D15" s="50">
        <v>116</v>
      </c>
      <c r="E15" s="50">
        <v>110</v>
      </c>
      <c r="F15" s="50">
        <v>110</v>
      </c>
      <c r="G15" s="50">
        <v>110</v>
      </c>
      <c r="H15" s="50">
        <v>110</v>
      </c>
      <c r="I15" s="50">
        <v>110</v>
      </c>
      <c r="J15" s="50">
        <v>110</v>
      </c>
      <c r="K15" s="50">
        <v>110</v>
      </c>
      <c r="L15" s="50">
        <v>110</v>
      </c>
      <c r="M15" s="50">
        <v>110</v>
      </c>
      <c r="N15" s="50" t="s">
        <v>61</v>
      </c>
      <c r="T15" s="51">
        <v>79</v>
      </c>
      <c r="U15" s="50">
        <v>118</v>
      </c>
      <c r="V15" s="50">
        <v>110</v>
      </c>
      <c r="W15" s="50">
        <v>110</v>
      </c>
      <c r="X15" s="50">
        <v>110</v>
      </c>
      <c r="Y15" s="50">
        <v>110</v>
      </c>
      <c r="Z15" s="50">
        <v>110</v>
      </c>
      <c r="AA15" s="50">
        <v>110</v>
      </c>
      <c r="AB15" s="50">
        <v>110</v>
      </c>
      <c r="AC15" s="50">
        <v>110</v>
      </c>
      <c r="AD15" s="50">
        <v>110</v>
      </c>
      <c r="AE15" s="50">
        <v>110</v>
      </c>
      <c r="AF15" s="50">
        <v>110</v>
      </c>
      <c r="AG15" s="50" t="s">
        <v>61</v>
      </c>
    </row>
    <row r="16" spans="1:33" ht="12.75" x14ac:dyDescent="0.15">
      <c r="A16" s="51">
        <v>14</v>
      </c>
      <c r="B16" s="50">
        <v>154</v>
      </c>
      <c r="C16" s="50">
        <v>131</v>
      </c>
      <c r="D16" s="50">
        <v>117</v>
      </c>
      <c r="E16" s="50">
        <v>110</v>
      </c>
      <c r="F16" s="50">
        <v>110</v>
      </c>
      <c r="G16" s="50">
        <v>110</v>
      </c>
      <c r="H16" s="50">
        <v>110</v>
      </c>
      <c r="I16" s="50">
        <v>110</v>
      </c>
      <c r="J16" s="50">
        <v>110</v>
      </c>
      <c r="K16" s="50">
        <v>110</v>
      </c>
      <c r="L16" s="50">
        <v>110</v>
      </c>
      <c r="M16" s="50">
        <v>110</v>
      </c>
      <c r="N16" s="50" t="s">
        <v>61</v>
      </c>
      <c r="T16" s="51">
        <v>80</v>
      </c>
      <c r="U16" s="50">
        <v>121</v>
      </c>
      <c r="V16" s="50">
        <v>110</v>
      </c>
      <c r="W16" s="50">
        <v>110</v>
      </c>
      <c r="X16" s="50">
        <v>110</v>
      </c>
      <c r="Y16" s="50">
        <v>110</v>
      </c>
      <c r="Z16" s="50">
        <v>110</v>
      </c>
      <c r="AA16" s="50">
        <v>110</v>
      </c>
      <c r="AB16" s="50">
        <v>110</v>
      </c>
      <c r="AC16" s="50">
        <v>110</v>
      </c>
      <c r="AD16" s="50">
        <v>110</v>
      </c>
      <c r="AE16" s="50">
        <v>110</v>
      </c>
      <c r="AF16" s="50">
        <v>110</v>
      </c>
      <c r="AG16" s="50" t="s">
        <v>61</v>
      </c>
    </row>
    <row r="17" spans="1:33" ht="12.75" x14ac:dyDescent="0.15">
      <c r="A17" s="51">
        <v>15</v>
      </c>
      <c r="B17" s="50">
        <v>154</v>
      </c>
      <c r="C17" s="50">
        <v>131</v>
      </c>
      <c r="D17" s="50">
        <v>117</v>
      </c>
      <c r="E17" s="50">
        <v>110</v>
      </c>
      <c r="F17" s="50">
        <v>110</v>
      </c>
      <c r="G17" s="50">
        <v>110</v>
      </c>
      <c r="H17" s="50">
        <v>110</v>
      </c>
      <c r="I17" s="50">
        <v>110</v>
      </c>
      <c r="J17" s="50">
        <v>110</v>
      </c>
      <c r="K17" s="50">
        <v>110</v>
      </c>
      <c r="L17" s="50">
        <v>110</v>
      </c>
      <c r="M17" s="50">
        <v>110</v>
      </c>
      <c r="N17" s="50" t="s">
        <v>61</v>
      </c>
      <c r="T17" s="51">
        <v>81</v>
      </c>
      <c r="U17" s="50">
        <v>124</v>
      </c>
      <c r="V17" s="50">
        <v>110</v>
      </c>
      <c r="W17" s="50">
        <v>110</v>
      </c>
      <c r="X17" s="50">
        <v>110</v>
      </c>
      <c r="Y17" s="50">
        <v>110</v>
      </c>
      <c r="Z17" s="50">
        <v>110</v>
      </c>
      <c r="AA17" s="50">
        <v>110</v>
      </c>
      <c r="AB17" s="50">
        <v>110</v>
      </c>
      <c r="AC17" s="50">
        <v>110</v>
      </c>
      <c r="AD17" s="50">
        <v>110</v>
      </c>
      <c r="AE17" s="50">
        <v>110</v>
      </c>
      <c r="AF17" s="50">
        <v>110</v>
      </c>
      <c r="AG17" s="50" t="s">
        <v>61</v>
      </c>
    </row>
    <row r="18" spans="1:33" ht="12.75" x14ac:dyDescent="0.15">
      <c r="A18" s="51">
        <v>16</v>
      </c>
      <c r="B18" s="50">
        <v>154</v>
      </c>
      <c r="C18" s="50">
        <v>131</v>
      </c>
      <c r="D18" s="50">
        <v>118</v>
      </c>
      <c r="E18" s="50">
        <v>110</v>
      </c>
      <c r="F18" s="50">
        <v>110</v>
      </c>
      <c r="G18" s="50">
        <v>110</v>
      </c>
      <c r="H18" s="50">
        <v>110</v>
      </c>
      <c r="I18" s="50">
        <v>110</v>
      </c>
      <c r="J18" s="50">
        <v>110</v>
      </c>
      <c r="K18" s="50">
        <v>110</v>
      </c>
      <c r="L18" s="50">
        <v>110</v>
      </c>
      <c r="M18" s="50">
        <v>110</v>
      </c>
      <c r="N18" s="50" t="s">
        <v>61</v>
      </c>
      <c r="T18" s="51">
        <v>82</v>
      </c>
      <c r="U18" s="50">
        <v>127</v>
      </c>
      <c r="V18" s="50">
        <v>110</v>
      </c>
      <c r="W18" s="50">
        <v>110</v>
      </c>
      <c r="X18" s="50">
        <v>110</v>
      </c>
      <c r="Y18" s="50">
        <v>110</v>
      </c>
      <c r="Z18" s="50">
        <v>110</v>
      </c>
      <c r="AA18" s="50">
        <v>110</v>
      </c>
      <c r="AB18" s="50">
        <v>110</v>
      </c>
      <c r="AC18" s="50">
        <v>110</v>
      </c>
      <c r="AD18" s="50">
        <v>110</v>
      </c>
      <c r="AE18" s="50">
        <v>110</v>
      </c>
      <c r="AF18" s="50">
        <v>110</v>
      </c>
      <c r="AG18" s="50" t="s">
        <v>61</v>
      </c>
    </row>
    <row r="19" spans="1:33" ht="12.75" x14ac:dyDescent="0.15">
      <c r="A19" s="51">
        <v>17</v>
      </c>
      <c r="B19" s="50">
        <v>155</v>
      </c>
      <c r="C19" s="50">
        <v>132</v>
      </c>
      <c r="D19" s="50">
        <v>118</v>
      </c>
      <c r="E19" s="50">
        <v>110</v>
      </c>
      <c r="F19" s="50">
        <v>110</v>
      </c>
      <c r="G19" s="50">
        <v>110</v>
      </c>
      <c r="H19" s="50">
        <v>110</v>
      </c>
      <c r="I19" s="50">
        <v>110</v>
      </c>
      <c r="J19" s="50">
        <v>110</v>
      </c>
      <c r="K19" s="50">
        <v>110</v>
      </c>
      <c r="L19" s="50">
        <v>110</v>
      </c>
      <c r="M19" s="50">
        <v>110</v>
      </c>
      <c r="N19" s="50" t="s">
        <v>61</v>
      </c>
      <c r="T19" s="51">
        <v>83</v>
      </c>
      <c r="U19" s="50">
        <v>130</v>
      </c>
      <c r="V19" s="50">
        <v>110</v>
      </c>
      <c r="W19" s="50">
        <v>110</v>
      </c>
      <c r="X19" s="50">
        <v>110</v>
      </c>
      <c r="Y19" s="50">
        <v>110</v>
      </c>
      <c r="Z19" s="50">
        <v>110</v>
      </c>
      <c r="AA19" s="50">
        <v>110</v>
      </c>
      <c r="AB19" s="50">
        <v>110</v>
      </c>
      <c r="AC19" s="50">
        <v>110</v>
      </c>
      <c r="AD19" s="50">
        <v>110</v>
      </c>
      <c r="AE19" s="50">
        <v>110</v>
      </c>
      <c r="AF19" s="50">
        <v>110</v>
      </c>
      <c r="AG19" s="50" t="s">
        <v>61</v>
      </c>
    </row>
    <row r="20" spans="1:33" ht="12.75" x14ac:dyDescent="0.15">
      <c r="A20" s="51">
        <v>18</v>
      </c>
      <c r="B20" s="50">
        <v>155</v>
      </c>
      <c r="C20" s="50">
        <v>132</v>
      </c>
      <c r="D20" s="50">
        <v>118</v>
      </c>
      <c r="E20" s="50">
        <v>110</v>
      </c>
      <c r="F20" s="50">
        <v>110</v>
      </c>
      <c r="G20" s="50">
        <v>110</v>
      </c>
      <c r="H20" s="50">
        <v>110</v>
      </c>
      <c r="I20" s="50">
        <v>110</v>
      </c>
      <c r="J20" s="50">
        <v>110</v>
      </c>
      <c r="K20" s="50">
        <v>110</v>
      </c>
      <c r="L20" s="50">
        <v>110</v>
      </c>
      <c r="M20" s="50">
        <v>110</v>
      </c>
      <c r="N20" s="50" t="s">
        <v>61</v>
      </c>
      <c r="T20" s="51">
        <v>84</v>
      </c>
      <c r="U20" s="50">
        <v>132</v>
      </c>
      <c r="V20" s="50">
        <v>111</v>
      </c>
      <c r="W20" s="50">
        <v>110</v>
      </c>
      <c r="X20" s="50">
        <v>110</v>
      </c>
      <c r="Y20" s="50">
        <v>110</v>
      </c>
      <c r="Z20" s="50">
        <v>110</v>
      </c>
      <c r="AA20" s="50">
        <v>110</v>
      </c>
      <c r="AB20" s="50">
        <v>110</v>
      </c>
      <c r="AC20" s="50">
        <v>110</v>
      </c>
      <c r="AD20" s="50">
        <v>110</v>
      </c>
      <c r="AE20" s="50">
        <v>110</v>
      </c>
      <c r="AF20" s="50">
        <v>110</v>
      </c>
      <c r="AG20" s="50" t="s">
        <v>61</v>
      </c>
    </row>
    <row r="21" spans="1:33" ht="12.75" x14ac:dyDescent="0.15">
      <c r="A21" s="51">
        <v>19</v>
      </c>
      <c r="B21" s="50">
        <v>155</v>
      </c>
      <c r="C21" s="50">
        <v>132</v>
      </c>
      <c r="D21" s="50">
        <v>119</v>
      </c>
      <c r="E21" s="50">
        <v>110</v>
      </c>
      <c r="F21" s="50">
        <v>110</v>
      </c>
      <c r="G21" s="50">
        <v>110</v>
      </c>
      <c r="H21" s="50">
        <v>110</v>
      </c>
      <c r="I21" s="50">
        <v>110</v>
      </c>
      <c r="J21" s="50">
        <v>110</v>
      </c>
      <c r="K21" s="50">
        <v>110</v>
      </c>
      <c r="L21" s="50">
        <v>110</v>
      </c>
      <c r="M21" s="50">
        <v>110</v>
      </c>
      <c r="N21" s="50" t="s">
        <v>61</v>
      </c>
      <c r="T21" s="51">
        <v>85</v>
      </c>
      <c r="U21" s="50">
        <v>135</v>
      </c>
      <c r="V21" s="50">
        <v>114</v>
      </c>
      <c r="W21" s="50">
        <v>110</v>
      </c>
      <c r="X21" s="50">
        <v>110</v>
      </c>
      <c r="Y21" s="50">
        <v>110</v>
      </c>
      <c r="Z21" s="50">
        <v>110</v>
      </c>
      <c r="AA21" s="50">
        <v>110</v>
      </c>
      <c r="AB21" s="50">
        <v>110</v>
      </c>
      <c r="AC21" s="50">
        <v>110</v>
      </c>
      <c r="AD21" s="50">
        <v>110</v>
      </c>
      <c r="AE21" s="50">
        <v>110</v>
      </c>
      <c r="AF21" s="50">
        <v>110</v>
      </c>
      <c r="AG21" s="50" t="s">
        <v>61</v>
      </c>
    </row>
    <row r="22" spans="1:33" ht="12.75" x14ac:dyDescent="0.15">
      <c r="A22" s="51">
        <v>20</v>
      </c>
      <c r="B22" s="50">
        <v>156</v>
      </c>
      <c r="C22" s="50">
        <v>133</v>
      </c>
      <c r="D22" s="50">
        <v>119</v>
      </c>
      <c r="E22" s="50">
        <v>110</v>
      </c>
      <c r="F22" s="50">
        <v>110</v>
      </c>
      <c r="G22" s="50">
        <v>110</v>
      </c>
      <c r="H22" s="50">
        <v>110</v>
      </c>
      <c r="I22" s="50">
        <v>110</v>
      </c>
      <c r="J22" s="50">
        <v>110</v>
      </c>
      <c r="K22" s="50">
        <v>110</v>
      </c>
      <c r="L22" s="50">
        <v>110</v>
      </c>
      <c r="M22" s="50">
        <v>110</v>
      </c>
      <c r="N22" s="50" t="s">
        <v>61</v>
      </c>
      <c r="T22" s="51">
        <v>86</v>
      </c>
      <c r="U22" s="50">
        <v>138</v>
      </c>
      <c r="V22" s="50">
        <v>117</v>
      </c>
      <c r="W22" s="50">
        <v>111</v>
      </c>
      <c r="X22" s="50">
        <v>110</v>
      </c>
      <c r="Y22" s="50">
        <v>110</v>
      </c>
      <c r="Z22" s="50">
        <v>110</v>
      </c>
      <c r="AA22" s="50">
        <v>110</v>
      </c>
      <c r="AB22" s="50">
        <v>110</v>
      </c>
      <c r="AC22" s="50">
        <v>110</v>
      </c>
      <c r="AD22" s="50">
        <v>110</v>
      </c>
      <c r="AE22" s="50">
        <v>110</v>
      </c>
      <c r="AF22" s="50">
        <v>110</v>
      </c>
      <c r="AG22" s="50" t="s">
        <v>61</v>
      </c>
    </row>
    <row r="23" spans="1:33" ht="12.75" x14ac:dyDescent="0.15">
      <c r="A23" s="51">
        <v>21</v>
      </c>
      <c r="B23" s="50">
        <v>156</v>
      </c>
      <c r="C23" s="50">
        <v>133</v>
      </c>
      <c r="D23" s="50">
        <v>119</v>
      </c>
      <c r="E23" s="50">
        <v>110</v>
      </c>
      <c r="F23" s="50">
        <v>110</v>
      </c>
      <c r="G23" s="50">
        <v>110</v>
      </c>
      <c r="H23" s="50">
        <v>110</v>
      </c>
      <c r="I23" s="50">
        <v>110</v>
      </c>
      <c r="J23" s="50">
        <v>110</v>
      </c>
      <c r="K23" s="50">
        <v>110</v>
      </c>
      <c r="L23" s="50">
        <v>110</v>
      </c>
      <c r="M23" s="50">
        <v>110</v>
      </c>
      <c r="N23" s="50" t="s">
        <v>61</v>
      </c>
      <c r="T23" s="51">
        <v>87</v>
      </c>
      <c r="U23" s="50">
        <v>141</v>
      </c>
      <c r="V23" s="50">
        <v>120</v>
      </c>
      <c r="W23" s="50">
        <v>114</v>
      </c>
      <c r="X23" s="50">
        <v>113</v>
      </c>
      <c r="Y23" s="50">
        <v>110</v>
      </c>
      <c r="Z23" s="50">
        <v>110</v>
      </c>
      <c r="AA23" s="50">
        <v>110</v>
      </c>
      <c r="AB23" s="50">
        <v>110</v>
      </c>
      <c r="AC23" s="50">
        <v>110</v>
      </c>
      <c r="AD23" s="50">
        <v>110</v>
      </c>
      <c r="AE23" s="50">
        <v>110</v>
      </c>
      <c r="AF23" s="50">
        <v>110</v>
      </c>
      <c r="AG23" s="50" t="s">
        <v>61</v>
      </c>
    </row>
    <row r="24" spans="1:33" ht="12.75" x14ac:dyDescent="0.15">
      <c r="A24" s="51">
        <v>22</v>
      </c>
      <c r="B24" s="50">
        <v>156</v>
      </c>
      <c r="C24" s="50">
        <v>134</v>
      </c>
      <c r="D24" s="50">
        <v>120</v>
      </c>
      <c r="E24" s="50">
        <v>110</v>
      </c>
      <c r="F24" s="50">
        <v>110</v>
      </c>
      <c r="G24" s="50">
        <v>110</v>
      </c>
      <c r="H24" s="50">
        <v>110</v>
      </c>
      <c r="I24" s="50">
        <v>110</v>
      </c>
      <c r="J24" s="50">
        <v>110</v>
      </c>
      <c r="K24" s="50">
        <v>110</v>
      </c>
      <c r="L24" s="50">
        <v>110</v>
      </c>
      <c r="M24" s="50">
        <v>110</v>
      </c>
      <c r="N24" s="50" t="s">
        <v>61</v>
      </c>
      <c r="T24" s="51">
        <v>88</v>
      </c>
      <c r="U24" s="50">
        <v>143</v>
      </c>
      <c r="V24" s="50">
        <v>123</v>
      </c>
      <c r="W24" s="50">
        <v>116</v>
      </c>
      <c r="X24" s="50">
        <v>115</v>
      </c>
      <c r="Y24" s="50">
        <v>110</v>
      </c>
      <c r="Z24" s="50">
        <v>110</v>
      </c>
      <c r="AA24" s="50">
        <v>110</v>
      </c>
      <c r="AB24" s="50">
        <v>110</v>
      </c>
      <c r="AC24" s="50">
        <v>110</v>
      </c>
      <c r="AD24" s="50">
        <v>110</v>
      </c>
      <c r="AE24" s="50">
        <v>110</v>
      </c>
      <c r="AF24" s="50">
        <v>110</v>
      </c>
      <c r="AG24" s="50" t="s">
        <v>61</v>
      </c>
    </row>
    <row r="25" spans="1:33" ht="12.75" x14ac:dyDescent="0.15">
      <c r="A25" s="51">
        <v>23</v>
      </c>
      <c r="B25" s="50">
        <v>157</v>
      </c>
      <c r="C25" s="50">
        <v>134</v>
      </c>
      <c r="D25" s="50">
        <v>120</v>
      </c>
      <c r="E25" s="50">
        <v>110</v>
      </c>
      <c r="F25" s="50">
        <v>110</v>
      </c>
      <c r="G25" s="50">
        <v>110</v>
      </c>
      <c r="H25" s="50">
        <v>110</v>
      </c>
      <c r="I25" s="50">
        <v>110</v>
      </c>
      <c r="J25" s="50">
        <v>110</v>
      </c>
      <c r="K25" s="50">
        <v>110</v>
      </c>
      <c r="L25" s="50">
        <v>110</v>
      </c>
      <c r="M25" s="50">
        <v>110</v>
      </c>
      <c r="N25" s="50" t="s">
        <v>61</v>
      </c>
      <c r="T25" s="51">
        <v>89</v>
      </c>
      <c r="U25" s="50">
        <v>146</v>
      </c>
      <c r="V25" s="50">
        <v>126</v>
      </c>
      <c r="W25" s="50">
        <v>119</v>
      </c>
      <c r="X25" s="50">
        <v>118</v>
      </c>
      <c r="Y25" s="50">
        <v>110</v>
      </c>
      <c r="Z25" s="50">
        <v>110</v>
      </c>
      <c r="AA25" s="50">
        <v>110</v>
      </c>
      <c r="AB25" s="50">
        <v>110</v>
      </c>
      <c r="AC25" s="50">
        <v>110</v>
      </c>
      <c r="AD25" s="50">
        <v>110</v>
      </c>
      <c r="AE25" s="50">
        <v>110</v>
      </c>
      <c r="AF25" s="50">
        <v>110</v>
      </c>
      <c r="AG25" s="50" t="s">
        <v>61</v>
      </c>
    </row>
    <row r="26" spans="1:33" ht="12.75" x14ac:dyDescent="0.15">
      <c r="A26" s="51">
        <v>24</v>
      </c>
      <c r="B26" s="50">
        <v>157</v>
      </c>
      <c r="C26" s="50">
        <v>134</v>
      </c>
      <c r="D26" s="50">
        <v>121</v>
      </c>
      <c r="E26" s="50">
        <v>110</v>
      </c>
      <c r="F26" s="50">
        <v>110</v>
      </c>
      <c r="G26" s="50">
        <v>110</v>
      </c>
      <c r="H26" s="50">
        <v>110</v>
      </c>
      <c r="I26" s="50">
        <v>110</v>
      </c>
      <c r="J26" s="50">
        <v>110</v>
      </c>
      <c r="K26" s="50">
        <v>110</v>
      </c>
      <c r="L26" s="50">
        <v>110</v>
      </c>
      <c r="M26" s="50">
        <v>110</v>
      </c>
      <c r="N26" s="50" t="s">
        <v>61</v>
      </c>
      <c r="T26" s="51">
        <v>90</v>
      </c>
      <c r="U26" s="50">
        <v>149</v>
      </c>
      <c r="V26" s="50">
        <v>128</v>
      </c>
      <c r="W26" s="50">
        <v>122</v>
      </c>
      <c r="X26" s="50">
        <v>120</v>
      </c>
      <c r="Y26" s="50">
        <v>110</v>
      </c>
      <c r="Z26" s="50">
        <v>110</v>
      </c>
      <c r="AA26" s="50">
        <v>110</v>
      </c>
      <c r="AB26" s="50">
        <v>110</v>
      </c>
      <c r="AC26" s="50">
        <v>110</v>
      </c>
      <c r="AD26" s="50">
        <v>110</v>
      </c>
      <c r="AE26" s="50">
        <v>110</v>
      </c>
      <c r="AF26" s="50">
        <v>110</v>
      </c>
      <c r="AG26" s="50" t="s">
        <v>61</v>
      </c>
    </row>
    <row r="27" spans="1:33" ht="12.75" x14ac:dyDescent="0.15">
      <c r="A27" s="51">
        <v>25</v>
      </c>
      <c r="B27" s="50">
        <v>157</v>
      </c>
      <c r="C27" s="50">
        <v>135</v>
      </c>
      <c r="D27" s="50">
        <v>121</v>
      </c>
      <c r="E27" s="50">
        <v>110</v>
      </c>
      <c r="F27" s="50">
        <v>110</v>
      </c>
      <c r="G27" s="50">
        <v>110</v>
      </c>
      <c r="H27" s="50">
        <v>110</v>
      </c>
      <c r="I27" s="50">
        <v>110</v>
      </c>
      <c r="J27" s="50">
        <v>110</v>
      </c>
      <c r="K27" s="50">
        <v>110</v>
      </c>
      <c r="L27" s="50">
        <v>110</v>
      </c>
      <c r="M27" s="50">
        <v>110</v>
      </c>
      <c r="N27" s="50" t="s">
        <v>61</v>
      </c>
      <c r="T27" s="51">
        <v>91</v>
      </c>
      <c r="U27" s="50">
        <v>152</v>
      </c>
      <c r="V27" s="50">
        <v>131</v>
      </c>
      <c r="W27" s="50">
        <v>124</v>
      </c>
      <c r="X27" s="50">
        <v>123</v>
      </c>
      <c r="Y27" s="50">
        <v>111</v>
      </c>
      <c r="Z27" s="50">
        <v>110</v>
      </c>
      <c r="AA27" s="50">
        <v>110</v>
      </c>
      <c r="AB27" s="50">
        <v>110</v>
      </c>
      <c r="AC27" s="50">
        <v>110</v>
      </c>
      <c r="AD27" s="50">
        <v>110</v>
      </c>
      <c r="AE27" s="50">
        <v>110</v>
      </c>
      <c r="AF27" s="50">
        <v>110</v>
      </c>
      <c r="AG27" s="50" t="s">
        <v>61</v>
      </c>
    </row>
    <row r="28" spans="1:33" ht="12.75" x14ac:dyDescent="0.15">
      <c r="A28" s="51">
        <v>26</v>
      </c>
      <c r="B28" s="50">
        <v>158</v>
      </c>
      <c r="C28" s="50">
        <v>135</v>
      </c>
      <c r="D28" s="50">
        <v>121</v>
      </c>
      <c r="E28" s="50">
        <v>110</v>
      </c>
      <c r="F28" s="50">
        <v>110</v>
      </c>
      <c r="G28" s="50">
        <v>110</v>
      </c>
      <c r="H28" s="50">
        <v>110</v>
      </c>
      <c r="I28" s="50">
        <v>110</v>
      </c>
      <c r="J28" s="50">
        <v>110</v>
      </c>
      <c r="K28" s="50">
        <v>110</v>
      </c>
      <c r="L28" s="50">
        <v>110</v>
      </c>
      <c r="M28" s="50">
        <v>110</v>
      </c>
      <c r="N28" s="50" t="s">
        <v>61</v>
      </c>
      <c r="T28" s="51">
        <v>92</v>
      </c>
      <c r="U28" s="50">
        <v>155</v>
      </c>
      <c r="V28" s="50">
        <v>134</v>
      </c>
      <c r="W28" s="50">
        <v>127</v>
      </c>
      <c r="X28" s="50">
        <v>125</v>
      </c>
      <c r="Y28" s="50">
        <v>113</v>
      </c>
      <c r="Z28" s="50">
        <v>110</v>
      </c>
      <c r="AA28" s="50">
        <v>110</v>
      </c>
      <c r="AB28" s="50">
        <v>110</v>
      </c>
      <c r="AC28" s="50">
        <v>110</v>
      </c>
      <c r="AD28" s="50">
        <v>110</v>
      </c>
      <c r="AE28" s="50">
        <v>110</v>
      </c>
      <c r="AF28" s="50">
        <v>110</v>
      </c>
      <c r="AG28" s="50" t="s">
        <v>61</v>
      </c>
    </row>
    <row r="29" spans="1:33" ht="12.75" x14ac:dyDescent="0.15">
      <c r="A29" s="51">
        <v>27</v>
      </c>
      <c r="B29" s="50">
        <v>158</v>
      </c>
      <c r="C29" s="50">
        <v>135</v>
      </c>
      <c r="D29" s="50">
        <v>122</v>
      </c>
      <c r="E29" s="50">
        <v>110</v>
      </c>
      <c r="F29" s="50">
        <v>110</v>
      </c>
      <c r="G29" s="50">
        <v>110</v>
      </c>
      <c r="H29" s="50">
        <v>110</v>
      </c>
      <c r="I29" s="50">
        <v>110</v>
      </c>
      <c r="J29" s="50">
        <v>110</v>
      </c>
      <c r="K29" s="50">
        <v>110</v>
      </c>
      <c r="L29" s="50">
        <v>110</v>
      </c>
      <c r="M29" s="50">
        <v>110</v>
      </c>
      <c r="N29" s="50" t="s">
        <v>61</v>
      </c>
      <c r="T29" s="51">
        <v>93</v>
      </c>
      <c r="U29" s="50">
        <v>157</v>
      </c>
      <c r="V29" s="50">
        <v>137</v>
      </c>
      <c r="W29" s="50">
        <v>129</v>
      </c>
      <c r="X29" s="50">
        <v>128</v>
      </c>
      <c r="Y29" s="50">
        <v>116</v>
      </c>
      <c r="Z29" s="50">
        <v>113</v>
      </c>
      <c r="AA29" s="50">
        <v>110</v>
      </c>
      <c r="AB29" s="50">
        <v>110</v>
      </c>
      <c r="AC29" s="50">
        <v>110</v>
      </c>
      <c r="AD29" s="50">
        <v>110</v>
      </c>
      <c r="AE29" s="50">
        <v>110</v>
      </c>
      <c r="AF29" s="50">
        <v>110</v>
      </c>
      <c r="AG29" s="50" t="s">
        <v>61</v>
      </c>
    </row>
    <row r="30" spans="1:33" ht="12.75" x14ac:dyDescent="0.15">
      <c r="A30" s="51">
        <v>28</v>
      </c>
      <c r="B30" s="50">
        <v>158</v>
      </c>
      <c r="C30" s="50">
        <v>136</v>
      </c>
      <c r="D30" s="50">
        <v>122</v>
      </c>
      <c r="E30" s="50">
        <v>110</v>
      </c>
      <c r="F30" s="50">
        <v>110</v>
      </c>
      <c r="G30" s="50">
        <v>110</v>
      </c>
      <c r="H30" s="50">
        <v>110</v>
      </c>
      <c r="I30" s="50">
        <v>110</v>
      </c>
      <c r="J30" s="50">
        <v>110</v>
      </c>
      <c r="K30" s="50">
        <v>110</v>
      </c>
      <c r="L30" s="50">
        <v>110</v>
      </c>
      <c r="M30" s="50">
        <v>110</v>
      </c>
      <c r="N30" s="50" t="s">
        <v>61</v>
      </c>
      <c r="T30" s="51">
        <v>94</v>
      </c>
      <c r="U30" s="50">
        <v>160</v>
      </c>
      <c r="V30" s="50">
        <v>140</v>
      </c>
      <c r="W30" s="50">
        <v>132</v>
      </c>
      <c r="X30" s="50">
        <v>130</v>
      </c>
      <c r="Y30" s="50">
        <v>118</v>
      </c>
      <c r="Z30" s="50">
        <v>115</v>
      </c>
      <c r="AA30" s="50">
        <v>110</v>
      </c>
      <c r="AB30" s="50">
        <v>110</v>
      </c>
      <c r="AC30" s="50">
        <v>110</v>
      </c>
      <c r="AD30" s="50">
        <v>110</v>
      </c>
      <c r="AE30" s="50">
        <v>110</v>
      </c>
      <c r="AF30" s="50">
        <v>110</v>
      </c>
      <c r="AG30" s="50" t="s">
        <v>61</v>
      </c>
    </row>
    <row r="31" spans="1:33" ht="12.75" x14ac:dyDescent="0.15">
      <c r="A31" s="51">
        <v>29</v>
      </c>
      <c r="B31" s="50">
        <v>159</v>
      </c>
      <c r="C31" s="50">
        <v>136</v>
      </c>
      <c r="D31" s="50">
        <v>122</v>
      </c>
      <c r="E31" s="50">
        <v>110</v>
      </c>
      <c r="F31" s="50">
        <v>110</v>
      </c>
      <c r="G31" s="50">
        <v>110</v>
      </c>
      <c r="H31" s="50">
        <v>110</v>
      </c>
      <c r="I31" s="50">
        <v>110</v>
      </c>
      <c r="J31" s="50">
        <v>110</v>
      </c>
      <c r="K31" s="50">
        <v>110</v>
      </c>
      <c r="L31" s="50">
        <v>110</v>
      </c>
      <c r="M31" s="50">
        <v>110</v>
      </c>
      <c r="N31" s="50" t="s">
        <v>61</v>
      </c>
      <c r="T31" s="51">
        <v>95</v>
      </c>
      <c r="U31" s="50">
        <v>163</v>
      </c>
      <c r="V31" s="50">
        <v>143</v>
      </c>
      <c r="W31" s="50">
        <v>135</v>
      </c>
      <c r="X31" s="50">
        <v>133</v>
      </c>
      <c r="Y31" s="50">
        <v>121</v>
      </c>
      <c r="Z31" s="50">
        <v>118</v>
      </c>
      <c r="AA31" s="50">
        <v>110</v>
      </c>
      <c r="AB31" s="50">
        <v>110</v>
      </c>
      <c r="AC31" s="50">
        <v>110</v>
      </c>
      <c r="AD31" s="50">
        <v>110</v>
      </c>
      <c r="AE31" s="50">
        <v>110</v>
      </c>
      <c r="AF31" s="50">
        <v>110</v>
      </c>
      <c r="AG31" s="50" t="s">
        <v>61</v>
      </c>
    </row>
    <row r="32" spans="1:33" ht="12.75" x14ac:dyDescent="0.15">
      <c r="A32" s="51">
        <v>30</v>
      </c>
      <c r="B32" s="50">
        <v>159</v>
      </c>
      <c r="C32" s="50">
        <v>137</v>
      </c>
      <c r="D32" s="50">
        <v>123</v>
      </c>
      <c r="E32" s="50">
        <v>110</v>
      </c>
      <c r="F32" s="50">
        <v>110</v>
      </c>
      <c r="G32" s="50">
        <v>110</v>
      </c>
      <c r="H32" s="50">
        <v>110</v>
      </c>
      <c r="I32" s="50">
        <v>110</v>
      </c>
      <c r="J32" s="50">
        <v>110</v>
      </c>
      <c r="K32" s="50">
        <v>110</v>
      </c>
      <c r="L32" s="50">
        <v>110</v>
      </c>
      <c r="M32" s="50">
        <v>110</v>
      </c>
      <c r="N32" s="50" t="s">
        <v>61</v>
      </c>
      <c r="T32" s="51">
        <v>96</v>
      </c>
      <c r="U32" s="50">
        <v>166</v>
      </c>
      <c r="V32" s="50">
        <v>146</v>
      </c>
      <c r="W32" s="50">
        <v>137</v>
      </c>
      <c r="X32" s="50">
        <v>135</v>
      </c>
      <c r="Y32" s="50">
        <v>123</v>
      </c>
      <c r="Z32" s="50">
        <v>120</v>
      </c>
      <c r="AA32" s="50">
        <v>110</v>
      </c>
      <c r="AB32" s="50">
        <v>110</v>
      </c>
      <c r="AC32" s="50">
        <v>110</v>
      </c>
      <c r="AD32" s="50">
        <v>110</v>
      </c>
      <c r="AE32" s="50">
        <v>110</v>
      </c>
      <c r="AF32" s="50">
        <v>110</v>
      </c>
      <c r="AG32" s="50" t="s">
        <v>61</v>
      </c>
    </row>
    <row r="33" spans="1:33" ht="12.75" x14ac:dyDescent="0.15">
      <c r="A33" s="51">
        <v>31</v>
      </c>
      <c r="B33" s="50">
        <v>159</v>
      </c>
      <c r="C33" s="50">
        <v>137</v>
      </c>
      <c r="D33" s="50">
        <v>123</v>
      </c>
      <c r="E33" s="50">
        <v>110</v>
      </c>
      <c r="F33" s="50">
        <v>110</v>
      </c>
      <c r="G33" s="50">
        <v>110</v>
      </c>
      <c r="H33" s="50">
        <v>110</v>
      </c>
      <c r="I33" s="50">
        <v>110</v>
      </c>
      <c r="J33" s="50">
        <v>110</v>
      </c>
      <c r="K33" s="50">
        <v>110</v>
      </c>
      <c r="L33" s="50">
        <v>110</v>
      </c>
      <c r="M33" s="50">
        <v>110</v>
      </c>
      <c r="N33" s="50" t="s">
        <v>61</v>
      </c>
      <c r="T33" s="51">
        <v>97</v>
      </c>
      <c r="U33" s="50">
        <v>169</v>
      </c>
      <c r="V33" s="50">
        <v>149</v>
      </c>
      <c r="W33" s="50">
        <v>140</v>
      </c>
      <c r="X33" s="50">
        <v>138</v>
      </c>
      <c r="Y33" s="50">
        <v>126</v>
      </c>
      <c r="Z33" s="50">
        <v>122</v>
      </c>
      <c r="AA33" s="50">
        <v>110</v>
      </c>
      <c r="AB33" s="50">
        <v>110</v>
      </c>
      <c r="AC33" s="50">
        <v>110</v>
      </c>
      <c r="AD33" s="50">
        <v>110</v>
      </c>
      <c r="AE33" s="50">
        <v>110</v>
      </c>
      <c r="AF33" s="50">
        <v>110</v>
      </c>
      <c r="AG33" s="50" t="s">
        <v>61</v>
      </c>
    </row>
    <row r="34" spans="1:33" ht="12.75" x14ac:dyDescent="0.15">
      <c r="A34" s="51">
        <v>32</v>
      </c>
      <c r="B34" s="50">
        <v>160</v>
      </c>
      <c r="C34" s="50">
        <v>137</v>
      </c>
      <c r="D34" s="50">
        <v>124</v>
      </c>
      <c r="E34" s="50">
        <v>110</v>
      </c>
      <c r="F34" s="50">
        <v>110</v>
      </c>
      <c r="G34" s="50">
        <v>110</v>
      </c>
      <c r="H34" s="50">
        <v>110</v>
      </c>
      <c r="I34" s="50">
        <v>110</v>
      </c>
      <c r="J34" s="50">
        <v>110</v>
      </c>
      <c r="K34" s="50">
        <v>110</v>
      </c>
      <c r="L34" s="50">
        <v>110</v>
      </c>
      <c r="M34" s="50">
        <v>110</v>
      </c>
      <c r="N34" s="50" t="s">
        <v>61</v>
      </c>
      <c r="T34" s="51">
        <v>98</v>
      </c>
      <c r="U34" s="50">
        <v>171</v>
      </c>
      <c r="V34" s="50">
        <v>152</v>
      </c>
      <c r="W34" s="50">
        <v>142</v>
      </c>
      <c r="X34" s="50">
        <v>140</v>
      </c>
      <c r="Y34" s="50">
        <v>128</v>
      </c>
      <c r="Z34" s="50">
        <v>125</v>
      </c>
      <c r="AA34" s="50">
        <v>110</v>
      </c>
      <c r="AB34" s="50">
        <v>110</v>
      </c>
      <c r="AC34" s="50">
        <v>110</v>
      </c>
      <c r="AD34" s="50">
        <v>110</v>
      </c>
      <c r="AE34" s="50">
        <v>110</v>
      </c>
      <c r="AF34" s="50">
        <v>110</v>
      </c>
      <c r="AG34" s="50" t="s">
        <v>61</v>
      </c>
    </row>
    <row r="35" spans="1:33" ht="12.75" x14ac:dyDescent="0.15">
      <c r="A35" s="51">
        <v>33</v>
      </c>
      <c r="B35" s="50">
        <v>160</v>
      </c>
      <c r="C35" s="50">
        <v>138</v>
      </c>
      <c r="D35" s="50">
        <v>124</v>
      </c>
      <c r="E35" s="50">
        <v>110</v>
      </c>
      <c r="F35" s="50">
        <v>110</v>
      </c>
      <c r="G35" s="50">
        <v>110</v>
      </c>
      <c r="H35" s="50">
        <v>110</v>
      </c>
      <c r="I35" s="50">
        <v>110</v>
      </c>
      <c r="J35" s="50">
        <v>110</v>
      </c>
      <c r="K35" s="50">
        <v>110</v>
      </c>
      <c r="L35" s="50">
        <v>110</v>
      </c>
      <c r="M35" s="50">
        <v>110</v>
      </c>
      <c r="N35" s="50" t="s">
        <v>61</v>
      </c>
      <c r="T35" s="51">
        <v>99</v>
      </c>
      <c r="U35" s="50">
        <v>174</v>
      </c>
      <c r="V35" s="50">
        <v>155</v>
      </c>
      <c r="W35" s="50">
        <v>145</v>
      </c>
      <c r="X35" s="50">
        <v>143</v>
      </c>
      <c r="Y35" s="50">
        <v>131</v>
      </c>
      <c r="Z35" s="50">
        <v>127</v>
      </c>
      <c r="AA35" s="50">
        <v>110</v>
      </c>
      <c r="AB35" s="50">
        <v>110</v>
      </c>
      <c r="AC35" s="50">
        <v>110</v>
      </c>
      <c r="AD35" s="50">
        <v>110</v>
      </c>
      <c r="AE35" s="50">
        <v>110</v>
      </c>
      <c r="AF35" s="50">
        <v>110</v>
      </c>
      <c r="AG35" s="50" t="s">
        <v>61</v>
      </c>
    </row>
    <row r="36" spans="1:33" ht="12.75" x14ac:dyDescent="0.15">
      <c r="A36" s="51">
        <v>34</v>
      </c>
      <c r="B36" s="50">
        <v>160</v>
      </c>
      <c r="C36" s="50">
        <v>138</v>
      </c>
      <c r="D36" s="50">
        <v>124</v>
      </c>
      <c r="E36" s="50">
        <v>110</v>
      </c>
      <c r="F36" s="50">
        <v>110</v>
      </c>
      <c r="G36" s="50">
        <v>110</v>
      </c>
      <c r="H36" s="50">
        <v>110</v>
      </c>
      <c r="I36" s="50">
        <v>110</v>
      </c>
      <c r="J36" s="50">
        <v>110</v>
      </c>
      <c r="K36" s="50">
        <v>110</v>
      </c>
      <c r="L36" s="50">
        <v>110</v>
      </c>
      <c r="M36" s="50">
        <v>110</v>
      </c>
      <c r="N36" s="50" t="s">
        <v>61</v>
      </c>
      <c r="T36" s="51">
        <v>100</v>
      </c>
      <c r="U36" s="50">
        <v>177</v>
      </c>
      <c r="V36" s="50">
        <v>158</v>
      </c>
      <c r="W36" s="50">
        <v>147</v>
      </c>
      <c r="X36" s="50">
        <v>146</v>
      </c>
      <c r="Y36" s="50">
        <v>133</v>
      </c>
      <c r="Z36" s="50">
        <v>129</v>
      </c>
      <c r="AA36" s="50">
        <v>112</v>
      </c>
      <c r="AB36" s="50">
        <v>110</v>
      </c>
      <c r="AC36" s="50">
        <v>110</v>
      </c>
      <c r="AD36" s="50">
        <v>110</v>
      </c>
      <c r="AE36" s="50">
        <v>110</v>
      </c>
      <c r="AF36" s="50">
        <v>110</v>
      </c>
      <c r="AG36" s="50" t="s">
        <v>61</v>
      </c>
    </row>
    <row r="37" spans="1:33" ht="12.75" x14ac:dyDescent="0.15">
      <c r="A37" s="51">
        <v>35</v>
      </c>
      <c r="B37" s="50">
        <v>161</v>
      </c>
      <c r="C37" s="50">
        <v>138</v>
      </c>
      <c r="D37" s="50">
        <v>125</v>
      </c>
      <c r="E37" s="50">
        <v>110</v>
      </c>
      <c r="F37" s="50">
        <v>110</v>
      </c>
      <c r="G37" s="50">
        <v>110</v>
      </c>
      <c r="H37" s="50">
        <v>110</v>
      </c>
      <c r="I37" s="50">
        <v>110</v>
      </c>
      <c r="J37" s="50">
        <v>110</v>
      </c>
      <c r="K37" s="50">
        <v>110</v>
      </c>
      <c r="L37" s="50">
        <v>110</v>
      </c>
      <c r="M37" s="50">
        <v>110</v>
      </c>
      <c r="N37" s="50" t="s">
        <v>61</v>
      </c>
      <c r="T37" s="51">
        <v>101</v>
      </c>
      <c r="U37" s="50">
        <v>180</v>
      </c>
      <c r="V37" s="50">
        <v>161</v>
      </c>
      <c r="W37" s="50">
        <v>150</v>
      </c>
      <c r="X37" s="50">
        <v>148</v>
      </c>
      <c r="Y37" s="50">
        <v>136</v>
      </c>
      <c r="Z37" s="50">
        <v>132</v>
      </c>
      <c r="AA37" s="50">
        <v>115</v>
      </c>
      <c r="AB37" s="50">
        <v>110</v>
      </c>
      <c r="AC37" s="50">
        <v>110</v>
      </c>
      <c r="AD37" s="50">
        <v>110</v>
      </c>
      <c r="AE37" s="50">
        <v>110</v>
      </c>
      <c r="AF37" s="50">
        <v>110</v>
      </c>
      <c r="AG37" s="50" t="s">
        <v>61</v>
      </c>
    </row>
    <row r="38" spans="1:33" ht="12.75" x14ac:dyDescent="0.15">
      <c r="A38" s="51">
        <v>36</v>
      </c>
      <c r="B38" s="50">
        <v>161</v>
      </c>
      <c r="C38" s="50">
        <v>139</v>
      </c>
      <c r="D38" s="50">
        <v>125</v>
      </c>
      <c r="E38" s="50">
        <v>110</v>
      </c>
      <c r="F38" s="50">
        <v>110</v>
      </c>
      <c r="G38" s="50">
        <v>110</v>
      </c>
      <c r="H38" s="50">
        <v>110</v>
      </c>
      <c r="I38" s="50">
        <v>110</v>
      </c>
      <c r="J38" s="50">
        <v>110</v>
      </c>
      <c r="K38" s="50">
        <v>110</v>
      </c>
      <c r="L38" s="50">
        <v>110</v>
      </c>
      <c r="M38" s="50">
        <v>110</v>
      </c>
      <c r="N38" s="50" t="s">
        <v>61</v>
      </c>
      <c r="T38" s="51">
        <v>102</v>
      </c>
      <c r="U38" s="50">
        <v>182</v>
      </c>
      <c r="V38" s="50">
        <v>164</v>
      </c>
      <c r="W38" s="50">
        <v>153</v>
      </c>
      <c r="X38" s="50">
        <v>151</v>
      </c>
      <c r="Y38" s="50">
        <v>138</v>
      </c>
      <c r="Z38" s="50">
        <v>134</v>
      </c>
      <c r="AA38" s="50">
        <v>118</v>
      </c>
      <c r="AB38" s="50">
        <v>110</v>
      </c>
      <c r="AC38" s="50">
        <v>110</v>
      </c>
      <c r="AD38" s="50">
        <v>110</v>
      </c>
      <c r="AE38" s="50">
        <v>110</v>
      </c>
      <c r="AF38" s="50">
        <v>110</v>
      </c>
      <c r="AG38" s="50" t="s">
        <v>61</v>
      </c>
    </row>
    <row r="39" spans="1:33" ht="12.75" x14ac:dyDescent="0.15">
      <c r="A39" s="51">
        <v>37</v>
      </c>
      <c r="B39" s="50">
        <v>161</v>
      </c>
      <c r="C39" s="50">
        <v>139</v>
      </c>
      <c r="D39" s="50">
        <v>125</v>
      </c>
      <c r="E39" s="50">
        <v>110</v>
      </c>
      <c r="F39" s="50">
        <v>110</v>
      </c>
      <c r="G39" s="50">
        <v>110</v>
      </c>
      <c r="H39" s="50">
        <v>110</v>
      </c>
      <c r="I39" s="50">
        <v>110</v>
      </c>
      <c r="J39" s="50">
        <v>110</v>
      </c>
      <c r="K39" s="50">
        <v>110</v>
      </c>
      <c r="L39" s="50">
        <v>110</v>
      </c>
      <c r="M39" s="50">
        <v>110</v>
      </c>
      <c r="N39" s="50" t="s">
        <v>61</v>
      </c>
      <c r="T39" s="51">
        <v>103</v>
      </c>
      <c r="U39" s="50">
        <v>185</v>
      </c>
      <c r="V39" s="50">
        <v>166</v>
      </c>
      <c r="W39" s="50">
        <v>155</v>
      </c>
      <c r="X39" s="50">
        <v>153</v>
      </c>
      <c r="Y39" s="50">
        <v>141</v>
      </c>
      <c r="Z39" s="50">
        <v>136</v>
      </c>
      <c r="AA39" s="50">
        <v>120</v>
      </c>
      <c r="AB39" s="50">
        <v>110</v>
      </c>
      <c r="AC39" s="50">
        <v>110</v>
      </c>
      <c r="AD39" s="50">
        <v>110</v>
      </c>
      <c r="AE39" s="50">
        <v>110</v>
      </c>
      <c r="AF39" s="50">
        <v>110</v>
      </c>
      <c r="AG39" s="50" t="s">
        <v>61</v>
      </c>
    </row>
    <row r="40" spans="1:33" ht="12.75" x14ac:dyDescent="0.15">
      <c r="A40" s="51">
        <v>38</v>
      </c>
      <c r="B40" s="50">
        <v>162</v>
      </c>
      <c r="C40" s="50">
        <v>140</v>
      </c>
      <c r="D40" s="50">
        <v>126</v>
      </c>
      <c r="E40" s="50">
        <v>110</v>
      </c>
      <c r="F40" s="50">
        <v>110</v>
      </c>
      <c r="G40" s="50">
        <v>110</v>
      </c>
      <c r="H40" s="50">
        <v>110</v>
      </c>
      <c r="I40" s="50">
        <v>110</v>
      </c>
      <c r="J40" s="50">
        <v>110</v>
      </c>
      <c r="K40" s="50">
        <v>110</v>
      </c>
      <c r="L40" s="50">
        <v>110</v>
      </c>
      <c r="M40" s="50">
        <v>110</v>
      </c>
      <c r="N40" s="50" t="s">
        <v>61</v>
      </c>
      <c r="T40" s="51">
        <v>104</v>
      </c>
      <c r="U40" s="50">
        <v>188</v>
      </c>
      <c r="V40" s="50">
        <v>169</v>
      </c>
      <c r="W40" s="50">
        <v>158</v>
      </c>
      <c r="X40" s="50">
        <v>156</v>
      </c>
      <c r="Y40" s="50">
        <v>143</v>
      </c>
      <c r="Z40" s="50">
        <v>139</v>
      </c>
      <c r="AA40" s="50">
        <v>123</v>
      </c>
      <c r="AB40" s="50">
        <v>113</v>
      </c>
      <c r="AC40" s="50">
        <v>110</v>
      </c>
      <c r="AD40" s="50">
        <v>110</v>
      </c>
      <c r="AE40" s="50">
        <v>110</v>
      </c>
      <c r="AF40" s="50">
        <v>110</v>
      </c>
      <c r="AG40" s="50" t="s">
        <v>61</v>
      </c>
    </row>
    <row r="41" spans="1:33" ht="12.75" x14ac:dyDescent="0.15">
      <c r="A41" s="51">
        <v>39</v>
      </c>
      <c r="B41" s="50">
        <v>162</v>
      </c>
      <c r="C41" s="50">
        <v>140</v>
      </c>
      <c r="D41" s="50">
        <v>126</v>
      </c>
      <c r="E41" s="50">
        <v>110</v>
      </c>
      <c r="F41" s="50">
        <v>110</v>
      </c>
      <c r="G41" s="50">
        <v>110</v>
      </c>
      <c r="H41" s="50">
        <v>110</v>
      </c>
      <c r="I41" s="50">
        <v>110</v>
      </c>
      <c r="J41" s="50">
        <v>110</v>
      </c>
      <c r="K41" s="50">
        <v>110</v>
      </c>
      <c r="L41" s="50">
        <v>110</v>
      </c>
      <c r="M41" s="50">
        <v>110</v>
      </c>
      <c r="N41" s="50" t="s">
        <v>61</v>
      </c>
      <c r="T41" s="51">
        <v>105</v>
      </c>
      <c r="U41" s="50">
        <v>191</v>
      </c>
      <c r="V41" s="50">
        <v>172</v>
      </c>
      <c r="W41" s="50">
        <v>160</v>
      </c>
      <c r="X41" s="50">
        <v>158</v>
      </c>
      <c r="Y41" s="50">
        <v>146</v>
      </c>
      <c r="Z41" s="50">
        <v>141</v>
      </c>
      <c r="AA41" s="50">
        <v>125</v>
      </c>
      <c r="AB41" s="50">
        <v>115</v>
      </c>
      <c r="AC41" s="50">
        <v>110</v>
      </c>
      <c r="AD41" s="50">
        <v>110</v>
      </c>
      <c r="AE41" s="50">
        <v>110</v>
      </c>
      <c r="AF41" s="50">
        <v>110</v>
      </c>
      <c r="AG41" s="50" t="s">
        <v>61</v>
      </c>
    </row>
    <row r="42" spans="1:33" ht="12.75" x14ac:dyDescent="0.15">
      <c r="A42" s="51">
        <v>40</v>
      </c>
      <c r="B42" s="50">
        <v>162</v>
      </c>
      <c r="C42" s="50">
        <v>140</v>
      </c>
      <c r="D42" s="50">
        <v>126</v>
      </c>
      <c r="E42" s="50">
        <v>110</v>
      </c>
      <c r="F42" s="50">
        <v>110</v>
      </c>
      <c r="G42" s="50">
        <v>110</v>
      </c>
      <c r="H42" s="50">
        <v>110</v>
      </c>
      <c r="I42" s="50">
        <v>110</v>
      </c>
      <c r="J42" s="50">
        <v>110</v>
      </c>
      <c r="K42" s="50">
        <v>110</v>
      </c>
      <c r="L42" s="50">
        <v>110</v>
      </c>
      <c r="M42" s="50">
        <v>110</v>
      </c>
      <c r="N42" s="50" t="s">
        <v>61</v>
      </c>
      <c r="T42" s="51">
        <v>106</v>
      </c>
      <c r="U42" s="50">
        <v>194</v>
      </c>
      <c r="V42" s="50">
        <v>175</v>
      </c>
      <c r="W42" s="50">
        <v>163</v>
      </c>
      <c r="X42" s="50">
        <v>161</v>
      </c>
      <c r="Y42" s="50">
        <v>148</v>
      </c>
      <c r="Z42" s="50">
        <v>143</v>
      </c>
      <c r="AA42" s="50">
        <v>128</v>
      </c>
      <c r="AB42" s="50">
        <v>118</v>
      </c>
      <c r="AC42" s="50">
        <v>110</v>
      </c>
      <c r="AD42" s="50">
        <v>110</v>
      </c>
      <c r="AE42" s="50">
        <v>110</v>
      </c>
      <c r="AF42" s="50">
        <v>110</v>
      </c>
      <c r="AG42" s="50" t="s">
        <v>61</v>
      </c>
    </row>
    <row r="43" spans="1:33" ht="12.75" x14ac:dyDescent="0.15">
      <c r="A43" s="51">
        <v>41</v>
      </c>
      <c r="B43" s="50">
        <v>163</v>
      </c>
      <c r="C43" s="50">
        <v>141</v>
      </c>
      <c r="D43" s="50">
        <v>127</v>
      </c>
      <c r="E43" s="50">
        <v>110</v>
      </c>
      <c r="F43" s="50">
        <v>110</v>
      </c>
      <c r="G43" s="50">
        <v>110</v>
      </c>
      <c r="H43" s="50">
        <v>110</v>
      </c>
      <c r="I43" s="50">
        <v>110</v>
      </c>
      <c r="J43" s="50">
        <v>110</v>
      </c>
      <c r="K43" s="50">
        <v>110</v>
      </c>
      <c r="L43" s="50">
        <v>110</v>
      </c>
      <c r="M43" s="50">
        <v>110</v>
      </c>
      <c r="N43" s="50" t="s">
        <v>61</v>
      </c>
      <c r="T43" s="51">
        <v>107</v>
      </c>
      <c r="U43" s="50">
        <v>196</v>
      </c>
      <c r="V43" s="50">
        <v>178</v>
      </c>
      <c r="W43" s="50">
        <v>166</v>
      </c>
      <c r="X43" s="50">
        <v>163</v>
      </c>
      <c r="Y43" s="50">
        <v>151</v>
      </c>
      <c r="Z43" s="50">
        <v>146</v>
      </c>
      <c r="AA43" s="50">
        <v>131</v>
      </c>
      <c r="AB43" s="50">
        <v>121</v>
      </c>
      <c r="AC43" s="50">
        <v>110</v>
      </c>
      <c r="AD43" s="50">
        <v>113</v>
      </c>
      <c r="AE43" s="50">
        <v>110</v>
      </c>
      <c r="AF43" s="50">
        <v>110</v>
      </c>
      <c r="AG43" s="50" t="s">
        <v>61</v>
      </c>
    </row>
    <row r="44" spans="1:33" ht="12.75" x14ac:dyDescent="0.15">
      <c r="A44" s="51">
        <v>42</v>
      </c>
      <c r="B44" s="50">
        <v>163</v>
      </c>
      <c r="C44" s="50">
        <v>141</v>
      </c>
      <c r="D44" s="50">
        <v>127</v>
      </c>
      <c r="E44" s="50">
        <v>110</v>
      </c>
      <c r="F44" s="50">
        <v>110</v>
      </c>
      <c r="G44" s="50">
        <v>110</v>
      </c>
      <c r="H44" s="50">
        <v>110</v>
      </c>
      <c r="I44" s="50">
        <v>110</v>
      </c>
      <c r="J44" s="50">
        <v>110</v>
      </c>
      <c r="K44" s="50">
        <v>110</v>
      </c>
      <c r="L44" s="50">
        <v>110</v>
      </c>
      <c r="M44" s="50">
        <v>110</v>
      </c>
      <c r="N44" s="50" t="s">
        <v>61</v>
      </c>
      <c r="T44" s="51">
        <v>108</v>
      </c>
      <c r="U44" s="50">
        <v>199</v>
      </c>
      <c r="V44" s="50">
        <v>181</v>
      </c>
      <c r="W44" s="50">
        <v>168</v>
      </c>
      <c r="X44" s="50">
        <v>166</v>
      </c>
      <c r="Y44" s="50">
        <v>153</v>
      </c>
      <c r="Z44" s="50">
        <v>148</v>
      </c>
      <c r="AA44" s="50">
        <v>133</v>
      </c>
      <c r="AB44" s="50">
        <v>123</v>
      </c>
      <c r="AC44" s="50">
        <v>112</v>
      </c>
      <c r="AD44" s="50">
        <v>115</v>
      </c>
      <c r="AE44" s="50">
        <v>111</v>
      </c>
      <c r="AF44" s="50">
        <v>110</v>
      </c>
      <c r="AG44" s="50" t="s">
        <v>61</v>
      </c>
    </row>
    <row r="45" spans="1:33" ht="12.75" x14ac:dyDescent="0.15">
      <c r="A45" s="51">
        <v>43</v>
      </c>
      <c r="B45" s="50">
        <v>163</v>
      </c>
      <c r="C45" s="50">
        <v>141</v>
      </c>
      <c r="D45" s="50">
        <v>128</v>
      </c>
      <c r="E45" s="50">
        <v>110</v>
      </c>
      <c r="F45" s="50">
        <v>110</v>
      </c>
      <c r="G45" s="50">
        <v>110</v>
      </c>
      <c r="H45" s="50">
        <v>110</v>
      </c>
      <c r="I45" s="50">
        <v>110</v>
      </c>
      <c r="J45" s="50">
        <v>110</v>
      </c>
      <c r="K45" s="50">
        <v>110</v>
      </c>
      <c r="L45" s="50">
        <v>110</v>
      </c>
      <c r="M45" s="50">
        <v>110</v>
      </c>
      <c r="N45" s="50" t="s">
        <v>61</v>
      </c>
      <c r="T45" s="51">
        <v>109</v>
      </c>
      <c r="U45" s="50">
        <v>202</v>
      </c>
      <c r="V45" s="50">
        <v>184</v>
      </c>
      <c r="W45" s="50">
        <v>171</v>
      </c>
      <c r="X45" s="50">
        <v>168</v>
      </c>
      <c r="Y45" s="50">
        <v>156</v>
      </c>
      <c r="Z45" s="50">
        <v>150</v>
      </c>
      <c r="AA45" s="50">
        <v>136</v>
      </c>
      <c r="AB45" s="50">
        <v>126</v>
      </c>
      <c r="AC45" s="50">
        <v>115</v>
      </c>
      <c r="AD45" s="50">
        <v>118</v>
      </c>
      <c r="AE45" s="50">
        <v>113</v>
      </c>
      <c r="AF45" s="50">
        <v>111</v>
      </c>
      <c r="AG45" s="50" t="s">
        <v>61</v>
      </c>
    </row>
    <row r="46" spans="1:33" ht="12.75" x14ac:dyDescent="0.15">
      <c r="A46" s="51">
        <v>44</v>
      </c>
      <c r="B46" s="50">
        <v>164</v>
      </c>
      <c r="C46" s="50">
        <v>142</v>
      </c>
      <c r="D46" s="50">
        <v>128</v>
      </c>
      <c r="E46" s="50">
        <v>110</v>
      </c>
      <c r="F46" s="50">
        <v>110</v>
      </c>
      <c r="G46" s="50">
        <v>110</v>
      </c>
      <c r="H46" s="50">
        <v>110</v>
      </c>
      <c r="I46" s="50">
        <v>110</v>
      </c>
      <c r="J46" s="50">
        <v>110</v>
      </c>
      <c r="K46" s="50">
        <v>110</v>
      </c>
      <c r="L46" s="50">
        <v>110</v>
      </c>
      <c r="M46" s="50">
        <v>110</v>
      </c>
      <c r="N46" s="50" t="s">
        <v>61</v>
      </c>
      <c r="T46" s="51">
        <v>110</v>
      </c>
      <c r="U46" s="50">
        <v>205</v>
      </c>
      <c r="V46" s="50">
        <v>187</v>
      </c>
      <c r="W46" s="50">
        <v>173</v>
      </c>
      <c r="X46" s="50">
        <v>171</v>
      </c>
      <c r="Y46" s="50">
        <v>158</v>
      </c>
      <c r="Z46" s="50">
        <v>153</v>
      </c>
      <c r="AA46" s="50">
        <v>139</v>
      </c>
      <c r="AB46" s="50">
        <v>129</v>
      </c>
      <c r="AC46" s="50">
        <v>118</v>
      </c>
      <c r="AD46" s="50">
        <v>120</v>
      </c>
      <c r="AE46" s="50">
        <v>116</v>
      </c>
      <c r="AF46" s="50">
        <v>114</v>
      </c>
      <c r="AG46" s="50" t="s">
        <v>61</v>
      </c>
    </row>
    <row r="47" spans="1:33" ht="12.75" x14ac:dyDescent="0.15">
      <c r="A47" s="51">
        <v>45</v>
      </c>
      <c r="B47" s="50">
        <v>164</v>
      </c>
      <c r="C47" s="50">
        <v>142</v>
      </c>
      <c r="D47" s="50">
        <v>128</v>
      </c>
      <c r="E47" s="50">
        <v>110</v>
      </c>
      <c r="F47" s="50">
        <v>110</v>
      </c>
      <c r="G47" s="50">
        <v>110</v>
      </c>
      <c r="H47" s="50">
        <v>110</v>
      </c>
      <c r="I47" s="50">
        <v>110</v>
      </c>
      <c r="J47" s="50">
        <v>110</v>
      </c>
      <c r="K47" s="50">
        <v>110</v>
      </c>
      <c r="L47" s="50">
        <v>110</v>
      </c>
      <c r="M47" s="50">
        <v>110</v>
      </c>
      <c r="N47" s="50" t="s">
        <v>61</v>
      </c>
      <c r="T47" s="51">
        <v>111</v>
      </c>
      <c r="U47" s="50">
        <v>208</v>
      </c>
      <c r="V47" s="50">
        <v>190</v>
      </c>
      <c r="W47" s="50">
        <v>176</v>
      </c>
      <c r="X47" s="50">
        <v>174</v>
      </c>
      <c r="Y47" s="50">
        <v>161</v>
      </c>
      <c r="Z47" s="50">
        <v>155</v>
      </c>
      <c r="AA47" s="50">
        <v>141</v>
      </c>
      <c r="AB47" s="50">
        <v>131</v>
      </c>
      <c r="AC47" s="50">
        <v>121</v>
      </c>
      <c r="AD47" s="50">
        <v>123</v>
      </c>
      <c r="AE47" s="50">
        <v>119</v>
      </c>
      <c r="AF47" s="50">
        <v>116</v>
      </c>
      <c r="AG47" s="50" t="s">
        <v>61</v>
      </c>
    </row>
    <row r="48" spans="1:33" ht="12.75" x14ac:dyDescent="0.15">
      <c r="A48" s="51">
        <v>46</v>
      </c>
      <c r="B48" s="50">
        <v>164</v>
      </c>
      <c r="C48" s="50">
        <v>142</v>
      </c>
      <c r="D48" s="50">
        <v>129</v>
      </c>
      <c r="E48" s="50">
        <v>110</v>
      </c>
      <c r="F48" s="50">
        <v>110</v>
      </c>
      <c r="G48" s="50">
        <v>110</v>
      </c>
      <c r="H48" s="50">
        <v>110</v>
      </c>
      <c r="I48" s="50">
        <v>110</v>
      </c>
      <c r="J48" s="50">
        <v>110</v>
      </c>
      <c r="K48" s="50">
        <v>110</v>
      </c>
      <c r="L48" s="50">
        <v>110</v>
      </c>
      <c r="M48" s="50">
        <v>110</v>
      </c>
      <c r="N48" s="50" t="s">
        <v>61</v>
      </c>
      <c r="T48" s="51">
        <v>112</v>
      </c>
      <c r="U48" s="50">
        <v>210</v>
      </c>
      <c r="V48" s="50">
        <v>193</v>
      </c>
      <c r="W48" s="50">
        <v>179</v>
      </c>
      <c r="X48" s="50">
        <v>176</v>
      </c>
      <c r="Y48" s="50">
        <v>163</v>
      </c>
      <c r="Z48" s="50">
        <v>157</v>
      </c>
      <c r="AA48" s="50">
        <v>144</v>
      </c>
      <c r="AB48" s="50">
        <v>134</v>
      </c>
      <c r="AC48" s="50">
        <v>123</v>
      </c>
      <c r="AD48" s="50">
        <v>126</v>
      </c>
      <c r="AE48" s="50">
        <v>121</v>
      </c>
      <c r="AF48" s="50">
        <v>119</v>
      </c>
      <c r="AG48" s="50" t="s">
        <v>61</v>
      </c>
    </row>
    <row r="49" spans="1:33" ht="12.75" x14ac:dyDescent="0.15">
      <c r="A49" s="51">
        <v>47</v>
      </c>
      <c r="B49" s="50">
        <v>165</v>
      </c>
      <c r="C49" s="50">
        <v>143</v>
      </c>
      <c r="D49" s="50">
        <v>129</v>
      </c>
      <c r="E49" s="50">
        <v>110</v>
      </c>
      <c r="F49" s="50">
        <v>110</v>
      </c>
      <c r="G49" s="50">
        <v>110</v>
      </c>
      <c r="H49" s="50">
        <v>110</v>
      </c>
      <c r="I49" s="50">
        <v>110</v>
      </c>
      <c r="J49" s="50">
        <v>110</v>
      </c>
      <c r="K49" s="50">
        <v>110</v>
      </c>
      <c r="L49" s="50">
        <v>110</v>
      </c>
      <c r="M49" s="50">
        <v>110</v>
      </c>
      <c r="N49" s="50" t="s">
        <v>61</v>
      </c>
      <c r="T49" s="51">
        <v>113</v>
      </c>
      <c r="U49" s="50">
        <v>213</v>
      </c>
      <c r="V49" s="50">
        <v>196</v>
      </c>
      <c r="W49" s="50">
        <v>181</v>
      </c>
      <c r="X49" s="50">
        <v>179</v>
      </c>
      <c r="Y49" s="50">
        <v>166</v>
      </c>
      <c r="Z49" s="50">
        <v>160</v>
      </c>
      <c r="AA49" s="50">
        <v>147</v>
      </c>
      <c r="AB49" s="50">
        <v>136</v>
      </c>
      <c r="AC49" s="50">
        <v>126</v>
      </c>
      <c r="AD49" s="50">
        <v>128</v>
      </c>
      <c r="AE49" s="50">
        <v>124</v>
      </c>
      <c r="AF49" s="50">
        <v>121</v>
      </c>
      <c r="AG49" s="50" t="s">
        <v>61</v>
      </c>
    </row>
    <row r="50" spans="1:33" ht="12.75" x14ac:dyDescent="0.15">
      <c r="A50" s="51">
        <v>48</v>
      </c>
      <c r="B50" s="50">
        <v>165</v>
      </c>
      <c r="C50" s="50">
        <v>143</v>
      </c>
      <c r="D50" s="50">
        <v>129</v>
      </c>
      <c r="E50" s="50">
        <v>110</v>
      </c>
      <c r="F50" s="50">
        <v>110</v>
      </c>
      <c r="G50" s="50">
        <v>110</v>
      </c>
      <c r="H50" s="50">
        <v>110</v>
      </c>
      <c r="I50" s="50">
        <v>110</v>
      </c>
      <c r="J50" s="50">
        <v>110</v>
      </c>
      <c r="K50" s="50">
        <v>110</v>
      </c>
      <c r="L50" s="50">
        <v>110</v>
      </c>
      <c r="M50" s="50">
        <v>110</v>
      </c>
      <c r="N50" s="50" t="s">
        <v>61</v>
      </c>
      <c r="T50" s="51">
        <v>114</v>
      </c>
      <c r="U50" s="50">
        <v>216</v>
      </c>
      <c r="V50" s="50">
        <v>199</v>
      </c>
      <c r="W50" s="50">
        <v>184</v>
      </c>
      <c r="X50" s="50">
        <v>181</v>
      </c>
      <c r="Y50" s="50">
        <v>168</v>
      </c>
      <c r="Z50" s="50">
        <v>162</v>
      </c>
      <c r="AA50" s="50">
        <v>149</v>
      </c>
      <c r="AB50" s="50">
        <v>139</v>
      </c>
      <c r="AC50" s="50">
        <v>129</v>
      </c>
      <c r="AD50" s="50">
        <v>131</v>
      </c>
      <c r="AE50" s="50">
        <v>127</v>
      </c>
      <c r="AF50" s="50">
        <v>124</v>
      </c>
      <c r="AG50" s="50" t="s">
        <v>61</v>
      </c>
    </row>
    <row r="51" spans="1:33" ht="12.75" x14ac:dyDescent="0.15">
      <c r="A51" s="51">
        <v>49</v>
      </c>
      <c r="B51" s="50">
        <v>165</v>
      </c>
      <c r="C51" s="50">
        <v>144</v>
      </c>
      <c r="D51" s="50">
        <v>130</v>
      </c>
      <c r="E51" s="50">
        <v>111</v>
      </c>
      <c r="F51" s="50">
        <v>110</v>
      </c>
      <c r="G51" s="50">
        <v>110</v>
      </c>
      <c r="H51" s="50">
        <v>110</v>
      </c>
      <c r="I51" s="50">
        <v>110</v>
      </c>
      <c r="J51" s="50">
        <v>110</v>
      </c>
      <c r="K51" s="50">
        <v>110</v>
      </c>
      <c r="L51" s="50">
        <v>110</v>
      </c>
      <c r="M51" s="50">
        <v>110</v>
      </c>
      <c r="N51" s="50" t="s">
        <v>61</v>
      </c>
      <c r="T51" s="51">
        <v>115</v>
      </c>
      <c r="U51" s="50">
        <v>219</v>
      </c>
      <c r="V51" s="50">
        <v>201</v>
      </c>
      <c r="W51" s="50">
        <v>186</v>
      </c>
      <c r="X51" s="50">
        <v>184</v>
      </c>
      <c r="Y51" s="50">
        <v>171</v>
      </c>
      <c r="Z51" s="50">
        <v>164</v>
      </c>
      <c r="AA51" s="50">
        <v>152</v>
      </c>
      <c r="AB51" s="50">
        <v>142</v>
      </c>
      <c r="AC51" s="50">
        <v>132</v>
      </c>
      <c r="AD51" s="50">
        <v>134</v>
      </c>
      <c r="AE51" s="50">
        <v>129</v>
      </c>
      <c r="AF51" s="50">
        <v>127</v>
      </c>
      <c r="AG51" s="50" t="s">
        <v>61</v>
      </c>
    </row>
    <row r="52" spans="1:33" ht="12.75" x14ac:dyDescent="0.15">
      <c r="A52" s="51">
        <v>50</v>
      </c>
      <c r="B52" s="50">
        <v>166</v>
      </c>
      <c r="C52" s="50">
        <v>144</v>
      </c>
      <c r="D52" s="50">
        <v>130</v>
      </c>
      <c r="E52" s="50">
        <v>111</v>
      </c>
      <c r="F52" s="50">
        <v>110</v>
      </c>
      <c r="G52" s="50">
        <v>110</v>
      </c>
      <c r="H52" s="50">
        <v>110</v>
      </c>
      <c r="I52" s="50">
        <v>110</v>
      </c>
      <c r="J52" s="50">
        <v>110</v>
      </c>
      <c r="K52" s="50">
        <v>110</v>
      </c>
      <c r="L52" s="50">
        <v>110</v>
      </c>
      <c r="M52" s="50">
        <v>110</v>
      </c>
      <c r="N52" s="50" t="s">
        <v>61</v>
      </c>
      <c r="T52" s="51">
        <v>116</v>
      </c>
      <c r="U52" s="50">
        <v>221</v>
      </c>
      <c r="V52" s="50">
        <v>204</v>
      </c>
      <c r="W52" s="50">
        <v>189</v>
      </c>
      <c r="X52" s="50">
        <v>186</v>
      </c>
      <c r="Y52" s="50">
        <v>173</v>
      </c>
      <c r="Z52" s="50">
        <v>167</v>
      </c>
      <c r="AA52" s="50">
        <v>154</v>
      </c>
      <c r="AB52" s="50">
        <v>144</v>
      </c>
      <c r="AC52" s="50">
        <v>135</v>
      </c>
      <c r="AD52" s="50">
        <v>136</v>
      </c>
      <c r="AE52" s="50">
        <v>132</v>
      </c>
      <c r="AF52" s="50">
        <v>129</v>
      </c>
      <c r="AG52" s="50" t="s">
        <v>61</v>
      </c>
    </row>
    <row r="53" spans="1:33" ht="12.75" x14ac:dyDescent="0.15">
      <c r="A53" s="51">
        <v>51</v>
      </c>
      <c r="B53" s="50">
        <v>166</v>
      </c>
      <c r="C53" s="50">
        <v>144</v>
      </c>
      <c r="D53" s="50">
        <v>131</v>
      </c>
      <c r="E53" s="50">
        <v>111</v>
      </c>
      <c r="F53" s="50">
        <v>110</v>
      </c>
      <c r="G53" s="50">
        <v>110</v>
      </c>
      <c r="H53" s="50">
        <v>110</v>
      </c>
      <c r="I53" s="50">
        <v>110</v>
      </c>
      <c r="J53" s="50">
        <v>110</v>
      </c>
      <c r="K53" s="50">
        <v>110</v>
      </c>
      <c r="L53" s="50">
        <v>110</v>
      </c>
      <c r="M53" s="50">
        <v>110</v>
      </c>
      <c r="N53" s="50" t="s">
        <v>61</v>
      </c>
      <c r="T53" s="51">
        <v>117</v>
      </c>
      <c r="U53" s="50">
        <v>224</v>
      </c>
      <c r="V53" s="50">
        <v>207</v>
      </c>
      <c r="W53" s="50">
        <v>192</v>
      </c>
      <c r="X53" s="50">
        <v>189</v>
      </c>
      <c r="Y53" s="50">
        <v>176</v>
      </c>
      <c r="Z53" s="50">
        <v>169</v>
      </c>
      <c r="AA53" s="50">
        <v>157</v>
      </c>
      <c r="AB53" s="50">
        <v>147</v>
      </c>
      <c r="AC53" s="50">
        <v>138</v>
      </c>
      <c r="AD53" s="50">
        <v>139</v>
      </c>
      <c r="AE53" s="50">
        <v>135</v>
      </c>
      <c r="AF53" s="50">
        <v>132</v>
      </c>
      <c r="AG53" s="50" t="s">
        <v>61</v>
      </c>
    </row>
    <row r="54" spans="1:33" ht="12.75" x14ac:dyDescent="0.15">
      <c r="A54" s="51">
        <v>52</v>
      </c>
      <c r="B54" s="50">
        <v>166</v>
      </c>
      <c r="C54" s="50">
        <v>145</v>
      </c>
      <c r="D54" s="50">
        <v>131</v>
      </c>
      <c r="E54" s="50">
        <v>112</v>
      </c>
      <c r="F54" s="50">
        <v>110</v>
      </c>
      <c r="G54" s="50">
        <v>110</v>
      </c>
      <c r="H54" s="50">
        <v>110</v>
      </c>
      <c r="I54" s="50">
        <v>110</v>
      </c>
      <c r="J54" s="50">
        <v>110</v>
      </c>
      <c r="K54" s="50">
        <v>110</v>
      </c>
      <c r="L54" s="50">
        <v>110</v>
      </c>
      <c r="M54" s="50">
        <v>110</v>
      </c>
      <c r="N54" s="50" t="s">
        <v>61</v>
      </c>
      <c r="T54" s="51">
        <v>118</v>
      </c>
      <c r="U54" s="50">
        <v>227</v>
      </c>
      <c r="V54" s="50">
        <v>210</v>
      </c>
      <c r="W54" s="50">
        <v>194</v>
      </c>
      <c r="X54" s="50">
        <v>191</v>
      </c>
      <c r="Y54" s="50">
        <v>178</v>
      </c>
      <c r="Z54" s="50">
        <v>171</v>
      </c>
      <c r="AA54" s="50">
        <v>160</v>
      </c>
      <c r="AB54" s="50">
        <v>150</v>
      </c>
      <c r="AC54" s="50">
        <v>140</v>
      </c>
      <c r="AD54" s="50">
        <v>141</v>
      </c>
      <c r="AE54" s="50">
        <v>137</v>
      </c>
      <c r="AF54" s="50">
        <v>134</v>
      </c>
      <c r="AG54" s="50" t="s">
        <v>61</v>
      </c>
    </row>
    <row r="55" spans="1:33" ht="12.75" x14ac:dyDescent="0.15">
      <c r="A55" s="51">
        <v>53</v>
      </c>
      <c r="B55" s="50">
        <v>167</v>
      </c>
      <c r="C55" s="50">
        <v>145</v>
      </c>
      <c r="D55" s="50">
        <v>131</v>
      </c>
      <c r="E55" s="50">
        <v>112</v>
      </c>
      <c r="F55" s="50">
        <v>110</v>
      </c>
      <c r="G55" s="50">
        <v>110</v>
      </c>
      <c r="H55" s="50">
        <v>110</v>
      </c>
      <c r="I55" s="50">
        <v>110</v>
      </c>
      <c r="J55" s="50">
        <v>110</v>
      </c>
      <c r="K55" s="50">
        <v>110</v>
      </c>
      <c r="L55" s="50">
        <v>110</v>
      </c>
      <c r="M55" s="50">
        <v>110</v>
      </c>
      <c r="N55" s="50" t="s">
        <v>61</v>
      </c>
      <c r="T55" s="51">
        <v>119</v>
      </c>
      <c r="U55" s="50">
        <v>230</v>
      </c>
      <c r="V55" s="50">
        <v>213</v>
      </c>
      <c r="W55" s="50">
        <v>197</v>
      </c>
      <c r="X55" s="50">
        <v>194</v>
      </c>
      <c r="Y55" s="50">
        <v>181</v>
      </c>
      <c r="Z55" s="50">
        <v>174</v>
      </c>
      <c r="AA55" s="50">
        <v>162</v>
      </c>
      <c r="AB55" s="50">
        <v>152</v>
      </c>
      <c r="AC55" s="50">
        <v>143</v>
      </c>
      <c r="AD55" s="50">
        <v>144</v>
      </c>
      <c r="AE55" s="50">
        <v>140</v>
      </c>
      <c r="AF55" s="50">
        <v>137</v>
      </c>
      <c r="AG55" s="50" t="s">
        <v>61</v>
      </c>
    </row>
    <row r="56" spans="1:33" ht="12.75" x14ac:dyDescent="0.15">
      <c r="A56" s="51">
        <v>54</v>
      </c>
      <c r="B56" s="50">
        <v>167</v>
      </c>
      <c r="C56" s="50">
        <v>145</v>
      </c>
      <c r="D56" s="50">
        <v>132</v>
      </c>
      <c r="E56" s="50">
        <v>113</v>
      </c>
      <c r="F56" s="50">
        <v>110</v>
      </c>
      <c r="G56" s="50">
        <v>110</v>
      </c>
      <c r="H56" s="50">
        <v>110</v>
      </c>
      <c r="I56" s="50">
        <v>110</v>
      </c>
      <c r="J56" s="50">
        <v>110</v>
      </c>
      <c r="K56" s="50">
        <v>110</v>
      </c>
      <c r="L56" s="50">
        <v>110</v>
      </c>
      <c r="M56" s="50">
        <v>110</v>
      </c>
      <c r="N56" s="50" t="s">
        <v>61</v>
      </c>
      <c r="T56" s="51">
        <v>120</v>
      </c>
      <c r="U56" s="50">
        <v>230</v>
      </c>
      <c r="V56" s="50">
        <v>216</v>
      </c>
      <c r="W56" s="50">
        <v>199</v>
      </c>
      <c r="X56" s="50">
        <v>196</v>
      </c>
      <c r="Y56" s="50">
        <v>183</v>
      </c>
      <c r="Z56" s="50">
        <v>176</v>
      </c>
      <c r="AA56" s="50">
        <v>165</v>
      </c>
      <c r="AB56" s="50">
        <v>155</v>
      </c>
      <c r="AC56" s="50">
        <v>146</v>
      </c>
      <c r="AD56" s="50">
        <v>147</v>
      </c>
      <c r="AE56" s="50">
        <v>143</v>
      </c>
      <c r="AF56" s="50">
        <v>140</v>
      </c>
      <c r="AG56" s="50" t="s">
        <v>61</v>
      </c>
    </row>
    <row r="57" spans="1:33" ht="12.75" x14ac:dyDescent="0.15">
      <c r="A57" s="51">
        <v>55</v>
      </c>
      <c r="B57" s="50">
        <v>167</v>
      </c>
      <c r="C57" s="50">
        <v>146</v>
      </c>
      <c r="D57" s="50">
        <v>132</v>
      </c>
      <c r="E57" s="50">
        <v>113</v>
      </c>
      <c r="F57" s="50">
        <v>110</v>
      </c>
      <c r="G57" s="50">
        <v>110</v>
      </c>
      <c r="H57" s="50">
        <v>110</v>
      </c>
      <c r="I57" s="50">
        <v>110</v>
      </c>
      <c r="J57" s="50">
        <v>110</v>
      </c>
      <c r="K57" s="50">
        <v>110</v>
      </c>
      <c r="L57" s="50">
        <v>110</v>
      </c>
      <c r="M57" s="50">
        <v>110</v>
      </c>
      <c r="N57" s="50" t="s">
        <v>61</v>
      </c>
      <c r="T57" s="51">
        <v>121</v>
      </c>
      <c r="U57" s="50">
        <v>230</v>
      </c>
      <c r="V57" s="50">
        <v>218</v>
      </c>
      <c r="W57" s="50">
        <v>202</v>
      </c>
      <c r="X57" s="50">
        <v>199</v>
      </c>
      <c r="Y57" s="50">
        <v>186</v>
      </c>
      <c r="Z57" s="50">
        <v>178</v>
      </c>
      <c r="AA57" s="50">
        <v>168</v>
      </c>
      <c r="AB57" s="50">
        <v>157</v>
      </c>
      <c r="AC57" s="50">
        <v>149</v>
      </c>
      <c r="AD57" s="50">
        <v>149</v>
      </c>
      <c r="AE57" s="50">
        <v>145</v>
      </c>
      <c r="AF57" s="50">
        <v>142</v>
      </c>
      <c r="AG57" s="50" t="s">
        <v>61</v>
      </c>
    </row>
    <row r="58" spans="1:33" ht="12.75" x14ac:dyDescent="0.15">
      <c r="A58" s="51">
        <v>56</v>
      </c>
      <c r="B58" s="50">
        <v>168</v>
      </c>
      <c r="C58" s="50">
        <v>146</v>
      </c>
      <c r="D58" s="50">
        <v>132</v>
      </c>
      <c r="E58" s="50">
        <v>114</v>
      </c>
      <c r="F58" s="50">
        <v>110</v>
      </c>
      <c r="G58" s="50">
        <v>110</v>
      </c>
      <c r="H58" s="50">
        <v>110</v>
      </c>
      <c r="I58" s="50">
        <v>110</v>
      </c>
      <c r="J58" s="50">
        <v>110</v>
      </c>
      <c r="K58" s="50">
        <v>110</v>
      </c>
      <c r="L58" s="50">
        <v>110</v>
      </c>
      <c r="M58" s="50">
        <v>110</v>
      </c>
      <c r="N58" s="50" t="s">
        <v>61</v>
      </c>
      <c r="T58" s="51">
        <v>122</v>
      </c>
      <c r="U58" s="50">
        <v>230</v>
      </c>
      <c r="V58" s="50">
        <v>221</v>
      </c>
      <c r="W58" s="50">
        <v>205</v>
      </c>
      <c r="X58" s="50">
        <v>202</v>
      </c>
      <c r="Y58" s="50">
        <v>188</v>
      </c>
      <c r="Z58" s="50">
        <v>181</v>
      </c>
      <c r="AA58" s="50">
        <v>170</v>
      </c>
      <c r="AB58" s="50">
        <v>160</v>
      </c>
      <c r="AC58" s="50">
        <v>152</v>
      </c>
      <c r="AD58" s="50">
        <v>152</v>
      </c>
      <c r="AE58" s="50">
        <v>148</v>
      </c>
      <c r="AF58" s="50">
        <v>145</v>
      </c>
      <c r="AG58" s="50" t="s">
        <v>61</v>
      </c>
    </row>
    <row r="59" spans="1:33" ht="12.75" x14ac:dyDescent="0.15">
      <c r="A59" s="51">
        <v>57</v>
      </c>
      <c r="B59" s="50">
        <v>168</v>
      </c>
      <c r="C59" s="50">
        <v>147</v>
      </c>
      <c r="D59" s="50">
        <v>133</v>
      </c>
      <c r="E59" s="50">
        <v>114</v>
      </c>
      <c r="F59" s="50">
        <v>110</v>
      </c>
      <c r="G59" s="50">
        <v>110</v>
      </c>
      <c r="H59" s="50">
        <v>110</v>
      </c>
      <c r="I59" s="50">
        <v>110</v>
      </c>
      <c r="J59" s="50">
        <v>110</v>
      </c>
      <c r="K59" s="50">
        <v>110</v>
      </c>
      <c r="L59" s="50">
        <v>110</v>
      </c>
      <c r="M59" s="50">
        <v>110</v>
      </c>
      <c r="N59" s="50" t="s">
        <v>61</v>
      </c>
      <c r="T59" s="51">
        <v>123</v>
      </c>
      <c r="U59" s="50">
        <v>230</v>
      </c>
      <c r="V59" s="50">
        <v>224</v>
      </c>
      <c r="W59" s="50">
        <v>207</v>
      </c>
      <c r="X59" s="50">
        <v>204</v>
      </c>
      <c r="Y59" s="50">
        <v>191</v>
      </c>
      <c r="Z59" s="50">
        <v>183</v>
      </c>
      <c r="AA59" s="50">
        <v>173</v>
      </c>
      <c r="AB59" s="50">
        <v>163</v>
      </c>
      <c r="AC59" s="50">
        <v>155</v>
      </c>
      <c r="AD59" s="50">
        <v>155</v>
      </c>
      <c r="AE59" s="50">
        <v>151</v>
      </c>
      <c r="AF59" s="50">
        <v>147</v>
      </c>
      <c r="AG59" s="50" t="s">
        <v>61</v>
      </c>
    </row>
    <row r="60" spans="1:33" ht="12.75" x14ac:dyDescent="0.15">
      <c r="A60" s="51">
        <v>58</v>
      </c>
      <c r="B60" s="50">
        <v>168</v>
      </c>
      <c r="C60" s="50">
        <v>147</v>
      </c>
      <c r="D60" s="50">
        <v>133</v>
      </c>
      <c r="E60" s="50">
        <v>114</v>
      </c>
      <c r="F60" s="50">
        <v>110</v>
      </c>
      <c r="G60" s="50">
        <v>110</v>
      </c>
      <c r="H60" s="50">
        <v>110</v>
      </c>
      <c r="I60" s="50">
        <v>110</v>
      </c>
      <c r="J60" s="50">
        <v>110</v>
      </c>
      <c r="K60" s="50">
        <v>110</v>
      </c>
      <c r="L60" s="50">
        <v>110</v>
      </c>
      <c r="M60" s="50">
        <v>110</v>
      </c>
      <c r="N60" s="50" t="s">
        <v>61</v>
      </c>
      <c r="T60" s="51">
        <v>124</v>
      </c>
      <c r="U60" s="50">
        <v>230</v>
      </c>
      <c r="V60" s="50">
        <v>227</v>
      </c>
      <c r="W60" s="50">
        <v>210</v>
      </c>
      <c r="X60" s="50">
        <v>206</v>
      </c>
      <c r="Y60" s="50">
        <v>193</v>
      </c>
      <c r="Z60" s="50">
        <v>185</v>
      </c>
      <c r="AA60" s="50">
        <v>176</v>
      </c>
      <c r="AB60" s="50">
        <v>165</v>
      </c>
      <c r="AC60" s="50">
        <v>157</v>
      </c>
      <c r="AD60" s="50">
        <v>157</v>
      </c>
      <c r="AE60" s="50">
        <v>153</v>
      </c>
      <c r="AF60" s="50">
        <v>150</v>
      </c>
      <c r="AG60" s="50" t="s">
        <v>61</v>
      </c>
    </row>
    <row r="61" spans="1:33" ht="12.75" x14ac:dyDescent="0.15">
      <c r="A61" s="51">
        <v>59</v>
      </c>
      <c r="B61" s="50">
        <v>169</v>
      </c>
      <c r="C61" s="50">
        <v>147</v>
      </c>
      <c r="D61" s="50">
        <v>134</v>
      </c>
      <c r="E61" s="50">
        <v>115</v>
      </c>
      <c r="F61" s="50">
        <v>110</v>
      </c>
      <c r="G61" s="50">
        <v>110</v>
      </c>
      <c r="H61" s="50">
        <v>110</v>
      </c>
      <c r="I61" s="50">
        <v>110</v>
      </c>
      <c r="J61" s="50">
        <v>110</v>
      </c>
      <c r="K61" s="50">
        <v>110</v>
      </c>
      <c r="L61" s="50">
        <v>110</v>
      </c>
      <c r="M61" s="50">
        <v>110</v>
      </c>
      <c r="N61" s="50" t="s">
        <v>61</v>
      </c>
      <c r="T61" s="51">
        <v>125</v>
      </c>
      <c r="U61" s="50">
        <v>230</v>
      </c>
      <c r="V61" s="50">
        <v>230</v>
      </c>
      <c r="W61" s="50">
        <v>212</v>
      </c>
      <c r="X61" s="50">
        <v>209</v>
      </c>
      <c r="Y61" s="50">
        <v>196</v>
      </c>
      <c r="Z61" s="50">
        <v>188</v>
      </c>
      <c r="AA61" s="50">
        <v>178</v>
      </c>
      <c r="AB61" s="50">
        <v>168</v>
      </c>
      <c r="AC61" s="50">
        <v>160</v>
      </c>
      <c r="AD61" s="50">
        <v>160</v>
      </c>
      <c r="AE61" s="50">
        <v>156</v>
      </c>
      <c r="AF61" s="50">
        <v>153</v>
      </c>
      <c r="AG61" s="50" t="s">
        <v>61</v>
      </c>
    </row>
    <row r="62" spans="1:33" ht="12.75" x14ac:dyDescent="0.15">
      <c r="A62" s="51">
        <v>60</v>
      </c>
      <c r="B62" s="50">
        <v>169</v>
      </c>
      <c r="C62" s="50">
        <v>148</v>
      </c>
      <c r="D62" s="50">
        <v>134</v>
      </c>
      <c r="E62" s="50">
        <v>115</v>
      </c>
      <c r="F62" s="50">
        <v>110</v>
      </c>
      <c r="G62" s="50">
        <v>110</v>
      </c>
      <c r="H62" s="50">
        <v>110</v>
      </c>
      <c r="I62" s="50">
        <v>110</v>
      </c>
      <c r="J62" s="50">
        <v>110</v>
      </c>
      <c r="K62" s="50">
        <v>110</v>
      </c>
      <c r="L62" s="50">
        <v>110</v>
      </c>
      <c r="M62" s="50">
        <v>110</v>
      </c>
      <c r="N62" s="50" t="s">
        <v>61</v>
      </c>
      <c r="T62" s="51">
        <v>126</v>
      </c>
      <c r="U62" s="50">
        <v>230</v>
      </c>
      <c r="V62" s="50">
        <v>230</v>
      </c>
      <c r="W62" s="50">
        <v>215</v>
      </c>
      <c r="X62" s="50">
        <v>211</v>
      </c>
      <c r="Y62" s="50">
        <v>198</v>
      </c>
      <c r="Z62" s="50">
        <v>190</v>
      </c>
      <c r="AA62" s="50">
        <v>181</v>
      </c>
      <c r="AB62" s="50">
        <v>171</v>
      </c>
      <c r="AC62" s="50">
        <v>163</v>
      </c>
      <c r="AD62" s="50">
        <v>163</v>
      </c>
      <c r="AE62" s="50">
        <v>159</v>
      </c>
      <c r="AF62" s="50">
        <v>155</v>
      </c>
      <c r="AG62" s="50" t="s">
        <v>61</v>
      </c>
    </row>
    <row r="63" spans="1:33" ht="12.75" x14ac:dyDescent="0.15">
      <c r="A63" s="51">
        <v>61</v>
      </c>
      <c r="B63" s="50">
        <v>169</v>
      </c>
      <c r="C63" s="50">
        <v>148</v>
      </c>
      <c r="D63" s="50">
        <v>134</v>
      </c>
      <c r="E63" s="50">
        <v>116</v>
      </c>
      <c r="F63" s="50">
        <v>110</v>
      </c>
      <c r="G63" s="50">
        <v>110</v>
      </c>
      <c r="H63" s="50">
        <v>110</v>
      </c>
      <c r="I63" s="50">
        <v>110</v>
      </c>
      <c r="J63" s="50">
        <v>110</v>
      </c>
      <c r="K63" s="50">
        <v>110</v>
      </c>
      <c r="L63" s="50">
        <v>110</v>
      </c>
      <c r="M63" s="50">
        <v>110</v>
      </c>
      <c r="N63" s="50" t="s">
        <v>61</v>
      </c>
      <c r="T63" s="51">
        <v>127</v>
      </c>
      <c r="U63" s="50">
        <v>230</v>
      </c>
      <c r="V63" s="50">
        <v>230</v>
      </c>
      <c r="W63" s="50">
        <v>218</v>
      </c>
      <c r="X63" s="50">
        <v>214</v>
      </c>
      <c r="Y63" s="50">
        <v>201</v>
      </c>
      <c r="Z63" s="50">
        <v>192</v>
      </c>
      <c r="AA63" s="50">
        <v>183</v>
      </c>
      <c r="AB63" s="50">
        <v>173</v>
      </c>
      <c r="AC63" s="50">
        <v>166</v>
      </c>
      <c r="AD63" s="50">
        <v>165</v>
      </c>
      <c r="AE63" s="50">
        <v>161</v>
      </c>
      <c r="AF63" s="50">
        <v>158</v>
      </c>
      <c r="AG63" s="50" t="s">
        <v>61</v>
      </c>
    </row>
    <row r="64" spans="1:33" ht="12.75" x14ac:dyDescent="0.15">
      <c r="A64" s="51">
        <v>62</v>
      </c>
      <c r="B64" s="50">
        <v>170</v>
      </c>
      <c r="C64" s="50">
        <v>148</v>
      </c>
      <c r="D64" s="50">
        <v>135</v>
      </c>
      <c r="E64" s="50">
        <v>116</v>
      </c>
      <c r="F64" s="50">
        <v>110</v>
      </c>
      <c r="G64" s="50">
        <v>110</v>
      </c>
      <c r="H64" s="50">
        <v>110</v>
      </c>
      <c r="I64" s="50">
        <v>110</v>
      </c>
      <c r="J64" s="50">
        <v>110</v>
      </c>
      <c r="K64" s="50">
        <v>110</v>
      </c>
      <c r="L64" s="50">
        <v>110</v>
      </c>
      <c r="M64" s="50">
        <v>110</v>
      </c>
      <c r="N64" s="50" t="s">
        <v>61</v>
      </c>
      <c r="T64" s="51">
        <v>128</v>
      </c>
      <c r="U64" s="50">
        <v>230</v>
      </c>
      <c r="V64" s="50">
        <v>230</v>
      </c>
      <c r="W64" s="50">
        <v>220</v>
      </c>
      <c r="X64" s="50">
        <v>216</v>
      </c>
      <c r="Y64" s="50">
        <v>203</v>
      </c>
      <c r="Z64" s="50">
        <v>195</v>
      </c>
      <c r="AA64" s="50">
        <v>186</v>
      </c>
      <c r="AB64" s="50">
        <v>176</v>
      </c>
      <c r="AC64" s="50">
        <v>169</v>
      </c>
      <c r="AD64" s="50">
        <v>168</v>
      </c>
      <c r="AE64" s="50">
        <v>164</v>
      </c>
      <c r="AF64" s="50">
        <v>161</v>
      </c>
      <c r="AG64" s="50" t="s">
        <v>61</v>
      </c>
    </row>
    <row r="65" spans="1:33" ht="12.75" x14ac:dyDescent="0.15">
      <c r="A65" s="51">
        <v>63</v>
      </c>
      <c r="B65" s="50">
        <v>170</v>
      </c>
      <c r="C65" s="50">
        <v>149</v>
      </c>
      <c r="D65" s="50">
        <v>135</v>
      </c>
      <c r="E65" s="50">
        <v>116</v>
      </c>
      <c r="F65" s="50">
        <v>110</v>
      </c>
      <c r="G65" s="50">
        <v>110</v>
      </c>
      <c r="H65" s="50">
        <v>110</v>
      </c>
      <c r="I65" s="50">
        <v>110</v>
      </c>
      <c r="J65" s="50">
        <v>110</v>
      </c>
      <c r="K65" s="50">
        <v>110</v>
      </c>
      <c r="L65" s="50">
        <v>110</v>
      </c>
      <c r="M65" s="50">
        <v>110</v>
      </c>
      <c r="N65" s="50" t="s">
        <v>61</v>
      </c>
      <c r="T65" s="51">
        <v>129</v>
      </c>
      <c r="U65" s="50">
        <v>230</v>
      </c>
      <c r="V65" s="50">
        <v>230</v>
      </c>
      <c r="W65" s="50">
        <v>223</v>
      </c>
      <c r="X65" s="50">
        <v>219</v>
      </c>
      <c r="Y65" s="50">
        <v>205</v>
      </c>
      <c r="Z65" s="50">
        <v>197</v>
      </c>
      <c r="AA65" s="50">
        <v>189</v>
      </c>
      <c r="AB65" s="50">
        <v>178</v>
      </c>
      <c r="AC65" s="50">
        <v>172</v>
      </c>
      <c r="AD65" s="50">
        <v>170</v>
      </c>
      <c r="AE65" s="50">
        <v>167</v>
      </c>
      <c r="AF65" s="50">
        <v>163</v>
      </c>
      <c r="AG65" s="50" t="s">
        <v>61</v>
      </c>
    </row>
    <row r="66" spans="1:33" ht="12.75" x14ac:dyDescent="0.15">
      <c r="A66" s="51">
        <v>64</v>
      </c>
      <c r="B66" s="50">
        <v>170</v>
      </c>
      <c r="C66" s="50">
        <v>149</v>
      </c>
      <c r="D66" s="50">
        <v>135</v>
      </c>
      <c r="E66" s="50">
        <v>117</v>
      </c>
      <c r="F66" s="50">
        <v>110</v>
      </c>
      <c r="G66" s="50">
        <v>110</v>
      </c>
      <c r="H66" s="50">
        <v>110</v>
      </c>
      <c r="I66" s="50">
        <v>110</v>
      </c>
      <c r="J66" s="50">
        <v>110</v>
      </c>
      <c r="K66" s="50">
        <v>110</v>
      </c>
      <c r="L66" s="50">
        <v>110</v>
      </c>
      <c r="M66" s="50">
        <v>110</v>
      </c>
      <c r="N66" s="50" t="s">
        <v>61</v>
      </c>
      <c r="T66" s="51">
        <v>130</v>
      </c>
      <c r="U66" s="50">
        <v>230</v>
      </c>
      <c r="V66" s="50">
        <v>230</v>
      </c>
      <c r="W66" s="50">
        <v>226</v>
      </c>
      <c r="X66" s="50">
        <v>221</v>
      </c>
      <c r="Y66" s="50">
        <v>208</v>
      </c>
      <c r="Z66" s="50">
        <v>200</v>
      </c>
      <c r="AA66" s="50">
        <v>191</v>
      </c>
      <c r="AB66" s="50">
        <v>181</v>
      </c>
      <c r="AC66" s="50">
        <v>174</v>
      </c>
      <c r="AD66" s="50">
        <v>173</v>
      </c>
      <c r="AE66" s="50">
        <v>169</v>
      </c>
      <c r="AF66" s="50">
        <v>166</v>
      </c>
      <c r="AG66" s="50" t="s">
        <v>62</v>
      </c>
    </row>
    <row r="67" spans="1:33" ht="12.75" x14ac:dyDescent="0.15">
      <c r="A67" s="51">
        <v>65</v>
      </c>
      <c r="B67" s="50">
        <v>171</v>
      </c>
      <c r="C67" s="50">
        <v>150</v>
      </c>
      <c r="D67" s="50">
        <v>136</v>
      </c>
      <c r="E67" s="50">
        <v>117</v>
      </c>
      <c r="F67" s="50">
        <v>110</v>
      </c>
      <c r="G67" s="50">
        <v>110</v>
      </c>
      <c r="H67" s="50">
        <v>110</v>
      </c>
      <c r="I67" s="50">
        <v>110</v>
      </c>
      <c r="J67" s="50">
        <v>110</v>
      </c>
      <c r="K67" s="50">
        <v>110</v>
      </c>
      <c r="L67" s="50">
        <v>110</v>
      </c>
      <c r="M67" s="50">
        <v>110</v>
      </c>
      <c r="N67" s="50" t="s">
        <v>61</v>
      </c>
      <c r="T67" s="51">
        <v>131</v>
      </c>
      <c r="U67" s="50">
        <v>230</v>
      </c>
      <c r="V67" s="50">
        <v>230</v>
      </c>
      <c r="W67" s="50">
        <v>228</v>
      </c>
      <c r="X67" s="50">
        <v>224</v>
      </c>
      <c r="Y67" s="50">
        <v>210</v>
      </c>
      <c r="Z67" s="50">
        <v>202</v>
      </c>
      <c r="AA67" s="50">
        <v>194</v>
      </c>
      <c r="AB67" s="50">
        <v>184</v>
      </c>
      <c r="AC67" s="50">
        <v>177</v>
      </c>
      <c r="AD67" s="50">
        <v>176</v>
      </c>
      <c r="AE67" s="50">
        <v>172</v>
      </c>
      <c r="AF67" s="50">
        <v>168</v>
      </c>
      <c r="AG67" s="50" t="s">
        <v>62</v>
      </c>
    </row>
    <row r="68" spans="1:33" ht="12.75" x14ac:dyDescent="0.15">
      <c r="A68" s="51">
        <v>66</v>
      </c>
      <c r="B68" s="50">
        <v>171</v>
      </c>
      <c r="C68" s="50">
        <v>150</v>
      </c>
      <c r="D68" s="50">
        <v>136</v>
      </c>
      <c r="E68" s="50">
        <v>118</v>
      </c>
      <c r="F68" s="50">
        <v>110</v>
      </c>
      <c r="G68" s="50">
        <v>110</v>
      </c>
      <c r="H68" s="50">
        <v>110</v>
      </c>
      <c r="I68" s="50">
        <v>110</v>
      </c>
      <c r="J68" s="50">
        <v>110</v>
      </c>
      <c r="K68" s="50">
        <v>110</v>
      </c>
      <c r="L68" s="50">
        <v>110</v>
      </c>
      <c r="M68" s="50">
        <v>110</v>
      </c>
      <c r="N68" s="50" t="s">
        <v>61</v>
      </c>
      <c r="T68" s="51">
        <v>132</v>
      </c>
      <c r="U68" s="50">
        <v>230</v>
      </c>
      <c r="V68" s="50">
        <v>230</v>
      </c>
      <c r="W68" s="50">
        <v>230</v>
      </c>
      <c r="X68" s="50">
        <v>226</v>
      </c>
      <c r="Y68" s="50">
        <v>213</v>
      </c>
      <c r="Z68" s="50">
        <v>204</v>
      </c>
      <c r="AA68" s="50">
        <v>197</v>
      </c>
      <c r="AB68" s="50">
        <v>186</v>
      </c>
      <c r="AC68" s="50">
        <v>180</v>
      </c>
      <c r="AD68" s="50">
        <v>178</v>
      </c>
      <c r="AE68" s="50">
        <v>175</v>
      </c>
      <c r="AF68" s="50">
        <v>171</v>
      </c>
      <c r="AG68" s="50" t="s">
        <v>62</v>
      </c>
    </row>
    <row r="69" spans="1:33" ht="12.75" x14ac:dyDescent="0.15">
      <c r="A69" s="51">
        <v>67</v>
      </c>
      <c r="B69" s="50">
        <v>171</v>
      </c>
      <c r="C69" s="50">
        <v>150</v>
      </c>
      <c r="D69" s="50">
        <v>137</v>
      </c>
      <c r="E69" s="50">
        <v>118</v>
      </c>
      <c r="F69" s="50">
        <v>110</v>
      </c>
      <c r="G69" s="50">
        <v>110</v>
      </c>
      <c r="H69" s="50">
        <v>110</v>
      </c>
      <c r="I69" s="50">
        <v>110</v>
      </c>
      <c r="J69" s="50">
        <v>110</v>
      </c>
      <c r="K69" s="50">
        <v>110</v>
      </c>
      <c r="L69" s="50">
        <v>110</v>
      </c>
      <c r="M69" s="50">
        <v>110</v>
      </c>
      <c r="N69" s="50" t="s">
        <v>61</v>
      </c>
      <c r="T69" s="51">
        <v>133</v>
      </c>
      <c r="U69" s="50">
        <v>230</v>
      </c>
      <c r="V69" s="50">
        <v>230</v>
      </c>
      <c r="W69" s="50">
        <v>230</v>
      </c>
      <c r="X69" s="50">
        <v>229</v>
      </c>
      <c r="Y69" s="50">
        <v>215</v>
      </c>
      <c r="Z69" s="50">
        <v>206</v>
      </c>
      <c r="AA69" s="50">
        <v>199</v>
      </c>
      <c r="AB69" s="50">
        <v>189</v>
      </c>
      <c r="AC69" s="50">
        <v>183</v>
      </c>
      <c r="AD69" s="50">
        <v>181</v>
      </c>
      <c r="AE69" s="50">
        <v>177</v>
      </c>
      <c r="AF69" s="50">
        <v>174</v>
      </c>
      <c r="AG69" s="50" t="s">
        <v>62</v>
      </c>
    </row>
    <row r="70" spans="1:33" ht="12.75" x14ac:dyDescent="0.15">
      <c r="A70" s="51">
        <v>68</v>
      </c>
      <c r="B70" s="50">
        <v>172</v>
      </c>
      <c r="C70" s="50">
        <v>151</v>
      </c>
      <c r="D70" s="50">
        <v>137</v>
      </c>
      <c r="E70" s="50">
        <v>119</v>
      </c>
      <c r="F70" s="50">
        <v>110</v>
      </c>
      <c r="G70" s="50">
        <v>110</v>
      </c>
      <c r="H70" s="50">
        <v>110</v>
      </c>
      <c r="I70" s="50">
        <v>110</v>
      </c>
      <c r="J70" s="50">
        <v>110</v>
      </c>
      <c r="K70" s="50">
        <v>110</v>
      </c>
      <c r="L70" s="50">
        <v>110</v>
      </c>
      <c r="M70" s="50">
        <v>110</v>
      </c>
      <c r="N70" s="50" t="s">
        <v>61</v>
      </c>
      <c r="T70" s="51">
        <v>134</v>
      </c>
      <c r="U70" s="50">
        <v>230</v>
      </c>
      <c r="V70" s="50">
        <v>230</v>
      </c>
      <c r="W70" s="50">
        <v>230</v>
      </c>
      <c r="X70" s="50">
        <v>230</v>
      </c>
      <c r="Y70" s="50">
        <v>217</v>
      </c>
      <c r="Z70" s="50">
        <v>208</v>
      </c>
      <c r="AA70" s="50">
        <v>202</v>
      </c>
      <c r="AB70" s="50">
        <v>192</v>
      </c>
      <c r="AC70" s="50">
        <v>186</v>
      </c>
      <c r="AD70" s="50">
        <v>184</v>
      </c>
      <c r="AE70" s="50">
        <v>180</v>
      </c>
      <c r="AF70" s="50">
        <v>176</v>
      </c>
      <c r="AG70" s="50" t="s">
        <v>62</v>
      </c>
    </row>
    <row r="71" spans="1:33" ht="12.75" x14ac:dyDescent="0.15">
      <c r="A71" s="51">
        <v>69</v>
      </c>
      <c r="B71" s="50">
        <v>172</v>
      </c>
      <c r="C71" s="50">
        <v>151</v>
      </c>
      <c r="D71" s="50">
        <v>137</v>
      </c>
      <c r="E71" s="50">
        <v>119</v>
      </c>
      <c r="F71" s="50">
        <v>110</v>
      </c>
      <c r="G71" s="50">
        <v>110</v>
      </c>
      <c r="H71" s="50">
        <v>110</v>
      </c>
      <c r="I71" s="50">
        <v>110</v>
      </c>
      <c r="J71" s="50">
        <v>110</v>
      </c>
      <c r="K71" s="50">
        <v>110</v>
      </c>
      <c r="L71" s="50">
        <v>110</v>
      </c>
      <c r="M71" s="50">
        <v>110</v>
      </c>
      <c r="N71" s="50" t="s">
        <v>61</v>
      </c>
      <c r="T71" s="51">
        <v>135</v>
      </c>
      <c r="U71" s="50">
        <v>230</v>
      </c>
      <c r="V71" s="50">
        <v>230</v>
      </c>
      <c r="W71" s="50">
        <v>230</v>
      </c>
      <c r="X71" s="50">
        <v>230</v>
      </c>
      <c r="Y71" s="50">
        <v>220</v>
      </c>
      <c r="Z71" s="50">
        <v>211</v>
      </c>
      <c r="AA71" s="50">
        <v>204</v>
      </c>
      <c r="AB71" s="50">
        <v>194</v>
      </c>
      <c r="AC71" s="50">
        <v>189</v>
      </c>
      <c r="AD71" s="50">
        <v>186</v>
      </c>
      <c r="AE71" s="50">
        <v>183</v>
      </c>
      <c r="AF71" s="50">
        <v>179</v>
      </c>
      <c r="AG71" s="50" t="s">
        <v>62</v>
      </c>
    </row>
    <row r="72" spans="1:33" ht="12.75" x14ac:dyDescent="0.15">
      <c r="A72" s="51">
        <v>70</v>
      </c>
      <c r="B72" s="50">
        <v>172</v>
      </c>
      <c r="C72" s="50">
        <v>151</v>
      </c>
      <c r="D72" s="50">
        <v>138</v>
      </c>
      <c r="E72" s="50">
        <v>119</v>
      </c>
      <c r="F72" s="50">
        <v>110</v>
      </c>
      <c r="G72" s="50">
        <v>110</v>
      </c>
      <c r="H72" s="50">
        <v>110</v>
      </c>
      <c r="I72" s="50">
        <v>110</v>
      </c>
      <c r="J72" s="50">
        <v>110</v>
      </c>
      <c r="K72" s="50">
        <v>110</v>
      </c>
      <c r="L72" s="50">
        <v>110</v>
      </c>
      <c r="M72" s="50">
        <v>110</v>
      </c>
      <c r="N72" s="50" t="s">
        <v>61</v>
      </c>
      <c r="T72" s="51">
        <v>136</v>
      </c>
      <c r="U72" s="50">
        <v>230</v>
      </c>
      <c r="V72" s="50">
        <v>230</v>
      </c>
      <c r="W72" s="50">
        <v>230</v>
      </c>
      <c r="X72" s="50">
        <v>230</v>
      </c>
      <c r="Y72" s="50">
        <v>222</v>
      </c>
      <c r="Z72" s="50">
        <v>213</v>
      </c>
      <c r="AA72" s="50">
        <v>207</v>
      </c>
      <c r="AB72" s="50">
        <v>197</v>
      </c>
      <c r="AC72" s="50">
        <v>191</v>
      </c>
      <c r="AD72" s="50">
        <v>189</v>
      </c>
      <c r="AE72" s="50">
        <v>185</v>
      </c>
      <c r="AF72" s="50">
        <v>181</v>
      </c>
      <c r="AG72" s="50" t="s">
        <v>63</v>
      </c>
    </row>
    <row r="73" spans="1:33" ht="12.75" x14ac:dyDescent="0.15">
      <c r="A73" s="51">
        <v>71</v>
      </c>
      <c r="B73" s="50">
        <v>173</v>
      </c>
      <c r="C73" s="50">
        <v>152</v>
      </c>
      <c r="D73" s="50">
        <v>138</v>
      </c>
      <c r="E73" s="50">
        <v>120</v>
      </c>
      <c r="F73" s="50">
        <v>110</v>
      </c>
      <c r="G73" s="50">
        <v>110</v>
      </c>
      <c r="H73" s="50">
        <v>110</v>
      </c>
      <c r="I73" s="50">
        <v>110</v>
      </c>
      <c r="J73" s="50">
        <v>110</v>
      </c>
      <c r="K73" s="50">
        <v>110</v>
      </c>
      <c r="L73" s="50">
        <v>110</v>
      </c>
      <c r="M73" s="50">
        <v>110</v>
      </c>
      <c r="N73" s="50" t="s">
        <v>61</v>
      </c>
      <c r="T73" s="51">
        <v>137</v>
      </c>
      <c r="U73" s="50">
        <v>230</v>
      </c>
      <c r="V73" s="50">
        <v>230</v>
      </c>
      <c r="W73" s="50">
        <v>230</v>
      </c>
      <c r="X73" s="50">
        <v>230</v>
      </c>
      <c r="Y73" s="50">
        <v>225</v>
      </c>
      <c r="Z73" s="50">
        <v>215</v>
      </c>
      <c r="AA73" s="50">
        <v>209</v>
      </c>
      <c r="AB73" s="50">
        <v>199</v>
      </c>
      <c r="AC73" s="50">
        <v>194</v>
      </c>
      <c r="AD73" s="50">
        <v>191</v>
      </c>
      <c r="AE73" s="50">
        <v>188</v>
      </c>
      <c r="AF73" s="50">
        <v>184</v>
      </c>
      <c r="AG73" s="50" t="s">
        <v>64</v>
      </c>
    </row>
    <row r="74" spans="1:33" ht="12.75" x14ac:dyDescent="0.15">
      <c r="A74" s="51">
        <v>72</v>
      </c>
      <c r="B74" s="50">
        <v>173</v>
      </c>
      <c r="C74" s="50">
        <v>152</v>
      </c>
      <c r="D74" s="50">
        <v>138</v>
      </c>
      <c r="E74" s="50">
        <v>120</v>
      </c>
      <c r="F74" s="50">
        <v>111</v>
      </c>
      <c r="G74" s="50">
        <v>110</v>
      </c>
      <c r="H74" s="50">
        <v>110</v>
      </c>
      <c r="I74" s="50">
        <v>110</v>
      </c>
      <c r="J74" s="50">
        <v>110</v>
      </c>
      <c r="K74" s="50">
        <v>110</v>
      </c>
      <c r="L74" s="50">
        <v>110</v>
      </c>
      <c r="M74" s="50">
        <v>110</v>
      </c>
      <c r="N74" s="50" t="s">
        <v>61</v>
      </c>
      <c r="T74" s="51">
        <v>138</v>
      </c>
      <c r="U74" s="50">
        <v>230</v>
      </c>
      <c r="V74" s="50">
        <v>230</v>
      </c>
      <c r="W74" s="50">
        <v>230</v>
      </c>
      <c r="X74" s="50">
        <v>230</v>
      </c>
      <c r="Y74" s="50">
        <v>227</v>
      </c>
      <c r="Z74" s="50">
        <v>217</v>
      </c>
      <c r="AA74" s="50">
        <v>211</v>
      </c>
      <c r="AB74" s="50">
        <v>202</v>
      </c>
      <c r="AC74" s="50">
        <v>197</v>
      </c>
      <c r="AD74" s="50">
        <v>194</v>
      </c>
      <c r="AE74" s="50">
        <v>191</v>
      </c>
      <c r="AF74" s="50">
        <v>187</v>
      </c>
      <c r="AG74" s="50" t="s">
        <v>64</v>
      </c>
    </row>
    <row r="75" spans="1:33" ht="12.75" x14ac:dyDescent="0.15">
      <c r="A75" s="51">
        <v>73</v>
      </c>
      <c r="B75" s="50">
        <v>173</v>
      </c>
      <c r="C75" s="50">
        <v>153</v>
      </c>
      <c r="D75" s="50">
        <v>139</v>
      </c>
      <c r="E75" s="50">
        <v>121</v>
      </c>
      <c r="F75" s="50">
        <v>111</v>
      </c>
      <c r="G75" s="50">
        <v>110</v>
      </c>
      <c r="H75" s="50">
        <v>110</v>
      </c>
      <c r="I75" s="50">
        <v>110</v>
      </c>
      <c r="J75" s="50">
        <v>110</v>
      </c>
      <c r="K75" s="50">
        <v>110</v>
      </c>
      <c r="L75" s="50">
        <v>110</v>
      </c>
      <c r="M75" s="50">
        <v>110</v>
      </c>
      <c r="N75" s="50" t="s">
        <v>61</v>
      </c>
      <c r="T75" s="51">
        <v>139</v>
      </c>
      <c r="U75" s="50">
        <v>230</v>
      </c>
      <c r="V75" s="50">
        <v>230</v>
      </c>
      <c r="W75" s="50">
        <v>230</v>
      </c>
      <c r="X75" s="50">
        <v>230</v>
      </c>
      <c r="Y75" s="50">
        <v>229</v>
      </c>
      <c r="Z75" s="50">
        <v>219</v>
      </c>
      <c r="AA75" s="50">
        <v>214</v>
      </c>
      <c r="AB75" s="50">
        <v>204</v>
      </c>
      <c r="AC75" s="50">
        <v>200</v>
      </c>
      <c r="AD75" s="50">
        <v>197</v>
      </c>
      <c r="AE75" s="50">
        <v>193</v>
      </c>
      <c r="AF75" s="50">
        <v>189</v>
      </c>
      <c r="AG75" s="50" t="s">
        <v>65</v>
      </c>
    </row>
    <row r="76" spans="1:33" ht="12.75" x14ac:dyDescent="0.15">
      <c r="A76" s="51">
        <v>74</v>
      </c>
      <c r="B76" s="50">
        <v>174</v>
      </c>
      <c r="C76" s="50">
        <v>153</v>
      </c>
      <c r="D76" s="50">
        <v>139</v>
      </c>
      <c r="E76" s="50">
        <v>121</v>
      </c>
      <c r="F76" s="50">
        <v>111</v>
      </c>
      <c r="G76" s="50">
        <v>110</v>
      </c>
      <c r="H76" s="50">
        <v>110</v>
      </c>
      <c r="I76" s="50">
        <v>110</v>
      </c>
      <c r="J76" s="50">
        <v>110</v>
      </c>
      <c r="K76" s="50">
        <v>110</v>
      </c>
      <c r="L76" s="50">
        <v>110</v>
      </c>
      <c r="M76" s="50">
        <v>110</v>
      </c>
      <c r="N76" s="50" t="s">
        <v>61</v>
      </c>
      <c r="T76" s="51">
        <v>140</v>
      </c>
      <c r="U76" s="50">
        <v>230</v>
      </c>
      <c r="V76" s="50">
        <v>230</v>
      </c>
      <c r="W76" s="50">
        <v>230</v>
      </c>
      <c r="X76" s="50">
        <v>230</v>
      </c>
      <c r="Y76" s="50">
        <v>230</v>
      </c>
      <c r="Z76" s="50">
        <v>222</v>
      </c>
      <c r="AA76" s="50">
        <v>216</v>
      </c>
      <c r="AB76" s="50">
        <v>207</v>
      </c>
      <c r="AC76" s="50">
        <v>203</v>
      </c>
      <c r="AD76" s="50">
        <v>199</v>
      </c>
      <c r="AE76" s="50">
        <v>196</v>
      </c>
      <c r="AF76" s="50">
        <v>192</v>
      </c>
      <c r="AG76" s="50" t="s">
        <v>66</v>
      </c>
    </row>
    <row r="77" spans="1:33" ht="12.75" x14ac:dyDescent="0.15">
      <c r="A77" s="51">
        <v>75</v>
      </c>
      <c r="B77" s="50">
        <v>174</v>
      </c>
      <c r="C77" s="50">
        <v>153</v>
      </c>
      <c r="D77" s="50">
        <v>140</v>
      </c>
      <c r="E77" s="50">
        <v>121</v>
      </c>
      <c r="F77" s="50">
        <v>112</v>
      </c>
      <c r="G77" s="50">
        <v>110</v>
      </c>
      <c r="H77" s="50">
        <v>110</v>
      </c>
      <c r="I77" s="50">
        <v>110</v>
      </c>
      <c r="J77" s="50">
        <v>110</v>
      </c>
      <c r="K77" s="50">
        <v>110</v>
      </c>
      <c r="L77" s="50">
        <v>110</v>
      </c>
      <c r="M77" s="50">
        <v>110</v>
      </c>
      <c r="N77" s="50" t="s">
        <v>61</v>
      </c>
      <c r="T77" s="51">
        <v>141</v>
      </c>
      <c r="U77" s="50">
        <v>230</v>
      </c>
      <c r="V77" s="50">
        <v>230</v>
      </c>
      <c r="W77" s="50">
        <v>230</v>
      </c>
      <c r="X77" s="50">
        <v>230</v>
      </c>
      <c r="Y77" s="50">
        <v>230</v>
      </c>
      <c r="Z77" s="50">
        <v>224</v>
      </c>
      <c r="AA77" s="50">
        <v>218</v>
      </c>
      <c r="AB77" s="50">
        <v>209</v>
      </c>
      <c r="AC77" s="50">
        <v>205</v>
      </c>
      <c r="AD77" s="50">
        <v>202</v>
      </c>
      <c r="AE77" s="50">
        <v>199</v>
      </c>
      <c r="AF77" s="50">
        <v>194</v>
      </c>
      <c r="AG77" s="50" t="s">
        <v>66</v>
      </c>
    </row>
    <row r="78" spans="1:33" ht="12.75" x14ac:dyDescent="0.15">
      <c r="A78" s="51">
        <v>76</v>
      </c>
      <c r="B78" s="50">
        <v>174</v>
      </c>
      <c r="C78" s="50">
        <v>154</v>
      </c>
      <c r="D78" s="50">
        <v>140</v>
      </c>
      <c r="E78" s="50">
        <v>122</v>
      </c>
      <c r="F78" s="50">
        <v>112</v>
      </c>
      <c r="G78" s="50">
        <v>110</v>
      </c>
      <c r="H78" s="50">
        <v>110</v>
      </c>
      <c r="I78" s="50">
        <v>110</v>
      </c>
      <c r="J78" s="50">
        <v>110</v>
      </c>
      <c r="K78" s="50">
        <v>110</v>
      </c>
      <c r="L78" s="50">
        <v>110</v>
      </c>
      <c r="M78" s="50">
        <v>110</v>
      </c>
      <c r="N78" s="50" t="s">
        <v>61</v>
      </c>
      <c r="T78" s="51">
        <v>142</v>
      </c>
      <c r="U78" s="50">
        <v>230</v>
      </c>
      <c r="V78" s="50">
        <v>230</v>
      </c>
      <c r="W78" s="50">
        <v>230</v>
      </c>
      <c r="X78" s="50">
        <v>230</v>
      </c>
      <c r="Y78" s="50">
        <v>230</v>
      </c>
      <c r="Z78" s="50">
        <v>226</v>
      </c>
      <c r="AA78" s="50">
        <v>221</v>
      </c>
      <c r="AB78" s="50">
        <v>211</v>
      </c>
      <c r="AC78" s="50">
        <v>208</v>
      </c>
      <c r="AD78" s="50">
        <v>204</v>
      </c>
      <c r="AE78" s="50">
        <v>201</v>
      </c>
      <c r="AF78" s="50">
        <v>197</v>
      </c>
      <c r="AG78" s="50" t="s">
        <v>66</v>
      </c>
    </row>
    <row r="79" spans="1:33" ht="12.75" x14ac:dyDescent="0.15">
      <c r="A79" s="51">
        <v>77</v>
      </c>
      <c r="B79" s="50">
        <v>175</v>
      </c>
      <c r="C79" s="50">
        <v>154</v>
      </c>
      <c r="D79" s="50">
        <v>140</v>
      </c>
      <c r="E79" s="50">
        <v>122</v>
      </c>
      <c r="F79" s="50">
        <v>113</v>
      </c>
      <c r="G79" s="50">
        <v>110</v>
      </c>
      <c r="H79" s="50">
        <v>110</v>
      </c>
      <c r="I79" s="50">
        <v>110</v>
      </c>
      <c r="J79" s="50">
        <v>110</v>
      </c>
      <c r="K79" s="50">
        <v>110</v>
      </c>
      <c r="L79" s="50">
        <v>110</v>
      </c>
      <c r="M79" s="50">
        <v>110</v>
      </c>
      <c r="N79" s="50" t="s">
        <v>61</v>
      </c>
      <c r="T79" s="51">
        <v>143</v>
      </c>
      <c r="U79" s="50">
        <v>230</v>
      </c>
      <c r="V79" s="50">
        <v>230</v>
      </c>
      <c r="W79" s="50">
        <v>230</v>
      </c>
      <c r="X79" s="50">
        <v>230</v>
      </c>
      <c r="Y79" s="50">
        <v>230</v>
      </c>
      <c r="Z79" s="50">
        <v>228</v>
      </c>
      <c r="AA79" s="50">
        <v>223</v>
      </c>
      <c r="AB79" s="50">
        <v>214</v>
      </c>
      <c r="AC79" s="50">
        <v>211</v>
      </c>
      <c r="AD79" s="50">
        <v>207</v>
      </c>
      <c r="AE79" s="50">
        <v>204</v>
      </c>
      <c r="AF79" s="50">
        <v>200</v>
      </c>
      <c r="AG79" s="50" t="s">
        <v>67</v>
      </c>
    </row>
    <row r="80" spans="1:33" ht="12.75" x14ac:dyDescent="0.15">
      <c r="A80" s="51">
        <v>78</v>
      </c>
      <c r="B80" s="50">
        <v>175</v>
      </c>
      <c r="C80" s="50">
        <v>154</v>
      </c>
      <c r="D80" s="50">
        <v>141</v>
      </c>
      <c r="E80" s="50">
        <v>123</v>
      </c>
      <c r="F80" s="50">
        <v>113</v>
      </c>
      <c r="G80" s="50">
        <v>110</v>
      </c>
      <c r="H80" s="50">
        <v>110</v>
      </c>
      <c r="I80" s="50">
        <v>110</v>
      </c>
      <c r="J80" s="50">
        <v>110</v>
      </c>
      <c r="K80" s="50">
        <v>110</v>
      </c>
      <c r="L80" s="50">
        <v>110</v>
      </c>
      <c r="M80" s="50">
        <v>110</v>
      </c>
      <c r="N80" s="50" t="s">
        <v>61</v>
      </c>
      <c r="T80" s="51">
        <v>144</v>
      </c>
      <c r="U80" s="50">
        <v>230</v>
      </c>
      <c r="V80" s="50">
        <v>230</v>
      </c>
      <c r="W80" s="50">
        <v>230</v>
      </c>
      <c r="X80" s="50">
        <v>230</v>
      </c>
      <c r="Y80" s="50">
        <v>230</v>
      </c>
      <c r="Z80" s="50">
        <v>230</v>
      </c>
      <c r="AA80" s="50">
        <v>226</v>
      </c>
      <c r="AB80" s="50">
        <v>216</v>
      </c>
      <c r="AC80" s="50">
        <v>213</v>
      </c>
      <c r="AD80" s="50">
        <v>209</v>
      </c>
      <c r="AE80" s="50">
        <v>206</v>
      </c>
      <c r="AF80" s="50">
        <v>202</v>
      </c>
      <c r="AG80" s="50" t="s">
        <v>68</v>
      </c>
    </row>
    <row r="81" spans="1:33" ht="12.75" x14ac:dyDescent="0.15">
      <c r="A81" s="51">
        <v>79</v>
      </c>
      <c r="B81" s="50">
        <v>175</v>
      </c>
      <c r="C81" s="50">
        <v>155</v>
      </c>
      <c r="D81" s="50">
        <v>141</v>
      </c>
      <c r="E81" s="50">
        <v>123</v>
      </c>
      <c r="F81" s="50">
        <v>113</v>
      </c>
      <c r="G81" s="50">
        <v>110</v>
      </c>
      <c r="H81" s="50">
        <v>110</v>
      </c>
      <c r="I81" s="50">
        <v>110</v>
      </c>
      <c r="J81" s="50">
        <v>110</v>
      </c>
      <c r="K81" s="50">
        <v>110</v>
      </c>
      <c r="L81" s="50">
        <v>110</v>
      </c>
      <c r="M81" s="50">
        <v>110</v>
      </c>
      <c r="N81" s="50" t="s">
        <v>61</v>
      </c>
      <c r="T81" s="51">
        <v>145</v>
      </c>
      <c r="U81" s="50">
        <v>230</v>
      </c>
      <c r="V81" s="50">
        <v>230</v>
      </c>
      <c r="W81" s="50">
        <v>230</v>
      </c>
      <c r="X81" s="50">
        <v>230</v>
      </c>
      <c r="Y81" s="50">
        <v>230</v>
      </c>
      <c r="Z81" s="50">
        <v>230</v>
      </c>
      <c r="AA81" s="50">
        <v>228</v>
      </c>
      <c r="AB81" s="50">
        <v>219</v>
      </c>
      <c r="AC81" s="50">
        <v>216</v>
      </c>
      <c r="AD81" s="50">
        <v>212</v>
      </c>
      <c r="AE81" s="50">
        <v>209</v>
      </c>
      <c r="AF81" s="50">
        <v>204</v>
      </c>
      <c r="AG81" s="50" t="s">
        <v>68</v>
      </c>
    </row>
    <row r="82" spans="1:33" ht="12.75" x14ac:dyDescent="0.15">
      <c r="A82" s="51">
        <v>80</v>
      </c>
      <c r="B82" s="50">
        <v>176</v>
      </c>
      <c r="C82" s="50">
        <v>155</v>
      </c>
      <c r="D82" s="50">
        <v>141</v>
      </c>
      <c r="E82" s="50">
        <v>124</v>
      </c>
      <c r="F82" s="50">
        <v>114</v>
      </c>
      <c r="G82" s="50">
        <v>110</v>
      </c>
      <c r="H82" s="50">
        <v>110</v>
      </c>
      <c r="I82" s="50">
        <v>110</v>
      </c>
      <c r="J82" s="50">
        <v>110</v>
      </c>
      <c r="K82" s="50">
        <v>110</v>
      </c>
      <c r="L82" s="50">
        <v>110</v>
      </c>
      <c r="M82" s="50">
        <v>110</v>
      </c>
      <c r="N82" s="50" t="s">
        <v>61</v>
      </c>
      <c r="T82" s="51">
        <v>146</v>
      </c>
      <c r="U82" s="50">
        <v>230</v>
      </c>
      <c r="V82" s="50">
        <v>230</v>
      </c>
      <c r="W82" s="50">
        <v>230</v>
      </c>
      <c r="X82" s="50">
        <v>230</v>
      </c>
      <c r="Y82" s="50">
        <v>230</v>
      </c>
      <c r="Z82" s="50">
        <v>230</v>
      </c>
      <c r="AA82" s="50">
        <v>230</v>
      </c>
      <c r="AB82" s="50">
        <v>221</v>
      </c>
      <c r="AC82" s="50">
        <v>219</v>
      </c>
      <c r="AD82" s="50">
        <v>214</v>
      </c>
      <c r="AE82" s="50">
        <v>211</v>
      </c>
      <c r="AF82" s="50">
        <v>207</v>
      </c>
      <c r="AG82" s="50" t="s">
        <v>68</v>
      </c>
    </row>
    <row r="83" spans="1:33" ht="12.75" x14ac:dyDescent="0.15">
      <c r="A83" s="51">
        <v>81</v>
      </c>
      <c r="B83" s="50">
        <v>176</v>
      </c>
      <c r="C83" s="50">
        <v>156</v>
      </c>
      <c r="D83" s="50">
        <v>142</v>
      </c>
      <c r="E83" s="50">
        <v>124</v>
      </c>
      <c r="F83" s="50">
        <v>114</v>
      </c>
      <c r="G83" s="50">
        <v>110</v>
      </c>
      <c r="H83" s="50">
        <v>110</v>
      </c>
      <c r="I83" s="50">
        <v>110</v>
      </c>
      <c r="J83" s="50">
        <v>110</v>
      </c>
      <c r="K83" s="50">
        <v>110</v>
      </c>
      <c r="L83" s="50">
        <v>110</v>
      </c>
      <c r="M83" s="50">
        <v>110</v>
      </c>
      <c r="N83" s="50" t="s">
        <v>61</v>
      </c>
      <c r="T83" s="51">
        <v>147</v>
      </c>
      <c r="U83" s="50">
        <v>230</v>
      </c>
      <c r="V83" s="50">
        <v>230</v>
      </c>
      <c r="W83" s="50">
        <v>230</v>
      </c>
      <c r="X83" s="50">
        <v>230</v>
      </c>
      <c r="Y83" s="50">
        <v>230</v>
      </c>
      <c r="Z83" s="50">
        <v>230</v>
      </c>
      <c r="AA83" s="50">
        <v>230</v>
      </c>
      <c r="AB83" s="50">
        <v>223</v>
      </c>
      <c r="AC83" s="50">
        <v>222</v>
      </c>
      <c r="AD83" s="50">
        <v>217</v>
      </c>
      <c r="AE83" s="50">
        <v>214</v>
      </c>
      <c r="AF83" s="50">
        <v>209</v>
      </c>
      <c r="AG83" s="50" t="s">
        <v>68</v>
      </c>
    </row>
    <row r="84" spans="1:33" ht="12.75" x14ac:dyDescent="0.15">
      <c r="A84" s="51">
        <v>82</v>
      </c>
      <c r="B84" s="50">
        <v>176</v>
      </c>
      <c r="C84" s="50">
        <v>156</v>
      </c>
      <c r="D84" s="50">
        <v>142</v>
      </c>
      <c r="E84" s="50">
        <v>124</v>
      </c>
      <c r="F84" s="50">
        <v>115</v>
      </c>
      <c r="G84" s="50">
        <v>110</v>
      </c>
      <c r="H84" s="50">
        <v>110</v>
      </c>
      <c r="I84" s="50">
        <v>110</v>
      </c>
      <c r="J84" s="50">
        <v>110</v>
      </c>
      <c r="K84" s="50">
        <v>110</v>
      </c>
      <c r="L84" s="50">
        <v>110</v>
      </c>
      <c r="M84" s="50">
        <v>110</v>
      </c>
      <c r="N84" s="50" t="s">
        <v>61</v>
      </c>
      <c r="T84" s="51">
        <v>148</v>
      </c>
      <c r="U84" s="50">
        <v>230</v>
      </c>
      <c r="V84" s="50">
        <v>230</v>
      </c>
      <c r="W84" s="50">
        <v>230</v>
      </c>
      <c r="X84" s="50">
        <v>230</v>
      </c>
      <c r="Y84" s="50">
        <v>230</v>
      </c>
      <c r="Z84" s="50">
        <v>230</v>
      </c>
      <c r="AA84" s="50">
        <v>230</v>
      </c>
      <c r="AB84" s="50">
        <v>226</v>
      </c>
      <c r="AC84" s="50">
        <v>224</v>
      </c>
      <c r="AD84" s="50">
        <v>219</v>
      </c>
      <c r="AE84" s="50">
        <v>216</v>
      </c>
      <c r="AF84" s="50">
        <v>212</v>
      </c>
      <c r="AG84" s="50" t="s">
        <v>69</v>
      </c>
    </row>
    <row r="85" spans="1:33" ht="12.75" x14ac:dyDescent="0.15">
      <c r="A85" s="51">
        <v>83</v>
      </c>
      <c r="B85" s="50">
        <v>177</v>
      </c>
      <c r="C85" s="50">
        <v>156</v>
      </c>
      <c r="D85" s="50">
        <v>142</v>
      </c>
      <c r="E85" s="50">
        <v>125</v>
      </c>
      <c r="F85" s="50">
        <v>115</v>
      </c>
      <c r="G85" s="50">
        <v>110</v>
      </c>
      <c r="H85" s="50">
        <v>110</v>
      </c>
      <c r="I85" s="50">
        <v>110</v>
      </c>
      <c r="J85" s="50">
        <v>110</v>
      </c>
      <c r="K85" s="50">
        <v>110</v>
      </c>
      <c r="L85" s="50">
        <v>110</v>
      </c>
      <c r="M85" s="50">
        <v>110</v>
      </c>
      <c r="N85" s="50" t="s">
        <v>61</v>
      </c>
      <c r="T85" s="51">
        <v>149</v>
      </c>
      <c r="U85" s="50">
        <v>230</v>
      </c>
      <c r="V85" s="50">
        <v>230</v>
      </c>
      <c r="W85" s="50">
        <v>230</v>
      </c>
      <c r="X85" s="50">
        <v>230</v>
      </c>
      <c r="Y85" s="50">
        <v>230</v>
      </c>
      <c r="Z85" s="50">
        <v>230</v>
      </c>
      <c r="AA85" s="50">
        <v>230</v>
      </c>
      <c r="AB85" s="50">
        <v>228</v>
      </c>
      <c r="AC85" s="50">
        <v>227</v>
      </c>
      <c r="AD85" s="50">
        <v>222</v>
      </c>
      <c r="AE85" s="50">
        <v>219</v>
      </c>
      <c r="AF85" s="50">
        <v>214</v>
      </c>
      <c r="AG85" s="50" t="s">
        <v>70</v>
      </c>
    </row>
    <row r="86" spans="1:33" ht="12.75" x14ac:dyDescent="0.15">
      <c r="A86" s="51">
        <v>84</v>
      </c>
      <c r="B86" s="50">
        <v>177</v>
      </c>
      <c r="C86" s="50">
        <v>157</v>
      </c>
      <c r="D86" s="50">
        <v>143</v>
      </c>
      <c r="E86" s="50">
        <v>125</v>
      </c>
      <c r="F86" s="50">
        <v>115</v>
      </c>
      <c r="G86" s="50">
        <v>110</v>
      </c>
      <c r="H86" s="50">
        <v>110</v>
      </c>
      <c r="I86" s="50">
        <v>110</v>
      </c>
      <c r="J86" s="50">
        <v>110</v>
      </c>
      <c r="K86" s="50">
        <v>110</v>
      </c>
      <c r="L86" s="50">
        <v>110</v>
      </c>
      <c r="M86" s="50">
        <v>110</v>
      </c>
      <c r="N86" s="50" t="s">
        <v>61</v>
      </c>
      <c r="T86" s="51">
        <v>150</v>
      </c>
      <c r="U86" s="50">
        <v>230</v>
      </c>
      <c r="V86" s="50">
        <v>230</v>
      </c>
      <c r="W86" s="50">
        <v>230</v>
      </c>
      <c r="X86" s="50">
        <v>230</v>
      </c>
      <c r="Y86" s="50">
        <v>230</v>
      </c>
      <c r="Z86" s="50">
        <v>230</v>
      </c>
      <c r="AA86" s="50">
        <v>230</v>
      </c>
      <c r="AB86" s="50">
        <v>230</v>
      </c>
      <c r="AC86" s="50">
        <v>230</v>
      </c>
      <c r="AD86" s="50">
        <v>224</v>
      </c>
      <c r="AE86" s="50">
        <v>221</v>
      </c>
      <c r="AF86" s="50">
        <v>216</v>
      </c>
      <c r="AG86" s="50" t="s">
        <v>70</v>
      </c>
    </row>
    <row r="87" spans="1:33" ht="12.75" x14ac:dyDescent="0.15">
      <c r="A87" s="51">
        <v>85</v>
      </c>
      <c r="B87" s="50">
        <v>177</v>
      </c>
      <c r="C87" s="50">
        <v>157</v>
      </c>
      <c r="D87" s="50">
        <v>143</v>
      </c>
      <c r="E87" s="50">
        <v>126</v>
      </c>
      <c r="F87" s="50">
        <v>116</v>
      </c>
      <c r="G87" s="50">
        <v>110</v>
      </c>
      <c r="H87" s="50">
        <v>110</v>
      </c>
      <c r="I87" s="50">
        <v>110</v>
      </c>
      <c r="J87" s="50">
        <v>110</v>
      </c>
      <c r="K87" s="50">
        <v>110</v>
      </c>
      <c r="L87" s="50">
        <v>110</v>
      </c>
      <c r="M87" s="50">
        <v>110</v>
      </c>
      <c r="N87" s="50" t="s">
        <v>61</v>
      </c>
      <c r="T87" s="51">
        <v>151</v>
      </c>
      <c r="U87" s="50">
        <v>230</v>
      </c>
      <c r="V87" s="50">
        <v>230</v>
      </c>
      <c r="W87" s="50">
        <v>230</v>
      </c>
      <c r="X87" s="50">
        <v>230</v>
      </c>
      <c r="Y87" s="50">
        <v>230</v>
      </c>
      <c r="Z87" s="50">
        <v>230</v>
      </c>
      <c r="AA87" s="50">
        <v>230</v>
      </c>
      <c r="AB87" s="50">
        <v>230</v>
      </c>
      <c r="AC87" s="50">
        <v>230</v>
      </c>
      <c r="AD87" s="50">
        <v>227</v>
      </c>
      <c r="AE87" s="50">
        <v>224</v>
      </c>
      <c r="AF87" s="50">
        <v>219</v>
      </c>
      <c r="AG87" s="50" t="s">
        <v>70</v>
      </c>
    </row>
    <row r="88" spans="1:33" ht="12.75" x14ac:dyDescent="0.15">
      <c r="A88" s="51">
        <v>86</v>
      </c>
      <c r="B88" s="50">
        <v>178</v>
      </c>
      <c r="C88" s="50">
        <v>157</v>
      </c>
      <c r="D88" s="50">
        <v>144</v>
      </c>
      <c r="E88" s="50">
        <v>126</v>
      </c>
      <c r="F88" s="50">
        <v>116</v>
      </c>
      <c r="G88" s="50">
        <v>110</v>
      </c>
      <c r="H88" s="50">
        <v>110</v>
      </c>
      <c r="I88" s="50">
        <v>110</v>
      </c>
      <c r="J88" s="50">
        <v>110</v>
      </c>
      <c r="K88" s="50">
        <v>110</v>
      </c>
      <c r="L88" s="50">
        <v>110</v>
      </c>
      <c r="M88" s="50">
        <v>110</v>
      </c>
      <c r="N88" s="50" t="s">
        <v>61</v>
      </c>
      <c r="T88" s="51">
        <v>152</v>
      </c>
      <c r="U88" s="50">
        <v>230</v>
      </c>
      <c r="V88" s="50">
        <v>230</v>
      </c>
      <c r="W88" s="50">
        <v>230</v>
      </c>
      <c r="X88" s="50">
        <v>230</v>
      </c>
      <c r="Y88" s="50">
        <v>230</v>
      </c>
      <c r="Z88" s="50">
        <v>230</v>
      </c>
      <c r="AA88" s="50">
        <v>230</v>
      </c>
      <c r="AB88" s="50">
        <v>230</v>
      </c>
      <c r="AC88" s="50">
        <v>230</v>
      </c>
      <c r="AD88" s="50">
        <v>229</v>
      </c>
      <c r="AE88" s="50">
        <v>226</v>
      </c>
      <c r="AF88" s="50">
        <v>221</v>
      </c>
      <c r="AG88" s="50" t="s">
        <v>70</v>
      </c>
    </row>
    <row r="89" spans="1:33" ht="12.75" x14ac:dyDescent="0.15">
      <c r="A89" s="51">
        <v>87</v>
      </c>
      <c r="B89" s="50">
        <v>178</v>
      </c>
      <c r="C89" s="50">
        <v>158</v>
      </c>
      <c r="D89" s="50">
        <v>144</v>
      </c>
      <c r="E89" s="50">
        <v>127</v>
      </c>
      <c r="F89" s="50">
        <v>117</v>
      </c>
      <c r="G89" s="50">
        <v>110</v>
      </c>
      <c r="H89" s="50">
        <v>110</v>
      </c>
      <c r="I89" s="50">
        <v>110</v>
      </c>
      <c r="J89" s="50">
        <v>110</v>
      </c>
      <c r="K89" s="50">
        <v>110</v>
      </c>
      <c r="L89" s="50">
        <v>110</v>
      </c>
      <c r="M89" s="50">
        <v>110</v>
      </c>
      <c r="N89" s="50" t="s">
        <v>61</v>
      </c>
      <c r="T89" s="51">
        <v>153</v>
      </c>
      <c r="U89" s="50">
        <v>230</v>
      </c>
      <c r="V89" s="50">
        <v>230</v>
      </c>
      <c r="W89" s="50">
        <v>230</v>
      </c>
      <c r="X89" s="50">
        <v>230</v>
      </c>
      <c r="Y89" s="50">
        <v>230</v>
      </c>
      <c r="Z89" s="50">
        <v>230</v>
      </c>
      <c r="AA89" s="50">
        <v>230</v>
      </c>
      <c r="AB89" s="50">
        <v>230</v>
      </c>
      <c r="AC89" s="50">
        <v>230</v>
      </c>
      <c r="AD89" s="50">
        <v>230</v>
      </c>
      <c r="AE89" s="50">
        <v>229</v>
      </c>
      <c r="AF89" s="50">
        <v>224</v>
      </c>
      <c r="AG89" s="50" t="s">
        <v>70</v>
      </c>
    </row>
    <row r="90" spans="1:33" ht="12.75" x14ac:dyDescent="0.15">
      <c r="A90" s="51">
        <v>88</v>
      </c>
      <c r="B90" s="50">
        <v>178</v>
      </c>
      <c r="C90" s="50">
        <v>158</v>
      </c>
      <c r="D90" s="50">
        <v>144</v>
      </c>
      <c r="E90" s="50">
        <v>127</v>
      </c>
      <c r="F90" s="50">
        <v>117</v>
      </c>
      <c r="G90" s="50">
        <v>111</v>
      </c>
      <c r="H90" s="50">
        <v>110</v>
      </c>
      <c r="I90" s="50">
        <v>110</v>
      </c>
      <c r="J90" s="50">
        <v>110</v>
      </c>
      <c r="K90" s="50">
        <v>110</v>
      </c>
      <c r="L90" s="50">
        <v>110</v>
      </c>
      <c r="M90" s="50">
        <v>110</v>
      </c>
      <c r="N90" s="50" t="s">
        <v>61</v>
      </c>
      <c r="T90" s="51">
        <v>154</v>
      </c>
      <c r="U90" s="50">
        <v>230</v>
      </c>
      <c r="V90" s="50">
        <v>230</v>
      </c>
      <c r="W90" s="50">
        <v>230</v>
      </c>
      <c r="X90" s="50">
        <v>230</v>
      </c>
      <c r="Y90" s="50">
        <v>230</v>
      </c>
      <c r="Z90" s="50">
        <v>230</v>
      </c>
      <c r="AA90" s="50">
        <v>230</v>
      </c>
      <c r="AB90" s="50">
        <v>230</v>
      </c>
      <c r="AC90" s="50">
        <v>230</v>
      </c>
      <c r="AD90" s="50">
        <v>230</v>
      </c>
      <c r="AE90" s="50">
        <v>230</v>
      </c>
      <c r="AF90" s="50">
        <v>226</v>
      </c>
      <c r="AG90" s="50" t="s">
        <v>70</v>
      </c>
    </row>
    <row r="91" spans="1:33" ht="12.75" x14ac:dyDescent="0.15">
      <c r="A91" s="51">
        <v>89</v>
      </c>
      <c r="B91" s="50">
        <v>179</v>
      </c>
      <c r="C91" s="50">
        <v>158</v>
      </c>
      <c r="D91" s="50">
        <v>145</v>
      </c>
      <c r="E91" s="50">
        <v>127</v>
      </c>
      <c r="F91" s="50">
        <v>117</v>
      </c>
      <c r="G91" s="50">
        <v>111</v>
      </c>
      <c r="H91" s="50">
        <v>110</v>
      </c>
      <c r="I91" s="50">
        <v>110</v>
      </c>
      <c r="J91" s="50">
        <v>110</v>
      </c>
      <c r="K91" s="50">
        <v>110</v>
      </c>
      <c r="L91" s="50">
        <v>110</v>
      </c>
      <c r="M91" s="50">
        <v>110</v>
      </c>
      <c r="N91" s="50" t="s">
        <v>61</v>
      </c>
      <c r="T91" s="51">
        <v>155</v>
      </c>
      <c r="U91" s="50">
        <v>230</v>
      </c>
      <c r="V91" s="50">
        <v>230</v>
      </c>
      <c r="W91" s="50">
        <v>230</v>
      </c>
      <c r="X91" s="50">
        <v>230</v>
      </c>
      <c r="Y91" s="50">
        <v>230</v>
      </c>
      <c r="Z91" s="50">
        <v>230</v>
      </c>
      <c r="AA91" s="50">
        <v>230</v>
      </c>
      <c r="AB91" s="50">
        <v>230</v>
      </c>
      <c r="AC91" s="50">
        <v>230</v>
      </c>
      <c r="AD91" s="50">
        <v>230</v>
      </c>
      <c r="AE91" s="50">
        <v>230</v>
      </c>
      <c r="AF91" s="50">
        <v>228</v>
      </c>
      <c r="AG91" s="50" t="s">
        <v>70</v>
      </c>
    </row>
    <row r="92" spans="1:33" ht="12.75" x14ac:dyDescent="0.15">
      <c r="A92" s="51">
        <v>90</v>
      </c>
      <c r="B92" s="50">
        <v>179</v>
      </c>
      <c r="C92" s="50">
        <v>159</v>
      </c>
      <c r="D92" s="50">
        <v>145</v>
      </c>
      <c r="E92" s="50">
        <v>128</v>
      </c>
      <c r="F92" s="50">
        <v>118</v>
      </c>
      <c r="G92" s="50">
        <v>111</v>
      </c>
      <c r="H92" s="50">
        <v>110</v>
      </c>
      <c r="I92" s="50">
        <v>110</v>
      </c>
      <c r="J92" s="50">
        <v>110</v>
      </c>
      <c r="K92" s="50">
        <v>110</v>
      </c>
      <c r="L92" s="50">
        <v>110</v>
      </c>
      <c r="M92" s="50">
        <v>110</v>
      </c>
      <c r="N92" s="50" t="s">
        <v>61</v>
      </c>
      <c r="T92" s="51">
        <v>156</v>
      </c>
      <c r="U92" s="50">
        <v>230</v>
      </c>
      <c r="V92" s="50">
        <v>230</v>
      </c>
      <c r="W92" s="50">
        <v>230</v>
      </c>
      <c r="X92" s="50">
        <v>230</v>
      </c>
      <c r="Y92" s="50">
        <v>230</v>
      </c>
      <c r="Z92" s="50">
        <v>230</v>
      </c>
      <c r="AA92" s="50">
        <v>230</v>
      </c>
      <c r="AB92" s="50">
        <v>230</v>
      </c>
      <c r="AC92" s="50">
        <v>230</v>
      </c>
      <c r="AD92" s="50">
        <v>230</v>
      </c>
      <c r="AE92" s="50">
        <v>230</v>
      </c>
      <c r="AF92" s="50">
        <v>230</v>
      </c>
      <c r="AG92" s="50" t="s">
        <v>70</v>
      </c>
    </row>
    <row r="93" spans="1:33" ht="12.75" x14ac:dyDescent="0.15">
      <c r="A93" s="51">
        <v>91</v>
      </c>
      <c r="B93" s="50">
        <v>179</v>
      </c>
      <c r="C93" s="50">
        <v>159</v>
      </c>
      <c r="D93" s="50">
        <v>145</v>
      </c>
      <c r="E93" s="50">
        <v>128</v>
      </c>
      <c r="F93" s="50">
        <v>118</v>
      </c>
      <c r="G93" s="50">
        <v>112</v>
      </c>
      <c r="H93" s="50">
        <v>110</v>
      </c>
      <c r="I93" s="50">
        <v>110</v>
      </c>
      <c r="J93" s="50">
        <v>110</v>
      </c>
      <c r="K93" s="50">
        <v>110</v>
      </c>
      <c r="L93" s="50">
        <v>110</v>
      </c>
      <c r="M93" s="50">
        <v>110</v>
      </c>
      <c r="N93" s="50" t="s">
        <v>61</v>
      </c>
      <c r="T93" s="51">
        <v>157</v>
      </c>
      <c r="U93" s="50">
        <v>230</v>
      </c>
      <c r="V93" s="50">
        <v>230</v>
      </c>
      <c r="W93" s="50">
        <v>230</v>
      </c>
      <c r="X93" s="50">
        <v>230</v>
      </c>
      <c r="Y93" s="50">
        <v>230</v>
      </c>
      <c r="Z93" s="50">
        <v>230</v>
      </c>
      <c r="AA93" s="50">
        <v>230</v>
      </c>
      <c r="AB93" s="50">
        <v>230</v>
      </c>
      <c r="AC93" s="50">
        <v>230</v>
      </c>
      <c r="AD93" s="50">
        <v>230</v>
      </c>
      <c r="AE93" s="50">
        <v>230</v>
      </c>
      <c r="AF93" s="50">
        <v>230</v>
      </c>
      <c r="AG93" s="50" t="s">
        <v>70</v>
      </c>
    </row>
    <row r="94" spans="1:33" ht="12.75" x14ac:dyDescent="0.15">
      <c r="A94" s="51">
        <v>92</v>
      </c>
      <c r="B94" s="50">
        <v>180</v>
      </c>
      <c r="C94" s="50">
        <v>160</v>
      </c>
      <c r="D94" s="50">
        <v>146</v>
      </c>
      <c r="E94" s="50">
        <v>129</v>
      </c>
      <c r="F94" s="50">
        <v>119</v>
      </c>
      <c r="G94" s="50">
        <v>112</v>
      </c>
      <c r="H94" s="50">
        <v>110</v>
      </c>
      <c r="I94" s="50">
        <v>110</v>
      </c>
      <c r="J94" s="50">
        <v>110</v>
      </c>
      <c r="K94" s="50">
        <v>110</v>
      </c>
      <c r="L94" s="50">
        <v>110</v>
      </c>
      <c r="M94" s="50">
        <v>110</v>
      </c>
      <c r="N94" s="50" t="s">
        <v>61</v>
      </c>
      <c r="T94" s="51">
        <v>158</v>
      </c>
      <c r="U94" s="50">
        <v>230</v>
      </c>
      <c r="V94" s="50">
        <v>230</v>
      </c>
      <c r="W94" s="50">
        <v>230</v>
      </c>
      <c r="X94" s="50">
        <v>230</v>
      </c>
      <c r="Y94" s="50">
        <v>230</v>
      </c>
      <c r="Z94" s="50">
        <v>230</v>
      </c>
      <c r="AA94" s="50">
        <v>230</v>
      </c>
      <c r="AB94" s="50">
        <v>230</v>
      </c>
      <c r="AC94" s="50">
        <v>230</v>
      </c>
      <c r="AD94" s="50">
        <v>230</v>
      </c>
      <c r="AE94" s="50">
        <v>230</v>
      </c>
      <c r="AF94" s="50">
        <v>230</v>
      </c>
      <c r="AG94" s="50" t="s">
        <v>70</v>
      </c>
    </row>
    <row r="95" spans="1:33" ht="12.75" x14ac:dyDescent="0.15">
      <c r="A95" s="51">
        <v>93</v>
      </c>
      <c r="B95" s="50">
        <v>180</v>
      </c>
      <c r="C95" s="50">
        <v>160</v>
      </c>
      <c r="D95" s="50">
        <v>146</v>
      </c>
      <c r="E95" s="50">
        <v>129</v>
      </c>
      <c r="F95" s="50">
        <v>119</v>
      </c>
      <c r="G95" s="50">
        <v>113</v>
      </c>
      <c r="H95" s="50">
        <v>110</v>
      </c>
      <c r="I95" s="50">
        <v>110</v>
      </c>
      <c r="J95" s="50">
        <v>110</v>
      </c>
      <c r="K95" s="50">
        <v>110</v>
      </c>
      <c r="L95" s="50">
        <v>110</v>
      </c>
      <c r="M95" s="50">
        <v>110</v>
      </c>
      <c r="N95" s="50" t="s">
        <v>61</v>
      </c>
      <c r="T95" s="51">
        <v>159</v>
      </c>
      <c r="U95" s="50">
        <v>230</v>
      </c>
      <c r="V95" s="50">
        <v>230</v>
      </c>
      <c r="W95" s="50">
        <v>230</v>
      </c>
      <c r="X95" s="50">
        <v>230</v>
      </c>
      <c r="Y95" s="50">
        <v>230</v>
      </c>
      <c r="Z95" s="50">
        <v>230</v>
      </c>
      <c r="AA95" s="50">
        <v>230</v>
      </c>
      <c r="AB95" s="50">
        <v>230</v>
      </c>
      <c r="AC95" s="50">
        <v>230</v>
      </c>
      <c r="AD95" s="50">
        <v>230</v>
      </c>
      <c r="AE95" s="50">
        <v>230</v>
      </c>
      <c r="AF95" s="50">
        <v>230</v>
      </c>
      <c r="AG95" s="50" t="s">
        <v>70</v>
      </c>
    </row>
    <row r="96" spans="1:33" ht="12.75" x14ac:dyDescent="0.15">
      <c r="A96" s="51">
        <v>94</v>
      </c>
      <c r="B96" s="50">
        <v>180</v>
      </c>
      <c r="C96" s="50">
        <v>160</v>
      </c>
      <c r="D96" s="50">
        <v>147</v>
      </c>
      <c r="E96" s="50">
        <v>129</v>
      </c>
      <c r="F96" s="50">
        <v>119</v>
      </c>
      <c r="G96" s="50">
        <v>113</v>
      </c>
      <c r="H96" s="50">
        <v>110</v>
      </c>
      <c r="I96" s="50">
        <v>110</v>
      </c>
      <c r="J96" s="50">
        <v>110</v>
      </c>
      <c r="K96" s="50">
        <v>110</v>
      </c>
      <c r="L96" s="50">
        <v>110</v>
      </c>
      <c r="M96" s="50">
        <v>110</v>
      </c>
      <c r="N96" s="50" t="s">
        <v>61</v>
      </c>
      <c r="T96" s="51">
        <v>160</v>
      </c>
      <c r="U96" s="50">
        <v>230</v>
      </c>
      <c r="V96" s="50">
        <v>230</v>
      </c>
      <c r="W96" s="50">
        <v>230</v>
      </c>
      <c r="X96" s="50">
        <v>230</v>
      </c>
      <c r="Y96" s="50">
        <v>230</v>
      </c>
      <c r="Z96" s="50">
        <v>230</v>
      </c>
      <c r="AA96" s="50">
        <v>230</v>
      </c>
      <c r="AB96" s="50">
        <v>230</v>
      </c>
      <c r="AC96" s="50">
        <v>230</v>
      </c>
      <c r="AD96" s="50">
        <v>230</v>
      </c>
      <c r="AE96" s="50">
        <v>230</v>
      </c>
      <c r="AF96" s="50">
        <v>230</v>
      </c>
      <c r="AG96" s="50" t="s">
        <v>70</v>
      </c>
    </row>
    <row r="97" spans="1:33" ht="12.75" x14ac:dyDescent="0.15">
      <c r="A97" s="51">
        <v>95</v>
      </c>
      <c r="B97" s="50">
        <v>181</v>
      </c>
      <c r="C97" s="50">
        <v>161</v>
      </c>
      <c r="D97" s="50">
        <v>147</v>
      </c>
      <c r="E97" s="50">
        <v>130</v>
      </c>
      <c r="F97" s="50">
        <v>120</v>
      </c>
      <c r="G97" s="50">
        <v>113</v>
      </c>
      <c r="H97" s="50">
        <v>110</v>
      </c>
      <c r="I97" s="50">
        <v>110</v>
      </c>
      <c r="J97" s="50">
        <v>110</v>
      </c>
      <c r="K97" s="50">
        <v>110</v>
      </c>
      <c r="L97" s="50">
        <v>110</v>
      </c>
      <c r="M97" s="50">
        <v>110</v>
      </c>
      <c r="N97" s="50" t="s">
        <v>61</v>
      </c>
      <c r="T97" s="51">
        <v>161</v>
      </c>
      <c r="U97" s="50">
        <v>230</v>
      </c>
      <c r="V97" s="50">
        <v>230</v>
      </c>
      <c r="W97" s="50">
        <v>230</v>
      </c>
      <c r="X97" s="50">
        <v>230</v>
      </c>
      <c r="Y97" s="50">
        <v>230</v>
      </c>
      <c r="Z97" s="50">
        <v>230</v>
      </c>
      <c r="AA97" s="50">
        <v>230</v>
      </c>
      <c r="AB97" s="50">
        <v>230</v>
      </c>
      <c r="AC97" s="50">
        <v>230</v>
      </c>
      <c r="AD97" s="50">
        <v>230</v>
      </c>
      <c r="AE97" s="50">
        <v>230</v>
      </c>
      <c r="AF97" s="50">
        <v>230</v>
      </c>
      <c r="AG97" s="50" t="s">
        <v>70</v>
      </c>
    </row>
    <row r="98" spans="1:33" ht="12.75" x14ac:dyDescent="0.15">
      <c r="A98" s="51">
        <v>96</v>
      </c>
      <c r="B98" s="50">
        <v>181</v>
      </c>
      <c r="C98" s="50">
        <v>161</v>
      </c>
      <c r="D98" s="50">
        <v>147</v>
      </c>
      <c r="E98" s="50">
        <v>130</v>
      </c>
      <c r="F98" s="50">
        <v>120</v>
      </c>
      <c r="G98" s="50">
        <v>114</v>
      </c>
      <c r="H98" s="50">
        <v>110</v>
      </c>
      <c r="I98" s="50">
        <v>110</v>
      </c>
      <c r="J98" s="50">
        <v>110</v>
      </c>
      <c r="K98" s="50">
        <v>110</v>
      </c>
      <c r="L98" s="50">
        <v>110</v>
      </c>
      <c r="M98" s="50">
        <v>110</v>
      </c>
      <c r="N98" s="50" t="s">
        <v>61</v>
      </c>
      <c r="T98" s="51">
        <v>162</v>
      </c>
      <c r="U98" s="50">
        <v>230</v>
      </c>
      <c r="V98" s="50">
        <v>230</v>
      </c>
      <c r="W98" s="50">
        <v>230</v>
      </c>
      <c r="X98" s="50">
        <v>230</v>
      </c>
      <c r="Y98" s="50">
        <v>230</v>
      </c>
      <c r="Z98" s="50">
        <v>230</v>
      </c>
      <c r="AA98" s="50">
        <v>230</v>
      </c>
      <c r="AB98" s="50">
        <v>230</v>
      </c>
      <c r="AC98" s="50">
        <v>230</v>
      </c>
      <c r="AD98" s="50">
        <v>230</v>
      </c>
      <c r="AE98" s="50">
        <v>230</v>
      </c>
      <c r="AF98" s="50">
        <v>230</v>
      </c>
      <c r="AG98" s="50" t="s">
        <v>70</v>
      </c>
    </row>
    <row r="99" spans="1:33" ht="12.75" x14ac:dyDescent="0.15">
      <c r="A99" s="51">
        <v>97</v>
      </c>
      <c r="B99" s="50">
        <v>181</v>
      </c>
      <c r="C99" s="50">
        <v>161</v>
      </c>
      <c r="D99" s="50">
        <v>148</v>
      </c>
      <c r="E99" s="50">
        <v>131</v>
      </c>
      <c r="F99" s="50">
        <v>121</v>
      </c>
      <c r="G99" s="50">
        <v>114</v>
      </c>
      <c r="H99" s="50">
        <v>110</v>
      </c>
      <c r="I99" s="50">
        <v>110</v>
      </c>
      <c r="J99" s="50">
        <v>110</v>
      </c>
      <c r="K99" s="50">
        <v>110</v>
      </c>
      <c r="L99" s="50">
        <v>110</v>
      </c>
      <c r="M99" s="50">
        <v>110</v>
      </c>
      <c r="N99" s="50" t="s">
        <v>61</v>
      </c>
      <c r="T99" s="51">
        <v>163</v>
      </c>
      <c r="U99" s="50">
        <v>230</v>
      </c>
      <c r="V99" s="50">
        <v>230</v>
      </c>
      <c r="W99" s="50">
        <v>230</v>
      </c>
      <c r="X99" s="50">
        <v>230</v>
      </c>
      <c r="Y99" s="50">
        <v>230</v>
      </c>
      <c r="Z99" s="50">
        <v>230</v>
      </c>
      <c r="AA99" s="50">
        <v>230</v>
      </c>
      <c r="AB99" s="50">
        <v>230</v>
      </c>
      <c r="AC99" s="50">
        <v>230</v>
      </c>
      <c r="AD99" s="50">
        <v>230</v>
      </c>
      <c r="AE99" s="50">
        <v>230</v>
      </c>
      <c r="AF99" s="50">
        <v>230</v>
      </c>
      <c r="AG99" s="50" t="s">
        <v>70</v>
      </c>
    </row>
    <row r="100" spans="1:33" ht="12.75" x14ac:dyDescent="0.15">
      <c r="A100" s="51">
        <v>98</v>
      </c>
      <c r="B100" s="50">
        <v>182</v>
      </c>
      <c r="C100" s="50">
        <v>162</v>
      </c>
      <c r="D100" s="50">
        <v>148</v>
      </c>
      <c r="E100" s="50">
        <v>131</v>
      </c>
      <c r="F100" s="50">
        <v>121</v>
      </c>
      <c r="G100" s="50">
        <v>115</v>
      </c>
      <c r="H100" s="50">
        <v>110</v>
      </c>
      <c r="I100" s="50">
        <v>110</v>
      </c>
      <c r="J100" s="50">
        <v>110</v>
      </c>
      <c r="K100" s="50">
        <v>110</v>
      </c>
      <c r="L100" s="50">
        <v>110</v>
      </c>
      <c r="M100" s="50">
        <v>110</v>
      </c>
      <c r="N100" s="50" t="s">
        <v>61</v>
      </c>
      <c r="T100" s="51">
        <v>164</v>
      </c>
      <c r="U100" s="50">
        <v>230</v>
      </c>
      <c r="V100" s="50">
        <v>230</v>
      </c>
      <c r="W100" s="50">
        <v>230</v>
      </c>
      <c r="X100" s="50">
        <v>230</v>
      </c>
      <c r="Y100" s="50">
        <v>230</v>
      </c>
      <c r="Z100" s="50">
        <v>230</v>
      </c>
      <c r="AA100" s="50">
        <v>230</v>
      </c>
      <c r="AB100" s="50">
        <v>230</v>
      </c>
      <c r="AC100" s="50">
        <v>230</v>
      </c>
      <c r="AD100" s="50">
        <v>230</v>
      </c>
      <c r="AE100" s="50">
        <v>230</v>
      </c>
      <c r="AF100" s="50">
        <v>230</v>
      </c>
      <c r="AG100" s="50" t="s">
        <v>70</v>
      </c>
    </row>
    <row r="101" spans="1:33" ht="12.75" x14ac:dyDescent="0.15">
      <c r="A101" s="51">
        <v>99</v>
      </c>
      <c r="B101" s="50">
        <v>182</v>
      </c>
      <c r="C101" s="50">
        <v>162</v>
      </c>
      <c r="D101" s="50">
        <v>148</v>
      </c>
      <c r="E101" s="50">
        <v>132</v>
      </c>
      <c r="F101" s="50">
        <v>121</v>
      </c>
      <c r="G101" s="50">
        <v>115</v>
      </c>
      <c r="H101" s="50">
        <v>110</v>
      </c>
      <c r="I101" s="50">
        <v>110</v>
      </c>
      <c r="J101" s="50">
        <v>110</v>
      </c>
      <c r="K101" s="50">
        <v>110</v>
      </c>
      <c r="L101" s="50">
        <v>110</v>
      </c>
      <c r="M101" s="50">
        <v>110</v>
      </c>
      <c r="N101" s="50" t="s">
        <v>61</v>
      </c>
      <c r="T101" s="51">
        <v>165</v>
      </c>
      <c r="U101" s="50">
        <v>230</v>
      </c>
      <c r="V101" s="50">
        <v>230</v>
      </c>
      <c r="W101" s="50">
        <v>230</v>
      </c>
      <c r="X101" s="50">
        <v>230</v>
      </c>
      <c r="Y101" s="50">
        <v>230</v>
      </c>
      <c r="Z101" s="50">
        <v>230</v>
      </c>
      <c r="AA101" s="50">
        <v>230</v>
      </c>
      <c r="AB101" s="50">
        <v>230</v>
      </c>
      <c r="AC101" s="50">
        <v>230</v>
      </c>
      <c r="AD101" s="50">
        <v>230</v>
      </c>
      <c r="AE101" s="50">
        <v>230</v>
      </c>
      <c r="AF101" s="50">
        <v>230</v>
      </c>
      <c r="AG101" s="50" t="s">
        <v>70</v>
      </c>
    </row>
    <row r="102" spans="1:33" ht="12.75" x14ac:dyDescent="0.15">
      <c r="A102" s="51">
        <v>100</v>
      </c>
      <c r="B102" s="50">
        <v>182</v>
      </c>
      <c r="C102" s="50">
        <v>163</v>
      </c>
      <c r="D102" s="50">
        <v>149</v>
      </c>
      <c r="E102" s="50">
        <v>132</v>
      </c>
      <c r="F102" s="50">
        <v>122</v>
      </c>
      <c r="G102" s="50">
        <v>115</v>
      </c>
      <c r="H102" s="50">
        <v>110</v>
      </c>
      <c r="I102" s="50">
        <v>110</v>
      </c>
      <c r="J102" s="50">
        <v>110</v>
      </c>
      <c r="K102" s="50">
        <v>110</v>
      </c>
      <c r="L102" s="50">
        <v>110</v>
      </c>
      <c r="M102" s="50">
        <v>110</v>
      </c>
      <c r="N102" s="50" t="s">
        <v>61</v>
      </c>
      <c r="T102" s="51">
        <v>166</v>
      </c>
      <c r="U102" s="50">
        <v>230</v>
      </c>
      <c r="V102" s="50">
        <v>230</v>
      </c>
      <c r="W102" s="50">
        <v>230</v>
      </c>
      <c r="X102" s="50">
        <v>230</v>
      </c>
      <c r="Y102" s="50">
        <v>230</v>
      </c>
      <c r="Z102" s="50">
        <v>230</v>
      </c>
      <c r="AA102" s="50">
        <v>230</v>
      </c>
      <c r="AB102" s="50">
        <v>230</v>
      </c>
      <c r="AC102" s="50">
        <v>230</v>
      </c>
      <c r="AD102" s="50">
        <v>230</v>
      </c>
      <c r="AE102" s="50">
        <v>230</v>
      </c>
      <c r="AF102" s="50">
        <v>230</v>
      </c>
      <c r="AG102" s="50" t="s">
        <v>70</v>
      </c>
    </row>
    <row r="103" spans="1:33" ht="12.75" x14ac:dyDescent="0.15">
      <c r="A103" s="51">
        <v>101</v>
      </c>
      <c r="B103" s="50">
        <v>183</v>
      </c>
      <c r="C103" s="50">
        <v>163</v>
      </c>
      <c r="D103" s="50">
        <v>149</v>
      </c>
      <c r="E103" s="50">
        <v>132</v>
      </c>
      <c r="F103" s="50">
        <v>122</v>
      </c>
      <c r="G103" s="50">
        <v>116</v>
      </c>
      <c r="H103" s="50">
        <v>110</v>
      </c>
      <c r="I103" s="50">
        <v>110</v>
      </c>
      <c r="J103" s="50">
        <v>110</v>
      </c>
      <c r="K103" s="50">
        <v>110</v>
      </c>
      <c r="L103" s="50">
        <v>110</v>
      </c>
      <c r="M103" s="50">
        <v>110</v>
      </c>
      <c r="N103" s="50" t="s">
        <v>61</v>
      </c>
      <c r="T103" s="51">
        <v>167</v>
      </c>
      <c r="U103" s="50">
        <v>230</v>
      </c>
      <c r="V103" s="50">
        <v>230</v>
      </c>
      <c r="W103" s="50">
        <v>230</v>
      </c>
      <c r="X103" s="50">
        <v>230</v>
      </c>
      <c r="Y103" s="50">
        <v>230</v>
      </c>
      <c r="Z103" s="50">
        <v>230</v>
      </c>
      <c r="AA103" s="50">
        <v>230</v>
      </c>
      <c r="AB103" s="50">
        <v>230</v>
      </c>
      <c r="AC103" s="50">
        <v>230</v>
      </c>
      <c r="AD103" s="50">
        <v>230</v>
      </c>
      <c r="AE103" s="50">
        <v>230</v>
      </c>
      <c r="AF103" s="50">
        <v>230</v>
      </c>
      <c r="AG103" s="50" t="s">
        <v>70</v>
      </c>
    </row>
    <row r="104" spans="1:33" ht="12.75" x14ac:dyDescent="0.15">
      <c r="A104" s="51">
        <v>102</v>
      </c>
      <c r="B104" s="50">
        <v>183</v>
      </c>
      <c r="C104" s="50">
        <v>163</v>
      </c>
      <c r="D104" s="50">
        <v>150</v>
      </c>
      <c r="E104" s="50">
        <v>133</v>
      </c>
      <c r="F104" s="50">
        <v>123</v>
      </c>
      <c r="G104" s="50">
        <v>116</v>
      </c>
      <c r="H104" s="50">
        <v>110</v>
      </c>
      <c r="I104" s="50">
        <v>110</v>
      </c>
      <c r="J104" s="50">
        <v>110</v>
      </c>
      <c r="K104" s="50">
        <v>110</v>
      </c>
      <c r="L104" s="50">
        <v>110</v>
      </c>
      <c r="M104" s="50">
        <v>110</v>
      </c>
      <c r="N104" s="50" t="s">
        <v>61</v>
      </c>
      <c r="T104" s="51">
        <v>168</v>
      </c>
      <c r="U104" s="50">
        <v>230</v>
      </c>
      <c r="V104" s="50">
        <v>230</v>
      </c>
      <c r="W104" s="50">
        <v>230</v>
      </c>
      <c r="X104" s="50">
        <v>230</v>
      </c>
      <c r="Y104" s="50">
        <v>230</v>
      </c>
      <c r="Z104" s="50">
        <v>230</v>
      </c>
      <c r="AA104" s="50">
        <v>230</v>
      </c>
      <c r="AB104" s="50">
        <v>230</v>
      </c>
      <c r="AC104" s="50">
        <v>230</v>
      </c>
      <c r="AD104" s="50">
        <v>230</v>
      </c>
      <c r="AE104" s="50">
        <v>230</v>
      </c>
      <c r="AF104" s="50">
        <v>230</v>
      </c>
      <c r="AG104" s="50" t="s">
        <v>70</v>
      </c>
    </row>
    <row r="105" spans="1:33" ht="12.75" x14ac:dyDescent="0.15">
      <c r="A105" s="51">
        <v>103</v>
      </c>
      <c r="B105" s="50">
        <v>183</v>
      </c>
      <c r="C105" s="50">
        <v>164</v>
      </c>
      <c r="D105" s="50">
        <v>150</v>
      </c>
      <c r="E105" s="50">
        <v>133</v>
      </c>
      <c r="F105" s="50">
        <v>123</v>
      </c>
      <c r="G105" s="50">
        <v>117</v>
      </c>
      <c r="H105" s="50">
        <v>110</v>
      </c>
      <c r="I105" s="50">
        <v>110</v>
      </c>
      <c r="J105" s="50">
        <v>110</v>
      </c>
      <c r="K105" s="50">
        <v>110</v>
      </c>
      <c r="L105" s="50">
        <v>110</v>
      </c>
      <c r="M105" s="50">
        <v>110</v>
      </c>
      <c r="N105" s="50" t="s">
        <v>61</v>
      </c>
      <c r="T105" s="51">
        <v>169</v>
      </c>
      <c r="U105" s="50">
        <v>230</v>
      </c>
      <c r="V105" s="50">
        <v>230</v>
      </c>
      <c r="W105" s="50">
        <v>230</v>
      </c>
      <c r="X105" s="50">
        <v>230</v>
      </c>
      <c r="Y105" s="50">
        <v>230</v>
      </c>
      <c r="Z105" s="50">
        <v>230</v>
      </c>
      <c r="AA105" s="50">
        <v>230</v>
      </c>
      <c r="AB105" s="50">
        <v>230</v>
      </c>
      <c r="AC105" s="50">
        <v>230</v>
      </c>
      <c r="AD105" s="50">
        <v>230</v>
      </c>
      <c r="AE105" s="50">
        <v>230</v>
      </c>
      <c r="AF105" s="50">
        <v>230</v>
      </c>
      <c r="AG105" s="50" t="s">
        <v>70</v>
      </c>
    </row>
    <row r="106" spans="1:33" ht="12.75" x14ac:dyDescent="0.15">
      <c r="A106" s="51">
        <v>104</v>
      </c>
      <c r="B106" s="50">
        <v>184</v>
      </c>
      <c r="C106" s="50">
        <v>164</v>
      </c>
      <c r="D106" s="50">
        <v>150</v>
      </c>
      <c r="E106" s="50">
        <v>134</v>
      </c>
      <c r="F106" s="50">
        <v>123</v>
      </c>
      <c r="G106" s="50">
        <v>117</v>
      </c>
      <c r="H106" s="50">
        <v>110</v>
      </c>
      <c r="I106" s="50">
        <v>110</v>
      </c>
      <c r="J106" s="50">
        <v>110</v>
      </c>
      <c r="K106" s="50">
        <v>110</v>
      </c>
      <c r="L106" s="50">
        <v>110</v>
      </c>
      <c r="M106" s="50">
        <v>110</v>
      </c>
      <c r="N106" s="50" t="s">
        <v>61</v>
      </c>
      <c r="T106" s="51">
        <v>170</v>
      </c>
      <c r="U106" s="50">
        <v>230</v>
      </c>
      <c r="V106" s="50">
        <v>230</v>
      </c>
      <c r="W106" s="50">
        <v>230</v>
      </c>
      <c r="X106" s="50">
        <v>230</v>
      </c>
      <c r="Y106" s="50">
        <v>230</v>
      </c>
      <c r="Z106" s="50">
        <v>230</v>
      </c>
      <c r="AA106" s="50">
        <v>230</v>
      </c>
      <c r="AB106" s="50">
        <v>230</v>
      </c>
      <c r="AC106" s="50">
        <v>230</v>
      </c>
      <c r="AD106" s="50">
        <v>230</v>
      </c>
      <c r="AE106" s="50">
        <v>230</v>
      </c>
      <c r="AF106" s="50">
        <v>230</v>
      </c>
      <c r="AG106" s="50" t="s">
        <v>70</v>
      </c>
    </row>
    <row r="107" spans="1:33" ht="12.75" x14ac:dyDescent="0.15">
      <c r="A107" s="51">
        <v>105</v>
      </c>
      <c r="B107" s="50">
        <v>184</v>
      </c>
      <c r="C107" s="50">
        <v>164</v>
      </c>
      <c r="D107" s="50">
        <v>151</v>
      </c>
      <c r="E107" s="50">
        <v>134</v>
      </c>
      <c r="F107" s="50">
        <v>124</v>
      </c>
      <c r="G107" s="50">
        <v>117</v>
      </c>
      <c r="H107" s="50">
        <v>110</v>
      </c>
      <c r="I107" s="50">
        <v>110</v>
      </c>
      <c r="J107" s="50">
        <v>110</v>
      </c>
      <c r="K107" s="50">
        <v>110</v>
      </c>
      <c r="L107" s="50">
        <v>110</v>
      </c>
      <c r="M107" s="50">
        <v>110</v>
      </c>
      <c r="N107" s="50" t="s">
        <v>61</v>
      </c>
      <c r="T107" s="51">
        <v>171</v>
      </c>
      <c r="U107" s="50">
        <v>230</v>
      </c>
      <c r="V107" s="50">
        <v>230</v>
      </c>
      <c r="W107" s="50">
        <v>230</v>
      </c>
      <c r="X107" s="50">
        <v>230</v>
      </c>
      <c r="Y107" s="50">
        <v>230</v>
      </c>
      <c r="Z107" s="50">
        <v>230</v>
      </c>
      <c r="AA107" s="50">
        <v>230</v>
      </c>
      <c r="AB107" s="50">
        <v>230</v>
      </c>
      <c r="AC107" s="50">
        <v>230</v>
      </c>
      <c r="AD107" s="50">
        <v>230</v>
      </c>
      <c r="AE107" s="50">
        <v>230</v>
      </c>
      <c r="AF107" s="50">
        <v>230</v>
      </c>
      <c r="AG107" s="50" t="s">
        <v>70</v>
      </c>
    </row>
    <row r="108" spans="1:33" ht="12.75" x14ac:dyDescent="0.15">
      <c r="A108" s="51">
        <v>106</v>
      </c>
      <c r="B108" s="50">
        <v>184</v>
      </c>
      <c r="C108" s="50">
        <v>165</v>
      </c>
      <c r="D108" s="50">
        <v>151</v>
      </c>
      <c r="E108" s="50">
        <v>134</v>
      </c>
      <c r="F108" s="50">
        <v>124</v>
      </c>
      <c r="G108" s="50">
        <v>118</v>
      </c>
      <c r="H108" s="50">
        <v>110</v>
      </c>
      <c r="I108" s="50">
        <v>110</v>
      </c>
      <c r="J108" s="50">
        <v>110</v>
      </c>
      <c r="K108" s="50">
        <v>110</v>
      </c>
      <c r="L108" s="50">
        <v>110</v>
      </c>
      <c r="M108" s="50">
        <v>110</v>
      </c>
      <c r="N108" s="50" t="s">
        <v>61</v>
      </c>
      <c r="T108" s="51">
        <v>172</v>
      </c>
      <c r="U108" s="50">
        <v>230</v>
      </c>
      <c r="V108" s="50">
        <v>230</v>
      </c>
      <c r="W108" s="50">
        <v>230</v>
      </c>
      <c r="X108" s="50">
        <v>230</v>
      </c>
      <c r="Y108" s="50">
        <v>230</v>
      </c>
      <c r="Z108" s="50">
        <v>230</v>
      </c>
      <c r="AA108" s="50">
        <v>230</v>
      </c>
      <c r="AB108" s="50">
        <v>230</v>
      </c>
      <c r="AC108" s="50">
        <v>230</v>
      </c>
      <c r="AD108" s="50">
        <v>230</v>
      </c>
      <c r="AE108" s="50">
        <v>230</v>
      </c>
      <c r="AF108" s="50">
        <v>230</v>
      </c>
      <c r="AG108" s="50" t="s">
        <v>70</v>
      </c>
    </row>
    <row r="109" spans="1:33" ht="12.75" x14ac:dyDescent="0.15">
      <c r="A109" s="51">
        <v>107</v>
      </c>
      <c r="B109" s="50">
        <v>185</v>
      </c>
      <c r="C109" s="50">
        <v>165</v>
      </c>
      <c r="D109" s="50">
        <v>151</v>
      </c>
      <c r="E109" s="50">
        <v>135</v>
      </c>
      <c r="F109" s="50">
        <v>125</v>
      </c>
      <c r="G109" s="50">
        <v>118</v>
      </c>
      <c r="H109" s="50">
        <v>110</v>
      </c>
      <c r="I109" s="50">
        <v>110</v>
      </c>
      <c r="J109" s="50">
        <v>110</v>
      </c>
      <c r="K109" s="50">
        <v>110</v>
      </c>
      <c r="L109" s="50">
        <v>110</v>
      </c>
      <c r="M109" s="50">
        <v>110</v>
      </c>
      <c r="N109" s="50" t="s">
        <v>61</v>
      </c>
      <c r="T109" s="51">
        <v>173</v>
      </c>
      <c r="U109" s="50">
        <v>230</v>
      </c>
      <c r="V109" s="50">
        <v>230</v>
      </c>
      <c r="W109" s="50">
        <v>230</v>
      </c>
      <c r="X109" s="50">
        <v>230</v>
      </c>
      <c r="Y109" s="50">
        <v>230</v>
      </c>
      <c r="Z109" s="50">
        <v>230</v>
      </c>
      <c r="AA109" s="50">
        <v>230</v>
      </c>
      <c r="AB109" s="50">
        <v>230</v>
      </c>
      <c r="AC109" s="50">
        <v>230</v>
      </c>
      <c r="AD109" s="50">
        <v>230</v>
      </c>
      <c r="AE109" s="50">
        <v>230</v>
      </c>
      <c r="AF109" s="50">
        <v>230</v>
      </c>
      <c r="AG109" s="50" t="s">
        <v>70</v>
      </c>
    </row>
    <row r="110" spans="1:33" ht="12.75" x14ac:dyDescent="0.15">
      <c r="A110" s="51">
        <v>108</v>
      </c>
      <c r="B110" s="50">
        <v>185</v>
      </c>
      <c r="C110" s="50">
        <v>166</v>
      </c>
      <c r="D110" s="50">
        <v>152</v>
      </c>
      <c r="E110" s="50">
        <v>135</v>
      </c>
      <c r="F110" s="50">
        <v>125</v>
      </c>
      <c r="G110" s="50">
        <v>119</v>
      </c>
      <c r="H110" s="50">
        <v>110</v>
      </c>
      <c r="I110" s="50">
        <v>110</v>
      </c>
      <c r="J110" s="50">
        <v>110</v>
      </c>
      <c r="K110" s="50">
        <v>110</v>
      </c>
      <c r="L110" s="50">
        <v>110</v>
      </c>
      <c r="M110" s="50">
        <v>110</v>
      </c>
      <c r="N110" s="50" t="s">
        <v>61</v>
      </c>
      <c r="T110" s="51">
        <v>174</v>
      </c>
      <c r="U110" s="50">
        <v>230</v>
      </c>
      <c r="V110" s="50">
        <v>230</v>
      </c>
      <c r="W110" s="50">
        <v>230</v>
      </c>
      <c r="X110" s="50">
        <v>230</v>
      </c>
      <c r="Y110" s="50">
        <v>230</v>
      </c>
      <c r="Z110" s="50">
        <v>230</v>
      </c>
      <c r="AA110" s="50">
        <v>230</v>
      </c>
      <c r="AB110" s="50">
        <v>230</v>
      </c>
      <c r="AC110" s="50">
        <v>230</v>
      </c>
      <c r="AD110" s="50">
        <v>230</v>
      </c>
      <c r="AE110" s="50">
        <v>230</v>
      </c>
      <c r="AF110" s="50">
        <v>230</v>
      </c>
      <c r="AG110" s="50" t="s">
        <v>70</v>
      </c>
    </row>
    <row r="111" spans="1:33" ht="12.75" x14ac:dyDescent="0.15">
      <c r="A111" s="51">
        <v>109</v>
      </c>
      <c r="B111" s="50">
        <v>185</v>
      </c>
      <c r="C111" s="50">
        <v>166</v>
      </c>
      <c r="D111" s="50">
        <v>152</v>
      </c>
      <c r="E111" s="50">
        <v>136</v>
      </c>
      <c r="F111" s="50">
        <v>125</v>
      </c>
      <c r="G111" s="50">
        <v>119</v>
      </c>
      <c r="H111" s="50">
        <v>110</v>
      </c>
      <c r="I111" s="50">
        <v>110</v>
      </c>
      <c r="J111" s="50">
        <v>110</v>
      </c>
      <c r="K111" s="50">
        <v>110</v>
      </c>
      <c r="L111" s="50">
        <v>110</v>
      </c>
      <c r="M111" s="50">
        <v>110</v>
      </c>
      <c r="N111" s="50" t="s">
        <v>61</v>
      </c>
      <c r="T111" s="51">
        <v>175</v>
      </c>
      <c r="U111" s="50">
        <v>230</v>
      </c>
      <c r="V111" s="50">
        <v>230</v>
      </c>
      <c r="W111" s="50">
        <v>230</v>
      </c>
      <c r="X111" s="50">
        <v>230</v>
      </c>
      <c r="Y111" s="50">
        <v>230</v>
      </c>
      <c r="Z111" s="50">
        <v>230</v>
      </c>
      <c r="AA111" s="50">
        <v>230</v>
      </c>
      <c r="AB111" s="50">
        <v>230</v>
      </c>
      <c r="AC111" s="50">
        <v>230</v>
      </c>
      <c r="AD111" s="50">
        <v>230</v>
      </c>
      <c r="AE111" s="50">
        <v>230</v>
      </c>
      <c r="AF111" s="50">
        <v>230</v>
      </c>
      <c r="AG111" s="50" t="s">
        <v>70</v>
      </c>
    </row>
    <row r="112" spans="1:33" ht="12.75" x14ac:dyDescent="0.15">
      <c r="A112" s="51">
        <v>110</v>
      </c>
      <c r="B112" s="50">
        <v>186</v>
      </c>
      <c r="C112" s="50">
        <v>166</v>
      </c>
      <c r="D112" s="50">
        <v>153</v>
      </c>
      <c r="E112" s="50">
        <v>136</v>
      </c>
      <c r="F112" s="50">
        <v>126</v>
      </c>
      <c r="G112" s="50">
        <v>119</v>
      </c>
      <c r="H112" s="50">
        <v>110</v>
      </c>
      <c r="I112" s="50">
        <v>110</v>
      </c>
      <c r="J112" s="50">
        <v>110</v>
      </c>
      <c r="K112" s="50">
        <v>110</v>
      </c>
      <c r="L112" s="50">
        <v>110</v>
      </c>
      <c r="M112" s="50">
        <v>110</v>
      </c>
      <c r="N112" s="50" t="s">
        <v>61</v>
      </c>
      <c r="T112" s="51">
        <v>176</v>
      </c>
      <c r="U112" s="50">
        <v>230</v>
      </c>
      <c r="V112" s="50">
        <v>230</v>
      </c>
      <c r="W112" s="50">
        <v>230</v>
      </c>
      <c r="X112" s="50">
        <v>230</v>
      </c>
      <c r="Y112" s="50">
        <v>230</v>
      </c>
      <c r="Z112" s="50">
        <v>230</v>
      </c>
      <c r="AA112" s="50">
        <v>230</v>
      </c>
      <c r="AB112" s="50">
        <v>230</v>
      </c>
      <c r="AC112" s="50">
        <v>230</v>
      </c>
      <c r="AD112" s="50">
        <v>230</v>
      </c>
      <c r="AE112" s="50">
        <v>230</v>
      </c>
      <c r="AF112" s="50">
        <v>230</v>
      </c>
      <c r="AG112" s="50" t="s">
        <v>70</v>
      </c>
    </row>
    <row r="113" spans="1:33" ht="12.75" x14ac:dyDescent="0.15">
      <c r="A113" s="51">
        <v>111</v>
      </c>
      <c r="B113" s="50">
        <v>186</v>
      </c>
      <c r="C113" s="50">
        <v>167</v>
      </c>
      <c r="D113" s="50">
        <v>153</v>
      </c>
      <c r="E113" s="50">
        <v>137</v>
      </c>
      <c r="F113" s="50">
        <v>126</v>
      </c>
      <c r="G113" s="50">
        <v>120</v>
      </c>
      <c r="H113" s="50">
        <v>110</v>
      </c>
      <c r="I113" s="50">
        <v>110</v>
      </c>
      <c r="J113" s="50">
        <v>110</v>
      </c>
      <c r="K113" s="50">
        <v>110</v>
      </c>
      <c r="L113" s="50">
        <v>110</v>
      </c>
      <c r="M113" s="50">
        <v>110</v>
      </c>
      <c r="N113" s="50" t="s">
        <v>61</v>
      </c>
      <c r="T113" s="51">
        <v>177</v>
      </c>
      <c r="U113" s="50">
        <v>230</v>
      </c>
      <c r="V113" s="50">
        <v>230</v>
      </c>
      <c r="W113" s="50">
        <v>230</v>
      </c>
      <c r="X113" s="50">
        <v>230</v>
      </c>
      <c r="Y113" s="50">
        <v>230</v>
      </c>
      <c r="Z113" s="50">
        <v>230</v>
      </c>
      <c r="AA113" s="50">
        <v>230</v>
      </c>
      <c r="AB113" s="50">
        <v>230</v>
      </c>
      <c r="AC113" s="50">
        <v>230</v>
      </c>
      <c r="AD113" s="50">
        <v>230</v>
      </c>
      <c r="AE113" s="50">
        <v>230</v>
      </c>
      <c r="AF113" s="50">
        <v>230</v>
      </c>
      <c r="AG113" s="50" t="s">
        <v>70</v>
      </c>
    </row>
    <row r="114" spans="1:33" ht="12.75" x14ac:dyDescent="0.15">
      <c r="A114" s="51">
        <v>112</v>
      </c>
      <c r="B114" s="50">
        <v>186</v>
      </c>
      <c r="C114" s="50">
        <v>167</v>
      </c>
      <c r="D114" s="50">
        <v>153</v>
      </c>
      <c r="E114" s="50">
        <v>137</v>
      </c>
      <c r="F114" s="50">
        <v>127</v>
      </c>
      <c r="G114" s="50">
        <v>120</v>
      </c>
      <c r="H114" s="50">
        <v>110</v>
      </c>
      <c r="I114" s="50">
        <v>110</v>
      </c>
      <c r="J114" s="50">
        <v>110</v>
      </c>
      <c r="K114" s="50">
        <v>110</v>
      </c>
      <c r="L114" s="50">
        <v>110</v>
      </c>
      <c r="M114" s="50">
        <v>110</v>
      </c>
      <c r="N114" s="50" t="s">
        <v>61</v>
      </c>
      <c r="T114" s="51">
        <v>178</v>
      </c>
      <c r="U114" s="50">
        <v>230</v>
      </c>
      <c r="V114" s="50">
        <v>230</v>
      </c>
      <c r="W114" s="50">
        <v>230</v>
      </c>
      <c r="X114" s="50">
        <v>230</v>
      </c>
      <c r="Y114" s="50">
        <v>230</v>
      </c>
      <c r="Z114" s="50">
        <v>230</v>
      </c>
      <c r="AA114" s="50">
        <v>230</v>
      </c>
      <c r="AB114" s="50">
        <v>230</v>
      </c>
      <c r="AC114" s="50">
        <v>230</v>
      </c>
      <c r="AD114" s="50">
        <v>230</v>
      </c>
      <c r="AE114" s="50">
        <v>230</v>
      </c>
      <c r="AF114" s="50">
        <v>230</v>
      </c>
      <c r="AG114" s="50" t="s">
        <v>70</v>
      </c>
    </row>
    <row r="115" spans="1:33" ht="12.75" x14ac:dyDescent="0.15">
      <c r="A115" s="51">
        <v>113</v>
      </c>
      <c r="B115" s="50">
        <v>187</v>
      </c>
      <c r="C115" s="50">
        <v>167</v>
      </c>
      <c r="D115" s="50">
        <v>154</v>
      </c>
      <c r="E115" s="50">
        <v>137</v>
      </c>
      <c r="F115" s="50">
        <v>127</v>
      </c>
      <c r="G115" s="50">
        <v>121</v>
      </c>
      <c r="H115" s="50">
        <v>110</v>
      </c>
      <c r="I115" s="50">
        <v>110</v>
      </c>
      <c r="J115" s="50">
        <v>110</v>
      </c>
      <c r="K115" s="50">
        <v>110</v>
      </c>
      <c r="L115" s="50">
        <v>110</v>
      </c>
      <c r="M115" s="50">
        <v>110</v>
      </c>
      <c r="N115" s="50" t="s">
        <v>61</v>
      </c>
      <c r="T115" s="51">
        <v>179</v>
      </c>
      <c r="U115" s="50">
        <v>230</v>
      </c>
      <c r="V115" s="50">
        <v>230</v>
      </c>
      <c r="W115" s="50">
        <v>230</v>
      </c>
      <c r="X115" s="50">
        <v>230</v>
      </c>
      <c r="Y115" s="50">
        <v>230</v>
      </c>
      <c r="Z115" s="50">
        <v>230</v>
      </c>
      <c r="AA115" s="50">
        <v>230</v>
      </c>
      <c r="AB115" s="50">
        <v>230</v>
      </c>
      <c r="AC115" s="50">
        <v>230</v>
      </c>
      <c r="AD115" s="50">
        <v>230</v>
      </c>
      <c r="AE115" s="50">
        <v>230</v>
      </c>
      <c r="AF115" s="50">
        <v>230</v>
      </c>
      <c r="AG115" s="50" t="s">
        <v>70</v>
      </c>
    </row>
    <row r="116" spans="1:33" ht="12.75" x14ac:dyDescent="0.15">
      <c r="A116" s="51">
        <v>114</v>
      </c>
      <c r="B116" s="50">
        <v>187</v>
      </c>
      <c r="C116" s="50">
        <v>168</v>
      </c>
      <c r="D116" s="50">
        <v>154</v>
      </c>
      <c r="E116" s="50">
        <v>138</v>
      </c>
      <c r="F116" s="50">
        <v>127</v>
      </c>
      <c r="G116" s="50">
        <v>121</v>
      </c>
      <c r="H116" s="50">
        <v>110</v>
      </c>
      <c r="I116" s="50">
        <v>110</v>
      </c>
      <c r="J116" s="50">
        <v>110</v>
      </c>
      <c r="K116" s="50">
        <v>110</v>
      </c>
      <c r="L116" s="50">
        <v>110</v>
      </c>
      <c r="M116" s="50">
        <v>110</v>
      </c>
      <c r="N116" s="50" t="s">
        <v>61</v>
      </c>
      <c r="T116" s="51">
        <v>180</v>
      </c>
      <c r="U116" s="50">
        <v>230</v>
      </c>
      <c r="V116" s="50">
        <v>230</v>
      </c>
      <c r="W116" s="50">
        <v>230</v>
      </c>
      <c r="X116" s="50">
        <v>230</v>
      </c>
      <c r="Y116" s="50">
        <v>230</v>
      </c>
      <c r="Z116" s="50">
        <v>230</v>
      </c>
      <c r="AA116" s="50">
        <v>230</v>
      </c>
      <c r="AB116" s="50">
        <v>230</v>
      </c>
      <c r="AC116" s="50">
        <v>230</v>
      </c>
      <c r="AD116" s="50">
        <v>230</v>
      </c>
      <c r="AE116" s="50">
        <v>230</v>
      </c>
      <c r="AF116" s="50">
        <v>230</v>
      </c>
      <c r="AG116" s="50" t="s">
        <v>70</v>
      </c>
    </row>
    <row r="117" spans="1:33" ht="12.75" x14ac:dyDescent="0.15">
      <c r="A117" s="51">
        <v>115</v>
      </c>
      <c r="B117" s="50">
        <v>187</v>
      </c>
      <c r="C117" s="50">
        <v>168</v>
      </c>
      <c r="D117" s="50">
        <v>154</v>
      </c>
      <c r="E117" s="50">
        <v>138</v>
      </c>
      <c r="F117" s="50">
        <v>128</v>
      </c>
      <c r="G117" s="50">
        <v>121</v>
      </c>
      <c r="H117" s="50">
        <v>110</v>
      </c>
      <c r="I117" s="50">
        <v>110</v>
      </c>
      <c r="J117" s="50">
        <v>110</v>
      </c>
      <c r="K117" s="50">
        <v>110</v>
      </c>
      <c r="L117" s="50">
        <v>110</v>
      </c>
      <c r="M117" s="50">
        <v>110</v>
      </c>
      <c r="N117" s="50" t="s">
        <v>61</v>
      </c>
      <c r="T117" s="51">
        <v>181</v>
      </c>
      <c r="U117" s="50">
        <v>230</v>
      </c>
      <c r="V117" s="50">
        <v>230</v>
      </c>
      <c r="W117" s="50">
        <v>230</v>
      </c>
      <c r="X117" s="50">
        <v>230</v>
      </c>
      <c r="Y117" s="50">
        <v>230</v>
      </c>
      <c r="Z117" s="50">
        <v>230</v>
      </c>
      <c r="AA117" s="50">
        <v>230</v>
      </c>
      <c r="AB117" s="50">
        <v>230</v>
      </c>
      <c r="AC117" s="50">
        <v>230</v>
      </c>
      <c r="AD117" s="50">
        <v>230</v>
      </c>
      <c r="AE117" s="50">
        <v>230</v>
      </c>
      <c r="AF117" s="50">
        <v>230</v>
      </c>
      <c r="AG117" s="50" t="s">
        <v>70</v>
      </c>
    </row>
    <row r="118" spans="1:33" ht="12.75" x14ac:dyDescent="0.15">
      <c r="A118" s="51">
        <v>116</v>
      </c>
      <c r="B118" s="50">
        <v>188</v>
      </c>
      <c r="C118" s="50">
        <v>169</v>
      </c>
      <c r="D118" s="50">
        <v>155</v>
      </c>
      <c r="E118" s="50">
        <v>139</v>
      </c>
      <c r="F118" s="50">
        <v>128</v>
      </c>
      <c r="G118" s="50">
        <v>122</v>
      </c>
      <c r="H118" s="50">
        <v>110</v>
      </c>
      <c r="I118" s="50">
        <v>110</v>
      </c>
      <c r="J118" s="50">
        <v>110</v>
      </c>
      <c r="K118" s="50">
        <v>110</v>
      </c>
      <c r="L118" s="50">
        <v>110</v>
      </c>
      <c r="M118" s="50">
        <v>110</v>
      </c>
      <c r="N118" s="50" t="s">
        <v>61</v>
      </c>
      <c r="T118" s="51">
        <v>182</v>
      </c>
      <c r="U118" s="50">
        <v>230</v>
      </c>
      <c r="V118" s="50">
        <v>230</v>
      </c>
      <c r="W118" s="50">
        <v>230</v>
      </c>
      <c r="X118" s="50">
        <v>230</v>
      </c>
      <c r="Y118" s="50">
        <v>230</v>
      </c>
      <c r="Z118" s="50">
        <v>230</v>
      </c>
      <c r="AA118" s="50">
        <v>230</v>
      </c>
      <c r="AB118" s="50">
        <v>230</v>
      </c>
      <c r="AC118" s="50">
        <v>230</v>
      </c>
      <c r="AD118" s="50">
        <v>230</v>
      </c>
      <c r="AE118" s="50">
        <v>230</v>
      </c>
      <c r="AF118" s="50">
        <v>230</v>
      </c>
      <c r="AG118" s="50" t="s">
        <v>70</v>
      </c>
    </row>
    <row r="119" spans="1:33" ht="12.75" x14ac:dyDescent="0.15">
      <c r="A119" s="51">
        <v>117</v>
      </c>
      <c r="B119" s="50">
        <v>188</v>
      </c>
      <c r="C119" s="50">
        <v>169</v>
      </c>
      <c r="D119" s="50">
        <v>155</v>
      </c>
      <c r="E119" s="50">
        <v>139</v>
      </c>
      <c r="F119" s="50">
        <v>129</v>
      </c>
      <c r="G119" s="50">
        <v>122</v>
      </c>
      <c r="H119" s="50">
        <v>110</v>
      </c>
      <c r="I119" s="50">
        <v>110</v>
      </c>
      <c r="J119" s="50">
        <v>110</v>
      </c>
      <c r="K119" s="50">
        <v>110</v>
      </c>
      <c r="L119" s="50">
        <v>110</v>
      </c>
      <c r="M119" s="50">
        <v>110</v>
      </c>
      <c r="N119" s="50" t="s">
        <v>61</v>
      </c>
      <c r="T119" s="51">
        <v>183</v>
      </c>
      <c r="U119" s="50">
        <v>230</v>
      </c>
      <c r="V119" s="50">
        <v>230</v>
      </c>
      <c r="W119" s="50">
        <v>230</v>
      </c>
      <c r="X119" s="50">
        <v>230</v>
      </c>
      <c r="Y119" s="50">
        <v>230</v>
      </c>
      <c r="Z119" s="50">
        <v>230</v>
      </c>
      <c r="AA119" s="50">
        <v>230</v>
      </c>
      <c r="AB119" s="50">
        <v>230</v>
      </c>
      <c r="AC119" s="50">
        <v>230</v>
      </c>
      <c r="AD119" s="50">
        <v>230</v>
      </c>
      <c r="AE119" s="50">
        <v>230</v>
      </c>
      <c r="AF119" s="50">
        <v>230</v>
      </c>
      <c r="AG119" s="50" t="s">
        <v>70</v>
      </c>
    </row>
    <row r="120" spans="1:33" ht="12.75" x14ac:dyDescent="0.15">
      <c r="A120" s="51">
        <v>118</v>
      </c>
      <c r="B120" s="50">
        <v>188</v>
      </c>
      <c r="C120" s="50">
        <v>169</v>
      </c>
      <c r="D120" s="50">
        <v>156</v>
      </c>
      <c r="E120" s="50">
        <v>139</v>
      </c>
      <c r="F120" s="50">
        <v>129</v>
      </c>
      <c r="G120" s="50">
        <v>123</v>
      </c>
      <c r="H120" s="50">
        <v>110</v>
      </c>
      <c r="I120" s="50">
        <v>110</v>
      </c>
      <c r="J120" s="50">
        <v>110</v>
      </c>
      <c r="K120" s="50">
        <v>110</v>
      </c>
      <c r="L120" s="50">
        <v>110</v>
      </c>
      <c r="M120" s="50">
        <v>110</v>
      </c>
      <c r="N120" s="50" t="s">
        <v>61</v>
      </c>
      <c r="T120" s="51">
        <v>184</v>
      </c>
      <c r="U120" s="50">
        <v>230</v>
      </c>
      <c r="V120" s="50">
        <v>230</v>
      </c>
      <c r="W120" s="50">
        <v>230</v>
      </c>
      <c r="X120" s="50">
        <v>230</v>
      </c>
      <c r="Y120" s="50">
        <v>230</v>
      </c>
      <c r="Z120" s="50">
        <v>230</v>
      </c>
      <c r="AA120" s="50">
        <v>230</v>
      </c>
      <c r="AB120" s="50">
        <v>230</v>
      </c>
      <c r="AC120" s="50">
        <v>230</v>
      </c>
      <c r="AD120" s="50">
        <v>230</v>
      </c>
      <c r="AE120" s="50">
        <v>230</v>
      </c>
      <c r="AF120" s="50">
        <v>230</v>
      </c>
      <c r="AG120" s="50" t="s">
        <v>70</v>
      </c>
    </row>
    <row r="121" spans="1:33" ht="12.75" x14ac:dyDescent="0.15">
      <c r="A121" s="51">
        <v>119</v>
      </c>
      <c r="B121" s="50">
        <v>189</v>
      </c>
      <c r="C121" s="50">
        <v>170</v>
      </c>
      <c r="D121" s="50">
        <v>156</v>
      </c>
      <c r="E121" s="50">
        <v>140</v>
      </c>
      <c r="F121" s="50">
        <v>129</v>
      </c>
      <c r="G121" s="50">
        <v>123</v>
      </c>
      <c r="H121" s="50">
        <v>110</v>
      </c>
      <c r="I121" s="50">
        <v>110</v>
      </c>
      <c r="J121" s="50">
        <v>110</v>
      </c>
      <c r="K121" s="50">
        <v>110</v>
      </c>
      <c r="L121" s="50">
        <v>110</v>
      </c>
      <c r="M121" s="50">
        <v>110</v>
      </c>
      <c r="N121" s="50" t="s">
        <v>61</v>
      </c>
      <c r="T121" s="51">
        <v>185</v>
      </c>
      <c r="U121" s="50">
        <v>230</v>
      </c>
      <c r="V121" s="50">
        <v>230</v>
      </c>
      <c r="W121" s="50">
        <v>230</v>
      </c>
      <c r="X121" s="50">
        <v>230</v>
      </c>
      <c r="Y121" s="50">
        <v>230</v>
      </c>
      <c r="Z121" s="50">
        <v>230</v>
      </c>
      <c r="AA121" s="50">
        <v>230</v>
      </c>
      <c r="AB121" s="50">
        <v>230</v>
      </c>
      <c r="AC121" s="50">
        <v>230</v>
      </c>
      <c r="AD121" s="50">
        <v>230</v>
      </c>
      <c r="AE121" s="50">
        <v>230</v>
      </c>
      <c r="AF121" s="50">
        <v>230</v>
      </c>
      <c r="AG121" s="50" t="s">
        <v>70</v>
      </c>
    </row>
    <row r="122" spans="1:33" ht="12.75" x14ac:dyDescent="0.15">
      <c r="A122" s="51">
        <v>120</v>
      </c>
      <c r="B122" s="50">
        <v>189</v>
      </c>
      <c r="C122" s="50">
        <v>170</v>
      </c>
      <c r="D122" s="50">
        <v>156</v>
      </c>
      <c r="E122" s="50">
        <v>140</v>
      </c>
      <c r="F122" s="50">
        <v>130</v>
      </c>
      <c r="G122" s="50">
        <v>123</v>
      </c>
      <c r="H122" s="50">
        <v>110</v>
      </c>
      <c r="I122" s="50">
        <v>110</v>
      </c>
      <c r="J122" s="50">
        <v>110</v>
      </c>
      <c r="K122" s="50">
        <v>110</v>
      </c>
      <c r="L122" s="50">
        <v>110</v>
      </c>
      <c r="M122" s="50">
        <v>110</v>
      </c>
      <c r="N122" s="50" t="s">
        <v>61</v>
      </c>
      <c r="T122" s="51">
        <v>186</v>
      </c>
      <c r="U122" s="50">
        <v>230</v>
      </c>
      <c r="V122" s="50">
        <v>230</v>
      </c>
      <c r="W122" s="50">
        <v>230</v>
      </c>
      <c r="X122" s="50">
        <v>230</v>
      </c>
      <c r="Y122" s="50">
        <v>230</v>
      </c>
      <c r="Z122" s="50">
        <v>230</v>
      </c>
      <c r="AA122" s="50">
        <v>230</v>
      </c>
      <c r="AB122" s="50">
        <v>230</v>
      </c>
      <c r="AC122" s="50">
        <v>230</v>
      </c>
      <c r="AD122" s="50">
        <v>230</v>
      </c>
      <c r="AE122" s="50">
        <v>230</v>
      </c>
      <c r="AF122" s="50">
        <v>230</v>
      </c>
      <c r="AG122" s="50" t="s">
        <v>70</v>
      </c>
    </row>
    <row r="123" spans="1:33" ht="12.75" x14ac:dyDescent="0.15">
      <c r="A123" s="51">
        <v>121</v>
      </c>
      <c r="B123" s="50">
        <v>189</v>
      </c>
      <c r="C123" s="50">
        <v>170</v>
      </c>
      <c r="D123" s="50">
        <v>157</v>
      </c>
      <c r="E123" s="50">
        <v>141</v>
      </c>
      <c r="F123" s="50">
        <v>130</v>
      </c>
      <c r="G123" s="50">
        <v>124</v>
      </c>
      <c r="H123" s="50">
        <v>110</v>
      </c>
      <c r="I123" s="50">
        <v>110</v>
      </c>
      <c r="J123" s="50">
        <v>110</v>
      </c>
      <c r="K123" s="50">
        <v>110</v>
      </c>
      <c r="L123" s="50">
        <v>110</v>
      </c>
      <c r="M123" s="50">
        <v>110</v>
      </c>
      <c r="N123" s="50" t="s">
        <v>61</v>
      </c>
      <c r="T123" s="51">
        <v>187</v>
      </c>
      <c r="U123" s="50">
        <v>230</v>
      </c>
      <c r="V123" s="50">
        <v>230</v>
      </c>
      <c r="W123" s="50">
        <v>230</v>
      </c>
      <c r="X123" s="50">
        <v>230</v>
      </c>
      <c r="Y123" s="50">
        <v>230</v>
      </c>
      <c r="Z123" s="50">
        <v>230</v>
      </c>
      <c r="AA123" s="50">
        <v>230</v>
      </c>
      <c r="AB123" s="50">
        <v>230</v>
      </c>
      <c r="AC123" s="50">
        <v>230</v>
      </c>
      <c r="AD123" s="50">
        <v>230</v>
      </c>
      <c r="AE123" s="50">
        <v>230</v>
      </c>
      <c r="AF123" s="50">
        <v>230</v>
      </c>
      <c r="AG123" s="50" t="s">
        <v>70</v>
      </c>
    </row>
    <row r="124" spans="1:33" ht="12.75" x14ac:dyDescent="0.15">
      <c r="A124" s="51">
        <v>122</v>
      </c>
      <c r="B124" s="50">
        <v>190</v>
      </c>
      <c r="C124" s="50">
        <v>171</v>
      </c>
      <c r="D124" s="50">
        <v>157</v>
      </c>
      <c r="E124" s="50">
        <v>141</v>
      </c>
      <c r="F124" s="50">
        <v>131</v>
      </c>
      <c r="G124" s="50">
        <v>124</v>
      </c>
      <c r="H124" s="50">
        <v>110</v>
      </c>
      <c r="I124" s="50">
        <v>110</v>
      </c>
      <c r="J124" s="50">
        <v>110</v>
      </c>
      <c r="K124" s="50">
        <v>110</v>
      </c>
      <c r="L124" s="50">
        <v>110</v>
      </c>
      <c r="M124" s="50">
        <v>110</v>
      </c>
      <c r="N124" s="50" t="s">
        <v>61</v>
      </c>
      <c r="T124" s="51">
        <v>188</v>
      </c>
      <c r="U124" s="50">
        <v>230</v>
      </c>
      <c r="V124" s="50">
        <v>230</v>
      </c>
      <c r="W124" s="50">
        <v>230</v>
      </c>
      <c r="X124" s="50">
        <v>230</v>
      </c>
      <c r="Y124" s="50">
        <v>230</v>
      </c>
      <c r="Z124" s="50">
        <v>230</v>
      </c>
      <c r="AA124" s="50">
        <v>230</v>
      </c>
      <c r="AB124" s="50">
        <v>230</v>
      </c>
      <c r="AC124" s="50">
        <v>230</v>
      </c>
      <c r="AD124" s="50">
        <v>230</v>
      </c>
      <c r="AE124" s="50">
        <v>230</v>
      </c>
      <c r="AF124" s="50">
        <v>230</v>
      </c>
      <c r="AG124" s="50" t="s">
        <v>70</v>
      </c>
    </row>
    <row r="125" spans="1:33" ht="12.75" x14ac:dyDescent="0.15">
      <c r="A125" s="51">
        <v>123</v>
      </c>
      <c r="B125" s="50">
        <v>190</v>
      </c>
      <c r="C125" s="50">
        <v>171</v>
      </c>
      <c r="D125" s="50">
        <v>157</v>
      </c>
      <c r="E125" s="50">
        <v>142</v>
      </c>
      <c r="F125" s="50">
        <v>131</v>
      </c>
      <c r="G125" s="50">
        <v>125</v>
      </c>
      <c r="H125" s="50">
        <v>110</v>
      </c>
      <c r="I125" s="50">
        <v>110</v>
      </c>
      <c r="J125" s="50">
        <v>110</v>
      </c>
      <c r="K125" s="50">
        <v>110</v>
      </c>
      <c r="L125" s="50">
        <v>110</v>
      </c>
      <c r="M125" s="50">
        <v>110</v>
      </c>
      <c r="N125" s="50" t="s">
        <v>61</v>
      </c>
      <c r="T125" s="51">
        <v>189</v>
      </c>
      <c r="U125" s="50">
        <v>230</v>
      </c>
      <c r="V125" s="50">
        <v>230</v>
      </c>
      <c r="W125" s="50">
        <v>230</v>
      </c>
      <c r="X125" s="50">
        <v>230</v>
      </c>
      <c r="Y125" s="50">
        <v>230</v>
      </c>
      <c r="Z125" s="50">
        <v>230</v>
      </c>
      <c r="AA125" s="50">
        <v>230</v>
      </c>
      <c r="AB125" s="50">
        <v>230</v>
      </c>
      <c r="AC125" s="50">
        <v>230</v>
      </c>
      <c r="AD125" s="50">
        <v>230</v>
      </c>
      <c r="AE125" s="50">
        <v>230</v>
      </c>
      <c r="AF125" s="50">
        <v>230</v>
      </c>
      <c r="AG125" s="50" t="s">
        <v>70</v>
      </c>
    </row>
    <row r="126" spans="1:33" ht="12.75" x14ac:dyDescent="0.15">
      <c r="A126" s="51">
        <v>124</v>
      </c>
      <c r="B126" s="50">
        <v>190</v>
      </c>
      <c r="C126" s="50">
        <v>172</v>
      </c>
      <c r="D126" s="50">
        <v>158</v>
      </c>
      <c r="E126" s="50">
        <v>142</v>
      </c>
      <c r="F126" s="50">
        <v>131</v>
      </c>
      <c r="G126" s="50">
        <v>125</v>
      </c>
      <c r="H126" s="50">
        <v>110</v>
      </c>
      <c r="I126" s="50">
        <v>110</v>
      </c>
      <c r="J126" s="50">
        <v>110</v>
      </c>
      <c r="K126" s="50">
        <v>110</v>
      </c>
      <c r="L126" s="50">
        <v>110</v>
      </c>
      <c r="M126" s="50">
        <v>110</v>
      </c>
      <c r="N126" s="50" t="s">
        <v>61</v>
      </c>
      <c r="T126" s="51">
        <v>190</v>
      </c>
      <c r="U126" s="50">
        <v>230</v>
      </c>
      <c r="V126" s="50">
        <v>230</v>
      </c>
      <c r="W126" s="50">
        <v>230</v>
      </c>
      <c r="X126" s="50">
        <v>230</v>
      </c>
      <c r="Y126" s="50">
        <v>230</v>
      </c>
      <c r="Z126" s="50">
        <v>230</v>
      </c>
      <c r="AA126" s="50">
        <v>230</v>
      </c>
      <c r="AB126" s="50">
        <v>230</v>
      </c>
      <c r="AC126" s="50">
        <v>230</v>
      </c>
      <c r="AD126" s="50">
        <v>230</v>
      </c>
      <c r="AE126" s="50">
        <v>230</v>
      </c>
      <c r="AF126" s="50">
        <v>230</v>
      </c>
      <c r="AG126" s="50" t="s">
        <v>70</v>
      </c>
    </row>
    <row r="127" spans="1:33" ht="12.75" x14ac:dyDescent="0.15">
      <c r="A127" s="51">
        <v>125</v>
      </c>
      <c r="B127" s="50">
        <v>191</v>
      </c>
      <c r="C127" s="50">
        <v>172</v>
      </c>
      <c r="D127" s="50">
        <v>158</v>
      </c>
      <c r="E127" s="50">
        <v>142</v>
      </c>
      <c r="F127" s="50">
        <v>132</v>
      </c>
      <c r="G127" s="50">
        <v>125</v>
      </c>
      <c r="H127" s="50">
        <v>110</v>
      </c>
      <c r="I127" s="50">
        <v>110</v>
      </c>
      <c r="J127" s="50">
        <v>110</v>
      </c>
      <c r="K127" s="50">
        <v>110</v>
      </c>
      <c r="L127" s="50">
        <v>110</v>
      </c>
      <c r="M127" s="50">
        <v>110</v>
      </c>
      <c r="N127" s="50" t="s">
        <v>61</v>
      </c>
      <c r="T127" s="51">
        <v>191</v>
      </c>
      <c r="U127" s="50">
        <v>230</v>
      </c>
      <c r="V127" s="50">
        <v>230</v>
      </c>
      <c r="W127" s="50">
        <v>230</v>
      </c>
      <c r="X127" s="50">
        <v>230</v>
      </c>
      <c r="Y127" s="50">
        <v>230</v>
      </c>
      <c r="Z127" s="50">
        <v>230</v>
      </c>
      <c r="AA127" s="50">
        <v>230</v>
      </c>
      <c r="AB127" s="50">
        <v>230</v>
      </c>
      <c r="AC127" s="50">
        <v>230</v>
      </c>
      <c r="AD127" s="50">
        <v>230</v>
      </c>
      <c r="AE127" s="50">
        <v>230</v>
      </c>
      <c r="AF127" s="50">
        <v>230</v>
      </c>
      <c r="AG127" s="50" t="s">
        <v>70</v>
      </c>
    </row>
    <row r="128" spans="1:33" ht="12.75" x14ac:dyDescent="0.15">
      <c r="A128" s="51">
        <v>126</v>
      </c>
      <c r="B128" s="50">
        <v>191</v>
      </c>
      <c r="C128" s="50">
        <v>172</v>
      </c>
      <c r="D128" s="50">
        <v>158</v>
      </c>
      <c r="E128" s="50">
        <v>143</v>
      </c>
      <c r="F128" s="50">
        <v>132</v>
      </c>
      <c r="G128" s="50">
        <v>126</v>
      </c>
      <c r="H128" s="50">
        <v>110</v>
      </c>
      <c r="I128" s="50">
        <v>110</v>
      </c>
      <c r="J128" s="50">
        <v>110</v>
      </c>
      <c r="K128" s="50">
        <v>110</v>
      </c>
      <c r="L128" s="50">
        <v>110</v>
      </c>
      <c r="M128" s="50">
        <v>110</v>
      </c>
      <c r="N128" s="50" t="s">
        <v>61</v>
      </c>
      <c r="T128" s="51">
        <v>192</v>
      </c>
      <c r="U128" s="50">
        <v>230</v>
      </c>
      <c r="V128" s="50">
        <v>230</v>
      </c>
      <c r="W128" s="50">
        <v>230</v>
      </c>
      <c r="X128" s="50">
        <v>230</v>
      </c>
      <c r="Y128" s="50">
        <v>230</v>
      </c>
      <c r="Z128" s="50">
        <v>230</v>
      </c>
      <c r="AA128" s="50">
        <v>230</v>
      </c>
      <c r="AB128" s="50">
        <v>230</v>
      </c>
      <c r="AC128" s="50">
        <v>230</v>
      </c>
      <c r="AD128" s="50">
        <v>230</v>
      </c>
      <c r="AE128" s="50">
        <v>230</v>
      </c>
      <c r="AF128" s="50">
        <v>230</v>
      </c>
      <c r="AG128" s="50" t="s">
        <v>70</v>
      </c>
    </row>
    <row r="129" spans="1:33" ht="12.75" x14ac:dyDescent="0.15">
      <c r="A129" s="51">
        <v>127</v>
      </c>
      <c r="B129" s="50">
        <v>191</v>
      </c>
      <c r="C129" s="50">
        <v>173</v>
      </c>
      <c r="D129" s="50">
        <v>159</v>
      </c>
      <c r="E129" s="50">
        <v>143</v>
      </c>
      <c r="F129" s="50">
        <v>133</v>
      </c>
      <c r="G129" s="50">
        <v>126</v>
      </c>
      <c r="H129" s="50">
        <v>110</v>
      </c>
      <c r="I129" s="50">
        <v>110</v>
      </c>
      <c r="J129" s="50">
        <v>110</v>
      </c>
      <c r="K129" s="50">
        <v>110</v>
      </c>
      <c r="L129" s="50">
        <v>110</v>
      </c>
      <c r="M129" s="50">
        <v>110</v>
      </c>
      <c r="N129" s="50" t="s">
        <v>61</v>
      </c>
      <c r="T129" s="51">
        <v>193</v>
      </c>
      <c r="U129" s="50">
        <v>230</v>
      </c>
      <c r="V129" s="50">
        <v>230</v>
      </c>
      <c r="W129" s="50">
        <v>230</v>
      </c>
      <c r="X129" s="50">
        <v>230</v>
      </c>
      <c r="Y129" s="50">
        <v>230</v>
      </c>
      <c r="Z129" s="50">
        <v>230</v>
      </c>
      <c r="AA129" s="50">
        <v>230</v>
      </c>
      <c r="AB129" s="50">
        <v>230</v>
      </c>
      <c r="AC129" s="50">
        <v>230</v>
      </c>
      <c r="AD129" s="50">
        <v>230</v>
      </c>
      <c r="AE129" s="50">
        <v>230</v>
      </c>
      <c r="AF129" s="50">
        <v>230</v>
      </c>
      <c r="AG129" s="50" t="s">
        <v>70</v>
      </c>
    </row>
    <row r="130" spans="1:33" ht="12.75" x14ac:dyDescent="0.15">
      <c r="A130" s="51">
        <v>128</v>
      </c>
      <c r="B130" s="50">
        <v>192</v>
      </c>
      <c r="C130" s="50">
        <v>173</v>
      </c>
      <c r="D130" s="50">
        <v>159</v>
      </c>
      <c r="E130" s="50">
        <v>144</v>
      </c>
      <c r="F130" s="50">
        <v>133</v>
      </c>
      <c r="G130" s="50">
        <v>127</v>
      </c>
      <c r="H130" s="50">
        <v>110</v>
      </c>
      <c r="I130" s="50">
        <v>110</v>
      </c>
      <c r="J130" s="50">
        <v>110</v>
      </c>
      <c r="K130" s="50">
        <v>110</v>
      </c>
      <c r="L130" s="50">
        <v>110</v>
      </c>
      <c r="M130" s="50">
        <v>110</v>
      </c>
      <c r="N130" s="50" t="s">
        <v>61</v>
      </c>
      <c r="T130" s="51">
        <v>194</v>
      </c>
      <c r="U130" s="50">
        <v>230</v>
      </c>
      <c r="V130" s="50">
        <v>230</v>
      </c>
      <c r="W130" s="50">
        <v>230</v>
      </c>
      <c r="X130" s="50">
        <v>230</v>
      </c>
      <c r="Y130" s="50">
        <v>230</v>
      </c>
      <c r="Z130" s="50">
        <v>230</v>
      </c>
      <c r="AA130" s="50">
        <v>230</v>
      </c>
      <c r="AB130" s="50">
        <v>230</v>
      </c>
      <c r="AC130" s="50">
        <v>230</v>
      </c>
      <c r="AD130" s="50">
        <v>230</v>
      </c>
      <c r="AE130" s="50">
        <v>230</v>
      </c>
      <c r="AF130" s="50">
        <v>230</v>
      </c>
      <c r="AG130" s="50" t="s">
        <v>70</v>
      </c>
    </row>
    <row r="131" spans="1:33" ht="12.75" x14ac:dyDescent="0.15">
      <c r="A131" s="51">
        <v>129</v>
      </c>
      <c r="B131" s="50">
        <v>192</v>
      </c>
      <c r="C131" s="50">
        <v>173</v>
      </c>
      <c r="D131" s="50">
        <v>160</v>
      </c>
      <c r="E131" s="50">
        <v>144</v>
      </c>
      <c r="F131" s="50">
        <v>133</v>
      </c>
      <c r="G131" s="50">
        <v>127</v>
      </c>
      <c r="H131" s="50">
        <v>110</v>
      </c>
      <c r="I131" s="50">
        <v>110</v>
      </c>
      <c r="J131" s="50">
        <v>110</v>
      </c>
      <c r="K131" s="50">
        <v>110</v>
      </c>
      <c r="L131" s="50">
        <v>110</v>
      </c>
      <c r="M131" s="50">
        <v>110</v>
      </c>
      <c r="N131" s="50" t="s">
        <v>61</v>
      </c>
      <c r="T131" s="51">
        <v>195</v>
      </c>
      <c r="U131" s="50">
        <v>230</v>
      </c>
      <c r="V131" s="50">
        <v>230</v>
      </c>
      <c r="W131" s="50">
        <v>230</v>
      </c>
      <c r="X131" s="50">
        <v>230</v>
      </c>
      <c r="Y131" s="50">
        <v>230</v>
      </c>
      <c r="Z131" s="50">
        <v>230</v>
      </c>
      <c r="AA131" s="50">
        <v>230</v>
      </c>
      <c r="AB131" s="50">
        <v>230</v>
      </c>
      <c r="AC131" s="50">
        <v>230</v>
      </c>
      <c r="AD131" s="50">
        <v>230</v>
      </c>
      <c r="AE131" s="50">
        <v>230</v>
      </c>
      <c r="AF131" s="50">
        <v>230</v>
      </c>
      <c r="AG131" s="50" t="s">
        <v>70</v>
      </c>
    </row>
    <row r="132" spans="1:33" ht="12.75" x14ac:dyDescent="0.15">
      <c r="A132" s="51">
        <v>130</v>
      </c>
      <c r="B132" s="50">
        <v>192</v>
      </c>
      <c r="C132" s="50">
        <v>174</v>
      </c>
      <c r="D132" s="50">
        <v>160</v>
      </c>
      <c r="E132" s="50">
        <v>145</v>
      </c>
      <c r="F132" s="50">
        <v>134</v>
      </c>
      <c r="G132" s="50">
        <v>127</v>
      </c>
      <c r="H132" s="50">
        <v>110</v>
      </c>
      <c r="I132" s="50">
        <v>110</v>
      </c>
      <c r="J132" s="50">
        <v>110</v>
      </c>
      <c r="K132" s="50">
        <v>110</v>
      </c>
      <c r="L132" s="50">
        <v>110</v>
      </c>
      <c r="M132" s="50">
        <v>110</v>
      </c>
      <c r="N132" s="50" t="s">
        <v>61</v>
      </c>
      <c r="T132" s="51">
        <v>196</v>
      </c>
      <c r="U132" s="50">
        <v>230</v>
      </c>
      <c r="V132" s="50">
        <v>230</v>
      </c>
      <c r="W132" s="50">
        <v>230</v>
      </c>
      <c r="X132" s="50">
        <v>230</v>
      </c>
      <c r="Y132" s="50">
        <v>230</v>
      </c>
      <c r="Z132" s="50">
        <v>230</v>
      </c>
      <c r="AA132" s="50">
        <v>230</v>
      </c>
      <c r="AB132" s="50">
        <v>230</v>
      </c>
      <c r="AC132" s="50">
        <v>230</v>
      </c>
      <c r="AD132" s="50">
        <v>230</v>
      </c>
      <c r="AE132" s="50">
        <v>230</v>
      </c>
      <c r="AF132" s="50">
        <v>230</v>
      </c>
      <c r="AG132" s="50" t="s">
        <v>70</v>
      </c>
    </row>
    <row r="133" spans="1:33" ht="12.75" x14ac:dyDescent="0.15">
      <c r="A133" s="51">
        <v>131</v>
      </c>
      <c r="B133" s="50">
        <v>193</v>
      </c>
      <c r="C133" s="50">
        <v>174</v>
      </c>
      <c r="D133" s="50">
        <v>160</v>
      </c>
      <c r="E133" s="50">
        <v>145</v>
      </c>
      <c r="F133" s="50">
        <v>134</v>
      </c>
      <c r="G133" s="50">
        <v>128</v>
      </c>
      <c r="H133" s="50">
        <v>110</v>
      </c>
      <c r="I133" s="50">
        <v>110</v>
      </c>
      <c r="J133" s="50">
        <v>110</v>
      </c>
      <c r="K133" s="50">
        <v>110</v>
      </c>
      <c r="L133" s="50">
        <v>110</v>
      </c>
      <c r="M133" s="50">
        <v>110</v>
      </c>
      <c r="N133" s="50" t="s">
        <v>61</v>
      </c>
      <c r="T133" s="51">
        <v>197</v>
      </c>
      <c r="U133" s="50">
        <v>230</v>
      </c>
      <c r="V133" s="50">
        <v>230</v>
      </c>
      <c r="W133" s="50">
        <v>230</v>
      </c>
      <c r="X133" s="50">
        <v>230</v>
      </c>
      <c r="Y133" s="50">
        <v>230</v>
      </c>
      <c r="Z133" s="50">
        <v>230</v>
      </c>
      <c r="AA133" s="50">
        <v>230</v>
      </c>
      <c r="AB133" s="50">
        <v>230</v>
      </c>
      <c r="AC133" s="50">
        <v>230</v>
      </c>
      <c r="AD133" s="50">
        <v>230</v>
      </c>
      <c r="AE133" s="50">
        <v>230</v>
      </c>
      <c r="AF133" s="50">
        <v>230</v>
      </c>
      <c r="AG133" s="50" t="s">
        <v>70</v>
      </c>
    </row>
    <row r="134" spans="1:33" ht="12.75" x14ac:dyDescent="0.15">
      <c r="A134" s="51">
        <v>132</v>
      </c>
      <c r="B134" s="50">
        <v>193</v>
      </c>
      <c r="C134" s="50">
        <v>175</v>
      </c>
      <c r="D134" s="50">
        <v>161</v>
      </c>
      <c r="E134" s="50">
        <v>145</v>
      </c>
      <c r="F134" s="50">
        <v>135</v>
      </c>
      <c r="G134" s="50">
        <v>128</v>
      </c>
      <c r="H134" s="50">
        <v>110</v>
      </c>
      <c r="I134" s="50">
        <v>110</v>
      </c>
      <c r="J134" s="50">
        <v>110</v>
      </c>
      <c r="K134" s="50">
        <v>110</v>
      </c>
      <c r="L134" s="50">
        <v>110</v>
      </c>
      <c r="M134" s="50">
        <v>110</v>
      </c>
      <c r="N134" s="50" t="s">
        <v>61</v>
      </c>
      <c r="T134" s="51">
        <v>132</v>
      </c>
      <c r="U134" s="50">
        <v>230</v>
      </c>
      <c r="V134" s="50">
        <v>230</v>
      </c>
      <c r="W134" s="50">
        <v>230</v>
      </c>
      <c r="X134" s="50">
        <v>230</v>
      </c>
      <c r="Y134" s="50">
        <v>230</v>
      </c>
      <c r="Z134" s="50">
        <v>230</v>
      </c>
      <c r="AA134" s="50">
        <v>230</v>
      </c>
      <c r="AB134" s="50">
        <v>230</v>
      </c>
      <c r="AC134" s="50">
        <v>230</v>
      </c>
      <c r="AD134" s="50">
        <v>230</v>
      </c>
      <c r="AE134" s="50">
        <v>230</v>
      </c>
      <c r="AF134" s="50">
        <v>226</v>
      </c>
      <c r="AG134" s="50" t="s">
        <v>70</v>
      </c>
    </row>
    <row r="135" spans="1:33" ht="12.75" x14ac:dyDescent="0.15">
      <c r="A135" s="51">
        <v>133</v>
      </c>
      <c r="B135" s="50">
        <v>193</v>
      </c>
      <c r="C135" s="50">
        <v>175</v>
      </c>
      <c r="D135" s="50">
        <v>161</v>
      </c>
      <c r="E135" s="50">
        <v>146</v>
      </c>
      <c r="F135" s="50">
        <v>135</v>
      </c>
      <c r="G135" s="50">
        <v>129</v>
      </c>
      <c r="H135" s="50">
        <v>110</v>
      </c>
      <c r="I135" s="50">
        <v>110</v>
      </c>
      <c r="J135" s="50">
        <v>110</v>
      </c>
      <c r="K135" s="50">
        <v>110</v>
      </c>
      <c r="L135" s="50">
        <v>110</v>
      </c>
      <c r="M135" s="50">
        <v>110</v>
      </c>
      <c r="N135" s="50" t="s">
        <v>61</v>
      </c>
      <c r="T135" s="51">
        <v>133</v>
      </c>
      <c r="U135" s="50">
        <v>230</v>
      </c>
      <c r="V135" s="50">
        <v>230</v>
      </c>
      <c r="W135" s="50">
        <v>230</v>
      </c>
      <c r="X135" s="50">
        <v>230</v>
      </c>
      <c r="Y135" s="50">
        <v>230</v>
      </c>
      <c r="Z135" s="50">
        <v>230</v>
      </c>
      <c r="AA135" s="50">
        <v>230</v>
      </c>
      <c r="AB135" s="50">
        <v>230</v>
      </c>
      <c r="AC135" s="50">
        <v>230</v>
      </c>
      <c r="AD135" s="50">
        <v>230</v>
      </c>
      <c r="AE135" s="50">
        <v>230</v>
      </c>
      <c r="AF135" s="50">
        <v>227</v>
      </c>
      <c r="AG135" s="50" t="s">
        <v>70</v>
      </c>
    </row>
    <row r="136" spans="1:33" ht="12.75" x14ac:dyDescent="0.15">
      <c r="A136" s="51">
        <v>134</v>
      </c>
      <c r="B136" s="50">
        <v>194</v>
      </c>
      <c r="C136" s="50">
        <v>175</v>
      </c>
      <c r="D136" s="50">
        <v>161</v>
      </c>
      <c r="E136" s="50">
        <v>146</v>
      </c>
      <c r="F136" s="50">
        <v>135</v>
      </c>
      <c r="G136" s="50">
        <v>129</v>
      </c>
      <c r="H136" s="50">
        <v>110</v>
      </c>
      <c r="I136" s="50">
        <v>110</v>
      </c>
      <c r="J136" s="50">
        <v>110</v>
      </c>
      <c r="K136" s="50">
        <v>110</v>
      </c>
      <c r="L136" s="50">
        <v>110</v>
      </c>
      <c r="M136" s="50">
        <v>110</v>
      </c>
      <c r="N136" s="50" t="s">
        <v>61</v>
      </c>
      <c r="T136" s="51">
        <v>134</v>
      </c>
      <c r="U136" s="50">
        <v>230</v>
      </c>
      <c r="V136" s="50">
        <v>230</v>
      </c>
      <c r="W136" s="50">
        <v>230</v>
      </c>
      <c r="X136" s="50">
        <v>230</v>
      </c>
      <c r="Y136" s="50">
        <v>230</v>
      </c>
      <c r="Z136" s="50">
        <v>230</v>
      </c>
      <c r="AA136" s="50">
        <v>230</v>
      </c>
      <c r="AB136" s="50">
        <v>230</v>
      </c>
      <c r="AC136" s="50">
        <v>230</v>
      </c>
      <c r="AD136" s="50">
        <v>230</v>
      </c>
      <c r="AE136" s="50">
        <v>230</v>
      </c>
      <c r="AF136" s="50">
        <v>228</v>
      </c>
      <c r="AG136" s="50" t="s">
        <v>70</v>
      </c>
    </row>
    <row r="137" spans="1:33" ht="12.75" x14ac:dyDescent="0.15">
      <c r="A137" s="51">
        <v>135</v>
      </c>
      <c r="B137" s="50">
        <v>194</v>
      </c>
      <c r="C137" s="50">
        <v>176</v>
      </c>
      <c r="D137" s="50">
        <v>162</v>
      </c>
      <c r="E137" s="50">
        <v>147</v>
      </c>
      <c r="F137" s="50">
        <v>136</v>
      </c>
      <c r="G137" s="50">
        <v>129</v>
      </c>
      <c r="H137" s="50">
        <v>110</v>
      </c>
      <c r="I137" s="50">
        <v>110</v>
      </c>
      <c r="J137" s="50">
        <v>110</v>
      </c>
      <c r="K137" s="50">
        <v>110</v>
      </c>
      <c r="L137" s="50">
        <v>110</v>
      </c>
      <c r="M137" s="50">
        <v>110</v>
      </c>
      <c r="N137" s="50" t="s">
        <v>61</v>
      </c>
      <c r="T137" s="51">
        <v>135</v>
      </c>
      <c r="U137" s="50">
        <v>230</v>
      </c>
      <c r="V137" s="50">
        <v>230</v>
      </c>
      <c r="W137" s="50">
        <v>230</v>
      </c>
      <c r="X137" s="50">
        <v>230</v>
      </c>
      <c r="Y137" s="50">
        <v>230</v>
      </c>
      <c r="Z137" s="50">
        <v>230</v>
      </c>
      <c r="AA137" s="50">
        <v>230</v>
      </c>
      <c r="AB137" s="50">
        <v>230</v>
      </c>
      <c r="AC137" s="50">
        <v>230</v>
      </c>
      <c r="AD137" s="50">
        <v>230</v>
      </c>
      <c r="AE137" s="50">
        <v>230</v>
      </c>
      <c r="AF137" s="50">
        <v>230</v>
      </c>
      <c r="AG137" s="50" t="s">
        <v>70</v>
      </c>
    </row>
    <row r="138" spans="1:33" ht="12.75" x14ac:dyDescent="0.15">
      <c r="A138" s="51">
        <v>136</v>
      </c>
      <c r="B138" s="50">
        <v>194</v>
      </c>
      <c r="C138" s="50">
        <v>176</v>
      </c>
      <c r="D138" s="50">
        <v>162</v>
      </c>
      <c r="E138" s="50">
        <v>147</v>
      </c>
      <c r="F138" s="50">
        <v>136</v>
      </c>
      <c r="G138" s="50">
        <v>130</v>
      </c>
      <c r="H138" s="50">
        <v>110</v>
      </c>
      <c r="I138" s="50">
        <v>110</v>
      </c>
      <c r="J138" s="50">
        <v>110</v>
      </c>
      <c r="K138" s="50">
        <v>110</v>
      </c>
      <c r="L138" s="50">
        <v>110</v>
      </c>
      <c r="M138" s="50">
        <v>110</v>
      </c>
      <c r="N138" s="50" t="s">
        <v>61</v>
      </c>
      <c r="T138" s="51">
        <v>136</v>
      </c>
      <c r="U138" s="50">
        <v>230</v>
      </c>
      <c r="V138" s="50">
        <v>230</v>
      </c>
      <c r="W138" s="50">
        <v>230</v>
      </c>
      <c r="X138" s="50">
        <v>230</v>
      </c>
      <c r="Y138" s="50">
        <v>230</v>
      </c>
      <c r="Z138" s="50">
        <v>230</v>
      </c>
      <c r="AA138" s="50">
        <v>230</v>
      </c>
      <c r="AB138" s="50">
        <v>230</v>
      </c>
      <c r="AC138" s="50">
        <v>230</v>
      </c>
      <c r="AD138" s="50">
        <v>230</v>
      </c>
      <c r="AE138" s="50">
        <v>230</v>
      </c>
      <c r="AF138" s="50">
        <v>230</v>
      </c>
      <c r="AG138" s="50" t="s">
        <v>70</v>
      </c>
    </row>
    <row r="139" spans="1:33" ht="12.75" x14ac:dyDescent="0.15">
      <c r="A139" s="51">
        <v>137</v>
      </c>
      <c r="B139" s="50">
        <v>195</v>
      </c>
      <c r="C139" s="50">
        <v>176</v>
      </c>
      <c r="D139" s="50">
        <v>163</v>
      </c>
      <c r="E139" s="50">
        <v>147</v>
      </c>
      <c r="F139" s="50">
        <v>137</v>
      </c>
      <c r="G139" s="50">
        <v>130</v>
      </c>
      <c r="H139" s="50">
        <v>110</v>
      </c>
      <c r="I139" s="50">
        <v>110</v>
      </c>
      <c r="J139" s="50">
        <v>110</v>
      </c>
      <c r="K139" s="50">
        <v>110</v>
      </c>
      <c r="L139" s="50">
        <v>110</v>
      </c>
      <c r="M139" s="50">
        <v>110</v>
      </c>
      <c r="N139" s="50" t="s">
        <v>61</v>
      </c>
      <c r="T139" s="51">
        <v>137</v>
      </c>
      <c r="U139" s="50">
        <v>230</v>
      </c>
      <c r="V139" s="50">
        <v>230</v>
      </c>
      <c r="W139" s="50">
        <v>230</v>
      </c>
      <c r="X139" s="50">
        <v>230</v>
      </c>
      <c r="Y139" s="50">
        <v>230</v>
      </c>
      <c r="Z139" s="50">
        <v>230</v>
      </c>
      <c r="AA139" s="50">
        <v>230</v>
      </c>
      <c r="AB139" s="50">
        <v>230</v>
      </c>
      <c r="AC139" s="50">
        <v>230</v>
      </c>
      <c r="AD139" s="50">
        <v>230</v>
      </c>
      <c r="AE139" s="50">
        <v>230</v>
      </c>
      <c r="AF139" s="50">
        <v>230</v>
      </c>
      <c r="AG139" s="50" t="s">
        <v>70</v>
      </c>
    </row>
    <row r="140" spans="1:33" ht="12.75" x14ac:dyDescent="0.15">
      <c r="A140" s="51">
        <v>138</v>
      </c>
      <c r="B140" s="50">
        <v>195</v>
      </c>
      <c r="C140" s="50">
        <v>177</v>
      </c>
      <c r="D140" s="50">
        <v>163</v>
      </c>
      <c r="E140" s="50">
        <v>148</v>
      </c>
      <c r="F140" s="50">
        <v>137</v>
      </c>
      <c r="G140" s="50">
        <v>131</v>
      </c>
      <c r="H140" s="50">
        <v>110</v>
      </c>
      <c r="I140" s="50">
        <v>110</v>
      </c>
      <c r="J140" s="50">
        <v>110</v>
      </c>
      <c r="K140" s="50">
        <v>110</v>
      </c>
      <c r="L140" s="50">
        <v>110</v>
      </c>
      <c r="M140" s="50">
        <v>110</v>
      </c>
      <c r="N140" s="50" t="s">
        <v>61</v>
      </c>
      <c r="T140" s="51">
        <v>138</v>
      </c>
      <c r="U140" s="50">
        <v>230</v>
      </c>
      <c r="V140" s="50">
        <v>230</v>
      </c>
      <c r="W140" s="50">
        <v>230</v>
      </c>
      <c r="X140" s="50">
        <v>230</v>
      </c>
      <c r="Y140" s="50">
        <v>230</v>
      </c>
      <c r="Z140" s="50">
        <v>230</v>
      </c>
      <c r="AA140" s="50">
        <v>230</v>
      </c>
      <c r="AB140" s="50">
        <v>230</v>
      </c>
      <c r="AC140" s="50">
        <v>230</v>
      </c>
      <c r="AD140" s="50">
        <v>230</v>
      </c>
      <c r="AE140" s="50">
        <v>230</v>
      </c>
      <c r="AF140" s="50">
        <v>230</v>
      </c>
      <c r="AG140" s="50" t="s">
        <v>70</v>
      </c>
    </row>
    <row r="141" spans="1:33" ht="12.75" x14ac:dyDescent="0.15">
      <c r="A141" s="51">
        <v>139</v>
      </c>
      <c r="B141" s="50">
        <v>195</v>
      </c>
      <c r="C141" s="50">
        <v>177</v>
      </c>
      <c r="D141" s="50">
        <v>163</v>
      </c>
      <c r="E141" s="50">
        <v>148</v>
      </c>
      <c r="F141" s="50">
        <v>137</v>
      </c>
      <c r="G141" s="50">
        <v>131</v>
      </c>
      <c r="H141" s="50">
        <v>110</v>
      </c>
      <c r="I141" s="50">
        <v>110</v>
      </c>
      <c r="J141" s="50">
        <v>110</v>
      </c>
      <c r="K141" s="50">
        <v>110</v>
      </c>
      <c r="L141" s="50">
        <v>110</v>
      </c>
      <c r="M141" s="50">
        <v>110</v>
      </c>
      <c r="N141" s="50" t="s">
        <v>61</v>
      </c>
      <c r="T141" s="51">
        <v>139</v>
      </c>
      <c r="U141" s="50">
        <v>230</v>
      </c>
      <c r="V141" s="50">
        <v>230</v>
      </c>
      <c r="W141" s="50">
        <v>230</v>
      </c>
      <c r="X141" s="50">
        <v>230</v>
      </c>
      <c r="Y141" s="50">
        <v>230</v>
      </c>
      <c r="Z141" s="50">
        <v>230</v>
      </c>
      <c r="AA141" s="50">
        <v>230</v>
      </c>
      <c r="AB141" s="50">
        <v>230</v>
      </c>
      <c r="AC141" s="50">
        <v>230</v>
      </c>
      <c r="AD141" s="50">
        <v>230</v>
      </c>
      <c r="AE141" s="50">
        <v>230</v>
      </c>
      <c r="AF141" s="50">
        <v>230</v>
      </c>
      <c r="AG141" s="50" t="s">
        <v>70</v>
      </c>
    </row>
    <row r="142" spans="1:33" ht="12.75" x14ac:dyDescent="0.15">
      <c r="A142" s="51">
        <v>140</v>
      </c>
      <c r="B142" s="50">
        <v>196</v>
      </c>
      <c r="C142" s="50">
        <v>177</v>
      </c>
      <c r="D142" s="50">
        <v>164</v>
      </c>
      <c r="E142" s="50">
        <v>149</v>
      </c>
      <c r="F142" s="50">
        <v>138</v>
      </c>
      <c r="G142" s="50">
        <v>131</v>
      </c>
      <c r="H142" s="50">
        <v>111</v>
      </c>
      <c r="I142" s="50">
        <v>110</v>
      </c>
      <c r="J142" s="50">
        <v>110</v>
      </c>
      <c r="K142" s="50">
        <v>110</v>
      </c>
      <c r="L142" s="50">
        <v>110</v>
      </c>
      <c r="M142" s="50">
        <v>110</v>
      </c>
      <c r="N142" s="50" t="s">
        <v>61</v>
      </c>
      <c r="T142" s="51">
        <v>140</v>
      </c>
      <c r="U142" s="50">
        <v>230</v>
      </c>
      <c r="V142" s="50">
        <v>230</v>
      </c>
      <c r="W142" s="50">
        <v>230</v>
      </c>
      <c r="X142" s="50">
        <v>230</v>
      </c>
      <c r="Y142" s="50">
        <v>230</v>
      </c>
      <c r="Z142" s="50">
        <v>230</v>
      </c>
      <c r="AA142" s="50">
        <v>230</v>
      </c>
      <c r="AB142" s="50">
        <v>230</v>
      </c>
      <c r="AC142" s="50">
        <v>230</v>
      </c>
      <c r="AD142" s="50">
        <v>230</v>
      </c>
      <c r="AE142" s="50">
        <v>230</v>
      </c>
      <c r="AF142" s="50">
        <v>230</v>
      </c>
      <c r="AG142" s="50" t="s">
        <v>70</v>
      </c>
    </row>
    <row r="143" spans="1:33" ht="12.75" x14ac:dyDescent="0.15">
      <c r="A143" s="51">
        <v>141</v>
      </c>
      <c r="B143" s="50">
        <v>196</v>
      </c>
      <c r="C143" s="50">
        <v>178</v>
      </c>
      <c r="D143" s="50">
        <v>164</v>
      </c>
      <c r="E143" s="50">
        <v>149</v>
      </c>
      <c r="F143" s="50">
        <v>138</v>
      </c>
      <c r="G143" s="50">
        <v>132</v>
      </c>
      <c r="H143" s="50">
        <v>111</v>
      </c>
      <c r="I143" s="50">
        <v>110</v>
      </c>
      <c r="J143" s="50">
        <v>110</v>
      </c>
      <c r="K143" s="50">
        <v>110</v>
      </c>
      <c r="L143" s="50">
        <v>110</v>
      </c>
      <c r="M143" s="50">
        <v>110</v>
      </c>
      <c r="N143" s="50" t="s">
        <v>61</v>
      </c>
      <c r="T143" s="51">
        <v>141</v>
      </c>
      <c r="U143" s="50">
        <v>230</v>
      </c>
      <c r="V143" s="50">
        <v>230</v>
      </c>
      <c r="W143" s="50">
        <v>230</v>
      </c>
      <c r="X143" s="50">
        <v>230</v>
      </c>
      <c r="Y143" s="50">
        <v>230</v>
      </c>
      <c r="Z143" s="50">
        <v>230</v>
      </c>
      <c r="AA143" s="50">
        <v>230</v>
      </c>
      <c r="AB143" s="50">
        <v>230</v>
      </c>
      <c r="AC143" s="50">
        <v>230</v>
      </c>
      <c r="AD143" s="50">
        <v>230</v>
      </c>
      <c r="AE143" s="50">
        <v>230</v>
      </c>
      <c r="AF143" s="50">
        <v>230</v>
      </c>
      <c r="AG143" s="50" t="s">
        <v>70</v>
      </c>
    </row>
    <row r="144" spans="1:33" ht="12.75" x14ac:dyDescent="0.15">
      <c r="A144" s="51">
        <v>142</v>
      </c>
      <c r="B144" s="50">
        <v>196</v>
      </c>
      <c r="C144" s="50">
        <v>178</v>
      </c>
      <c r="D144" s="50">
        <v>164</v>
      </c>
      <c r="E144" s="50">
        <v>150</v>
      </c>
      <c r="F144" s="50">
        <v>139</v>
      </c>
      <c r="G144" s="50">
        <v>132</v>
      </c>
      <c r="H144" s="50">
        <v>112</v>
      </c>
      <c r="I144" s="50">
        <v>110</v>
      </c>
      <c r="J144" s="50">
        <v>110</v>
      </c>
      <c r="K144" s="50">
        <v>110</v>
      </c>
      <c r="L144" s="50">
        <v>110</v>
      </c>
      <c r="M144" s="50">
        <v>110</v>
      </c>
      <c r="N144" s="50" t="s">
        <v>61</v>
      </c>
      <c r="T144" s="51">
        <v>142</v>
      </c>
      <c r="U144" s="50">
        <v>230</v>
      </c>
      <c r="V144" s="50">
        <v>230</v>
      </c>
      <c r="W144" s="50">
        <v>230</v>
      </c>
      <c r="X144" s="50">
        <v>230</v>
      </c>
      <c r="Y144" s="50">
        <v>230</v>
      </c>
      <c r="Z144" s="50">
        <v>230</v>
      </c>
      <c r="AA144" s="50">
        <v>230</v>
      </c>
      <c r="AB144" s="50">
        <v>230</v>
      </c>
      <c r="AC144" s="50">
        <v>230</v>
      </c>
      <c r="AD144" s="50">
        <v>230</v>
      </c>
      <c r="AE144" s="50">
        <v>230</v>
      </c>
      <c r="AF144" s="50">
        <v>230</v>
      </c>
      <c r="AG144" s="50" t="s">
        <v>70</v>
      </c>
    </row>
    <row r="145" spans="1:33" ht="12.75" x14ac:dyDescent="0.15">
      <c r="A145" s="51">
        <v>143</v>
      </c>
      <c r="B145" s="50">
        <v>197</v>
      </c>
      <c r="C145" s="50">
        <v>179</v>
      </c>
      <c r="D145" s="50">
        <v>165</v>
      </c>
      <c r="E145" s="50">
        <v>150</v>
      </c>
      <c r="F145" s="50">
        <v>139</v>
      </c>
      <c r="G145" s="50">
        <v>133</v>
      </c>
      <c r="H145" s="50">
        <v>112</v>
      </c>
      <c r="I145" s="50">
        <v>110</v>
      </c>
      <c r="J145" s="50">
        <v>110</v>
      </c>
      <c r="K145" s="50">
        <v>110</v>
      </c>
      <c r="L145" s="50">
        <v>110</v>
      </c>
      <c r="M145" s="50">
        <v>110</v>
      </c>
      <c r="N145" s="50" t="s">
        <v>61</v>
      </c>
      <c r="T145" s="51">
        <v>143</v>
      </c>
      <c r="U145" s="50">
        <v>230</v>
      </c>
      <c r="V145" s="50">
        <v>230</v>
      </c>
      <c r="W145" s="50">
        <v>230</v>
      </c>
      <c r="X145" s="50">
        <v>230</v>
      </c>
      <c r="Y145" s="50">
        <v>230</v>
      </c>
      <c r="Z145" s="50">
        <v>230</v>
      </c>
      <c r="AA145" s="50">
        <v>230</v>
      </c>
      <c r="AB145" s="50">
        <v>230</v>
      </c>
      <c r="AC145" s="50">
        <v>230</v>
      </c>
      <c r="AD145" s="50">
        <v>230</v>
      </c>
      <c r="AE145" s="50">
        <v>230</v>
      </c>
      <c r="AF145" s="50">
        <v>230</v>
      </c>
      <c r="AG145" s="50" t="s">
        <v>70</v>
      </c>
    </row>
    <row r="146" spans="1:33" ht="12.75" x14ac:dyDescent="0.15">
      <c r="A146" s="51">
        <v>144</v>
      </c>
      <c r="B146" s="50">
        <v>197</v>
      </c>
      <c r="C146" s="50">
        <v>179</v>
      </c>
      <c r="D146" s="50">
        <v>165</v>
      </c>
      <c r="E146" s="50">
        <v>150</v>
      </c>
      <c r="F146" s="50">
        <v>139</v>
      </c>
      <c r="G146" s="50">
        <v>133</v>
      </c>
      <c r="H146" s="50">
        <v>113</v>
      </c>
      <c r="I146" s="50">
        <v>110</v>
      </c>
      <c r="J146" s="50">
        <v>110</v>
      </c>
      <c r="K146" s="50">
        <v>110</v>
      </c>
      <c r="L146" s="50">
        <v>110</v>
      </c>
      <c r="M146" s="50">
        <v>110</v>
      </c>
      <c r="N146" s="50" t="s">
        <v>61</v>
      </c>
      <c r="T146" s="51">
        <v>144</v>
      </c>
      <c r="U146" s="50">
        <v>230</v>
      </c>
      <c r="V146" s="50">
        <v>230</v>
      </c>
      <c r="W146" s="50">
        <v>230</v>
      </c>
      <c r="X146" s="50">
        <v>230</v>
      </c>
      <c r="Y146" s="50">
        <v>230</v>
      </c>
      <c r="Z146" s="50">
        <v>230</v>
      </c>
      <c r="AA146" s="50">
        <v>230</v>
      </c>
      <c r="AB146" s="50">
        <v>230</v>
      </c>
      <c r="AC146" s="50">
        <v>230</v>
      </c>
      <c r="AD146" s="50">
        <v>230</v>
      </c>
      <c r="AE146" s="50">
        <v>230</v>
      </c>
      <c r="AF146" s="50">
        <v>230</v>
      </c>
      <c r="AG146" s="50" t="s">
        <v>70</v>
      </c>
    </row>
    <row r="147" spans="1:33" ht="12.75" x14ac:dyDescent="0.15">
      <c r="A147" s="51">
        <v>145</v>
      </c>
      <c r="B147" s="50">
        <v>197</v>
      </c>
      <c r="C147" s="50">
        <v>179</v>
      </c>
      <c r="D147" s="50">
        <v>166</v>
      </c>
      <c r="E147" s="50">
        <v>151</v>
      </c>
      <c r="F147" s="50">
        <v>140</v>
      </c>
      <c r="G147" s="50">
        <v>133</v>
      </c>
      <c r="H147" s="50">
        <v>113</v>
      </c>
      <c r="I147" s="50">
        <v>110</v>
      </c>
      <c r="J147" s="50">
        <v>110</v>
      </c>
      <c r="K147" s="50">
        <v>110</v>
      </c>
      <c r="L147" s="50">
        <v>110</v>
      </c>
      <c r="M147" s="50">
        <v>110</v>
      </c>
      <c r="N147" s="50" t="s">
        <v>61</v>
      </c>
      <c r="T147" s="51">
        <v>145</v>
      </c>
      <c r="U147" s="50">
        <v>230</v>
      </c>
      <c r="V147" s="50">
        <v>230</v>
      </c>
      <c r="W147" s="50">
        <v>230</v>
      </c>
      <c r="X147" s="50">
        <v>230</v>
      </c>
      <c r="Y147" s="50">
        <v>230</v>
      </c>
      <c r="Z147" s="50">
        <v>230</v>
      </c>
      <c r="AA147" s="50">
        <v>230</v>
      </c>
      <c r="AB147" s="50">
        <v>230</v>
      </c>
      <c r="AC147" s="50">
        <v>230</v>
      </c>
      <c r="AD147" s="50">
        <v>230</v>
      </c>
      <c r="AE147" s="50">
        <v>230</v>
      </c>
      <c r="AF147" s="50">
        <v>230</v>
      </c>
      <c r="AG147" s="50" t="s">
        <v>70</v>
      </c>
    </row>
    <row r="148" spans="1:33" ht="12.75" x14ac:dyDescent="0.15">
      <c r="A148" s="51">
        <v>146</v>
      </c>
      <c r="B148" s="50">
        <v>198</v>
      </c>
      <c r="C148" s="50">
        <v>180</v>
      </c>
      <c r="D148" s="50">
        <v>166</v>
      </c>
      <c r="E148" s="50">
        <v>151</v>
      </c>
      <c r="F148" s="50">
        <v>140</v>
      </c>
      <c r="G148" s="50">
        <v>134</v>
      </c>
      <c r="H148" s="50">
        <v>114</v>
      </c>
      <c r="I148" s="50">
        <v>110</v>
      </c>
      <c r="J148" s="50">
        <v>110</v>
      </c>
      <c r="K148" s="50">
        <v>110</v>
      </c>
      <c r="L148" s="50">
        <v>110</v>
      </c>
      <c r="M148" s="50">
        <v>110</v>
      </c>
      <c r="N148" s="50" t="s">
        <v>61</v>
      </c>
      <c r="T148" s="51">
        <v>146</v>
      </c>
      <c r="U148" s="50">
        <v>230</v>
      </c>
      <c r="V148" s="50">
        <v>230</v>
      </c>
      <c r="W148" s="50">
        <v>230</v>
      </c>
      <c r="X148" s="50">
        <v>230</v>
      </c>
      <c r="Y148" s="50">
        <v>230</v>
      </c>
      <c r="Z148" s="50">
        <v>230</v>
      </c>
      <c r="AA148" s="50">
        <v>230</v>
      </c>
      <c r="AB148" s="50">
        <v>230</v>
      </c>
      <c r="AC148" s="50">
        <v>230</v>
      </c>
      <c r="AD148" s="50">
        <v>230</v>
      </c>
      <c r="AE148" s="50">
        <v>230</v>
      </c>
      <c r="AF148" s="50">
        <v>230</v>
      </c>
      <c r="AG148" s="50" t="s">
        <v>70</v>
      </c>
    </row>
    <row r="149" spans="1:33" ht="12.75" x14ac:dyDescent="0.15">
      <c r="A149" s="51">
        <v>147</v>
      </c>
      <c r="B149" s="50">
        <v>198</v>
      </c>
      <c r="C149" s="50">
        <v>180</v>
      </c>
      <c r="D149" s="50">
        <v>166</v>
      </c>
      <c r="E149" s="50">
        <v>152</v>
      </c>
      <c r="F149" s="50">
        <v>141</v>
      </c>
      <c r="G149" s="50">
        <v>134</v>
      </c>
      <c r="H149" s="50">
        <v>114</v>
      </c>
      <c r="I149" s="50">
        <v>111</v>
      </c>
      <c r="J149" s="50">
        <v>110</v>
      </c>
      <c r="K149" s="50">
        <v>110</v>
      </c>
      <c r="L149" s="50">
        <v>110</v>
      </c>
      <c r="M149" s="50">
        <v>110</v>
      </c>
      <c r="N149" s="50" t="s">
        <v>61</v>
      </c>
      <c r="T149" s="51">
        <v>147</v>
      </c>
      <c r="U149" s="50">
        <v>230</v>
      </c>
      <c r="V149" s="50">
        <v>230</v>
      </c>
      <c r="W149" s="50">
        <v>230</v>
      </c>
      <c r="X149" s="50">
        <v>230</v>
      </c>
      <c r="Y149" s="50">
        <v>230</v>
      </c>
      <c r="Z149" s="50">
        <v>230</v>
      </c>
      <c r="AA149" s="50">
        <v>230</v>
      </c>
      <c r="AB149" s="50">
        <v>230</v>
      </c>
      <c r="AC149" s="50">
        <v>230</v>
      </c>
      <c r="AD149" s="50">
        <v>230</v>
      </c>
      <c r="AE149" s="50">
        <v>230</v>
      </c>
      <c r="AF149" s="50">
        <v>230</v>
      </c>
      <c r="AG149" s="50" t="s">
        <v>70</v>
      </c>
    </row>
    <row r="150" spans="1:33" ht="12.75" x14ac:dyDescent="0.15">
      <c r="A150" s="51">
        <v>148</v>
      </c>
      <c r="B150" s="50">
        <v>198</v>
      </c>
      <c r="C150" s="50">
        <v>180</v>
      </c>
      <c r="D150" s="50">
        <v>167</v>
      </c>
      <c r="E150" s="50">
        <v>152</v>
      </c>
      <c r="F150" s="50">
        <v>141</v>
      </c>
      <c r="G150" s="50">
        <v>135</v>
      </c>
      <c r="H150" s="50">
        <v>115</v>
      </c>
      <c r="I150" s="50">
        <v>111</v>
      </c>
      <c r="J150" s="50">
        <v>110</v>
      </c>
      <c r="K150" s="50">
        <v>110</v>
      </c>
      <c r="L150" s="50">
        <v>110</v>
      </c>
      <c r="M150" s="50">
        <v>110</v>
      </c>
      <c r="N150" s="50" t="s">
        <v>61</v>
      </c>
      <c r="T150" s="51">
        <v>148</v>
      </c>
      <c r="U150" s="50">
        <v>230</v>
      </c>
      <c r="V150" s="50">
        <v>230</v>
      </c>
      <c r="W150" s="50">
        <v>230</v>
      </c>
      <c r="X150" s="50">
        <v>230</v>
      </c>
      <c r="Y150" s="50">
        <v>230</v>
      </c>
      <c r="Z150" s="50">
        <v>230</v>
      </c>
      <c r="AA150" s="50">
        <v>230</v>
      </c>
      <c r="AB150" s="50">
        <v>230</v>
      </c>
      <c r="AC150" s="50">
        <v>230</v>
      </c>
      <c r="AD150" s="50">
        <v>230</v>
      </c>
      <c r="AE150" s="50">
        <v>230</v>
      </c>
      <c r="AF150" s="50">
        <v>230</v>
      </c>
      <c r="AG150" s="50" t="s">
        <v>70</v>
      </c>
    </row>
    <row r="151" spans="1:33" ht="12.75" x14ac:dyDescent="0.15">
      <c r="A151" s="51">
        <v>149</v>
      </c>
      <c r="B151" s="50">
        <v>199</v>
      </c>
      <c r="C151" s="50">
        <v>181</v>
      </c>
      <c r="D151" s="50">
        <v>167</v>
      </c>
      <c r="E151" s="50">
        <v>152</v>
      </c>
      <c r="F151" s="50">
        <v>142</v>
      </c>
      <c r="G151" s="50">
        <v>135</v>
      </c>
      <c r="H151" s="50">
        <v>115</v>
      </c>
      <c r="I151" s="50">
        <v>112</v>
      </c>
      <c r="J151" s="50">
        <v>110</v>
      </c>
      <c r="K151" s="50">
        <v>110</v>
      </c>
      <c r="L151" s="50">
        <v>110</v>
      </c>
      <c r="M151" s="50">
        <v>110</v>
      </c>
      <c r="N151" s="50" t="s">
        <v>61</v>
      </c>
      <c r="T151" s="51">
        <v>149</v>
      </c>
      <c r="U151" s="50">
        <v>230</v>
      </c>
      <c r="V151" s="50">
        <v>230</v>
      </c>
      <c r="W151" s="50">
        <v>230</v>
      </c>
      <c r="X151" s="50">
        <v>230</v>
      </c>
      <c r="Y151" s="50">
        <v>230</v>
      </c>
      <c r="Z151" s="50">
        <v>230</v>
      </c>
      <c r="AA151" s="50">
        <v>230</v>
      </c>
      <c r="AB151" s="50">
        <v>230</v>
      </c>
      <c r="AC151" s="50">
        <v>230</v>
      </c>
      <c r="AD151" s="50">
        <v>230</v>
      </c>
      <c r="AE151" s="50">
        <v>230</v>
      </c>
      <c r="AF151" s="50">
        <v>230</v>
      </c>
      <c r="AG151" s="50" t="s">
        <v>70</v>
      </c>
    </row>
    <row r="152" spans="1:33" ht="12.75" x14ac:dyDescent="0.15">
      <c r="A152" s="51">
        <v>150</v>
      </c>
      <c r="B152" s="50">
        <v>199</v>
      </c>
      <c r="C152" s="50">
        <v>181</v>
      </c>
      <c r="D152" s="50">
        <v>167</v>
      </c>
      <c r="E152" s="50">
        <v>153</v>
      </c>
      <c r="F152" s="50">
        <v>142</v>
      </c>
      <c r="G152" s="50">
        <v>135</v>
      </c>
      <c r="H152" s="50">
        <v>116</v>
      </c>
      <c r="I152" s="50">
        <v>112</v>
      </c>
      <c r="J152" s="50">
        <v>110</v>
      </c>
      <c r="K152" s="50">
        <v>110</v>
      </c>
      <c r="L152" s="50">
        <v>110</v>
      </c>
      <c r="M152" s="50">
        <v>110</v>
      </c>
      <c r="N152" s="50" t="s">
        <v>61</v>
      </c>
      <c r="T152" s="51">
        <v>150</v>
      </c>
      <c r="U152" s="50">
        <v>230</v>
      </c>
      <c r="V152" s="50">
        <v>230</v>
      </c>
      <c r="W152" s="50">
        <v>230</v>
      </c>
      <c r="X152" s="50">
        <v>230</v>
      </c>
      <c r="Y152" s="50">
        <v>230</v>
      </c>
      <c r="Z152" s="50">
        <v>230</v>
      </c>
      <c r="AA152" s="50">
        <v>230</v>
      </c>
      <c r="AB152" s="50">
        <v>230</v>
      </c>
      <c r="AC152" s="50">
        <v>230</v>
      </c>
      <c r="AD152" s="50">
        <v>230</v>
      </c>
      <c r="AE152" s="50">
        <v>230</v>
      </c>
      <c r="AF152" s="50">
        <v>230</v>
      </c>
      <c r="AG152" s="50" t="s">
        <v>70</v>
      </c>
    </row>
    <row r="153" spans="1:33" ht="12.75" x14ac:dyDescent="0.15">
      <c r="A153" s="51">
        <v>151</v>
      </c>
      <c r="B153" s="50">
        <v>199</v>
      </c>
      <c r="C153" s="50">
        <v>182</v>
      </c>
      <c r="D153" s="50">
        <v>168</v>
      </c>
      <c r="E153" s="50">
        <v>153</v>
      </c>
      <c r="F153" s="50">
        <v>142</v>
      </c>
      <c r="G153" s="50">
        <v>136</v>
      </c>
      <c r="H153" s="50">
        <v>116</v>
      </c>
      <c r="I153" s="50">
        <v>113</v>
      </c>
      <c r="J153" s="50">
        <v>110</v>
      </c>
      <c r="K153" s="50">
        <v>110</v>
      </c>
      <c r="L153" s="50">
        <v>110</v>
      </c>
      <c r="M153" s="50">
        <v>110</v>
      </c>
      <c r="N153" s="50" t="s">
        <v>61</v>
      </c>
      <c r="T153" s="51">
        <v>151</v>
      </c>
      <c r="U153" s="50">
        <v>230</v>
      </c>
      <c r="V153" s="50">
        <v>230</v>
      </c>
      <c r="W153" s="50">
        <v>230</v>
      </c>
      <c r="X153" s="50">
        <v>230</v>
      </c>
      <c r="Y153" s="50">
        <v>230</v>
      </c>
      <c r="Z153" s="50">
        <v>230</v>
      </c>
      <c r="AA153" s="50">
        <v>230</v>
      </c>
      <c r="AB153" s="50">
        <v>230</v>
      </c>
      <c r="AC153" s="50">
        <v>230</v>
      </c>
      <c r="AD153" s="50">
        <v>230</v>
      </c>
      <c r="AE153" s="50">
        <v>230</v>
      </c>
      <c r="AF153" s="50">
        <v>230</v>
      </c>
      <c r="AG153" s="50" t="s">
        <v>70</v>
      </c>
    </row>
    <row r="154" spans="1:33" ht="12.75" x14ac:dyDescent="0.15">
      <c r="A154" s="51">
        <v>152</v>
      </c>
      <c r="B154" s="50">
        <v>200</v>
      </c>
      <c r="C154" s="50">
        <v>182</v>
      </c>
      <c r="D154" s="50">
        <v>168</v>
      </c>
      <c r="E154" s="50">
        <v>154</v>
      </c>
      <c r="F154" s="50">
        <v>143</v>
      </c>
      <c r="G154" s="50">
        <v>136</v>
      </c>
      <c r="H154" s="50">
        <v>117</v>
      </c>
      <c r="I154" s="50">
        <v>113</v>
      </c>
      <c r="J154" s="50">
        <v>110</v>
      </c>
      <c r="K154" s="50">
        <v>110</v>
      </c>
      <c r="L154" s="50">
        <v>110</v>
      </c>
      <c r="M154" s="50">
        <v>110</v>
      </c>
      <c r="N154" s="50" t="s">
        <v>61</v>
      </c>
      <c r="T154" s="51">
        <v>152</v>
      </c>
      <c r="U154" s="50">
        <v>230</v>
      </c>
      <c r="V154" s="50">
        <v>230</v>
      </c>
      <c r="W154" s="50">
        <v>230</v>
      </c>
      <c r="X154" s="50">
        <v>230</v>
      </c>
      <c r="Y154" s="50">
        <v>230</v>
      </c>
      <c r="Z154" s="50">
        <v>230</v>
      </c>
      <c r="AA154" s="50">
        <v>230</v>
      </c>
      <c r="AB154" s="50">
        <v>230</v>
      </c>
      <c r="AC154" s="50">
        <v>230</v>
      </c>
      <c r="AD154" s="50">
        <v>230</v>
      </c>
      <c r="AE154" s="50">
        <v>230</v>
      </c>
      <c r="AF154" s="50">
        <v>230</v>
      </c>
      <c r="AG154" s="50" t="s">
        <v>70</v>
      </c>
    </row>
    <row r="155" spans="1:33" ht="12.75" x14ac:dyDescent="0.15">
      <c r="A155" s="51">
        <v>153</v>
      </c>
      <c r="B155" s="50">
        <v>200</v>
      </c>
      <c r="C155" s="50">
        <v>182</v>
      </c>
      <c r="D155" s="50">
        <v>169</v>
      </c>
      <c r="E155" s="50">
        <v>154</v>
      </c>
      <c r="F155" s="50">
        <v>143</v>
      </c>
      <c r="G155" s="50">
        <v>137</v>
      </c>
      <c r="H155" s="50">
        <v>117</v>
      </c>
      <c r="I155" s="50">
        <v>114</v>
      </c>
      <c r="J155" s="50">
        <v>110</v>
      </c>
      <c r="K155" s="50">
        <v>110</v>
      </c>
      <c r="L155" s="50">
        <v>110</v>
      </c>
      <c r="M155" s="50">
        <v>110</v>
      </c>
      <c r="N155" s="50" t="s">
        <v>61</v>
      </c>
      <c r="T155" s="51">
        <v>153</v>
      </c>
      <c r="U155" s="50">
        <v>230</v>
      </c>
      <c r="V155" s="50">
        <v>230</v>
      </c>
      <c r="W155" s="50">
        <v>230</v>
      </c>
      <c r="X155" s="50">
        <v>230</v>
      </c>
      <c r="Y155" s="50">
        <v>230</v>
      </c>
      <c r="Z155" s="50">
        <v>230</v>
      </c>
      <c r="AA155" s="50">
        <v>230</v>
      </c>
      <c r="AB155" s="50">
        <v>230</v>
      </c>
      <c r="AC155" s="50">
        <v>230</v>
      </c>
      <c r="AD155" s="50">
        <v>230</v>
      </c>
      <c r="AE155" s="50">
        <v>230</v>
      </c>
      <c r="AF155" s="50">
        <v>230</v>
      </c>
      <c r="AG155" s="50" t="s">
        <v>70</v>
      </c>
    </row>
    <row r="156" spans="1:33" ht="12.75" x14ac:dyDescent="0.15">
      <c r="A156" s="51">
        <v>154</v>
      </c>
      <c r="B156" s="50">
        <v>201</v>
      </c>
      <c r="C156" s="50">
        <v>183</v>
      </c>
      <c r="D156" s="50">
        <v>169</v>
      </c>
      <c r="E156" s="50">
        <v>155</v>
      </c>
      <c r="F156" s="50">
        <v>144</v>
      </c>
      <c r="G156" s="50">
        <v>137</v>
      </c>
      <c r="H156" s="50">
        <v>118</v>
      </c>
      <c r="I156" s="50">
        <v>114</v>
      </c>
      <c r="J156" s="50">
        <v>110</v>
      </c>
      <c r="K156" s="50">
        <v>110</v>
      </c>
      <c r="L156" s="50">
        <v>110</v>
      </c>
      <c r="M156" s="50">
        <v>110</v>
      </c>
      <c r="N156" s="50" t="s">
        <v>61</v>
      </c>
      <c r="T156" s="51">
        <v>154</v>
      </c>
      <c r="U156" s="50">
        <v>230</v>
      </c>
      <c r="V156" s="50">
        <v>230</v>
      </c>
      <c r="W156" s="50">
        <v>230</v>
      </c>
      <c r="X156" s="50">
        <v>230</v>
      </c>
      <c r="Y156" s="50">
        <v>230</v>
      </c>
      <c r="Z156" s="50">
        <v>230</v>
      </c>
      <c r="AA156" s="50">
        <v>230</v>
      </c>
      <c r="AB156" s="50">
        <v>230</v>
      </c>
      <c r="AC156" s="50">
        <v>230</v>
      </c>
      <c r="AD156" s="50">
        <v>230</v>
      </c>
      <c r="AE156" s="50">
        <v>230</v>
      </c>
      <c r="AF156" s="50">
        <v>230</v>
      </c>
      <c r="AG156" s="50" t="s">
        <v>70</v>
      </c>
    </row>
    <row r="157" spans="1:33" ht="12.75" x14ac:dyDescent="0.15">
      <c r="A157" s="51">
        <v>155</v>
      </c>
      <c r="B157" s="50">
        <v>201</v>
      </c>
      <c r="C157" s="50">
        <v>183</v>
      </c>
      <c r="D157" s="50">
        <v>169</v>
      </c>
      <c r="E157" s="50">
        <v>155</v>
      </c>
      <c r="F157" s="50">
        <v>144</v>
      </c>
      <c r="G157" s="50">
        <v>137</v>
      </c>
      <c r="H157" s="50">
        <v>118</v>
      </c>
      <c r="I157" s="50">
        <v>115</v>
      </c>
      <c r="J157" s="50">
        <v>110</v>
      </c>
      <c r="K157" s="50">
        <v>110</v>
      </c>
      <c r="L157" s="50">
        <v>110</v>
      </c>
      <c r="M157" s="50">
        <v>110</v>
      </c>
      <c r="N157" s="50" t="s">
        <v>61</v>
      </c>
      <c r="T157" s="51">
        <v>155</v>
      </c>
      <c r="U157" s="50">
        <v>230</v>
      </c>
      <c r="V157" s="50">
        <v>230</v>
      </c>
      <c r="W157" s="50">
        <v>230</v>
      </c>
      <c r="X157" s="50">
        <v>230</v>
      </c>
      <c r="Y157" s="50">
        <v>230</v>
      </c>
      <c r="Z157" s="50">
        <v>230</v>
      </c>
      <c r="AA157" s="50">
        <v>230</v>
      </c>
      <c r="AB157" s="50">
        <v>230</v>
      </c>
      <c r="AC157" s="50">
        <v>230</v>
      </c>
      <c r="AD157" s="50">
        <v>230</v>
      </c>
      <c r="AE157" s="50">
        <v>230</v>
      </c>
      <c r="AF157" s="50">
        <v>230</v>
      </c>
      <c r="AG157" s="50" t="s">
        <v>70</v>
      </c>
    </row>
    <row r="158" spans="1:33" ht="12.75" x14ac:dyDescent="0.15">
      <c r="A158" s="51">
        <v>156</v>
      </c>
      <c r="B158" s="50">
        <v>201</v>
      </c>
      <c r="C158" s="50">
        <v>183</v>
      </c>
      <c r="D158" s="50">
        <v>170</v>
      </c>
      <c r="E158" s="50">
        <v>155</v>
      </c>
      <c r="F158" s="50">
        <v>144</v>
      </c>
      <c r="G158" s="50">
        <v>138</v>
      </c>
      <c r="H158" s="50">
        <v>119</v>
      </c>
      <c r="I158" s="50">
        <v>115</v>
      </c>
      <c r="J158" s="50">
        <v>110</v>
      </c>
      <c r="K158" s="50">
        <v>110</v>
      </c>
      <c r="L158" s="50">
        <v>110</v>
      </c>
      <c r="M158" s="50">
        <v>110</v>
      </c>
      <c r="N158" s="50" t="s">
        <v>61</v>
      </c>
      <c r="T158" s="51">
        <v>156</v>
      </c>
      <c r="U158" s="50">
        <v>230</v>
      </c>
      <c r="V158" s="50">
        <v>230</v>
      </c>
      <c r="W158" s="50">
        <v>230</v>
      </c>
      <c r="X158" s="50">
        <v>230</v>
      </c>
      <c r="Y158" s="50">
        <v>230</v>
      </c>
      <c r="Z158" s="50">
        <v>230</v>
      </c>
      <c r="AA158" s="50">
        <v>230</v>
      </c>
      <c r="AB158" s="50">
        <v>230</v>
      </c>
      <c r="AC158" s="50">
        <v>230</v>
      </c>
      <c r="AD158" s="50">
        <v>230</v>
      </c>
      <c r="AE158" s="50">
        <v>230</v>
      </c>
      <c r="AF158" s="50">
        <v>230</v>
      </c>
      <c r="AG158" s="50" t="s">
        <v>70</v>
      </c>
    </row>
    <row r="159" spans="1:33" ht="12.75" x14ac:dyDescent="0.15">
      <c r="A159" s="51">
        <v>157</v>
      </c>
      <c r="B159" s="50">
        <v>202</v>
      </c>
      <c r="C159" s="50">
        <v>184</v>
      </c>
      <c r="D159" s="50">
        <v>170</v>
      </c>
      <c r="E159" s="50">
        <v>156</v>
      </c>
      <c r="F159" s="50">
        <v>145</v>
      </c>
      <c r="G159" s="50">
        <v>138</v>
      </c>
      <c r="H159" s="50">
        <v>119</v>
      </c>
      <c r="I159" s="50">
        <v>116</v>
      </c>
      <c r="J159" s="50">
        <v>110</v>
      </c>
      <c r="K159" s="50">
        <v>110</v>
      </c>
      <c r="L159" s="50">
        <v>110</v>
      </c>
      <c r="M159" s="50">
        <v>110</v>
      </c>
      <c r="N159" s="50" t="s">
        <v>61</v>
      </c>
      <c r="T159" s="51">
        <v>157</v>
      </c>
      <c r="U159" s="50">
        <v>230</v>
      </c>
      <c r="V159" s="50">
        <v>230</v>
      </c>
      <c r="W159" s="50">
        <v>230</v>
      </c>
      <c r="X159" s="50">
        <v>230</v>
      </c>
      <c r="Y159" s="50">
        <v>230</v>
      </c>
      <c r="Z159" s="50">
        <v>230</v>
      </c>
      <c r="AA159" s="50">
        <v>230</v>
      </c>
      <c r="AB159" s="50">
        <v>230</v>
      </c>
      <c r="AC159" s="50">
        <v>230</v>
      </c>
      <c r="AD159" s="50">
        <v>230</v>
      </c>
      <c r="AE159" s="50">
        <v>230</v>
      </c>
      <c r="AF159" s="50">
        <v>230</v>
      </c>
      <c r="AG159" s="50" t="s">
        <v>70</v>
      </c>
    </row>
    <row r="160" spans="1:33" ht="12.75" x14ac:dyDescent="0.15">
      <c r="A160" s="51">
        <v>158</v>
      </c>
      <c r="B160" s="50">
        <v>202</v>
      </c>
      <c r="C160" s="50">
        <v>184</v>
      </c>
      <c r="D160" s="50">
        <v>170</v>
      </c>
      <c r="E160" s="50">
        <v>156</v>
      </c>
      <c r="F160" s="50">
        <v>145</v>
      </c>
      <c r="G160" s="50">
        <v>139</v>
      </c>
      <c r="H160" s="50">
        <v>120</v>
      </c>
      <c r="I160" s="50">
        <v>116</v>
      </c>
      <c r="J160" s="50">
        <v>110</v>
      </c>
      <c r="K160" s="50">
        <v>110</v>
      </c>
      <c r="L160" s="50">
        <v>110</v>
      </c>
      <c r="M160" s="50">
        <v>110</v>
      </c>
      <c r="N160" s="50" t="s">
        <v>61</v>
      </c>
      <c r="T160" s="51">
        <v>158</v>
      </c>
      <c r="U160" s="50">
        <v>230</v>
      </c>
      <c r="V160" s="50">
        <v>230</v>
      </c>
      <c r="W160" s="50">
        <v>230</v>
      </c>
      <c r="X160" s="50">
        <v>230</v>
      </c>
      <c r="Y160" s="50">
        <v>230</v>
      </c>
      <c r="Z160" s="50">
        <v>230</v>
      </c>
      <c r="AA160" s="50">
        <v>230</v>
      </c>
      <c r="AB160" s="50">
        <v>230</v>
      </c>
      <c r="AC160" s="50">
        <v>230</v>
      </c>
      <c r="AD160" s="50">
        <v>230</v>
      </c>
      <c r="AE160" s="50">
        <v>230</v>
      </c>
      <c r="AF160" s="50">
        <v>230</v>
      </c>
      <c r="AG160" s="50" t="s">
        <v>70</v>
      </c>
    </row>
    <row r="161" spans="1:33" ht="12.75" x14ac:dyDescent="0.15">
      <c r="A161" s="51">
        <v>159</v>
      </c>
      <c r="B161" s="50">
        <v>202</v>
      </c>
      <c r="C161" s="50">
        <v>185</v>
      </c>
      <c r="D161" s="50">
        <v>171</v>
      </c>
      <c r="E161" s="50">
        <v>157</v>
      </c>
      <c r="F161" s="50">
        <v>146</v>
      </c>
      <c r="G161" s="50">
        <v>139</v>
      </c>
      <c r="H161" s="50">
        <v>120</v>
      </c>
      <c r="I161" s="50">
        <v>116</v>
      </c>
      <c r="J161" s="50">
        <v>110</v>
      </c>
      <c r="K161" s="50">
        <v>110</v>
      </c>
      <c r="L161" s="50">
        <v>110</v>
      </c>
      <c r="M161" s="50">
        <v>110</v>
      </c>
      <c r="N161" s="50" t="s">
        <v>61</v>
      </c>
      <c r="T161" s="51">
        <v>159</v>
      </c>
      <c r="U161" s="50">
        <v>230</v>
      </c>
      <c r="V161" s="50">
        <v>230</v>
      </c>
      <c r="W161" s="50">
        <v>230</v>
      </c>
      <c r="X161" s="50">
        <v>230</v>
      </c>
      <c r="Y161" s="50">
        <v>230</v>
      </c>
      <c r="Z161" s="50">
        <v>230</v>
      </c>
      <c r="AA161" s="50">
        <v>230</v>
      </c>
      <c r="AB161" s="50">
        <v>230</v>
      </c>
      <c r="AC161" s="50">
        <v>230</v>
      </c>
      <c r="AD161" s="50">
        <v>230</v>
      </c>
      <c r="AE161" s="50">
        <v>230</v>
      </c>
      <c r="AF161" s="50">
        <v>230</v>
      </c>
      <c r="AG161" s="50" t="s">
        <v>70</v>
      </c>
    </row>
    <row r="162" spans="1:33" ht="12.75" x14ac:dyDescent="0.15">
      <c r="A162" s="51">
        <v>160</v>
      </c>
      <c r="B162" s="50">
        <v>203</v>
      </c>
      <c r="C162" s="50">
        <v>185</v>
      </c>
      <c r="D162" s="50">
        <v>171</v>
      </c>
      <c r="E162" s="50">
        <v>157</v>
      </c>
      <c r="F162" s="50">
        <v>146</v>
      </c>
      <c r="G162" s="50">
        <v>139</v>
      </c>
      <c r="H162" s="50">
        <v>121</v>
      </c>
      <c r="I162" s="50">
        <v>117</v>
      </c>
      <c r="J162" s="50">
        <v>110</v>
      </c>
      <c r="K162" s="50">
        <v>110</v>
      </c>
      <c r="L162" s="50">
        <v>110</v>
      </c>
      <c r="M162" s="50">
        <v>110</v>
      </c>
      <c r="N162" s="50" t="s">
        <v>61</v>
      </c>
      <c r="T162" s="51">
        <v>160</v>
      </c>
      <c r="U162" s="50">
        <v>230</v>
      </c>
      <c r="V162" s="50">
        <v>230</v>
      </c>
      <c r="W162" s="50">
        <v>230</v>
      </c>
      <c r="X162" s="50">
        <v>230</v>
      </c>
      <c r="Y162" s="50">
        <v>230</v>
      </c>
      <c r="Z162" s="50">
        <v>230</v>
      </c>
      <c r="AA162" s="50">
        <v>230</v>
      </c>
      <c r="AB162" s="50">
        <v>230</v>
      </c>
      <c r="AC162" s="50">
        <v>230</v>
      </c>
      <c r="AD162" s="50">
        <v>230</v>
      </c>
      <c r="AE162" s="50">
        <v>230</v>
      </c>
      <c r="AF162" s="50">
        <v>230</v>
      </c>
      <c r="AG162" s="50" t="s">
        <v>70</v>
      </c>
    </row>
    <row r="163" spans="1:33" ht="12.75" x14ac:dyDescent="0.15">
      <c r="A163" s="51">
        <v>161</v>
      </c>
      <c r="B163" s="50">
        <v>203</v>
      </c>
      <c r="C163" s="50">
        <v>185</v>
      </c>
      <c r="D163" s="50">
        <v>172</v>
      </c>
      <c r="E163" s="50">
        <v>157</v>
      </c>
      <c r="F163" s="50">
        <v>146</v>
      </c>
      <c r="G163" s="50">
        <v>140</v>
      </c>
      <c r="H163" s="50">
        <v>121</v>
      </c>
      <c r="I163" s="50">
        <v>117</v>
      </c>
      <c r="J163" s="50">
        <v>110</v>
      </c>
      <c r="K163" s="50">
        <v>110</v>
      </c>
      <c r="L163" s="50">
        <v>110</v>
      </c>
      <c r="M163" s="50">
        <v>110</v>
      </c>
      <c r="N163" s="50" t="s">
        <v>61</v>
      </c>
      <c r="T163" s="51">
        <v>161</v>
      </c>
      <c r="U163" s="50">
        <v>230</v>
      </c>
      <c r="V163" s="50">
        <v>230</v>
      </c>
      <c r="W163" s="50">
        <v>230</v>
      </c>
      <c r="X163" s="50">
        <v>230</v>
      </c>
      <c r="Y163" s="50">
        <v>230</v>
      </c>
      <c r="Z163" s="50">
        <v>230</v>
      </c>
      <c r="AA163" s="50">
        <v>230</v>
      </c>
      <c r="AB163" s="50">
        <v>230</v>
      </c>
      <c r="AC163" s="50">
        <v>230</v>
      </c>
      <c r="AD163" s="50">
        <v>230</v>
      </c>
      <c r="AE163" s="50">
        <v>230</v>
      </c>
      <c r="AF163" s="50">
        <v>230</v>
      </c>
      <c r="AG163" s="50" t="s">
        <v>70</v>
      </c>
    </row>
    <row r="164" spans="1:33" ht="12.75" x14ac:dyDescent="0.15">
      <c r="A164" s="51">
        <v>162</v>
      </c>
      <c r="B164" s="50">
        <v>203</v>
      </c>
      <c r="C164" s="50">
        <v>186</v>
      </c>
      <c r="D164" s="50">
        <v>172</v>
      </c>
      <c r="E164" s="50">
        <v>158</v>
      </c>
      <c r="F164" s="50">
        <v>147</v>
      </c>
      <c r="G164" s="50">
        <v>140</v>
      </c>
      <c r="H164" s="50">
        <v>122</v>
      </c>
      <c r="I164" s="50">
        <v>118</v>
      </c>
      <c r="J164" s="50">
        <v>110</v>
      </c>
      <c r="K164" s="50">
        <v>110</v>
      </c>
      <c r="L164" s="50">
        <v>110</v>
      </c>
      <c r="M164" s="50">
        <v>110</v>
      </c>
      <c r="N164" s="50" t="s">
        <v>61</v>
      </c>
      <c r="T164" s="51">
        <v>162</v>
      </c>
      <c r="U164" s="50">
        <v>230</v>
      </c>
      <c r="V164" s="50">
        <v>230</v>
      </c>
      <c r="W164" s="50">
        <v>230</v>
      </c>
      <c r="X164" s="50">
        <v>230</v>
      </c>
      <c r="Y164" s="50">
        <v>230</v>
      </c>
      <c r="Z164" s="50">
        <v>230</v>
      </c>
      <c r="AA164" s="50">
        <v>230</v>
      </c>
      <c r="AB164" s="50">
        <v>230</v>
      </c>
      <c r="AC164" s="50">
        <v>230</v>
      </c>
      <c r="AD164" s="50">
        <v>230</v>
      </c>
      <c r="AE164" s="50">
        <v>230</v>
      </c>
      <c r="AF164" s="50">
        <v>230</v>
      </c>
      <c r="AG164" s="50" t="s">
        <v>70</v>
      </c>
    </row>
    <row r="165" spans="1:33" ht="12.75" x14ac:dyDescent="0.15">
      <c r="A165" s="51">
        <v>163</v>
      </c>
      <c r="B165" s="50">
        <v>204</v>
      </c>
      <c r="C165" s="50">
        <v>186</v>
      </c>
      <c r="D165" s="50">
        <v>172</v>
      </c>
      <c r="E165" s="50">
        <v>158</v>
      </c>
      <c r="F165" s="50">
        <v>147</v>
      </c>
      <c r="G165" s="50">
        <v>141</v>
      </c>
      <c r="H165" s="50">
        <v>122</v>
      </c>
      <c r="I165" s="50">
        <v>118</v>
      </c>
      <c r="J165" s="50">
        <v>110</v>
      </c>
      <c r="K165" s="50">
        <v>110</v>
      </c>
      <c r="L165" s="50">
        <v>110</v>
      </c>
      <c r="M165" s="50">
        <v>110</v>
      </c>
      <c r="N165" s="50" t="s">
        <v>61</v>
      </c>
      <c r="T165" s="51">
        <v>163</v>
      </c>
      <c r="U165" s="50">
        <v>230</v>
      </c>
      <c r="V165" s="50">
        <v>230</v>
      </c>
      <c r="W165" s="50">
        <v>230</v>
      </c>
      <c r="X165" s="50">
        <v>230</v>
      </c>
      <c r="Y165" s="50">
        <v>230</v>
      </c>
      <c r="Z165" s="50">
        <v>230</v>
      </c>
      <c r="AA165" s="50">
        <v>230</v>
      </c>
      <c r="AB165" s="50">
        <v>230</v>
      </c>
      <c r="AC165" s="50">
        <v>230</v>
      </c>
      <c r="AD165" s="50">
        <v>230</v>
      </c>
      <c r="AE165" s="50">
        <v>230</v>
      </c>
      <c r="AF165" s="50">
        <v>230</v>
      </c>
      <c r="AG165" s="50" t="s">
        <v>70</v>
      </c>
    </row>
    <row r="166" spans="1:33" ht="12.75" x14ac:dyDescent="0.15">
      <c r="A166" s="51">
        <v>164</v>
      </c>
      <c r="B166" s="50">
        <v>204</v>
      </c>
      <c r="C166" s="50">
        <v>186</v>
      </c>
      <c r="D166" s="50">
        <v>173</v>
      </c>
      <c r="E166" s="50">
        <v>159</v>
      </c>
      <c r="F166" s="50">
        <v>148</v>
      </c>
      <c r="G166" s="50">
        <v>141</v>
      </c>
      <c r="H166" s="50">
        <v>123</v>
      </c>
      <c r="I166" s="50">
        <v>119</v>
      </c>
      <c r="J166" s="50">
        <v>110</v>
      </c>
      <c r="K166" s="50">
        <v>110</v>
      </c>
      <c r="L166" s="50">
        <v>110</v>
      </c>
      <c r="M166" s="50">
        <v>110</v>
      </c>
      <c r="N166" s="50" t="s">
        <v>61</v>
      </c>
      <c r="T166" s="51">
        <v>164</v>
      </c>
      <c r="U166" s="50">
        <v>230</v>
      </c>
      <c r="V166" s="50">
        <v>230</v>
      </c>
      <c r="W166" s="50">
        <v>230</v>
      </c>
      <c r="X166" s="50">
        <v>230</v>
      </c>
      <c r="Y166" s="50">
        <v>230</v>
      </c>
      <c r="Z166" s="50">
        <v>230</v>
      </c>
      <c r="AA166" s="50">
        <v>230</v>
      </c>
      <c r="AB166" s="50">
        <v>230</v>
      </c>
      <c r="AC166" s="50">
        <v>230</v>
      </c>
      <c r="AD166" s="50">
        <v>230</v>
      </c>
      <c r="AE166" s="50">
        <v>230</v>
      </c>
      <c r="AF166" s="50">
        <v>230</v>
      </c>
      <c r="AG166" s="50" t="s">
        <v>70</v>
      </c>
    </row>
    <row r="167" spans="1:33" ht="12.75" x14ac:dyDescent="0.15">
      <c r="A167" s="51">
        <v>165</v>
      </c>
      <c r="B167" s="50">
        <v>204</v>
      </c>
      <c r="C167" s="50">
        <v>187</v>
      </c>
      <c r="D167" s="50">
        <v>173</v>
      </c>
      <c r="E167" s="50">
        <v>159</v>
      </c>
      <c r="F167" s="50">
        <v>148</v>
      </c>
      <c r="G167" s="50">
        <v>142</v>
      </c>
      <c r="H167" s="50">
        <v>123</v>
      </c>
      <c r="I167" s="50">
        <v>119</v>
      </c>
      <c r="J167" s="50">
        <v>110</v>
      </c>
      <c r="K167" s="50">
        <v>110</v>
      </c>
      <c r="L167" s="50">
        <v>110</v>
      </c>
      <c r="M167" s="50">
        <v>110</v>
      </c>
      <c r="N167" s="50" t="s">
        <v>61</v>
      </c>
      <c r="T167" s="51">
        <v>165</v>
      </c>
      <c r="U167" s="50">
        <v>230</v>
      </c>
      <c r="V167" s="50">
        <v>230</v>
      </c>
      <c r="W167" s="50">
        <v>230</v>
      </c>
      <c r="X167" s="50">
        <v>230</v>
      </c>
      <c r="Y167" s="50">
        <v>230</v>
      </c>
      <c r="Z167" s="50">
        <v>230</v>
      </c>
      <c r="AA167" s="50">
        <v>230</v>
      </c>
      <c r="AB167" s="50">
        <v>230</v>
      </c>
      <c r="AC167" s="50">
        <v>230</v>
      </c>
      <c r="AD167" s="50">
        <v>230</v>
      </c>
      <c r="AE167" s="50">
        <v>230</v>
      </c>
      <c r="AF167" s="50">
        <v>230</v>
      </c>
      <c r="AG167" s="50" t="s">
        <v>70</v>
      </c>
    </row>
    <row r="168" spans="1:33" ht="12.75" x14ac:dyDescent="0.15">
      <c r="A168" s="51">
        <v>166</v>
      </c>
      <c r="B168" s="50">
        <v>205</v>
      </c>
      <c r="C168" s="50">
        <v>187</v>
      </c>
      <c r="D168" s="50">
        <v>173</v>
      </c>
      <c r="E168" s="50">
        <v>160</v>
      </c>
      <c r="F168" s="50">
        <v>148</v>
      </c>
      <c r="G168" s="50">
        <v>142</v>
      </c>
      <c r="H168" s="50">
        <v>124</v>
      </c>
      <c r="I168" s="50">
        <v>120</v>
      </c>
      <c r="J168" s="50">
        <v>110</v>
      </c>
      <c r="K168" s="50">
        <v>110</v>
      </c>
      <c r="L168" s="50">
        <v>110</v>
      </c>
      <c r="M168" s="50">
        <v>110</v>
      </c>
      <c r="N168" s="50" t="s">
        <v>61</v>
      </c>
      <c r="T168" s="51">
        <v>166</v>
      </c>
      <c r="U168" s="50">
        <v>230</v>
      </c>
      <c r="V168" s="50">
        <v>230</v>
      </c>
      <c r="W168" s="50">
        <v>230</v>
      </c>
      <c r="X168" s="50">
        <v>230</v>
      </c>
      <c r="Y168" s="50">
        <v>230</v>
      </c>
      <c r="Z168" s="50">
        <v>230</v>
      </c>
      <c r="AA168" s="50">
        <v>230</v>
      </c>
      <c r="AB168" s="50">
        <v>230</v>
      </c>
      <c r="AC168" s="50">
        <v>230</v>
      </c>
      <c r="AD168" s="50">
        <v>230</v>
      </c>
      <c r="AE168" s="50">
        <v>230</v>
      </c>
      <c r="AF168" s="50">
        <v>230</v>
      </c>
      <c r="AG168" s="50" t="s">
        <v>70</v>
      </c>
    </row>
    <row r="169" spans="1:33" ht="12.75" x14ac:dyDescent="0.15">
      <c r="A169" s="51">
        <v>167</v>
      </c>
      <c r="B169" s="50">
        <v>205</v>
      </c>
      <c r="C169" s="50">
        <v>188</v>
      </c>
      <c r="D169" s="50">
        <v>174</v>
      </c>
      <c r="E169" s="50">
        <v>160</v>
      </c>
      <c r="F169" s="50">
        <v>149</v>
      </c>
      <c r="G169" s="50">
        <v>142</v>
      </c>
      <c r="H169" s="50">
        <v>124</v>
      </c>
      <c r="I169" s="50">
        <v>120</v>
      </c>
      <c r="J169" s="50">
        <v>110</v>
      </c>
      <c r="K169" s="50">
        <v>110</v>
      </c>
      <c r="L169" s="50">
        <v>110</v>
      </c>
      <c r="M169" s="50">
        <v>110</v>
      </c>
      <c r="N169" s="50" t="s">
        <v>61</v>
      </c>
      <c r="T169" s="51">
        <v>167</v>
      </c>
      <c r="U169" s="50">
        <v>230</v>
      </c>
      <c r="V169" s="50">
        <v>230</v>
      </c>
      <c r="W169" s="50">
        <v>230</v>
      </c>
      <c r="X169" s="50">
        <v>230</v>
      </c>
      <c r="Y169" s="50">
        <v>230</v>
      </c>
      <c r="Z169" s="50">
        <v>230</v>
      </c>
      <c r="AA169" s="50">
        <v>230</v>
      </c>
      <c r="AB169" s="50">
        <v>230</v>
      </c>
      <c r="AC169" s="50">
        <v>230</v>
      </c>
      <c r="AD169" s="50">
        <v>230</v>
      </c>
      <c r="AE169" s="50">
        <v>230</v>
      </c>
      <c r="AF169" s="50">
        <v>230</v>
      </c>
      <c r="AG169" s="50" t="s">
        <v>70</v>
      </c>
    </row>
    <row r="170" spans="1:33" ht="12.75" x14ac:dyDescent="0.15">
      <c r="A170" s="51">
        <v>168</v>
      </c>
      <c r="B170" s="50">
        <v>205</v>
      </c>
      <c r="C170" s="50">
        <v>188</v>
      </c>
      <c r="D170" s="50">
        <v>174</v>
      </c>
      <c r="E170" s="50">
        <v>160</v>
      </c>
      <c r="F170" s="50">
        <v>149</v>
      </c>
      <c r="G170" s="50">
        <v>143</v>
      </c>
      <c r="H170" s="50">
        <v>125</v>
      </c>
      <c r="I170" s="50">
        <v>121</v>
      </c>
      <c r="J170" s="50">
        <v>110</v>
      </c>
      <c r="K170" s="50">
        <v>110</v>
      </c>
      <c r="L170" s="50">
        <v>110</v>
      </c>
      <c r="M170" s="50">
        <v>110</v>
      </c>
      <c r="N170" s="50" t="s">
        <v>61</v>
      </c>
      <c r="T170" s="51">
        <v>168</v>
      </c>
      <c r="U170" s="50">
        <v>230</v>
      </c>
      <c r="V170" s="50">
        <v>230</v>
      </c>
      <c r="W170" s="50">
        <v>230</v>
      </c>
      <c r="X170" s="50">
        <v>230</v>
      </c>
      <c r="Y170" s="50">
        <v>230</v>
      </c>
      <c r="Z170" s="50">
        <v>230</v>
      </c>
      <c r="AA170" s="50">
        <v>230</v>
      </c>
      <c r="AB170" s="50">
        <v>230</v>
      </c>
      <c r="AC170" s="50">
        <v>230</v>
      </c>
      <c r="AD170" s="50">
        <v>230</v>
      </c>
      <c r="AE170" s="50">
        <v>230</v>
      </c>
      <c r="AF170" s="50">
        <v>230</v>
      </c>
      <c r="AG170" s="50" t="s">
        <v>70</v>
      </c>
    </row>
    <row r="171" spans="1:33" ht="12.75" x14ac:dyDescent="0.15">
      <c r="A171" s="51">
        <v>169</v>
      </c>
      <c r="B171" s="50">
        <v>206</v>
      </c>
      <c r="C171" s="50">
        <v>188</v>
      </c>
      <c r="D171" s="50">
        <v>175</v>
      </c>
      <c r="E171" s="50">
        <v>161</v>
      </c>
      <c r="F171" s="50">
        <v>150</v>
      </c>
      <c r="G171" s="50">
        <v>143</v>
      </c>
      <c r="H171" s="50">
        <v>125</v>
      </c>
      <c r="I171" s="50">
        <v>121</v>
      </c>
      <c r="J171" s="50">
        <v>110</v>
      </c>
      <c r="K171" s="50">
        <v>110</v>
      </c>
      <c r="L171" s="50">
        <v>110</v>
      </c>
      <c r="M171" s="50">
        <v>110</v>
      </c>
      <c r="N171" s="50" t="s">
        <v>61</v>
      </c>
      <c r="T171" s="51">
        <v>169</v>
      </c>
      <c r="U171" s="50">
        <v>230</v>
      </c>
      <c r="V171" s="50">
        <v>230</v>
      </c>
      <c r="W171" s="50">
        <v>230</v>
      </c>
      <c r="X171" s="50">
        <v>230</v>
      </c>
      <c r="Y171" s="50">
        <v>230</v>
      </c>
      <c r="Z171" s="50">
        <v>230</v>
      </c>
      <c r="AA171" s="50">
        <v>230</v>
      </c>
      <c r="AB171" s="50">
        <v>230</v>
      </c>
      <c r="AC171" s="50">
        <v>230</v>
      </c>
      <c r="AD171" s="50">
        <v>230</v>
      </c>
      <c r="AE171" s="50">
        <v>230</v>
      </c>
      <c r="AF171" s="50">
        <v>230</v>
      </c>
      <c r="AG171" s="50" t="s">
        <v>70</v>
      </c>
    </row>
    <row r="172" spans="1:33" ht="12.75" x14ac:dyDescent="0.15">
      <c r="A172" s="51">
        <v>170</v>
      </c>
      <c r="B172" s="50">
        <v>206</v>
      </c>
      <c r="C172" s="50">
        <v>189</v>
      </c>
      <c r="D172" s="50">
        <v>175</v>
      </c>
      <c r="E172" s="50">
        <v>161</v>
      </c>
      <c r="F172" s="50">
        <v>150</v>
      </c>
      <c r="G172" s="50">
        <v>144</v>
      </c>
      <c r="H172" s="50">
        <v>126</v>
      </c>
      <c r="I172" s="50">
        <v>122</v>
      </c>
      <c r="J172" s="50">
        <v>110</v>
      </c>
      <c r="K172" s="50">
        <v>110</v>
      </c>
      <c r="L172" s="50">
        <v>110</v>
      </c>
      <c r="M172" s="50">
        <v>110</v>
      </c>
      <c r="N172" s="50" t="s">
        <v>61</v>
      </c>
      <c r="T172" s="51">
        <v>170</v>
      </c>
      <c r="U172" s="50">
        <v>230</v>
      </c>
      <c r="V172" s="50">
        <v>230</v>
      </c>
      <c r="W172" s="50">
        <v>230</v>
      </c>
      <c r="X172" s="50">
        <v>230</v>
      </c>
      <c r="Y172" s="50">
        <v>230</v>
      </c>
      <c r="Z172" s="50">
        <v>230</v>
      </c>
      <c r="AA172" s="50">
        <v>230</v>
      </c>
      <c r="AB172" s="50">
        <v>230</v>
      </c>
      <c r="AC172" s="50">
        <v>230</v>
      </c>
      <c r="AD172" s="50">
        <v>230</v>
      </c>
      <c r="AE172" s="50">
        <v>230</v>
      </c>
      <c r="AF172" s="50">
        <v>230</v>
      </c>
      <c r="AG172" s="50" t="s">
        <v>70</v>
      </c>
    </row>
    <row r="173" spans="1:33" ht="12.75" x14ac:dyDescent="0.15">
      <c r="A173" s="51">
        <v>171</v>
      </c>
      <c r="B173" s="50">
        <v>206</v>
      </c>
      <c r="C173" s="50">
        <v>189</v>
      </c>
      <c r="D173" s="50">
        <v>175</v>
      </c>
      <c r="E173" s="50">
        <v>162</v>
      </c>
      <c r="F173" s="50">
        <v>150</v>
      </c>
      <c r="G173" s="50">
        <v>144</v>
      </c>
      <c r="H173" s="50">
        <v>126</v>
      </c>
      <c r="I173" s="50">
        <v>122</v>
      </c>
      <c r="J173" s="50">
        <v>110</v>
      </c>
      <c r="K173" s="50">
        <v>110</v>
      </c>
      <c r="L173" s="50">
        <v>110</v>
      </c>
      <c r="M173" s="50">
        <v>110</v>
      </c>
      <c r="N173" s="50" t="s">
        <v>61</v>
      </c>
      <c r="T173" s="51">
        <v>171</v>
      </c>
      <c r="U173" s="50">
        <v>230</v>
      </c>
      <c r="V173" s="50">
        <v>230</v>
      </c>
      <c r="W173" s="50">
        <v>230</v>
      </c>
      <c r="X173" s="50">
        <v>230</v>
      </c>
      <c r="Y173" s="50">
        <v>230</v>
      </c>
      <c r="Z173" s="50">
        <v>230</v>
      </c>
      <c r="AA173" s="50">
        <v>230</v>
      </c>
      <c r="AB173" s="50">
        <v>230</v>
      </c>
      <c r="AC173" s="50">
        <v>230</v>
      </c>
      <c r="AD173" s="50">
        <v>230</v>
      </c>
      <c r="AE173" s="50">
        <v>230</v>
      </c>
      <c r="AF173" s="50">
        <v>230</v>
      </c>
      <c r="AG173" s="50" t="s">
        <v>70</v>
      </c>
    </row>
    <row r="174" spans="1:33" ht="12.75" x14ac:dyDescent="0.15">
      <c r="A174" s="51">
        <v>172</v>
      </c>
      <c r="B174" s="50">
        <v>207</v>
      </c>
      <c r="C174" s="50">
        <v>189</v>
      </c>
      <c r="D174" s="50">
        <v>176</v>
      </c>
      <c r="E174" s="50">
        <v>162</v>
      </c>
      <c r="F174" s="50">
        <v>151</v>
      </c>
      <c r="G174" s="50">
        <v>144</v>
      </c>
      <c r="H174" s="50">
        <v>127</v>
      </c>
      <c r="I174" s="50">
        <v>123</v>
      </c>
      <c r="J174" s="50">
        <v>110</v>
      </c>
      <c r="K174" s="50">
        <v>110</v>
      </c>
      <c r="L174" s="50">
        <v>110</v>
      </c>
      <c r="M174" s="50">
        <v>110</v>
      </c>
      <c r="N174" s="50" t="s">
        <v>61</v>
      </c>
      <c r="T174" s="51">
        <v>172</v>
      </c>
      <c r="U174" s="50">
        <v>230</v>
      </c>
      <c r="V174" s="50">
        <v>230</v>
      </c>
      <c r="W174" s="50">
        <v>230</v>
      </c>
      <c r="X174" s="50">
        <v>230</v>
      </c>
      <c r="Y174" s="50">
        <v>230</v>
      </c>
      <c r="Z174" s="50">
        <v>230</v>
      </c>
      <c r="AA174" s="50">
        <v>230</v>
      </c>
      <c r="AB174" s="50">
        <v>230</v>
      </c>
      <c r="AC174" s="50">
        <v>230</v>
      </c>
      <c r="AD174" s="50">
        <v>230</v>
      </c>
      <c r="AE174" s="50">
        <v>230</v>
      </c>
      <c r="AF174" s="50">
        <v>230</v>
      </c>
      <c r="AG174" s="50" t="s">
        <v>70</v>
      </c>
    </row>
    <row r="175" spans="1:33" ht="12.75" x14ac:dyDescent="0.15">
      <c r="A175" s="51">
        <v>173</v>
      </c>
      <c r="B175" s="50">
        <v>207</v>
      </c>
      <c r="C175" s="50">
        <v>190</v>
      </c>
      <c r="D175" s="50">
        <v>176</v>
      </c>
      <c r="E175" s="50">
        <v>163</v>
      </c>
      <c r="F175" s="50">
        <v>151</v>
      </c>
      <c r="G175" s="50">
        <v>145</v>
      </c>
      <c r="H175" s="50">
        <v>127</v>
      </c>
      <c r="I175" s="50">
        <v>123</v>
      </c>
      <c r="J175" s="50">
        <v>110</v>
      </c>
      <c r="K175" s="50">
        <v>110</v>
      </c>
      <c r="L175" s="50">
        <v>110</v>
      </c>
      <c r="M175" s="50">
        <v>110</v>
      </c>
      <c r="N175" s="50" t="s">
        <v>61</v>
      </c>
      <c r="T175" s="51">
        <v>173</v>
      </c>
      <c r="U175" s="50">
        <v>230</v>
      </c>
      <c r="V175" s="50">
        <v>230</v>
      </c>
      <c r="W175" s="50">
        <v>230</v>
      </c>
      <c r="X175" s="50">
        <v>230</v>
      </c>
      <c r="Y175" s="50">
        <v>230</v>
      </c>
      <c r="Z175" s="50">
        <v>230</v>
      </c>
      <c r="AA175" s="50">
        <v>230</v>
      </c>
      <c r="AB175" s="50">
        <v>230</v>
      </c>
      <c r="AC175" s="50">
        <v>230</v>
      </c>
      <c r="AD175" s="50">
        <v>230</v>
      </c>
      <c r="AE175" s="50">
        <v>230</v>
      </c>
      <c r="AF175" s="50">
        <v>230</v>
      </c>
      <c r="AG175" s="50" t="s">
        <v>70</v>
      </c>
    </row>
    <row r="176" spans="1:33" ht="12.75" x14ac:dyDescent="0.15">
      <c r="A176" s="51">
        <v>174</v>
      </c>
      <c r="B176" s="50">
        <v>207</v>
      </c>
      <c r="C176" s="50">
        <v>190</v>
      </c>
      <c r="D176" s="50">
        <v>176</v>
      </c>
      <c r="E176" s="50">
        <v>163</v>
      </c>
      <c r="F176" s="50">
        <v>152</v>
      </c>
      <c r="G176" s="50">
        <v>145</v>
      </c>
      <c r="H176" s="50">
        <v>128</v>
      </c>
      <c r="I176" s="50">
        <v>124</v>
      </c>
      <c r="J176" s="50">
        <v>110</v>
      </c>
      <c r="K176" s="50">
        <v>110</v>
      </c>
      <c r="L176" s="50">
        <v>110</v>
      </c>
      <c r="M176" s="50">
        <v>110</v>
      </c>
      <c r="N176" s="50" t="s">
        <v>61</v>
      </c>
      <c r="T176" s="51">
        <v>174</v>
      </c>
      <c r="U176" s="50">
        <v>230</v>
      </c>
      <c r="V176" s="50">
        <v>230</v>
      </c>
      <c r="W176" s="50">
        <v>230</v>
      </c>
      <c r="X176" s="50">
        <v>230</v>
      </c>
      <c r="Y176" s="50">
        <v>230</v>
      </c>
      <c r="Z176" s="50">
        <v>230</v>
      </c>
      <c r="AA176" s="50">
        <v>230</v>
      </c>
      <c r="AB176" s="50">
        <v>230</v>
      </c>
      <c r="AC176" s="50">
        <v>230</v>
      </c>
      <c r="AD176" s="50">
        <v>230</v>
      </c>
      <c r="AE176" s="50">
        <v>230</v>
      </c>
      <c r="AF176" s="50">
        <v>230</v>
      </c>
      <c r="AG176" s="50" t="s">
        <v>70</v>
      </c>
    </row>
    <row r="177" spans="1:33" ht="12.75" x14ac:dyDescent="0.15">
      <c r="A177" s="51">
        <v>175</v>
      </c>
      <c r="B177" s="50">
        <v>208</v>
      </c>
      <c r="C177" s="50">
        <v>191</v>
      </c>
      <c r="D177" s="50">
        <v>177</v>
      </c>
      <c r="E177" s="50">
        <v>163</v>
      </c>
      <c r="F177" s="50">
        <v>152</v>
      </c>
      <c r="G177" s="50">
        <v>146</v>
      </c>
      <c r="H177" s="50">
        <v>128</v>
      </c>
      <c r="I177" s="50">
        <v>124</v>
      </c>
      <c r="J177" s="50">
        <v>110</v>
      </c>
      <c r="K177" s="50">
        <v>110</v>
      </c>
      <c r="L177" s="50">
        <v>110</v>
      </c>
      <c r="M177" s="50">
        <v>110</v>
      </c>
      <c r="N177" s="50" t="s">
        <v>61</v>
      </c>
      <c r="T177" s="51">
        <v>175</v>
      </c>
      <c r="U177" s="50">
        <v>230</v>
      </c>
      <c r="V177" s="50">
        <v>230</v>
      </c>
      <c r="W177" s="50">
        <v>230</v>
      </c>
      <c r="X177" s="50">
        <v>230</v>
      </c>
      <c r="Y177" s="50">
        <v>230</v>
      </c>
      <c r="Z177" s="50">
        <v>230</v>
      </c>
      <c r="AA177" s="50">
        <v>230</v>
      </c>
      <c r="AB177" s="50">
        <v>230</v>
      </c>
      <c r="AC177" s="50">
        <v>230</v>
      </c>
      <c r="AD177" s="50">
        <v>230</v>
      </c>
      <c r="AE177" s="50">
        <v>230</v>
      </c>
      <c r="AF177" s="50">
        <v>230</v>
      </c>
      <c r="AG177" s="50" t="s">
        <v>70</v>
      </c>
    </row>
    <row r="178" spans="1:33" ht="12.75" x14ac:dyDescent="0.15">
      <c r="A178" s="51">
        <v>176</v>
      </c>
      <c r="B178" s="50">
        <v>208</v>
      </c>
      <c r="C178" s="50">
        <v>191</v>
      </c>
      <c r="D178" s="50">
        <v>177</v>
      </c>
      <c r="E178" s="50">
        <v>164</v>
      </c>
      <c r="F178" s="50">
        <v>152</v>
      </c>
      <c r="G178" s="50">
        <v>146</v>
      </c>
      <c r="H178" s="50">
        <v>129</v>
      </c>
      <c r="I178" s="50">
        <v>125</v>
      </c>
      <c r="J178" s="50">
        <v>110</v>
      </c>
      <c r="K178" s="50">
        <v>110</v>
      </c>
      <c r="L178" s="50">
        <v>110</v>
      </c>
      <c r="M178" s="50">
        <v>110</v>
      </c>
      <c r="N178" s="50" t="s">
        <v>61</v>
      </c>
      <c r="T178" s="51">
        <v>176</v>
      </c>
      <c r="U178" s="50">
        <v>230</v>
      </c>
      <c r="V178" s="50">
        <v>230</v>
      </c>
      <c r="W178" s="50">
        <v>230</v>
      </c>
      <c r="X178" s="50">
        <v>230</v>
      </c>
      <c r="Y178" s="50">
        <v>230</v>
      </c>
      <c r="Z178" s="50">
        <v>230</v>
      </c>
      <c r="AA178" s="50">
        <v>230</v>
      </c>
      <c r="AB178" s="50">
        <v>230</v>
      </c>
      <c r="AC178" s="50">
        <v>230</v>
      </c>
      <c r="AD178" s="50">
        <v>230</v>
      </c>
      <c r="AE178" s="50">
        <v>230</v>
      </c>
      <c r="AF178" s="50">
        <v>230</v>
      </c>
      <c r="AG178" s="50" t="s">
        <v>70</v>
      </c>
    </row>
    <row r="179" spans="1:33" ht="12.75" x14ac:dyDescent="0.15">
      <c r="A179" s="51">
        <v>177</v>
      </c>
      <c r="B179" s="50">
        <v>208</v>
      </c>
      <c r="C179" s="50">
        <v>191</v>
      </c>
      <c r="D179" s="50">
        <v>177</v>
      </c>
      <c r="E179" s="50">
        <v>164</v>
      </c>
      <c r="F179" s="50">
        <v>153</v>
      </c>
      <c r="G179" s="50">
        <v>146</v>
      </c>
      <c r="H179" s="50">
        <v>129</v>
      </c>
      <c r="I179" s="50">
        <v>125</v>
      </c>
      <c r="J179" s="50">
        <v>110</v>
      </c>
      <c r="K179" s="50">
        <v>110</v>
      </c>
      <c r="L179" s="50">
        <v>110</v>
      </c>
      <c r="M179" s="50">
        <v>110</v>
      </c>
      <c r="N179" s="50" t="s">
        <v>61</v>
      </c>
      <c r="T179" s="51">
        <v>177</v>
      </c>
      <c r="U179" s="50">
        <v>230</v>
      </c>
      <c r="V179" s="50">
        <v>230</v>
      </c>
      <c r="W179" s="50">
        <v>230</v>
      </c>
      <c r="X179" s="50">
        <v>230</v>
      </c>
      <c r="Y179" s="50">
        <v>230</v>
      </c>
      <c r="Z179" s="50">
        <v>230</v>
      </c>
      <c r="AA179" s="50">
        <v>230</v>
      </c>
      <c r="AB179" s="50">
        <v>230</v>
      </c>
      <c r="AC179" s="50">
        <v>230</v>
      </c>
      <c r="AD179" s="50">
        <v>230</v>
      </c>
      <c r="AE179" s="50">
        <v>230</v>
      </c>
      <c r="AF179" s="50">
        <v>230</v>
      </c>
      <c r="AG179" s="50" t="s">
        <v>70</v>
      </c>
    </row>
    <row r="180" spans="1:33" ht="12.75" x14ac:dyDescent="0.15">
      <c r="A180" s="51">
        <v>178</v>
      </c>
      <c r="B180" s="50">
        <v>209</v>
      </c>
      <c r="C180" s="50">
        <v>192</v>
      </c>
      <c r="D180" s="50">
        <v>178</v>
      </c>
      <c r="E180" s="50">
        <v>165</v>
      </c>
      <c r="F180" s="50">
        <v>153</v>
      </c>
      <c r="G180" s="50">
        <v>147</v>
      </c>
      <c r="H180" s="50">
        <v>130</v>
      </c>
      <c r="I180" s="50">
        <v>126</v>
      </c>
      <c r="J180" s="50">
        <v>110</v>
      </c>
      <c r="K180" s="50">
        <v>110</v>
      </c>
      <c r="L180" s="50">
        <v>110</v>
      </c>
      <c r="M180" s="50">
        <v>110</v>
      </c>
      <c r="N180" s="50" t="s">
        <v>61</v>
      </c>
      <c r="T180" s="51">
        <v>178</v>
      </c>
      <c r="U180" s="50">
        <v>230</v>
      </c>
      <c r="V180" s="50">
        <v>230</v>
      </c>
      <c r="W180" s="50">
        <v>230</v>
      </c>
      <c r="X180" s="50">
        <v>230</v>
      </c>
      <c r="Y180" s="50">
        <v>230</v>
      </c>
      <c r="Z180" s="50">
        <v>230</v>
      </c>
      <c r="AA180" s="50">
        <v>230</v>
      </c>
      <c r="AB180" s="50">
        <v>230</v>
      </c>
      <c r="AC180" s="50">
        <v>230</v>
      </c>
      <c r="AD180" s="50">
        <v>230</v>
      </c>
      <c r="AE180" s="50">
        <v>230</v>
      </c>
      <c r="AF180" s="50">
        <v>230</v>
      </c>
      <c r="AG180" s="50" t="s">
        <v>70</v>
      </c>
    </row>
    <row r="181" spans="1:33" ht="12.75" x14ac:dyDescent="0.15">
      <c r="A181" s="51">
        <v>179</v>
      </c>
      <c r="B181" s="50">
        <v>209</v>
      </c>
      <c r="C181" s="50">
        <v>192</v>
      </c>
      <c r="D181" s="50">
        <v>178</v>
      </c>
      <c r="E181" s="50">
        <v>165</v>
      </c>
      <c r="F181" s="50">
        <v>154</v>
      </c>
      <c r="G181" s="50">
        <v>147</v>
      </c>
      <c r="H181" s="50">
        <v>130</v>
      </c>
      <c r="I181" s="50">
        <v>126</v>
      </c>
      <c r="J181" s="50">
        <v>110</v>
      </c>
      <c r="K181" s="50">
        <v>110</v>
      </c>
      <c r="L181" s="50">
        <v>110</v>
      </c>
      <c r="M181" s="50">
        <v>110</v>
      </c>
      <c r="N181" s="50" t="s">
        <v>61</v>
      </c>
      <c r="T181" s="51">
        <v>179</v>
      </c>
      <c r="U181" s="50">
        <v>230</v>
      </c>
      <c r="V181" s="50">
        <v>230</v>
      </c>
      <c r="W181" s="50">
        <v>230</v>
      </c>
      <c r="X181" s="50">
        <v>230</v>
      </c>
      <c r="Y181" s="50">
        <v>230</v>
      </c>
      <c r="Z181" s="50">
        <v>230</v>
      </c>
      <c r="AA181" s="50">
        <v>230</v>
      </c>
      <c r="AB181" s="50">
        <v>230</v>
      </c>
      <c r="AC181" s="50">
        <v>230</v>
      </c>
      <c r="AD181" s="50">
        <v>230</v>
      </c>
      <c r="AE181" s="50">
        <v>230</v>
      </c>
      <c r="AF181" s="50">
        <v>230</v>
      </c>
      <c r="AG181" s="50" t="s">
        <v>70</v>
      </c>
    </row>
    <row r="182" spans="1:33" ht="12.75" x14ac:dyDescent="0.15">
      <c r="A182" s="51">
        <v>180</v>
      </c>
      <c r="B182" s="50">
        <v>210</v>
      </c>
      <c r="C182" s="50">
        <v>192</v>
      </c>
      <c r="D182" s="50">
        <v>179</v>
      </c>
      <c r="E182" s="50">
        <v>165</v>
      </c>
      <c r="F182" s="50">
        <v>154</v>
      </c>
      <c r="G182" s="50">
        <v>148</v>
      </c>
      <c r="H182" s="50">
        <v>131</v>
      </c>
      <c r="I182" s="50">
        <v>127</v>
      </c>
      <c r="J182" s="50">
        <v>111</v>
      </c>
      <c r="K182" s="50">
        <v>110</v>
      </c>
      <c r="L182" s="50">
        <v>110</v>
      </c>
      <c r="M182" s="50">
        <v>110</v>
      </c>
      <c r="N182" s="50" t="s">
        <v>61</v>
      </c>
      <c r="T182" s="51">
        <v>180</v>
      </c>
      <c r="U182" s="50">
        <v>230</v>
      </c>
      <c r="V182" s="50">
        <v>230</v>
      </c>
      <c r="W182" s="50">
        <v>230</v>
      </c>
      <c r="X182" s="50">
        <v>230</v>
      </c>
      <c r="Y182" s="50">
        <v>230</v>
      </c>
      <c r="Z182" s="50">
        <v>230</v>
      </c>
      <c r="AA182" s="50">
        <v>230</v>
      </c>
      <c r="AB182" s="50">
        <v>230</v>
      </c>
      <c r="AC182" s="50">
        <v>230</v>
      </c>
      <c r="AD182" s="50">
        <v>230</v>
      </c>
      <c r="AE182" s="50">
        <v>230</v>
      </c>
      <c r="AF182" s="50">
        <v>230</v>
      </c>
      <c r="AG182" s="50" t="s">
        <v>70</v>
      </c>
    </row>
    <row r="183" spans="1:33" ht="12.75" x14ac:dyDescent="0.15">
      <c r="A183" s="51">
        <v>181</v>
      </c>
      <c r="B183" s="50">
        <v>210</v>
      </c>
      <c r="C183" s="50">
        <v>193</v>
      </c>
      <c r="D183" s="50">
        <v>179</v>
      </c>
      <c r="E183" s="50">
        <v>166</v>
      </c>
      <c r="F183" s="50">
        <v>154</v>
      </c>
      <c r="G183" s="50">
        <v>148</v>
      </c>
      <c r="H183" s="50">
        <v>131</v>
      </c>
      <c r="I183" s="50">
        <v>127</v>
      </c>
      <c r="J183" s="50">
        <v>111</v>
      </c>
      <c r="K183" s="50">
        <v>110</v>
      </c>
      <c r="L183" s="50">
        <v>110</v>
      </c>
      <c r="M183" s="50">
        <v>110</v>
      </c>
      <c r="N183" s="50" t="s">
        <v>61</v>
      </c>
      <c r="T183" s="51">
        <v>181</v>
      </c>
      <c r="U183" s="50">
        <v>230</v>
      </c>
      <c r="V183" s="50">
        <v>230</v>
      </c>
      <c r="W183" s="50">
        <v>230</v>
      </c>
      <c r="X183" s="50">
        <v>230</v>
      </c>
      <c r="Y183" s="50">
        <v>230</v>
      </c>
      <c r="Z183" s="50">
        <v>230</v>
      </c>
      <c r="AA183" s="50">
        <v>230</v>
      </c>
      <c r="AB183" s="50">
        <v>230</v>
      </c>
      <c r="AC183" s="50">
        <v>230</v>
      </c>
      <c r="AD183" s="50">
        <v>230</v>
      </c>
      <c r="AE183" s="50">
        <v>230</v>
      </c>
      <c r="AF183" s="50">
        <v>230</v>
      </c>
      <c r="AG183" s="50" t="s">
        <v>70</v>
      </c>
    </row>
    <row r="184" spans="1:33" ht="12.75" x14ac:dyDescent="0.15">
      <c r="A184" s="51">
        <v>182</v>
      </c>
      <c r="B184" s="50">
        <v>210</v>
      </c>
      <c r="C184" s="50">
        <v>193</v>
      </c>
      <c r="D184" s="50">
        <v>179</v>
      </c>
      <c r="E184" s="50">
        <v>166</v>
      </c>
      <c r="F184" s="50">
        <v>155</v>
      </c>
      <c r="G184" s="50">
        <v>148</v>
      </c>
      <c r="H184" s="50">
        <v>132</v>
      </c>
      <c r="I184" s="50">
        <v>127</v>
      </c>
      <c r="J184" s="50">
        <v>112</v>
      </c>
      <c r="K184" s="50">
        <v>110</v>
      </c>
      <c r="L184" s="50">
        <v>110</v>
      </c>
      <c r="M184" s="50">
        <v>110</v>
      </c>
      <c r="N184" s="50" t="s">
        <v>61</v>
      </c>
      <c r="T184" s="51">
        <v>182</v>
      </c>
      <c r="U184" s="50">
        <v>230</v>
      </c>
      <c r="V184" s="50">
        <v>230</v>
      </c>
      <c r="W184" s="50">
        <v>230</v>
      </c>
      <c r="X184" s="50">
        <v>230</v>
      </c>
      <c r="Y184" s="50">
        <v>230</v>
      </c>
      <c r="Z184" s="50">
        <v>230</v>
      </c>
      <c r="AA184" s="50">
        <v>230</v>
      </c>
      <c r="AB184" s="50">
        <v>230</v>
      </c>
      <c r="AC184" s="50">
        <v>230</v>
      </c>
      <c r="AD184" s="50">
        <v>230</v>
      </c>
      <c r="AE184" s="50">
        <v>230</v>
      </c>
      <c r="AF184" s="50">
        <v>230</v>
      </c>
      <c r="AG184" s="50" t="s">
        <v>70</v>
      </c>
    </row>
    <row r="185" spans="1:33" ht="12.75" x14ac:dyDescent="0.15">
      <c r="A185" s="51">
        <v>183</v>
      </c>
      <c r="B185" s="50">
        <v>211</v>
      </c>
      <c r="C185" s="50">
        <v>193</v>
      </c>
      <c r="D185" s="50">
        <v>180</v>
      </c>
      <c r="E185" s="50">
        <v>167</v>
      </c>
      <c r="F185" s="50">
        <v>155</v>
      </c>
      <c r="G185" s="50">
        <v>149</v>
      </c>
      <c r="H185" s="50">
        <v>132</v>
      </c>
      <c r="I185" s="50">
        <v>128</v>
      </c>
      <c r="J185" s="50">
        <v>112</v>
      </c>
      <c r="K185" s="50">
        <v>110</v>
      </c>
      <c r="L185" s="50">
        <v>110</v>
      </c>
      <c r="M185" s="50">
        <v>110</v>
      </c>
      <c r="N185" s="50" t="s">
        <v>61</v>
      </c>
      <c r="T185" s="51">
        <v>183</v>
      </c>
      <c r="U185" s="50">
        <v>230</v>
      </c>
      <c r="V185" s="50">
        <v>230</v>
      </c>
      <c r="W185" s="50">
        <v>230</v>
      </c>
      <c r="X185" s="50">
        <v>230</v>
      </c>
      <c r="Y185" s="50">
        <v>230</v>
      </c>
      <c r="Z185" s="50">
        <v>230</v>
      </c>
      <c r="AA185" s="50">
        <v>230</v>
      </c>
      <c r="AB185" s="50">
        <v>230</v>
      </c>
      <c r="AC185" s="50">
        <v>230</v>
      </c>
      <c r="AD185" s="50">
        <v>230</v>
      </c>
      <c r="AE185" s="50">
        <v>230</v>
      </c>
      <c r="AF185" s="50">
        <v>230</v>
      </c>
      <c r="AG185" s="50" t="s">
        <v>70</v>
      </c>
    </row>
    <row r="186" spans="1:33" ht="12.75" x14ac:dyDescent="0.15">
      <c r="A186" s="51">
        <v>184</v>
      </c>
      <c r="B186" s="50">
        <v>211</v>
      </c>
      <c r="C186" s="50">
        <v>194</v>
      </c>
      <c r="D186" s="50">
        <v>180</v>
      </c>
      <c r="E186" s="50">
        <v>167</v>
      </c>
      <c r="F186" s="50">
        <v>156</v>
      </c>
      <c r="G186" s="50">
        <v>149</v>
      </c>
      <c r="H186" s="50">
        <v>133</v>
      </c>
      <c r="I186" s="50">
        <v>128</v>
      </c>
      <c r="J186" s="50">
        <v>113</v>
      </c>
      <c r="K186" s="50">
        <v>110</v>
      </c>
      <c r="L186" s="50">
        <v>110</v>
      </c>
      <c r="M186" s="50">
        <v>110</v>
      </c>
      <c r="N186" s="50" t="s">
        <v>61</v>
      </c>
      <c r="T186" s="51">
        <v>184</v>
      </c>
      <c r="U186" s="50">
        <v>230</v>
      </c>
      <c r="V186" s="50">
        <v>230</v>
      </c>
      <c r="W186" s="50">
        <v>230</v>
      </c>
      <c r="X186" s="50">
        <v>230</v>
      </c>
      <c r="Y186" s="50">
        <v>230</v>
      </c>
      <c r="Z186" s="50">
        <v>230</v>
      </c>
      <c r="AA186" s="50">
        <v>230</v>
      </c>
      <c r="AB186" s="50">
        <v>230</v>
      </c>
      <c r="AC186" s="50">
        <v>230</v>
      </c>
      <c r="AD186" s="50">
        <v>230</v>
      </c>
      <c r="AE186" s="50">
        <v>230</v>
      </c>
      <c r="AF186" s="50">
        <v>230</v>
      </c>
      <c r="AG186" s="50" t="s">
        <v>70</v>
      </c>
    </row>
    <row r="187" spans="1:33" ht="12.75" x14ac:dyDescent="0.15">
      <c r="A187" s="51">
        <v>185</v>
      </c>
      <c r="B187" s="50">
        <v>211</v>
      </c>
      <c r="C187" s="50">
        <v>194</v>
      </c>
      <c r="D187" s="50">
        <v>180</v>
      </c>
      <c r="E187" s="50">
        <v>168</v>
      </c>
      <c r="F187" s="50">
        <v>156</v>
      </c>
      <c r="G187" s="50">
        <v>150</v>
      </c>
      <c r="H187" s="50">
        <v>133</v>
      </c>
      <c r="I187" s="50">
        <v>129</v>
      </c>
      <c r="J187" s="50">
        <v>114</v>
      </c>
      <c r="K187" s="50">
        <v>110</v>
      </c>
      <c r="L187" s="50">
        <v>110</v>
      </c>
      <c r="M187" s="50">
        <v>110</v>
      </c>
      <c r="N187" s="50" t="s">
        <v>61</v>
      </c>
      <c r="T187" s="51">
        <v>185</v>
      </c>
      <c r="U187" s="50">
        <v>230</v>
      </c>
      <c r="V187" s="50">
        <v>230</v>
      </c>
      <c r="W187" s="50">
        <v>230</v>
      </c>
      <c r="X187" s="50">
        <v>230</v>
      </c>
      <c r="Y187" s="50">
        <v>230</v>
      </c>
      <c r="Z187" s="50">
        <v>230</v>
      </c>
      <c r="AA187" s="50">
        <v>230</v>
      </c>
      <c r="AB187" s="50">
        <v>230</v>
      </c>
      <c r="AC187" s="50">
        <v>230</v>
      </c>
      <c r="AD187" s="50">
        <v>230</v>
      </c>
      <c r="AE187" s="50">
        <v>230</v>
      </c>
      <c r="AF187" s="50">
        <v>230</v>
      </c>
      <c r="AG187" s="50" t="s">
        <v>70</v>
      </c>
    </row>
    <row r="188" spans="1:33" ht="12.75" x14ac:dyDescent="0.15">
      <c r="A188" s="51">
        <v>186</v>
      </c>
      <c r="B188" s="50">
        <v>212</v>
      </c>
      <c r="C188" s="50">
        <v>195</v>
      </c>
      <c r="D188" s="50">
        <v>181</v>
      </c>
      <c r="E188" s="50">
        <v>168</v>
      </c>
      <c r="F188" s="50">
        <v>156</v>
      </c>
      <c r="G188" s="50">
        <v>150</v>
      </c>
      <c r="H188" s="50">
        <v>134</v>
      </c>
      <c r="I188" s="50">
        <v>129</v>
      </c>
      <c r="J188" s="50">
        <v>114</v>
      </c>
      <c r="K188" s="50">
        <v>110</v>
      </c>
      <c r="L188" s="50">
        <v>110</v>
      </c>
      <c r="M188" s="50">
        <v>110</v>
      </c>
      <c r="N188" s="50" t="s">
        <v>61</v>
      </c>
      <c r="T188" s="51">
        <v>186</v>
      </c>
      <c r="U188" s="50">
        <v>230</v>
      </c>
      <c r="V188" s="50">
        <v>230</v>
      </c>
      <c r="W188" s="50">
        <v>230</v>
      </c>
      <c r="X188" s="50">
        <v>230</v>
      </c>
      <c r="Y188" s="50">
        <v>230</v>
      </c>
      <c r="Z188" s="50">
        <v>230</v>
      </c>
      <c r="AA188" s="50">
        <v>230</v>
      </c>
      <c r="AB188" s="50">
        <v>230</v>
      </c>
      <c r="AC188" s="50">
        <v>230</v>
      </c>
      <c r="AD188" s="50">
        <v>230</v>
      </c>
      <c r="AE188" s="50">
        <v>230</v>
      </c>
      <c r="AF188" s="50">
        <v>230</v>
      </c>
      <c r="AG188" s="50" t="s">
        <v>70</v>
      </c>
    </row>
    <row r="189" spans="1:33" ht="12.75" x14ac:dyDescent="0.15">
      <c r="A189" s="51">
        <v>187</v>
      </c>
      <c r="B189" s="50">
        <v>212</v>
      </c>
      <c r="C189" s="50">
        <v>195</v>
      </c>
      <c r="D189" s="50">
        <v>181</v>
      </c>
      <c r="E189" s="50">
        <v>168</v>
      </c>
      <c r="F189" s="50">
        <v>157</v>
      </c>
      <c r="G189" s="50">
        <v>150</v>
      </c>
      <c r="H189" s="50">
        <v>134</v>
      </c>
      <c r="I189" s="50">
        <v>130</v>
      </c>
      <c r="J189" s="50">
        <v>115</v>
      </c>
      <c r="K189" s="50">
        <v>110</v>
      </c>
      <c r="L189" s="50">
        <v>111</v>
      </c>
      <c r="M189" s="50">
        <v>110</v>
      </c>
      <c r="N189" s="50" t="s">
        <v>61</v>
      </c>
      <c r="T189" s="51">
        <v>187</v>
      </c>
      <c r="U189" s="50">
        <v>230</v>
      </c>
      <c r="V189" s="50">
        <v>230</v>
      </c>
      <c r="W189" s="50">
        <v>230</v>
      </c>
      <c r="X189" s="50">
        <v>230</v>
      </c>
      <c r="Y189" s="50">
        <v>230</v>
      </c>
      <c r="Z189" s="50">
        <v>230</v>
      </c>
      <c r="AA189" s="50">
        <v>230</v>
      </c>
      <c r="AB189" s="50">
        <v>230</v>
      </c>
      <c r="AC189" s="50">
        <v>230</v>
      </c>
      <c r="AD189" s="50">
        <v>230</v>
      </c>
      <c r="AE189" s="50">
        <v>230</v>
      </c>
      <c r="AF189" s="50">
        <v>230</v>
      </c>
      <c r="AG189" s="50" t="s">
        <v>70</v>
      </c>
    </row>
    <row r="190" spans="1:33" ht="12.75" x14ac:dyDescent="0.15">
      <c r="A190" s="51">
        <v>188</v>
      </c>
      <c r="B190" s="50">
        <v>212</v>
      </c>
      <c r="C190" s="50">
        <v>195</v>
      </c>
      <c r="D190" s="50">
        <v>182</v>
      </c>
      <c r="E190" s="50">
        <v>169</v>
      </c>
      <c r="F190" s="50">
        <v>157</v>
      </c>
      <c r="G190" s="50">
        <v>151</v>
      </c>
      <c r="H190" s="50">
        <v>135</v>
      </c>
      <c r="I190" s="50">
        <v>130</v>
      </c>
      <c r="J190" s="50">
        <v>115</v>
      </c>
      <c r="K190" s="50">
        <v>110</v>
      </c>
      <c r="L190" s="50">
        <v>111</v>
      </c>
      <c r="M190" s="50">
        <v>110</v>
      </c>
      <c r="N190" s="50" t="s">
        <v>61</v>
      </c>
      <c r="T190" s="51">
        <v>188</v>
      </c>
      <c r="U190" s="50">
        <v>230</v>
      </c>
      <c r="V190" s="50">
        <v>230</v>
      </c>
      <c r="W190" s="50">
        <v>230</v>
      </c>
      <c r="X190" s="50">
        <v>230</v>
      </c>
      <c r="Y190" s="50">
        <v>230</v>
      </c>
      <c r="Z190" s="50">
        <v>230</v>
      </c>
      <c r="AA190" s="50">
        <v>230</v>
      </c>
      <c r="AB190" s="50">
        <v>230</v>
      </c>
      <c r="AC190" s="50">
        <v>230</v>
      </c>
      <c r="AD190" s="50">
        <v>230</v>
      </c>
      <c r="AE190" s="50">
        <v>230</v>
      </c>
      <c r="AF190" s="50">
        <v>230</v>
      </c>
      <c r="AG190" s="50" t="s">
        <v>70</v>
      </c>
    </row>
    <row r="191" spans="1:33" ht="12.75" x14ac:dyDescent="0.15">
      <c r="A191" s="51">
        <v>189</v>
      </c>
      <c r="B191" s="50">
        <v>213</v>
      </c>
      <c r="C191" s="50">
        <v>196</v>
      </c>
      <c r="D191" s="50">
        <v>182</v>
      </c>
      <c r="E191" s="50">
        <v>169</v>
      </c>
      <c r="F191" s="50">
        <v>158</v>
      </c>
      <c r="G191" s="50">
        <v>151</v>
      </c>
      <c r="H191" s="50">
        <v>135</v>
      </c>
      <c r="I191" s="50">
        <v>131</v>
      </c>
      <c r="J191" s="50">
        <v>116</v>
      </c>
      <c r="K191" s="50">
        <v>110</v>
      </c>
      <c r="L191" s="50">
        <v>112</v>
      </c>
      <c r="M191" s="50">
        <v>110</v>
      </c>
      <c r="N191" s="50" t="s">
        <v>61</v>
      </c>
      <c r="T191" s="51">
        <v>189</v>
      </c>
      <c r="U191" s="50">
        <v>230</v>
      </c>
      <c r="V191" s="50">
        <v>230</v>
      </c>
      <c r="W191" s="50">
        <v>230</v>
      </c>
      <c r="X191" s="50">
        <v>230</v>
      </c>
      <c r="Y191" s="50">
        <v>230</v>
      </c>
      <c r="Z191" s="50">
        <v>230</v>
      </c>
      <c r="AA191" s="50">
        <v>230</v>
      </c>
      <c r="AB191" s="50">
        <v>230</v>
      </c>
      <c r="AC191" s="50">
        <v>230</v>
      </c>
      <c r="AD191" s="50">
        <v>230</v>
      </c>
      <c r="AE191" s="50">
        <v>230</v>
      </c>
      <c r="AF191" s="50">
        <v>230</v>
      </c>
      <c r="AG191" s="50" t="s">
        <v>70</v>
      </c>
    </row>
    <row r="192" spans="1:33" ht="12.75" x14ac:dyDescent="0.15">
      <c r="A192" s="51">
        <v>190</v>
      </c>
      <c r="B192" s="50">
        <v>213</v>
      </c>
      <c r="C192" s="50">
        <v>196</v>
      </c>
      <c r="D192" s="50">
        <v>182</v>
      </c>
      <c r="E192" s="50">
        <v>170</v>
      </c>
      <c r="F192" s="50">
        <v>158</v>
      </c>
      <c r="G192" s="50">
        <v>152</v>
      </c>
      <c r="H192" s="50">
        <v>136</v>
      </c>
      <c r="I192" s="50">
        <v>131</v>
      </c>
      <c r="J192" s="50">
        <v>116</v>
      </c>
      <c r="K192" s="50">
        <v>110</v>
      </c>
      <c r="L192" s="50">
        <v>112</v>
      </c>
      <c r="M192" s="50">
        <v>110</v>
      </c>
      <c r="N192" s="50" t="s">
        <v>61</v>
      </c>
      <c r="T192" s="51">
        <v>190</v>
      </c>
      <c r="U192" s="50">
        <v>230</v>
      </c>
      <c r="V192" s="50">
        <v>230</v>
      </c>
      <c r="W192" s="50">
        <v>230</v>
      </c>
      <c r="X192" s="50">
        <v>230</v>
      </c>
      <c r="Y192" s="50">
        <v>230</v>
      </c>
      <c r="Z192" s="50">
        <v>230</v>
      </c>
      <c r="AA192" s="50">
        <v>230</v>
      </c>
      <c r="AB192" s="50">
        <v>230</v>
      </c>
      <c r="AC192" s="50">
        <v>230</v>
      </c>
      <c r="AD192" s="50">
        <v>230</v>
      </c>
      <c r="AE192" s="50">
        <v>230</v>
      </c>
      <c r="AF192" s="50">
        <v>230</v>
      </c>
      <c r="AG192" s="50" t="s">
        <v>70</v>
      </c>
    </row>
    <row r="193" spans="1:33" ht="12.75" x14ac:dyDescent="0.15">
      <c r="A193" s="51">
        <v>191</v>
      </c>
      <c r="B193" s="50">
        <v>213</v>
      </c>
      <c r="C193" s="50">
        <v>196</v>
      </c>
      <c r="D193" s="50">
        <v>183</v>
      </c>
      <c r="E193" s="50">
        <v>170</v>
      </c>
      <c r="F193" s="50">
        <v>158</v>
      </c>
      <c r="G193" s="50">
        <v>152</v>
      </c>
      <c r="H193" s="50">
        <v>136</v>
      </c>
      <c r="I193" s="50">
        <v>132</v>
      </c>
      <c r="J193" s="50">
        <v>117</v>
      </c>
      <c r="K193" s="50">
        <v>110</v>
      </c>
      <c r="L193" s="50">
        <v>113</v>
      </c>
      <c r="M193" s="50">
        <v>110</v>
      </c>
      <c r="N193" s="50" t="s">
        <v>61</v>
      </c>
      <c r="T193" s="51">
        <v>191</v>
      </c>
      <c r="U193" s="50">
        <v>230</v>
      </c>
      <c r="V193" s="50">
        <v>230</v>
      </c>
      <c r="W193" s="50">
        <v>230</v>
      </c>
      <c r="X193" s="50">
        <v>230</v>
      </c>
      <c r="Y193" s="50">
        <v>230</v>
      </c>
      <c r="Z193" s="50">
        <v>230</v>
      </c>
      <c r="AA193" s="50">
        <v>230</v>
      </c>
      <c r="AB193" s="50">
        <v>230</v>
      </c>
      <c r="AC193" s="50">
        <v>230</v>
      </c>
      <c r="AD193" s="50">
        <v>230</v>
      </c>
      <c r="AE193" s="50">
        <v>230</v>
      </c>
      <c r="AF193" s="50">
        <v>230</v>
      </c>
      <c r="AG193" s="50" t="s">
        <v>70</v>
      </c>
    </row>
    <row r="194" spans="1:33" ht="12.75" x14ac:dyDescent="0.15">
      <c r="A194" s="51">
        <v>192</v>
      </c>
      <c r="B194" s="50">
        <v>214</v>
      </c>
      <c r="C194" s="50">
        <v>197</v>
      </c>
      <c r="D194" s="50">
        <v>183</v>
      </c>
      <c r="E194" s="50">
        <v>170</v>
      </c>
      <c r="F194" s="50">
        <v>159</v>
      </c>
      <c r="G194" s="50">
        <v>152</v>
      </c>
      <c r="H194" s="50">
        <v>137</v>
      </c>
      <c r="I194" s="50">
        <v>132</v>
      </c>
      <c r="J194" s="50">
        <v>117</v>
      </c>
      <c r="K194" s="50">
        <v>110</v>
      </c>
      <c r="L194" s="50">
        <v>113</v>
      </c>
      <c r="M194" s="50">
        <v>110</v>
      </c>
      <c r="N194" s="50" t="s">
        <v>61</v>
      </c>
      <c r="T194" s="51">
        <v>192</v>
      </c>
      <c r="U194" s="50">
        <v>230</v>
      </c>
      <c r="V194" s="50">
        <v>230</v>
      </c>
      <c r="W194" s="50">
        <v>230</v>
      </c>
      <c r="X194" s="50">
        <v>230</v>
      </c>
      <c r="Y194" s="50">
        <v>230</v>
      </c>
      <c r="Z194" s="50">
        <v>230</v>
      </c>
      <c r="AA194" s="50">
        <v>230</v>
      </c>
      <c r="AB194" s="50">
        <v>230</v>
      </c>
      <c r="AC194" s="50">
        <v>230</v>
      </c>
      <c r="AD194" s="50">
        <v>230</v>
      </c>
      <c r="AE194" s="50">
        <v>230</v>
      </c>
      <c r="AF194" s="50">
        <v>230</v>
      </c>
      <c r="AG194" s="50" t="s">
        <v>70</v>
      </c>
    </row>
    <row r="195" spans="1:33" ht="12.75" x14ac:dyDescent="0.15">
      <c r="A195" s="51">
        <v>193</v>
      </c>
      <c r="B195" s="50">
        <v>214</v>
      </c>
      <c r="C195" s="50">
        <v>197</v>
      </c>
      <c r="D195" s="50">
        <v>183</v>
      </c>
      <c r="E195" s="50">
        <v>171</v>
      </c>
      <c r="F195" s="50">
        <v>159</v>
      </c>
      <c r="G195" s="50">
        <v>153</v>
      </c>
      <c r="H195" s="50">
        <v>137</v>
      </c>
      <c r="I195" s="50">
        <v>133</v>
      </c>
      <c r="J195" s="50">
        <v>118</v>
      </c>
      <c r="K195" s="50">
        <v>110</v>
      </c>
      <c r="L195" s="50">
        <v>114</v>
      </c>
      <c r="M195" s="50">
        <v>110</v>
      </c>
      <c r="N195" s="50" t="s">
        <v>61</v>
      </c>
      <c r="T195" s="51">
        <v>193</v>
      </c>
      <c r="U195" s="50">
        <v>230</v>
      </c>
      <c r="V195" s="50">
        <v>230</v>
      </c>
      <c r="W195" s="50">
        <v>230</v>
      </c>
      <c r="X195" s="50">
        <v>230</v>
      </c>
      <c r="Y195" s="50">
        <v>230</v>
      </c>
      <c r="Z195" s="50">
        <v>230</v>
      </c>
      <c r="AA195" s="50">
        <v>230</v>
      </c>
      <c r="AB195" s="50">
        <v>230</v>
      </c>
      <c r="AC195" s="50">
        <v>230</v>
      </c>
      <c r="AD195" s="50">
        <v>230</v>
      </c>
      <c r="AE195" s="50">
        <v>230</v>
      </c>
      <c r="AF195" s="50">
        <v>230</v>
      </c>
      <c r="AG195" s="50" t="s">
        <v>70</v>
      </c>
    </row>
    <row r="196" spans="1:33" ht="12.75" x14ac:dyDescent="0.15">
      <c r="A196" s="51">
        <v>194</v>
      </c>
      <c r="B196" s="50">
        <v>214</v>
      </c>
      <c r="C196" s="50">
        <v>198</v>
      </c>
      <c r="D196" s="50">
        <v>184</v>
      </c>
      <c r="E196" s="50">
        <v>171</v>
      </c>
      <c r="F196" s="50">
        <v>160</v>
      </c>
      <c r="G196" s="50">
        <v>153</v>
      </c>
      <c r="H196" s="50">
        <v>138</v>
      </c>
      <c r="I196" s="50">
        <v>133</v>
      </c>
      <c r="J196" s="50">
        <v>118</v>
      </c>
      <c r="K196" s="50">
        <v>110</v>
      </c>
      <c r="L196" s="50">
        <v>114</v>
      </c>
      <c r="M196" s="50">
        <v>110</v>
      </c>
      <c r="N196" s="50" t="s">
        <v>61</v>
      </c>
      <c r="T196" s="51">
        <v>194</v>
      </c>
      <c r="U196" s="50">
        <v>230</v>
      </c>
      <c r="V196" s="50">
        <v>230</v>
      </c>
      <c r="W196" s="50">
        <v>230</v>
      </c>
      <c r="X196" s="50">
        <v>230</v>
      </c>
      <c r="Y196" s="50">
        <v>230</v>
      </c>
      <c r="Z196" s="50">
        <v>230</v>
      </c>
      <c r="AA196" s="50">
        <v>230</v>
      </c>
      <c r="AB196" s="50">
        <v>230</v>
      </c>
      <c r="AC196" s="50">
        <v>230</v>
      </c>
      <c r="AD196" s="50">
        <v>230</v>
      </c>
      <c r="AE196" s="50">
        <v>230</v>
      </c>
      <c r="AF196" s="50">
        <v>230</v>
      </c>
      <c r="AG196" s="50" t="s">
        <v>70</v>
      </c>
    </row>
    <row r="197" spans="1:33" ht="12.75" x14ac:dyDescent="0.15">
      <c r="A197" s="51">
        <v>195</v>
      </c>
      <c r="B197" s="50">
        <v>215</v>
      </c>
      <c r="C197" s="50">
        <v>198</v>
      </c>
      <c r="D197" s="50">
        <v>184</v>
      </c>
      <c r="E197" s="50">
        <v>172</v>
      </c>
      <c r="F197" s="50">
        <v>160</v>
      </c>
      <c r="G197" s="50">
        <v>154</v>
      </c>
      <c r="H197" s="50">
        <v>138</v>
      </c>
      <c r="I197" s="50">
        <v>134</v>
      </c>
      <c r="J197" s="50">
        <v>119</v>
      </c>
      <c r="K197" s="50">
        <v>110</v>
      </c>
      <c r="L197" s="50">
        <v>115</v>
      </c>
      <c r="M197" s="50">
        <v>110</v>
      </c>
      <c r="N197" s="50" t="s">
        <v>61</v>
      </c>
      <c r="T197" s="51">
        <v>195</v>
      </c>
      <c r="U197" s="50">
        <v>230</v>
      </c>
      <c r="V197" s="50">
        <v>230</v>
      </c>
      <c r="W197" s="50">
        <v>230</v>
      </c>
      <c r="X197" s="50">
        <v>230</v>
      </c>
      <c r="Y197" s="50">
        <v>230</v>
      </c>
      <c r="Z197" s="50">
        <v>230</v>
      </c>
      <c r="AA197" s="50">
        <v>230</v>
      </c>
      <c r="AB197" s="50">
        <v>230</v>
      </c>
      <c r="AC197" s="50">
        <v>230</v>
      </c>
      <c r="AD197" s="50">
        <v>230</v>
      </c>
      <c r="AE197" s="50">
        <v>230</v>
      </c>
      <c r="AF197" s="50">
        <v>230</v>
      </c>
      <c r="AG197" s="50" t="s">
        <v>70</v>
      </c>
    </row>
    <row r="198" spans="1:33" ht="12.75" x14ac:dyDescent="0.15">
      <c r="A198" s="51">
        <v>196</v>
      </c>
      <c r="B198" s="50">
        <v>215</v>
      </c>
      <c r="C198" s="50">
        <v>198</v>
      </c>
      <c r="D198" s="50">
        <v>185</v>
      </c>
      <c r="E198" s="50">
        <v>172</v>
      </c>
      <c r="F198" s="50">
        <v>160</v>
      </c>
      <c r="G198" s="50">
        <v>154</v>
      </c>
      <c r="H198" s="50">
        <v>139</v>
      </c>
      <c r="I198" s="50">
        <v>134</v>
      </c>
      <c r="J198" s="50">
        <v>119</v>
      </c>
      <c r="K198" s="50">
        <v>110</v>
      </c>
      <c r="L198" s="50">
        <v>115</v>
      </c>
      <c r="M198" s="50">
        <v>110</v>
      </c>
      <c r="N198" s="50" t="s">
        <v>61</v>
      </c>
      <c r="T198" s="51">
        <v>196</v>
      </c>
      <c r="U198" s="50">
        <v>230</v>
      </c>
      <c r="V198" s="50">
        <v>230</v>
      </c>
      <c r="W198" s="50">
        <v>230</v>
      </c>
      <c r="X198" s="50">
        <v>230</v>
      </c>
      <c r="Y198" s="50">
        <v>230</v>
      </c>
      <c r="Z198" s="50">
        <v>230</v>
      </c>
      <c r="AA198" s="50">
        <v>230</v>
      </c>
      <c r="AB198" s="50">
        <v>230</v>
      </c>
      <c r="AC198" s="50">
        <v>230</v>
      </c>
      <c r="AD198" s="50">
        <v>230</v>
      </c>
      <c r="AE198" s="50">
        <v>230</v>
      </c>
      <c r="AF198" s="50">
        <v>230</v>
      </c>
      <c r="AG198" s="50" t="s">
        <v>70</v>
      </c>
    </row>
    <row r="199" spans="1:33" ht="12.75" x14ac:dyDescent="0.15">
      <c r="A199" s="51">
        <v>197</v>
      </c>
      <c r="B199" s="50">
        <v>215</v>
      </c>
      <c r="C199" s="50">
        <v>199</v>
      </c>
      <c r="D199" s="50">
        <v>185</v>
      </c>
      <c r="E199" s="50">
        <v>173</v>
      </c>
      <c r="F199" s="50">
        <v>161</v>
      </c>
      <c r="G199" s="50">
        <v>154</v>
      </c>
      <c r="H199" s="50">
        <v>139</v>
      </c>
      <c r="I199" s="50">
        <v>135</v>
      </c>
      <c r="J199" s="50">
        <v>120</v>
      </c>
      <c r="K199" s="50">
        <v>111</v>
      </c>
      <c r="L199" s="50">
        <v>116</v>
      </c>
      <c r="M199" s="50">
        <v>110</v>
      </c>
      <c r="N199" s="50" t="s">
        <v>61</v>
      </c>
      <c r="T199" s="51">
        <v>197</v>
      </c>
      <c r="U199" s="50">
        <v>230</v>
      </c>
      <c r="V199" s="50">
        <v>230</v>
      </c>
      <c r="W199" s="50">
        <v>230</v>
      </c>
      <c r="X199" s="50">
        <v>230</v>
      </c>
      <c r="Y199" s="50">
        <v>230</v>
      </c>
      <c r="Z199" s="50">
        <v>230</v>
      </c>
      <c r="AA199" s="50">
        <v>230</v>
      </c>
      <c r="AB199" s="50">
        <v>230</v>
      </c>
      <c r="AC199" s="50">
        <v>230</v>
      </c>
      <c r="AD199" s="50">
        <v>230</v>
      </c>
      <c r="AE199" s="50">
        <v>230</v>
      </c>
      <c r="AF199" s="50">
        <v>230</v>
      </c>
      <c r="AG199" s="50" t="s">
        <v>70</v>
      </c>
    </row>
    <row r="200" spans="1:33" ht="12.75" x14ac:dyDescent="0.15">
      <c r="A200" s="51">
        <v>198</v>
      </c>
      <c r="B200" s="50">
        <v>216</v>
      </c>
      <c r="C200" s="50">
        <v>199</v>
      </c>
      <c r="D200" s="50">
        <v>185</v>
      </c>
      <c r="E200" s="50">
        <v>173</v>
      </c>
      <c r="F200" s="50">
        <v>161</v>
      </c>
      <c r="G200" s="50">
        <v>155</v>
      </c>
      <c r="H200" s="50">
        <v>140</v>
      </c>
      <c r="I200" s="50">
        <v>135</v>
      </c>
      <c r="J200" s="50">
        <v>120</v>
      </c>
      <c r="K200" s="50">
        <v>112</v>
      </c>
      <c r="L200" s="50">
        <v>116</v>
      </c>
      <c r="M200" s="50">
        <v>110</v>
      </c>
      <c r="N200" s="50" t="s">
        <v>61</v>
      </c>
    </row>
    <row r="201" spans="1:33" ht="12.75" x14ac:dyDescent="0.15">
      <c r="A201" s="51">
        <v>199</v>
      </c>
      <c r="B201" s="50">
        <v>216</v>
      </c>
      <c r="C201" s="50">
        <v>199</v>
      </c>
      <c r="D201" s="50">
        <v>186</v>
      </c>
      <c r="E201" s="50">
        <v>173</v>
      </c>
      <c r="F201" s="50">
        <v>162</v>
      </c>
      <c r="G201" s="50">
        <v>155</v>
      </c>
      <c r="H201" s="50">
        <v>140</v>
      </c>
      <c r="I201" s="50">
        <v>136</v>
      </c>
      <c r="J201" s="50">
        <v>121</v>
      </c>
      <c r="K201" s="50">
        <v>112</v>
      </c>
      <c r="L201" s="50">
        <v>117</v>
      </c>
      <c r="M201" s="50">
        <v>110</v>
      </c>
      <c r="N201" s="50" t="s">
        <v>61</v>
      </c>
    </row>
    <row r="202" spans="1:33" ht="12.75" x14ac:dyDescent="0.15">
      <c r="A202" s="51">
        <v>200</v>
      </c>
      <c r="B202" s="50">
        <v>216</v>
      </c>
      <c r="C202" s="50">
        <v>200</v>
      </c>
      <c r="D202" s="50">
        <v>186</v>
      </c>
      <c r="E202" s="50">
        <v>174</v>
      </c>
      <c r="F202" s="50">
        <v>162</v>
      </c>
      <c r="G202" s="50">
        <v>156</v>
      </c>
      <c r="H202" s="50">
        <v>141</v>
      </c>
      <c r="I202" s="50">
        <v>136</v>
      </c>
      <c r="J202" s="50">
        <v>121</v>
      </c>
      <c r="K202" s="50">
        <v>113</v>
      </c>
      <c r="L202" s="50">
        <v>117</v>
      </c>
      <c r="M202" s="50">
        <v>110</v>
      </c>
      <c r="N202" s="50" t="s">
        <v>61</v>
      </c>
    </row>
    <row r="203" spans="1:33" ht="12.75" x14ac:dyDescent="0.15">
      <c r="A203" s="51">
        <v>201</v>
      </c>
      <c r="B203" s="50">
        <v>217</v>
      </c>
      <c r="C203" s="50">
        <v>200</v>
      </c>
      <c r="D203" s="50">
        <v>186</v>
      </c>
      <c r="E203" s="50">
        <v>174</v>
      </c>
      <c r="F203" s="50">
        <v>162</v>
      </c>
      <c r="G203" s="50">
        <v>156</v>
      </c>
      <c r="H203" s="50">
        <v>141</v>
      </c>
      <c r="I203" s="50">
        <v>137</v>
      </c>
      <c r="J203" s="50">
        <v>122</v>
      </c>
      <c r="K203" s="50">
        <v>113</v>
      </c>
      <c r="L203" s="50">
        <v>118</v>
      </c>
      <c r="M203" s="50">
        <v>110</v>
      </c>
      <c r="N203" s="50" t="s">
        <v>61</v>
      </c>
    </row>
    <row r="204" spans="1:33" ht="12.75" x14ac:dyDescent="0.15">
      <c r="A204" s="51">
        <v>202</v>
      </c>
      <c r="B204" s="50">
        <v>217</v>
      </c>
      <c r="C204" s="50">
        <v>201</v>
      </c>
      <c r="D204" s="50">
        <v>187</v>
      </c>
      <c r="E204" s="50">
        <v>175</v>
      </c>
      <c r="F204" s="50">
        <v>163</v>
      </c>
      <c r="G204" s="50">
        <v>156</v>
      </c>
      <c r="H204" s="50">
        <v>142</v>
      </c>
      <c r="I204" s="50">
        <v>137</v>
      </c>
      <c r="J204" s="50">
        <v>123</v>
      </c>
      <c r="K204" s="50">
        <v>114</v>
      </c>
      <c r="L204" s="50">
        <v>118</v>
      </c>
      <c r="M204" s="50">
        <v>110</v>
      </c>
      <c r="N204" s="50" t="s">
        <v>61</v>
      </c>
    </row>
    <row r="205" spans="1:33" ht="12.75" x14ac:dyDescent="0.15">
      <c r="A205" s="51">
        <v>203</v>
      </c>
      <c r="B205" s="50">
        <v>218</v>
      </c>
      <c r="C205" s="50">
        <v>201</v>
      </c>
      <c r="D205" s="50">
        <v>187</v>
      </c>
      <c r="E205" s="50">
        <v>175</v>
      </c>
      <c r="F205" s="50">
        <v>163</v>
      </c>
      <c r="G205" s="50">
        <v>157</v>
      </c>
      <c r="H205" s="50">
        <v>142</v>
      </c>
      <c r="I205" s="50">
        <v>138</v>
      </c>
      <c r="J205" s="50">
        <v>123</v>
      </c>
      <c r="K205" s="50">
        <v>114</v>
      </c>
      <c r="L205" s="50">
        <v>119</v>
      </c>
      <c r="M205" s="50">
        <v>110</v>
      </c>
      <c r="N205" s="50" t="s">
        <v>61</v>
      </c>
    </row>
    <row r="206" spans="1:33" ht="12.75" x14ac:dyDescent="0.15">
      <c r="A206" s="51">
        <v>204</v>
      </c>
      <c r="B206" s="50">
        <v>218</v>
      </c>
      <c r="C206" s="50">
        <v>201</v>
      </c>
      <c r="D206" s="50">
        <v>188</v>
      </c>
      <c r="E206" s="50">
        <v>176</v>
      </c>
      <c r="F206" s="50">
        <v>164</v>
      </c>
      <c r="G206" s="50">
        <v>157</v>
      </c>
      <c r="H206" s="50">
        <v>143</v>
      </c>
      <c r="I206" s="50">
        <v>138</v>
      </c>
      <c r="J206" s="50">
        <v>124</v>
      </c>
      <c r="K206" s="50">
        <v>115</v>
      </c>
      <c r="L206" s="50">
        <v>119</v>
      </c>
      <c r="M206" s="50">
        <v>110</v>
      </c>
      <c r="N206" s="50" t="s">
        <v>61</v>
      </c>
    </row>
    <row r="207" spans="1:33" ht="12.75" x14ac:dyDescent="0.15">
      <c r="A207" s="51">
        <v>205</v>
      </c>
      <c r="B207" s="50">
        <v>218</v>
      </c>
      <c r="C207" s="50">
        <v>202</v>
      </c>
      <c r="D207" s="50">
        <v>188</v>
      </c>
      <c r="E207" s="50">
        <v>176</v>
      </c>
      <c r="F207" s="50">
        <v>164</v>
      </c>
      <c r="G207" s="50">
        <v>158</v>
      </c>
      <c r="H207" s="50">
        <v>143</v>
      </c>
      <c r="I207" s="50">
        <v>139</v>
      </c>
      <c r="J207" s="50">
        <v>124</v>
      </c>
      <c r="K207" s="50">
        <v>115</v>
      </c>
      <c r="L207" s="50">
        <v>120</v>
      </c>
      <c r="M207" s="50">
        <v>110</v>
      </c>
      <c r="N207" s="50" t="s">
        <v>61</v>
      </c>
    </row>
    <row r="208" spans="1:33" ht="12.75" x14ac:dyDescent="0.15">
      <c r="A208" s="51">
        <v>206</v>
      </c>
      <c r="B208" s="50">
        <v>219</v>
      </c>
      <c r="C208" s="50">
        <v>202</v>
      </c>
      <c r="D208" s="50">
        <v>188</v>
      </c>
      <c r="E208" s="50">
        <v>176</v>
      </c>
      <c r="F208" s="50">
        <v>164</v>
      </c>
      <c r="G208" s="50">
        <v>158</v>
      </c>
      <c r="H208" s="50">
        <v>144</v>
      </c>
      <c r="I208" s="50">
        <v>139</v>
      </c>
      <c r="J208" s="50">
        <v>125</v>
      </c>
      <c r="K208" s="50">
        <v>116</v>
      </c>
      <c r="L208" s="50">
        <v>120</v>
      </c>
      <c r="M208" s="50">
        <v>110</v>
      </c>
      <c r="N208" s="50" t="s">
        <v>61</v>
      </c>
    </row>
    <row r="209" spans="1:14" ht="12.75" x14ac:dyDescent="0.15">
      <c r="A209" s="51">
        <v>207</v>
      </c>
      <c r="B209" s="50">
        <v>219</v>
      </c>
      <c r="C209" s="50">
        <v>202</v>
      </c>
      <c r="D209" s="50">
        <v>189</v>
      </c>
      <c r="E209" s="50">
        <v>177</v>
      </c>
      <c r="F209" s="50">
        <v>165</v>
      </c>
      <c r="G209" s="50">
        <v>158</v>
      </c>
      <c r="H209" s="50">
        <v>144</v>
      </c>
      <c r="I209" s="50">
        <v>139</v>
      </c>
      <c r="J209" s="50">
        <v>125</v>
      </c>
      <c r="K209" s="50">
        <v>117</v>
      </c>
      <c r="L209" s="50">
        <v>121</v>
      </c>
      <c r="M209" s="50">
        <v>111</v>
      </c>
      <c r="N209" s="50" t="s">
        <v>61</v>
      </c>
    </row>
    <row r="210" spans="1:14" ht="12.75" x14ac:dyDescent="0.15">
      <c r="A210" s="51">
        <v>208</v>
      </c>
      <c r="B210" s="50">
        <v>219</v>
      </c>
      <c r="C210" s="50">
        <v>203</v>
      </c>
      <c r="D210" s="50">
        <v>189</v>
      </c>
      <c r="E210" s="50">
        <v>177</v>
      </c>
      <c r="F210" s="50">
        <v>165</v>
      </c>
      <c r="G210" s="50">
        <v>159</v>
      </c>
      <c r="H210" s="50">
        <v>145</v>
      </c>
      <c r="I210" s="50">
        <v>140</v>
      </c>
      <c r="J210" s="50">
        <v>126</v>
      </c>
      <c r="K210" s="50">
        <v>117</v>
      </c>
      <c r="L210" s="50">
        <v>121</v>
      </c>
      <c r="M210" s="50">
        <v>112</v>
      </c>
      <c r="N210" s="50" t="s">
        <v>61</v>
      </c>
    </row>
    <row r="211" spans="1:14" ht="12.75" x14ac:dyDescent="0.15">
      <c r="A211" s="51">
        <v>209</v>
      </c>
      <c r="B211" s="50">
        <v>220</v>
      </c>
      <c r="C211" s="50">
        <v>203</v>
      </c>
      <c r="D211" s="50">
        <v>189</v>
      </c>
      <c r="E211" s="50">
        <v>178</v>
      </c>
      <c r="F211" s="50">
        <v>166</v>
      </c>
      <c r="G211" s="50">
        <v>159</v>
      </c>
      <c r="H211" s="50">
        <v>145</v>
      </c>
      <c r="I211" s="50">
        <v>140</v>
      </c>
      <c r="J211" s="50">
        <v>126</v>
      </c>
      <c r="K211" s="50">
        <v>118</v>
      </c>
      <c r="L211" s="50">
        <v>122</v>
      </c>
      <c r="M211" s="50">
        <v>112</v>
      </c>
      <c r="N211" s="50" t="s">
        <v>61</v>
      </c>
    </row>
    <row r="212" spans="1:14" ht="12.75" x14ac:dyDescent="0.15">
      <c r="A212" s="51">
        <v>210</v>
      </c>
      <c r="B212" s="50">
        <v>220</v>
      </c>
      <c r="C212" s="50">
        <v>204</v>
      </c>
      <c r="D212" s="50">
        <v>190</v>
      </c>
      <c r="E212" s="50">
        <v>178</v>
      </c>
      <c r="F212" s="50">
        <v>166</v>
      </c>
      <c r="G212" s="50">
        <v>160</v>
      </c>
      <c r="H212" s="50">
        <v>146</v>
      </c>
      <c r="I212" s="50">
        <v>141</v>
      </c>
      <c r="J212" s="50">
        <v>127</v>
      </c>
      <c r="K212" s="50">
        <v>118</v>
      </c>
      <c r="L212" s="50">
        <v>122</v>
      </c>
      <c r="M212" s="50">
        <v>113</v>
      </c>
      <c r="N212" s="50" t="s">
        <v>61</v>
      </c>
    </row>
    <row r="213" spans="1:14" ht="12.75" x14ac:dyDescent="0.15">
      <c r="A213" s="51">
        <v>211</v>
      </c>
      <c r="B213" s="50">
        <v>220</v>
      </c>
      <c r="C213" s="50">
        <v>204</v>
      </c>
      <c r="D213" s="50">
        <v>190</v>
      </c>
      <c r="E213" s="50">
        <v>178</v>
      </c>
      <c r="F213" s="50">
        <v>166</v>
      </c>
      <c r="G213" s="50">
        <v>160</v>
      </c>
      <c r="H213" s="50">
        <v>146</v>
      </c>
      <c r="I213" s="50">
        <v>141</v>
      </c>
      <c r="J213" s="50">
        <v>127</v>
      </c>
      <c r="K213" s="50">
        <v>119</v>
      </c>
      <c r="L213" s="50">
        <v>123</v>
      </c>
      <c r="M213" s="50">
        <v>113</v>
      </c>
      <c r="N213" s="50" t="s">
        <v>61</v>
      </c>
    </row>
    <row r="214" spans="1:14" ht="12.75" x14ac:dyDescent="0.15">
      <c r="A214" s="51">
        <v>212</v>
      </c>
      <c r="B214" s="50">
        <v>221</v>
      </c>
      <c r="C214" s="50">
        <v>204</v>
      </c>
      <c r="D214" s="50">
        <v>191</v>
      </c>
      <c r="E214" s="50">
        <v>179</v>
      </c>
      <c r="F214" s="50">
        <v>167</v>
      </c>
      <c r="G214" s="50">
        <v>160</v>
      </c>
      <c r="H214" s="50">
        <v>147</v>
      </c>
      <c r="I214" s="50">
        <v>142</v>
      </c>
      <c r="J214" s="50">
        <v>128</v>
      </c>
      <c r="K214" s="50">
        <v>119</v>
      </c>
      <c r="L214" s="50">
        <v>123</v>
      </c>
      <c r="M214" s="50">
        <v>114</v>
      </c>
      <c r="N214" s="50" t="s">
        <v>61</v>
      </c>
    </row>
    <row r="215" spans="1:14" ht="12.75" x14ac:dyDescent="0.15">
      <c r="A215" s="51">
        <v>213</v>
      </c>
      <c r="B215" s="50">
        <v>221</v>
      </c>
      <c r="C215" s="50">
        <v>205</v>
      </c>
      <c r="D215" s="50">
        <v>191</v>
      </c>
      <c r="E215" s="50">
        <v>179</v>
      </c>
      <c r="F215" s="50">
        <v>167</v>
      </c>
      <c r="G215" s="50">
        <v>161</v>
      </c>
      <c r="H215" s="50">
        <v>147</v>
      </c>
      <c r="I215" s="50">
        <v>142</v>
      </c>
      <c r="J215" s="50">
        <v>128</v>
      </c>
      <c r="K215" s="50">
        <v>120</v>
      </c>
      <c r="L215" s="50">
        <v>124</v>
      </c>
      <c r="M215" s="50">
        <v>114</v>
      </c>
      <c r="N215" s="50" t="s">
        <v>61</v>
      </c>
    </row>
    <row r="216" spans="1:14" ht="12.75" x14ac:dyDescent="0.15">
      <c r="A216" s="51">
        <v>214</v>
      </c>
      <c r="B216" s="50">
        <v>221</v>
      </c>
      <c r="C216" s="50">
        <v>205</v>
      </c>
      <c r="D216" s="50">
        <v>191</v>
      </c>
      <c r="E216" s="50">
        <v>180</v>
      </c>
      <c r="F216" s="50">
        <v>168</v>
      </c>
      <c r="G216" s="50">
        <v>161</v>
      </c>
      <c r="H216" s="50">
        <v>148</v>
      </c>
      <c r="I216" s="50">
        <v>143</v>
      </c>
      <c r="J216" s="50">
        <v>129</v>
      </c>
      <c r="K216" s="50">
        <v>120</v>
      </c>
      <c r="L216" s="50">
        <v>124</v>
      </c>
      <c r="M216" s="50">
        <v>115</v>
      </c>
      <c r="N216" s="50" t="s">
        <v>61</v>
      </c>
    </row>
    <row r="217" spans="1:14" ht="12.75" x14ac:dyDescent="0.15">
      <c r="A217" s="51">
        <v>215</v>
      </c>
      <c r="B217" s="50">
        <v>222</v>
      </c>
      <c r="C217" s="50">
        <v>205</v>
      </c>
      <c r="D217" s="50">
        <v>192</v>
      </c>
      <c r="E217" s="50">
        <v>180</v>
      </c>
      <c r="F217" s="50">
        <v>168</v>
      </c>
      <c r="G217" s="50">
        <v>162</v>
      </c>
      <c r="H217" s="50">
        <v>148</v>
      </c>
      <c r="I217" s="50">
        <v>143</v>
      </c>
      <c r="J217" s="50">
        <v>129</v>
      </c>
      <c r="K217" s="50">
        <v>121</v>
      </c>
      <c r="L217" s="50">
        <v>125</v>
      </c>
      <c r="M217" s="50">
        <v>115</v>
      </c>
      <c r="N217" s="50" t="s">
        <v>61</v>
      </c>
    </row>
    <row r="218" spans="1:14" ht="12.75" x14ac:dyDescent="0.15">
      <c r="A218" s="51">
        <v>216</v>
      </c>
      <c r="B218" s="50">
        <v>222</v>
      </c>
      <c r="C218" s="50">
        <v>206</v>
      </c>
      <c r="D218" s="50">
        <v>192</v>
      </c>
      <c r="E218" s="50">
        <v>181</v>
      </c>
      <c r="F218" s="50">
        <v>168</v>
      </c>
      <c r="G218" s="50">
        <v>162</v>
      </c>
      <c r="H218" s="50">
        <v>149</v>
      </c>
      <c r="I218" s="50">
        <v>144</v>
      </c>
      <c r="J218" s="50">
        <v>130</v>
      </c>
      <c r="K218" s="50">
        <v>122</v>
      </c>
      <c r="L218" s="50">
        <v>125</v>
      </c>
      <c r="M218" s="50">
        <v>116</v>
      </c>
      <c r="N218" s="50" t="s">
        <v>61</v>
      </c>
    </row>
    <row r="219" spans="1:14" ht="12.75" x14ac:dyDescent="0.15">
      <c r="A219" s="51">
        <v>217</v>
      </c>
      <c r="B219" s="50">
        <v>222</v>
      </c>
      <c r="C219" s="50">
        <v>206</v>
      </c>
      <c r="D219" s="50">
        <v>192</v>
      </c>
      <c r="E219" s="50">
        <v>181</v>
      </c>
      <c r="F219" s="50">
        <v>169</v>
      </c>
      <c r="G219" s="50">
        <v>162</v>
      </c>
      <c r="H219" s="50">
        <v>149</v>
      </c>
      <c r="I219" s="50">
        <v>144</v>
      </c>
      <c r="J219" s="50">
        <v>130</v>
      </c>
      <c r="K219" s="50">
        <v>122</v>
      </c>
      <c r="L219" s="50">
        <v>126</v>
      </c>
      <c r="M219" s="50">
        <v>117</v>
      </c>
      <c r="N219" s="50" t="s">
        <v>61</v>
      </c>
    </row>
    <row r="220" spans="1:14" ht="12.75" x14ac:dyDescent="0.15">
      <c r="A220" s="51">
        <v>218</v>
      </c>
      <c r="B220" s="50">
        <v>223</v>
      </c>
      <c r="C220" s="50">
        <v>207</v>
      </c>
      <c r="D220" s="50">
        <v>193</v>
      </c>
      <c r="E220" s="50">
        <v>181</v>
      </c>
      <c r="F220" s="50">
        <v>169</v>
      </c>
      <c r="G220" s="50">
        <v>163</v>
      </c>
      <c r="H220" s="50">
        <v>150</v>
      </c>
      <c r="I220" s="50">
        <v>145</v>
      </c>
      <c r="J220" s="50">
        <v>131</v>
      </c>
      <c r="K220" s="50">
        <v>123</v>
      </c>
      <c r="L220" s="50">
        <v>126</v>
      </c>
      <c r="M220" s="50">
        <v>117</v>
      </c>
      <c r="N220" s="50" t="s">
        <v>61</v>
      </c>
    </row>
    <row r="221" spans="1:14" ht="12.75" x14ac:dyDescent="0.15">
      <c r="A221" s="51">
        <v>219</v>
      </c>
      <c r="B221" s="50">
        <v>223</v>
      </c>
      <c r="C221" s="50">
        <v>207</v>
      </c>
      <c r="D221" s="50">
        <v>193</v>
      </c>
      <c r="E221" s="50">
        <v>182</v>
      </c>
      <c r="F221" s="50">
        <v>170</v>
      </c>
      <c r="G221" s="50">
        <v>163</v>
      </c>
      <c r="H221" s="50">
        <v>151</v>
      </c>
      <c r="I221" s="50">
        <v>145</v>
      </c>
      <c r="J221" s="50">
        <v>132</v>
      </c>
      <c r="K221" s="50">
        <v>123</v>
      </c>
      <c r="L221" s="50">
        <v>127</v>
      </c>
      <c r="M221" s="50">
        <v>118</v>
      </c>
      <c r="N221" s="50" t="s">
        <v>61</v>
      </c>
    </row>
    <row r="222" spans="1:14" ht="12.75" x14ac:dyDescent="0.15">
      <c r="A222" s="51">
        <v>220</v>
      </c>
      <c r="B222" s="50">
        <v>223</v>
      </c>
      <c r="C222" s="50">
        <v>207</v>
      </c>
      <c r="D222" s="50">
        <v>193</v>
      </c>
      <c r="E222" s="50">
        <v>182</v>
      </c>
      <c r="F222" s="50">
        <v>170</v>
      </c>
      <c r="G222" s="50">
        <v>164</v>
      </c>
      <c r="H222" s="50">
        <v>151</v>
      </c>
      <c r="I222" s="50">
        <v>146</v>
      </c>
      <c r="J222" s="50">
        <v>132</v>
      </c>
      <c r="K222" s="50">
        <v>124</v>
      </c>
      <c r="L222" s="50">
        <v>127</v>
      </c>
      <c r="M222" s="50">
        <v>118</v>
      </c>
      <c r="N222" s="50" t="s">
        <v>61</v>
      </c>
    </row>
    <row r="223" spans="1:14" ht="12.75" x14ac:dyDescent="0.15">
      <c r="A223" s="51">
        <v>221</v>
      </c>
      <c r="B223" s="50">
        <v>224</v>
      </c>
      <c r="C223" s="50">
        <v>208</v>
      </c>
      <c r="D223" s="50">
        <v>194</v>
      </c>
      <c r="E223" s="50">
        <v>183</v>
      </c>
      <c r="F223" s="50">
        <v>170</v>
      </c>
      <c r="G223" s="50">
        <v>164</v>
      </c>
      <c r="H223" s="50">
        <v>152</v>
      </c>
      <c r="I223" s="50">
        <v>146</v>
      </c>
      <c r="J223" s="50">
        <v>133</v>
      </c>
      <c r="K223" s="50">
        <v>124</v>
      </c>
      <c r="L223" s="50">
        <v>128</v>
      </c>
      <c r="M223" s="50">
        <v>119</v>
      </c>
      <c r="N223" s="50" t="s">
        <v>61</v>
      </c>
    </row>
    <row r="224" spans="1:14" ht="12.75" x14ac:dyDescent="0.15">
      <c r="A224" s="51">
        <v>222</v>
      </c>
      <c r="B224" s="50">
        <v>224</v>
      </c>
      <c r="C224" s="50">
        <v>208</v>
      </c>
      <c r="D224" s="50">
        <v>194</v>
      </c>
      <c r="E224" s="50">
        <v>183</v>
      </c>
      <c r="F224" s="50">
        <v>171</v>
      </c>
      <c r="G224" s="50">
        <v>164</v>
      </c>
      <c r="H224" s="50">
        <v>152</v>
      </c>
      <c r="I224" s="50">
        <v>147</v>
      </c>
      <c r="J224" s="50">
        <v>133</v>
      </c>
      <c r="K224" s="50">
        <v>125</v>
      </c>
      <c r="L224" s="50">
        <v>128</v>
      </c>
      <c r="M224" s="50">
        <v>119</v>
      </c>
      <c r="N224" s="50" t="s">
        <v>61</v>
      </c>
    </row>
    <row r="225" spans="1:14" ht="12.75" x14ac:dyDescent="0.15">
      <c r="A225" s="51">
        <v>223</v>
      </c>
      <c r="B225" s="50">
        <v>224</v>
      </c>
      <c r="C225" s="50">
        <v>208</v>
      </c>
      <c r="D225" s="50">
        <v>195</v>
      </c>
      <c r="E225" s="50">
        <v>183</v>
      </c>
      <c r="F225" s="50">
        <v>171</v>
      </c>
      <c r="G225" s="50">
        <v>165</v>
      </c>
      <c r="H225" s="50">
        <v>153</v>
      </c>
      <c r="I225" s="50">
        <v>147</v>
      </c>
      <c r="J225" s="50">
        <v>134</v>
      </c>
      <c r="K225" s="50">
        <v>125</v>
      </c>
      <c r="L225" s="50">
        <v>129</v>
      </c>
      <c r="M225" s="50">
        <v>120</v>
      </c>
      <c r="N225" s="50" t="s">
        <v>61</v>
      </c>
    </row>
    <row r="226" spans="1:14" ht="12.75" x14ac:dyDescent="0.15">
      <c r="A226" s="51">
        <v>224</v>
      </c>
      <c r="B226" s="50">
        <v>225</v>
      </c>
      <c r="C226" s="50">
        <v>209</v>
      </c>
      <c r="D226" s="50">
        <v>195</v>
      </c>
      <c r="E226" s="50">
        <v>184</v>
      </c>
      <c r="F226" s="50">
        <v>172</v>
      </c>
      <c r="G226" s="50">
        <v>165</v>
      </c>
      <c r="H226" s="50">
        <v>153</v>
      </c>
      <c r="I226" s="50">
        <v>148</v>
      </c>
      <c r="J226" s="50">
        <v>134</v>
      </c>
      <c r="K226" s="50">
        <v>126</v>
      </c>
      <c r="L226" s="50">
        <v>129</v>
      </c>
      <c r="M226" s="50">
        <v>120</v>
      </c>
      <c r="N226" s="50" t="s">
        <v>61</v>
      </c>
    </row>
    <row r="227" spans="1:14" ht="12.75" x14ac:dyDescent="0.15">
      <c r="A227" s="51">
        <v>225</v>
      </c>
      <c r="B227" s="50">
        <v>225</v>
      </c>
      <c r="C227" s="50">
        <v>209</v>
      </c>
      <c r="D227" s="50">
        <v>195</v>
      </c>
      <c r="E227" s="50">
        <v>184</v>
      </c>
      <c r="F227" s="50">
        <v>172</v>
      </c>
      <c r="G227" s="50">
        <v>166</v>
      </c>
      <c r="H227" s="50">
        <v>154</v>
      </c>
      <c r="I227" s="50">
        <v>148</v>
      </c>
      <c r="J227" s="50">
        <v>135</v>
      </c>
      <c r="K227" s="50">
        <v>127</v>
      </c>
      <c r="L227" s="50">
        <v>130</v>
      </c>
      <c r="M227" s="50">
        <v>121</v>
      </c>
      <c r="N227" s="50" t="s">
        <v>61</v>
      </c>
    </row>
    <row r="228" spans="1:14" ht="12.75" x14ac:dyDescent="0.15">
      <c r="A228" s="51">
        <v>226</v>
      </c>
      <c r="B228" s="50">
        <v>225</v>
      </c>
      <c r="C228" s="50">
        <v>209</v>
      </c>
      <c r="D228" s="50">
        <v>196</v>
      </c>
      <c r="E228" s="50">
        <v>185</v>
      </c>
      <c r="F228" s="50">
        <v>172</v>
      </c>
      <c r="G228" s="50">
        <v>166</v>
      </c>
      <c r="H228" s="50">
        <v>154</v>
      </c>
      <c r="I228" s="50">
        <v>149</v>
      </c>
      <c r="J228" s="50">
        <v>135</v>
      </c>
      <c r="K228" s="50">
        <v>127</v>
      </c>
      <c r="L228" s="50">
        <v>130</v>
      </c>
      <c r="M228" s="50">
        <v>122</v>
      </c>
      <c r="N228" s="50" t="s">
        <v>61</v>
      </c>
    </row>
    <row r="229" spans="1:14" ht="12.75" x14ac:dyDescent="0.15">
      <c r="A229" s="51">
        <v>227</v>
      </c>
      <c r="B229" s="50">
        <v>226</v>
      </c>
      <c r="C229" s="50">
        <v>210</v>
      </c>
      <c r="D229" s="50">
        <v>196</v>
      </c>
      <c r="E229" s="50">
        <v>185</v>
      </c>
      <c r="F229" s="50">
        <v>173</v>
      </c>
      <c r="G229" s="50">
        <v>166</v>
      </c>
      <c r="H229" s="50">
        <v>155</v>
      </c>
      <c r="I229" s="50">
        <v>149</v>
      </c>
      <c r="J229" s="50">
        <v>136</v>
      </c>
      <c r="K229" s="50">
        <v>128</v>
      </c>
      <c r="L229" s="50">
        <v>131</v>
      </c>
      <c r="M229" s="50">
        <v>122</v>
      </c>
      <c r="N229" s="50" t="s">
        <v>61</v>
      </c>
    </row>
    <row r="230" spans="1:14" ht="12.75" x14ac:dyDescent="0.15">
      <c r="A230" s="51">
        <v>228</v>
      </c>
      <c r="B230" s="50">
        <v>226</v>
      </c>
      <c r="C230" s="50">
        <v>210</v>
      </c>
      <c r="D230" s="50">
        <v>196</v>
      </c>
      <c r="E230" s="50">
        <v>186</v>
      </c>
      <c r="F230" s="50">
        <v>173</v>
      </c>
      <c r="G230" s="50">
        <v>167</v>
      </c>
      <c r="H230" s="50">
        <v>155</v>
      </c>
      <c r="I230" s="50">
        <v>150</v>
      </c>
      <c r="J230" s="50">
        <v>136</v>
      </c>
      <c r="K230" s="50">
        <v>128</v>
      </c>
      <c r="L230" s="50">
        <v>131</v>
      </c>
      <c r="M230" s="50">
        <v>123</v>
      </c>
      <c r="N230" s="50" t="s">
        <v>61</v>
      </c>
    </row>
    <row r="231" spans="1:14" ht="12.75" x14ac:dyDescent="0.15">
      <c r="A231" s="51">
        <v>229</v>
      </c>
      <c r="B231" s="50">
        <v>227</v>
      </c>
      <c r="C231" s="50">
        <v>211</v>
      </c>
      <c r="D231" s="50">
        <v>197</v>
      </c>
      <c r="E231" s="50">
        <v>186</v>
      </c>
      <c r="F231" s="50">
        <v>174</v>
      </c>
      <c r="G231" s="50">
        <v>167</v>
      </c>
      <c r="H231" s="50">
        <v>156</v>
      </c>
      <c r="I231" s="50">
        <v>150</v>
      </c>
      <c r="J231" s="50">
        <v>137</v>
      </c>
      <c r="K231" s="50">
        <v>129</v>
      </c>
      <c r="L231" s="50">
        <v>132</v>
      </c>
      <c r="M231" s="50">
        <v>123</v>
      </c>
      <c r="N231" s="50" t="s">
        <v>61</v>
      </c>
    </row>
    <row r="232" spans="1:14" ht="12.75" x14ac:dyDescent="0.15">
      <c r="A232" s="51">
        <v>230</v>
      </c>
      <c r="B232" s="50">
        <v>227</v>
      </c>
      <c r="C232" s="50">
        <v>211</v>
      </c>
      <c r="D232" s="50">
        <v>197</v>
      </c>
      <c r="E232" s="50">
        <v>186</v>
      </c>
      <c r="F232" s="50">
        <v>174</v>
      </c>
      <c r="G232" s="50">
        <v>168</v>
      </c>
      <c r="H232" s="50">
        <v>156</v>
      </c>
      <c r="I232" s="50">
        <v>150</v>
      </c>
      <c r="J232" s="50">
        <v>137</v>
      </c>
      <c r="K232" s="50">
        <v>129</v>
      </c>
      <c r="L232" s="50">
        <v>132</v>
      </c>
      <c r="M232" s="50">
        <v>124</v>
      </c>
      <c r="N232" s="50" t="s">
        <v>61</v>
      </c>
    </row>
    <row r="233" spans="1:14" ht="12.75" x14ac:dyDescent="0.15">
      <c r="A233" s="51">
        <v>231</v>
      </c>
      <c r="B233" s="50">
        <v>227</v>
      </c>
      <c r="C233" s="50">
        <v>211</v>
      </c>
      <c r="D233" s="50">
        <v>198</v>
      </c>
      <c r="E233" s="50">
        <v>187</v>
      </c>
      <c r="F233" s="50">
        <v>174</v>
      </c>
      <c r="G233" s="50">
        <v>168</v>
      </c>
      <c r="H233" s="50">
        <v>157</v>
      </c>
      <c r="I233" s="50">
        <v>151</v>
      </c>
      <c r="J233" s="50">
        <v>138</v>
      </c>
      <c r="K233" s="50">
        <v>130</v>
      </c>
      <c r="L233" s="50">
        <v>133</v>
      </c>
      <c r="M233" s="50">
        <v>124</v>
      </c>
      <c r="N233" s="50" t="s">
        <v>61</v>
      </c>
    </row>
    <row r="234" spans="1:14" ht="12.75" x14ac:dyDescent="0.15">
      <c r="A234" s="51">
        <v>232</v>
      </c>
      <c r="B234" s="50">
        <v>228</v>
      </c>
      <c r="C234" s="50">
        <v>212</v>
      </c>
      <c r="D234" s="50">
        <v>198</v>
      </c>
      <c r="E234" s="50">
        <v>187</v>
      </c>
      <c r="F234" s="50">
        <v>175</v>
      </c>
      <c r="G234" s="50">
        <v>168</v>
      </c>
      <c r="H234" s="50">
        <v>157</v>
      </c>
      <c r="I234" s="50">
        <v>151</v>
      </c>
      <c r="J234" s="50">
        <v>138</v>
      </c>
      <c r="K234" s="50">
        <v>130</v>
      </c>
      <c r="L234" s="50">
        <v>133</v>
      </c>
      <c r="M234" s="50">
        <v>125</v>
      </c>
      <c r="N234" s="50" t="s">
        <v>61</v>
      </c>
    </row>
    <row r="235" spans="1:14" ht="12.75" x14ac:dyDescent="0.15">
      <c r="A235" s="51">
        <v>233</v>
      </c>
      <c r="B235" s="50">
        <v>228</v>
      </c>
      <c r="C235" s="50">
        <v>212</v>
      </c>
      <c r="D235" s="50">
        <v>198</v>
      </c>
      <c r="E235" s="50">
        <v>188</v>
      </c>
      <c r="F235" s="50">
        <v>175</v>
      </c>
      <c r="G235" s="50">
        <v>169</v>
      </c>
      <c r="H235" s="50">
        <v>158</v>
      </c>
      <c r="I235" s="50">
        <v>152</v>
      </c>
      <c r="J235" s="50">
        <v>139</v>
      </c>
      <c r="K235" s="50">
        <v>131</v>
      </c>
      <c r="L235" s="50">
        <v>134</v>
      </c>
      <c r="M235" s="50">
        <v>125</v>
      </c>
      <c r="N235" s="50" t="s">
        <v>61</v>
      </c>
    </row>
    <row r="236" spans="1:14" ht="12.75" x14ac:dyDescent="0.15">
      <c r="A236" s="51">
        <v>234</v>
      </c>
      <c r="B236" s="50">
        <v>228</v>
      </c>
      <c r="C236" s="50">
        <v>212</v>
      </c>
      <c r="D236" s="50">
        <v>199</v>
      </c>
      <c r="E236" s="50">
        <v>188</v>
      </c>
      <c r="F236" s="50">
        <v>176</v>
      </c>
      <c r="G236" s="50">
        <v>169</v>
      </c>
      <c r="H236" s="50">
        <v>158</v>
      </c>
      <c r="I236" s="50">
        <v>152</v>
      </c>
      <c r="J236" s="50">
        <v>139</v>
      </c>
      <c r="K236" s="50">
        <v>132</v>
      </c>
      <c r="L236" s="50">
        <v>134</v>
      </c>
      <c r="M236" s="50">
        <v>126</v>
      </c>
      <c r="N236" s="50" t="s">
        <v>61</v>
      </c>
    </row>
    <row r="237" spans="1:14" ht="12.75" x14ac:dyDescent="0.15">
      <c r="A237" s="51">
        <v>235</v>
      </c>
      <c r="B237" s="50">
        <v>229</v>
      </c>
      <c r="C237" s="50">
        <v>213</v>
      </c>
      <c r="D237" s="50">
        <v>199</v>
      </c>
      <c r="E237" s="50">
        <v>188</v>
      </c>
      <c r="F237" s="50">
        <v>176</v>
      </c>
      <c r="G237" s="50">
        <v>170</v>
      </c>
      <c r="H237" s="50">
        <v>159</v>
      </c>
      <c r="I237" s="50">
        <v>153</v>
      </c>
      <c r="J237" s="50">
        <v>140</v>
      </c>
      <c r="K237" s="50">
        <v>132</v>
      </c>
      <c r="L237" s="50">
        <v>135</v>
      </c>
      <c r="M237" s="50">
        <v>127</v>
      </c>
      <c r="N237" s="50" t="s">
        <v>61</v>
      </c>
    </row>
    <row r="238" spans="1:14" ht="12.75" x14ac:dyDescent="0.15">
      <c r="A238" s="51">
        <v>236</v>
      </c>
      <c r="B238" s="50">
        <v>229</v>
      </c>
      <c r="C238" s="50">
        <v>213</v>
      </c>
      <c r="D238" s="50">
        <v>199</v>
      </c>
      <c r="E238" s="50">
        <v>189</v>
      </c>
      <c r="F238" s="50">
        <v>176</v>
      </c>
      <c r="G238" s="50">
        <v>170</v>
      </c>
      <c r="H238" s="50">
        <v>159</v>
      </c>
      <c r="I238" s="50">
        <v>153</v>
      </c>
      <c r="J238" s="50">
        <v>140</v>
      </c>
      <c r="K238" s="50">
        <v>133</v>
      </c>
      <c r="L238" s="50">
        <v>135</v>
      </c>
      <c r="M238" s="50">
        <v>127</v>
      </c>
      <c r="N238" s="50" t="s">
        <v>61</v>
      </c>
    </row>
    <row r="239" spans="1:14" ht="12.75" x14ac:dyDescent="0.15">
      <c r="A239" s="51">
        <v>237</v>
      </c>
      <c r="B239" s="50">
        <v>229</v>
      </c>
      <c r="C239" s="50">
        <v>214</v>
      </c>
      <c r="D239" s="50">
        <v>200</v>
      </c>
      <c r="E239" s="50">
        <v>189</v>
      </c>
      <c r="F239" s="50">
        <v>177</v>
      </c>
      <c r="G239" s="50">
        <v>170</v>
      </c>
      <c r="H239" s="50">
        <v>160</v>
      </c>
      <c r="I239" s="50">
        <v>154</v>
      </c>
      <c r="J239" s="50">
        <v>141</v>
      </c>
      <c r="K239" s="50">
        <v>133</v>
      </c>
      <c r="L239" s="50">
        <v>136</v>
      </c>
      <c r="M239" s="50">
        <v>128</v>
      </c>
      <c r="N239" s="50" t="s">
        <v>61</v>
      </c>
    </row>
    <row r="240" spans="1:14" ht="12.75" x14ac:dyDescent="0.15">
      <c r="A240" s="51">
        <v>238</v>
      </c>
      <c r="B240" s="50">
        <v>230</v>
      </c>
      <c r="C240" s="50">
        <v>214</v>
      </c>
      <c r="D240" s="50">
        <v>200</v>
      </c>
      <c r="E240" s="50">
        <v>190</v>
      </c>
      <c r="F240" s="50">
        <v>177</v>
      </c>
      <c r="G240" s="50">
        <v>171</v>
      </c>
      <c r="H240" s="50">
        <v>160</v>
      </c>
      <c r="I240" s="50">
        <v>154</v>
      </c>
      <c r="J240" s="50">
        <v>142</v>
      </c>
      <c r="K240" s="50">
        <v>134</v>
      </c>
      <c r="L240" s="50">
        <v>136</v>
      </c>
      <c r="M240" s="50">
        <v>128</v>
      </c>
      <c r="N240" s="50" t="s">
        <v>61</v>
      </c>
    </row>
    <row r="241" spans="1:14" ht="12.75" x14ac:dyDescent="0.15">
      <c r="A241" s="51">
        <v>239</v>
      </c>
      <c r="B241" s="50">
        <v>230</v>
      </c>
      <c r="C241" s="50">
        <v>214</v>
      </c>
      <c r="D241" s="50">
        <v>201</v>
      </c>
      <c r="E241" s="50">
        <v>190</v>
      </c>
      <c r="F241" s="50">
        <v>178</v>
      </c>
      <c r="G241" s="50">
        <v>171</v>
      </c>
      <c r="H241" s="50">
        <v>161</v>
      </c>
      <c r="I241" s="50">
        <v>155</v>
      </c>
      <c r="J241" s="50">
        <v>142</v>
      </c>
      <c r="K241" s="50">
        <v>134</v>
      </c>
      <c r="L241" s="50">
        <v>137</v>
      </c>
      <c r="M241" s="50">
        <v>129</v>
      </c>
      <c r="N241" s="50" t="s">
        <v>61</v>
      </c>
    </row>
    <row r="242" spans="1:14" ht="12.75" x14ac:dyDescent="0.15">
      <c r="A242" s="51">
        <v>240</v>
      </c>
      <c r="B242" s="50">
        <v>230</v>
      </c>
      <c r="C242" s="50">
        <v>215</v>
      </c>
      <c r="D242" s="50">
        <v>201</v>
      </c>
      <c r="E242" s="50">
        <v>191</v>
      </c>
      <c r="F242" s="50">
        <v>178</v>
      </c>
      <c r="G242" s="50">
        <v>172</v>
      </c>
      <c r="H242" s="50">
        <v>161</v>
      </c>
      <c r="I242" s="50">
        <v>155</v>
      </c>
      <c r="J242" s="50">
        <v>143</v>
      </c>
      <c r="K242" s="50">
        <v>135</v>
      </c>
      <c r="L242" s="50">
        <v>137</v>
      </c>
      <c r="M242" s="50">
        <v>129</v>
      </c>
      <c r="N242" s="50" t="s">
        <v>61</v>
      </c>
    </row>
    <row r="243" spans="1:14" ht="12.75" x14ac:dyDescent="0.15">
      <c r="A243" s="51">
        <v>241</v>
      </c>
      <c r="B243" s="50">
        <v>230</v>
      </c>
      <c r="C243" s="50">
        <v>215</v>
      </c>
      <c r="D243" s="50">
        <v>201</v>
      </c>
      <c r="E243" s="50">
        <v>191</v>
      </c>
      <c r="F243" s="50">
        <v>178</v>
      </c>
      <c r="G243" s="50">
        <v>172</v>
      </c>
      <c r="H243" s="50">
        <v>162</v>
      </c>
      <c r="I243" s="50">
        <v>156</v>
      </c>
      <c r="J243" s="50">
        <v>143</v>
      </c>
      <c r="K243" s="50">
        <v>136</v>
      </c>
      <c r="L243" s="50">
        <v>138</v>
      </c>
      <c r="M243" s="50">
        <v>130</v>
      </c>
      <c r="N243" s="50" t="s">
        <v>61</v>
      </c>
    </row>
    <row r="244" spans="1:14" ht="12.75" x14ac:dyDescent="0.15">
      <c r="A244" s="51">
        <v>242</v>
      </c>
      <c r="B244" s="50">
        <v>230</v>
      </c>
      <c r="C244" s="50">
        <v>215</v>
      </c>
      <c r="D244" s="50">
        <v>202</v>
      </c>
      <c r="E244" s="50">
        <v>191</v>
      </c>
      <c r="F244" s="50">
        <v>179</v>
      </c>
      <c r="G244" s="50">
        <v>172</v>
      </c>
      <c r="H244" s="50">
        <v>162</v>
      </c>
      <c r="I244" s="50">
        <v>156</v>
      </c>
      <c r="J244" s="50">
        <v>144</v>
      </c>
      <c r="K244" s="50">
        <v>136</v>
      </c>
      <c r="L244" s="50">
        <v>138</v>
      </c>
      <c r="M244" s="50">
        <v>130</v>
      </c>
      <c r="N244" s="50" t="s">
        <v>61</v>
      </c>
    </row>
    <row r="245" spans="1:14" ht="12.75" x14ac:dyDescent="0.15">
      <c r="A245" s="51">
        <v>243</v>
      </c>
      <c r="B245" s="50">
        <v>230</v>
      </c>
      <c r="C245" s="50">
        <v>216</v>
      </c>
      <c r="D245" s="50">
        <v>202</v>
      </c>
      <c r="E245" s="50">
        <v>192</v>
      </c>
      <c r="F245" s="50">
        <v>179</v>
      </c>
      <c r="G245" s="50">
        <v>173</v>
      </c>
      <c r="H245" s="50">
        <v>163</v>
      </c>
      <c r="I245" s="50">
        <v>157</v>
      </c>
      <c r="J245" s="50">
        <v>144</v>
      </c>
      <c r="K245" s="50">
        <v>137</v>
      </c>
      <c r="L245" s="50">
        <v>139</v>
      </c>
      <c r="M245" s="50">
        <v>131</v>
      </c>
      <c r="N245" s="50" t="s">
        <v>61</v>
      </c>
    </row>
    <row r="246" spans="1:14" ht="12.75" x14ac:dyDescent="0.15">
      <c r="A246" s="51">
        <v>244</v>
      </c>
      <c r="B246" s="50">
        <v>230</v>
      </c>
      <c r="C246" s="50">
        <v>216</v>
      </c>
      <c r="D246" s="50">
        <v>202</v>
      </c>
      <c r="E246" s="50">
        <v>192</v>
      </c>
      <c r="F246" s="50">
        <v>180</v>
      </c>
      <c r="G246" s="50">
        <v>173</v>
      </c>
      <c r="H246" s="50">
        <v>163</v>
      </c>
      <c r="I246" s="50">
        <v>157</v>
      </c>
      <c r="J246" s="50">
        <v>145</v>
      </c>
      <c r="K246" s="50">
        <v>137</v>
      </c>
      <c r="L246" s="50">
        <v>139</v>
      </c>
      <c r="M246" s="50">
        <v>132</v>
      </c>
      <c r="N246" s="50" t="s">
        <v>61</v>
      </c>
    </row>
    <row r="247" spans="1:14" ht="12.75" x14ac:dyDescent="0.15">
      <c r="A247" s="51">
        <v>245</v>
      </c>
      <c r="B247" s="50">
        <v>230</v>
      </c>
      <c r="C247" s="50">
        <v>217</v>
      </c>
      <c r="D247" s="50">
        <v>203</v>
      </c>
      <c r="E247" s="50">
        <v>193</v>
      </c>
      <c r="F247" s="50">
        <v>180</v>
      </c>
      <c r="G247" s="50">
        <v>174</v>
      </c>
      <c r="H247" s="50">
        <v>164</v>
      </c>
      <c r="I247" s="50">
        <v>158</v>
      </c>
      <c r="J247" s="50">
        <v>145</v>
      </c>
      <c r="K247" s="50">
        <v>138</v>
      </c>
      <c r="L247" s="50">
        <v>140</v>
      </c>
      <c r="M247" s="50">
        <v>132</v>
      </c>
      <c r="N247" s="50" t="s">
        <v>61</v>
      </c>
    </row>
    <row r="248" spans="1:14" ht="12.75" x14ac:dyDescent="0.15">
      <c r="A248" s="51">
        <v>246</v>
      </c>
      <c r="B248" s="50">
        <v>230</v>
      </c>
      <c r="C248" s="50">
        <v>217</v>
      </c>
      <c r="D248" s="50">
        <v>203</v>
      </c>
      <c r="E248" s="50">
        <v>193</v>
      </c>
      <c r="F248" s="50">
        <v>181</v>
      </c>
      <c r="G248" s="50">
        <v>174</v>
      </c>
      <c r="H248" s="50">
        <v>164</v>
      </c>
      <c r="I248" s="50">
        <v>158</v>
      </c>
      <c r="J248" s="50">
        <v>146</v>
      </c>
      <c r="K248" s="50">
        <v>138</v>
      </c>
      <c r="L248" s="50">
        <v>140</v>
      </c>
      <c r="M248" s="50">
        <v>133</v>
      </c>
      <c r="N248" s="50" t="s">
        <v>61</v>
      </c>
    </row>
    <row r="249" spans="1:14" ht="12.75" x14ac:dyDescent="0.15">
      <c r="A249" s="51">
        <v>247</v>
      </c>
      <c r="B249" s="50">
        <v>230</v>
      </c>
      <c r="C249" s="50">
        <v>217</v>
      </c>
      <c r="D249" s="50">
        <v>203</v>
      </c>
      <c r="E249" s="50">
        <v>194</v>
      </c>
      <c r="F249" s="50">
        <v>181</v>
      </c>
      <c r="G249" s="50">
        <v>174</v>
      </c>
      <c r="H249" s="50">
        <v>165</v>
      </c>
      <c r="I249" s="50">
        <v>159</v>
      </c>
      <c r="J249" s="50">
        <v>146</v>
      </c>
      <c r="K249" s="50">
        <v>139</v>
      </c>
      <c r="L249" s="50">
        <v>141</v>
      </c>
      <c r="M249" s="50">
        <v>133</v>
      </c>
      <c r="N249" s="50" t="s">
        <v>61</v>
      </c>
    </row>
    <row r="250" spans="1:14" ht="12.75" x14ac:dyDescent="0.15">
      <c r="A250" s="51">
        <v>248</v>
      </c>
      <c r="B250" s="50">
        <v>230</v>
      </c>
      <c r="C250" s="50">
        <v>218</v>
      </c>
      <c r="D250" s="50">
        <v>204</v>
      </c>
      <c r="E250" s="50">
        <v>194</v>
      </c>
      <c r="F250" s="50">
        <v>181</v>
      </c>
      <c r="G250" s="50">
        <v>175</v>
      </c>
      <c r="H250" s="50">
        <v>165</v>
      </c>
      <c r="I250" s="50">
        <v>159</v>
      </c>
      <c r="J250" s="50">
        <v>147</v>
      </c>
      <c r="K250" s="50">
        <v>139</v>
      </c>
      <c r="L250" s="50">
        <v>141</v>
      </c>
      <c r="M250" s="50">
        <v>134</v>
      </c>
      <c r="N250" s="50" t="s">
        <v>61</v>
      </c>
    </row>
    <row r="251" spans="1:14" ht="12.75" x14ac:dyDescent="0.15">
      <c r="A251" s="51">
        <v>249</v>
      </c>
      <c r="B251" s="50">
        <v>230</v>
      </c>
      <c r="C251" s="50">
        <v>218</v>
      </c>
      <c r="D251" s="50">
        <v>204</v>
      </c>
      <c r="E251" s="50">
        <v>194</v>
      </c>
      <c r="F251" s="50">
        <v>182</v>
      </c>
      <c r="G251" s="50">
        <v>175</v>
      </c>
      <c r="H251" s="50">
        <v>166</v>
      </c>
      <c r="I251" s="50">
        <v>160</v>
      </c>
      <c r="J251" s="50">
        <v>147</v>
      </c>
      <c r="K251" s="50">
        <v>140</v>
      </c>
      <c r="L251" s="50">
        <v>142</v>
      </c>
      <c r="M251" s="50">
        <v>134</v>
      </c>
      <c r="N251" s="50" t="s">
        <v>61</v>
      </c>
    </row>
    <row r="252" spans="1:14" ht="12.75" x14ac:dyDescent="0.15">
      <c r="A252" s="51">
        <v>250</v>
      </c>
      <c r="B252" s="50">
        <v>230</v>
      </c>
      <c r="C252" s="50">
        <v>218</v>
      </c>
      <c r="D252" s="50">
        <v>204</v>
      </c>
      <c r="E252" s="50">
        <v>195</v>
      </c>
      <c r="F252" s="50">
        <v>182</v>
      </c>
      <c r="G252" s="50">
        <v>176</v>
      </c>
      <c r="H252" s="50">
        <v>166</v>
      </c>
      <c r="I252" s="50">
        <v>160</v>
      </c>
      <c r="J252" s="50">
        <v>148</v>
      </c>
      <c r="K252" s="50">
        <v>141</v>
      </c>
      <c r="L252" s="50">
        <v>142</v>
      </c>
      <c r="M252" s="50">
        <v>135</v>
      </c>
      <c r="N252" s="50" t="s">
        <v>61</v>
      </c>
    </row>
    <row r="253" spans="1:14" ht="12.75" x14ac:dyDescent="0.15">
      <c r="A253" s="51">
        <v>251</v>
      </c>
      <c r="B253" s="50">
        <v>230</v>
      </c>
      <c r="C253" s="50">
        <v>219</v>
      </c>
      <c r="D253" s="50">
        <v>205</v>
      </c>
      <c r="E253" s="50">
        <v>195</v>
      </c>
      <c r="F253" s="50">
        <v>183</v>
      </c>
      <c r="G253" s="50">
        <v>176</v>
      </c>
      <c r="H253" s="50">
        <v>167</v>
      </c>
      <c r="I253" s="50">
        <v>161</v>
      </c>
      <c r="J253" s="50">
        <v>148</v>
      </c>
      <c r="K253" s="50">
        <v>141</v>
      </c>
      <c r="L253" s="50">
        <v>143</v>
      </c>
      <c r="M253" s="50">
        <v>136</v>
      </c>
      <c r="N253" s="50" t="s">
        <v>61</v>
      </c>
    </row>
    <row r="254" spans="1:14" ht="12.75" x14ac:dyDescent="0.15">
      <c r="A254" s="51">
        <v>252</v>
      </c>
      <c r="B254" s="50">
        <v>230</v>
      </c>
      <c r="C254" s="50">
        <v>219</v>
      </c>
      <c r="D254" s="50">
        <v>205</v>
      </c>
      <c r="E254" s="50">
        <v>196</v>
      </c>
      <c r="F254" s="50">
        <v>183</v>
      </c>
      <c r="G254" s="50">
        <v>176</v>
      </c>
      <c r="H254" s="50">
        <v>167</v>
      </c>
      <c r="I254" s="50">
        <v>161</v>
      </c>
      <c r="J254" s="50">
        <v>149</v>
      </c>
      <c r="K254" s="50">
        <v>142</v>
      </c>
      <c r="L254" s="50">
        <v>143</v>
      </c>
      <c r="M254" s="50">
        <v>136</v>
      </c>
      <c r="N254" s="50" t="s">
        <v>61</v>
      </c>
    </row>
    <row r="255" spans="1:14" ht="12.75" x14ac:dyDescent="0.15">
      <c r="A255" s="51">
        <v>253</v>
      </c>
      <c r="B255" s="50">
        <v>230</v>
      </c>
      <c r="C255" s="50">
        <v>220</v>
      </c>
      <c r="D255" s="50">
        <v>206</v>
      </c>
      <c r="E255" s="50">
        <v>196</v>
      </c>
      <c r="F255" s="50">
        <v>183</v>
      </c>
      <c r="G255" s="50">
        <v>177</v>
      </c>
      <c r="H255" s="50">
        <v>168</v>
      </c>
      <c r="I255" s="50">
        <v>161</v>
      </c>
      <c r="J255" s="50">
        <v>149</v>
      </c>
      <c r="K255" s="50">
        <v>142</v>
      </c>
      <c r="L255" s="50">
        <v>144</v>
      </c>
      <c r="M255" s="50">
        <v>137</v>
      </c>
      <c r="N255" s="50" t="s">
        <v>61</v>
      </c>
    </row>
    <row r="256" spans="1:14" ht="12.75" x14ac:dyDescent="0.15">
      <c r="A256" s="51">
        <v>254</v>
      </c>
      <c r="B256" s="50">
        <v>230</v>
      </c>
      <c r="C256" s="50">
        <v>220</v>
      </c>
      <c r="D256" s="50">
        <v>206</v>
      </c>
      <c r="E256" s="50">
        <v>196</v>
      </c>
      <c r="F256" s="50">
        <v>184</v>
      </c>
      <c r="G256" s="50">
        <v>177</v>
      </c>
      <c r="H256" s="50">
        <v>168</v>
      </c>
      <c r="I256" s="50">
        <v>162</v>
      </c>
      <c r="J256" s="50">
        <v>150</v>
      </c>
      <c r="K256" s="50">
        <v>143</v>
      </c>
      <c r="L256" s="50">
        <v>144</v>
      </c>
      <c r="M256" s="50">
        <v>137</v>
      </c>
      <c r="N256" s="50" t="s">
        <v>61</v>
      </c>
    </row>
    <row r="257" spans="1:14" ht="12.75" x14ac:dyDescent="0.15">
      <c r="A257" s="51">
        <v>255</v>
      </c>
      <c r="B257" s="50">
        <v>230</v>
      </c>
      <c r="C257" s="50">
        <v>220</v>
      </c>
      <c r="D257" s="50">
        <v>206</v>
      </c>
      <c r="E257" s="50">
        <v>197</v>
      </c>
      <c r="F257" s="50">
        <v>184</v>
      </c>
      <c r="G257" s="50">
        <v>178</v>
      </c>
      <c r="H257" s="50">
        <v>169</v>
      </c>
      <c r="I257" s="50">
        <v>162</v>
      </c>
      <c r="J257" s="50">
        <v>151</v>
      </c>
      <c r="K257" s="50">
        <v>143</v>
      </c>
      <c r="L257" s="50">
        <v>145</v>
      </c>
      <c r="M257" s="50">
        <v>138</v>
      </c>
      <c r="N257" s="50" t="s">
        <v>61</v>
      </c>
    </row>
    <row r="258" spans="1:14" ht="12.75" x14ac:dyDescent="0.15">
      <c r="A258" s="51">
        <v>256</v>
      </c>
      <c r="B258" s="50">
        <v>230</v>
      </c>
      <c r="C258" s="50">
        <v>221</v>
      </c>
      <c r="D258" s="50">
        <v>207</v>
      </c>
      <c r="E258" s="50">
        <v>197</v>
      </c>
      <c r="F258" s="50">
        <v>185</v>
      </c>
      <c r="G258" s="50">
        <v>178</v>
      </c>
      <c r="H258" s="50">
        <v>169</v>
      </c>
      <c r="I258" s="50">
        <v>163</v>
      </c>
      <c r="J258" s="50">
        <v>151</v>
      </c>
      <c r="K258" s="50">
        <v>144</v>
      </c>
      <c r="L258" s="50">
        <v>145</v>
      </c>
      <c r="M258" s="50">
        <v>138</v>
      </c>
      <c r="N258" s="50" t="s">
        <v>61</v>
      </c>
    </row>
    <row r="259" spans="1:14" ht="12.75" x14ac:dyDescent="0.15">
      <c r="A259" s="51">
        <v>257</v>
      </c>
      <c r="B259" s="50">
        <v>230</v>
      </c>
      <c r="C259" s="50">
        <v>221</v>
      </c>
      <c r="D259" s="50">
        <v>207</v>
      </c>
      <c r="E259" s="50">
        <v>198</v>
      </c>
      <c r="F259" s="50">
        <v>185</v>
      </c>
      <c r="G259" s="50">
        <v>178</v>
      </c>
      <c r="H259" s="50">
        <v>170</v>
      </c>
      <c r="I259" s="50">
        <v>163</v>
      </c>
      <c r="J259" s="50">
        <v>152</v>
      </c>
      <c r="K259" s="50">
        <v>144</v>
      </c>
      <c r="L259" s="50">
        <v>146</v>
      </c>
      <c r="M259" s="50">
        <v>139</v>
      </c>
      <c r="N259" s="50" t="s">
        <v>61</v>
      </c>
    </row>
    <row r="260" spans="1:14" ht="12.75" x14ac:dyDescent="0.15">
      <c r="A260" s="51">
        <v>258</v>
      </c>
      <c r="B260" s="50">
        <v>230</v>
      </c>
      <c r="C260" s="50">
        <v>221</v>
      </c>
      <c r="D260" s="50">
        <v>207</v>
      </c>
      <c r="E260" s="50">
        <v>198</v>
      </c>
      <c r="F260" s="50">
        <v>185</v>
      </c>
      <c r="G260" s="50">
        <v>179</v>
      </c>
      <c r="H260" s="50">
        <v>170</v>
      </c>
      <c r="I260" s="50">
        <v>164</v>
      </c>
      <c r="J260" s="50">
        <v>152</v>
      </c>
      <c r="K260" s="50">
        <v>145</v>
      </c>
      <c r="L260" s="50">
        <v>146</v>
      </c>
      <c r="M260" s="50">
        <v>139</v>
      </c>
      <c r="N260" s="50" t="s">
        <v>61</v>
      </c>
    </row>
    <row r="261" spans="1:14" ht="12.75" x14ac:dyDescent="0.15">
      <c r="A261" s="51">
        <v>259</v>
      </c>
      <c r="B261" s="50">
        <v>230</v>
      </c>
      <c r="C261" s="50">
        <v>222</v>
      </c>
      <c r="D261" s="50">
        <v>208</v>
      </c>
      <c r="E261" s="50">
        <v>199</v>
      </c>
      <c r="F261" s="50">
        <v>186</v>
      </c>
      <c r="G261" s="50">
        <v>179</v>
      </c>
      <c r="H261" s="50">
        <v>171</v>
      </c>
      <c r="I261" s="50">
        <v>164</v>
      </c>
      <c r="J261" s="50">
        <v>153</v>
      </c>
      <c r="K261" s="50">
        <v>146</v>
      </c>
      <c r="L261" s="50">
        <v>147</v>
      </c>
      <c r="M261" s="50">
        <v>140</v>
      </c>
      <c r="N261" s="50" t="s">
        <v>61</v>
      </c>
    </row>
    <row r="262" spans="1:14" ht="12.75" x14ac:dyDescent="0.15">
      <c r="A262" s="51">
        <v>260</v>
      </c>
      <c r="B262" s="50">
        <v>230</v>
      </c>
      <c r="C262" s="50">
        <v>222</v>
      </c>
      <c r="D262" s="50">
        <v>208</v>
      </c>
      <c r="E262" s="50">
        <v>199</v>
      </c>
      <c r="F262" s="50">
        <v>186</v>
      </c>
      <c r="G262" s="50">
        <v>180</v>
      </c>
      <c r="H262" s="50">
        <v>171</v>
      </c>
      <c r="I262" s="50">
        <v>165</v>
      </c>
      <c r="J262" s="50">
        <v>153</v>
      </c>
      <c r="K262" s="50">
        <v>146</v>
      </c>
      <c r="L262" s="50">
        <v>147</v>
      </c>
      <c r="M262" s="50">
        <v>141</v>
      </c>
      <c r="N262" s="50" t="s">
        <v>61</v>
      </c>
    </row>
    <row r="263" spans="1:14" ht="12.75" x14ac:dyDescent="0.15">
      <c r="A263" s="51">
        <v>261</v>
      </c>
      <c r="B263" s="50">
        <v>230</v>
      </c>
      <c r="C263" s="50">
        <v>223</v>
      </c>
      <c r="D263" s="50">
        <v>208</v>
      </c>
      <c r="E263" s="50">
        <v>199</v>
      </c>
      <c r="F263" s="50">
        <v>187</v>
      </c>
      <c r="G263" s="50">
        <v>180</v>
      </c>
      <c r="H263" s="50">
        <v>172</v>
      </c>
      <c r="I263" s="50">
        <v>165</v>
      </c>
      <c r="J263" s="50">
        <v>154</v>
      </c>
      <c r="K263" s="50">
        <v>147</v>
      </c>
      <c r="L263" s="50">
        <v>148</v>
      </c>
      <c r="M263" s="50">
        <v>141</v>
      </c>
      <c r="N263" s="50" t="s">
        <v>61</v>
      </c>
    </row>
    <row r="264" spans="1:14" ht="12.75" x14ac:dyDescent="0.15">
      <c r="A264" s="51">
        <v>262</v>
      </c>
      <c r="B264" s="50">
        <v>230</v>
      </c>
      <c r="C264" s="50">
        <v>223</v>
      </c>
      <c r="D264" s="50">
        <v>209</v>
      </c>
      <c r="E264" s="50">
        <v>200</v>
      </c>
      <c r="F264" s="50">
        <v>187</v>
      </c>
      <c r="G264" s="50">
        <v>181</v>
      </c>
      <c r="H264" s="50">
        <v>172</v>
      </c>
      <c r="I264" s="50">
        <v>166</v>
      </c>
      <c r="J264" s="50">
        <v>154</v>
      </c>
      <c r="K264" s="50">
        <v>147</v>
      </c>
      <c r="L264" s="50">
        <v>148</v>
      </c>
      <c r="M264" s="50">
        <v>142</v>
      </c>
      <c r="N264" s="50" t="s">
        <v>61</v>
      </c>
    </row>
    <row r="265" spans="1:14" ht="12.75" x14ac:dyDescent="0.15">
      <c r="A265" s="51">
        <v>263</v>
      </c>
      <c r="B265" s="50">
        <v>230</v>
      </c>
      <c r="C265" s="50">
        <v>223</v>
      </c>
      <c r="D265" s="50">
        <v>209</v>
      </c>
      <c r="E265" s="50">
        <v>200</v>
      </c>
      <c r="F265" s="50">
        <v>187</v>
      </c>
      <c r="G265" s="50">
        <v>181</v>
      </c>
      <c r="H265" s="50">
        <v>173</v>
      </c>
      <c r="I265" s="50">
        <v>166</v>
      </c>
      <c r="J265" s="50">
        <v>155</v>
      </c>
      <c r="K265" s="50">
        <v>148</v>
      </c>
      <c r="L265" s="50">
        <v>149</v>
      </c>
      <c r="M265" s="50">
        <v>142</v>
      </c>
      <c r="N265" s="50" t="s">
        <v>61</v>
      </c>
    </row>
    <row r="266" spans="1:14" ht="12.75" x14ac:dyDescent="0.15">
      <c r="A266" s="51">
        <v>264</v>
      </c>
      <c r="B266" s="50">
        <v>230</v>
      </c>
      <c r="C266" s="50">
        <v>224</v>
      </c>
      <c r="D266" s="50">
        <v>210</v>
      </c>
      <c r="E266" s="50">
        <v>201</v>
      </c>
      <c r="F266" s="50">
        <v>188</v>
      </c>
      <c r="G266" s="50">
        <v>181</v>
      </c>
      <c r="H266" s="50">
        <v>173</v>
      </c>
      <c r="I266" s="50">
        <v>167</v>
      </c>
      <c r="J266" s="50">
        <v>155</v>
      </c>
      <c r="K266" s="50">
        <v>148</v>
      </c>
      <c r="L266" s="50">
        <v>149</v>
      </c>
      <c r="M266" s="50">
        <v>143</v>
      </c>
      <c r="N266" s="50" t="s">
        <v>61</v>
      </c>
    </row>
    <row r="267" spans="1:14" ht="12.75" x14ac:dyDescent="0.15">
      <c r="A267" s="51">
        <v>265</v>
      </c>
      <c r="B267" s="50">
        <v>230</v>
      </c>
      <c r="C267" s="50">
        <v>224</v>
      </c>
      <c r="D267" s="50">
        <v>210</v>
      </c>
      <c r="E267" s="50">
        <v>201</v>
      </c>
      <c r="F267" s="50">
        <v>188</v>
      </c>
      <c r="G267" s="50">
        <v>182</v>
      </c>
      <c r="H267" s="50">
        <v>174</v>
      </c>
      <c r="I267" s="50">
        <v>167</v>
      </c>
      <c r="J267" s="50">
        <v>156</v>
      </c>
      <c r="K267" s="50">
        <v>149</v>
      </c>
      <c r="L267" s="50">
        <v>150</v>
      </c>
      <c r="M267" s="50">
        <v>143</v>
      </c>
      <c r="N267" s="50" t="s">
        <v>61</v>
      </c>
    </row>
    <row r="268" spans="1:14" ht="12.75" x14ac:dyDescent="0.15">
      <c r="A268" s="51">
        <v>266</v>
      </c>
      <c r="B268" s="50">
        <v>230</v>
      </c>
      <c r="C268" s="50">
        <v>224</v>
      </c>
      <c r="D268" s="50">
        <v>210</v>
      </c>
      <c r="E268" s="50">
        <v>201</v>
      </c>
      <c r="F268" s="50">
        <v>189</v>
      </c>
      <c r="G268" s="50">
        <v>182</v>
      </c>
      <c r="H268" s="50">
        <v>174</v>
      </c>
      <c r="I268" s="50">
        <v>168</v>
      </c>
      <c r="J268" s="50">
        <v>156</v>
      </c>
      <c r="K268" s="50">
        <v>149</v>
      </c>
      <c r="L268" s="50">
        <v>151</v>
      </c>
      <c r="M268" s="50">
        <v>144</v>
      </c>
      <c r="N268" s="50" t="s">
        <v>61</v>
      </c>
    </row>
    <row r="269" spans="1:14" ht="12.75" x14ac:dyDescent="0.15">
      <c r="A269" s="51">
        <v>267</v>
      </c>
      <c r="B269" s="50">
        <v>230</v>
      </c>
      <c r="C269" s="50">
        <v>225</v>
      </c>
      <c r="D269" s="50">
        <v>211</v>
      </c>
      <c r="E269" s="50">
        <v>202</v>
      </c>
      <c r="F269" s="50">
        <v>189</v>
      </c>
      <c r="G269" s="50">
        <v>183</v>
      </c>
      <c r="H269" s="50">
        <v>175</v>
      </c>
      <c r="I269" s="50">
        <v>168</v>
      </c>
      <c r="J269" s="50">
        <v>157</v>
      </c>
      <c r="K269" s="50">
        <v>150</v>
      </c>
      <c r="L269" s="50">
        <v>151</v>
      </c>
      <c r="M269" s="50">
        <v>144</v>
      </c>
      <c r="N269" s="50" t="s">
        <v>61</v>
      </c>
    </row>
    <row r="270" spans="1:14" ht="12.75" x14ac:dyDescent="0.15">
      <c r="A270" s="51">
        <v>268</v>
      </c>
      <c r="B270" s="50">
        <v>230</v>
      </c>
      <c r="C270" s="50">
        <v>225</v>
      </c>
      <c r="D270" s="50">
        <v>211</v>
      </c>
      <c r="E270" s="50">
        <v>202</v>
      </c>
      <c r="F270" s="50">
        <v>189</v>
      </c>
      <c r="G270" s="50">
        <v>183</v>
      </c>
      <c r="H270" s="50">
        <v>175</v>
      </c>
      <c r="I270" s="50">
        <v>169</v>
      </c>
      <c r="J270" s="50">
        <v>157</v>
      </c>
      <c r="K270" s="50">
        <v>151</v>
      </c>
      <c r="L270" s="50">
        <v>152</v>
      </c>
      <c r="M270" s="50">
        <v>145</v>
      </c>
      <c r="N270" s="50" t="s">
        <v>61</v>
      </c>
    </row>
    <row r="271" spans="1:14" ht="12.75" x14ac:dyDescent="0.15">
      <c r="A271" s="51">
        <v>269</v>
      </c>
      <c r="B271" s="50">
        <v>230</v>
      </c>
      <c r="C271" s="50">
        <v>225</v>
      </c>
      <c r="D271" s="50">
        <v>211</v>
      </c>
      <c r="E271" s="50">
        <v>203</v>
      </c>
      <c r="F271" s="50">
        <v>190</v>
      </c>
      <c r="G271" s="50">
        <v>183</v>
      </c>
      <c r="H271" s="50">
        <v>176</v>
      </c>
      <c r="I271" s="50">
        <v>169</v>
      </c>
      <c r="J271" s="50">
        <v>158</v>
      </c>
      <c r="K271" s="50">
        <v>151</v>
      </c>
      <c r="L271" s="50">
        <v>152</v>
      </c>
      <c r="M271" s="50">
        <v>146</v>
      </c>
      <c r="N271" s="50" t="s">
        <v>61</v>
      </c>
    </row>
    <row r="272" spans="1:14" ht="12.75" x14ac:dyDescent="0.15">
      <c r="A272" s="51">
        <v>270</v>
      </c>
      <c r="B272" s="50">
        <v>230</v>
      </c>
      <c r="C272" s="50">
        <v>226</v>
      </c>
      <c r="D272" s="50">
        <v>212</v>
      </c>
      <c r="E272" s="50">
        <v>203</v>
      </c>
      <c r="F272" s="50">
        <v>190</v>
      </c>
      <c r="G272" s="50">
        <v>184</v>
      </c>
      <c r="H272" s="50">
        <v>176</v>
      </c>
      <c r="I272" s="50">
        <v>170</v>
      </c>
      <c r="J272" s="50">
        <v>158</v>
      </c>
      <c r="K272" s="50">
        <v>152</v>
      </c>
      <c r="L272" s="50">
        <v>153</v>
      </c>
      <c r="M272" s="50">
        <v>146</v>
      </c>
      <c r="N272" s="50" t="s">
        <v>61</v>
      </c>
    </row>
    <row r="273" spans="1:14" ht="12.75" x14ac:dyDescent="0.15">
      <c r="A273" s="51">
        <v>271</v>
      </c>
      <c r="B273" s="50">
        <v>230</v>
      </c>
      <c r="C273" s="50">
        <v>226</v>
      </c>
      <c r="D273" s="50">
        <v>212</v>
      </c>
      <c r="E273" s="50">
        <v>203</v>
      </c>
      <c r="F273" s="50">
        <v>191</v>
      </c>
      <c r="G273" s="50">
        <v>184</v>
      </c>
      <c r="H273" s="50">
        <v>177</v>
      </c>
      <c r="I273" s="50">
        <v>170</v>
      </c>
      <c r="J273" s="50">
        <v>159</v>
      </c>
      <c r="K273" s="50">
        <v>152</v>
      </c>
      <c r="L273" s="50">
        <v>153</v>
      </c>
      <c r="M273" s="50">
        <v>147</v>
      </c>
      <c r="N273" s="50" t="s">
        <v>61</v>
      </c>
    </row>
    <row r="274" spans="1:14" ht="12.75" x14ac:dyDescent="0.15">
      <c r="A274" s="51">
        <v>272</v>
      </c>
      <c r="B274" s="50">
        <v>230</v>
      </c>
      <c r="C274" s="50">
        <v>227</v>
      </c>
      <c r="D274" s="50">
        <v>212</v>
      </c>
      <c r="E274" s="50">
        <v>204</v>
      </c>
      <c r="F274" s="50">
        <v>191</v>
      </c>
      <c r="G274" s="50">
        <v>185</v>
      </c>
      <c r="H274" s="50">
        <v>177</v>
      </c>
      <c r="I274" s="50">
        <v>171</v>
      </c>
      <c r="J274" s="50">
        <v>160</v>
      </c>
      <c r="K274" s="50">
        <v>153</v>
      </c>
      <c r="L274" s="50">
        <v>154</v>
      </c>
      <c r="M274" s="50">
        <v>147</v>
      </c>
      <c r="N274" s="50" t="s">
        <v>61</v>
      </c>
    </row>
    <row r="275" spans="1:14" ht="12.75" x14ac:dyDescent="0.15">
      <c r="A275" s="51">
        <v>273</v>
      </c>
      <c r="B275" s="50">
        <v>230</v>
      </c>
      <c r="C275" s="50">
        <v>227</v>
      </c>
      <c r="D275" s="50">
        <v>213</v>
      </c>
      <c r="E275" s="50">
        <v>204</v>
      </c>
      <c r="F275" s="50">
        <v>191</v>
      </c>
      <c r="G275" s="50">
        <v>185</v>
      </c>
      <c r="H275" s="50">
        <v>178</v>
      </c>
      <c r="I275" s="50">
        <v>171</v>
      </c>
      <c r="J275" s="50">
        <v>160</v>
      </c>
      <c r="K275" s="50">
        <v>153</v>
      </c>
      <c r="L275" s="50">
        <v>154</v>
      </c>
      <c r="M275" s="50">
        <v>148</v>
      </c>
      <c r="N275" s="50" t="s">
        <v>61</v>
      </c>
    </row>
    <row r="276" spans="1:14" ht="12.75" x14ac:dyDescent="0.15">
      <c r="A276" s="51">
        <v>274</v>
      </c>
      <c r="B276" s="50">
        <v>230</v>
      </c>
      <c r="C276" s="50">
        <v>227</v>
      </c>
      <c r="D276" s="50">
        <v>213</v>
      </c>
      <c r="E276" s="50">
        <v>204</v>
      </c>
      <c r="F276" s="50">
        <v>192</v>
      </c>
      <c r="G276" s="50">
        <v>185</v>
      </c>
      <c r="H276" s="50">
        <v>178</v>
      </c>
      <c r="I276" s="50">
        <v>172</v>
      </c>
      <c r="J276" s="50">
        <v>161</v>
      </c>
      <c r="K276" s="50">
        <v>154</v>
      </c>
      <c r="L276" s="50">
        <v>155</v>
      </c>
      <c r="M276" s="50">
        <v>148</v>
      </c>
      <c r="N276" s="50" t="s">
        <v>61</v>
      </c>
    </row>
    <row r="277" spans="1:14" ht="12.75" x14ac:dyDescent="0.15">
      <c r="A277" s="51">
        <v>275</v>
      </c>
      <c r="B277" s="50">
        <v>230</v>
      </c>
      <c r="C277" s="50">
        <v>228</v>
      </c>
      <c r="D277" s="50">
        <v>213</v>
      </c>
      <c r="E277" s="50">
        <v>205</v>
      </c>
      <c r="F277" s="50">
        <v>192</v>
      </c>
      <c r="G277" s="50">
        <v>186</v>
      </c>
      <c r="H277" s="50">
        <v>179</v>
      </c>
      <c r="I277" s="50">
        <v>172</v>
      </c>
      <c r="J277" s="50">
        <v>161</v>
      </c>
      <c r="K277" s="50">
        <v>154</v>
      </c>
      <c r="L277" s="50">
        <v>155</v>
      </c>
      <c r="M277" s="50">
        <v>149</v>
      </c>
      <c r="N277" s="50" t="s">
        <v>61</v>
      </c>
    </row>
    <row r="278" spans="1:14" ht="12.75" x14ac:dyDescent="0.15">
      <c r="A278" s="51">
        <v>276</v>
      </c>
      <c r="B278" s="50">
        <v>230</v>
      </c>
      <c r="C278" s="50">
        <v>228</v>
      </c>
      <c r="D278" s="50">
        <v>214</v>
      </c>
      <c r="E278" s="50">
        <v>205</v>
      </c>
      <c r="F278" s="50">
        <v>193</v>
      </c>
      <c r="G278" s="50">
        <v>186</v>
      </c>
      <c r="H278" s="50">
        <v>179</v>
      </c>
      <c r="I278" s="50">
        <v>172</v>
      </c>
      <c r="J278" s="50">
        <v>162</v>
      </c>
      <c r="K278" s="50">
        <v>155</v>
      </c>
      <c r="L278" s="50">
        <v>156</v>
      </c>
      <c r="M278" s="50">
        <v>149</v>
      </c>
      <c r="N278" s="50" t="s">
        <v>61</v>
      </c>
    </row>
    <row r="279" spans="1:14" ht="12.75" x14ac:dyDescent="0.15">
      <c r="A279" s="51">
        <v>277</v>
      </c>
      <c r="B279" s="50">
        <v>230</v>
      </c>
      <c r="C279" s="50">
        <v>228</v>
      </c>
      <c r="D279" s="50">
        <v>214</v>
      </c>
      <c r="E279" s="50">
        <v>206</v>
      </c>
      <c r="F279" s="50">
        <v>193</v>
      </c>
      <c r="G279" s="50">
        <v>187</v>
      </c>
      <c r="H279" s="50">
        <v>180</v>
      </c>
      <c r="I279" s="50">
        <v>173</v>
      </c>
      <c r="J279" s="50">
        <v>162</v>
      </c>
      <c r="K279" s="50">
        <v>156</v>
      </c>
      <c r="L279" s="50">
        <v>156</v>
      </c>
      <c r="M279" s="50">
        <v>150</v>
      </c>
      <c r="N279" s="50" t="s">
        <v>61</v>
      </c>
    </row>
    <row r="280" spans="1:14" ht="12.75" x14ac:dyDescent="0.15">
      <c r="A280" s="51">
        <v>278</v>
      </c>
      <c r="B280" s="50">
        <v>230</v>
      </c>
      <c r="C280" s="50">
        <v>229</v>
      </c>
      <c r="D280" s="50">
        <v>215</v>
      </c>
      <c r="E280" s="50">
        <v>206</v>
      </c>
      <c r="F280" s="50">
        <v>193</v>
      </c>
      <c r="G280" s="50">
        <v>187</v>
      </c>
      <c r="H280" s="50">
        <v>180</v>
      </c>
      <c r="I280" s="50">
        <v>173</v>
      </c>
      <c r="J280" s="50">
        <v>163</v>
      </c>
      <c r="K280" s="50">
        <v>156</v>
      </c>
      <c r="L280" s="50">
        <v>157</v>
      </c>
      <c r="M280" s="50">
        <v>151</v>
      </c>
      <c r="N280" s="50" t="s">
        <v>61</v>
      </c>
    </row>
    <row r="281" spans="1:14" ht="12.75" x14ac:dyDescent="0.15">
      <c r="A281" s="51">
        <v>279</v>
      </c>
      <c r="B281" s="50">
        <v>230</v>
      </c>
      <c r="C281" s="50">
        <v>229</v>
      </c>
      <c r="D281" s="50">
        <v>215</v>
      </c>
      <c r="E281" s="50">
        <v>206</v>
      </c>
      <c r="F281" s="50">
        <v>194</v>
      </c>
      <c r="G281" s="50">
        <v>187</v>
      </c>
      <c r="H281" s="50">
        <v>181</v>
      </c>
      <c r="I281" s="50">
        <v>174</v>
      </c>
      <c r="J281" s="50">
        <v>163</v>
      </c>
      <c r="K281" s="50">
        <v>157</v>
      </c>
      <c r="L281" s="50">
        <v>157</v>
      </c>
      <c r="M281" s="50">
        <v>151</v>
      </c>
      <c r="N281" s="50" t="s">
        <v>61</v>
      </c>
    </row>
    <row r="282" spans="1:14" ht="12.75" x14ac:dyDescent="0.15">
      <c r="A282" s="51">
        <v>280</v>
      </c>
      <c r="B282" s="50">
        <v>230</v>
      </c>
      <c r="C282" s="50">
        <v>230</v>
      </c>
      <c r="D282" s="50">
        <v>215</v>
      </c>
      <c r="E282" s="50">
        <v>207</v>
      </c>
      <c r="F282" s="50">
        <v>194</v>
      </c>
      <c r="G282" s="50">
        <v>188</v>
      </c>
      <c r="H282" s="50">
        <v>181</v>
      </c>
      <c r="I282" s="50">
        <v>174</v>
      </c>
      <c r="J282" s="50">
        <v>164</v>
      </c>
      <c r="K282" s="50">
        <v>157</v>
      </c>
      <c r="L282" s="50">
        <v>158</v>
      </c>
      <c r="M282" s="50">
        <v>152</v>
      </c>
      <c r="N282" s="50" t="s">
        <v>61</v>
      </c>
    </row>
    <row r="283" spans="1:14" ht="12.75" x14ac:dyDescent="0.15">
      <c r="A283" s="51">
        <v>281</v>
      </c>
      <c r="B283" s="50">
        <v>230</v>
      </c>
      <c r="C283" s="50">
        <v>230</v>
      </c>
      <c r="D283" s="50">
        <v>216</v>
      </c>
      <c r="E283" s="50">
        <v>207</v>
      </c>
      <c r="F283" s="50">
        <v>195</v>
      </c>
      <c r="G283" s="50">
        <v>188</v>
      </c>
      <c r="H283" s="50">
        <v>182</v>
      </c>
      <c r="I283" s="50">
        <v>175</v>
      </c>
      <c r="J283" s="50">
        <v>164</v>
      </c>
      <c r="K283" s="50">
        <v>158</v>
      </c>
      <c r="L283" s="50">
        <v>158</v>
      </c>
      <c r="M283" s="50">
        <v>152</v>
      </c>
      <c r="N283" s="50" t="s">
        <v>61</v>
      </c>
    </row>
    <row r="284" spans="1:14" ht="12.75" x14ac:dyDescent="0.15">
      <c r="A284" s="51">
        <v>282</v>
      </c>
      <c r="B284" s="50">
        <v>230</v>
      </c>
      <c r="C284" s="50">
        <v>230</v>
      </c>
      <c r="D284" s="50">
        <v>216</v>
      </c>
      <c r="E284" s="50">
        <v>208</v>
      </c>
      <c r="F284" s="50">
        <v>195</v>
      </c>
      <c r="G284" s="50">
        <v>189</v>
      </c>
      <c r="H284" s="50">
        <v>182</v>
      </c>
      <c r="I284" s="50">
        <v>175</v>
      </c>
      <c r="J284" s="50">
        <v>165</v>
      </c>
      <c r="K284" s="50">
        <v>158</v>
      </c>
      <c r="L284" s="50">
        <v>159</v>
      </c>
      <c r="M284" s="50">
        <v>153</v>
      </c>
      <c r="N284" s="50" t="s">
        <v>61</v>
      </c>
    </row>
    <row r="285" spans="1:14" ht="12.75" x14ac:dyDescent="0.15">
      <c r="A285" s="51">
        <v>283</v>
      </c>
      <c r="B285" s="50">
        <v>230</v>
      </c>
      <c r="C285" s="50">
        <v>230</v>
      </c>
      <c r="D285" s="50">
        <v>216</v>
      </c>
      <c r="E285" s="50">
        <v>208</v>
      </c>
      <c r="F285" s="50">
        <v>195</v>
      </c>
      <c r="G285" s="50">
        <v>189</v>
      </c>
      <c r="H285" s="50">
        <v>183</v>
      </c>
      <c r="I285" s="50">
        <v>176</v>
      </c>
      <c r="J285" s="50">
        <v>165</v>
      </c>
      <c r="K285" s="50">
        <v>159</v>
      </c>
      <c r="L285" s="50">
        <v>159</v>
      </c>
      <c r="M285" s="50">
        <v>153</v>
      </c>
      <c r="N285" s="50" t="s">
        <v>61</v>
      </c>
    </row>
    <row r="286" spans="1:14" ht="12.75" x14ac:dyDescent="0.15">
      <c r="A286" s="51">
        <v>284</v>
      </c>
      <c r="B286" s="50">
        <v>230</v>
      </c>
      <c r="C286" s="50">
        <v>230</v>
      </c>
      <c r="D286" s="50">
        <v>217</v>
      </c>
      <c r="E286" s="50">
        <v>208</v>
      </c>
      <c r="F286" s="50">
        <v>196</v>
      </c>
      <c r="G286" s="50">
        <v>189</v>
      </c>
      <c r="H286" s="50">
        <v>183</v>
      </c>
      <c r="I286" s="50">
        <v>176</v>
      </c>
      <c r="J286" s="50">
        <v>166</v>
      </c>
      <c r="K286" s="50">
        <v>160</v>
      </c>
      <c r="L286" s="50">
        <v>160</v>
      </c>
      <c r="M286" s="50">
        <v>154</v>
      </c>
      <c r="N286" s="50" t="s">
        <v>61</v>
      </c>
    </row>
    <row r="287" spans="1:14" ht="12.75" x14ac:dyDescent="0.15">
      <c r="A287" s="51">
        <v>285</v>
      </c>
      <c r="B287" s="50">
        <v>230</v>
      </c>
      <c r="C287" s="50">
        <v>230</v>
      </c>
      <c r="D287" s="50">
        <v>217</v>
      </c>
      <c r="E287" s="50">
        <v>209</v>
      </c>
      <c r="F287" s="50">
        <v>196</v>
      </c>
      <c r="G287" s="50">
        <v>190</v>
      </c>
      <c r="H287" s="50">
        <v>184</v>
      </c>
      <c r="I287" s="50">
        <v>177</v>
      </c>
      <c r="J287" s="50">
        <v>166</v>
      </c>
      <c r="K287" s="50">
        <v>160</v>
      </c>
      <c r="L287" s="50">
        <v>160</v>
      </c>
      <c r="M287" s="50">
        <v>154</v>
      </c>
      <c r="N287" s="50" t="s">
        <v>61</v>
      </c>
    </row>
    <row r="288" spans="1:14" ht="12.75" x14ac:dyDescent="0.15">
      <c r="A288" s="51">
        <v>286</v>
      </c>
      <c r="B288" s="50">
        <v>230</v>
      </c>
      <c r="C288" s="50">
        <v>230</v>
      </c>
      <c r="D288" s="50">
        <v>217</v>
      </c>
      <c r="E288" s="50">
        <v>209</v>
      </c>
      <c r="F288" s="50">
        <v>197</v>
      </c>
      <c r="G288" s="50">
        <v>190</v>
      </c>
      <c r="H288" s="50">
        <v>184</v>
      </c>
      <c r="I288" s="50">
        <v>177</v>
      </c>
      <c r="J288" s="50">
        <v>167</v>
      </c>
      <c r="K288" s="50">
        <v>161</v>
      </c>
      <c r="L288" s="50">
        <v>161</v>
      </c>
      <c r="M288" s="50">
        <v>155</v>
      </c>
      <c r="N288" s="50" t="s">
        <v>61</v>
      </c>
    </row>
    <row r="289" spans="1:14" ht="12.75" x14ac:dyDescent="0.15">
      <c r="A289" s="51">
        <v>287</v>
      </c>
      <c r="B289" s="50">
        <v>230</v>
      </c>
      <c r="C289" s="50">
        <v>230</v>
      </c>
      <c r="D289" s="50">
        <v>218</v>
      </c>
      <c r="E289" s="50">
        <v>209</v>
      </c>
      <c r="F289" s="50">
        <v>197</v>
      </c>
      <c r="G289" s="50">
        <v>191</v>
      </c>
      <c r="H289" s="50">
        <v>185</v>
      </c>
      <c r="I289" s="50">
        <v>178</v>
      </c>
      <c r="J289" s="50">
        <v>167</v>
      </c>
      <c r="K289" s="50">
        <v>161</v>
      </c>
      <c r="L289" s="50">
        <v>161</v>
      </c>
      <c r="M289" s="50">
        <v>156</v>
      </c>
      <c r="N289" s="50" t="s">
        <v>61</v>
      </c>
    </row>
    <row r="290" spans="1:14" ht="12.75" x14ac:dyDescent="0.15">
      <c r="A290" s="51">
        <v>288</v>
      </c>
      <c r="B290" s="50">
        <v>230</v>
      </c>
      <c r="C290" s="50">
        <v>230</v>
      </c>
      <c r="D290" s="50">
        <v>218</v>
      </c>
      <c r="E290" s="50">
        <v>210</v>
      </c>
      <c r="F290" s="50">
        <v>197</v>
      </c>
      <c r="G290" s="50">
        <v>191</v>
      </c>
      <c r="H290" s="50">
        <v>185</v>
      </c>
      <c r="I290" s="50">
        <v>178</v>
      </c>
      <c r="J290" s="50">
        <v>168</v>
      </c>
      <c r="K290" s="50">
        <v>162</v>
      </c>
      <c r="L290" s="50">
        <v>162</v>
      </c>
      <c r="M290" s="50">
        <v>156</v>
      </c>
      <c r="N290" s="50" t="s">
        <v>61</v>
      </c>
    </row>
    <row r="291" spans="1:14" ht="12.75" x14ac:dyDescent="0.15">
      <c r="A291" s="51">
        <v>289</v>
      </c>
      <c r="B291" s="50">
        <v>230</v>
      </c>
      <c r="C291" s="50">
        <v>230</v>
      </c>
      <c r="D291" s="50">
        <v>218</v>
      </c>
      <c r="E291" s="50">
        <v>210</v>
      </c>
      <c r="F291" s="50">
        <v>198</v>
      </c>
      <c r="G291" s="50">
        <v>191</v>
      </c>
      <c r="H291" s="50">
        <v>186</v>
      </c>
      <c r="I291" s="50">
        <v>179</v>
      </c>
      <c r="J291" s="50">
        <v>169</v>
      </c>
      <c r="K291" s="50">
        <v>162</v>
      </c>
      <c r="L291" s="50">
        <v>162</v>
      </c>
      <c r="M291" s="50">
        <v>157</v>
      </c>
      <c r="N291" s="50" t="s">
        <v>61</v>
      </c>
    </row>
    <row r="292" spans="1:14" ht="12.75" x14ac:dyDescent="0.15">
      <c r="A292" s="51">
        <v>290</v>
      </c>
      <c r="B292" s="50">
        <v>230</v>
      </c>
      <c r="C292" s="50">
        <v>230</v>
      </c>
      <c r="D292" s="50">
        <v>219</v>
      </c>
      <c r="E292" s="50">
        <v>211</v>
      </c>
      <c r="F292" s="50">
        <v>198</v>
      </c>
      <c r="G292" s="50">
        <v>192</v>
      </c>
      <c r="H292" s="50">
        <v>186</v>
      </c>
      <c r="I292" s="50">
        <v>179</v>
      </c>
      <c r="J292" s="50">
        <v>169</v>
      </c>
      <c r="K292" s="50">
        <v>163</v>
      </c>
      <c r="L292" s="50">
        <v>163</v>
      </c>
      <c r="M292" s="50">
        <v>157</v>
      </c>
      <c r="N292" s="50" t="s">
        <v>61</v>
      </c>
    </row>
    <row r="293" spans="1:14" ht="12.75" x14ac:dyDescent="0.15">
      <c r="A293" s="51">
        <v>291</v>
      </c>
      <c r="B293" s="50">
        <v>230</v>
      </c>
      <c r="C293" s="50">
        <v>230</v>
      </c>
      <c r="D293" s="50">
        <v>219</v>
      </c>
      <c r="E293" s="50">
        <v>211</v>
      </c>
      <c r="F293" s="50">
        <v>199</v>
      </c>
      <c r="G293" s="50">
        <v>192</v>
      </c>
      <c r="H293" s="50">
        <v>187</v>
      </c>
      <c r="I293" s="50">
        <v>180</v>
      </c>
      <c r="J293" s="50">
        <v>170</v>
      </c>
      <c r="K293" s="50">
        <v>163</v>
      </c>
      <c r="L293" s="50">
        <v>163</v>
      </c>
      <c r="M293" s="50">
        <v>158</v>
      </c>
      <c r="N293" s="50" t="s">
        <v>61</v>
      </c>
    </row>
    <row r="294" spans="1:14" ht="12.75" x14ac:dyDescent="0.15">
      <c r="A294" s="51">
        <v>292</v>
      </c>
      <c r="B294" s="50">
        <v>230</v>
      </c>
      <c r="C294" s="50">
        <v>230</v>
      </c>
      <c r="D294" s="50">
        <v>220</v>
      </c>
      <c r="E294" s="50">
        <v>211</v>
      </c>
      <c r="F294" s="50">
        <v>199</v>
      </c>
      <c r="G294" s="50">
        <v>193</v>
      </c>
      <c r="H294" s="50">
        <v>187</v>
      </c>
      <c r="I294" s="50">
        <v>180</v>
      </c>
      <c r="J294" s="50">
        <v>170</v>
      </c>
      <c r="K294" s="50">
        <v>164</v>
      </c>
      <c r="L294" s="50">
        <v>164</v>
      </c>
      <c r="M294" s="50">
        <v>158</v>
      </c>
      <c r="N294" s="50" t="s">
        <v>61</v>
      </c>
    </row>
    <row r="295" spans="1:14" ht="12.75" x14ac:dyDescent="0.15">
      <c r="A295" s="51">
        <v>293</v>
      </c>
      <c r="B295" s="50">
        <v>230</v>
      </c>
      <c r="C295" s="50">
        <v>230</v>
      </c>
      <c r="D295" s="50">
        <v>220</v>
      </c>
      <c r="E295" s="50">
        <v>212</v>
      </c>
      <c r="F295" s="50">
        <v>199</v>
      </c>
      <c r="G295" s="50">
        <v>193</v>
      </c>
      <c r="H295" s="50">
        <v>188</v>
      </c>
      <c r="I295" s="50">
        <v>181</v>
      </c>
      <c r="J295" s="50">
        <v>171</v>
      </c>
      <c r="K295" s="50">
        <v>165</v>
      </c>
      <c r="L295" s="50">
        <v>164</v>
      </c>
      <c r="M295" s="50">
        <v>159</v>
      </c>
      <c r="N295" s="50" t="s">
        <v>61</v>
      </c>
    </row>
    <row r="296" spans="1:14" ht="12.75" x14ac:dyDescent="0.15">
      <c r="A296" s="51">
        <v>294</v>
      </c>
      <c r="B296" s="50">
        <v>230</v>
      </c>
      <c r="C296" s="50">
        <v>230</v>
      </c>
      <c r="D296" s="50">
        <v>220</v>
      </c>
      <c r="E296" s="50">
        <v>212</v>
      </c>
      <c r="F296" s="50">
        <v>200</v>
      </c>
      <c r="G296" s="50">
        <v>193</v>
      </c>
      <c r="H296" s="50">
        <v>188</v>
      </c>
      <c r="I296" s="50">
        <v>181</v>
      </c>
      <c r="J296" s="50">
        <v>171</v>
      </c>
      <c r="K296" s="50">
        <v>165</v>
      </c>
      <c r="L296" s="50">
        <v>165</v>
      </c>
      <c r="M296" s="50">
        <v>160</v>
      </c>
      <c r="N296" s="50" t="s">
        <v>61</v>
      </c>
    </row>
    <row r="297" spans="1:14" ht="12.75" x14ac:dyDescent="0.15">
      <c r="A297" s="51">
        <v>295</v>
      </c>
      <c r="B297" s="50">
        <v>230</v>
      </c>
      <c r="C297" s="50">
        <v>230</v>
      </c>
      <c r="D297" s="50">
        <v>221</v>
      </c>
      <c r="E297" s="50">
        <v>213</v>
      </c>
      <c r="F297" s="50">
        <v>200</v>
      </c>
      <c r="G297" s="50">
        <v>194</v>
      </c>
      <c r="H297" s="50">
        <v>189</v>
      </c>
      <c r="I297" s="50">
        <v>182</v>
      </c>
      <c r="J297" s="50">
        <v>172</v>
      </c>
      <c r="K297" s="50">
        <v>166</v>
      </c>
      <c r="L297" s="50">
        <v>165</v>
      </c>
      <c r="M297" s="50">
        <v>160</v>
      </c>
      <c r="N297" s="50" t="s">
        <v>61</v>
      </c>
    </row>
    <row r="298" spans="1:14" ht="12.75" x14ac:dyDescent="0.15">
      <c r="A298" s="51">
        <v>296</v>
      </c>
      <c r="B298" s="50">
        <v>230</v>
      </c>
      <c r="C298" s="50">
        <v>230</v>
      </c>
      <c r="D298" s="50">
        <v>221</v>
      </c>
      <c r="E298" s="50">
        <v>213</v>
      </c>
      <c r="F298" s="50">
        <v>201</v>
      </c>
      <c r="G298" s="50">
        <v>194</v>
      </c>
      <c r="H298" s="50">
        <v>189</v>
      </c>
      <c r="I298" s="50">
        <v>182</v>
      </c>
      <c r="J298" s="50">
        <v>172</v>
      </c>
      <c r="K298" s="50">
        <v>166</v>
      </c>
      <c r="L298" s="50">
        <v>166</v>
      </c>
      <c r="M298" s="50">
        <v>161</v>
      </c>
      <c r="N298" s="50" t="s">
        <v>61</v>
      </c>
    </row>
    <row r="299" spans="1:14" ht="12.75" x14ac:dyDescent="0.15">
      <c r="A299" s="51">
        <v>297</v>
      </c>
      <c r="B299" s="50">
        <v>230</v>
      </c>
      <c r="C299" s="50">
        <v>230</v>
      </c>
      <c r="D299" s="50">
        <v>221</v>
      </c>
      <c r="E299" s="50">
        <v>213</v>
      </c>
      <c r="F299" s="50">
        <v>201</v>
      </c>
      <c r="G299" s="50">
        <v>195</v>
      </c>
      <c r="H299" s="50">
        <v>190</v>
      </c>
      <c r="I299" s="50">
        <v>183</v>
      </c>
      <c r="J299" s="50">
        <v>173</v>
      </c>
      <c r="K299" s="50">
        <v>167</v>
      </c>
      <c r="L299" s="50">
        <v>166</v>
      </c>
      <c r="M299" s="50">
        <v>161</v>
      </c>
      <c r="N299" s="50" t="s">
        <v>61</v>
      </c>
    </row>
    <row r="300" spans="1:14" ht="12.75" x14ac:dyDescent="0.15">
      <c r="A300" s="51">
        <v>298</v>
      </c>
      <c r="B300" s="50">
        <v>230</v>
      </c>
      <c r="C300" s="50">
        <v>230</v>
      </c>
      <c r="D300" s="50">
        <v>222</v>
      </c>
      <c r="E300" s="50">
        <v>214</v>
      </c>
      <c r="F300" s="50">
        <v>201</v>
      </c>
      <c r="G300" s="50">
        <v>195</v>
      </c>
      <c r="H300" s="50">
        <v>190</v>
      </c>
      <c r="I300" s="50">
        <v>183</v>
      </c>
      <c r="J300" s="50">
        <v>173</v>
      </c>
      <c r="K300" s="50">
        <v>167</v>
      </c>
      <c r="L300" s="50">
        <v>167</v>
      </c>
      <c r="M300" s="50">
        <v>162</v>
      </c>
      <c r="N300" s="50" t="s">
        <v>61</v>
      </c>
    </row>
    <row r="301" spans="1:14" ht="12.75" x14ac:dyDescent="0.15">
      <c r="A301" s="51">
        <v>299</v>
      </c>
      <c r="B301" s="50">
        <v>230</v>
      </c>
      <c r="C301" s="50">
        <v>230</v>
      </c>
      <c r="D301" s="50">
        <v>222</v>
      </c>
      <c r="E301" s="50">
        <v>214</v>
      </c>
      <c r="F301" s="50">
        <v>202</v>
      </c>
      <c r="G301" s="50">
        <v>195</v>
      </c>
      <c r="H301" s="50">
        <v>191</v>
      </c>
      <c r="I301" s="50">
        <v>183</v>
      </c>
      <c r="J301" s="50">
        <v>174</v>
      </c>
      <c r="K301" s="50">
        <v>168</v>
      </c>
      <c r="L301" s="50">
        <v>167</v>
      </c>
      <c r="M301" s="50">
        <v>162</v>
      </c>
      <c r="N301" s="50" t="s">
        <v>61</v>
      </c>
    </row>
    <row r="302" spans="1:14" ht="12.75" x14ac:dyDescent="0.15">
      <c r="A302" s="51">
        <v>300</v>
      </c>
      <c r="B302" s="50">
        <v>230</v>
      </c>
      <c r="C302" s="50">
        <v>230</v>
      </c>
      <c r="D302" s="50">
        <v>222</v>
      </c>
      <c r="E302" s="50">
        <v>214</v>
      </c>
      <c r="F302" s="50">
        <v>202</v>
      </c>
      <c r="G302" s="50">
        <v>196</v>
      </c>
      <c r="H302" s="50">
        <v>191</v>
      </c>
      <c r="I302" s="50">
        <v>184</v>
      </c>
      <c r="J302" s="50">
        <v>174</v>
      </c>
      <c r="K302" s="50">
        <v>168</v>
      </c>
      <c r="L302" s="50">
        <v>168</v>
      </c>
      <c r="M302" s="50">
        <v>163</v>
      </c>
      <c r="N302" s="50" t="s">
        <v>61</v>
      </c>
    </row>
    <row r="303" spans="1:14" ht="12.75" x14ac:dyDescent="0.15">
      <c r="A303" s="51">
        <v>301</v>
      </c>
      <c r="B303" s="50">
        <v>230</v>
      </c>
      <c r="C303" s="50">
        <v>230</v>
      </c>
      <c r="D303" s="50">
        <v>223</v>
      </c>
      <c r="E303" s="50">
        <v>215</v>
      </c>
      <c r="F303" s="50">
        <v>202</v>
      </c>
      <c r="G303" s="50">
        <v>196</v>
      </c>
      <c r="H303" s="50">
        <v>192</v>
      </c>
      <c r="I303" s="50">
        <v>184</v>
      </c>
      <c r="J303" s="50">
        <v>175</v>
      </c>
      <c r="K303" s="50">
        <v>169</v>
      </c>
      <c r="L303" s="50">
        <v>168</v>
      </c>
      <c r="M303" s="50">
        <v>163</v>
      </c>
      <c r="N303" s="50" t="s">
        <v>61</v>
      </c>
    </row>
    <row r="304" spans="1:14" ht="12.75" x14ac:dyDescent="0.15">
      <c r="A304" s="51">
        <v>302</v>
      </c>
      <c r="B304" s="50">
        <v>230</v>
      </c>
      <c r="C304" s="50">
        <v>230</v>
      </c>
      <c r="D304" s="50">
        <v>223</v>
      </c>
      <c r="E304" s="50">
        <v>215</v>
      </c>
      <c r="F304" s="50">
        <v>203</v>
      </c>
      <c r="G304" s="50">
        <v>197</v>
      </c>
      <c r="H304" s="50">
        <v>192</v>
      </c>
      <c r="I304" s="50">
        <v>185</v>
      </c>
      <c r="J304" s="50">
        <v>175</v>
      </c>
      <c r="K304" s="50">
        <v>170</v>
      </c>
      <c r="L304" s="50">
        <v>169</v>
      </c>
      <c r="M304" s="50">
        <v>164</v>
      </c>
      <c r="N304" s="50" t="s">
        <v>61</v>
      </c>
    </row>
    <row r="305" spans="1:14" ht="12.75" x14ac:dyDescent="0.15">
      <c r="A305" s="51">
        <v>303</v>
      </c>
      <c r="B305" s="50">
        <v>230</v>
      </c>
      <c r="C305" s="50">
        <v>230</v>
      </c>
      <c r="D305" s="50">
        <v>224</v>
      </c>
      <c r="E305" s="50">
        <v>216</v>
      </c>
      <c r="F305" s="50">
        <v>203</v>
      </c>
      <c r="G305" s="50">
        <v>197</v>
      </c>
      <c r="H305" s="50">
        <v>193</v>
      </c>
      <c r="I305" s="50">
        <v>185</v>
      </c>
      <c r="J305" s="50">
        <v>176</v>
      </c>
      <c r="K305" s="50">
        <v>170</v>
      </c>
      <c r="L305" s="50">
        <v>169</v>
      </c>
      <c r="M305" s="50">
        <v>165</v>
      </c>
      <c r="N305" s="50" t="s">
        <v>61</v>
      </c>
    </row>
    <row r="306" spans="1:14" ht="12.75" x14ac:dyDescent="0.15">
      <c r="A306" s="51">
        <v>304</v>
      </c>
      <c r="B306" s="50">
        <v>230</v>
      </c>
      <c r="C306" s="50">
        <v>230</v>
      </c>
      <c r="D306" s="50">
        <v>224</v>
      </c>
      <c r="E306" s="50">
        <v>216</v>
      </c>
      <c r="F306" s="50">
        <v>204</v>
      </c>
      <c r="G306" s="50">
        <v>197</v>
      </c>
      <c r="H306" s="50">
        <v>193</v>
      </c>
      <c r="I306" s="50">
        <v>186</v>
      </c>
      <c r="J306" s="50">
        <v>176</v>
      </c>
      <c r="K306" s="50">
        <v>171</v>
      </c>
      <c r="L306" s="50">
        <v>170</v>
      </c>
      <c r="M306" s="50">
        <v>165</v>
      </c>
      <c r="N306" s="50" t="s">
        <v>61</v>
      </c>
    </row>
    <row r="307" spans="1:14" ht="12.75" x14ac:dyDescent="0.15">
      <c r="A307" s="51">
        <v>305</v>
      </c>
      <c r="B307" s="50">
        <v>230</v>
      </c>
      <c r="C307" s="50">
        <v>230</v>
      </c>
      <c r="D307" s="50">
        <v>224</v>
      </c>
      <c r="E307" s="50">
        <v>216</v>
      </c>
      <c r="F307" s="50">
        <v>204</v>
      </c>
      <c r="G307" s="50">
        <v>198</v>
      </c>
      <c r="H307" s="50">
        <v>194</v>
      </c>
      <c r="I307" s="50">
        <v>186</v>
      </c>
      <c r="J307" s="50">
        <v>177</v>
      </c>
      <c r="K307" s="50">
        <v>171</v>
      </c>
      <c r="L307" s="50">
        <v>170</v>
      </c>
      <c r="M307" s="50">
        <v>166</v>
      </c>
      <c r="N307" s="50" t="s">
        <v>62</v>
      </c>
    </row>
    <row r="308" spans="1:14" ht="12.75" x14ac:dyDescent="0.15">
      <c r="A308" s="51">
        <v>306</v>
      </c>
      <c r="B308" s="50">
        <v>230</v>
      </c>
      <c r="C308" s="50">
        <v>230</v>
      </c>
      <c r="D308" s="50">
        <v>225</v>
      </c>
      <c r="E308" s="50">
        <v>217</v>
      </c>
      <c r="F308" s="50">
        <v>204</v>
      </c>
      <c r="G308" s="50">
        <v>198</v>
      </c>
      <c r="H308" s="50">
        <v>194</v>
      </c>
      <c r="I308" s="50">
        <v>187</v>
      </c>
      <c r="J308" s="50">
        <v>178</v>
      </c>
      <c r="K308" s="50">
        <v>172</v>
      </c>
      <c r="L308" s="50">
        <v>171</v>
      </c>
      <c r="M308" s="50">
        <v>166</v>
      </c>
      <c r="N308" s="50" t="s">
        <v>62</v>
      </c>
    </row>
    <row r="309" spans="1:14" ht="12.75" x14ac:dyDescent="0.15">
      <c r="A309" s="51">
        <v>307</v>
      </c>
      <c r="B309" s="50">
        <v>230</v>
      </c>
      <c r="C309" s="50">
        <v>230</v>
      </c>
      <c r="D309" s="50">
        <v>225</v>
      </c>
      <c r="E309" s="50">
        <v>217</v>
      </c>
      <c r="F309" s="50">
        <v>205</v>
      </c>
      <c r="G309" s="50">
        <v>199</v>
      </c>
      <c r="H309" s="50">
        <v>195</v>
      </c>
      <c r="I309" s="50">
        <v>187</v>
      </c>
      <c r="J309" s="50">
        <v>178</v>
      </c>
      <c r="K309" s="50">
        <v>172</v>
      </c>
      <c r="L309" s="50">
        <v>171</v>
      </c>
      <c r="M309" s="50">
        <v>167</v>
      </c>
      <c r="N309" s="50" t="s">
        <v>62</v>
      </c>
    </row>
    <row r="310" spans="1:14" ht="12.75" x14ac:dyDescent="0.15">
      <c r="A310" s="51">
        <v>308</v>
      </c>
      <c r="B310" s="50">
        <v>230</v>
      </c>
      <c r="C310" s="50">
        <v>230</v>
      </c>
      <c r="D310" s="50">
        <v>225</v>
      </c>
      <c r="E310" s="50">
        <v>218</v>
      </c>
      <c r="F310" s="50">
        <v>205</v>
      </c>
      <c r="G310" s="50">
        <v>199</v>
      </c>
      <c r="H310" s="50">
        <v>195</v>
      </c>
      <c r="I310" s="50">
        <v>188</v>
      </c>
      <c r="J310" s="50">
        <v>179</v>
      </c>
      <c r="K310" s="50">
        <v>173</v>
      </c>
      <c r="L310" s="50">
        <v>172</v>
      </c>
      <c r="M310" s="50">
        <v>167</v>
      </c>
      <c r="N310" s="50" t="s">
        <v>62</v>
      </c>
    </row>
    <row r="311" spans="1:14" ht="12.75" x14ac:dyDescent="0.15">
      <c r="A311" s="51">
        <v>309</v>
      </c>
      <c r="B311" s="50">
        <v>230</v>
      </c>
      <c r="C311" s="50">
        <v>230</v>
      </c>
      <c r="D311" s="50">
        <v>226</v>
      </c>
      <c r="E311" s="50">
        <v>218</v>
      </c>
      <c r="F311" s="50">
        <v>205</v>
      </c>
      <c r="G311" s="50">
        <v>199</v>
      </c>
      <c r="H311" s="50">
        <v>196</v>
      </c>
      <c r="I311" s="50">
        <v>188</v>
      </c>
      <c r="J311" s="50">
        <v>179</v>
      </c>
      <c r="K311" s="50">
        <v>173</v>
      </c>
      <c r="L311" s="50">
        <v>172</v>
      </c>
      <c r="M311" s="50">
        <v>168</v>
      </c>
      <c r="N311" s="50" t="s">
        <v>62</v>
      </c>
    </row>
    <row r="312" spans="1:14" ht="12.75" x14ac:dyDescent="0.15">
      <c r="A312" s="51">
        <v>310</v>
      </c>
      <c r="B312" s="50">
        <v>230</v>
      </c>
      <c r="C312" s="50">
        <v>230</v>
      </c>
      <c r="D312" s="50">
        <v>226</v>
      </c>
      <c r="E312" s="50">
        <v>218</v>
      </c>
      <c r="F312" s="50">
        <v>206</v>
      </c>
      <c r="G312" s="50">
        <v>200</v>
      </c>
      <c r="H312" s="50">
        <v>196</v>
      </c>
      <c r="I312" s="50">
        <v>189</v>
      </c>
      <c r="J312" s="50">
        <v>180</v>
      </c>
      <c r="K312" s="50">
        <v>174</v>
      </c>
      <c r="L312" s="50">
        <v>173</v>
      </c>
      <c r="M312" s="50">
        <v>168</v>
      </c>
      <c r="N312" s="50" t="s">
        <v>62</v>
      </c>
    </row>
    <row r="313" spans="1:14" ht="12.75" x14ac:dyDescent="0.15">
      <c r="A313" s="51">
        <v>311</v>
      </c>
      <c r="B313" s="50">
        <v>230</v>
      </c>
      <c r="C313" s="50">
        <v>230</v>
      </c>
      <c r="D313" s="50">
        <v>226</v>
      </c>
      <c r="E313" s="50">
        <v>219</v>
      </c>
      <c r="F313" s="50">
        <v>206</v>
      </c>
      <c r="G313" s="50">
        <v>200</v>
      </c>
      <c r="H313" s="50">
        <v>197</v>
      </c>
      <c r="I313" s="50">
        <v>189</v>
      </c>
      <c r="J313" s="50">
        <v>180</v>
      </c>
      <c r="K313" s="50">
        <v>175</v>
      </c>
      <c r="L313" s="50">
        <v>173</v>
      </c>
      <c r="M313" s="50">
        <v>169</v>
      </c>
      <c r="N313" s="50" t="s">
        <v>62</v>
      </c>
    </row>
    <row r="314" spans="1:14" ht="12.75" x14ac:dyDescent="0.15">
      <c r="A314" s="51">
        <v>312</v>
      </c>
      <c r="B314" s="50">
        <v>230</v>
      </c>
      <c r="C314" s="50">
        <v>230</v>
      </c>
      <c r="D314" s="50">
        <v>227</v>
      </c>
      <c r="E314" s="50">
        <v>219</v>
      </c>
      <c r="F314" s="50">
        <v>207</v>
      </c>
      <c r="G314" s="50">
        <v>201</v>
      </c>
      <c r="H314" s="50">
        <v>197</v>
      </c>
      <c r="I314" s="50">
        <v>190</v>
      </c>
      <c r="J314" s="50">
        <v>181</v>
      </c>
      <c r="K314" s="50">
        <v>175</v>
      </c>
      <c r="L314" s="50">
        <v>174</v>
      </c>
      <c r="M314" s="50">
        <v>170</v>
      </c>
      <c r="N314" s="50" t="s">
        <v>62</v>
      </c>
    </row>
    <row r="315" spans="1:14" ht="12.75" x14ac:dyDescent="0.15">
      <c r="A315" s="51">
        <v>313</v>
      </c>
      <c r="B315" s="50">
        <v>230</v>
      </c>
      <c r="C315" s="50">
        <v>230</v>
      </c>
      <c r="D315" s="50">
        <v>227</v>
      </c>
      <c r="E315" s="50">
        <v>220</v>
      </c>
      <c r="F315" s="50">
        <v>207</v>
      </c>
      <c r="G315" s="50">
        <v>201</v>
      </c>
      <c r="H315" s="50">
        <v>198</v>
      </c>
      <c r="I315" s="50">
        <v>190</v>
      </c>
      <c r="J315" s="50">
        <v>181</v>
      </c>
      <c r="K315" s="50">
        <v>176</v>
      </c>
      <c r="L315" s="50">
        <v>174</v>
      </c>
      <c r="M315" s="50">
        <v>170</v>
      </c>
      <c r="N315" s="50" t="s">
        <v>62</v>
      </c>
    </row>
    <row r="316" spans="1:14" ht="12.75" x14ac:dyDescent="0.15">
      <c r="A316" s="51">
        <v>314</v>
      </c>
      <c r="B316" s="50">
        <v>230</v>
      </c>
      <c r="C316" s="50">
        <v>230</v>
      </c>
      <c r="D316" s="50">
        <v>227</v>
      </c>
      <c r="E316" s="50">
        <v>220</v>
      </c>
      <c r="F316" s="50">
        <v>207</v>
      </c>
      <c r="G316" s="50">
        <v>201</v>
      </c>
      <c r="H316" s="50">
        <v>198</v>
      </c>
      <c r="I316" s="50">
        <v>191</v>
      </c>
      <c r="J316" s="50">
        <v>182</v>
      </c>
      <c r="K316" s="50">
        <v>176</v>
      </c>
      <c r="L316" s="50">
        <v>175</v>
      </c>
      <c r="M316" s="50">
        <v>171</v>
      </c>
      <c r="N316" s="50" t="s">
        <v>62</v>
      </c>
    </row>
    <row r="317" spans="1:14" ht="12.75" x14ac:dyDescent="0.15">
      <c r="A317" s="51">
        <v>315</v>
      </c>
      <c r="B317" s="50">
        <v>230</v>
      </c>
      <c r="C317" s="50">
        <v>230</v>
      </c>
      <c r="D317" s="50">
        <v>228</v>
      </c>
      <c r="E317" s="50">
        <v>220</v>
      </c>
      <c r="F317" s="50">
        <v>208</v>
      </c>
      <c r="G317" s="50">
        <v>202</v>
      </c>
      <c r="H317" s="50">
        <v>199</v>
      </c>
      <c r="I317" s="50">
        <v>191</v>
      </c>
      <c r="J317" s="50">
        <v>182</v>
      </c>
      <c r="K317" s="50">
        <v>177</v>
      </c>
      <c r="L317" s="50">
        <v>175</v>
      </c>
      <c r="M317" s="50">
        <v>171</v>
      </c>
      <c r="N317" s="50" t="s">
        <v>62</v>
      </c>
    </row>
    <row r="318" spans="1:14" ht="12.75" x14ac:dyDescent="0.15">
      <c r="A318" s="51">
        <v>316</v>
      </c>
      <c r="B318" s="50">
        <v>230</v>
      </c>
      <c r="C318" s="50">
        <v>230</v>
      </c>
      <c r="D318" s="50">
        <v>228</v>
      </c>
      <c r="E318" s="50">
        <v>221</v>
      </c>
      <c r="F318" s="50">
        <v>208</v>
      </c>
      <c r="G318" s="50">
        <v>202</v>
      </c>
      <c r="H318" s="50">
        <v>199</v>
      </c>
      <c r="I318" s="50">
        <v>192</v>
      </c>
      <c r="J318" s="50">
        <v>183</v>
      </c>
      <c r="K318" s="50">
        <v>177</v>
      </c>
      <c r="L318" s="50">
        <v>176</v>
      </c>
      <c r="M318" s="50">
        <v>172</v>
      </c>
      <c r="N318" s="50" t="s">
        <v>62</v>
      </c>
    </row>
    <row r="319" spans="1:14" ht="12.75" x14ac:dyDescent="0.15">
      <c r="A319" s="51">
        <v>317</v>
      </c>
      <c r="B319" s="50">
        <v>230</v>
      </c>
      <c r="C319" s="50">
        <v>230</v>
      </c>
      <c r="D319" s="50">
        <v>229</v>
      </c>
      <c r="E319" s="50">
        <v>221</v>
      </c>
      <c r="F319" s="50">
        <v>208</v>
      </c>
      <c r="G319" s="50">
        <v>203</v>
      </c>
      <c r="H319" s="50">
        <v>200</v>
      </c>
      <c r="I319" s="50">
        <v>192</v>
      </c>
      <c r="J319" s="50">
        <v>183</v>
      </c>
      <c r="K319" s="50">
        <v>178</v>
      </c>
      <c r="L319" s="50">
        <v>176</v>
      </c>
      <c r="M319" s="50">
        <v>172</v>
      </c>
      <c r="N319" s="50" t="s">
        <v>62</v>
      </c>
    </row>
    <row r="320" spans="1:14" ht="12.75" x14ac:dyDescent="0.15">
      <c r="A320" s="51">
        <v>318</v>
      </c>
      <c r="B320" s="50">
        <v>230</v>
      </c>
      <c r="C320" s="50">
        <v>230</v>
      </c>
      <c r="D320" s="50">
        <v>229</v>
      </c>
      <c r="E320" s="50">
        <v>221</v>
      </c>
      <c r="F320" s="50">
        <v>209</v>
      </c>
      <c r="G320" s="50">
        <v>203</v>
      </c>
      <c r="H320" s="50">
        <v>200</v>
      </c>
      <c r="I320" s="50">
        <v>193</v>
      </c>
      <c r="J320" s="50">
        <v>184</v>
      </c>
      <c r="K320" s="50">
        <v>179</v>
      </c>
      <c r="L320" s="50">
        <v>177</v>
      </c>
      <c r="M320" s="50">
        <v>173</v>
      </c>
      <c r="N320" s="50" t="s">
        <v>62</v>
      </c>
    </row>
    <row r="321" spans="1:14" ht="12.75" x14ac:dyDescent="0.15">
      <c r="A321" s="51">
        <v>319</v>
      </c>
      <c r="B321" s="50">
        <v>230</v>
      </c>
      <c r="C321" s="50">
        <v>230</v>
      </c>
      <c r="D321" s="50">
        <v>229</v>
      </c>
      <c r="E321" s="50">
        <v>222</v>
      </c>
      <c r="F321" s="50">
        <v>209</v>
      </c>
      <c r="G321" s="50">
        <v>203</v>
      </c>
      <c r="H321" s="50">
        <v>201</v>
      </c>
      <c r="I321" s="50">
        <v>193</v>
      </c>
      <c r="J321" s="50">
        <v>184</v>
      </c>
      <c r="K321" s="50">
        <v>179</v>
      </c>
      <c r="L321" s="50">
        <v>177</v>
      </c>
      <c r="M321" s="50">
        <v>173</v>
      </c>
      <c r="N321" s="50" t="s">
        <v>62</v>
      </c>
    </row>
    <row r="322" spans="1:14" ht="12.75" x14ac:dyDescent="0.15">
      <c r="A322" s="51">
        <v>320</v>
      </c>
      <c r="B322" s="50">
        <v>230</v>
      </c>
      <c r="C322" s="50">
        <v>230</v>
      </c>
      <c r="D322" s="50">
        <v>230</v>
      </c>
      <c r="E322" s="50">
        <v>222</v>
      </c>
      <c r="F322" s="50">
        <v>209</v>
      </c>
      <c r="G322" s="50">
        <v>204</v>
      </c>
      <c r="H322" s="50">
        <v>201</v>
      </c>
      <c r="I322" s="50">
        <v>194</v>
      </c>
      <c r="J322" s="50">
        <v>185</v>
      </c>
      <c r="K322" s="50">
        <v>180</v>
      </c>
      <c r="L322" s="50">
        <v>178</v>
      </c>
      <c r="M322" s="50">
        <v>174</v>
      </c>
      <c r="N322" s="50" t="s">
        <v>62</v>
      </c>
    </row>
    <row r="323" spans="1:14" ht="12.75" x14ac:dyDescent="0.15">
      <c r="A323" s="51">
        <v>321</v>
      </c>
      <c r="B323" s="50">
        <v>230</v>
      </c>
      <c r="C323" s="50">
        <v>230</v>
      </c>
      <c r="D323" s="50">
        <v>230</v>
      </c>
      <c r="E323" s="50">
        <v>223</v>
      </c>
      <c r="F323" s="50">
        <v>210</v>
      </c>
      <c r="G323" s="50">
        <v>204</v>
      </c>
      <c r="H323" s="50">
        <v>202</v>
      </c>
      <c r="I323" s="50">
        <v>194</v>
      </c>
      <c r="J323" s="50">
        <v>185</v>
      </c>
      <c r="K323" s="50">
        <v>180</v>
      </c>
      <c r="L323" s="50">
        <v>178</v>
      </c>
      <c r="M323" s="50">
        <v>175</v>
      </c>
      <c r="N323" s="50" t="s">
        <v>62</v>
      </c>
    </row>
    <row r="324" spans="1:14" ht="12.75" x14ac:dyDescent="0.15">
      <c r="A324" s="51">
        <v>322</v>
      </c>
      <c r="B324" s="50">
        <v>230</v>
      </c>
      <c r="C324" s="50">
        <v>230</v>
      </c>
      <c r="D324" s="50">
        <v>230</v>
      </c>
      <c r="E324" s="50">
        <v>223</v>
      </c>
      <c r="F324" s="50">
        <v>210</v>
      </c>
      <c r="G324" s="50">
        <v>204</v>
      </c>
      <c r="H324" s="50">
        <v>202</v>
      </c>
      <c r="I324" s="50">
        <v>194</v>
      </c>
      <c r="J324" s="50">
        <v>186</v>
      </c>
      <c r="K324" s="50">
        <v>181</v>
      </c>
      <c r="L324" s="50">
        <v>179</v>
      </c>
      <c r="M324" s="50">
        <v>175</v>
      </c>
      <c r="N324" s="50" t="s">
        <v>62</v>
      </c>
    </row>
    <row r="325" spans="1:14" ht="12.75" x14ac:dyDescent="0.15">
      <c r="A325" s="51">
        <v>323</v>
      </c>
      <c r="B325" s="50">
        <v>230</v>
      </c>
      <c r="C325" s="50">
        <v>230</v>
      </c>
      <c r="D325" s="50">
        <v>230</v>
      </c>
      <c r="E325" s="50">
        <v>223</v>
      </c>
      <c r="F325" s="50">
        <v>211</v>
      </c>
      <c r="G325" s="50">
        <v>205</v>
      </c>
      <c r="H325" s="50">
        <v>202</v>
      </c>
      <c r="I325" s="50">
        <v>195</v>
      </c>
      <c r="J325" s="50">
        <v>187</v>
      </c>
      <c r="K325" s="50">
        <v>181</v>
      </c>
      <c r="L325" s="50">
        <v>179</v>
      </c>
      <c r="M325" s="50">
        <v>176</v>
      </c>
      <c r="N325" s="50" t="s">
        <v>62</v>
      </c>
    </row>
    <row r="326" spans="1:14" ht="12.75" x14ac:dyDescent="0.15">
      <c r="A326" s="51">
        <v>324</v>
      </c>
      <c r="B326" s="50">
        <v>230</v>
      </c>
      <c r="C326" s="50">
        <v>230</v>
      </c>
      <c r="D326" s="50">
        <v>230</v>
      </c>
      <c r="E326" s="50">
        <v>224</v>
      </c>
      <c r="F326" s="50">
        <v>211</v>
      </c>
      <c r="G326" s="50">
        <v>205</v>
      </c>
      <c r="H326" s="50">
        <v>203</v>
      </c>
      <c r="I326" s="50">
        <v>195</v>
      </c>
      <c r="J326" s="50">
        <v>187</v>
      </c>
      <c r="K326" s="50">
        <v>182</v>
      </c>
      <c r="L326" s="50">
        <v>180</v>
      </c>
      <c r="M326" s="50">
        <v>176</v>
      </c>
      <c r="N326" s="50" t="s">
        <v>62</v>
      </c>
    </row>
    <row r="327" spans="1:14" ht="12.75" x14ac:dyDescent="0.15">
      <c r="A327" s="51">
        <v>325</v>
      </c>
      <c r="B327" s="50">
        <v>230</v>
      </c>
      <c r="C327" s="50">
        <v>230</v>
      </c>
      <c r="D327" s="50">
        <v>230</v>
      </c>
      <c r="E327" s="50">
        <v>224</v>
      </c>
      <c r="F327" s="50">
        <v>211</v>
      </c>
      <c r="G327" s="50">
        <v>206</v>
      </c>
      <c r="H327" s="50">
        <v>203</v>
      </c>
      <c r="I327" s="50">
        <v>196</v>
      </c>
      <c r="J327" s="50">
        <v>188</v>
      </c>
      <c r="K327" s="50">
        <v>182</v>
      </c>
      <c r="L327" s="50">
        <v>180</v>
      </c>
      <c r="M327" s="50">
        <v>177</v>
      </c>
      <c r="N327" s="50" t="s">
        <v>62</v>
      </c>
    </row>
    <row r="328" spans="1:14" ht="12.75" x14ac:dyDescent="0.15">
      <c r="A328" s="51">
        <v>326</v>
      </c>
      <c r="B328" s="50">
        <v>230</v>
      </c>
      <c r="C328" s="50">
        <v>230</v>
      </c>
      <c r="D328" s="50">
        <v>230</v>
      </c>
      <c r="E328" s="50">
        <v>225</v>
      </c>
      <c r="F328" s="50">
        <v>212</v>
      </c>
      <c r="G328" s="50">
        <v>206</v>
      </c>
      <c r="H328" s="50">
        <v>204</v>
      </c>
      <c r="I328" s="50">
        <v>196</v>
      </c>
      <c r="J328" s="50">
        <v>188</v>
      </c>
      <c r="K328" s="50">
        <v>183</v>
      </c>
      <c r="L328" s="50">
        <v>181</v>
      </c>
      <c r="M328" s="50">
        <v>177</v>
      </c>
      <c r="N328" s="50" t="s">
        <v>62</v>
      </c>
    </row>
    <row r="329" spans="1:14" ht="12.75" x14ac:dyDescent="0.15">
      <c r="A329" s="51">
        <v>327</v>
      </c>
      <c r="B329" s="50">
        <v>230</v>
      </c>
      <c r="C329" s="50">
        <v>230</v>
      </c>
      <c r="D329" s="50">
        <v>230</v>
      </c>
      <c r="E329" s="50">
        <v>225</v>
      </c>
      <c r="F329" s="50">
        <v>212</v>
      </c>
      <c r="G329" s="50">
        <v>206</v>
      </c>
      <c r="H329" s="50">
        <v>204</v>
      </c>
      <c r="I329" s="50">
        <v>197</v>
      </c>
      <c r="J329" s="50">
        <v>189</v>
      </c>
      <c r="K329" s="50">
        <v>184</v>
      </c>
      <c r="L329" s="50">
        <v>181</v>
      </c>
      <c r="M329" s="50">
        <v>178</v>
      </c>
      <c r="N329" s="50" t="s">
        <v>62</v>
      </c>
    </row>
    <row r="330" spans="1:14" ht="12.75" x14ac:dyDescent="0.15">
      <c r="A330" s="51">
        <v>328</v>
      </c>
      <c r="B330" s="50">
        <v>230</v>
      </c>
      <c r="C330" s="50">
        <v>230</v>
      </c>
      <c r="D330" s="50">
        <v>230</v>
      </c>
      <c r="E330" s="50">
        <v>225</v>
      </c>
      <c r="F330" s="50">
        <v>212</v>
      </c>
      <c r="G330" s="50">
        <v>207</v>
      </c>
      <c r="H330" s="50">
        <v>205</v>
      </c>
      <c r="I330" s="50">
        <v>197</v>
      </c>
      <c r="J330" s="50">
        <v>189</v>
      </c>
      <c r="K330" s="50">
        <v>184</v>
      </c>
      <c r="L330" s="50">
        <v>182</v>
      </c>
      <c r="M330" s="50">
        <v>179</v>
      </c>
      <c r="N330" s="50" t="s">
        <v>62</v>
      </c>
    </row>
    <row r="331" spans="1:14" ht="12.75" x14ac:dyDescent="0.15">
      <c r="A331" s="51">
        <v>329</v>
      </c>
      <c r="B331" s="50">
        <v>230</v>
      </c>
      <c r="C331" s="50">
        <v>230</v>
      </c>
      <c r="D331" s="50">
        <v>230</v>
      </c>
      <c r="E331" s="50">
        <v>226</v>
      </c>
      <c r="F331" s="50">
        <v>213</v>
      </c>
      <c r="G331" s="50">
        <v>207</v>
      </c>
      <c r="H331" s="50">
        <v>205</v>
      </c>
      <c r="I331" s="50">
        <v>198</v>
      </c>
      <c r="J331" s="50">
        <v>190</v>
      </c>
      <c r="K331" s="50">
        <v>185</v>
      </c>
      <c r="L331" s="50">
        <v>182</v>
      </c>
      <c r="M331" s="50">
        <v>179</v>
      </c>
      <c r="N331" s="50" t="s">
        <v>62</v>
      </c>
    </row>
    <row r="332" spans="1:14" ht="12.75" x14ac:dyDescent="0.15">
      <c r="A332" s="51">
        <v>330</v>
      </c>
      <c r="B332" s="50">
        <v>230</v>
      </c>
      <c r="C332" s="50">
        <v>230</v>
      </c>
      <c r="D332" s="50">
        <v>230</v>
      </c>
      <c r="E332" s="50">
        <v>226</v>
      </c>
      <c r="F332" s="50">
        <v>213</v>
      </c>
      <c r="G332" s="50">
        <v>208</v>
      </c>
      <c r="H332" s="50">
        <v>205</v>
      </c>
      <c r="I332" s="50">
        <v>198</v>
      </c>
      <c r="J332" s="50">
        <v>190</v>
      </c>
      <c r="K332" s="50">
        <v>185</v>
      </c>
      <c r="L332" s="50">
        <v>183</v>
      </c>
      <c r="M332" s="50">
        <v>180</v>
      </c>
      <c r="N332" s="50" t="s">
        <v>63</v>
      </c>
    </row>
    <row r="333" spans="1:14" ht="12.75" x14ac:dyDescent="0.15">
      <c r="A333" s="51">
        <v>331</v>
      </c>
      <c r="B333" s="50">
        <v>230</v>
      </c>
      <c r="C333" s="50">
        <v>230</v>
      </c>
      <c r="D333" s="50">
        <v>230</v>
      </c>
      <c r="E333" s="50">
        <v>226</v>
      </c>
      <c r="F333" s="50">
        <v>214</v>
      </c>
      <c r="G333" s="50">
        <v>208</v>
      </c>
      <c r="H333" s="50">
        <v>206</v>
      </c>
      <c r="I333" s="50">
        <v>199</v>
      </c>
      <c r="J333" s="50">
        <v>191</v>
      </c>
      <c r="K333" s="50">
        <v>186</v>
      </c>
      <c r="L333" s="50">
        <v>183</v>
      </c>
      <c r="M333" s="50">
        <v>180</v>
      </c>
      <c r="N333" s="50" t="s">
        <v>63</v>
      </c>
    </row>
    <row r="334" spans="1:14" ht="12.75" x14ac:dyDescent="0.15">
      <c r="A334" s="51">
        <v>332</v>
      </c>
      <c r="B334" s="50">
        <v>230</v>
      </c>
      <c r="C334" s="50">
        <v>230</v>
      </c>
      <c r="D334" s="50">
        <v>230</v>
      </c>
      <c r="E334" s="50">
        <v>227</v>
      </c>
      <c r="F334" s="50">
        <v>214</v>
      </c>
      <c r="G334" s="50">
        <v>208</v>
      </c>
      <c r="H334" s="50">
        <v>206</v>
      </c>
      <c r="I334" s="50">
        <v>199</v>
      </c>
      <c r="J334" s="50">
        <v>191</v>
      </c>
      <c r="K334" s="50">
        <v>186</v>
      </c>
      <c r="L334" s="50">
        <v>184</v>
      </c>
      <c r="M334" s="50">
        <v>181</v>
      </c>
      <c r="N334" s="50" t="s">
        <v>63</v>
      </c>
    </row>
    <row r="335" spans="1:14" ht="12.75" x14ac:dyDescent="0.15">
      <c r="A335" s="51">
        <v>333</v>
      </c>
      <c r="B335" s="50">
        <v>230</v>
      </c>
      <c r="C335" s="50">
        <v>230</v>
      </c>
      <c r="D335" s="50">
        <v>230</v>
      </c>
      <c r="E335" s="50">
        <v>227</v>
      </c>
      <c r="F335" s="50">
        <v>214</v>
      </c>
      <c r="G335" s="50">
        <v>209</v>
      </c>
      <c r="H335" s="50">
        <v>207</v>
      </c>
      <c r="I335" s="50">
        <v>200</v>
      </c>
      <c r="J335" s="50">
        <v>192</v>
      </c>
      <c r="K335" s="50">
        <v>187</v>
      </c>
      <c r="L335" s="50">
        <v>184</v>
      </c>
      <c r="M335" s="50">
        <v>181</v>
      </c>
      <c r="N335" s="50" t="s">
        <v>63</v>
      </c>
    </row>
    <row r="336" spans="1:14" ht="12.75" x14ac:dyDescent="0.15">
      <c r="A336" s="51">
        <v>334</v>
      </c>
      <c r="B336" s="50">
        <v>230</v>
      </c>
      <c r="C336" s="50">
        <v>230</v>
      </c>
      <c r="D336" s="50">
        <v>230</v>
      </c>
      <c r="E336" s="50">
        <v>228</v>
      </c>
      <c r="F336" s="50">
        <v>215</v>
      </c>
      <c r="G336" s="50">
        <v>209</v>
      </c>
      <c r="H336" s="50">
        <v>207</v>
      </c>
      <c r="I336" s="50">
        <v>200</v>
      </c>
      <c r="J336" s="50">
        <v>192</v>
      </c>
      <c r="K336" s="50">
        <v>187</v>
      </c>
      <c r="L336" s="50">
        <v>185</v>
      </c>
      <c r="M336" s="50">
        <v>182</v>
      </c>
      <c r="N336" s="50" t="s">
        <v>63</v>
      </c>
    </row>
    <row r="337" spans="1:14" ht="12.75" x14ac:dyDescent="0.15">
      <c r="A337" s="51">
        <v>335</v>
      </c>
      <c r="B337" s="50">
        <v>230</v>
      </c>
      <c r="C337" s="50">
        <v>230</v>
      </c>
      <c r="D337" s="50">
        <v>230</v>
      </c>
      <c r="E337" s="50">
        <v>228</v>
      </c>
      <c r="F337" s="50">
        <v>215</v>
      </c>
      <c r="G337" s="50">
        <v>209</v>
      </c>
      <c r="H337" s="50">
        <v>208</v>
      </c>
      <c r="I337" s="50">
        <v>201</v>
      </c>
      <c r="J337" s="50">
        <v>193</v>
      </c>
      <c r="K337" s="50">
        <v>188</v>
      </c>
      <c r="L337" s="50">
        <v>185</v>
      </c>
      <c r="M337" s="50">
        <v>182</v>
      </c>
      <c r="N337" s="50" t="s">
        <v>63</v>
      </c>
    </row>
    <row r="338" spans="1:14" ht="12.75" x14ac:dyDescent="0.15">
      <c r="A338" s="51">
        <v>336</v>
      </c>
      <c r="B338" s="50">
        <v>230</v>
      </c>
      <c r="C338" s="50">
        <v>230</v>
      </c>
      <c r="D338" s="50">
        <v>230</v>
      </c>
      <c r="E338" s="50">
        <v>228</v>
      </c>
      <c r="F338" s="50">
        <v>215</v>
      </c>
      <c r="G338" s="50">
        <v>210</v>
      </c>
      <c r="H338" s="50">
        <v>208</v>
      </c>
      <c r="I338" s="50">
        <v>201</v>
      </c>
      <c r="J338" s="50">
        <v>193</v>
      </c>
      <c r="K338" s="50">
        <v>189</v>
      </c>
      <c r="L338" s="50">
        <v>186</v>
      </c>
      <c r="M338" s="50">
        <v>183</v>
      </c>
      <c r="N338" s="50" t="s">
        <v>64</v>
      </c>
    </row>
    <row r="339" spans="1:14" ht="12.75" x14ac:dyDescent="0.15">
      <c r="A339" s="51">
        <v>337</v>
      </c>
      <c r="B339" s="50">
        <v>230</v>
      </c>
      <c r="C339" s="50">
        <v>230</v>
      </c>
      <c r="D339" s="50">
        <v>230</v>
      </c>
      <c r="E339" s="50">
        <v>229</v>
      </c>
      <c r="F339" s="50">
        <v>216</v>
      </c>
      <c r="G339" s="50">
        <v>210</v>
      </c>
      <c r="H339" s="50">
        <v>209</v>
      </c>
      <c r="I339" s="50">
        <v>202</v>
      </c>
      <c r="J339" s="50">
        <v>194</v>
      </c>
      <c r="K339" s="50">
        <v>189</v>
      </c>
      <c r="L339" s="50">
        <v>186</v>
      </c>
      <c r="M339" s="50">
        <v>184</v>
      </c>
      <c r="N339" s="50" t="s">
        <v>64</v>
      </c>
    </row>
    <row r="340" spans="1:14" ht="12.75" x14ac:dyDescent="0.15">
      <c r="A340" s="51">
        <v>338</v>
      </c>
      <c r="B340" s="50">
        <v>230</v>
      </c>
      <c r="C340" s="50">
        <v>230</v>
      </c>
      <c r="D340" s="50">
        <v>230</v>
      </c>
      <c r="E340" s="50">
        <v>229</v>
      </c>
      <c r="F340" s="50">
        <v>216</v>
      </c>
      <c r="G340" s="50">
        <v>211</v>
      </c>
      <c r="H340" s="50">
        <v>209</v>
      </c>
      <c r="I340" s="50">
        <v>202</v>
      </c>
      <c r="J340" s="50">
        <v>194</v>
      </c>
      <c r="K340" s="50">
        <v>190</v>
      </c>
      <c r="L340" s="50">
        <v>187</v>
      </c>
      <c r="M340" s="50">
        <v>184</v>
      </c>
      <c r="N340" s="50" t="s">
        <v>64</v>
      </c>
    </row>
    <row r="341" spans="1:14" ht="12.75" x14ac:dyDescent="0.15">
      <c r="A341" s="51">
        <v>339</v>
      </c>
      <c r="B341" s="50">
        <v>230</v>
      </c>
      <c r="C341" s="50">
        <v>230</v>
      </c>
      <c r="D341" s="50">
        <v>230</v>
      </c>
      <c r="E341" s="50">
        <v>230</v>
      </c>
      <c r="F341" s="50">
        <v>217</v>
      </c>
      <c r="G341" s="50">
        <v>211</v>
      </c>
      <c r="H341" s="50">
        <v>209</v>
      </c>
      <c r="I341" s="50">
        <v>203</v>
      </c>
      <c r="J341" s="50">
        <v>195</v>
      </c>
      <c r="K341" s="50">
        <v>190</v>
      </c>
      <c r="L341" s="50">
        <v>187</v>
      </c>
      <c r="M341" s="50">
        <v>185</v>
      </c>
      <c r="N341" s="50" t="s">
        <v>64</v>
      </c>
    </row>
    <row r="342" spans="1:14" ht="12.75" x14ac:dyDescent="0.15">
      <c r="A342" s="51">
        <v>340</v>
      </c>
      <c r="B342" s="50">
        <v>230</v>
      </c>
      <c r="C342" s="50">
        <v>230</v>
      </c>
      <c r="D342" s="50">
        <v>230</v>
      </c>
      <c r="E342" s="50">
        <v>230</v>
      </c>
      <c r="F342" s="50">
        <v>217</v>
      </c>
      <c r="G342" s="50">
        <v>211</v>
      </c>
      <c r="H342" s="50">
        <v>210</v>
      </c>
      <c r="I342" s="50">
        <v>203</v>
      </c>
      <c r="J342" s="50">
        <v>196</v>
      </c>
      <c r="K342" s="50">
        <v>191</v>
      </c>
      <c r="L342" s="50">
        <v>188</v>
      </c>
      <c r="M342" s="50">
        <v>185</v>
      </c>
      <c r="N342" s="50" t="s">
        <v>64</v>
      </c>
    </row>
    <row r="343" spans="1:14" ht="12.75" x14ac:dyDescent="0.15">
      <c r="A343" s="51">
        <v>341</v>
      </c>
      <c r="B343" s="50">
        <v>230</v>
      </c>
      <c r="C343" s="50">
        <v>230</v>
      </c>
      <c r="D343" s="50">
        <v>230</v>
      </c>
      <c r="E343" s="50">
        <v>230</v>
      </c>
      <c r="F343" s="50">
        <v>217</v>
      </c>
      <c r="G343" s="50">
        <v>212</v>
      </c>
      <c r="H343" s="50">
        <v>210</v>
      </c>
      <c r="I343" s="50">
        <v>203</v>
      </c>
      <c r="J343" s="50">
        <v>196</v>
      </c>
      <c r="K343" s="50">
        <v>191</v>
      </c>
      <c r="L343" s="50">
        <v>188</v>
      </c>
      <c r="M343" s="50">
        <v>186</v>
      </c>
      <c r="N343" s="50" t="s">
        <v>64</v>
      </c>
    </row>
    <row r="344" spans="1:14" ht="12.75" x14ac:dyDescent="0.15">
      <c r="A344" s="51">
        <v>342</v>
      </c>
      <c r="B344" s="50">
        <v>230</v>
      </c>
      <c r="C344" s="50">
        <v>230</v>
      </c>
      <c r="D344" s="50">
        <v>230</v>
      </c>
      <c r="E344" s="50">
        <v>230</v>
      </c>
      <c r="F344" s="50">
        <v>218</v>
      </c>
      <c r="G344" s="50">
        <v>212</v>
      </c>
      <c r="H344" s="50">
        <v>211</v>
      </c>
      <c r="I344" s="50">
        <v>204</v>
      </c>
      <c r="J344" s="50">
        <v>197</v>
      </c>
      <c r="K344" s="50">
        <v>192</v>
      </c>
      <c r="L344" s="50">
        <v>189</v>
      </c>
      <c r="M344" s="50">
        <v>186</v>
      </c>
      <c r="N344" s="50" t="s">
        <v>64</v>
      </c>
    </row>
    <row r="345" spans="1:14" ht="12.75" x14ac:dyDescent="0.15">
      <c r="A345" s="51">
        <v>343</v>
      </c>
      <c r="B345" s="50">
        <v>230</v>
      </c>
      <c r="C345" s="50">
        <v>230</v>
      </c>
      <c r="D345" s="50">
        <v>230</v>
      </c>
      <c r="E345" s="50">
        <v>230</v>
      </c>
      <c r="F345" s="50">
        <v>218</v>
      </c>
      <c r="G345" s="50">
        <v>213</v>
      </c>
      <c r="H345" s="50">
        <v>211</v>
      </c>
      <c r="I345" s="50">
        <v>204</v>
      </c>
      <c r="J345" s="50">
        <v>197</v>
      </c>
      <c r="K345" s="50">
        <v>192</v>
      </c>
      <c r="L345" s="50">
        <v>189</v>
      </c>
      <c r="M345" s="50">
        <v>187</v>
      </c>
      <c r="N345" s="50" t="s">
        <v>64</v>
      </c>
    </row>
    <row r="346" spans="1:14" ht="12.75" x14ac:dyDescent="0.15">
      <c r="A346" s="51">
        <v>344</v>
      </c>
      <c r="B346" s="50">
        <v>230</v>
      </c>
      <c r="C346" s="50">
        <v>230</v>
      </c>
      <c r="D346" s="50">
        <v>230</v>
      </c>
      <c r="E346" s="50">
        <v>230</v>
      </c>
      <c r="F346" s="50">
        <v>218</v>
      </c>
      <c r="G346" s="50">
        <v>213</v>
      </c>
      <c r="H346" s="50">
        <v>212</v>
      </c>
      <c r="I346" s="50">
        <v>205</v>
      </c>
      <c r="J346" s="50">
        <v>198</v>
      </c>
      <c r="K346" s="50">
        <v>193</v>
      </c>
      <c r="L346" s="50">
        <v>190</v>
      </c>
      <c r="M346" s="50">
        <v>187</v>
      </c>
      <c r="N346" s="50" t="s">
        <v>64</v>
      </c>
    </row>
    <row r="347" spans="1:14" ht="12.75" x14ac:dyDescent="0.15">
      <c r="A347" s="51">
        <v>345</v>
      </c>
      <c r="B347" s="50">
        <v>230</v>
      </c>
      <c r="C347" s="50">
        <v>230</v>
      </c>
      <c r="D347" s="50">
        <v>230</v>
      </c>
      <c r="E347" s="50">
        <v>230</v>
      </c>
      <c r="F347" s="50">
        <v>219</v>
      </c>
      <c r="G347" s="50">
        <v>213</v>
      </c>
      <c r="H347" s="50">
        <v>212</v>
      </c>
      <c r="I347" s="50">
        <v>205</v>
      </c>
      <c r="J347" s="50">
        <v>198</v>
      </c>
      <c r="K347" s="50">
        <v>194</v>
      </c>
      <c r="L347" s="50">
        <v>190</v>
      </c>
      <c r="M347" s="50">
        <v>188</v>
      </c>
      <c r="N347" s="50" t="s">
        <v>64</v>
      </c>
    </row>
    <row r="348" spans="1:14" ht="12.75" x14ac:dyDescent="0.15">
      <c r="A348" s="51">
        <v>346</v>
      </c>
      <c r="B348" s="50">
        <v>230</v>
      </c>
      <c r="C348" s="50">
        <v>230</v>
      </c>
      <c r="D348" s="50">
        <v>230</v>
      </c>
      <c r="E348" s="50">
        <v>230</v>
      </c>
      <c r="F348" s="50">
        <v>219</v>
      </c>
      <c r="G348" s="50">
        <v>214</v>
      </c>
      <c r="H348" s="50">
        <v>212</v>
      </c>
      <c r="I348" s="50">
        <v>206</v>
      </c>
      <c r="J348" s="50">
        <v>199</v>
      </c>
      <c r="K348" s="50">
        <v>194</v>
      </c>
      <c r="L348" s="50">
        <v>191</v>
      </c>
      <c r="M348" s="50">
        <v>189</v>
      </c>
      <c r="N348" s="50" t="s">
        <v>65</v>
      </c>
    </row>
    <row r="349" spans="1:14" ht="12.75" x14ac:dyDescent="0.15">
      <c r="A349" s="51">
        <v>347</v>
      </c>
      <c r="B349" s="50">
        <v>230</v>
      </c>
      <c r="C349" s="50">
        <v>230</v>
      </c>
      <c r="D349" s="50">
        <v>230</v>
      </c>
      <c r="E349" s="50">
        <v>230</v>
      </c>
      <c r="F349" s="50">
        <v>220</v>
      </c>
      <c r="G349" s="50">
        <v>214</v>
      </c>
      <c r="H349" s="50">
        <v>213</v>
      </c>
      <c r="I349" s="50">
        <v>206</v>
      </c>
      <c r="J349" s="50">
        <v>199</v>
      </c>
      <c r="K349" s="50">
        <v>195</v>
      </c>
      <c r="L349" s="50">
        <v>191</v>
      </c>
      <c r="M349" s="50">
        <v>189</v>
      </c>
      <c r="N349" s="50" t="s">
        <v>65</v>
      </c>
    </row>
    <row r="350" spans="1:14" ht="12.75" x14ac:dyDescent="0.15">
      <c r="A350" s="51">
        <v>348</v>
      </c>
      <c r="B350" s="50">
        <v>230</v>
      </c>
      <c r="C350" s="50">
        <v>230</v>
      </c>
      <c r="D350" s="50">
        <v>230</v>
      </c>
      <c r="E350" s="50">
        <v>230</v>
      </c>
      <c r="F350" s="50">
        <v>220</v>
      </c>
      <c r="G350" s="50">
        <v>214</v>
      </c>
      <c r="H350" s="50">
        <v>213</v>
      </c>
      <c r="I350" s="50">
        <v>207</v>
      </c>
      <c r="J350" s="50">
        <v>200</v>
      </c>
      <c r="K350" s="50">
        <v>195</v>
      </c>
      <c r="L350" s="50">
        <v>192</v>
      </c>
      <c r="M350" s="50">
        <v>190</v>
      </c>
      <c r="N350" s="50" t="s">
        <v>66</v>
      </c>
    </row>
    <row r="351" spans="1:14" ht="12.75" x14ac:dyDescent="0.15">
      <c r="A351" s="51">
        <v>349</v>
      </c>
      <c r="B351" s="50">
        <v>230</v>
      </c>
      <c r="C351" s="50">
        <v>230</v>
      </c>
      <c r="D351" s="50">
        <v>230</v>
      </c>
      <c r="E351" s="50">
        <v>230</v>
      </c>
      <c r="F351" s="50">
        <v>220</v>
      </c>
      <c r="G351" s="50">
        <v>215</v>
      </c>
      <c r="H351" s="50">
        <v>214</v>
      </c>
      <c r="I351" s="50">
        <v>207</v>
      </c>
      <c r="J351" s="50">
        <v>200</v>
      </c>
      <c r="K351" s="50">
        <v>196</v>
      </c>
      <c r="L351" s="50">
        <v>192</v>
      </c>
      <c r="M351" s="50">
        <v>190</v>
      </c>
      <c r="N351" s="50" t="s">
        <v>66</v>
      </c>
    </row>
    <row r="352" spans="1:14" ht="12.75" x14ac:dyDescent="0.15">
      <c r="A352" s="51">
        <v>350</v>
      </c>
      <c r="B352" s="50">
        <v>230</v>
      </c>
      <c r="C352" s="50">
        <v>230</v>
      </c>
      <c r="D352" s="50">
        <v>230</v>
      </c>
      <c r="E352" s="50">
        <v>230</v>
      </c>
      <c r="F352" s="50">
        <v>221</v>
      </c>
      <c r="G352" s="50">
        <v>215</v>
      </c>
      <c r="H352" s="50">
        <v>214</v>
      </c>
      <c r="I352" s="50">
        <v>208</v>
      </c>
      <c r="J352" s="50">
        <v>201</v>
      </c>
      <c r="K352" s="50">
        <v>196</v>
      </c>
      <c r="L352" s="50">
        <v>193</v>
      </c>
      <c r="M352" s="50">
        <v>191</v>
      </c>
      <c r="N352" s="50" t="s">
        <v>66</v>
      </c>
    </row>
    <row r="353" spans="1:14" ht="12.75" x14ac:dyDescent="0.15">
      <c r="A353" s="51">
        <v>351</v>
      </c>
      <c r="B353" s="50">
        <v>230</v>
      </c>
      <c r="C353" s="50">
        <v>230</v>
      </c>
      <c r="D353" s="50">
        <v>230</v>
      </c>
      <c r="E353" s="50">
        <v>230</v>
      </c>
      <c r="F353" s="50">
        <v>221</v>
      </c>
      <c r="G353" s="50">
        <v>216</v>
      </c>
      <c r="H353" s="50">
        <v>215</v>
      </c>
      <c r="I353" s="50">
        <v>208</v>
      </c>
      <c r="J353" s="50">
        <v>201</v>
      </c>
      <c r="K353" s="50">
        <v>197</v>
      </c>
      <c r="L353" s="50">
        <v>193</v>
      </c>
      <c r="M353" s="50">
        <v>191</v>
      </c>
      <c r="N353" s="50" t="s">
        <v>66</v>
      </c>
    </row>
    <row r="354" spans="1:14" ht="12.75" x14ac:dyDescent="0.15">
      <c r="A354" s="51">
        <v>352</v>
      </c>
      <c r="B354" s="50">
        <v>230</v>
      </c>
      <c r="C354" s="50">
        <v>230</v>
      </c>
      <c r="D354" s="50">
        <v>230</v>
      </c>
      <c r="E354" s="50">
        <v>230</v>
      </c>
      <c r="F354" s="50">
        <v>221</v>
      </c>
      <c r="G354" s="50">
        <v>216</v>
      </c>
      <c r="H354" s="50">
        <v>215</v>
      </c>
      <c r="I354" s="50">
        <v>208</v>
      </c>
      <c r="J354" s="50">
        <v>202</v>
      </c>
      <c r="K354" s="50">
        <v>197</v>
      </c>
      <c r="L354" s="50">
        <v>194</v>
      </c>
      <c r="M354" s="50">
        <v>192</v>
      </c>
      <c r="N354" s="50" t="s">
        <v>66</v>
      </c>
    </row>
    <row r="355" spans="1:14" ht="12.75" x14ac:dyDescent="0.15">
      <c r="A355" s="51">
        <v>353</v>
      </c>
      <c r="B355" s="50">
        <v>230</v>
      </c>
      <c r="C355" s="50">
        <v>230</v>
      </c>
      <c r="D355" s="50">
        <v>230</v>
      </c>
      <c r="E355" s="50">
        <v>230</v>
      </c>
      <c r="F355" s="50">
        <v>222</v>
      </c>
      <c r="G355" s="50">
        <v>216</v>
      </c>
      <c r="H355" s="50">
        <v>216</v>
      </c>
      <c r="I355" s="50">
        <v>209</v>
      </c>
      <c r="J355" s="50">
        <v>202</v>
      </c>
      <c r="K355" s="50">
        <v>198</v>
      </c>
      <c r="L355" s="50">
        <v>194</v>
      </c>
      <c r="M355" s="50">
        <v>192</v>
      </c>
      <c r="N355" s="50" t="s">
        <v>66</v>
      </c>
    </row>
    <row r="356" spans="1:14" ht="12.75" x14ac:dyDescent="0.15">
      <c r="A356" s="51">
        <v>354</v>
      </c>
      <c r="B356" s="50">
        <v>230</v>
      </c>
      <c r="C356" s="50">
        <v>230</v>
      </c>
      <c r="D356" s="50">
        <v>230</v>
      </c>
      <c r="E356" s="50">
        <v>230</v>
      </c>
      <c r="F356" s="50">
        <v>222</v>
      </c>
      <c r="G356" s="50">
        <v>217</v>
      </c>
      <c r="H356" s="50">
        <v>216</v>
      </c>
      <c r="I356" s="50">
        <v>209</v>
      </c>
      <c r="J356" s="50">
        <v>203</v>
      </c>
      <c r="K356" s="50">
        <v>199</v>
      </c>
      <c r="L356" s="50">
        <v>195</v>
      </c>
      <c r="M356" s="50">
        <v>193</v>
      </c>
      <c r="N356" s="50" t="s">
        <v>66</v>
      </c>
    </row>
    <row r="357" spans="1:14" ht="12.75" x14ac:dyDescent="0.15">
      <c r="A357" s="51">
        <v>355</v>
      </c>
      <c r="B357" s="50">
        <v>230</v>
      </c>
      <c r="C357" s="50">
        <v>230</v>
      </c>
      <c r="D357" s="50">
        <v>230</v>
      </c>
      <c r="E357" s="50">
        <v>230</v>
      </c>
      <c r="F357" s="50">
        <v>223</v>
      </c>
      <c r="G357" s="50">
        <v>217</v>
      </c>
      <c r="H357" s="50">
        <v>216</v>
      </c>
      <c r="I357" s="50">
        <v>210</v>
      </c>
      <c r="J357" s="50">
        <v>203</v>
      </c>
      <c r="K357" s="50">
        <v>199</v>
      </c>
      <c r="L357" s="50">
        <v>195</v>
      </c>
      <c r="M357" s="50">
        <v>194</v>
      </c>
      <c r="N357" s="50" t="s">
        <v>66</v>
      </c>
    </row>
    <row r="358" spans="1:14" ht="12.75" x14ac:dyDescent="0.15">
      <c r="A358" s="51">
        <v>356</v>
      </c>
      <c r="B358" s="50">
        <v>230</v>
      </c>
      <c r="C358" s="50">
        <v>230</v>
      </c>
      <c r="D358" s="50">
        <v>230</v>
      </c>
      <c r="E358" s="50">
        <v>230</v>
      </c>
      <c r="F358" s="50">
        <v>223</v>
      </c>
      <c r="G358" s="50">
        <v>218</v>
      </c>
      <c r="H358" s="50">
        <v>217</v>
      </c>
      <c r="I358" s="50">
        <v>210</v>
      </c>
      <c r="J358" s="50">
        <v>203</v>
      </c>
      <c r="K358" s="50">
        <v>200</v>
      </c>
      <c r="L358" s="50">
        <v>196</v>
      </c>
      <c r="M358" s="50">
        <v>194</v>
      </c>
      <c r="N358" s="50" t="s">
        <v>66</v>
      </c>
    </row>
    <row r="359" spans="1:14" ht="12.75" x14ac:dyDescent="0.15">
      <c r="A359" s="51">
        <v>357</v>
      </c>
      <c r="B359" s="50">
        <v>230</v>
      </c>
      <c r="C359" s="50">
        <v>230</v>
      </c>
      <c r="D359" s="50">
        <v>230</v>
      </c>
      <c r="E359" s="50">
        <v>230</v>
      </c>
      <c r="F359" s="50">
        <v>223</v>
      </c>
      <c r="G359" s="50">
        <v>218</v>
      </c>
      <c r="H359" s="50">
        <v>217</v>
      </c>
      <c r="I359" s="50">
        <v>211</v>
      </c>
      <c r="J359" s="50">
        <v>204</v>
      </c>
      <c r="K359" s="50">
        <v>200</v>
      </c>
      <c r="L359" s="50">
        <v>196</v>
      </c>
      <c r="M359" s="50">
        <v>195</v>
      </c>
      <c r="N359" s="50" t="s">
        <v>66</v>
      </c>
    </row>
    <row r="360" spans="1:14" ht="12.75" x14ac:dyDescent="0.15">
      <c r="A360" s="51">
        <v>358</v>
      </c>
      <c r="B360" s="50">
        <v>230</v>
      </c>
      <c r="C360" s="50">
        <v>230</v>
      </c>
      <c r="D360" s="50">
        <v>230</v>
      </c>
      <c r="E360" s="50">
        <v>230</v>
      </c>
      <c r="F360" s="50">
        <v>224</v>
      </c>
      <c r="G360" s="50">
        <v>218</v>
      </c>
      <c r="H360" s="50">
        <v>218</v>
      </c>
      <c r="I360" s="50">
        <v>211</v>
      </c>
      <c r="J360" s="50">
        <v>204</v>
      </c>
      <c r="K360" s="50">
        <v>201</v>
      </c>
      <c r="L360" s="50">
        <v>197</v>
      </c>
      <c r="M360" s="50">
        <v>195</v>
      </c>
      <c r="N360" s="50" t="s">
        <v>66</v>
      </c>
    </row>
    <row r="361" spans="1:14" ht="12.75" x14ac:dyDescent="0.15">
      <c r="A361" s="51">
        <v>359</v>
      </c>
      <c r="B361" s="50">
        <v>230</v>
      </c>
      <c r="C361" s="50">
        <v>230</v>
      </c>
      <c r="D361" s="50">
        <v>230</v>
      </c>
      <c r="E361" s="50">
        <v>230</v>
      </c>
      <c r="F361" s="50">
        <v>224</v>
      </c>
      <c r="G361" s="50">
        <v>219</v>
      </c>
      <c r="H361" s="50">
        <v>218</v>
      </c>
      <c r="I361" s="50">
        <v>212</v>
      </c>
      <c r="J361" s="50">
        <v>205</v>
      </c>
      <c r="K361" s="50">
        <v>201</v>
      </c>
      <c r="L361" s="50">
        <v>197</v>
      </c>
      <c r="M361" s="50">
        <v>196</v>
      </c>
      <c r="N361" s="50" t="s">
        <v>66</v>
      </c>
    </row>
    <row r="362" spans="1:14" ht="12.75" x14ac:dyDescent="0.15">
      <c r="A362" s="51">
        <v>360</v>
      </c>
      <c r="B362" s="50">
        <v>230</v>
      </c>
      <c r="C362" s="50">
        <v>230</v>
      </c>
      <c r="D362" s="50">
        <v>230</v>
      </c>
      <c r="E362" s="50">
        <v>230</v>
      </c>
      <c r="F362" s="50">
        <v>224</v>
      </c>
      <c r="G362" s="50">
        <v>219</v>
      </c>
      <c r="H362" s="50">
        <v>219</v>
      </c>
      <c r="I362" s="50">
        <v>212</v>
      </c>
      <c r="J362" s="50">
        <v>205</v>
      </c>
      <c r="K362" s="50">
        <v>202</v>
      </c>
      <c r="L362" s="50">
        <v>198</v>
      </c>
      <c r="M362" s="50">
        <v>196</v>
      </c>
      <c r="N362" s="50" t="s">
        <v>66</v>
      </c>
    </row>
    <row r="363" spans="1:14" ht="12.75" x14ac:dyDescent="0.15">
      <c r="A363" s="51">
        <v>361</v>
      </c>
      <c r="B363" s="50">
        <v>230</v>
      </c>
      <c r="C363" s="50">
        <v>230</v>
      </c>
      <c r="D363" s="50">
        <v>230</v>
      </c>
      <c r="E363" s="50">
        <v>230</v>
      </c>
      <c r="F363" s="50">
        <v>225</v>
      </c>
      <c r="G363" s="50">
        <v>220</v>
      </c>
      <c r="H363" s="50">
        <v>219</v>
      </c>
      <c r="I363" s="50">
        <v>213</v>
      </c>
      <c r="J363" s="50">
        <v>206</v>
      </c>
      <c r="K363" s="50">
        <v>202</v>
      </c>
      <c r="L363" s="50">
        <v>198</v>
      </c>
      <c r="M363" s="50">
        <v>197</v>
      </c>
      <c r="N363" s="50" t="s">
        <v>66</v>
      </c>
    </row>
    <row r="364" spans="1:14" ht="12.75" x14ac:dyDescent="0.15">
      <c r="A364" s="51">
        <v>362</v>
      </c>
      <c r="B364" s="50">
        <v>230</v>
      </c>
      <c r="C364" s="50">
        <v>230</v>
      </c>
      <c r="D364" s="50">
        <v>230</v>
      </c>
      <c r="E364" s="50">
        <v>230</v>
      </c>
      <c r="F364" s="50">
        <v>225</v>
      </c>
      <c r="G364" s="50">
        <v>220</v>
      </c>
      <c r="H364" s="50">
        <v>219</v>
      </c>
      <c r="I364" s="50">
        <v>213</v>
      </c>
      <c r="J364" s="50">
        <v>206</v>
      </c>
      <c r="K364" s="50">
        <v>203</v>
      </c>
      <c r="L364" s="50">
        <v>199</v>
      </c>
      <c r="M364" s="50">
        <v>197</v>
      </c>
      <c r="N364" s="50" t="s">
        <v>66</v>
      </c>
    </row>
    <row r="365" spans="1:14" ht="12.75" x14ac:dyDescent="0.15">
      <c r="A365" s="51">
        <v>363</v>
      </c>
      <c r="B365" s="50">
        <v>230</v>
      </c>
      <c r="C365" s="50">
        <v>230</v>
      </c>
      <c r="D365" s="50">
        <v>230</v>
      </c>
      <c r="E365" s="50">
        <v>230</v>
      </c>
      <c r="F365" s="50">
        <v>225</v>
      </c>
      <c r="G365" s="50">
        <v>220</v>
      </c>
      <c r="H365" s="50">
        <v>220</v>
      </c>
      <c r="I365" s="50">
        <v>213</v>
      </c>
      <c r="J365" s="50">
        <v>207</v>
      </c>
      <c r="K365" s="50">
        <v>203</v>
      </c>
      <c r="L365" s="50">
        <v>199</v>
      </c>
      <c r="M365" s="50">
        <v>198</v>
      </c>
      <c r="N365" s="50" t="s">
        <v>66</v>
      </c>
    </row>
    <row r="366" spans="1:14" ht="12.75" x14ac:dyDescent="0.15">
      <c r="A366" s="51">
        <v>364</v>
      </c>
      <c r="B366" s="50">
        <v>230</v>
      </c>
      <c r="C366" s="50">
        <v>230</v>
      </c>
      <c r="D366" s="50">
        <v>230</v>
      </c>
      <c r="E366" s="50">
        <v>230</v>
      </c>
      <c r="F366" s="50">
        <v>226</v>
      </c>
      <c r="G366" s="50">
        <v>221</v>
      </c>
      <c r="H366" s="50">
        <v>220</v>
      </c>
      <c r="I366" s="50">
        <v>214</v>
      </c>
      <c r="J366" s="50">
        <v>207</v>
      </c>
      <c r="K366" s="50">
        <v>204</v>
      </c>
      <c r="L366" s="50">
        <v>200</v>
      </c>
      <c r="M366" s="50">
        <v>199</v>
      </c>
      <c r="N366" s="50" t="s">
        <v>67</v>
      </c>
    </row>
    <row r="367" spans="1:14" ht="12.75" x14ac:dyDescent="0.15">
      <c r="A367" s="51">
        <v>365</v>
      </c>
      <c r="B367" s="50">
        <v>230</v>
      </c>
      <c r="C367" s="50">
        <v>230</v>
      </c>
      <c r="D367" s="50">
        <v>230</v>
      </c>
      <c r="E367" s="50">
        <v>230</v>
      </c>
      <c r="F367" s="50">
        <v>226</v>
      </c>
      <c r="G367" s="50">
        <v>221</v>
      </c>
      <c r="H367" s="50">
        <v>221</v>
      </c>
      <c r="I367" s="50">
        <v>214</v>
      </c>
      <c r="J367" s="50">
        <v>208</v>
      </c>
      <c r="K367" s="50">
        <v>204</v>
      </c>
      <c r="L367" s="50">
        <v>200</v>
      </c>
      <c r="M367" s="50">
        <v>199</v>
      </c>
      <c r="N367" s="50" t="s">
        <v>67</v>
      </c>
    </row>
    <row r="368" spans="1:14" ht="12.75" x14ac:dyDescent="0.15">
      <c r="A368" s="51">
        <v>366</v>
      </c>
      <c r="B368" s="50">
        <v>230</v>
      </c>
      <c r="C368" s="50">
        <v>230</v>
      </c>
      <c r="D368" s="50">
        <v>230</v>
      </c>
      <c r="E368" s="50">
        <v>230</v>
      </c>
      <c r="F368" s="50">
        <v>227</v>
      </c>
      <c r="G368" s="50">
        <v>221</v>
      </c>
      <c r="H368" s="50">
        <v>221</v>
      </c>
      <c r="I368" s="50">
        <v>215</v>
      </c>
      <c r="J368" s="50">
        <v>208</v>
      </c>
      <c r="K368" s="50">
        <v>205</v>
      </c>
      <c r="L368" s="50">
        <v>201</v>
      </c>
      <c r="M368" s="50">
        <v>200</v>
      </c>
      <c r="N368" s="50" t="s">
        <v>67</v>
      </c>
    </row>
    <row r="369" spans="1:14" ht="12.75" x14ac:dyDescent="0.15">
      <c r="A369" s="51">
        <v>367</v>
      </c>
      <c r="B369" s="50">
        <v>230</v>
      </c>
      <c r="C369" s="50">
        <v>230</v>
      </c>
      <c r="D369" s="50">
        <v>230</v>
      </c>
      <c r="E369" s="50">
        <v>230</v>
      </c>
      <c r="F369" s="50">
        <v>227</v>
      </c>
      <c r="G369" s="50">
        <v>222</v>
      </c>
      <c r="H369" s="50">
        <v>222</v>
      </c>
      <c r="I369" s="50">
        <v>215</v>
      </c>
      <c r="J369" s="50">
        <v>208</v>
      </c>
      <c r="K369" s="50">
        <v>206</v>
      </c>
      <c r="L369" s="50">
        <v>201</v>
      </c>
      <c r="M369" s="50">
        <v>200</v>
      </c>
      <c r="N369" s="50" t="s">
        <v>67</v>
      </c>
    </row>
    <row r="370" spans="1:14" ht="12.75" x14ac:dyDescent="0.15">
      <c r="A370" s="51">
        <v>368</v>
      </c>
      <c r="B370" s="50">
        <v>230</v>
      </c>
      <c r="C370" s="50">
        <v>230</v>
      </c>
      <c r="D370" s="50">
        <v>230</v>
      </c>
      <c r="E370" s="50">
        <v>230</v>
      </c>
      <c r="F370" s="50">
        <v>227</v>
      </c>
      <c r="G370" s="50">
        <v>222</v>
      </c>
      <c r="H370" s="50">
        <v>222</v>
      </c>
      <c r="I370" s="50">
        <v>216</v>
      </c>
      <c r="J370" s="50">
        <v>209</v>
      </c>
      <c r="K370" s="50">
        <v>206</v>
      </c>
      <c r="L370" s="50">
        <v>202</v>
      </c>
      <c r="M370" s="50">
        <v>201</v>
      </c>
      <c r="N370" s="50" t="s">
        <v>68</v>
      </c>
    </row>
    <row r="371" spans="1:14" ht="12.75" x14ac:dyDescent="0.15">
      <c r="A371" s="51">
        <v>369</v>
      </c>
      <c r="B371" s="50">
        <v>230</v>
      </c>
      <c r="C371" s="50">
        <v>230</v>
      </c>
      <c r="D371" s="50">
        <v>230</v>
      </c>
      <c r="E371" s="50">
        <v>230</v>
      </c>
      <c r="F371" s="50">
        <v>228</v>
      </c>
      <c r="G371" s="50">
        <v>223</v>
      </c>
      <c r="H371" s="50">
        <v>223</v>
      </c>
      <c r="I371" s="50">
        <v>216</v>
      </c>
      <c r="J371" s="50">
        <v>209</v>
      </c>
      <c r="K371" s="50">
        <v>207</v>
      </c>
      <c r="L371" s="50">
        <v>202</v>
      </c>
      <c r="M371" s="50">
        <v>201</v>
      </c>
      <c r="N371" s="50" t="s">
        <v>68</v>
      </c>
    </row>
    <row r="372" spans="1:14" ht="12.75" x14ac:dyDescent="0.15">
      <c r="A372" s="51">
        <v>370</v>
      </c>
      <c r="B372" s="50">
        <v>230</v>
      </c>
      <c r="C372" s="50">
        <v>230</v>
      </c>
      <c r="D372" s="50">
        <v>230</v>
      </c>
      <c r="E372" s="50">
        <v>230</v>
      </c>
      <c r="F372" s="50">
        <v>228</v>
      </c>
      <c r="G372" s="50">
        <v>223</v>
      </c>
      <c r="H372" s="50">
        <v>223</v>
      </c>
      <c r="I372" s="50">
        <v>217</v>
      </c>
      <c r="J372" s="50">
        <v>210</v>
      </c>
      <c r="K372" s="50">
        <v>207</v>
      </c>
      <c r="L372" s="50">
        <v>203</v>
      </c>
      <c r="M372" s="50">
        <v>202</v>
      </c>
      <c r="N372" s="50" t="s">
        <v>68</v>
      </c>
    </row>
    <row r="373" spans="1:14" ht="12.75" x14ac:dyDescent="0.15">
      <c r="A373" s="51">
        <v>371</v>
      </c>
      <c r="B373" s="50">
        <v>230</v>
      </c>
      <c r="C373" s="50">
        <v>230</v>
      </c>
      <c r="D373" s="50">
        <v>230</v>
      </c>
      <c r="E373" s="50">
        <v>230</v>
      </c>
      <c r="F373" s="50">
        <v>228</v>
      </c>
      <c r="G373" s="50">
        <v>223</v>
      </c>
      <c r="H373" s="50">
        <v>223</v>
      </c>
      <c r="I373" s="50">
        <v>217</v>
      </c>
      <c r="J373" s="50">
        <v>210</v>
      </c>
      <c r="K373" s="50">
        <v>208</v>
      </c>
      <c r="L373" s="50">
        <v>203</v>
      </c>
      <c r="M373" s="50">
        <v>203</v>
      </c>
      <c r="N373" s="50" t="s">
        <v>68</v>
      </c>
    </row>
    <row r="374" spans="1:14" ht="12.75" x14ac:dyDescent="0.15">
      <c r="A374" s="51">
        <v>372</v>
      </c>
      <c r="B374" s="50">
        <v>230</v>
      </c>
      <c r="C374" s="50">
        <v>230</v>
      </c>
      <c r="D374" s="50">
        <v>230</v>
      </c>
      <c r="E374" s="50">
        <v>230</v>
      </c>
      <c r="F374" s="50">
        <v>229</v>
      </c>
      <c r="G374" s="50">
        <v>224</v>
      </c>
      <c r="H374" s="50">
        <v>224</v>
      </c>
      <c r="I374" s="50">
        <v>218</v>
      </c>
      <c r="J374" s="50">
        <v>211</v>
      </c>
      <c r="K374" s="50">
        <v>208</v>
      </c>
      <c r="L374" s="50">
        <v>204</v>
      </c>
      <c r="M374" s="50">
        <v>203</v>
      </c>
      <c r="N374" s="50" t="s">
        <v>68</v>
      </c>
    </row>
    <row r="375" spans="1:14" ht="12.75" x14ac:dyDescent="0.15">
      <c r="A375" s="51">
        <v>373</v>
      </c>
      <c r="B375" s="50">
        <v>230</v>
      </c>
      <c r="C375" s="50">
        <v>230</v>
      </c>
      <c r="D375" s="50">
        <v>230</v>
      </c>
      <c r="E375" s="50">
        <v>230</v>
      </c>
      <c r="F375" s="50">
        <v>229</v>
      </c>
      <c r="G375" s="50">
        <v>224</v>
      </c>
      <c r="H375" s="50">
        <v>224</v>
      </c>
      <c r="I375" s="50">
        <v>218</v>
      </c>
      <c r="J375" s="50">
        <v>211</v>
      </c>
      <c r="K375" s="50">
        <v>209</v>
      </c>
      <c r="L375" s="50">
        <v>204</v>
      </c>
      <c r="M375" s="50">
        <v>204</v>
      </c>
      <c r="N375" s="50" t="s">
        <v>68</v>
      </c>
    </row>
    <row r="376" spans="1:14" ht="12.75" x14ac:dyDescent="0.15">
      <c r="A376" s="51">
        <v>374</v>
      </c>
      <c r="B376" s="50">
        <v>230</v>
      </c>
      <c r="C376" s="50">
        <v>230</v>
      </c>
      <c r="D376" s="50">
        <v>230</v>
      </c>
      <c r="E376" s="50">
        <v>230</v>
      </c>
      <c r="F376" s="50">
        <v>230</v>
      </c>
      <c r="G376" s="50">
        <v>225</v>
      </c>
      <c r="H376" s="50">
        <v>225</v>
      </c>
      <c r="I376" s="50">
        <v>219</v>
      </c>
      <c r="J376" s="50">
        <v>212</v>
      </c>
      <c r="K376" s="50">
        <v>209</v>
      </c>
      <c r="L376" s="50">
        <v>205</v>
      </c>
      <c r="M376" s="50">
        <v>204</v>
      </c>
      <c r="N376" s="50" t="s">
        <v>68</v>
      </c>
    </row>
    <row r="377" spans="1:14" ht="12.75" x14ac:dyDescent="0.15">
      <c r="A377" s="51">
        <v>375</v>
      </c>
      <c r="B377" s="50">
        <v>230</v>
      </c>
      <c r="C377" s="50">
        <v>230</v>
      </c>
      <c r="D377" s="50">
        <v>230</v>
      </c>
      <c r="E377" s="50">
        <v>230</v>
      </c>
      <c r="F377" s="50">
        <v>230</v>
      </c>
      <c r="G377" s="50">
        <v>225</v>
      </c>
      <c r="H377" s="50">
        <v>225</v>
      </c>
      <c r="I377" s="50">
        <v>219</v>
      </c>
      <c r="J377" s="50">
        <v>212</v>
      </c>
      <c r="K377" s="50">
        <v>210</v>
      </c>
      <c r="L377" s="50">
        <v>206</v>
      </c>
      <c r="M377" s="50">
        <v>205</v>
      </c>
      <c r="N377" s="50" t="s">
        <v>68</v>
      </c>
    </row>
    <row r="378" spans="1:14" ht="12.75" x14ac:dyDescent="0.15">
      <c r="A378" s="51">
        <v>376</v>
      </c>
      <c r="B378" s="50">
        <v>230</v>
      </c>
      <c r="C378" s="50">
        <v>230</v>
      </c>
      <c r="D378" s="50">
        <v>230</v>
      </c>
      <c r="E378" s="50">
        <v>230</v>
      </c>
      <c r="F378" s="50">
        <v>230</v>
      </c>
      <c r="G378" s="50">
        <v>225</v>
      </c>
      <c r="H378" s="50">
        <v>226</v>
      </c>
      <c r="I378" s="50">
        <v>219</v>
      </c>
      <c r="J378" s="50">
        <v>213</v>
      </c>
      <c r="K378" s="50">
        <v>210</v>
      </c>
      <c r="L378" s="50">
        <v>206</v>
      </c>
      <c r="M378" s="50">
        <v>205</v>
      </c>
      <c r="N378" s="50" t="s">
        <v>68</v>
      </c>
    </row>
    <row r="379" spans="1:14" ht="12.75" x14ac:dyDescent="0.15">
      <c r="A379" s="51">
        <v>377</v>
      </c>
      <c r="B379" s="50">
        <v>230</v>
      </c>
      <c r="C379" s="50">
        <v>230</v>
      </c>
      <c r="D379" s="50">
        <v>230</v>
      </c>
      <c r="E379" s="50">
        <v>230</v>
      </c>
      <c r="F379" s="50">
        <v>230</v>
      </c>
      <c r="G379" s="50">
        <v>226</v>
      </c>
      <c r="H379" s="50">
        <v>226</v>
      </c>
      <c r="I379" s="50">
        <v>220</v>
      </c>
      <c r="J379" s="50">
        <v>213</v>
      </c>
      <c r="K379" s="50">
        <v>211</v>
      </c>
      <c r="L379" s="50">
        <v>207</v>
      </c>
      <c r="M379" s="50">
        <v>206</v>
      </c>
      <c r="N379" s="50" t="s">
        <v>68</v>
      </c>
    </row>
    <row r="380" spans="1:14" ht="12.75" x14ac:dyDescent="0.15">
      <c r="A380" s="51">
        <v>378</v>
      </c>
      <c r="B380" s="50">
        <v>230</v>
      </c>
      <c r="C380" s="50">
        <v>230</v>
      </c>
      <c r="D380" s="50">
        <v>230</v>
      </c>
      <c r="E380" s="50">
        <v>230</v>
      </c>
      <c r="F380" s="50">
        <v>230</v>
      </c>
      <c r="G380" s="50">
        <v>226</v>
      </c>
      <c r="H380" s="50">
        <v>226</v>
      </c>
      <c r="I380" s="50">
        <v>220</v>
      </c>
      <c r="J380" s="50">
        <v>213</v>
      </c>
      <c r="K380" s="50">
        <v>211</v>
      </c>
      <c r="L380" s="50">
        <v>207</v>
      </c>
      <c r="M380" s="50">
        <v>206</v>
      </c>
      <c r="N380" s="50" t="s">
        <v>68</v>
      </c>
    </row>
    <row r="381" spans="1:14" ht="12.75" x14ac:dyDescent="0.15">
      <c r="A381" s="51">
        <v>379</v>
      </c>
      <c r="B381" s="50">
        <v>230</v>
      </c>
      <c r="C381" s="50">
        <v>230</v>
      </c>
      <c r="D381" s="50">
        <v>230</v>
      </c>
      <c r="E381" s="50">
        <v>230</v>
      </c>
      <c r="F381" s="50">
        <v>230</v>
      </c>
      <c r="G381" s="50">
        <v>226</v>
      </c>
      <c r="H381" s="50">
        <v>227</v>
      </c>
      <c r="I381" s="50">
        <v>221</v>
      </c>
      <c r="J381" s="50">
        <v>214</v>
      </c>
      <c r="K381" s="50">
        <v>212</v>
      </c>
      <c r="L381" s="50">
        <v>208</v>
      </c>
      <c r="M381" s="50">
        <v>207</v>
      </c>
      <c r="N381" s="50" t="s">
        <v>68</v>
      </c>
    </row>
    <row r="382" spans="1:14" ht="12.75" x14ac:dyDescent="0.15">
      <c r="A382" s="51">
        <v>380</v>
      </c>
      <c r="B382" s="50">
        <v>230</v>
      </c>
      <c r="C382" s="50">
        <v>230</v>
      </c>
      <c r="D382" s="50">
        <v>230</v>
      </c>
      <c r="E382" s="50">
        <v>230</v>
      </c>
      <c r="F382" s="50">
        <v>230</v>
      </c>
      <c r="G382" s="50">
        <v>227</v>
      </c>
      <c r="H382" s="50">
        <v>227</v>
      </c>
      <c r="I382" s="50">
        <v>221</v>
      </c>
      <c r="J382" s="50">
        <v>214</v>
      </c>
      <c r="K382" s="50">
        <v>212</v>
      </c>
      <c r="L382" s="50">
        <v>208</v>
      </c>
      <c r="M382" s="50">
        <v>208</v>
      </c>
      <c r="N382" s="50" t="s">
        <v>68</v>
      </c>
    </row>
    <row r="383" spans="1:14" ht="12.75" x14ac:dyDescent="0.15">
      <c r="A383" s="51">
        <v>381</v>
      </c>
      <c r="B383" s="50">
        <v>230</v>
      </c>
      <c r="C383" s="50">
        <v>230</v>
      </c>
      <c r="D383" s="50">
        <v>230</v>
      </c>
      <c r="E383" s="50">
        <v>230</v>
      </c>
      <c r="F383" s="50">
        <v>230</v>
      </c>
      <c r="G383" s="50">
        <v>227</v>
      </c>
      <c r="H383" s="50">
        <v>228</v>
      </c>
      <c r="I383" s="50">
        <v>222</v>
      </c>
      <c r="J383" s="50">
        <v>215</v>
      </c>
      <c r="K383" s="50">
        <v>213</v>
      </c>
      <c r="L383" s="50">
        <v>209</v>
      </c>
      <c r="M383" s="50">
        <v>208</v>
      </c>
      <c r="N383" s="50" t="s">
        <v>68</v>
      </c>
    </row>
    <row r="384" spans="1:14" ht="12.75" x14ac:dyDescent="0.15">
      <c r="A384" s="51">
        <v>382</v>
      </c>
      <c r="B384" s="50">
        <v>230</v>
      </c>
      <c r="C384" s="50">
        <v>230</v>
      </c>
      <c r="D384" s="50">
        <v>230</v>
      </c>
      <c r="E384" s="50">
        <v>230</v>
      </c>
      <c r="F384" s="50">
        <v>230</v>
      </c>
      <c r="G384" s="50">
        <v>228</v>
      </c>
      <c r="H384" s="50">
        <v>228</v>
      </c>
      <c r="I384" s="50">
        <v>222</v>
      </c>
      <c r="J384" s="50">
        <v>215</v>
      </c>
      <c r="K384" s="50">
        <v>213</v>
      </c>
      <c r="L384" s="50">
        <v>209</v>
      </c>
      <c r="M384" s="50">
        <v>209</v>
      </c>
      <c r="N384" s="50" t="s">
        <v>68</v>
      </c>
    </row>
    <row r="385" spans="1:14" ht="12.75" x14ac:dyDescent="0.15">
      <c r="A385" s="51">
        <v>383</v>
      </c>
      <c r="B385" s="50">
        <v>230</v>
      </c>
      <c r="C385" s="50">
        <v>230</v>
      </c>
      <c r="D385" s="50">
        <v>230</v>
      </c>
      <c r="E385" s="50">
        <v>230</v>
      </c>
      <c r="F385" s="50">
        <v>230</v>
      </c>
      <c r="G385" s="50">
        <v>228</v>
      </c>
      <c r="H385" s="50">
        <v>229</v>
      </c>
      <c r="I385" s="50">
        <v>223</v>
      </c>
      <c r="J385" s="50">
        <v>216</v>
      </c>
      <c r="K385" s="50">
        <v>214</v>
      </c>
      <c r="L385" s="50">
        <v>210</v>
      </c>
      <c r="M385" s="50">
        <v>209</v>
      </c>
      <c r="N385" s="50" t="s">
        <v>68</v>
      </c>
    </row>
    <row r="386" spans="1:14" ht="12.75" x14ac:dyDescent="0.15">
      <c r="A386" s="51">
        <v>384</v>
      </c>
      <c r="B386" s="50">
        <v>230</v>
      </c>
      <c r="C386" s="50">
        <v>230</v>
      </c>
      <c r="D386" s="50">
        <v>230</v>
      </c>
      <c r="E386" s="50">
        <v>230</v>
      </c>
      <c r="F386" s="50">
        <v>230</v>
      </c>
      <c r="G386" s="50">
        <v>228</v>
      </c>
      <c r="H386" s="50">
        <v>229</v>
      </c>
      <c r="I386" s="50">
        <v>223</v>
      </c>
      <c r="J386" s="50">
        <v>216</v>
      </c>
      <c r="K386" s="50">
        <v>215</v>
      </c>
      <c r="L386" s="50">
        <v>210</v>
      </c>
      <c r="M386" s="50">
        <v>210</v>
      </c>
      <c r="N386" s="50" t="s">
        <v>69</v>
      </c>
    </row>
    <row r="387" spans="1:14" ht="12.75" x14ac:dyDescent="0.15">
      <c r="A387" s="51">
        <v>385</v>
      </c>
      <c r="B387" s="50">
        <v>230</v>
      </c>
      <c r="C387" s="50">
        <v>230</v>
      </c>
      <c r="D387" s="50">
        <v>230</v>
      </c>
      <c r="E387" s="50">
        <v>230</v>
      </c>
      <c r="F387" s="50">
        <v>230</v>
      </c>
      <c r="G387" s="50">
        <v>229</v>
      </c>
      <c r="H387" s="50">
        <v>229</v>
      </c>
      <c r="I387" s="50">
        <v>224</v>
      </c>
      <c r="J387" s="50">
        <v>217</v>
      </c>
      <c r="K387" s="50">
        <v>215</v>
      </c>
      <c r="L387" s="50">
        <v>211</v>
      </c>
      <c r="M387" s="50">
        <v>210</v>
      </c>
      <c r="N387" s="50" t="s">
        <v>69</v>
      </c>
    </row>
    <row r="388" spans="1:14" ht="12.75" x14ac:dyDescent="0.15">
      <c r="A388" s="51">
        <v>386</v>
      </c>
      <c r="B388" s="50">
        <v>230</v>
      </c>
      <c r="C388" s="50">
        <v>230</v>
      </c>
      <c r="D388" s="50">
        <v>230</v>
      </c>
      <c r="E388" s="50">
        <v>230</v>
      </c>
      <c r="F388" s="50">
        <v>230</v>
      </c>
      <c r="G388" s="50">
        <v>229</v>
      </c>
      <c r="H388" s="50">
        <v>230</v>
      </c>
      <c r="I388" s="50">
        <v>224</v>
      </c>
      <c r="J388" s="50">
        <v>217</v>
      </c>
      <c r="K388" s="50">
        <v>216</v>
      </c>
      <c r="L388" s="50">
        <v>211</v>
      </c>
      <c r="M388" s="50">
        <v>211</v>
      </c>
      <c r="N388" s="50" t="s">
        <v>69</v>
      </c>
    </row>
    <row r="389" spans="1:14" ht="12.75" x14ac:dyDescent="0.15">
      <c r="A389" s="51">
        <v>387</v>
      </c>
      <c r="B389" s="50">
        <v>230</v>
      </c>
      <c r="C389" s="50">
        <v>230</v>
      </c>
      <c r="D389" s="50">
        <v>230</v>
      </c>
      <c r="E389" s="50">
        <v>230</v>
      </c>
      <c r="F389" s="50">
        <v>230</v>
      </c>
      <c r="G389" s="50">
        <v>230</v>
      </c>
      <c r="H389" s="50">
        <v>230</v>
      </c>
      <c r="I389" s="50">
        <v>224</v>
      </c>
      <c r="J389" s="50">
        <v>218</v>
      </c>
      <c r="K389" s="50">
        <v>216</v>
      </c>
      <c r="L389" s="50">
        <v>212</v>
      </c>
      <c r="M389" s="50">
        <v>211</v>
      </c>
      <c r="N389" s="50" t="s">
        <v>69</v>
      </c>
    </row>
    <row r="390" spans="1:14" ht="12.75" x14ac:dyDescent="0.15">
      <c r="A390" s="51">
        <v>388</v>
      </c>
      <c r="B390" s="50">
        <v>230</v>
      </c>
      <c r="C390" s="50">
        <v>230</v>
      </c>
      <c r="D390" s="50">
        <v>230</v>
      </c>
      <c r="E390" s="50">
        <v>230</v>
      </c>
      <c r="F390" s="50">
        <v>230</v>
      </c>
      <c r="G390" s="50">
        <v>230</v>
      </c>
      <c r="H390" s="50">
        <v>230</v>
      </c>
      <c r="I390" s="50">
        <v>225</v>
      </c>
      <c r="J390" s="50">
        <v>218</v>
      </c>
      <c r="K390" s="50">
        <v>217</v>
      </c>
      <c r="L390" s="50">
        <v>212</v>
      </c>
      <c r="M390" s="50">
        <v>212</v>
      </c>
      <c r="N390" s="50" t="s">
        <v>69</v>
      </c>
    </row>
    <row r="391" spans="1:14" ht="12.75" x14ac:dyDescent="0.15">
      <c r="A391" s="51">
        <v>389</v>
      </c>
      <c r="B391" s="50">
        <v>230</v>
      </c>
      <c r="C391" s="50">
        <v>230</v>
      </c>
      <c r="D391" s="50">
        <v>230</v>
      </c>
      <c r="E391" s="50">
        <v>230</v>
      </c>
      <c r="F391" s="50">
        <v>230</v>
      </c>
      <c r="G391" s="50">
        <v>230</v>
      </c>
      <c r="H391" s="50">
        <v>230</v>
      </c>
      <c r="I391" s="50">
        <v>225</v>
      </c>
      <c r="J391" s="50">
        <v>219</v>
      </c>
      <c r="K391" s="50">
        <v>217</v>
      </c>
      <c r="L391" s="50">
        <v>213</v>
      </c>
      <c r="M391" s="50">
        <v>213</v>
      </c>
      <c r="N391" s="50" t="s">
        <v>70</v>
      </c>
    </row>
    <row r="392" spans="1:14" ht="12.75" x14ac:dyDescent="0.15">
      <c r="A392" s="51">
        <v>390</v>
      </c>
      <c r="B392" s="50">
        <v>230</v>
      </c>
      <c r="C392" s="50">
        <v>230</v>
      </c>
      <c r="D392" s="50">
        <v>230</v>
      </c>
      <c r="E392" s="50">
        <v>230</v>
      </c>
      <c r="F392" s="50">
        <v>230</v>
      </c>
      <c r="G392" s="50">
        <v>230</v>
      </c>
      <c r="H392" s="50">
        <v>230</v>
      </c>
      <c r="I392" s="50">
        <v>226</v>
      </c>
      <c r="J392" s="50">
        <v>219</v>
      </c>
      <c r="K392" s="50">
        <v>218</v>
      </c>
      <c r="L392" s="50">
        <v>213</v>
      </c>
      <c r="M392" s="50">
        <v>213</v>
      </c>
      <c r="N392" s="50" t="s">
        <v>70</v>
      </c>
    </row>
    <row r="393" spans="1:14" ht="12.75" x14ac:dyDescent="0.15">
      <c r="A393" s="51">
        <v>391</v>
      </c>
      <c r="B393" s="50">
        <v>230</v>
      </c>
      <c r="C393" s="50">
        <v>230</v>
      </c>
      <c r="D393" s="50">
        <v>230</v>
      </c>
      <c r="E393" s="50">
        <v>230</v>
      </c>
      <c r="F393" s="50">
        <v>230</v>
      </c>
      <c r="G393" s="50">
        <v>230</v>
      </c>
      <c r="H393" s="50">
        <v>230</v>
      </c>
      <c r="I393" s="50">
        <v>226</v>
      </c>
      <c r="J393" s="50">
        <v>219</v>
      </c>
      <c r="K393" s="50">
        <v>218</v>
      </c>
      <c r="L393" s="50">
        <v>214</v>
      </c>
      <c r="M393" s="50">
        <v>214</v>
      </c>
      <c r="N393" s="50" t="s">
        <v>70</v>
      </c>
    </row>
    <row r="394" spans="1:14" ht="12.75" x14ac:dyDescent="0.15">
      <c r="A394" s="51">
        <v>392</v>
      </c>
      <c r="B394" s="50">
        <v>230</v>
      </c>
      <c r="C394" s="50">
        <v>230</v>
      </c>
      <c r="D394" s="50">
        <v>230</v>
      </c>
      <c r="E394" s="50">
        <v>230</v>
      </c>
      <c r="F394" s="50">
        <v>230</v>
      </c>
      <c r="G394" s="50">
        <v>230</v>
      </c>
      <c r="H394" s="50">
        <v>230</v>
      </c>
      <c r="I394" s="50">
        <v>227</v>
      </c>
      <c r="J394" s="50">
        <v>220</v>
      </c>
      <c r="K394" s="50">
        <v>219</v>
      </c>
      <c r="L394" s="50">
        <v>215</v>
      </c>
      <c r="M394" s="50">
        <v>214</v>
      </c>
      <c r="N394" s="50" t="s">
        <v>70</v>
      </c>
    </row>
    <row r="395" spans="1:14" ht="12.75" x14ac:dyDescent="0.15">
      <c r="A395" s="51">
        <v>393</v>
      </c>
      <c r="B395" s="50">
        <v>230</v>
      </c>
      <c r="C395" s="50">
        <v>230</v>
      </c>
      <c r="D395" s="50">
        <v>230</v>
      </c>
      <c r="E395" s="50">
        <v>230</v>
      </c>
      <c r="F395" s="50">
        <v>230</v>
      </c>
      <c r="G395" s="50">
        <v>230</v>
      </c>
      <c r="H395" s="50">
        <v>230</v>
      </c>
      <c r="I395" s="50">
        <v>227</v>
      </c>
      <c r="J395" s="50">
        <v>220</v>
      </c>
      <c r="K395" s="50">
        <v>219</v>
      </c>
      <c r="L395" s="50">
        <v>215</v>
      </c>
      <c r="M395" s="50">
        <v>215</v>
      </c>
      <c r="N395" s="50" t="s">
        <v>70</v>
      </c>
    </row>
    <row r="396" spans="1:14" ht="12.75" x14ac:dyDescent="0.15">
      <c r="A396" s="51">
        <v>394</v>
      </c>
      <c r="B396" s="50">
        <v>230</v>
      </c>
      <c r="C396" s="50">
        <v>230</v>
      </c>
      <c r="D396" s="50">
        <v>230</v>
      </c>
      <c r="E396" s="50">
        <v>230</v>
      </c>
      <c r="F396" s="50">
        <v>230</v>
      </c>
      <c r="G396" s="50">
        <v>230</v>
      </c>
      <c r="H396" s="50">
        <v>230</v>
      </c>
      <c r="I396" s="50">
        <v>228</v>
      </c>
      <c r="J396" s="50">
        <v>221</v>
      </c>
      <c r="K396" s="50">
        <v>220</v>
      </c>
      <c r="L396" s="50">
        <v>216</v>
      </c>
      <c r="M396" s="50">
        <v>215</v>
      </c>
      <c r="N396" s="50" t="s">
        <v>70</v>
      </c>
    </row>
    <row r="397" spans="1:14" ht="12.75" x14ac:dyDescent="0.15">
      <c r="A397" s="51">
        <v>395</v>
      </c>
      <c r="B397" s="50">
        <v>230</v>
      </c>
      <c r="C397" s="50">
        <v>230</v>
      </c>
      <c r="D397" s="50">
        <v>230</v>
      </c>
      <c r="E397" s="50">
        <v>230</v>
      </c>
      <c r="F397" s="50">
        <v>230</v>
      </c>
      <c r="G397" s="50">
        <v>230</v>
      </c>
      <c r="H397" s="50">
        <v>230</v>
      </c>
      <c r="I397" s="50">
        <v>228</v>
      </c>
      <c r="J397" s="50">
        <v>221</v>
      </c>
      <c r="K397" s="50">
        <v>220</v>
      </c>
      <c r="L397" s="50">
        <v>216</v>
      </c>
      <c r="M397" s="50">
        <v>216</v>
      </c>
      <c r="N397" s="50" t="s">
        <v>70</v>
      </c>
    </row>
    <row r="398" spans="1:14" ht="12.75" x14ac:dyDescent="0.15">
      <c r="A398" s="51">
        <v>396</v>
      </c>
      <c r="B398" s="50">
        <v>230</v>
      </c>
      <c r="C398" s="50">
        <v>230</v>
      </c>
      <c r="D398" s="50">
        <v>230</v>
      </c>
      <c r="E398" s="50">
        <v>230</v>
      </c>
      <c r="F398" s="50">
        <v>230</v>
      </c>
      <c r="G398" s="50">
        <v>230</v>
      </c>
      <c r="H398" s="50">
        <v>230</v>
      </c>
      <c r="I398" s="50">
        <v>229</v>
      </c>
      <c r="J398" s="50">
        <v>222</v>
      </c>
      <c r="K398" s="50">
        <v>221</v>
      </c>
      <c r="L398" s="50">
        <v>217</v>
      </c>
      <c r="M398" s="50">
        <v>216</v>
      </c>
      <c r="N398" s="50" t="s">
        <v>70</v>
      </c>
    </row>
    <row r="399" spans="1:14" ht="12.75" x14ac:dyDescent="0.15">
      <c r="A399" s="51">
        <v>397</v>
      </c>
      <c r="B399" s="50">
        <v>230</v>
      </c>
      <c r="C399" s="50">
        <v>230</v>
      </c>
      <c r="D399" s="50">
        <v>230</v>
      </c>
      <c r="E399" s="50">
        <v>230</v>
      </c>
      <c r="F399" s="50">
        <v>230</v>
      </c>
      <c r="G399" s="50">
        <v>230</v>
      </c>
      <c r="H399" s="50">
        <v>230</v>
      </c>
      <c r="I399" s="50">
        <v>229</v>
      </c>
      <c r="J399" s="50">
        <v>222</v>
      </c>
      <c r="K399" s="50">
        <v>221</v>
      </c>
      <c r="L399" s="50">
        <v>217</v>
      </c>
      <c r="M399" s="50">
        <v>217</v>
      </c>
      <c r="N399" s="50" t="s">
        <v>70</v>
      </c>
    </row>
    <row r="400" spans="1:14" ht="12.75" x14ac:dyDescent="0.15">
      <c r="A400" s="51">
        <v>398</v>
      </c>
      <c r="B400" s="50">
        <v>230</v>
      </c>
      <c r="C400" s="50">
        <v>230</v>
      </c>
      <c r="D400" s="50">
        <v>230</v>
      </c>
      <c r="E400" s="50">
        <v>230</v>
      </c>
      <c r="F400" s="50">
        <v>230</v>
      </c>
      <c r="G400" s="50">
        <v>230</v>
      </c>
      <c r="H400" s="50">
        <v>230</v>
      </c>
      <c r="I400" s="50">
        <v>229</v>
      </c>
      <c r="J400" s="50">
        <v>223</v>
      </c>
      <c r="K400" s="50">
        <v>222</v>
      </c>
      <c r="L400" s="50">
        <v>218</v>
      </c>
      <c r="M400" s="50">
        <v>218</v>
      </c>
      <c r="N400" s="50" t="s">
        <v>70</v>
      </c>
    </row>
    <row r="401" spans="1:14" ht="12.75" x14ac:dyDescent="0.15">
      <c r="A401" s="51">
        <v>399</v>
      </c>
      <c r="B401" s="50">
        <v>230</v>
      </c>
      <c r="C401" s="50">
        <v>230</v>
      </c>
      <c r="D401" s="50">
        <v>230</v>
      </c>
      <c r="E401" s="50">
        <v>230</v>
      </c>
      <c r="F401" s="50">
        <v>230</v>
      </c>
      <c r="G401" s="50">
        <v>230</v>
      </c>
      <c r="H401" s="50">
        <v>230</v>
      </c>
      <c r="I401" s="50">
        <v>230</v>
      </c>
      <c r="J401" s="50">
        <v>223</v>
      </c>
      <c r="K401" s="50">
        <v>222</v>
      </c>
      <c r="L401" s="50">
        <v>218</v>
      </c>
      <c r="M401" s="50">
        <v>218</v>
      </c>
      <c r="N401" s="50" t="s">
        <v>70</v>
      </c>
    </row>
    <row r="402" spans="1:14" ht="12.75" x14ac:dyDescent="0.15">
      <c r="A402" s="51">
        <v>400</v>
      </c>
      <c r="B402" s="50">
        <v>230</v>
      </c>
      <c r="C402" s="50">
        <v>230</v>
      </c>
      <c r="D402" s="50">
        <v>230</v>
      </c>
      <c r="E402" s="50">
        <v>230</v>
      </c>
      <c r="F402" s="50">
        <v>230</v>
      </c>
      <c r="G402" s="50">
        <v>230</v>
      </c>
      <c r="H402" s="50">
        <v>230</v>
      </c>
      <c r="I402" s="50">
        <v>230</v>
      </c>
      <c r="J402" s="50">
        <v>224</v>
      </c>
      <c r="K402" s="50">
        <v>223</v>
      </c>
      <c r="L402" s="50">
        <v>219</v>
      </c>
      <c r="M402" s="50">
        <v>219</v>
      </c>
      <c r="N402" s="50" t="s">
        <v>70</v>
      </c>
    </row>
    <row r="403" spans="1:14" ht="12.75" x14ac:dyDescent="0.15">
      <c r="A403" s="51">
        <v>401</v>
      </c>
      <c r="B403" s="50">
        <v>230</v>
      </c>
      <c r="C403" s="50">
        <v>230</v>
      </c>
      <c r="D403" s="50">
        <v>230</v>
      </c>
      <c r="E403" s="50">
        <v>230</v>
      </c>
      <c r="F403" s="50">
        <v>230</v>
      </c>
      <c r="G403" s="50">
        <v>230</v>
      </c>
      <c r="H403" s="50">
        <v>230</v>
      </c>
      <c r="I403" s="50">
        <v>230</v>
      </c>
      <c r="J403" s="50">
        <v>224</v>
      </c>
      <c r="K403" s="50">
        <v>224</v>
      </c>
      <c r="L403" s="50">
        <v>219</v>
      </c>
      <c r="M403" s="50">
        <v>219</v>
      </c>
      <c r="N403" s="50" t="s">
        <v>70</v>
      </c>
    </row>
    <row r="404" spans="1:14" ht="12.75" x14ac:dyDescent="0.15">
      <c r="A404" s="51">
        <v>402</v>
      </c>
      <c r="B404" s="50">
        <v>230</v>
      </c>
      <c r="C404" s="50">
        <v>230</v>
      </c>
      <c r="D404" s="50">
        <v>230</v>
      </c>
      <c r="E404" s="50">
        <v>230</v>
      </c>
      <c r="F404" s="50">
        <v>230</v>
      </c>
      <c r="G404" s="50">
        <v>230</v>
      </c>
      <c r="H404" s="50">
        <v>230</v>
      </c>
      <c r="I404" s="50">
        <v>230</v>
      </c>
      <c r="J404" s="50">
        <v>224</v>
      </c>
      <c r="K404" s="50">
        <v>224</v>
      </c>
      <c r="L404" s="50">
        <v>220</v>
      </c>
      <c r="M404" s="50">
        <v>220</v>
      </c>
      <c r="N404" s="50" t="s">
        <v>70</v>
      </c>
    </row>
    <row r="405" spans="1:14" ht="12.75" x14ac:dyDescent="0.15">
      <c r="A405" s="51">
        <v>403</v>
      </c>
      <c r="B405" s="50">
        <v>230</v>
      </c>
      <c r="C405" s="50">
        <v>230</v>
      </c>
      <c r="D405" s="50">
        <v>230</v>
      </c>
      <c r="E405" s="50">
        <v>230</v>
      </c>
      <c r="F405" s="50">
        <v>230</v>
      </c>
      <c r="G405" s="50">
        <v>230</v>
      </c>
      <c r="H405" s="50">
        <v>230</v>
      </c>
      <c r="I405" s="50">
        <v>230</v>
      </c>
      <c r="J405" s="50">
        <v>225</v>
      </c>
      <c r="K405" s="50">
        <v>225</v>
      </c>
      <c r="L405" s="50">
        <v>220</v>
      </c>
      <c r="M405" s="50">
        <v>220</v>
      </c>
      <c r="N405" s="50" t="s">
        <v>70</v>
      </c>
    </row>
    <row r="406" spans="1:14" ht="12.75" x14ac:dyDescent="0.15">
      <c r="A406" s="51">
        <v>404</v>
      </c>
      <c r="B406" s="50">
        <v>230</v>
      </c>
      <c r="C406" s="50">
        <v>230</v>
      </c>
      <c r="D406" s="50">
        <v>230</v>
      </c>
      <c r="E406" s="50">
        <v>230</v>
      </c>
      <c r="F406" s="50">
        <v>230</v>
      </c>
      <c r="G406" s="50">
        <v>230</v>
      </c>
      <c r="H406" s="50">
        <v>230</v>
      </c>
      <c r="I406" s="50">
        <v>230</v>
      </c>
      <c r="J406" s="50">
        <v>225</v>
      </c>
      <c r="K406" s="50">
        <v>225</v>
      </c>
      <c r="L406" s="50">
        <v>221</v>
      </c>
      <c r="M406" s="50">
        <v>221</v>
      </c>
      <c r="N406" s="50" t="s">
        <v>70</v>
      </c>
    </row>
    <row r="407" spans="1:14" ht="12.75" x14ac:dyDescent="0.15">
      <c r="A407" s="51">
        <v>405</v>
      </c>
      <c r="B407" s="50">
        <v>230</v>
      </c>
      <c r="C407" s="50">
        <v>230</v>
      </c>
      <c r="D407" s="50">
        <v>230</v>
      </c>
      <c r="E407" s="50">
        <v>230</v>
      </c>
      <c r="F407" s="50">
        <v>230</v>
      </c>
      <c r="G407" s="50">
        <v>230</v>
      </c>
      <c r="H407" s="50">
        <v>230</v>
      </c>
      <c r="I407" s="50">
        <v>230</v>
      </c>
      <c r="J407" s="50">
        <v>226</v>
      </c>
      <c r="K407" s="50">
        <v>226</v>
      </c>
      <c r="L407" s="50">
        <v>221</v>
      </c>
      <c r="M407" s="50">
        <v>221</v>
      </c>
      <c r="N407" s="50" t="s">
        <v>70</v>
      </c>
    </row>
    <row r="408" spans="1:14" ht="12.75" x14ac:dyDescent="0.15">
      <c r="A408" s="51">
        <v>406</v>
      </c>
      <c r="B408" s="50">
        <v>230</v>
      </c>
      <c r="C408" s="50">
        <v>230</v>
      </c>
      <c r="D408" s="50">
        <v>230</v>
      </c>
      <c r="E408" s="50">
        <v>230</v>
      </c>
      <c r="F408" s="50">
        <v>230</v>
      </c>
      <c r="G408" s="50">
        <v>230</v>
      </c>
      <c r="H408" s="50">
        <v>230</v>
      </c>
      <c r="I408" s="50">
        <v>230</v>
      </c>
      <c r="J408" s="50">
        <v>226</v>
      </c>
      <c r="K408" s="50">
        <v>226</v>
      </c>
      <c r="L408" s="50">
        <v>222</v>
      </c>
      <c r="M408" s="50">
        <v>222</v>
      </c>
      <c r="N408" s="50" t="s">
        <v>70</v>
      </c>
    </row>
    <row r="409" spans="1:14" ht="12.75" x14ac:dyDescent="0.15">
      <c r="A409" s="51">
        <v>407</v>
      </c>
      <c r="B409" s="50">
        <v>230</v>
      </c>
      <c r="C409" s="50">
        <v>230</v>
      </c>
      <c r="D409" s="50">
        <v>230</v>
      </c>
      <c r="E409" s="50">
        <v>230</v>
      </c>
      <c r="F409" s="50">
        <v>230</v>
      </c>
      <c r="G409" s="50">
        <v>230</v>
      </c>
      <c r="H409" s="50">
        <v>230</v>
      </c>
      <c r="I409" s="50">
        <v>230</v>
      </c>
      <c r="J409" s="50">
        <v>227</v>
      </c>
      <c r="K409" s="50">
        <v>227</v>
      </c>
      <c r="L409" s="50">
        <v>222</v>
      </c>
      <c r="M409" s="50">
        <v>223</v>
      </c>
      <c r="N409" s="50" t="s">
        <v>70</v>
      </c>
    </row>
    <row r="410" spans="1:14" ht="12.75" x14ac:dyDescent="0.15">
      <c r="A410" s="51">
        <v>408</v>
      </c>
      <c r="B410" s="50">
        <v>230</v>
      </c>
      <c r="C410" s="50">
        <v>230</v>
      </c>
      <c r="D410" s="50">
        <v>230</v>
      </c>
      <c r="E410" s="50">
        <v>230</v>
      </c>
      <c r="F410" s="50">
        <v>230</v>
      </c>
      <c r="G410" s="50">
        <v>230</v>
      </c>
      <c r="H410" s="50">
        <v>230</v>
      </c>
      <c r="I410" s="50">
        <v>230</v>
      </c>
      <c r="J410" s="50">
        <v>227</v>
      </c>
      <c r="K410" s="50">
        <v>227</v>
      </c>
      <c r="L410" s="50">
        <v>223</v>
      </c>
      <c r="M410" s="50">
        <v>223</v>
      </c>
      <c r="N410" s="50" t="s">
        <v>70</v>
      </c>
    </row>
    <row r="411" spans="1:14" ht="12.75" x14ac:dyDescent="0.15">
      <c r="A411" s="51">
        <v>409</v>
      </c>
      <c r="B411" s="50">
        <v>230</v>
      </c>
      <c r="C411" s="50">
        <v>230</v>
      </c>
      <c r="D411" s="50">
        <v>230</v>
      </c>
      <c r="E411" s="50">
        <v>230</v>
      </c>
      <c r="F411" s="50">
        <v>230</v>
      </c>
      <c r="G411" s="50">
        <v>230</v>
      </c>
      <c r="H411" s="50">
        <v>230</v>
      </c>
      <c r="I411" s="50">
        <v>230</v>
      </c>
      <c r="J411" s="50">
        <v>228</v>
      </c>
      <c r="K411" s="50">
        <v>228</v>
      </c>
      <c r="L411" s="50">
        <v>224</v>
      </c>
      <c r="M411" s="50">
        <v>224</v>
      </c>
      <c r="N411" s="50" t="s">
        <v>70</v>
      </c>
    </row>
    <row r="412" spans="1:14" ht="12.75" x14ac:dyDescent="0.15">
      <c r="A412" s="51">
        <v>410</v>
      </c>
      <c r="B412" s="50">
        <v>230</v>
      </c>
      <c r="C412" s="50">
        <v>230</v>
      </c>
      <c r="D412" s="50">
        <v>230</v>
      </c>
      <c r="E412" s="50">
        <v>230</v>
      </c>
      <c r="F412" s="50">
        <v>230</v>
      </c>
      <c r="G412" s="50">
        <v>230</v>
      </c>
      <c r="H412" s="50">
        <v>230</v>
      </c>
      <c r="I412" s="50">
        <v>230</v>
      </c>
      <c r="J412" s="50">
        <v>228</v>
      </c>
      <c r="K412" s="50">
        <v>228</v>
      </c>
      <c r="L412" s="50">
        <v>224</v>
      </c>
      <c r="M412" s="50">
        <v>224</v>
      </c>
      <c r="N412" s="50" t="s">
        <v>70</v>
      </c>
    </row>
    <row r="413" spans="1:14" ht="12.75" x14ac:dyDescent="0.15">
      <c r="A413" s="51">
        <v>411</v>
      </c>
      <c r="B413" s="50">
        <v>230</v>
      </c>
      <c r="C413" s="50">
        <v>230</v>
      </c>
      <c r="D413" s="50">
        <v>230</v>
      </c>
      <c r="E413" s="50">
        <v>230</v>
      </c>
      <c r="F413" s="50">
        <v>230</v>
      </c>
      <c r="G413" s="50">
        <v>230</v>
      </c>
      <c r="H413" s="50">
        <v>230</v>
      </c>
      <c r="I413" s="50">
        <v>230</v>
      </c>
      <c r="J413" s="50">
        <v>229</v>
      </c>
      <c r="K413" s="50">
        <v>229</v>
      </c>
      <c r="L413" s="50">
        <v>225</v>
      </c>
      <c r="M413" s="50">
        <v>225</v>
      </c>
      <c r="N413" s="50" t="s">
        <v>70</v>
      </c>
    </row>
    <row r="414" spans="1:14" ht="12.75" x14ac:dyDescent="0.15">
      <c r="A414" s="51">
        <v>412</v>
      </c>
      <c r="B414" s="50">
        <v>230</v>
      </c>
      <c r="C414" s="50">
        <v>230</v>
      </c>
      <c r="D414" s="50">
        <v>230</v>
      </c>
      <c r="E414" s="50">
        <v>230</v>
      </c>
      <c r="F414" s="50">
        <v>230</v>
      </c>
      <c r="G414" s="50">
        <v>230</v>
      </c>
      <c r="H414" s="50">
        <v>230</v>
      </c>
      <c r="I414" s="50">
        <v>230</v>
      </c>
      <c r="J414" s="50">
        <v>229</v>
      </c>
      <c r="K414" s="50">
        <v>229</v>
      </c>
      <c r="L414" s="50">
        <v>225</v>
      </c>
      <c r="M414" s="50">
        <v>225</v>
      </c>
      <c r="N414" s="50" t="s">
        <v>70</v>
      </c>
    </row>
    <row r="415" spans="1:14" ht="12.75" x14ac:dyDescent="0.15">
      <c r="A415" s="51">
        <v>413</v>
      </c>
      <c r="B415" s="50">
        <v>230</v>
      </c>
      <c r="C415" s="50">
        <v>230</v>
      </c>
      <c r="D415" s="50">
        <v>230</v>
      </c>
      <c r="E415" s="50">
        <v>230</v>
      </c>
      <c r="F415" s="50">
        <v>230</v>
      </c>
      <c r="G415" s="50">
        <v>230</v>
      </c>
      <c r="H415" s="50">
        <v>230</v>
      </c>
      <c r="I415" s="50">
        <v>230</v>
      </c>
      <c r="J415" s="50">
        <v>229</v>
      </c>
      <c r="K415" s="50">
        <v>230</v>
      </c>
      <c r="L415" s="50">
        <v>226</v>
      </c>
      <c r="M415" s="50">
        <v>226</v>
      </c>
      <c r="N415" s="50" t="s">
        <v>70</v>
      </c>
    </row>
    <row r="416" spans="1:14" ht="12.75" x14ac:dyDescent="0.15">
      <c r="A416" s="51">
        <v>414</v>
      </c>
      <c r="B416" s="50">
        <v>230</v>
      </c>
      <c r="C416" s="50">
        <v>230</v>
      </c>
      <c r="D416" s="50">
        <v>230</v>
      </c>
      <c r="E416" s="50">
        <v>230</v>
      </c>
      <c r="F416" s="50">
        <v>230</v>
      </c>
      <c r="G416" s="50">
        <v>230</v>
      </c>
      <c r="H416" s="50">
        <v>230</v>
      </c>
      <c r="I416" s="50">
        <v>230</v>
      </c>
      <c r="J416" s="50">
        <v>230</v>
      </c>
      <c r="K416" s="50">
        <v>230</v>
      </c>
      <c r="L416" s="50">
        <v>226</v>
      </c>
      <c r="M416" s="50">
        <v>227</v>
      </c>
      <c r="N416" s="50" t="s">
        <v>70</v>
      </c>
    </row>
    <row r="417" spans="1:14" ht="12.75" x14ac:dyDescent="0.15">
      <c r="A417" s="51">
        <v>415</v>
      </c>
      <c r="B417" s="50">
        <v>230</v>
      </c>
      <c r="C417" s="50">
        <v>230</v>
      </c>
      <c r="D417" s="50">
        <v>230</v>
      </c>
      <c r="E417" s="50">
        <v>230</v>
      </c>
      <c r="F417" s="50">
        <v>230</v>
      </c>
      <c r="G417" s="50">
        <v>230</v>
      </c>
      <c r="H417" s="50">
        <v>230</v>
      </c>
      <c r="I417" s="50">
        <v>230</v>
      </c>
      <c r="J417" s="50">
        <v>230</v>
      </c>
      <c r="K417" s="50">
        <v>230</v>
      </c>
      <c r="L417" s="50">
        <v>227</v>
      </c>
      <c r="M417" s="50">
        <v>227</v>
      </c>
      <c r="N417" s="50" t="s">
        <v>70</v>
      </c>
    </row>
    <row r="418" spans="1:14" ht="12.75" x14ac:dyDescent="0.15">
      <c r="A418" s="51">
        <v>416</v>
      </c>
      <c r="B418" s="50">
        <v>230</v>
      </c>
      <c r="C418" s="50">
        <v>230</v>
      </c>
      <c r="D418" s="50">
        <v>230</v>
      </c>
      <c r="E418" s="50">
        <v>230</v>
      </c>
      <c r="F418" s="50">
        <v>230</v>
      </c>
      <c r="G418" s="50">
        <v>230</v>
      </c>
      <c r="H418" s="50">
        <v>230</v>
      </c>
      <c r="I418" s="50">
        <v>230</v>
      </c>
      <c r="J418" s="50">
        <v>230</v>
      </c>
      <c r="K418" s="50">
        <v>230</v>
      </c>
      <c r="L418" s="50">
        <v>227</v>
      </c>
      <c r="M418" s="50">
        <v>228</v>
      </c>
      <c r="N418" s="50" t="s">
        <v>70</v>
      </c>
    </row>
    <row r="419" spans="1:14" ht="12.75" x14ac:dyDescent="0.15">
      <c r="A419" s="51">
        <v>417</v>
      </c>
      <c r="B419" s="50">
        <v>230</v>
      </c>
      <c r="C419" s="50">
        <v>230</v>
      </c>
      <c r="D419" s="50">
        <v>230</v>
      </c>
      <c r="E419" s="50">
        <v>230</v>
      </c>
      <c r="F419" s="50">
        <v>230</v>
      </c>
      <c r="G419" s="50">
        <v>230</v>
      </c>
      <c r="H419" s="50">
        <v>230</v>
      </c>
      <c r="I419" s="50">
        <v>230</v>
      </c>
      <c r="J419" s="50">
        <v>230</v>
      </c>
      <c r="K419" s="50">
        <v>230</v>
      </c>
      <c r="L419" s="50">
        <v>228</v>
      </c>
      <c r="M419" s="50">
        <v>228</v>
      </c>
      <c r="N419" s="50" t="s">
        <v>70</v>
      </c>
    </row>
    <row r="420" spans="1:14" ht="12.75" x14ac:dyDescent="0.15">
      <c r="A420" s="51">
        <v>418</v>
      </c>
      <c r="B420" s="50">
        <v>230</v>
      </c>
      <c r="C420" s="50">
        <v>230</v>
      </c>
      <c r="D420" s="50">
        <v>230</v>
      </c>
      <c r="E420" s="50">
        <v>230</v>
      </c>
      <c r="F420" s="50">
        <v>230</v>
      </c>
      <c r="G420" s="50">
        <v>230</v>
      </c>
      <c r="H420" s="50">
        <v>230</v>
      </c>
      <c r="I420" s="50">
        <v>230</v>
      </c>
      <c r="J420" s="50">
        <v>230</v>
      </c>
      <c r="K420" s="50">
        <v>230</v>
      </c>
      <c r="L420" s="50">
        <v>228</v>
      </c>
      <c r="M420" s="50">
        <v>229</v>
      </c>
      <c r="N420" s="50" t="s">
        <v>70</v>
      </c>
    </row>
    <row r="421" spans="1:14" ht="12.75" x14ac:dyDescent="0.15">
      <c r="A421" s="51">
        <v>419</v>
      </c>
      <c r="B421" s="50">
        <v>230</v>
      </c>
      <c r="C421" s="50">
        <v>230</v>
      </c>
      <c r="D421" s="50">
        <v>230</v>
      </c>
      <c r="E421" s="50">
        <v>230</v>
      </c>
      <c r="F421" s="50">
        <v>230</v>
      </c>
      <c r="G421" s="50">
        <v>230</v>
      </c>
      <c r="H421" s="50">
        <v>230</v>
      </c>
      <c r="I421" s="50">
        <v>230</v>
      </c>
      <c r="J421" s="50">
        <v>230</v>
      </c>
      <c r="K421" s="50">
        <v>230</v>
      </c>
      <c r="L421" s="50">
        <v>229</v>
      </c>
      <c r="M421" s="50">
        <v>229</v>
      </c>
      <c r="N421" s="50" t="s">
        <v>70</v>
      </c>
    </row>
    <row r="422" spans="1:14" ht="12.75" x14ac:dyDescent="0.15">
      <c r="A422" s="51">
        <v>420</v>
      </c>
      <c r="B422" s="50">
        <v>230</v>
      </c>
      <c r="C422" s="50">
        <v>230</v>
      </c>
      <c r="D422" s="50">
        <v>230</v>
      </c>
      <c r="E422" s="50">
        <v>230</v>
      </c>
      <c r="F422" s="50">
        <v>230</v>
      </c>
      <c r="G422" s="50">
        <v>230</v>
      </c>
      <c r="H422" s="50">
        <v>230</v>
      </c>
      <c r="I422" s="50">
        <v>230</v>
      </c>
      <c r="J422" s="50">
        <v>230</v>
      </c>
      <c r="K422" s="50">
        <v>230</v>
      </c>
      <c r="L422" s="50">
        <v>229</v>
      </c>
      <c r="M422" s="50">
        <v>230</v>
      </c>
      <c r="N422" s="50" t="s">
        <v>70</v>
      </c>
    </row>
    <row r="423" spans="1:14" ht="12.75" x14ac:dyDescent="0.15">
      <c r="A423" s="51">
        <v>421</v>
      </c>
      <c r="B423" s="50">
        <v>230</v>
      </c>
      <c r="C423" s="50">
        <v>230</v>
      </c>
      <c r="D423" s="50">
        <v>230</v>
      </c>
      <c r="E423" s="50">
        <v>230</v>
      </c>
      <c r="F423" s="50">
        <v>230</v>
      </c>
      <c r="G423" s="50">
        <v>230</v>
      </c>
      <c r="H423" s="50">
        <v>230</v>
      </c>
      <c r="I423" s="50">
        <v>230</v>
      </c>
      <c r="J423" s="50">
        <v>230</v>
      </c>
      <c r="K423" s="50">
        <v>230</v>
      </c>
      <c r="L423" s="50">
        <v>230</v>
      </c>
      <c r="M423" s="50">
        <v>230</v>
      </c>
      <c r="N423" s="50" t="s">
        <v>70</v>
      </c>
    </row>
    <row r="424" spans="1:14" ht="12.75" x14ac:dyDescent="0.15">
      <c r="A424" s="51">
        <v>422</v>
      </c>
      <c r="B424" s="50">
        <v>230</v>
      </c>
      <c r="C424" s="50">
        <v>230</v>
      </c>
      <c r="D424" s="50">
        <v>230</v>
      </c>
      <c r="E424" s="50">
        <v>230</v>
      </c>
      <c r="F424" s="50">
        <v>230</v>
      </c>
      <c r="G424" s="50">
        <v>230</v>
      </c>
      <c r="H424" s="50">
        <v>230</v>
      </c>
      <c r="I424" s="50">
        <v>230</v>
      </c>
      <c r="J424" s="50">
        <v>230</v>
      </c>
      <c r="K424" s="50">
        <v>230</v>
      </c>
      <c r="L424" s="50">
        <v>230</v>
      </c>
      <c r="M424" s="50">
        <v>230</v>
      </c>
      <c r="N424" s="50" t="s">
        <v>70</v>
      </c>
    </row>
    <row r="425" spans="1:14" ht="12.75" x14ac:dyDescent="0.15">
      <c r="A425" s="51">
        <v>423</v>
      </c>
      <c r="B425" s="50">
        <v>230</v>
      </c>
      <c r="C425" s="50">
        <v>230</v>
      </c>
      <c r="D425" s="50">
        <v>230</v>
      </c>
      <c r="E425" s="50">
        <v>230</v>
      </c>
      <c r="F425" s="50">
        <v>230</v>
      </c>
      <c r="G425" s="50">
        <v>230</v>
      </c>
      <c r="H425" s="50">
        <v>230</v>
      </c>
      <c r="I425" s="50">
        <v>230</v>
      </c>
      <c r="J425" s="50">
        <v>230</v>
      </c>
      <c r="K425" s="50">
        <v>230</v>
      </c>
      <c r="L425" s="50">
        <v>230</v>
      </c>
      <c r="M425" s="50">
        <v>230</v>
      </c>
      <c r="N425" s="50" t="s">
        <v>70</v>
      </c>
    </row>
    <row r="426" spans="1:14" ht="12.75" x14ac:dyDescent="0.15">
      <c r="A426" s="51">
        <v>424</v>
      </c>
      <c r="B426" s="50">
        <v>230</v>
      </c>
      <c r="C426" s="50">
        <v>230</v>
      </c>
      <c r="D426" s="50">
        <v>230</v>
      </c>
      <c r="E426" s="50">
        <v>230</v>
      </c>
      <c r="F426" s="50">
        <v>230</v>
      </c>
      <c r="G426" s="50">
        <v>230</v>
      </c>
      <c r="H426" s="50">
        <v>230</v>
      </c>
      <c r="I426" s="50">
        <v>230</v>
      </c>
      <c r="J426" s="50">
        <v>230</v>
      </c>
      <c r="K426" s="50">
        <v>230</v>
      </c>
      <c r="L426" s="50">
        <v>230</v>
      </c>
      <c r="M426" s="50">
        <v>230</v>
      </c>
      <c r="N426" s="50" t="s">
        <v>70</v>
      </c>
    </row>
    <row r="427" spans="1:14" ht="12.75" x14ac:dyDescent="0.15">
      <c r="A427" s="51">
        <v>425</v>
      </c>
      <c r="B427" s="50">
        <v>230</v>
      </c>
      <c r="C427" s="50">
        <v>230</v>
      </c>
      <c r="D427" s="50">
        <v>230</v>
      </c>
      <c r="E427" s="50">
        <v>230</v>
      </c>
      <c r="F427" s="50">
        <v>230</v>
      </c>
      <c r="G427" s="50">
        <v>230</v>
      </c>
      <c r="H427" s="50">
        <v>230</v>
      </c>
      <c r="I427" s="50">
        <v>230</v>
      </c>
      <c r="J427" s="50">
        <v>230</v>
      </c>
      <c r="K427" s="50">
        <v>230</v>
      </c>
      <c r="L427" s="50">
        <v>230</v>
      </c>
      <c r="M427" s="50">
        <v>230</v>
      </c>
      <c r="N427" s="50" t="s">
        <v>70</v>
      </c>
    </row>
    <row r="428" spans="1:14" ht="12.75" x14ac:dyDescent="0.15">
      <c r="A428" s="51">
        <v>426</v>
      </c>
      <c r="B428" s="50">
        <v>230</v>
      </c>
      <c r="C428" s="50">
        <v>230</v>
      </c>
      <c r="D428" s="50">
        <v>230</v>
      </c>
      <c r="E428" s="50">
        <v>230</v>
      </c>
      <c r="F428" s="50">
        <v>230</v>
      </c>
      <c r="G428" s="50">
        <v>230</v>
      </c>
      <c r="H428" s="50">
        <v>230</v>
      </c>
      <c r="I428" s="50">
        <v>230</v>
      </c>
      <c r="J428" s="50">
        <v>230</v>
      </c>
      <c r="K428" s="50">
        <v>230</v>
      </c>
      <c r="L428" s="50">
        <v>230</v>
      </c>
      <c r="M428" s="50">
        <v>230</v>
      </c>
      <c r="N428" s="50" t="s">
        <v>70</v>
      </c>
    </row>
    <row r="429" spans="1:14" ht="12.75" x14ac:dyDescent="0.15">
      <c r="A429" s="51">
        <v>427</v>
      </c>
      <c r="B429" s="50">
        <v>230</v>
      </c>
      <c r="C429" s="50">
        <v>230</v>
      </c>
      <c r="D429" s="50">
        <v>230</v>
      </c>
      <c r="E429" s="50">
        <v>230</v>
      </c>
      <c r="F429" s="50">
        <v>230</v>
      </c>
      <c r="G429" s="50">
        <v>230</v>
      </c>
      <c r="H429" s="50">
        <v>230</v>
      </c>
      <c r="I429" s="50">
        <v>230</v>
      </c>
      <c r="J429" s="50">
        <v>230</v>
      </c>
      <c r="K429" s="50">
        <v>230</v>
      </c>
      <c r="L429" s="50">
        <v>230</v>
      </c>
      <c r="M429" s="50">
        <v>230</v>
      </c>
      <c r="N429" s="50" t="s">
        <v>70</v>
      </c>
    </row>
    <row r="430" spans="1:14" ht="12.75" x14ac:dyDescent="0.15">
      <c r="A430" s="51">
        <v>428</v>
      </c>
      <c r="B430" s="50">
        <v>230</v>
      </c>
      <c r="C430" s="50">
        <v>230</v>
      </c>
      <c r="D430" s="50">
        <v>230</v>
      </c>
      <c r="E430" s="50">
        <v>230</v>
      </c>
      <c r="F430" s="50">
        <v>230</v>
      </c>
      <c r="G430" s="50">
        <v>230</v>
      </c>
      <c r="H430" s="50">
        <v>230</v>
      </c>
      <c r="I430" s="50">
        <v>230</v>
      </c>
      <c r="J430" s="50">
        <v>230</v>
      </c>
      <c r="K430" s="50">
        <v>230</v>
      </c>
      <c r="L430" s="50">
        <v>230</v>
      </c>
      <c r="M430" s="50">
        <v>230</v>
      </c>
      <c r="N430" s="50" t="s">
        <v>70</v>
      </c>
    </row>
    <row r="431" spans="1:14" ht="12.75" x14ac:dyDescent="0.15">
      <c r="A431" s="51">
        <v>429</v>
      </c>
      <c r="B431" s="50">
        <v>230</v>
      </c>
      <c r="C431" s="50">
        <v>230</v>
      </c>
      <c r="D431" s="50">
        <v>230</v>
      </c>
      <c r="E431" s="50">
        <v>230</v>
      </c>
      <c r="F431" s="50">
        <v>230</v>
      </c>
      <c r="G431" s="50">
        <v>230</v>
      </c>
      <c r="H431" s="50">
        <v>230</v>
      </c>
      <c r="I431" s="50">
        <v>230</v>
      </c>
      <c r="J431" s="50">
        <v>230</v>
      </c>
      <c r="K431" s="50">
        <v>230</v>
      </c>
      <c r="L431" s="50">
        <v>230</v>
      </c>
      <c r="M431" s="50">
        <v>230</v>
      </c>
      <c r="N431" s="50" t="s">
        <v>70</v>
      </c>
    </row>
    <row r="432" spans="1:14" ht="12.75" x14ac:dyDescent="0.15">
      <c r="A432" s="51">
        <v>430</v>
      </c>
      <c r="B432" s="50">
        <v>230</v>
      </c>
      <c r="C432" s="50">
        <v>230</v>
      </c>
      <c r="D432" s="50">
        <v>230</v>
      </c>
      <c r="E432" s="50">
        <v>230</v>
      </c>
      <c r="F432" s="50">
        <v>230</v>
      </c>
      <c r="G432" s="50">
        <v>230</v>
      </c>
      <c r="H432" s="50">
        <v>230</v>
      </c>
      <c r="I432" s="50">
        <v>230</v>
      </c>
      <c r="J432" s="50">
        <v>230</v>
      </c>
      <c r="K432" s="50">
        <v>230</v>
      </c>
      <c r="L432" s="50">
        <v>230</v>
      </c>
      <c r="M432" s="50">
        <v>230</v>
      </c>
      <c r="N432" s="50" t="s">
        <v>70</v>
      </c>
    </row>
    <row r="433" spans="1:14" ht="12.75" x14ac:dyDescent="0.15">
      <c r="A433" s="51">
        <v>431</v>
      </c>
      <c r="B433" s="50">
        <v>230</v>
      </c>
      <c r="C433" s="50">
        <v>230</v>
      </c>
      <c r="D433" s="50">
        <v>230</v>
      </c>
      <c r="E433" s="50">
        <v>230</v>
      </c>
      <c r="F433" s="50">
        <v>230</v>
      </c>
      <c r="G433" s="50">
        <v>230</v>
      </c>
      <c r="H433" s="50">
        <v>230</v>
      </c>
      <c r="I433" s="50">
        <v>230</v>
      </c>
      <c r="J433" s="50">
        <v>230</v>
      </c>
      <c r="K433" s="50">
        <v>230</v>
      </c>
      <c r="L433" s="50">
        <v>230</v>
      </c>
      <c r="M433" s="50">
        <v>230</v>
      </c>
      <c r="N433" s="50" t="s">
        <v>70</v>
      </c>
    </row>
    <row r="434" spans="1:14" ht="12.75" x14ac:dyDescent="0.15">
      <c r="A434" s="51">
        <v>432</v>
      </c>
      <c r="B434" s="50">
        <v>230</v>
      </c>
      <c r="C434" s="50">
        <v>230</v>
      </c>
      <c r="D434" s="50">
        <v>230</v>
      </c>
      <c r="E434" s="50">
        <v>230</v>
      </c>
      <c r="F434" s="50">
        <v>230</v>
      </c>
      <c r="G434" s="50">
        <v>230</v>
      </c>
      <c r="H434" s="50">
        <v>230</v>
      </c>
      <c r="I434" s="50">
        <v>230</v>
      </c>
      <c r="J434" s="50">
        <v>230</v>
      </c>
      <c r="K434" s="50">
        <v>230</v>
      </c>
      <c r="L434" s="50">
        <v>230</v>
      </c>
      <c r="M434" s="50">
        <v>230</v>
      </c>
      <c r="N434" s="50" t="s">
        <v>70</v>
      </c>
    </row>
    <row r="435" spans="1:14" ht="12.75" x14ac:dyDescent="0.15">
      <c r="A435" s="51">
        <v>433</v>
      </c>
      <c r="B435" s="50">
        <v>230</v>
      </c>
      <c r="C435" s="50">
        <v>230</v>
      </c>
      <c r="D435" s="50">
        <v>230</v>
      </c>
      <c r="E435" s="50">
        <v>230</v>
      </c>
      <c r="F435" s="50">
        <v>230</v>
      </c>
      <c r="G435" s="50">
        <v>230</v>
      </c>
      <c r="H435" s="50">
        <v>230</v>
      </c>
      <c r="I435" s="50">
        <v>230</v>
      </c>
      <c r="J435" s="50">
        <v>230</v>
      </c>
      <c r="K435" s="50">
        <v>230</v>
      </c>
      <c r="L435" s="50">
        <v>230</v>
      </c>
      <c r="M435" s="50">
        <v>230</v>
      </c>
      <c r="N435" s="50" t="s">
        <v>70</v>
      </c>
    </row>
    <row r="436" spans="1:14" ht="12.75" x14ac:dyDescent="0.15">
      <c r="A436" s="51">
        <v>434</v>
      </c>
      <c r="B436" s="50">
        <v>230</v>
      </c>
      <c r="C436" s="50">
        <v>230</v>
      </c>
      <c r="D436" s="50">
        <v>230</v>
      </c>
      <c r="E436" s="50">
        <v>230</v>
      </c>
      <c r="F436" s="50">
        <v>230</v>
      </c>
      <c r="G436" s="50">
        <v>230</v>
      </c>
      <c r="H436" s="50">
        <v>230</v>
      </c>
      <c r="I436" s="50">
        <v>230</v>
      </c>
      <c r="J436" s="50">
        <v>230</v>
      </c>
      <c r="K436" s="50">
        <v>230</v>
      </c>
      <c r="L436" s="50">
        <v>230</v>
      </c>
      <c r="M436" s="50">
        <v>230</v>
      </c>
      <c r="N436" s="50" t="s">
        <v>70</v>
      </c>
    </row>
    <row r="437" spans="1:14" ht="12.75" x14ac:dyDescent="0.15">
      <c r="A437" s="51">
        <v>435</v>
      </c>
      <c r="B437" s="50">
        <v>230</v>
      </c>
      <c r="C437" s="50">
        <v>230</v>
      </c>
      <c r="D437" s="50">
        <v>230</v>
      </c>
      <c r="E437" s="50">
        <v>230</v>
      </c>
      <c r="F437" s="50">
        <v>230</v>
      </c>
      <c r="G437" s="50">
        <v>230</v>
      </c>
      <c r="H437" s="50">
        <v>230</v>
      </c>
      <c r="I437" s="50">
        <v>230</v>
      </c>
      <c r="J437" s="50">
        <v>230</v>
      </c>
      <c r="K437" s="50">
        <v>230</v>
      </c>
      <c r="L437" s="50">
        <v>230</v>
      </c>
      <c r="M437" s="50">
        <v>230</v>
      </c>
      <c r="N437" s="50" t="s">
        <v>70</v>
      </c>
    </row>
    <row r="438" spans="1:14" ht="12.75" x14ac:dyDescent="0.15">
      <c r="A438" s="51">
        <v>436</v>
      </c>
      <c r="B438" s="50">
        <v>230</v>
      </c>
      <c r="C438" s="50">
        <v>230</v>
      </c>
      <c r="D438" s="50">
        <v>230</v>
      </c>
      <c r="E438" s="50">
        <v>230</v>
      </c>
      <c r="F438" s="50">
        <v>230</v>
      </c>
      <c r="G438" s="50">
        <v>230</v>
      </c>
      <c r="H438" s="50">
        <v>230</v>
      </c>
      <c r="I438" s="50">
        <v>230</v>
      </c>
      <c r="J438" s="50">
        <v>230</v>
      </c>
      <c r="K438" s="50">
        <v>230</v>
      </c>
      <c r="L438" s="50">
        <v>230</v>
      </c>
      <c r="M438" s="50">
        <v>230</v>
      </c>
      <c r="N438" s="50" t="s">
        <v>70</v>
      </c>
    </row>
    <row r="439" spans="1:14" ht="12.75" x14ac:dyDescent="0.15">
      <c r="A439" s="51">
        <v>437</v>
      </c>
      <c r="B439" s="50">
        <v>230</v>
      </c>
      <c r="C439" s="50">
        <v>230</v>
      </c>
      <c r="D439" s="50">
        <v>230</v>
      </c>
      <c r="E439" s="50">
        <v>230</v>
      </c>
      <c r="F439" s="50">
        <v>230</v>
      </c>
      <c r="G439" s="50">
        <v>230</v>
      </c>
      <c r="H439" s="50">
        <v>230</v>
      </c>
      <c r="I439" s="50">
        <v>230</v>
      </c>
      <c r="J439" s="50">
        <v>230</v>
      </c>
      <c r="K439" s="50">
        <v>230</v>
      </c>
      <c r="L439" s="50">
        <v>230</v>
      </c>
      <c r="M439" s="50">
        <v>230</v>
      </c>
      <c r="N439" s="50" t="s">
        <v>70</v>
      </c>
    </row>
    <row r="440" spans="1:14" ht="12.75" x14ac:dyDescent="0.15">
      <c r="A440" s="51">
        <v>438</v>
      </c>
      <c r="B440" s="50">
        <v>230</v>
      </c>
      <c r="C440" s="50">
        <v>230</v>
      </c>
      <c r="D440" s="50">
        <v>230</v>
      </c>
      <c r="E440" s="50">
        <v>230</v>
      </c>
      <c r="F440" s="50">
        <v>230</v>
      </c>
      <c r="G440" s="50">
        <v>230</v>
      </c>
      <c r="H440" s="50">
        <v>230</v>
      </c>
      <c r="I440" s="50">
        <v>230</v>
      </c>
      <c r="J440" s="50">
        <v>230</v>
      </c>
      <c r="K440" s="50">
        <v>230</v>
      </c>
      <c r="L440" s="50">
        <v>230</v>
      </c>
      <c r="M440" s="50">
        <v>230</v>
      </c>
      <c r="N440" s="50" t="s">
        <v>70</v>
      </c>
    </row>
    <row r="441" spans="1:14" ht="12.75" x14ac:dyDescent="0.15">
      <c r="A441" s="51">
        <v>439</v>
      </c>
      <c r="B441" s="50">
        <v>230</v>
      </c>
      <c r="C441" s="50">
        <v>230</v>
      </c>
      <c r="D441" s="50">
        <v>230</v>
      </c>
      <c r="E441" s="50">
        <v>230</v>
      </c>
      <c r="F441" s="50">
        <v>230</v>
      </c>
      <c r="G441" s="50">
        <v>230</v>
      </c>
      <c r="H441" s="50">
        <v>230</v>
      </c>
      <c r="I441" s="50">
        <v>230</v>
      </c>
      <c r="J441" s="50">
        <v>230</v>
      </c>
      <c r="K441" s="50">
        <v>230</v>
      </c>
      <c r="L441" s="50">
        <v>230</v>
      </c>
      <c r="M441" s="50">
        <v>230</v>
      </c>
      <c r="N441" s="50" t="s">
        <v>70</v>
      </c>
    </row>
    <row r="442" spans="1:14" ht="12.75" x14ac:dyDescent="0.15">
      <c r="A442" s="51">
        <v>440</v>
      </c>
      <c r="B442" s="50">
        <v>230</v>
      </c>
      <c r="C442" s="50">
        <v>230</v>
      </c>
      <c r="D442" s="50">
        <v>230</v>
      </c>
      <c r="E442" s="50">
        <v>230</v>
      </c>
      <c r="F442" s="50">
        <v>230</v>
      </c>
      <c r="G442" s="50">
        <v>230</v>
      </c>
      <c r="H442" s="50">
        <v>230</v>
      </c>
      <c r="I442" s="50">
        <v>230</v>
      </c>
      <c r="J442" s="50">
        <v>230</v>
      </c>
      <c r="K442" s="50">
        <v>230</v>
      </c>
      <c r="L442" s="50">
        <v>230</v>
      </c>
      <c r="M442" s="50">
        <v>230</v>
      </c>
      <c r="N442" s="50" t="s">
        <v>70</v>
      </c>
    </row>
    <row r="443" spans="1:14" ht="12.75" x14ac:dyDescent="0.15">
      <c r="A443" s="51">
        <v>441</v>
      </c>
      <c r="B443" s="50">
        <v>230</v>
      </c>
      <c r="C443" s="50">
        <v>230</v>
      </c>
      <c r="D443" s="50">
        <v>230</v>
      </c>
      <c r="E443" s="50">
        <v>230</v>
      </c>
      <c r="F443" s="50">
        <v>230</v>
      </c>
      <c r="G443" s="50">
        <v>230</v>
      </c>
      <c r="H443" s="50">
        <v>230</v>
      </c>
      <c r="I443" s="50">
        <v>230</v>
      </c>
      <c r="J443" s="50">
        <v>230</v>
      </c>
      <c r="K443" s="50">
        <v>230</v>
      </c>
      <c r="L443" s="50">
        <v>230</v>
      </c>
      <c r="M443" s="50">
        <v>230</v>
      </c>
      <c r="N443" s="50" t="s">
        <v>70</v>
      </c>
    </row>
    <row r="444" spans="1:14" ht="12.75" x14ac:dyDescent="0.15">
      <c r="A444" s="51">
        <v>442</v>
      </c>
      <c r="B444" s="50">
        <v>230</v>
      </c>
      <c r="C444" s="50">
        <v>230</v>
      </c>
      <c r="D444" s="50">
        <v>230</v>
      </c>
      <c r="E444" s="50">
        <v>230</v>
      </c>
      <c r="F444" s="50">
        <v>230</v>
      </c>
      <c r="G444" s="50">
        <v>230</v>
      </c>
      <c r="H444" s="50">
        <v>230</v>
      </c>
      <c r="I444" s="50">
        <v>230</v>
      </c>
      <c r="J444" s="50">
        <v>230</v>
      </c>
      <c r="K444" s="50">
        <v>230</v>
      </c>
      <c r="L444" s="50">
        <v>230</v>
      </c>
      <c r="M444" s="50">
        <v>230</v>
      </c>
      <c r="N444" s="50" t="s">
        <v>70</v>
      </c>
    </row>
    <row r="445" spans="1:14" ht="12.75" x14ac:dyDescent="0.15">
      <c r="A445" s="51">
        <v>443</v>
      </c>
      <c r="B445" s="50">
        <v>230</v>
      </c>
      <c r="C445" s="50">
        <v>230</v>
      </c>
      <c r="D445" s="50">
        <v>230</v>
      </c>
      <c r="E445" s="50">
        <v>230</v>
      </c>
      <c r="F445" s="50">
        <v>230</v>
      </c>
      <c r="G445" s="50">
        <v>230</v>
      </c>
      <c r="H445" s="50">
        <v>230</v>
      </c>
      <c r="I445" s="50">
        <v>230</v>
      </c>
      <c r="J445" s="50">
        <v>230</v>
      </c>
      <c r="K445" s="50">
        <v>230</v>
      </c>
      <c r="L445" s="50">
        <v>230</v>
      </c>
      <c r="M445" s="50">
        <v>230</v>
      </c>
      <c r="N445" s="50" t="s">
        <v>70</v>
      </c>
    </row>
    <row r="446" spans="1:14" ht="12.75" x14ac:dyDescent="0.15">
      <c r="A446" s="51">
        <v>444</v>
      </c>
      <c r="B446" s="50">
        <v>230</v>
      </c>
      <c r="C446" s="50">
        <v>230</v>
      </c>
      <c r="D446" s="50">
        <v>230</v>
      </c>
      <c r="E446" s="50">
        <v>230</v>
      </c>
      <c r="F446" s="50">
        <v>230</v>
      </c>
      <c r="G446" s="50">
        <v>230</v>
      </c>
      <c r="H446" s="50">
        <v>230</v>
      </c>
      <c r="I446" s="50">
        <v>230</v>
      </c>
      <c r="J446" s="50">
        <v>230</v>
      </c>
      <c r="K446" s="50">
        <v>230</v>
      </c>
      <c r="L446" s="50">
        <v>230</v>
      </c>
      <c r="M446" s="50">
        <v>230</v>
      </c>
      <c r="N446" s="50" t="s">
        <v>70</v>
      </c>
    </row>
    <row r="447" spans="1:14" ht="12.75" x14ac:dyDescent="0.15">
      <c r="A447" s="51">
        <v>445</v>
      </c>
      <c r="B447" s="50">
        <v>230</v>
      </c>
      <c r="C447" s="50">
        <v>230</v>
      </c>
      <c r="D447" s="50">
        <v>230</v>
      </c>
      <c r="E447" s="50">
        <v>230</v>
      </c>
      <c r="F447" s="50">
        <v>230</v>
      </c>
      <c r="G447" s="50">
        <v>230</v>
      </c>
      <c r="H447" s="50">
        <v>230</v>
      </c>
      <c r="I447" s="50">
        <v>230</v>
      </c>
      <c r="J447" s="50">
        <v>230</v>
      </c>
      <c r="K447" s="50">
        <v>230</v>
      </c>
      <c r="L447" s="50">
        <v>230</v>
      </c>
      <c r="M447" s="50">
        <v>230</v>
      </c>
      <c r="N447" s="50" t="s">
        <v>70</v>
      </c>
    </row>
    <row r="448" spans="1:14" ht="12.75" x14ac:dyDescent="0.15">
      <c r="A448" s="51">
        <v>446</v>
      </c>
      <c r="B448" s="50">
        <v>230</v>
      </c>
      <c r="C448" s="50">
        <v>230</v>
      </c>
      <c r="D448" s="50">
        <v>230</v>
      </c>
      <c r="E448" s="50">
        <v>230</v>
      </c>
      <c r="F448" s="50">
        <v>230</v>
      </c>
      <c r="G448" s="50">
        <v>230</v>
      </c>
      <c r="H448" s="50">
        <v>230</v>
      </c>
      <c r="I448" s="50">
        <v>230</v>
      </c>
      <c r="J448" s="50">
        <v>230</v>
      </c>
      <c r="K448" s="50">
        <v>230</v>
      </c>
      <c r="L448" s="50">
        <v>230</v>
      </c>
      <c r="M448" s="50">
        <v>230</v>
      </c>
      <c r="N448" s="50" t="s">
        <v>70</v>
      </c>
    </row>
    <row r="449" spans="1:14" ht="12.75" x14ac:dyDescent="0.15">
      <c r="A449" s="51">
        <v>447</v>
      </c>
      <c r="B449" s="50">
        <v>230</v>
      </c>
      <c r="C449" s="50">
        <v>230</v>
      </c>
      <c r="D449" s="50">
        <v>230</v>
      </c>
      <c r="E449" s="50">
        <v>230</v>
      </c>
      <c r="F449" s="50">
        <v>230</v>
      </c>
      <c r="G449" s="50">
        <v>230</v>
      </c>
      <c r="H449" s="50">
        <v>230</v>
      </c>
      <c r="I449" s="50">
        <v>230</v>
      </c>
      <c r="J449" s="50">
        <v>230</v>
      </c>
      <c r="K449" s="50">
        <v>230</v>
      </c>
      <c r="L449" s="50">
        <v>230</v>
      </c>
      <c r="M449" s="50">
        <v>230</v>
      </c>
      <c r="N449" s="50" t="s">
        <v>70</v>
      </c>
    </row>
    <row r="450" spans="1:14" ht="12.75" x14ac:dyDescent="0.15">
      <c r="A450" s="51">
        <v>448</v>
      </c>
      <c r="B450" s="50">
        <v>230</v>
      </c>
      <c r="C450" s="50">
        <v>230</v>
      </c>
      <c r="D450" s="50">
        <v>230</v>
      </c>
      <c r="E450" s="50">
        <v>230</v>
      </c>
      <c r="F450" s="50">
        <v>230</v>
      </c>
      <c r="G450" s="50">
        <v>230</v>
      </c>
      <c r="H450" s="50">
        <v>230</v>
      </c>
      <c r="I450" s="50">
        <v>230</v>
      </c>
      <c r="J450" s="50">
        <v>230</v>
      </c>
      <c r="K450" s="50">
        <v>230</v>
      </c>
      <c r="L450" s="50">
        <v>230</v>
      </c>
      <c r="M450" s="50">
        <v>230</v>
      </c>
      <c r="N450" s="50" t="s">
        <v>70</v>
      </c>
    </row>
    <row r="451" spans="1:14" ht="12.75" x14ac:dyDescent="0.15">
      <c r="A451" s="51">
        <v>449</v>
      </c>
      <c r="B451" s="50">
        <v>230</v>
      </c>
      <c r="C451" s="50">
        <v>230</v>
      </c>
      <c r="D451" s="50">
        <v>230</v>
      </c>
      <c r="E451" s="50">
        <v>230</v>
      </c>
      <c r="F451" s="50">
        <v>230</v>
      </c>
      <c r="G451" s="50">
        <v>230</v>
      </c>
      <c r="H451" s="50">
        <v>230</v>
      </c>
      <c r="I451" s="50">
        <v>230</v>
      </c>
      <c r="J451" s="50">
        <v>230</v>
      </c>
      <c r="K451" s="50">
        <v>230</v>
      </c>
      <c r="L451" s="50">
        <v>230</v>
      </c>
      <c r="M451" s="50">
        <v>230</v>
      </c>
      <c r="N451" s="50" t="s">
        <v>70</v>
      </c>
    </row>
    <row r="452" spans="1:14" ht="12.75" x14ac:dyDescent="0.15">
      <c r="A452" s="51">
        <v>450</v>
      </c>
      <c r="B452" s="50">
        <v>230</v>
      </c>
      <c r="C452" s="50">
        <v>230</v>
      </c>
      <c r="D452" s="50">
        <v>230</v>
      </c>
      <c r="E452" s="50">
        <v>230</v>
      </c>
      <c r="F452" s="50">
        <v>230</v>
      </c>
      <c r="G452" s="50">
        <v>230</v>
      </c>
      <c r="H452" s="50">
        <v>230</v>
      </c>
      <c r="I452" s="50">
        <v>230</v>
      </c>
      <c r="J452" s="50">
        <v>230</v>
      </c>
      <c r="K452" s="50">
        <v>230</v>
      </c>
      <c r="L452" s="50">
        <v>230</v>
      </c>
      <c r="M452" s="50">
        <v>230</v>
      </c>
      <c r="N452" s="50" t="s">
        <v>70</v>
      </c>
    </row>
    <row r="453" spans="1:14" ht="12.75" x14ac:dyDescent="0.15">
      <c r="A453" s="51">
        <v>451</v>
      </c>
      <c r="B453" s="50">
        <v>230</v>
      </c>
      <c r="C453" s="50">
        <v>230</v>
      </c>
      <c r="D453" s="50">
        <v>230</v>
      </c>
      <c r="E453" s="50">
        <v>230</v>
      </c>
      <c r="F453" s="50">
        <v>230</v>
      </c>
      <c r="G453" s="50">
        <v>230</v>
      </c>
      <c r="H453" s="50">
        <v>230</v>
      </c>
      <c r="I453" s="50">
        <v>230</v>
      </c>
      <c r="J453" s="50">
        <v>230</v>
      </c>
      <c r="K453" s="50">
        <v>230</v>
      </c>
      <c r="L453" s="50">
        <v>230</v>
      </c>
      <c r="M453" s="50">
        <v>230</v>
      </c>
      <c r="N453" s="50" t="s">
        <v>70</v>
      </c>
    </row>
    <row r="454" spans="1:14" ht="12.75" x14ac:dyDescent="0.15">
      <c r="A454" s="51">
        <v>452</v>
      </c>
      <c r="B454" s="50">
        <v>230</v>
      </c>
      <c r="C454" s="50">
        <v>230</v>
      </c>
      <c r="D454" s="50">
        <v>230</v>
      </c>
      <c r="E454" s="50">
        <v>230</v>
      </c>
      <c r="F454" s="50">
        <v>230</v>
      </c>
      <c r="G454" s="50">
        <v>230</v>
      </c>
      <c r="H454" s="50">
        <v>230</v>
      </c>
      <c r="I454" s="50">
        <v>230</v>
      </c>
      <c r="J454" s="50">
        <v>230</v>
      </c>
      <c r="K454" s="50">
        <v>230</v>
      </c>
      <c r="L454" s="50">
        <v>230</v>
      </c>
      <c r="M454" s="50">
        <v>230</v>
      </c>
      <c r="N454" s="50" t="s">
        <v>70</v>
      </c>
    </row>
    <row r="455" spans="1:14" ht="12.75" x14ac:dyDescent="0.15">
      <c r="A455" s="51">
        <v>453</v>
      </c>
      <c r="B455" s="50">
        <v>230</v>
      </c>
      <c r="C455" s="50">
        <v>230</v>
      </c>
      <c r="D455" s="50">
        <v>230</v>
      </c>
      <c r="E455" s="50">
        <v>230</v>
      </c>
      <c r="F455" s="50">
        <v>230</v>
      </c>
      <c r="G455" s="50">
        <v>230</v>
      </c>
      <c r="H455" s="50">
        <v>230</v>
      </c>
      <c r="I455" s="50">
        <v>230</v>
      </c>
      <c r="J455" s="50">
        <v>230</v>
      </c>
      <c r="K455" s="50">
        <v>230</v>
      </c>
      <c r="L455" s="50">
        <v>230</v>
      </c>
      <c r="M455" s="50">
        <v>230</v>
      </c>
      <c r="N455" s="50" t="s">
        <v>70</v>
      </c>
    </row>
    <row r="456" spans="1:14" ht="12.75" x14ac:dyDescent="0.15">
      <c r="A456" s="51">
        <v>454</v>
      </c>
      <c r="B456" s="50">
        <v>230</v>
      </c>
      <c r="C456" s="50">
        <v>230</v>
      </c>
      <c r="D456" s="50">
        <v>230</v>
      </c>
      <c r="E456" s="50">
        <v>230</v>
      </c>
      <c r="F456" s="50">
        <v>230</v>
      </c>
      <c r="G456" s="50">
        <v>230</v>
      </c>
      <c r="H456" s="50">
        <v>230</v>
      </c>
      <c r="I456" s="50">
        <v>230</v>
      </c>
      <c r="J456" s="50">
        <v>230</v>
      </c>
      <c r="K456" s="50">
        <v>230</v>
      </c>
      <c r="L456" s="50">
        <v>230</v>
      </c>
      <c r="M456" s="50">
        <v>230</v>
      </c>
      <c r="N456" s="50" t="s">
        <v>70</v>
      </c>
    </row>
    <row r="457" spans="1:14" ht="12.75" x14ac:dyDescent="0.15">
      <c r="A457" s="51">
        <v>455</v>
      </c>
      <c r="B457" s="50">
        <v>230</v>
      </c>
      <c r="C457" s="50">
        <v>230</v>
      </c>
      <c r="D457" s="50">
        <v>230</v>
      </c>
      <c r="E457" s="50">
        <v>230</v>
      </c>
      <c r="F457" s="50">
        <v>230</v>
      </c>
      <c r="G457" s="50">
        <v>230</v>
      </c>
      <c r="H457" s="50">
        <v>230</v>
      </c>
      <c r="I457" s="50">
        <v>230</v>
      </c>
      <c r="J457" s="50">
        <v>230</v>
      </c>
      <c r="K457" s="50">
        <v>230</v>
      </c>
      <c r="L457" s="50">
        <v>230</v>
      </c>
      <c r="M457" s="50">
        <v>230</v>
      </c>
      <c r="N457" s="50" t="s">
        <v>70</v>
      </c>
    </row>
    <row r="458" spans="1:14" ht="12.75" x14ac:dyDescent="0.15">
      <c r="A458" s="51">
        <v>456</v>
      </c>
      <c r="B458" s="50">
        <v>230</v>
      </c>
      <c r="C458" s="50">
        <v>230</v>
      </c>
      <c r="D458" s="50">
        <v>230</v>
      </c>
      <c r="E458" s="50">
        <v>230</v>
      </c>
      <c r="F458" s="50">
        <v>230</v>
      </c>
      <c r="G458" s="50">
        <v>230</v>
      </c>
      <c r="H458" s="50">
        <v>230</v>
      </c>
      <c r="I458" s="50">
        <v>230</v>
      </c>
      <c r="J458" s="50">
        <v>230</v>
      </c>
      <c r="K458" s="50">
        <v>230</v>
      </c>
      <c r="L458" s="50">
        <v>230</v>
      </c>
      <c r="M458" s="50">
        <v>230</v>
      </c>
      <c r="N458" s="50" t="s">
        <v>70</v>
      </c>
    </row>
    <row r="459" spans="1:14" ht="12.75" x14ac:dyDescent="0.15">
      <c r="A459" s="51">
        <v>457</v>
      </c>
      <c r="B459" s="50">
        <v>230</v>
      </c>
      <c r="C459" s="50">
        <v>230</v>
      </c>
      <c r="D459" s="50">
        <v>230</v>
      </c>
      <c r="E459" s="50">
        <v>230</v>
      </c>
      <c r="F459" s="50">
        <v>230</v>
      </c>
      <c r="G459" s="50">
        <v>230</v>
      </c>
      <c r="H459" s="50">
        <v>230</v>
      </c>
      <c r="I459" s="50">
        <v>230</v>
      </c>
      <c r="J459" s="50">
        <v>230</v>
      </c>
      <c r="K459" s="50">
        <v>230</v>
      </c>
      <c r="L459" s="50">
        <v>230</v>
      </c>
      <c r="M459" s="50">
        <v>230</v>
      </c>
      <c r="N459" s="50" t="s">
        <v>70</v>
      </c>
    </row>
    <row r="460" spans="1:14" ht="12.75" x14ac:dyDescent="0.15">
      <c r="A460" s="51">
        <v>458</v>
      </c>
      <c r="B460" s="50">
        <v>230</v>
      </c>
      <c r="C460" s="50">
        <v>230</v>
      </c>
      <c r="D460" s="50">
        <v>230</v>
      </c>
      <c r="E460" s="50">
        <v>230</v>
      </c>
      <c r="F460" s="50">
        <v>230</v>
      </c>
      <c r="G460" s="50">
        <v>230</v>
      </c>
      <c r="H460" s="50">
        <v>230</v>
      </c>
      <c r="I460" s="50">
        <v>230</v>
      </c>
      <c r="J460" s="50">
        <v>230</v>
      </c>
      <c r="K460" s="50">
        <v>230</v>
      </c>
      <c r="L460" s="50">
        <v>230</v>
      </c>
      <c r="M460" s="50">
        <v>230</v>
      </c>
      <c r="N460" s="50" t="s">
        <v>70</v>
      </c>
    </row>
    <row r="461" spans="1:14" ht="12.75" x14ac:dyDescent="0.15">
      <c r="A461" s="51">
        <v>459</v>
      </c>
      <c r="B461" s="50">
        <v>230</v>
      </c>
      <c r="C461" s="50">
        <v>230</v>
      </c>
      <c r="D461" s="50">
        <v>230</v>
      </c>
      <c r="E461" s="50">
        <v>230</v>
      </c>
      <c r="F461" s="50">
        <v>230</v>
      </c>
      <c r="G461" s="50">
        <v>230</v>
      </c>
      <c r="H461" s="50">
        <v>230</v>
      </c>
      <c r="I461" s="50">
        <v>230</v>
      </c>
      <c r="J461" s="50">
        <v>230</v>
      </c>
      <c r="K461" s="50">
        <v>230</v>
      </c>
      <c r="L461" s="50">
        <v>230</v>
      </c>
      <c r="M461" s="50">
        <v>230</v>
      </c>
      <c r="N461" s="50" t="s">
        <v>70</v>
      </c>
    </row>
    <row r="462" spans="1:14" ht="12.75" x14ac:dyDescent="0.15">
      <c r="A462" s="51">
        <v>460</v>
      </c>
      <c r="B462" s="50">
        <v>230</v>
      </c>
      <c r="C462" s="50">
        <v>230</v>
      </c>
      <c r="D462" s="50">
        <v>230</v>
      </c>
      <c r="E462" s="50">
        <v>230</v>
      </c>
      <c r="F462" s="50">
        <v>230</v>
      </c>
      <c r="G462" s="50">
        <v>230</v>
      </c>
      <c r="H462" s="50">
        <v>230</v>
      </c>
      <c r="I462" s="50">
        <v>230</v>
      </c>
      <c r="J462" s="50">
        <v>230</v>
      </c>
      <c r="K462" s="50">
        <v>230</v>
      </c>
      <c r="L462" s="50">
        <v>230</v>
      </c>
      <c r="M462" s="50">
        <v>230</v>
      </c>
      <c r="N462" s="50" t="s">
        <v>70</v>
      </c>
    </row>
    <row r="463" spans="1:14" ht="12.75" x14ac:dyDescent="0.15">
      <c r="A463" s="51">
        <v>461</v>
      </c>
      <c r="B463" s="50">
        <v>230</v>
      </c>
      <c r="C463" s="50">
        <v>230</v>
      </c>
      <c r="D463" s="50">
        <v>230</v>
      </c>
      <c r="E463" s="50">
        <v>230</v>
      </c>
      <c r="F463" s="50">
        <v>230</v>
      </c>
      <c r="G463" s="50">
        <v>230</v>
      </c>
      <c r="H463" s="50">
        <v>230</v>
      </c>
      <c r="I463" s="50">
        <v>230</v>
      </c>
      <c r="J463" s="50">
        <v>230</v>
      </c>
      <c r="K463" s="50">
        <v>230</v>
      </c>
      <c r="L463" s="50">
        <v>230</v>
      </c>
      <c r="M463" s="50">
        <v>230</v>
      </c>
      <c r="N463" s="50" t="s">
        <v>70</v>
      </c>
    </row>
    <row r="464" spans="1:14" ht="12.75" x14ac:dyDescent="0.15">
      <c r="A464" s="51">
        <v>462</v>
      </c>
      <c r="B464" s="50">
        <v>230</v>
      </c>
      <c r="C464" s="50">
        <v>230</v>
      </c>
      <c r="D464" s="50">
        <v>230</v>
      </c>
      <c r="E464" s="50">
        <v>230</v>
      </c>
      <c r="F464" s="50">
        <v>230</v>
      </c>
      <c r="G464" s="50">
        <v>230</v>
      </c>
      <c r="H464" s="50">
        <v>230</v>
      </c>
      <c r="I464" s="50">
        <v>230</v>
      </c>
      <c r="J464" s="50">
        <v>230</v>
      </c>
      <c r="K464" s="50">
        <v>230</v>
      </c>
      <c r="L464" s="50">
        <v>230</v>
      </c>
      <c r="M464" s="50">
        <v>230</v>
      </c>
      <c r="N464" s="50" t="s">
        <v>70</v>
      </c>
    </row>
    <row r="465" spans="1:14" ht="12.75" x14ac:dyDescent="0.15">
      <c r="A465" s="51">
        <v>463</v>
      </c>
      <c r="B465" s="50">
        <v>230</v>
      </c>
      <c r="C465" s="50">
        <v>230</v>
      </c>
      <c r="D465" s="50">
        <v>230</v>
      </c>
      <c r="E465" s="50">
        <v>230</v>
      </c>
      <c r="F465" s="50">
        <v>230</v>
      </c>
      <c r="G465" s="50">
        <v>230</v>
      </c>
      <c r="H465" s="50">
        <v>230</v>
      </c>
      <c r="I465" s="50">
        <v>230</v>
      </c>
      <c r="J465" s="50">
        <v>230</v>
      </c>
      <c r="K465" s="50">
        <v>230</v>
      </c>
      <c r="L465" s="50">
        <v>230</v>
      </c>
      <c r="M465" s="50">
        <v>230</v>
      </c>
      <c r="N465" s="50" t="s">
        <v>70</v>
      </c>
    </row>
    <row r="466" spans="1:14" ht="12.75" x14ac:dyDescent="0.15">
      <c r="A466" s="51">
        <v>464</v>
      </c>
      <c r="B466" s="50">
        <v>230</v>
      </c>
      <c r="C466" s="50">
        <v>230</v>
      </c>
      <c r="D466" s="50">
        <v>230</v>
      </c>
      <c r="E466" s="50">
        <v>230</v>
      </c>
      <c r="F466" s="50">
        <v>230</v>
      </c>
      <c r="G466" s="50">
        <v>230</v>
      </c>
      <c r="H466" s="50">
        <v>230</v>
      </c>
      <c r="I466" s="50">
        <v>230</v>
      </c>
      <c r="J466" s="50">
        <v>230</v>
      </c>
      <c r="K466" s="50">
        <v>230</v>
      </c>
      <c r="L466" s="50">
        <v>230</v>
      </c>
      <c r="M466" s="50">
        <v>230</v>
      </c>
      <c r="N466" s="50" t="s">
        <v>70</v>
      </c>
    </row>
    <row r="467" spans="1:14" ht="12.75" x14ac:dyDescent="0.15">
      <c r="A467" s="51">
        <v>465</v>
      </c>
      <c r="B467" s="50">
        <v>230</v>
      </c>
      <c r="C467" s="50">
        <v>230</v>
      </c>
      <c r="D467" s="50">
        <v>230</v>
      </c>
      <c r="E467" s="50">
        <v>230</v>
      </c>
      <c r="F467" s="50">
        <v>230</v>
      </c>
      <c r="G467" s="50">
        <v>230</v>
      </c>
      <c r="H467" s="50">
        <v>230</v>
      </c>
      <c r="I467" s="50">
        <v>230</v>
      </c>
      <c r="J467" s="50">
        <v>230</v>
      </c>
      <c r="K467" s="50">
        <v>230</v>
      </c>
      <c r="L467" s="50">
        <v>230</v>
      </c>
      <c r="M467" s="50">
        <v>230</v>
      </c>
      <c r="N467" s="50" t="s">
        <v>70</v>
      </c>
    </row>
    <row r="468" spans="1:14" ht="12.75" x14ac:dyDescent="0.15">
      <c r="A468" s="51">
        <v>466</v>
      </c>
      <c r="B468" s="50">
        <v>230</v>
      </c>
      <c r="C468" s="50">
        <v>230</v>
      </c>
      <c r="D468" s="50">
        <v>230</v>
      </c>
      <c r="E468" s="50">
        <v>230</v>
      </c>
      <c r="F468" s="50">
        <v>230</v>
      </c>
      <c r="G468" s="50">
        <v>230</v>
      </c>
      <c r="H468" s="50">
        <v>230</v>
      </c>
      <c r="I468" s="50">
        <v>230</v>
      </c>
      <c r="J468" s="50">
        <v>230</v>
      </c>
      <c r="K468" s="50">
        <v>230</v>
      </c>
      <c r="L468" s="50">
        <v>230</v>
      </c>
      <c r="M468" s="50">
        <v>230</v>
      </c>
      <c r="N468" s="50" t="s">
        <v>70</v>
      </c>
    </row>
    <row r="469" spans="1:14" ht="12.75" x14ac:dyDescent="0.15">
      <c r="A469" s="51">
        <v>467</v>
      </c>
      <c r="B469" s="50">
        <v>230</v>
      </c>
      <c r="C469" s="50">
        <v>230</v>
      </c>
      <c r="D469" s="50">
        <v>230</v>
      </c>
      <c r="E469" s="50">
        <v>230</v>
      </c>
      <c r="F469" s="50">
        <v>230</v>
      </c>
      <c r="G469" s="50">
        <v>230</v>
      </c>
      <c r="H469" s="50">
        <v>230</v>
      </c>
      <c r="I469" s="50">
        <v>230</v>
      </c>
      <c r="J469" s="50">
        <v>230</v>
      </c>
      <c r="K469" s="50">
        <v>230</v>
      </c>
      <c r="L469" s="50">
        <v>230</v>
      </c>
      <c r="M469" s="50">
        <v>230</v>
      </c>
      <c r="N469" s="50" t="s">
        <v>70</v>
      </c>
    </row>
    <row r="470" spans="1:14" ht="12.75" x14ac:dyDescent="0.15">
      <c r="A470" s="51">
        <v>468</v>
      </c>
      <c r="B470" s="50">
        <v>230</v>
      </c>
      <c r="C470" s="50">
        <v>230</v>
      </c>
      <c r="D470" s="50">
        <v>230</v>
      </c>
      <c r="E470" s="50">
        <v>230</v>
      </c>
      <c r="F470" s="50">
        <v>230</v>
      </c>
      <c r="G470" s="50">
        <v>230</v>
      </c>
      <c r="H470" s="50">
        <v>230</v>
      </c>
      <c r="I470" s="50">
        <v>230</v>
      </c>
      <c r="J470" s="50">
        <v>230</v>
      </c>
      <c r="K470" s="50">
        <v>230</v>
      </c>
      <c r="L470" s="50">
        <v>230</v>
      </c>
      <c r="M470" s="50">
        <v>230</v>
      </c>
      <c r="N470" s="50" t="s">
        <v>70</v>
      </c>
    </row>
    <row r="471" spans="1:14" ht="12.75" x14ac:dyDescent="0.15">
      <c r="A471" s="51">
        <v>469</v>
      </c>
      <c r="B471" s="50">
        <v>230</v>
      </c>
      <c r="C471" s="50">
        <v>230</v>
      </c>
      <c r="D471" s="50">
        <v>230</v>
      </c>
      <c r="E471" s="50">
        <v>230</v>
      </c>
      <c r="F471" s="50">
        <v>230</v>
      </c>
      <c r="G471" s="50">
        <v>230</v>
      </c>
      <c r="H471" s="50">
        <v>230</v>
      </c>
      <c r="I471" s="50">
        <v>230</v>
      </c>
      <c r="J471" s="50">
        <v>230</v>
      </c>
      <c r="K471" s="50">
        <v>230</v>
      </c>
      <c r="L471" s="50">
        <v>230</v>
      </c>
      <c r="M471" s="50">
        <v>230</v>
      </c>
      <c r="N471" s="50" t="s">
        <v>70</v>
      </c>
    </row>
    <row r="472" spans="1:14" ht="12.75" x14ac:dyDescent="0.15">
      <c r="A472" s="51">
        <v>470</v>
      </c>
      <c r="B472" s="50">
        <v>230</v>
      </c>
      <c r="C472" s="50">
        <v>230</v>
      </c>
      <c r="D472" s="50">
        <v>230</v>
      </c>
      <c r="E472" s="50">
        <v>230</v>
      </c>
      <c r="F472" s="50">
        <v>230</v>
      </c>
      <c r="G472" s="50">
        <v>230</v>
      </c>
      <c r="H472" s="50">
        <v>230</v>
      </c>
      <c r="I472" s="50">
        <v>230</v>
      </c>
      <c r="J472" s="50">
        <v>230</v>
      </c>
      <c r="K472" s="50">
        <v>230</v>
      </c>
      <c r="L472" s="50">
        <v>230</v>
      </c>
      <c r="M472" s="50">
        <v>230</v>
      </c>
      <c r="N472" s="50" t="s">
        <v>70</v>
      </c>
    </row>
    <row r="473" spans="1:14" ht="12.75" x14ac:dyDescent="0.15">
      <c r="A473" s="51">
        <v>471</v>
      </c>
      <c r="B473" s="50">
        <v>230</v>
      </c>
      <c r="C473" s="50">
        <v>230</v>
      </c>
      <c r="D473" s="50">
        <v>230</v>
      </c>
      <c r="E473" s="50">
        <v>230</v>
      </c>
      <c r="F473" s="50">
        <v>230</v>
      </c>
      <c r="G473" s="50">
        <v>230</v>
      </c>
      <c r="H473" s="50">
        <v>230</v>
      </c>
      <c r="I473" s="50">
        <v>230</v>
      </c>
      <c r="J473" s="50">
        <v>230</v>
      </c>
      <c r="K473" s="50">
        <v>230</v>
      </c>
      <c r="L473" s="50">
        <v>230</v>
      </c>
      <c r="M473" s="50">
        <v>230</v>
      </c>
      <c r="N473" s="50" t="s">
        <v>70</v>
      </c>
    </row>
    <row r="474" spans="1:14" ht="12.75" x14ac:dyDescent="0.15">
      <c r="A474" s="51">
        <v>472</v>
      </c>
      <c r="B474" s="50">
        <v>230</v>
      </c>
      <c r="C474" s="50">
        <v>230</v>
      </c>
      <c r="D474" s="50">
        <v>230</v>
      </c>
      <c r="E474" s="50">
        <v>230</v>
      </c>
      <c r="F474" s="50">
        <v>230</v>
      </c>
      <c r="G474" s="50">
        <v>230</v>
      </c>
      <c r="H474" s="50">
        <v>230</v>
      </c>
      <c r="I474" s="50">
        <v>230</v>
      </c>
      <c r="J474" s="50">
        <v>230</v>
      </c>
      <c r="K474" s="50">
        <v>230</v>
      </c>
      <c r="L474" s="50">
        <v>230</v>
      </c>
      <c r="M474" s="50">
        <v>230</v>
      </c>
      <c r="N474" s="50" t="s">
        <v>70</v>
      </c>
    </row>
    <row r="475" spans="1:14" ht="12.75" x14ac:dyDescent="0.15">
      <c r="A475" s="51">
        <v>473</v>
      </c>
      <c r="B475" s="50">
        <v>230</v>
      </c>
      <c r="C475" s="50">
        <v>230</v>
      </c>
      <c r="D475" s="50">
        <v>230</v>
      </c>
      <c r="E475" s="50">
        <v>230</v>
      </c>
      <c r="F475" s="50">
        <v>230</v>
      </c>
      <c r="G475" s="50">
        <v>230</v>
      </c>
      <c r="H475" s="50">
        <v>230</v>
      </c>
      <c r="I475" s="50">
        <v>230</v>
      </c>
      <c r="J475" s="50">
        <v>230</v>
      </c>
      <c r="K475" s="50">
        <v>230</v>
      </c>
      <c r="L475" s="50">
        <v>230</v>
      </c>
      <c r="M475" s="50">
        <v>230</v>
      </c>
      <c r="N475" s="50" t="s">
        <v>70</v>
      </c>
    </row>
    <row r="476" spans="1:14" ht="12.75" x14ac:dyDescent="0.15">
      <c r="A476" s="51">
        <v>474</v>
      </c>
      <c r="B476" s="50">
        <v>230</v>
      </c>
      <c r="C476" s="50">
        <v>230</v>
      </c>
      <c r="D476" s="50">
        <v>230</v>
      </c>
      <c r="E476" s="50">
        <v>230</v>
      </c>
      <c r="F476" s="50">
        <v>230</v>
      </c>
      <c r="G476" s="50">
        <v>230</v>
      </c>
      <c r="H476" s="50">
        <v>230</v>
      </c>
      <c r="I476" s="50">
        <v>230</v>
      </c>
      <c r="J476" s="50">
        <v>230</v>
      </c>
      <c r="K476" s="50">
        <v>230</v>
      </c>
      <c r="L476" s="50">
        <v>230</v>
      </c>
      <c r="M476" s="50">
        <v>230</v>
      </c>
      <c r="N476" s="50" t="s">
        <v>70</v>
      </c>
    </row>
    <row r="477" spans="1:14" ht="12.75" x14ac:dyDescent="0.15">
      <c r="A477" s="51">
        <v>475</v>
      </c>
      <c r="B477" s="50">
        <v>230</v>
      </c>
      <c r="C477" s="50">
        <v>230</v>
      </c>
      <c r="D477" s="50">
        <v>230</v>
      </c>
      <c r="E477" s="50">
        <v>230</v>
      </c>
      <c r="F477" s="50">
        <v>230</v>
      </c>
      <c r="G477" s="50">
        <v>230</v>
      </c>
      <c r="H477" s="50">
        <v>230</v>
      </c>
      <c r="I477" s="50">
        <v>230</v>
      </c>
      <c r="J477" s="50">
        <v>230</v>
      </c>
      <c r="K477" s="50">
        <v>230</v>
      </c>
      <c r="L477" s="50">
        <v>230</v>
      </c>
      <c r="M477" s="50">
        <v>230</v>
      </c>
      <c r="N477" s="50" t="s">
        <v>70</v>
      </c>
    </row>
    <row r="478" spans="1:14" ht="12.75" x14ac:dyDescent="0.15">
      <c r="A478" s="51">
        <v>476</v>
      </c>
      <c r="B478" s="50">
        <v>230</v>
      </c>
      <c r="C478" s="50">
        <v>230</v>
      </c>
      <c r="D478" s="50">
        <v>230</v>
      </c>
      <c r="E478" s="50">
        <v>230</v>
      </c>
      <c r="F478" s="50">
        <v>230</v>
      </c>
      <c r="G478" s="50">
        <v>230</v>
      </c>
      <c r="H478" s="50">
        <v>230</v>
      </c>
      <c r="I478" s="50">
        <v>230</v>
      </c>
      <c r="J478" s="50">
        <v>230</v>
      </c>
      <c r="K478" s="50">
        <v>230</v>
      </c>
      <c r="L478" s="50">
        <v>230</v>
      </c>
      <c r="M478" s="50">
        <v>230</v>
      </c>
      <c r="N478" s="50" t="s">
        <v>70</v>
      </c>
    </row>
    <row r="479" spans="1:14" ht="12.75" x14ac:dyDescent="0.15">
      <c r="A479" s="51">
        <v>477</v>
      </c>
      <c r="B479" s="50">
        <v>230</v>
      </c>
      <c r="C479" s="50">
        <v>230</v>
      </c>
      <c r="D479" s="50">
        <v>230</v>
      </c>
      <c r="E479" s="50">
        <v>230</v>
      </c>
      <c r="F479" s="50">
        <v>230</v>
      </c>
      <c r="G479" s="50">
        <v>230</v>
      </c>
      <c r="H479" s="50">
        <v>230</v>
      </c>
      <c r="I479" s="50">
        <v>230</v>
      </c>
      <c r="J479" s="50">
        <v>230</v>
      </c>
      <c r="K479" s="50">
        <v>230</v>
      </c>
      <c r="L479" s="50">
        <v>230</v>
      </c>
      <c r="M479" s="50">
        <v>230</v>
      </c>
      <c r="N479" s="50" t="s">
        <v>70</v>
      </c>
    </row>
    <row r="480" spans="1:14" ht="12.75" x14ac:dyDescent="0.15">
      <c r="A480" s="51">
        <v>478</v>
      </c>
      <c r="B480" s="50">
        <v>230</v>
      </c>
      <c r="C480" s="50">
        <v>230</v>
      </c>
      <c r="D480" s="50">
        <v>230</v>
      </c>
      <c r="E480" s="50">
        <v>230</v>
      </c>
      <c r="F480" s="50">
        <v>230</v>
      </c>
      <c r="G480" s="50">
        <v>230</v>
      </c>
      <c r="H480" s="50">
        <v>230</v>
      </c>
      <c r="I480" s="50">
        <v>230</v>
      </c>
      <c r="J480" s="50">
        <v>230</v>
      </c>
      <c r="K480" s="50">
        <v>230</v>
      </c>
      <c r="L480" s="50">
        <v>230</v>
      </c>
      <c r="M480" s="50">
        <v>230</v>
      </c>
      <c r="N480" s="50" t="s">
        <v>70</v>
      </c>
    </row>
    <row r="481" spans="1:14" ht="12.75" x14ac:dyDescent="0.15">
      <c r="A481" s="51">
        <v>479</v>
      </c>
      <c r="B481" s="50">
        <v>230</v>
      </c>
      <c r="C481" s="50">
        <v>230</v>
      </c>
      <c r="D481" s="50">
        <v>230</v>
      </c>
      <c r="E481" s="50">
        <v>230</v>
      </c>
      <c r="F481" s="50">
        <v>230</v>
      </c>
      <c r="G481" s="50">
        <v>230</v>
      </c>
      <c r="H481" s="50">
        <v>230</v>
      </c>
      <c r="I481" s="50">
        <v>230</v>
      </c>
      <c r="J481" s="50">
        <v>230</v>
      </c>
      <c r="K481" s="50">
        <v>230</v>
      </c>
      <c r="L481" s="50">
        <v>230</v>
      </c>
      <c r="M481" s="50">
        <v>230</v>
      </c>
      <c r="N481" s="50" t="s">
        <v>70</v>
      </c>
    </row>
    <row r="482" spans="1:14" ht="12.75" x14ac:dyDescent="0.15">
      <c r="A482" s="51">
        <v>480</v>
      </c>
      <c r="B482" s="50">
        <v>230</v>
      </c>
      <c r="C482" s="50">
        <v>230</v>
      </c>
      <c r="D482" s="50">
        <v>230</v>
      </c>
      <c r="E482" s="50">
        <v>230</v>
      </c>
      <c r="F482" s="50">
        <v>230</v>
      </c>
      <c r="G482" s="50">
        <v>230</v>
      </c>
      <c r="H482" s="50">
        <v>230</v>
      </c>
      <c r="I482" s="50">
        <v>230</v>
      </c>
      <c r="J482" s="50">
        <v>230</v>
      </c>
      <c r="K482" s="50">
        <v>230</v>
      </c>
      <c r="L482" s="50">
        <v>230</v>
      </c>
      <c r="M482" s="50">
        <v>230</v>
      </c>
      <c r="N482" s="50" t="s">
        <v>70</v>
      </c>
    </row>
    <row r="483" spans="1:14" ht="12.75" x14ac:dyDescent="0.15">
      <c r="A483" s="51">
        <v>481</v>
      </c>
      <c r="B483" s="50">
        <v>230</v>
      </c>
      <c r="C483" s="50">
        <v>230</v>
      </c>
      <c r="D483" s="50">
        <v>230</v>
      </c>
      <c r="E483" s="50">
        <v>230</v>
      </c>
      <c r="F483" s="50">
        <v>230</v>
      </c>
      <c r="G483" s="50">
        <v>230</v>
      </c>
      <c r="H483" s="50">
        <v>230</v>
      </c>
      <c r="I483" s="50">
        <v>230</v>
      </c>
      <c r="J483" s="50">
        <v>230</v>
      </c>
      <c r="K483" s="50">
        <v>230</v>
      </c>
      <c r="L483" s="50">
        <v>230</v>
      </c>
      <c r="M483" s="50">
        <v>230</v>
      </c>
      <c r="N483" s="50" t="s">
        <v>70</v>
      </c>
    </row>
    <row r="484" spans="1:14" ht="12.75" x14ac:dyDescent="0.15">
      <c r="A484" s="51">
        <v>482</v>
      </c>
      <c r="B484" s="50">
        <v>230</v>
      </c>
      <c r="C484" s="50">
        <v>230</v>
      </c>
      <c r="D484" s="50">
        <v>230</v>
      </c>
      <c r="E484" s="50">
        <v>230</v>
      </c>
      <c r="F484" s="50">
        <v>230</v>
      </c>
      <c r="G484" s="50">
        <v>230</v>
      </c>
      <c r="H484" s="50">
        <v>230</v>
      </c>
      <c r="I484" s="50">
        <v>230</v>
      </c>
      <c r="J484" s="50">
        <v>230</v>
      </c>
      <c r="K484" s="50">
        <v>230</v>
      </c>
      <c r="L484" s="50">
        <v>230</v>
      </c>
      <c r="M484" s="50">
        <v>230</v>
      </c>
      <c r="N484" s="50" t="s">
        <v>70</v>
      </c>
    </row>
    <row r="485" spans="1:14" ht="12.75" x14ac:dyDescent="0.15">
      <c r="A485" s="51">
        <v>483</v>
      </c>
      <c r="B485" s="50">
        <v>230</v>
      </c>
      <c r="C485" s="50">
        <v>230</v>
      </c>
      <c r="D485" s="50">
        <v>230</v>
      </c>
      <c r="E485" s="50">
        <v>230</v>
      </c>
      <c r="F485" s="50">
        <v>230</v>
      </c>
      <c r="G485" s="50">
        <v>230</v>
      </c>
      <c r="H485" s="50">
        <v>230</v>
      </c>
      <c r="I485" s="50">
        <v>230</v>
      </c>
      <c r="J485" s="50">
        <v>230</v>
      </c>
      <c r="K485" s="50">
        <v>230</v>
      </c>
      <c r="L485" s="50">
        <v>230</v>
      </c>
      <c r="M485" s="50">
        <v>230</v>
      </c>
      <c r="N485" s="50" t="s">
        <v>70</v>
      </c>
    </row>
    <row r="486" spans="1:14" ht="12.75" x14ac:dyDescent="0.15">
      <c r="A486" s="51">
        <v>484</v>
      </c>
      <c r="B486" s="50">
        <v>230</v>
      </c>
      <c r="C486" s="50">
        <v>230</v>
      </c>
      <c r="D486" s="50">
        <v>230</v>
      </c>
      <c r="E486" s="50">
        <v>230</v>
      </c>
      <c r="F486" s="50">
        <v>230</v>
      </c>
      <c r="G486" s="50">
        <v>230</v>
      </c>
      <c r="H486" s="50">
        <v>230</v>
      </c>
      <c r="I486" s="50">
        <v>230</v>
      </c>
      <c r="J486" s="50">
        <v>230</v>
      </c>
      <c r="K486" s="50">
        <v>230</v>
      </c>
      <c r="L486" s="50">
        <v>230</v>
      </c>
      <c r="M486" s="50">
        <v>230</v>
      </c>
      <c r="N486" s="50" t="s">
        <v>70</v>
      </c>
    </row>
    <row r="487" spans="1:14" ht="12.75" x14ac:dyDescent="0.15">
      <c r="A487" s="51">
        <v>485</v>
      </c>
      <c r="B487" s="50">
        <v>230</v>
      </c>
      <c r="C487" s="50">
        <v>230</v>
      </c>
      <c r="D487" s="50">
        <v>230</v>
      </c>
      <c r="E487" s="50">
        <v>230</v>
      </c>
      <c r="F487" s="50">
        <v>230</v>
      </c>
      <c r="G487" s="50">
        <v>230</v>
      </c>
      <c r="H487" s="50">
        <v>230</v>
      </c>
      <c r="I487" s="50">
        <v>230</v>
      </c>
      <c r="J487" s="50">
        <v>230</v>
      </c>
      <c r="K487" s="50">
        <v>230</v>
      </c>
      <c r="L487" s="50">
        <v>230</v>
      </c>
      <c r="M487" s="50">
        <v>230</v>
      </c>
      <c r="N487" s="50" t="s">
        <v>70</v>
      </c>
    </row>
    <row r="488" spans="1:14" ht="12.75" x14ac:dyDescent="0.15">
      <c r="A488" s="51">
        <v>486</v>
      </c>
      <c r="B488" s="50">
        <v>230</v>
      </c>
      <c r="C488" s="50">
        <v>230</v>
      </c>
      <c r="D488" s="50">
        <v>230</v>
      </c>
      <c r="E488" s="50">
        <v>230</v>
      </c>
      <c r="F488" s="50">
        <v>230</v>
      </c>
      <c r="G488" s="50">
        <v>230</v>
      </c>
      <c r="H488" s="50">
        <v>230</v>
      </c>
      <c r="I488" s="50">
        <v>230</v>
      </c>
      <c r="J488" s="50">
        <v>230</v>
      </c>
      <c r="K488" s="50">
        <v>230</v>
      </c>
      <c r="L488" s="50">
        <v>230</v>
      </c>
      <c r="M488" s="50">
        <v>230</v>
      </c>
      <c r="N488" s="50" t="s">
        <v>70</v>
      </c>
    </row>
    <row r="489" spans="1:14" ht="12.75" x14ac:dyDescent="0.15">
      <c r="A489" s="51">
        <v>487</v>
      </c>
      <c r="B489" s="50">
        <v>230</v>
      </c>
      <c r="C489" s="50">
        <v>230</v>
      </c>
      <c r="D489" s="50">
        <v>230</v>
      </c>
      <c r="E489" s="50">
        <v>230</v>
      </c>
      <c r="F489" s="50">
        <v>230</v>
      </c>
      <c r="G489" s="50">
        <v>230</v>
      </c>
      <c r="H489" s="50">
        <v>230</v>
      </c>
      <c r="I489" s="50">
        <v>230</v>
      </c>
      <c r="J489" s="50">
        <v>230</v>
      </c>
      <c r="K489" s="50">
        <v>230</v>
      </c>
      <c r="L489" s="50">
        <v>230</v>
      </c>
      <c r="M489" s="50">
        <v>230</v>
      </c>
      <c r="N489" s="50" t="s">
        <v>70</v>
      </c>
    </row>
    <row r="490" spans="1:14" ht="12.75" x14ac:dyDescent="0.15">
      <c r="A490" s="51">
        <v>488</v>
      </c>
      <c r="B490" s="50">
        <v>230</v>
      </c>
      <c r="C490" s="50">
        <v>230</v>
      </c>
      <c r="D490" s="50">
        <v>230</v>
      </c>
      <c r="E490" s="50">
        <v>230</v>
      </c>
      <c r="F490" s="50">
        <v>230</v>
      </c>
      <c r="G490" s="50">
        <v>230</v>
      </c>
      <c r="H490" s="50">
        <v>230</v>
      </c>
      <c r="I490" s="50">
        <v>230</v>
      </c>
      <c r="J490" s="50">
        <v>230</v>
      </c>
      <c r="K490" s="50">
        <v>230</v>
      </c>
      <c r="L490" s="50">
        <v>230</v>
      </c>
      <c r="M490" s="50">
        <v>230</v>
      </c>
      <c r="N490" s="50" t="s">
        <v>70</v>
      </c>
    </row>
    <row r="491" spans="1:14" ht="12.75" x14ac:dyDescent="0.15">
      <c r="A491" s="51">
        <v>489</v>
      </c>
      <c r="B491" s="50">
        <v>230</v>
      </c>
      <c r="C491" s="50">
        <v>230</v>
      </c>
      <c r="D491" s="50">
        <v>230</v>
      </c>
      <c r="E491" s="50">
        <v>230</v>
      </c>
      <c r="F491" s="50">
        <v>230</v>
      </c>
      <c r="G491" s="50">
        <v>230</v>
      </c>
      <c r="H491" s="50">
        <v>230</v>
      </c>
      <c r="I491" s="50">
        <v>230</v>
      </c>
      <c r="J491" s="50">
        <v>230</v>
      </c>
      <c r="K491" s="50">
        <v>230</v>
      </c>
      <c r="L491" s="50">
        <v>230</v>
      </c>
      <c r="M491" s="50">
        <v>230</v>
      </c>
      <c r="N491" s="50" t="s">
        <v>70</v>
      </c>
    </row>
  </sheetData>
  <conditionalFormatting sqref="AG134:AG199">
    <cfRule type="expression" dxfId="86" priority="107">
      <formula>$N134&lt;166</formula>
    </cfRule>
    <cfRule type="expression" dxfId="85" priority="108">
      <formula>AND($N134&gt;=166,$N134&lt;180)</formula>
    </cfRule>
    <cfRule type="expression" dxfId="84" priority="109">
      <formula>AND($N134&gt;=180,$N134&lt;183)</formula>
    </cfRule>
    <cfRule type="expression" dxfId="83" priority="110">
      <formula>AND($N134&gt;=183,$N134&lt;189)</formula>
    </cfRule>
    <cfRule type="expression" dxfId="82" priority="111">
      <formula>AND($N134&gt;=189,$N134&lt;190)</formula>
    </cfRule>
    <cfRule type="expression" dxfId="81" priority="112">
      <formula>AND($N134&gt;=190,$N134&lt;199)</formula>
    </cfRule>
    <cfRule type="expression" dxfId="80" priority="113">
      <formula>AND($N134&gt;=199,$N134&lt;201)</formula>
    </cfRule>
    <cfRule type="expression" dxfId="79" priority="114">
      <formula>AND($N134&gt;=201,$N134&lt;210)</formula>
    </cfRule>
    <cfRule type="expression" dxfId="78" priority="115">
      <formula>AND($N134&gt;=201,$N134&lt;213)</formula>
    </cfRule>
    <cfRule type="expression" dxfId="77" priority="116">
      <formula>$N134&gt;212</formula>
    </cfRule>
  </conditionalFormatting>
  <conditionalFormatting sqref="U134:AF199">
    <cfRule type="expression" dxfId="76" priority="88">
      <formula>AND(U134&lt;166,U135&gt;=166)</formula>
    </cfRule>
    <cfRule type="expression" dxfId="75" priority="89">
      <formula>AND(U134&lt;180,U135&gt;=180)</formula>
    </cfRule>
    <cfRule type="expression" dxfId="74" priority="90">
      <formula>AND(U134&lt;183,U135&gt;=183)</formula>
    </cfRule>
    <cfRule type="expression" dxfId="73" priority="91">
      <formula>AND(U134&lt;189,U135&gt;=189)</formula>
    </cfRule>
    <cfRule type="expression" dxfId="72" priority="92">
      <formula>AND(U134&lt;190,U135&gt;=190)</formula>
    </cfRule>
    <cfRule type="expression" dxfId="71" priority="93">
      <formula>AND(U134&lt;199,U135&gt;=199)</formula>
    </cfRule>
    <cfRule type="expression" dxfId="70" priority="94">
      <formula>AND(U134&lt;201,U135&gt;=201)</formula>
    </cfRule>
    <cfRule type="expression" dxfId="69" priority="95">
      <formula>AND(U134&lt;210,U135&gt;=210)</formula>
    </cfRule>
    <cfRule type="expression" dxfId="68" priority="96">
      <formula>AND(U134&lt;213,U135&gt;=213)</formula>
    </cfRule>
    <cfRule type="cellIs" dxfId="67" priority="97" stopIfTrue="1" operator="equal">
      <formula>"-"</formula>
    </cfRule>
    <cfRule type="cellIs" dxfId="66" priority="98" operator="lessThan">
      <formula>170</formula>
    </cfRule>
    <cfRule type="cellIs" dxfId="65" priority="99" operator="between">
      <formula>170</formula>
      <formula>179</formula>
    </cfRule>
    <cfRule type="cellIs" dxfId="64" priority="100" operator="between">
      <formula>180</formula>
      <formula>186</formula>
    </cfRule>
    <cfRule type="cellIs" dxfId="63" priority="101" operator="between">
      <formula>187</formula>
      <formula>195</formula>
    </cfRule>
    <cfRule type="cellIs" dxfId="62" priority="102" operator="between">
      <formula>196</formula>
      <formula>203</formula>
    </cfRule>
    <cfRule type="cellIs" dxfId="61" priority="103" operator="between">
      <formula>204</formula>
      <formula>212</formula>
    </cfRule>
    <cfRule type="cellIs" dxfId="60" priority="104" operator="between">
      <formula>213</formula>
      <formula>219</formula>
    </cfRule>
    <cfRule type="cellIs" dxfId="59" priority="105" operator="between">
      <formula>220</formula>
      <formula>230</formula>
    </cfRule>
    <cfRule type="containsText" dxfId="58" priority="106" operator="containsText" text="&gt;230">
      <formula>NOT(ISERROR(SEARCH("&gt;230",U134)))</formula>
    </cfRule>
  </conditionalFormatting>
  <conditionalFormatting sqref="U2:AF133">
    <cfRule type="expression" dxfId="57" priority="30">
      <formula>AND(U2&lt;166,U3&gt;=166)</formula>
    </cfRule>
    <cfRule type="expression" dxfId="56" priority="31">
      <formula>AND(U2&lt;180,U3&gt;=180)</formula>
    </cfRule>
    <cfRule type="expression" dxfId="55" priority="32">
      <formula>AND(U2&lt;183,U3&gt;=183)</formula>
    </cfRule>
    <cfRule type="expression" dxfId="54" priority="33">
      <formula>AND(U2&lt;189,U3&gt;=189)</formula>
    </cfRule>
    <cfRule type="expression" dxfId="53" priority="34">
      <formula>AND(U2&lt;190,U3&gt;=190)</formula>
    </cfRule>
    <cfRule type="expression" dxfId="52" priority="35">
      <formula>AND(U2&lt;199,U3&gt;=199)</formula>
    </cfRule>
    <cfRule type="expression" dxfId="51" priority="36">
      <formula>AND(U2&lt;201,U3&gt;=201)</formula>
    </cfRule>
    <cfRule type="expression" dxfId="50" priority="37">
      <formula>AND(U2&lt;210,U3&gt;=210)</formula>
    </cfRule>
    <cfRule type="expression" dxfId="49" priority="38">
      <formula>AND(U2&lt;213,U3&gt;=213)</formula>
    </cfRule>
    <cfRule type="cellIs" dxfId="48" priority="39" stopIfTrue="1" operator="equal">
      <formula>"-"</formula>
    </cfRule>
    <cfRule type="cellIs" dxfId="47" priority="40" operator="lessThan">
      <formula>170</formula>
    </cfRule>
    <cfRule type="cellIs" dxfId="46" priority="41" operator="between">
      <formula>170</formula>
      <formula>179</formula>
    </cfRule>
    <cfRule type="cellIs" dxfId="45" priority="42" operator="between">
      <formula>180</formula>
      <formula>186</formula>
    </cfRule>
    <cfRule type="cellIs" dxfId="44" priority="43" operator="between">
      <formula>187</formula>
      <formula>195</formula>
    </cfRule>
    <cfRule type="cellIs" dxfId="43" priority="44" operator="between">
      <formula>196</formula>
      <formula>203</formula>
    </cfRule>
    <cfRule type="cellIs" dxfId="42" priority="45" operator="between">
      <formula>204</formula>
      <formula>212</formula>
    </cfRule>
    <cfRule type="cellIs" dxfId="41" priority="46" operator="between">
      <formula>213</formula>
      <formula>219</formula>
    </cfRule>
    <cfRule type="cellIs" dxfId="40" priority="47" operator="between">
      <formula>220</formula>
      <formula>230</formula>
    </cfRule>
    <cfRule type="containsText" dxfId="39" priority="48" operator="containsText" text="&gt;230">
      <formula>NOT(ISERROR(SEARCH("&gt;230",U2)))</formula>
    </cfRule>
  </conditionalFormatting>
  <conditionalFormatting sqref="AG2:AG133">
    <cfRule type="expression" dxfId="38" priority="49">
      <formula>$AF2&lt;166</formula>
    </cfRule>
    <cfRule type="expression" dxfId="37" priority="50">
      <formula>AND($AF2&gt;=166,$AF2&lt;180)</formula>
    </cfRule>
    <cfRule type="expression" dxfId="36" priority="51">
      <formula>AND($AF2&gt;=180,$AF2&lt;183)</formula>
    </cfRule>
    <cfRule type="expression" dxfId="35" priority="52">
      <formula>AND($AF2&gt;=183,$AF2&lt;189)</formula>
    </cfRule>
    <cfRule type="expression" dxfId="34" priority="53">
      <formula>AND($AF2&gt;=189,$AF2&lt;190)</formula>
    </cfRule>
    <cfRule type="expression" dxfId="33" priority="54">
      <formula>AND($AF2&gt;=190,$AF2&lt;199)</formula>
    </cfRule>
    <cfRule type="expression" dxfId="32" priority="55">
      <formula>AND($AF2&gt;=199,$AF2&lt;201)</formula>
    </cfRule>
    <cfRule type="expression" dxfId="31" priority="56">
      <formula>AND($AF2&gt;=201,$AF2&lt;210)</formula>
    </cfRule>
    <cfRule type="expression" dxfId="30" priority="57">
      <formula>AND($AF2&gt;=201,$AF2&lt;213)</formula>
    </cfRule>
    <cfRule type="expression" dxfId="29" priority="58">
      <formula>$AF2&gt;212</formula>
    </cfRule>
  </conditionalFormatting>
  <conditionalFormatting sqref="B2:M491">
    <cfRule type="expression" dxfId="28" priority="11">
      <formula>AND(B2&lt;166,B3&gt;=166)</formula>
    </cfRule>
    <cfRule type="expression" dxfId="27" priority="12">
      <formula>AND(B2&lt;180,B3&gt;=180)</formula>
    </cfRule>
    <cfRule type="expression" dxfId="26" priority="13">
      <formula>AND(B2&lt;183,B3&gt;=183)</formula>
    </cfRule>
    <cfRule type="expression" dxfId="25" priority="14">
      <formula>AND(B2&lt;189,B3&gt;=189)</formula>
    </cfRule>
    <cfRule type="expression" dxfId="24" priority="15">
      <formula>AND(B2&lt;190,B3&gt;=190)</formula>
    </cfRule>
    <cfRule type="expression" dxfId="23" priority="16">
      <formula>AND(B2&lt;199,B3&gt;=199)</formula>
    </cfRule>
    <cfRule type="expression" dxfId="22" priority="17">
      <formula>AND(B2&lt;201,B3&gt;=201)</formula>
    </cfRule>
    <cfRule type="expression" dxfId="21" priority="18">
      <formula>AND(B2&lt;210,B3&gt;=210)</formula>
    </cfRule>
    <cfRule type="expression" dxfId="20" priority="19">
      <formula>AND(B2&lt;213,B3&gt;=213)</formula>
    </cfRule>
    <cfRule type="cellIs" dxfId="19" priority="20" stopIfTrue="1" operator="equal">
      <formula>"-"</formula>
    </cfRule>
    <cfRule type="cellIs" dxfId="18" priority="21" operator="lessThan">
      <formula>170</formula>
    </cfRule>
    <cfRule type="cellIs" dxfId="17" priority="22" operator="between">
      <formula>170</formula>
      <formula>179</formula>
    </cfRule>
    <cfRule type="cellIs" dxfId="16" priority="23" operator="between">
      <formula>180</formula>
      <formula>186</formula>
    </cfRule>
    <cfRule type="cellIs" dxfId="15" priority="24" operator="between">
      <formula>187</formula>
      <formula>195</formula>
    </cfRule>
    <cfRule type="cellIs" dxfId="14" priority="25" operator="between">
      <formula>196</formula>
      <formula>203</formula>
    </cfRule>
    <cfRule type="cellIs" dxfId="13" priority="26" operator="between">
      <formula>204</formula>
      <formula>212</formula>
    </cfRule>
    <cfRule type="cellIs" dxfId="12" priority="27" operator="between">
      <formula>213</formula>
      <formula>219</formula>
    </cfRule>
    <cfRule type="cellIs" dxfId="11" priority="28" operator="between">
      <formula>220</formula>
      <formula>230</formula>
    </cfRule>
    <cfRule type="containsText" dxfId="10" priority="29" operator="containsText" text="&gt;230">
      <formula>NOT(ISERROR(SEARCH("&gt;230",B2)))</formula>
    </cfRule>
  </conditionalFormatting>
  <conditionalFormatting sqref="N2:N491">
    <cfRule type="expression" dxfId="9" priority="1">
      <formula>$M2&lt;166</formula>
    </cfRule>
    <cfRule type="expression" dxfId="8" priority="2">
      <formula>AND($M2&gt;=166,$M2&lt;180)</formula>
    </cfRule>
    <cfRule type="expression" dxfId="7" priority="3">
      <formula>AND($M2&gt;=180,$M2&lt;183)</formula>
    </cfRule>
    <cfRule type="expression" dxfId="6" priority="4">
      <formula>AND($M2&gt;=183,$M2&lt;189)</formula>
    </cfRule>
    <cfRule type="expression" dxfId="5" priority="5">
      <formula>AND($M2&gt;=189,$M2&lt;190)</formula>
    </cfRule>
    <cfRule type="expression" dxfId="4" priority="6">
      <formula>AND($M2&gt;=190,$M2&lt;199)</formula>
    </cfRule>
    <cfRule type="expression" dxfId="3" priority="7">
      <formula>AND($M2&gt;=199,$M2&lt;201)</formula>
    </cfRule>
    <cfRule type="expression" dxfId="2" priority="8">
      <formula>AND($M2&gt;=201,$M2&lt;210)</formula>
    </cfRule>
    <cfRule type="expression" dxfId="1" priority="9">
      <formula>AND($M2&gt;=201,$M2&lt;213)</formula>
    </cfRule>
    <cfRule type="expression" dxfId="0" priority="10">
      <formula>$M2&gt;212</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5"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7" t="s">
        <v>72</v>
      </c>
      <c r="D1" s="198"/>
      <c r="E1" s="198"/>
      <c r="F1" s="198"/>
      <c r="G1" s="198"/>
      <c r="H1" s="198"/>
      <c r="I1" s="198"/>
      <c r="J1" s="198"/>
      <c r="K1" s="198"/>
      <c r="L1" s="198"/>
      <c r="M1" s="199"/>
      <c r="N1" s="69"/>
      <c r="O1" s="69"/>
      <c r="P1" s="70"/>
      <c r="Q1" s="68" t="s">
        <v>21</v>
      </c>
    </row>
    <row r="2" spans="1:55" ht="18" customHeight="1" x14ac:dyDescent="0.2">
      <c r="A2" s="68"/>
      <c r="B2" s="68" t="s">
        <v>3</v>
      </c>
      <c r="C2" s="197" t="s">
        <v>43</v>
      </c>
      <c r="D2" s="198"/>
      <c r="E2" s="198"/>
      <c r="F2" s="198"/>
      <c r="G2" s="198"/>
      <c r="H2" s="198"/>
      <c r="I2" s="198"/>
      <c r="J2" s="198"/>
      <c r="K2" s="198"/>
      <c r="L2" s="198"/>
      <c r="M2" s="199"/>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324</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58</v>
      </c>
      <c r="C6" s="6">
        <v>0</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Spelling 3.0 - E3</v>
      </c>
    </row>
    <row r="8" spans="1:55" ht="12" customHeight="1" thickTop="1" x14ac:dyDescent="0.15">
      <c r="A8" s="64">
        <f>IF(I8="A",25,IF(I8="B",25,IF(I8="C",25,IF(I8="D",15,IF(I8="E",10,0)))))</f>
        <v>0</v>
      </c>
      <c r="B8" s="64">
        <f>IF(G8="I",20,IF(G8="II",20,IF(G8="III",20,IF(G8="IV",20,IF(G8="V",20,0)))))</f>
        <v>0</v>
      </c>
      <c r="C8" s="57">
        <f>C5</f>
        <v>324</v>
      </c>
      <c r="F8" s="59">
        <f>IF(C8&lt;C$6,0,VLOOKUP(C8,index!$A:$M,3,0))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71"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6">
        <f>F8</f>
        <v>230</v>
      </c>
      <c r="S8" s="1">
        <f>C8</f>
        <v>324</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324</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323</v>
      </c>
      <c r="F9" s="59">
        <f>IF(C9&lt;C$6,0,VLOOKUP(C9,index!$A:$M,3,0))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6">
        <f t="shared" ref="R9:R72" si="7">F9</f>
        <v>230</v>
      </c>
      <c r="S9" s="1">
        <f>C9</f>
        <v>323</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323</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322</v>
      </c>
      <c r="F10" s="59">
        <f>IF(C10&lt;C$6,0,VLOOKUP(C10,index!$A:$M,3,0))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6">
        <f t="shared" si="7"/>
        <v>230</v>
      </c>
      <c r="S10" s="1">
        <f t="shared" ref="S10:S73" si="16">C10</f>
        <v>322</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322</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235</v>
      </c>
      <c r="AT10" s="10">
        <f>AU10*AT$14</f>
        <v>0</v>
      </c>
      <c r="AU10" s="11">
        <f>AV10</f>
        <v>0</v>
      </c>
      <c r="AV10" s="11">
        <f>IF($U3=0,0,VLOOKUP("I",$G:$S,5,FALSE))</f>
        <v>0</v>
      </c>
      <c r="AW10" s="103"/>
    </row>
    <row r="11" spans="1:55" ht="12" customHeight="1" x14ac:dyDescent="0.15">
      <c r="A11" s="64">
        <f t="shared" si="2"/>
        <v>0</v>
      </c>
      <c r="B11" s="64">
        <f t="shared" si="3"/>
        <v>0</v>
      </c>
      <c r="C11" s="57">
        <f t="shared" si="15"/>
        <v>321</v>
      </c>
      <c r="F11" s="59">
        <f>IF(C11&lt;C$6,0,VLOOKUP(C11,index!$A:$M,3,0))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6">
        <f t="shared" si="7"/>
        <v>230</v>
      </c>
      <c r="S11" s="1">
        <f t="shared" si="16"/>
        <v>321</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321</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165</v>
      </c>
      <c r="AT11" s="10">
        <f>AU11*AT$14</f>
        <v>0</v>
      </c>
      <c r="AU11" s="11">
        <f>AV11-AV10</f>
        <v>0</v>
      </c>
      <c r="AV11" s="11">
        <f>IF($U4=0,0,VLOOKUP("IV",$G:$S,5,FALSE))</f>
        <v>0</v>
      </c>
      <c r="AW11" s="103"/>
    </row>
    <row r="12" spans="1:55" ht="12" customHeight="1" x14ac:dyDescent="0.15">
      <c r="A12" s="64">
        <f t="shared" si="2"/>
        <v>0</v>
      </c>
      <c r="B12" s="64">
        <f t="shared" si="3"/>
        <v>0</v>
      </c>
      <c r="C12" s="57">
        <f t="shared" si="15"/>
        <v>320</v>
      </c>
      <c r="F12" s="59">
        <f>IF(C12&lt;C$6,0,VLOOKUP(C12,index!$A:$M,3,0))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6">
        <f t="shared" si="7"/>
        <v>230</v>
      </c>
      <c r="S12" s="1">
        <f t="shared" si="16"/>
        <v>320</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320</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0</v>
      </c>
      <c r="AT12" s="10">
        <f>AU12*AT$14</f>
        <v>0</v>
      </c>
      <c r="AU12" s="11">
        <f>AV12-AV11</f>
        <v>0</v>
      </c>
      <c r="AV12" s="11">
        <f>IF($U5=0,0,VLOOKUP("V",$G:$S,5,FALSE))</f>
        <v>0</v>
      </c>
      <c r="AW12" s="103"/>
    </row>
    <row r="13" spans="1:55" ht="12" customHeight="1" x14ac:dyDescent="0.15">
      <c r="A13" s="64">
        <f t="shared" si="2"/>
        <v>0</v>
      </c>
      <c r="B13" s="64">
        <f t="shared" si="3"/>
        <v>0</v>
      </c>
      <c r="C13" s="57">
        <f t="shared" si="15"/>
        <v>319</v>
      </c>
      <c r="F13" s="59">
        <f>IF(C13&lt;C$6,0,VLOOKUP(C13,index!$A:$M,3,0))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6">
        <f t="shared" si="7"/>
        <v>230</v>
      </c>
      <c r="S13" s="1">
        <f t="shared" si="16"/>
        <v>319</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319</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318</v>
      </c>
      <c r="F14" s="59">
        <f>IF(C14&lt;C$6,0,VLOOKUP(C14,index!$A:$M,3,0))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77" si="21">IF(L13="plus",IF(E14=0,"",CONCATENATE(E14,",")),IF(L13="basis",IF(E14=0,"",CONCATENATE(E14,",")),CONCATENATE(Q13,IF(E14=0,"",CONCATENATE(E14,", ")))))</f>
        <v/>
      </c>
      <c r="R14" s="196">
        <f t="shared" si="7"/>
        <v>230</v>
      </c>
      <c r="S14" s="1">
        <f t="shared" si="16"/>
        <v>318</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318</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317</v>
      </c>
      <c r="F15" s="59">
        <f>IF(C15&lt;C$6,0,VLOOKUP(C15,index!$A:$M,3,0))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6">
        <f t="shared" si="7"/>
        <v>230</v>
      </c>
      <c r="S15" s="1">
        <f t="shared" si="16"/>
        <v>317</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317</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316</v>
      </c>
      <c r="F16" s="59">
        <f>IF(C16&lt;C$6,0,VLOOKUP(C16,index!$A:$M,3,0))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6">
        <f t="shared" si="7"/>
        <v>230</v>
      </c>
      <c r="S16" s="1">
        <f t="shared" si="16"/>
        <v>316</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316</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315</v>
      </c>
      <c r="F17" s="59">
        <f>IF(C17&lt;C$6,0,VLOOKUP(C17,index!$A:$M,3,0))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6">
        <f t="shared" si="7"/>
        <v>230</v>
      </c>
      <c r="S17" s="1">
        <f t="shared" si="16"/>
        <v>315</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315</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314</v>
      </c>
      <c r="F18" s="59">
        <f>IF(C18&lt;C$6,0,VLOOKUP(C18,index!$A:$M,3,0))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6">
        <f t="shared" si="7"/>
        <v>230</v>
      </c>
      <c r="S18" s="1">
        <f t="shared" si="16"/>
        <v>314</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314</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313</v>
      </c>
      <c r="F19" s="59">
        <f>IF(C19&lt;C$6,0,VLOOKUP(C19,index!$A:$M,3,0))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6">
        <f t="shared" si="7"/>
        <v>230</v>
      </c>
      <c r="S19" s="1">
        <f t="shared" si="16"/>
        <v>313</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313</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1" si="22">BA19*$AT$22</f>
        <v>0</v>
      </c>
      <c r="BA19" s="128">
        <f>BB19-BB18</f>
        <v>0</v>
      </c>
      <c r="BB19" s="129">
        <f>IF($W4=0,0,VLOOKUP("Basis",$O:$T,6,FALSE))</f>
        <v>0</v>
      </c>
      <c r="BC19" s="117"/>
    </row>
    <row r="20" spans="1:56" ht="12" customHeight="1" thickTop="1" thickBot="1" x14ac:dyDescent="0.2">
      <c r="A20" s="64">
        <f t="shared" si="2"/>
        <v>0</v>
      </c>
      <c r="B20" s="64">
        <f t="shared" si="3"/>
        <v>0</v>
      </c>
      <c r="C20" s="57">
        <f t="shared" si="15"/>
        <v>312</v>
      </c>
      <c r="F20" s="59">
        <f>IF(C20&lt;C$6,0,VLOOKUP(C20,index!$A:$M,3,0))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6">
        <f t="shared" si="7"/>
        <v>230</v>
      </c>
      <c r="S20" s="1">
        <f t="shared" si="16"/>
        <v>312</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312</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311</v>
      </c>
      <c r="F21" s="59">
        <f>IF(C21&lt;C$6,0,VLOOKUP(C21,index!$A:$M,3,0))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6">
        <f t="shared" si="7"/>
        <v>230</v>
      </c>
      <c r="S21" s="1">
        <f t="shared" si="16"/>
        <v>311</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311</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si="22"/>
        <v>0</v>
      </c>
      <c r="BA21" s="131">
        <f>BB21-BB20</f>
        <v>0</v>
      </c>
      <c r="BB21" s="132">
        <f>IF(SUM(W3:W5)=0,0,IF(SUM(AZ18:AZ20)&lt;AZ22,1,0))</f>
        <v>0</v>
      </c>
      <c r="BC21" s="117"/>
    </row>
    <row r="22" spans="1:56" ht="12" customHeight="1" thickTop="1" thickBot="1" x14ac:dyDescent="0.2">
      <c r="A22" s="64">
        <f t="shared" si="2"/>
        <v>0</v>
      </c>
      <c r="B22" s="64">
        <f t="shared" si="3"/>
        <v>0</v>
      </c>
      <c r="C22" s="57">
        <f t="shared" si="15"/>
        <v>310</v>
      </c>
      <c r="F22" s="59">
        <f>IF(C22&lt;C$6,0,VLOOKUP(C22,index!$A:$M,3,0))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6">
        <f t="shared" si="7"/>
        <v>230</v>
      </c>
      <c r="S22" s="1">
        <f t="shared" si="16"/>
        <v>310</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310</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309</v>
      </c>
      <c r="F23" s="59">
        <f>IF(C23&lt;C$6,0,VLOOKUP(C23,index!$A:$M,3,0))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6">
        <f t="shared" si="7"/>
        <v>230</v>
      </c>
      <c r="S23" s="1">
        <f t="shared" si="16"/>
        <v>309</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309</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308</v>
      </c>
      <c r="F24" s="59">
        <f>IF(C24&lt;C$6,0,VLOOKUP(C24,index!$A:$M,3,0))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6">
        <f t="shared" si="7"/>
        <v>230</v>
      </c>
      <c r="S24" s="1">
        <f t="shared" si="16"/>
        <v>308</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308</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307</v>
      </c>
      <c r="F25" s="59">
        <f>IF(C25&lt;C$6,0,VLOOKUP(C25,index!$A:$M,3,0))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6">
        <f t="shared" si="7"/>
        <v>230</v>
      </c>
      <c r="S25" s="1">
        <f t="shared" si="16"/>
        <v>307</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307</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306</v>
      </c>
      <c r="F26" s="59">
        <f>IF(C26&lt;C$6,0,VLOOKUP(C26,index!$A:$M,3,0))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6">
        <f t="shared" si="7"/>
        <v>230</v>
      </c>
      <c r="S26" s="1">
        <f t="shared" si="16"/>
        <v>306</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306</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3">AZ18</f>
        <v>0</v>
      </c>
      <c r="BA26" s="128">
        <f t="shared" si="23"/>
        <v>0</v>
      </c>
      <c r="BB26" s="129">
        <f t="shared" si="23"/>
        <v>0</v>
      </c>
    </row>
    <row r="27" spans="1:56" ht="12" customHeight="1" thickTop="1" thickBot="1" x14ac:dyDescent="0.2">
      <c r="A27" s="64">
        <f t="shared" si="2"/>
        <v>0</v>
      </c>
      <c r="B27" s="64">
        <f t="shared" si="3"/>
        <v>0</v>
      </c>
      <c r="C27" s="57">
        <f t="shared" si="15"/>
        <v>305</v>
      </c>
      <c r="F27" s="59">
        <f>IF(C27&lt;C$6,0,VLOOKUP(C27,index!$A:$M,3,0))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6">
        <f t="shared" si="7"/>
        <v>230</v>
      </c>
      <c r="S27" s="1">
        <f t="shared" si="16"/>
        <v>305</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305</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4">AU19</f>
        <v>0</v>
      </c>
      <c r="AV27" s="124">
        <f t="shared" si="24"/>
        <v>0</v>
      </c>
      <c r="AW27" s="97"/>
      <c r="AX27" s="98"/>
      <c r="AY27" s="9">
        <f>IF(AY19=0,0,VLOOKUP("Basis",$O:$T,4,FALSE))</f>
        <v>0</v>
      </c>
      <c r="AZ27" s="9">
        <f t="shared" si="23"/>
        <v>0</v>
      </c>
      <c r="BA27" s="128">
        <f t="shared" si="23"/>
        <v>0</v>
      </c>
      <c r="BB27" s="129">
        <f t="shared" si="23"/>
        <v>0</v>
      </c>
    </row>
    <row r="28" spans="1:56" ht="12" customHeight="1" thickTop="1" thickBot="1" x14ac:dyDescent="0.2">
      <c r="A28" s="64">
        <f t="shared" si="2"/>
        <v>0</v>
      </c>
      <c r="B28" s="64">
        <f t="shared" si="3"/>
        <v>0</v>
      </c>
      <c r="C28" s="57">
        <f t="shared" si="15"/>
        <v>304</v>
      </c>
      <c r="F28" s="59">
        <f>IF(C28&lt;C$6,0,VLOOKUP(C28,index!$A:$M,3,0))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6">
        <f t="shared" si="7"/>
        <v>230</v>
      </c>
      <c r="S28" s="1">
        <f t="shared" si="16"/>
        <v>304</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304</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4"/>
        <v>0</v>
      </c>
      <c r="AV28" s="124">
        <f t="shared" si="24"/>
        <v>0</v>
      </c>
      <c r="AW28" s="97"/>
      <c r="AX28" s="98"/>
      <c r="AY28" s="9">
        <f>IF(AY20=0,0,VLOOKUP("Breedte",$O:$T,4,FALSE))</f>
        <v>0</v>
      </c>
      <c r="AZ28" s="9">
        <f t="shared" si="23"/>
        <v>0</v>
      </c>
      <c r="BA28" s="128">
        <f t="shared" si="23"/>
        <v>0</v>
      </c>
      <c r="BB28" s="129">
        <f t="shared" si="23"/>
        <v>0</v>
      </c>
    </row>
    <row r="29" spans="1:56" ht="12" customHeight="1" thickTop="1" thickBot="1" x14ac:dyDescent="0.2">
      <c r="A29" s="64">
        <f t="shared" si="2"/>
        <v>0</v>
      </c>
      <c r="B29" s="64">
        <f t="shared" si="3"/>
        <v>0</v>
      </c>
      <c r="C29" s="57">
        <f t="shared" si="15"/>
        <v>303</v>
      </c>
      <c r="F29" s="59">
        <f>IF(C29&lt;C$6,0,VLOOKUP(C29,index!$A:$M,3,0))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6">
        <f t="shared" si="7"/>
        <v>230</v>
      </c>
      <c r="S29" s="1">
        <f t="shared" si="16"/>
        <v>303</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303</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3"/>
        <v>0</v>
      </c>
      <c r="BA29" s="131">
        <f t="shared" si="23"/>
        <v>0</v>
      </c>
      <c r="BB29" s="132">
        <f t="shared" si="23"/>
        <v>0</v>
      </c>
    </row>
    <row r="30" spans="1:56" ht="12" customHeight="1" thickTop="1" thickBot="1" x14ac:dyDescent="0.2">
      <c r="A30" s="64">
        <f t="shared" si="2"/>
        <v>0</v>
      </c>
      <c r="B30" s="64">
        <f t="shared" si="3"/>
        <v>0</v>
      </c>
      <c r="C30" s="57">
        <f t="shared" si="15"/>
        <v>302</v>
      </c>
      <c r="F30" s="59">
        <f>IF(C30&lt;C$6,0,VLOOKUP(C30,index!$A:$M,3,0))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6">
        <f t="shared" si="7"/>
        <v>230</v>
      </c>
      <c r="S30" s="1">
        <f t="shared" si="16"/>
        <v>302</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302</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301</v>
      </c>
      <c r="F31" s="59">
        <f>IF(C31&lt;C$6,0,VLOOKUP(C31,index!$A:$M,3,0))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6">
        <f t="shared" si="7"/>
        <v>230</v>
      </c>
      <c r="S31" s="1">
        <f t="shared" si="16"/>
        <v>301</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301</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300</v>
      </c>
      <c r="F32" s="59">
        <f>IF(C32&lt;C$6,0,VLOOKUP(C32,index!$A:$M,3,0))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6">
        <f t="shared" si="7"/>
        <v>230</v>
      </c>
      <c r="S32" s="1">
        <f t="shared" si="16"/>
        <v>300</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300</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299</v>
      </c>
      <c r="F33" s="59">
        <f>IF(C33&lt;C$6,0,VLOOKUP(C33,index!$A:$M,3,0))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6">
        <f t="shared" si="7"/>
        <v>230</v>
      </c>
      <c r="S33" s="1">
        <f t="shared" si="16"/>
        <v>299</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299</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0" t="str">
        <f>IFERROR(VLOOKUP(AQ32,L$8:Q$500,6,FALSE),"-")</f>
        <v>-</v>
      </c>
      <c r="AR33" s="201"/>
      <c r="AS33" s="201"/>
      <c r="AT33" s="201"/>
      <c r="AU33" s="201"/>
      <c r="AV33" s="201"/>
      <c r="AW33" s="201"/>
      <c r="AX33" s="201"/>
      <c r="AY33" s="201"/>
      <c r="AZ33" s="201"/>
      <c r="BA33" s="201"/>
      <c r="BB33" s="202"/>
    </row>
    <row r="34" spans="1:54" ht="12" customHeight="1" x14ac:dyDescent="0.15">
      <c r="A34" s="64">
        <f t="shared" si="2"/>
        <v>0</v>
      </c>
      <c r="B34" s="64">
        <f t="shared" si="3"/>
        <v>0</v>
      </c>
      <c r="C34" s="57">
        <f t="shared" si="15"/>
        <v>298</v>
      </c>
      <c r="F34" s="59">
        <f>IF(C34&lt;C$6,0,VLOOKUP(C34,index!$A:$M,3,0))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6">
        <f t="shared" si="7"/>
        <v>230</v>
      </c>
      <c r="S34" s="1">
        <f t="shared" si="16"/>
        <v>298</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298</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0"/>
      <c r="AR34" s="201"/>
      <c r="AS34" s="201"/>
      <c r="AT34" s="201"/>
      <c r="AU34" s="201"/>
      <c r="AV34" s="201"/>
      <c r="AW34" s="201"/>
      <c r="AX34" s="201"/>
      <c r="AY34" s="201"/>
      <c r="AZ34" s="201"/>
      <c r="BA34" s="201"/>
      <c r="BB34" s="202"/>
    </row>
    <row r="35" spans="1:54" ht="12" customHeight="1" x14ac:dyDescent="0.15">
      <c r="A35" s="64">
        <f t="shared" si="2"/>
        <v>0</v>
      </c>
      <c r="B35" s="64">
        <f t="shared" si="3"/>
        <v>0</v>
      </c>
      <c r="C35" s="57">
        <f t="shared" si="15"/>
        <v>297</v>
      </c>
      <c r="F35" s="59">
        <f>IF(C35&lt;C$6,0,VLOOKUP(C35,index!$A:$M,3,0))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6">
        <f t="shared" si="7"/>
        <v>230</v>
      </c>
      <c r="S35" s="1">
        <f t="shared" si="16"/>
        <v>297</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297</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296</v>
      </c>
      <c r="F36" s="59">
        <f>IF(C36&lt;C$6,0,VLOOKUP(C36,index!$A:$M,3,0))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6">
        <f t="shared" si="7"/>
        <v>230</v>
      </c>
      <c r="S36" s="1">
        <f t="shared" si="16"/>
        <v>296</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296</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0" t="str">
        <f>IFERROR(VLOOKUP(AQ35,L$8:Q$500,6,FALSE),"-")</f>
        <v>-</v>
      </c>
      <c r="AR36" s="201"/>
      <c r="AS36" s="201"/>
      <c r="AT36" s="201"/>
      <c r="AU36" s="201"/>
      <c r="AV36" s="201"/>
      <c r="AW36" s="201"/>
      <c r="AX36" s="201"/>
      <c r="AY36" s="201"/>
      <c r="AZ36" s="201"/>
      <c r="BA36" s="201"/>
      <c r="BB36" s="202"/>
    </row>
    <row r="37" spans="1:54" ht="12" customHeight="1" x14ac:dyDescent="0.15">
      <c r="A37" s="64">
        <f t="shared" si="2"/>
        <v>0</v>
      </c>
      <c r="B37" s="64">
        <f t="shared" si="3"/>
        <v>0</v>
      </c>
      <c r="C37" s="57">
        <f t="shared" si="15"/>
        <v>295</v>
      </c>
      <c r="F37" s="59">
        <f>IF(C37&lt;C$6,0,VLOOKUP(C37,index!$A:$M,3,0))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6">
        <f t="shared" si="7"/>
        <v>230</v>
      </c>
      <c r="S37" s="1">
        <f t="shared" si="16"/>
        <v>295</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295</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0"/>
      <c r="AR37" s="201"/>
      <c r="AS37" s="201"/>
      <c r="AT37" s="201"/>
      <c r="AU37" s="201"/>
      <c r="AV37" s="201"/>
      <c r="AW37" s="201"/>
      <c r="AX37" s="201"/>
      <c r="AY37" s="201"/>
      <c r="AZ37" s="201"/>
      <c r="BA37" s="201"/>
      <c r="BB37" s="202"/>
    </row>
    <row r="38" spans="1:54" ht="12" customHeight="1" x14ac:dyDescent="0.15">
      <c r="A38" s="64">
        <f t="shared" si="2"/>
        <v>0</v>
      </c>
      <c r="B38" s="64">
        <f t="shared" si="3"/>
        <v>0</v>
      </c>
      <c r="C38" s="57">
        <f t="shared" si="15"/>
        <v>294</v>
      </c>
      <c r="F38" s="59">
        <f>IF(C38&lt;C$6,0,VLOOKUP(C38,index!$A:$M,3,0))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6">
        <f t="shared" si="7"/>
        <v>230</v>
      </c>
      <c r="S38" s="1">
        <f t="shared" si="16"/>
        <v>294</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294</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0"/>
      <c r="AR38" s="201"/>
      <c r="AS38" s="201"/>
      <c r="AT38" s="201"/>
      <c r="AU38" s="201"/>
      <c r="AV38" s="201"/>
      <c r="AW38" s="201"/>
      <c r="AX38" s="201"/>
      <c r="AY38" s="201"/>
      <c r="AZ38" s="201"/>
      <c r="BA38" s="201"/>
      <c r="BB38" s="202"/>
    </row>
    <row r="39" spans="1:54" ht="12" customHeight="1" x14ac:dyDescent="0.15">
      <c r="A39" s="64">
        <f t="shared" si="2"/>
        <v>0</v>
      </c>
      <c r="B39" s="64">
        <f t="shared" si="3"/>
        <v>0</v>
      </c>
      <c r="C39" s="57">
        <f t="shared" si="15"/>
        <v>293</v>
      </c>
      <c r="F39" s="59">
        <f>IF(C39&lt;C$6,0,VLOOKUP(C39,index!$A:$M,3,0))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6">
        <f t="shared" si="7"/>
        <v>230</v>
      </c>
      <c r="S39" s="1">
        <f t="shared" si="16"/>
        <v>293</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293</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292</v>
      </c>
      <c r="F40" s="59">
        <f>IF(C40&lt;C$6,0,VLOOKUP(C40,index!$A:$M,3,0))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si="0"/>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6">
        <f t="shared" si="7"/>
        <v>230</v>
      </c>
      <c r="S40" s="1">
        <f t="shared" si="16"/>
        <v>292</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292</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0" t="str">
        <f>IFERROR(VLOOKUP(AQ39,L$8:Q$500,6,FALSE),"-")</f>
        <v>-</v>
      </c>
      <c r="AR40" s="201"/>
      <c r="AS40" s="201"/>
      <c r="AT40" s="201"/>
      <c r="AU40" s="201"/>
      <c r="AV40" s="201"/>
      <c r="AW40" s="201"/>
      <c r="AX40" s="201"/>
      <c r="AY40" s="201"/>
      <c r="AZ40" s="201"/>
      <c r="BA40" s="201"/>
      <c r="BB40" s="202"/>
    </row>
    <row r="41" spans="1:54" ht="12" customHeight="1" thickBot="1" x14ac:dyDescent="0.2">
      <c r="A41" s="64">
        <f t="shared" si="2"/>
        <v>0</v>
      </c>
      <c r="B41" s="64">
        <f t="shared" si="3"/>
        <v>0</v>
      </c>
      <c r="C41" s="57">
        <f t="shared" si="15"/>
        <v>291</v>
      </c>
      <c r="F41" s="59">
        <f>IF(C41&lt;C$6,0,VLOOKUP(C41,index!$A:$M,3,0))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0"/>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6">
        <f t="shared" si="7"/>
        <v>230</v>
      </c>
      <c r="S41" s="1">
        <f t="shared" si="16"/>
        <v>291</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291</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3"/>
      <c r="AR41" s="204"/>
      <c r="AS41" s="204"/>
      <c r="AT41" s="204"/>
      <c r="AU41" s="204"/>
      <c r="AV41" s="204"/>
      <c r="AW41" s="204"/>
      <c r="AX41" s="204"/>
      <c r="AY41" s="204"/>
      <c r="AZ41" s="204"/>
      <c r="BA41" s="204"/>
      <c r="BB41" s="205"/>
    </row>
    <row r="42" spans="1:54" ht="12" customHeight="1" thickTop="1" x14ac:dyDescent="0.15">
      <c r="A42" s="64">
        <f t="shared" si="2"/>
        <v>0</v>
      </c>
      <c r="B42" s="64">
        <f t="shared" si="3"/>
        <v>0</v>
      </c>
      <c r="C42" s="57">
        <f t="shared" si="15"/>
        <v>290</v>
      </c>
      <c r="F42" s="59">
        <f>IF(C42&lt;C$6,0,VLOOKUP(C42,index!$A:$M,3,0))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0"/>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6">
        <f t="shared" si="7"/>
        <v>230</v>
      </c>
      <c r="S42" s="1">
        <f t="shared" si="16"/>
        <v>290</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290</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289</v>
      </c>
      <c r="F43" s="59">
        <f>IF(C43&lt;C$6,0,VLOOKUP(C43,index!$A:$M,3,0))</f>
        <v>230</v>
      </c>
      <c r="G43" s="57" t="str">
        <f t="shared" si="4"/>
        <v/>
      </c>
      <c r="I43" s="66" t="str">
        <f t="shared" si="5"/>
        <v/>
      </c>
      <c r="J43" s="61" t="str">
        <f>IF(I43="A",$K43,IF(I43="B",$K43-SUM(J$8:J42),IF(I43="C",$K43-SUM(J$8:J42),IF(I43="D",$K43-SUM(J$8:J42),IF(I43="E",1-SUM(J$8:J42)," ")))))</f>
        <v xml:space="preserve"> </v>
      </c>
      <c r="K43" s="58">
        <f>IF(C$4=0,0,(SUM(D$8:D43)/C$4))</f>
        <v>0</v>
      </c>
      <c r="L43" s="62" t="str">
        <f t="shared" si="0"/>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6">
        <f t="shared" si="7"/>
        <v>230</v>
      </c>
      <c r="S43" s="1">
        <f t="shared" si="16"/>
        <v>289</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289</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288</v>
      </c>
      <c r="F44" s="59">
        <f>IF(C44&lt;C$6,0,VLOOKUP(C44,index!$A:$M,3,0))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0"/>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6">
        <f t="shared" si="7"/>
        <v>230</v>
      </c>
      <c r="S44" s="1">
        <f t="shared" si="16"/>
        <v>288</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288</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287</v>
      </c>
      <c r="F45" s="59">
        <f>IF(C45&lt;C$6,0,VLOOKUP(C45,index!$A:$M,3,0))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0"/>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6">
        <f t="shared" si="7"/>
        <v>230</v>
      </c>
      <c r="S45" s="1">
        <f t="shared" si="16"/>
        <v>287</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287</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286</v>
      </c>
      <c r="F46" s="59">
        <f>IF(C46&lt;C$6,0,VLOOKUP(C46,index!$A:$M,3,0))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0"/>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si="21"/>
        <v/>
      </c>
      <c r="R46" s="196">
        <f t="shared" si="7"/>
        <v>230</v>
      </c>
      <c r="S46" s="1">
        <f t="shared" si="16"/>
        <v>286</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286</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285</v>
      </c>
      <c r="F47" s="59">
        <f>IF(C47&lt;C$6,0,VLOOKUP(C47,index!$A:$M,3,0))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0"/>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1"/>
        <v/>
      </c>
      <c r="R47" s="196">
        <f t="shared" si="7"/>
        <v>230</v>
      </c>
      <c r="S47" s="1">
        <f t="shared" si="16"/>
        <v>285</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285</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284</v>
      </c>
      <c r="F48" s="59">
        <f>IF(C48&lt;C$6,0,VLOOKUP(C48,index!$A:$M,3,0))</f>
        <v>230</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0"/>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1"/>
        <v/>
      </c>
      <c r="R48" s="196">
        <f t="shared" si="7"/>
        <v>230</v>
      </c>
      <c r="S48" s="1">
        <f t="shared" si="16"/>
        <v>284</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284</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283</v>
      </c>
      <c r="F49" s="59">
        <f>IF(C49&lt;C$6,0,VLOOKUP(C49,index!$A:$M,3,0))</f>
        <v>230</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0"/>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1"/>
        <v/>
      </c>
      <c r="R49" s="196">
        <f t="shared" si="7"/>
        <v>230</v>
      </c>
      <c r="S49" s="1">
        <f t="shared" si="16"/>
        <v>283</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283</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282</v>
      </c>
      <c r="F50" s="59">
        <f>IF(C50&lt;C$6,0,VLOOKUP(C50,index!$A:$M,3,0))</f>
        <v>230</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0"/>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1"/>
        <v/>
      </c>
      <c r="R50" s="196">
        <f t="shared" si="7"/>
        <v>230</v>
      </c>
      <c r="S50" s="1">
        <f t="shared" si="16"/>
        <v>282</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282</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281</v>
      </c>
      <c r="F51" s="59">
        <f>IF(C51&lt;C$6,0,VLOOKUP(C51,index!$A:$M,3,0))</f>
        <v>230</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0"/>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1"/>
        <v/>
      </c>
      <c r="R51" s="196">
        <f t="shared" si="7"/>
        <v>230</v>
      </c>
      <c r="S51" s="1">
        <f t="shared" si="16"/>
        <v>281</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281</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280</v>
      </c>
      <c r="F52" s="59">
        <f>IF(C52&lt;C$6,0,VLOOKUP(C52,index!$A:$M,3,0))</f>
        <v>230</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0"/>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1"/>
        <v/>
      </c>
      <c r="R52" s="196">
        <f t="shared" si="7"/>
        <v>230</v>
      </c>
      <c r="S52" s="1">
        <f t="shared" si="16"/>
        <v>280</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280</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279</v>
      </c>
      <c r="F53" s="59">
        <f>IF(C53&lt;C$6,0,VLOOKUP(C53,index!$A:$M,3,0))</f>
        <v>229</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0"/>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1"/>
        <v/>
      </c>
      <c r="R53" s="196">
        <f t="shared" si="7"/>
        <v>229</v>
      </c>
      <c r="S53" s="1">
        <f t="shared" si="16"/>
        <v>279</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279</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278</v>
      </c>
      <c r="F54" s="59">
        <f>IF(C54&lt;C$6,0,VLOOKUP(C54,index!$A:$M,3,0))</f>
        <v>229</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0"/>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1"/>
        <v/>
      </c>
      <c r="R54" s="196">
        <f t="shared" si="7"/>
        <v>229</v>
      </c>
      <c r="S54" s="1">
        <f t="shared" si="16"/>
        <v>278</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278</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277</v>
      </c>
      <c r="F55" s="59">
        <f>IF(C55&lt;C$6,0,VLOOKUP(C55,index!$A:$M,3,0))</f>
        <v>228</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0"/>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1"/>
        <v/>
      </c>
      <c r="R55" s="196">
        <f t="shared" si="7"/>
        <v>228</v>
      </c>
      <c r="S55" s="1">
        <f t="shared" si="16"/>
        <v>277</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277</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276</v>
      </c>
      <c r="F56" s="59">
        <f>IF(C56&lt;C$6,0,VLOOKUP(C56,index!$A:$M,3,0))</f>
        <v>228</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0"/>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1"/>
        <v/>
      </c>
      <c r="R56" s="196">
        <f t="shared" si="7"/>
        <v>228</v>
      </c>
      <c r="S56" s="1">
        <f t="shared" si="16"/>
        <v>276</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276</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275</v>
      </c>
      <c r="F57" s="59">
        <f>IF(C57&lt;C$6,0,VLOOKUP(C57,index!$A:$M,3,0))</f>
        <v>228</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0"/>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1"/>
        <v/>
      </c>
      <c r="R57" s="196">
        <f t="shared" si="7"/>
        <v>228</v>
      </c>
      <c r="S57" s="1">
        <f t="shared" si="16"/>
        <v>275</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275</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274</v>
      </c>
      <c r="F58" s="59">
        <f>IF(C58&lt;C$6,0,VLOOKUP(C58,index!$A:$M,3,0))</f>
        <v>227</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0"/>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1"/>
        <v/>
      </c>
      <c r="R58" s="196">
        <f t="shared" si="7"/>
        <v>227</v>
      </c>
      <c r="S58" s="1">
        <f t="shared" si="16"/>
        <v>274</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274</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273</v>
      </c>
      <c r="F59" s="59">
        <f>IF(C59&lt;C$6,0,VLOOKUP(C59,index!$A:$M,3,0))</f>
        <v>227</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0"/>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1"/>
        <v/>
      </c>
      <c r="R59" s="196">
        <f t="shared" si="7"/>
        <v>227</v>
      </c>
      <c r="S59" s="1">
        <f t="shared" si="16"/>
        <v>273</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273</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272</v>
      </c>
      <c r="F60" s="59">
        <f>IF(C60&lt;C$6,0,VLOOKUP(C60,index!$A:$M,3,0))</f>
        <v>227</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0"/>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1"/>
        <v/>
      </c>
      <c r="R60" s="196">
        <f t="shared" si="7"/>
        <v>227</v>
      </c>
      <c r="S60" s="1">
        <f t="shared" si="16"/>
        <v>272</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272</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271</v>
      </c>
      <c r="F61" s="59">
        <f>IF(C61&lt;C$6,0,VLOOKUP(C61,index!$A:$M,3,0))</f>
        <v>226</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0"/>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1"/>
        <v/>
      </c>
      <c r="R61" s="196">
        <f t="shared" si="7"/>
        <v>226</v>
      </c>
      <c r="S61" s="1">
        <f t="shared" si="16"/>
        <v>271</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271</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270</v>
      </c>
      <c r="F62" s="59">
        <f>IF(C62&lt;C$6,0,VLOOKUP(C62,index!$A:$M,3,0))</f>
        <v>226</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0"/>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1"/>
        <v/>
      </c>
      <c r="R62" s="196">
        <f t="shared" si="7"/>
        <v>226</v>
      </c>
      <c r="S62" s="1">
        <f t="shared" si="16"/>
        <v>270</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270</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269</v>
      </c>
      <c r="F63" s="59">
        <f>IF(C63&lt;C$6,0,VLOOKUP(C63,index!$A:$M,3,0))</f>
        <v>225</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0"/>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1"/>
        <v/>
      </c>
      <c r="R63" s="196">
        <f t="shared" si="7"/>
        <v>225</v>
      </c>
      <c r="S63" s="1">
        <f t="shared" si="16"/>
        <v>269</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269</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268</v>
      </c>
      <c r="F64" s="59">
        <f>IF(C64&lt;C$6,0,VLOOKUP(C64,index!$A:$M,3,0))</f>
        <v>225</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0"/>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1"/>
        <v/>
      </c>
      <c r="R64" s="196">
        <f t="shared" si="7"/>
        <v>225</v>
      </c>
      <c r="S64" s="1">
        <f t="shared" si="16"/>
        <v>268</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268</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267</v>
      </c>
      <c r="F65" s="59">
        <f>IF(C65&lt;C$6,0,VLOOKUP(C65,index!$A:$M,3,0))</f>
        <v>225</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0"/>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1"/>
        <v/>
      </c>
      <c r="R65" s="196">
        <f t="shared" si="7"/>
        <v>225</v>
      </c>
      <c r="S65" s="1">
        <f t="shared" si="16"/>
        <v>267</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267</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266</v>
      </c>
      <c r="F66" s="59">
        <f>IF(C66&lt;C$6,0,VLOOKUP(C66,index!$A:$M,3,0))</f>
        <v>224</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0"/>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1"/>
        <v/>
      </c>
      <c r="R66" s="196">
        <f t="shared" si="7"/>
        <v>224</v>
      </c>
      <c r="S66" s="1">
        <f t="shared" si="16"/>
        <v>266</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266</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265</v>
      </c>
      <c r="F67" s="59">
        <f>IF(C67&lt;C$6,0,VLOOKUP(C67,index!$A:$M,3,0))</f>
        <v>224</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0"/>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1"/>
        <v/>
      </c>
      <c r="R67" s="196">
        <f t="shared" si="7"/>
        <v>224</v>
      </c>
      <c r="S67" s="1">
        <f t="shared" si="16"/>
        <v>265</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265</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264</v>
      </c>
      <c r="F68" s="59">
        <f>IF(C68&lt;C$6,0,VLOOKUP(C68,index!$A:$M,3,0))</f>
        <v>224</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0"/>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1"/>
        <v/>
      </c>
      <c r="R68" s="196">
        <f t="shared" si="7"/>
        <v>224</v>
      </c>
      <c r="S68" s="1">
        <f t="shared" si="16"/>
        <v>264</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264</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263</v>
      </c>
      <c r="F69" s="59">
        <f>IF(C69&lt;C$6,0,VLOOKUP(C69,index!$A:$M,3,0))</f>
        <v>223</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0"/>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1"/>
        <v/>
      </c>
      <c r="R69" s="196">
        <f t="shared" si="7"/>
        <v>223</v>
      </c>
      <c r="S69" s="1">
        <f t="shared" si="16"/>
        <v>263</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263</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262</v>
      </c>
      <c r="F70" s="59">
        <f>IF(C70&lt;C$6,0,VLOOKUP(C70,index!$A:$M,3,0))</f>
        <v>223</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0"/>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1"/>
        <v/>
      </c>
      <c r="R70" s="196">
        <f t="shared" si="7"/>
        <v>223</v>
      </c>
      <c r="S70" s="1">
        <f t="shared" si="16"/>
        <v>262</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262</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261</v>
      </c>
      <c r="F71" s="59">
        <f>IF(C71&lt;C$6,0,VLOOKUP(C71,index!$A:$M,3,0))</f>
        <v>223</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0"/>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1"/>
        <v/>
      </c>
      <c r="R71" s="196">
        <f t="shared" si="7"/>
        <v>223</v>
      </c>
      <c r="S71" s="1">
        <f t="shared" si="16"/>
        <v>261</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261</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260</v>
      </c>
      <c r="F72" s="59">
        <f>IF(C72&lt;C$6,0,VLOOKUP(C72,index!$A:$M,3,0))</f>
        <v>222</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ref="L72:L135" si="25">IF(U72=2,"Plus",IF(W72=2,"Basis",IF(X72=2,"Breedte"," ")))</f>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1"/>
        <v/>
      </c>
      <c r="R72" s="196">
        <f t="shared" si="7"/>
        <v>222</v>
      </c>
      <c r="S72" s="1">
        <f t="shared" si="16"/>
        <v>260</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260</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6">IF(I73="A",25,IF(I73="B",25,IF(I73="C",25,IF(I73="D",15,IF(I73="E",10,0)))))</f>
        <v>0</v>
      </c>
      <c r="B73" s="64">
        <f t="shared" ref="B73:B136" si="27">IF(G73="I",20,IF(G73="II",20,IF(G73="III",20,IF(G73="IV",20,IF(G73="V",20,0)))))</f>
        <v>0</v>
      </c>
      <c r="C73" s="57">
        <f t="shared" si="15"/>
        <v>259</v>
      </c>
      <c r="F73" s="59">
        <f>IF(C73&lt;C$6,0,VLOOKUP(C73,index!$A:$M,3,0))</f>
        <v>222</v>
      </c>
      <c r="G73" s="57" t="str">
        <f t="shared" ref="G73:G136" si="28">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29">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si="25"/>
        <v xml:space="preserve"> </v>
      </c>
      <c r="M73" s="58" t="str">
        <f>IF(U73=2,K73,IF(W73=2,K73-SUM(M$8:M72),IF(X73=2,K73-SUM(M$8:M72),IF(X72=2,1-SUM(M$8:M72)," "))))</f>
        <v xml:space="preserve"> </v>
      </c>
      <c r="N73" s="58" t="str">
        <f t="shared" ref="N73:N136" si="30">IF(OR(O73="Plus",O73="Basis",O73="Breedte"),K73," ")</f>
        <v xml:space="preserve"> </v>
      </c>
      <c r="P73" s="58" t="str">
        <f>IF(O73="Plus",$K73,IF(O73="Basis",$K73-SUM(P$8:P72),IF(O73="Breedte",$K73-SUM(P$8:P72),IF(O72="Breedte",1-SUM(P$8:P72)," "))))</f>
        <v xml:space="preserve"> </v>
      </c>
      <c r="Q73" s="56" t="str">
        <f t="shared" si="21"/>
        <v/>
      </c>
      <c r="R73" s="196">
        <f t="shared" ref="R73:R136" si="31">F73</f>
        <v>222</v>
      </c>
      <c r="S73" s="1">
        <f t="shared" si="16"/>
        <v>259</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259</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4">
        <f t="shared" si="26"/>
        <v>0</v>
      </c>
      <c r="B74" s="64">
        <f t="shared" si="27"/>
        <v>0</v>
      </c>
      <c r="C74" s="57">
        <f t="shared" ref="C74:C137" si="39">IF(C73-1&lt;C$6,C$6-1,C73-1)</f>
        <v>258</v>
      </c>
      <c r="F74" s="59">
        <f>IF(C74&lt;C$6,0,VLOOKUP(C74,index!$A:$M,3,0))</f>
        <v>221</v>
      </c>
      <c r="G74" s="57" t="str">
        <f t="shared" si="28"/>
        <v/>
      </c>
      <c r="H74" s="58" t="str">
        <f>IF(G74="I",$K74,IF(G74="II",$K74-SUM(H$8:H73),IF(G74="III",$K74-SUM(H$8:H73),IF(G74="IV",$K74-SUM(H$8:H73),IF(G74="V",1-SUM(H$8:H73)," ")))))</f>
        <v xml:space="preserve"> </v>
      </c>
      <c r="I74" s="66" t="str">
        <f t="shared" si="29"/>
        <v/>
      </c>
      <c r="J74" s="61" t="str">
        <f>IF(I74="A",$K74,IF(I74="B",$K74-SUM(J$8:J73),IF(I74="C",$K74-SUM(J$8:J73),IF(I74="D",$K74-SUM(J$8:J73),IF(I74="E",1-SUM(J$8:J73)," ")))))</f>
        <v xml:space="preserve"> </v>
      </c>
      <c r="K74" s="58">
        <f>IF(C$4=0,0,(SUM(D$8:D74)/C$4))</f>
        <v>0</v>
      </c>
      <c r="L74" s="62" t="str">
        <f t="shared" si="25"/>
        <v xml:space="preserve"> </v>
      </c>
      <c r="M74" s="58" t="str">
        <f>IF(U74=2,K74,IF(W74=2,K74-SUM(M$8:M73),IF(X74=2,K74-SUM(M$8:M73),IF(X73=2,1-SUM(M$8:M73)," "))))</f>
        <v xml:space="preserve"> </v>
      </c>
      <c r="N74" s="58" t="str">
        <f t="shared" si="30"/>
        <v xml:space="preserve"> </v>
      </c>
      <c r="P74" s="58" t="str">
        <f>IF(O74="Plus",$K74,IF(O74="Basis",$K74-SUM(P$8:P73),IF(O74="Breedte",$K74-SUM(P$8:P73),IF(O73="Breedte",1-SUM(P$8:P73)," "))))</f>
        <v xml:space="preserve"> </v>
      </c>
      <c r="Q74" s="56" t="str">
        <f t="shared" si="21"/>
        <v/>
      </c>
      <c r="R74" s="196">
        <f t="shared" si="31"/>
        <v>221</v>
      </c>
      <c r="S74" s="1">
        <f t="shared" ref="S74:S137" si="40">C74</f>
        <v>258</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258</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4">
        <f t="shared" si="26"/>
        <v>0</v>
      </c>
      <c r="B75" s="64">
        <f t="shared" si="27"/>
        <v>0</v>
      </c>
      <c r="C75" s="57">
        <f t="shared" si="39"/>
        <v>257</v>
      </c>
      <c r="F75" s="59">
        <f>IF(C75&lt;C$6,0,VLOOKUP(C75,index!$A:$M,3,0))</f>
        <v>221</v>
      </c>
      <c r="G75" s="57" t="str">
        <f t="shared" si="28"/>
        <v/>
      </c>
      <c r="H75" s="58" t="str">
        <f>IF(G75="I",$K75,IF(G75="II",$K75-SUM(H$8:H74),IF(G75="III",$K75-SUM(H$8:H74),IF(G75="IV",$K75-SUM(H$8:H74),IF(G75="V",1-SUM(H$8:H74)," ")))))</f>
        <v xml:space="preserve"> </v>
      </c>
      <c r="I75" s="66" t="str">
        <f t="shared" si="29"/>
        <v/>
      </c>
      <c r="J75" s="61" t="str">
        <f>IF(I75="A",$K75,IF(I75="B",$K75-SUM(J$8:J74),IF(I75="C",$K75-SUM(J$8:J74),IF(I75="D",$K75-SUM(J$8:J74),IF(I75="E",1-SUM(J$8:J74)," ")))))</f>
        <v xml:space="preserve"> </v>
      </c>
      <c r="K75" s="58">
        <f>IF(C$4=0,0,(SUM(D$8:D75)/C$4))</f>
        <v>0</v>
      </c>
      <c r="L75" s="62" t="str">
        <f t="shared" si="25"/>
        <v xml:space="preserve"> </v>
      </c>
      <c r="M75" s="58" t="str">
        <f>IF(U75=2,K75,IF(W75=2,K75-SUM(M$8:M74),IF(X75=2,K75-SUM(M$8:M74),IF(X74=2,1-SUM(M$8:M74)," "))))</f>
        <v xml:space="preserve"> </v>
      </c>
      <c r="N75" s="58" t="str">
        <f t="shared" si="30"/>
        <v xml:space="preserve"> </v>
      </c>
      <c r="P75" s="58" t="str">
        <f>IF(O75="Plus",$K75,IF(O75="Basis",$K75-SUM(P$8:P74),IF(O75="Breedte",$K75-SUM(P$8:P74),IF(O74="Breedte",1-SUM(P$8:P74)," "))))</f>
        <v xml:space="preserve"> </v>
      </c>
      <c r="Q75" s="56" t="str">
        <f t="shared" si="21"/>
        <v/>
      </c>
      <c r="R75" s="196">
        <f t="shared" si="31"/>
        <v>221</v>
      </c>
      <c r="S75" s="1">
        <f t="shared" si="40"/>
        <v>257</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257</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4">
        <f t="shared" si="26"/>
        <v>0</v>
      </c>
      <c r="B76" s="64">
        <f t="shared" si="27"/>
        <v>0</v>
      </c>
      <c r="C76" s="57">
        <f t="shared" si="39"/>
        <v>256</v>
      </c>
      <c r="F76" s="59">
        <f>IF(C76&lt;C$6,0,VLOOKUP(C76,index!$A:$M,3,0))</f>
        <v>221</v>
      </c>
      <c r="G76" s="57" t="str">
        <f t="shared" si="28"/>
        <v/>
      </c>
      <c r="H76" s="58" t="str">
        <f>IF(G76="I",$K76,IF(G76="II",$K76-SUM(H$8:H75),IF(G76="III",$K76-SUM(H$8:H75),IF(G76="IV",$K76-SUM(H$8:H75),IF(G76="V",1-SUM(H$8:H75)," ")))))</f>
        <v xml:space="preserve"> </v>
      </c>
      <c r="I76" s="66" t="str">
        <f t="shared" si="29"/>
        <v/>
      </c>
      <c r="J76" s="61" t="str">
        <f>IF(I76="A",$K76,IF(I76="B",$K76-SUM(J$8:J75),IF(I76="C",$K76-SUM(J$8:J75),IF(I76="D",$K76-SUM(J$8:J75),IF(I76="E",1-SUM(J$8:J75)," ")))))</f>
        <v xml:space="preserve"> </v>
      </c>
      <c r="K76" s="58">
        <f>IF(C$4=0,0,(SUM(D$8:D76)/C$4))</f>
        <v>0</v>
      </c>
      <c r="L76" s="62" t="str">
        <f t="shared" si="25"/>
        <v xml:space="preserve"> </v>
      </c>
      <c r="M76" s="58" t="str">
        <f>IF(U76=2,K76,IF(W76=2,K76-SUM(M$8:M75),IF(X76=2,K76-SUM(M$8:M75),IF(X75=2,1-SUM(M$8:M75)," "))))</f>
        <v xml:space="preserve"> </v>
      </c>
      <c r="N76" s="58" t="str">
        <f t="shared" si="30"/>
        <v xml:space="preserve"> </v>
      </c>
      <c r="P76" s="58" t="str">
        <f>IF(O76="Plus",$K76,IF(O76="Basis",$K76-SUM(P$8:P75),IF(O76="Breedte",$K76-SUM(P$8:P75),IF(O75="Breedte",1-SUM(P$8:P75)," "))))</f>
        <v xml:space="preserve"> </v>
      </c>
      <c r="Q76" s="56" t="str">
        <f t="shared" si="21"/>
        <v/>
      </c>
      <c r="R76" s="196">
        <f t="shared" si="31"/>
        <v>221</v>
      </c>
      <c r="S76" s="1">
        <f t="shared" si="40"/>
        <v>256</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256</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4">
        <f t="shared" si="26"/>
        <v>0</v>
      </c>
      <c r="B77" s="64">
        <f t="shared" si="27"/>
        <v>0</v>
      </c>
      <c r="C77" s="57">
        <f t="shared" si="39"/>
        <v>255</v>
      </c>
      <c r="F77" s="59">
        <f>IF(C77&lt;C$6,0,VLOOKUP(C77,index!$A:$M,3,0))</f>
        <v>220</v>
      </c>
      <c r="G77" s="57" t="str">
        <f t="shared" si="28"/>
        <v/>
      </c>
      <c r="H77" s="58" t="str">
        <f>IF(G77="I",$K77,IF(G77="II",$K77-SUM(H$8:H76),IF(G77="III",$K77-SUM(H$8:H76),IF(G77="IV",$K77-SUM(H$8:H76),IF(G77="V",1-SUM(H$8:H76)," ")))))</f>
        <v xml:space="preserve"> </v>
      </c>
      <c r="I77" s="66" t="str">
        <f t="shared" si="29"/>
        <v/>
      </c>
      <c r="J77" s="61" t="str">
        <f>IF(I77="A",$K77,IF(I77="B",$K77-SUM(J$8:J76),IF(I77="C",$K77-SUM(J$8:J76),IF(I77="D",$K77-SUM(J$8:J76),IF(I77="E",1-SUM(J$8:J76)," ")))))</f>
        <v xml:space="preserve"> </v>
      </c>
      <c r="K77" s="58">
        <f>IF(C$4=0,0,(SUM(D$8:D77)/C$4))</f>
        <v>0</v>
      </c>
      <c r="L77" s="62" t="str">
        <f t="shared" si="25"/>
        <v xml:space="preserve"> </v>
      </c>
      <c r="M77" s="58" t="str">
        <f>IF(U77=2,K77,IF(W77=2,K77-SUM(M$8:M76),IF(X77=2,K77-SUM(M$8:M76),IF(X76=2,1-SUM(M$8:M76)," "))))</f>
        <v xml:space="preserve"> </v>
      </c>
      <c r="N77" s="58" t="str">
        <f t="shared" si="30"/>
        <v xml:space="preserve"> </v>
      </c>
      <c r="P77" s="58" t="str">
        <f>IF(O77="Plus",$K77,IF(O77="Basis",$K77-SUM(P$8:P76),IF(O77="Breedte",$K77-SUM(P$8:P76),IF(O76="Breedte",1-SUM(P$8:P76)," "))))</f>
        <v xml:space="preserve"> </v>
      </c>
      <c r="Q77" s="56" t="str">
        <f t="shared" si="21"/>
        <v/>
      </c>
      <c r="R77" s="196">
        <f t="shared" si="31"/>
        <v>220</v>
      </c>
      <c r="S77" s="1">
        <f t="shared" si="40"/>
        <v>255</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255</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4">
        <f t="shared" si="26"/>
        <v>0</v>
      </c>
      <c r="B78" s="64">
        <f t="shared" si="27"/>
        <v>0</v>
      </c>
      <c r="C78" s="57">
        <f t="shared" si="39"/>
        <v>254</v>
      </c>
      <c r="F78" s="59">
        <f>IF(C78&lt;C$6,0,VLOOKUP(C78,index!$A:$M,3,0))</f>
        <v>220</v>
      </c>
      <c r="G78" s="57" t="str">
        <f t="shared" si="28"/>
        <v/>
      </c>
      <c r="H78" s="58" t="str">
        <f>IF(G78="I",$K78,IF(G78="II",$K78-SUM(H$8:H77),IF(G78="III",$K78-SUM(H$8:H77),IF(G78="IV",$K78-SUM(H$8:H77),IF(G78="V",1-SUM(H$8:H77)," ")))))</f>
        <v xml:space="preserve"> </v>
      </c>
      <c r="I78" s="66" t="str">
        <f t="shared" si="29"/>
        <v/>
      </c>
      <c r="J78" s="61" t="str">
        <f>IF(I78="A",$K78,IF(I78="B",$K78-SUM(J$8:J77),IF(I78="C",$K78-SUM(J$8:J77),IF(I78="D",$K78-SUM(J$8:J77),IF(I78="E",1-SUM(J$8:J77)," ")))))</f>
        <v xml:space="preserve"> </v>
      </c>
      <c r="K78" s="58">
        <f>IF(C$4=0,0,(SUM(D$8:D78)/C$4))</f>
        <v>0</v>
      </c>
      <c r="L78" s="62" t="str">
        <f t="shared" si="25"/>
        <v xml:space="preserve"> </v>
      </c>
      <c r="M78" s="58" t="str">
        <f>IF(U78=2,K78,IF(W78=2,K78-SUM(M$8:M77),IF(X78=2,K78-SUM(M$8:M77),IF(X77=2,1-SUM(M$8:M77)," "))))</f>
        <v xml:space="preserve"> </v>
      </c>
      <c r="N78" s="58" t="str">
        <f t="shared" si="30"/>
        <v xml:space="preserve"> </v>
      </c>
      <c r="P78" s="58" t="str">
        <f>IF(O78="Plus",$K78,IF(O78="Basis",$K78-SUM(P$8:P77),IF(O78="Breedte",$K78-SUM(P$8:P77),IF(O77="Breedte",1-SUM(P$8:P77)," "))))</f>
        <v xml:space="preserve"> </v>
      </c>
      <c r="Q78" s="56" t="str">
        <f t="shared" ref="Q78:Q141" si="45">IF(L77="plus",IF(E78=0,"",CONCATENATE(E78,",")),IF(L77="basis",IF(E78=0,"",CONCATENATE(E78,",")),CONCATENATE(Q77,IF(E78=0,"",CONCATENATE(E78,", ")))))</f>
        <v/>
      </c>
      <c r="R78" s="196">
        <f t="shared" si="31"/>
        <v>220</v>
      </c>
      <c r="S78" s="1">
        <f t="shared" si="40"/>
        <v>254</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254</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4">
        <f t="shared" si="26"/>
        <v>0</v>
      </c>
      <c r="B79" s="64">
        <f t="shared" si="27"/>
        <v>0</v>
      </c>
      <c r="C79" s="57">
        <f t="shared" si="39"/>
        <v>253</v>
      </c>
      <c r="F79" s="59">
        <f>IF(C79&lt;C$6,0,VLOOKUP(C79,index!$A:$M,3,0))</f>
        <v>220</v>
      </c>
      <c r="G79" s="57" t="str">
        <f t="shared" si="28"/>
        <v/>
      </c>
      <c r="H79" s="58" t="str">
        <f>IF(G79="I",$K79,IF(G79="II",$K79-SUM(H$8:H78),IF(G79="III",$K79-SUM(H$8:H78),IF(G79="IV",$K79-SUM(H$8:H78),IF(G79="V",1-SUM(H$8:H78)," ")))))</f>
        <v xml:space="preserve"> </v>
      </c>
      <c r="I79" s="66" t="str">
        <f t="shared" si="29"/>
        <v/>
      </c>
      <c r="J79" s="61" t="str">
        <f>IF(I79="A",$K79,IF(I79="B",$K79-SUM(J$8:J78),IF(I79="C",$K79-SUM(J$8:J78),IF(I79="D",$K79-SUM(J$8:J78),IF(I79="E",1-SUM(J$8:J78)," ")))))</f>
        <v xml:space="preserve"> </v>
      </c>
      <c r="K79" s="58">
        <f>IF(C$4=0,0,(SUM(D$8:D79)/C$4))</f>
        <v>0</v>
      </c>
      <c r="L79" s="62" t="str">
        <f t="shared" si="25"/>
        <v xml:space="preserve"> </v>
      </c>
      <c r="M79" s="58" t="str">
        <f>IF(U79=2,K79,IF(W79=2,K79-SUM(M$8:M78),IF(X79=2,K79-SUM(M$8:M78),IF(X78=2,1-SUM(M$8:M78)," "))))</f>
        <v xml:space="preserve"> </v>
      </c>
      <c r="N79" s="58" t="str">
        <f t="shared" si="30"/>
        <v xml:space="preserve"> </v>
      </c>
      <c r="P79" s="58" t="str">
        <f>IF(O79="Plus",$K79,IF(O79="Basis",$K79-SUM(P$8:P78),IF(O79="Breedte",$K79-SUM(P$8:P78),IF(O78="Breedte",1-SUM(P$8:P78)," "))))</f>
        <v xml:space="preserve"> </v>
      </c>
      <c r="Q79" s="56" t="str">
        <f t="shared" si="45"/>
        <v/>
      </c>
      <c r="R79" s="196">
        <f t="shared" si="31"/>
        <v>220</v>
      </c>
      <c r="S79" s="1">
        <f t="shared" si="40"/>
        <v>253</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253</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4">
        <f t="shared" si="26"/>
        <v>0</v>
      </c>
      <c r="B80" s="64">
        <f t="shared" si="27"/>
        <v>0</v>
      </c>
      <c r="C80" s="57">
        <f t="shared" si="39"/>
        <v>252</v>
      </c>
      <c r="F80" s="59">
        <f>IF(C80&lt;C$6,0,VLOOKUP(C80,index!$A:$M,3,0))</f>
        <v>219</v>
      </c>
      <c r="G80" s="57" t="str">
        <f t="shared" si="28"/>
        <v/>
      </c>
      <c r="H80" s="58" t="str">
        <f>IF(G80="I",$K80,IF(G80="II",$K80-SUM(H$8:H79),IF(G80="III",$K80-SUM(H$8:H79),IF(G80="IV",$K80-SUM(H$8:H79),IF(G80="V",1-SUM(H$8:H79)," ")))))</f>
        <v xml:space="preserve"> </v>
      </c>
      <c r="I80" s="66" t="str">
        <f t="shared" si="29"/>
        <v/>
      </c>
      <c r="J80" s="61" t="str">
        <f>IF(I80="A",$K80,IF(I80="B",$K80-SUM(J$8:J79),IF(I80="C",$K80-SUM(J$8:J79),IF(I80="D",$K80-SUM(J$8:J79),IF(I80="E",1-SUM(J$8:J79)," ")))))</f>
        <v xml:space="preserve"> </v>
      </c>
      <c r="K80" s="58">
        <f>IF(C$4=0,0,(SUM(D$8:D80)/C$4))</f>
        <v>0</v>
      </c>
      <c r="L80" s="62" t="str">
        <f t="shared" si="25"/>
        <v xml:space="preserve"> </v>
      </c>
      <c r="M80" s="58" t="str">
        <f>IF(U80=2,K80,IF(W80=2,K80-SUM(M$8:M79),IF(X80=2,K80-SUM(M$8:M79),IF(X79=2,1-SUM(M$8:M79)," "))))</f>
        <v xml:space="preserve"> </v>
      </c>
      <c r="N80" s="58" t="str">
        <f t="shared" si="30"/>
        <v xml:space="preserve"> </v>
      </c>
      <c r="P80" s="58" t="str">
        <f>IF(O80="Plus",$K80,IF(O80="Basis",$K80-SUM(P$8:P79),IF(O80="Breedte",$K80-SUM(P$8:P79),IF(O79="Breedte",1-SUM(P$8:P79)," "))))</f>
        <v xml:space="preserve"> </v>
      </c>
      <c r="Q80" s="56" t="str">
        <f t="shared" si="45"/>
        <v/>
      </c>
      <c r="R80" s="196">
        <f t="shared" si="31"/>
        <v>219</v>
      </c>
      <c r="S80" s="1">
        <f t="shared" si="40"/>
        <v>252</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252</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4">
        <f t="shared" si="26"/>
        <v>0</v>
      </c>
      <c r="B81" s="64">
        <f t="shared" si="27"/>
        <v>0</v>
      </c>
      <c r="C81" s="57">
        <f t="shared" si="39"/>
        <v>251</v>
      </c>
      <c r="F81" s="59">
        <f>IF(C81&lt;C$6,0,VLOOKUP(C81,index!$A:$M,3,0))</f>
        <v>219</v>
      </c>
      <c r="G81" s="57" t="str">
        <f t="shared" si="28"/>
        <v/>
      </c>
      <c r="H81" s="58" t="str">
        <f>IF(G81="I",$K81,IF(G81="II",$K81-SUM(H$8:H80),IF(G81="III",$K81-SUM(H$8:H80),IF(G81="IV",$K81-SUM(H$8:H80),IF(G81="V",1-SUM(H$8:H80)," ")))))</f>
        <v xml:space="preserve"> </v>
      </c>
      <c r="I81" s="66" t="str">
        <f t="shared" si="29"/>
        <v/>
      </c>
      <c r="J81" s="61" t="str">
        <f>IF(I81="A",$K81,IF(I81="B",$K81-SUM(J$8:J80),IF(I81="C",$K81-SUM(J$8:J80),IF(I81="D",$K81-SUM(J$8:J80),IF(I81="E",1-SUM(J$8:J80)," ")))))</f>
        <v xml:space="preserve"> </v>
      </c>
      <c r="K81" s="58">
        <f>IF(C$4=0,0,(SUM(D$8:D81)/C$4))</f>
        <v>0</v>
      </c>
      <c r="L81" s="62" t="str">
        <f t="shared" si="25"/>
        <v xml:space="preserve"> </v>
      </c>
      <c r="M81" s="58" t="str">
        <f>IF(U81=2,K81,IF(W81=2,K81-SUM(M$8:M80),IF(X81=2,K81-SUM(M$8:M80),IF(X80=2,1-SUM(M$8:M80)," "))))</f>
        <v xml:space="preserve"> </v>
      </c>
      <c r="N81" s="58" t="str">
        <f t="shared" si="30"/>
        <v xml:space="preserve"> </v>
      </c>
      <c r="P81" s="58" t="str">
        <f>IF(O81="Plus",$K81,IF(O81="Basis",$K81-SUM(P$8:P80),IF(O81="Breedte",$K81-SUM(P$8:P80),IF(O80="Breedte",1-SUM(P$8:P80)," "))))</f>
        <v xml:space="preserve"> </v>
      </c>
      <c r="Q81" s="56" t="str">
        <f t="shared" si="45"/>
        <v/>
      </c>
      <c r="R81" s="196">
        <f t="shared" si="31"/>
        <v>219</v>
      </c>
      <c r="S81" s="1">
        <f t="shared" si="40"/>
        <v>251</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251</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4">
        <f t="shared" si="26"/>
        <v>0</v>
      </c>
      <c r="B82" s="64">
        <f t="shared" si="27"/>
        <v>0</v>
      </c>
      <c r="C82" s="57">
        <f t="shared" si="39"/>
        <v>250</v>
      </c>
      <c r="F82" s="59">
        <f>IF(C82&lt;C$6,0,VLOOKUP(C82,index!$A:$M,3,0))</f>
        <v>218</v>
      </c>
      <c r="G82" s="57" t="str">
        <f t="shared" si="28"/>
        <v/>
      </c>
      <c r="H82" s="58" t="str">
        <f>IF(G82="I",$K82,IF(G82="II",$K82-SUM(H$8:H81),IF(G82="III",$K82-SUM(H$8:H81),IF(G82="IV",$K82-SUM(H$8:H81),IF(G82="V",1-SUM(H$8:H81)," ")))))</f>
        <v xml:space="preserve"> </v>
      </c>
      <c r="I82" s="66" t="str">
        <f t="shared" si="29"/>
        <v/>
      </c>
      <c r="J82" s="61" t="str">
        <f>IF(I82="A",$K82,IF(I82="B",$K82-SUM(J$8:J81),IF(I82="C",$K82-SUM(J$8:J81),IF(I82="D",$K82-SUM(J$8:J81),IF(I82="E",1-SUM(J$8:J81)," ")))))</f>
        <v xml:space="preserve"> </v>
      </c>
      <c r="K82" s="58">
        <f>IF(C$4=0,0,(SUM(D$8:D82)/C$4))</f>
        <v>0</v>
      </c>
      <c r="L82" s="62" t="str">
        <f t="shared" si="25"/>
        <v xml:space="preserve"> </v>
      </c>
      <c r="M82" s="58" t="str">
        <f>IF(U82=2,K82,IF(W82=2,K82-SUM(M$8:M81),IF(X82=2,K82-SUM(M$8:M81),IF(X81=2,1-SUM(M$8:M81)," "))))</f>
        <v xml:space="preserve"> </v>
      </c>
      <c r="N82" s="58" t="str">
        <f t="shared" si="30"/>
        <v xml:space="preserve"> </v>
      </c>
      <c r="P82" s="58" t="str">
        <f>IF(O82="Plus",$K82,IF(O82="Basis",$K82-SUM(P$8:P81),IF(O82="Breedte",$K82-SUM(P$8:P81),IF(O81="Breedte",1-SUM(P$8:P81)," "))))</f>
        <v xml:space="preserve"> </v>
      </c>
      <c r="Q82" s="56" t="str">
        <f t="shared" si="45"/>
        <v/>
      </c>
      <c r="R82" s="196">
        <f t="shared" si="31"/>
        <v>218</v>
      </c>
      <c r="S82" s="1">
        <f t="shared" si="40"/>
        <v>250</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250</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4">
        <f t="shared" si="26"/>
        <v>0</v>
      </c>
      <c r="B83" s="64">
        <f t="shared" si="27"/>
        <v>0</v>
      </c>
      <c r="C83" s="57">
        <f t="shared" si="39"/>
        <v>249</v>
      </c>
      <c r="F83" s="59">
        <f>IF(C83&lt;C$6,0,VLOOKUP(C83,index!$A:$M,3,0))</f>
        <v>218</v>
      </c>
      <c r="G83" s="57" t="str">
        <f t="shared" si="28"/>
        <v/>
      </c>
      <c r="H83" s="58" t="str">
        <f>IF(G83="I",$K83,IF(G83="II",$K83-SUM(H$8:H82),IF(G83="III",$K83-SUM(H$8:H82),IF(G83="IV",$K83-SUM(H$8:H82),IF(G83="V",1-SUM(H$8:H82)," ")))))</f>
        <v xml:space="preserve"> </v>
      </c>
      <c r="I83" s="66" t="str">
        <f t="shared" si="29"/>
        <v/>
      </c>
      <c r="J83" s="61" t="str">
        <f>IF(I83="A",$K83,IF(I83="B",$K83-SUM(J$8:J82),IF(I83="C",$K83-SUM(J$8:J82),IF(I83="D",$K83-SUM(J$8:J82),IF(I83="E",1-SUM(J$8:J82)," ")))))</f>
        <v xml:space="preserve"> </v>
      </c>
      <c r="K83" s="58">
        <f>IF(C$4=0,0,(SUM(D$8:D83)/C$4))</f>
        <v>0</v>
      </c>
      <c r="L83" s="62" t="str">
        <f t="shared" si="25"/>
        <v xml:space="preserve"> </v>
      </c>
      <c r="M83" s="58" t="str">
        <f>IF(U83=2,K83,IF(W83=2,K83-SUM(M$8:M82),IF(X83=2,K83-SUM(M$8:M82),IF(X82=2,1-SUM(M$8:M82)," "))))</f>
        <v xml:space="preserve"> </v>
      </c>
      <c r="N83" s="58" t="str">
        <f t="shared" si="30"/>
        <v xml:space="preserve"> </v>
      </c>
      <c r="P83" s="58" t="str">
        <f>IF(O83="Plus",$K83,IF(O83="Basis",$K83-SUM(P$8:P82),IF(O83="Breedte",$K83-SUM(P$8:P82),IF(O82="Breedte",1-SUM(P$8:P82)," "))))</f>
        <v xml:space="preserve"> </v>
      </c>
      <c r="Q83" s="56" t="str">
        <f t="shared" si="45"/>
        <v/>
      </c>
      <c r="R83" s="196">
        <f t="shared" si="31"/>
        <v>218</v>
      </c>
      <c r="S83" s="1">
        <f t="shared" si="40"/>
        <v>249</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249</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4">
        <f t="shared" si="26"/>
        <v>0</v>
      </c>
      <c r="B84" s="64">
        <f t="shared" si="27"/>
        <v>0</v>
      </c>
      <c r="C84" s="57">
        <f t="shared" si="39"/>
        <v>248</v>
      </c>
      <c r="F84" s="59">
        <f>IF(C84&lt;C$6,0,VLOOKUP(C84,index!$A:$M,3,0))</f>
        <v>218</v>
      </c>
      <c r="G84" s="57" t="str">
        <f t="shared" si="28"/>
        <v/>
      </c>
      <c r="H84" s="58" t="str">
        <f>IF(G84="I",$K84,IF(G84="II",$K84-SUM(H$8:H83),IF(G84="III",$K84-SUM(H$8:H83),IF(G84="IV",$K84-SUM(H$8:H83),IF(G84="V",1-SUM(H$8:H83)," ")))))</f>
        <v xml:space="preserve"> </v>
      </c>
      <c r="I84" s="66" t="str">
        <f t="shared" si="29"/>
        <v/>
      </c>
      <c r="J84" s="61" t="str">
        <f>IF(I84="A",$K84,IF(I84="B",$K84-SUM(J$8:J83),IF(I84="C",$K84-SUM(J$8:J83),IF(I84="D",$K84-SUM(J$8:J83),IF(I84="E",1-SUM(J$8:J83)," ")))))</f>
        <v xml:space="preserve"> </v>
      </c>
      <c r="K84" s="58">
        <f>IF(C$4=0,0,(SUM(D$8:D84)/C$4))</f>
        <v>0</v>
      </c>
      <c r="L84" s="62" t="str">
        <f t="shared" si="25"/>
        <v xml:space="preserve"> </v>
      </c>
      <c r="M84" s="58" t="str">
        <f>IF(U84=2,K84,IF(W84=2,K84-SUM(M$8:M83),IF(X84=2,K84-SUM(M$8:M83),IF(X83=2,1-SUM(M$8:M83)," "))))</f>
        <v xml:space="preserve"> </v>
      </c>
      <c r="N84" s="58" t="str">
        <f t="shared" si="30"/>
        <v xml:space="preserve"> </v>
      </c>
      <c r="P84" s="58" t="str">
        <f>IF(O84="Plus",$K84,IF(O84="Basis",$K84-SUM(P$8:P83),IF(O84="Breedte",$K84-SUM(P$8:P83),IF(O83="Breedte",1-SUM(P$8:P83)," "))))</f>
        <v xml:space="preserve"> </v>
      </c>
      <c r="Q84" s="56" t="str">
        <f t="shared" si="45"/>
        <v/>
      </c>
      <c r="R84" s="196">
        <f t="shared" si="31"/>
        <v>218</v>
      </c>
      <c r="S84" s="1">
        <f t="shared" si="40"/>
        <v>248</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248</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4">
        <f t="shared" si="26"/>
        <v>0</v>
      </c>
      <c r="B85" s="64">
        <f t="shared" si="27"/>
        <v>0</v>
      </c>
      <c r="C85" s="57">
        <f t="shared" si="39"/>
        <v>247</v>
      </c>
      <c r="F85" s="59">
        <f>IF(C85&lt;C$6,0,VLOOKUP(C85,index!$A:$M,3,0))</f>
        <v>217</v>
      </c>
      <c r="G85" s="57" t="str">
        <f t="shared" si="28"/>
        <v/>
      </c>
      <c r="H85" s="58" t="str">
        <f>IF(G85="I",$K85,IF(G85="II",$K85-SUM(H$8:H84),IF(G85="III",$K85-SUM(H$8:H84),IF(G85="IV",$K85-SUM(H$8:H84),IF(G85="V",1-SUM(H$8:H84)," ")))))</f>
        <v xml:space="preserve"> </v>
      </c>
      <c r="I85" s="66" t="str">
        <f t="shared" si="29"/>
        <v/>
      </c>
      <c r="J85" s="61" t="str">
        <f>IF(I85="A",$K85,IF(I85="B",$K85-SUM(J$8:J84),IF(I85="C",$K85-SUM(J$8:J84),IF(I85="D",$K85-SUM(J$8:J84),IF(I85="E",1-SUM(J$8:J84)," ")))))</f>
        <v xml:space="preserve"> </v>
      </c>
      <c r="K85" s="58">
        <f>IF(C$4=0,0,(SUM(D$8:D85)/C$4))</f>
        <v>0</v>
      </c>
      <c r="L85" s="62" t="str">
        <f t="shared" si="25"/>
        <v xml:space="preserve"> </v>
      </c>
      <c r="M85" s="58" t="str">
        <f>IF(U85=2,K85,IF(W85=2,K85-SUM(M$8:M84),IF(X85=2,K85-SUM(M$8:M84),IF(X84=2,1-SUM(M$8:M84)," "))))</f>
        <v xml:space="preserve"> </v>
      </c>
      <c r="N85" s="58" t="str">
        <f t="shared" si="30"/>
        <v xml:space="preserve"> </v>
      </c>
      <c r="P85" s="58" t="str">
        <f>IF(O85="Plus",$K85,IF(O85="Basis",$K85-SUM(P$8:P84),IF(O85="Breedte",$K85-SUM(P$8:P84),IF(O84="Breedte",1-SUM(P$8:P84)," "))))</f>
        <v xml:space="preserve"> </v>
      </c>
      <c r="Q85" s="56" t="str">
        <f t="shared" si="45"/>
        <v/>
      </c>
      <c r="R85" s="196">
        <f t="shared" si="31"/>
        <v>217</v>
      </c>
      <c r="S85" s="1">
        <f t="shared" si="40"/>
        <v>247</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247</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4">
        <f t="shared" si="26"/>
        <v>0</v>
      </c>
      <c r="B86" s="64">
        <f t="shared" si="27"/>
        <v>0</v>
      </c>
      <c r="C86" s="57">
        <f t="shared" si="39"/>
        <v>246</v>
      </c>
      <c r="F86" s="59">
        <f>IF(C86&lt;C$6,0,VLOOKUP(C86,index!$A:$M,3,0))</f>
        <v>217</v>
      </c>
      <c r="G86" s="57" t="str">
        <f t="shared" si="28"/>
        <v/>
      </c>
      <c r="H86" s="58" t="str">
        <f>IF(G86="I",$K86,IF(G86="II",$K86-SUM(H$8:H85),IF(G86="III",$K86-SUM(H$8:H85),IF(G86="IV",$K86-SUM(H$8:H85),IF(G86="V",1-SUM(H$8:H85)," ")))))</f>
        <v xml:space="preserve"> </v>
      </c>
      <c r="I86" s="66" t="str">
        <f t="shared" si="29"/>
        <v/>
      </c>
      <c r="J86" s="61" t="str">
        <f>IF(I86="A",$K86,IF(I86="B",$K86-SUM(J$8:J85),IF(I86="C",$K86-SUM(J$8:J85),IF(I86="D",$K86-SUM(J$8:J85),IF(I86="E",1-SUM(J$8:J85)," ")))))</f>
        <v xml:space="preserve"> </v>
      </c>
      <c r="K86" s="58">
        <f>IF(C$4=0,0,(SUM(D$8:D86)/C$4))</f>
        <v>0</v>
      </c>
      <c r="L86" s="62" t="str">
        <f t="shared" si="25"/>
        <v xml:space="preserve"> </v>
      </c>
      <c r="M86" s="58" t="str">
        <f>IF(U86=2,K86,IF(W86=2,K86-SUM(M$8:M85),IF(X86=2,K86-SUM(M$8:M85),IF(X85=2,1-SUM(M$8:M85)," "))))</f>
        <v xml:space="preserve"> </v>
      </c>
      <c r="N86" s="58" t="str">
        <f t="shared" si="30"/>
        <v xml:space="preserve"> </v>
      </c>
      <c r="P86" s="58" t="str">
        <f>IF(O86="Plus",$K86,IF(O86="Basis",$K86-SUM(P$8:P85),IF(O86="Breedte",$K86-SUM(P$8:P85),IF(O85="Breedte",1-SUM(P$8:P85)," "))))</f>
        <v xml:space="preserve"> </v>
      </c>
      <c r="Q86" s="56" t="str">
        <f t="shared" si="45"/>
        <v/>
      </c>
      <c r="R86" s="196">
        <f t="shared" si="31"/>
        <v>217</v>
      </c>
      <c r="S86" s="1">
        <f t="shared" si="40"/>
        <v>246</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246</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4">
        <f t="shared" si="26"/>
        <v>0</v>
      </c>
      <c r="B87" s="64">
        <f t="shared" si="27"/>
        <v>0</v>
      </c>
      <c r="C87" s="57">
        <f t="shared" si="39"/>
        <v>245</v>
      </c>
      <c r="F87" s="59">
        <f>IF(C87&lt;C$6,0,VLOOKUP(C87,index!$A:$M,3,0))</f>
        <v>217</v>
      </c>
      <c r="G87" s="57" t="str">
        <f t="shared" si="28"/>
        <v/>
      </c>
      <c r="H87" s="58" t="str">
        <f>IF(G87="I",$K87,IF(G87="II",$K87-SUM(H$8:H86),IF(G87="III",$K87-SUM(H$8:H86),IF(G87="IV",$K87-SUM(H$8:H86),IF(G87="V",1-SUM(H$8:H86)," ")))))</f>
        <v xml:space="preserve"> </v>
      </c>
      <c r="I87" s="66" t="str">
        <f t="shared" si="29"/>
        <v/>
      </c>
      <c r="J87" s="61" t="str">
        <f>IF(I87="A",$K87,IF(I87="B",$K87-SUM(J$8:J86),IF(I87="C",$K87-SUM(J$8:J86),IF(I87="D",$K87-SUM(J$8:J86),IF(I87="E",1-SUM(J$8:J86)," ")))))</f>
        <v xml:space="preserve"> </v>
      </c>
      <c r="K87" s="58">
        <f>IF(C$4=0,0,(SUM(D$8:D87)/C$4))</f>
        <v>0</v>
      </c>
      <c r="L87" s="62" t="str">
        <f t="shared" si="25"/>
        <v xml:space="preserve"> </v>
      </c>
      <c r="M87" s="58" t="str">
        <f>IF(U87=2,K87,IF(W87=2,K87-SUM(M$8:M86),IF(X87=2,K87-SUM(M$8:M86),IF(X86=2,1-SUM(M$8:M86)," "))))</f>
        <v xml:space="preserve"> </v>
      </c>
      <c r="N87" s="58" t="str">
        <f t="shared" si="30"/>
        <v xml:space="preserve"> </v>
      </c>
      <c r="P87" s="58" t="str">
        <f>IF(O87="Plus",$K87,IF(O87="Basis",$K87-SUM(P$8:P86),IF(O87="Breedte",$K87-SUM(P$8:P86),IF(O86="Breedte",1-SUM(P$8:P86)," "))))</f>
        <v xml:space="preserve"> </v>
      </c>
      <c r="Q87" s="56" t="str">
        <f t="shared" si="45"/>
        <v/>
      </c>
      <c r="R87" s="196">
        <f t="shared" si="31"/>
        <v>217</v>
      </c>
      <c r="S87" s="1">
        <f t="shared" si="40"/>
        <v>245</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245</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4">
        <f t="shared" si="26"/>
        <v>0</v>
      </c>
      <c r="B88" s="64">
        <f t="shared" si="27"/>
        <v>0</v>
      </c>
      <c r="C88" s="57">
        <f t="shared" si="39"/>
        <v>244</v>
      </c>
      <c r="F88" s="59">
        <f>IF(C88&lt;C$6,0,VLOOKUP(C88,index!$A:$M,3,0))</f>
        <v>216</v>
      </c>
      <c r="G88" s="57" t="str">
        <f t="shared" si="28"/>
        <v/>
      </c>
      <c r="H88" s="58" t="str">
        <f>IF(G88="I",$K88,IF(G88="II",$K88-SUM(H$8:H87),IF(G88="III",$K88-SUM(H$8:H87),IF(G88="IV",$K88-SUM(H$8:H87),IF(G88="V",1-SUM(H$8:H87)," ")))))</f>
        <v xml:space="preserve"> </v>
      </c>
      <c r="I88" s="66" t="str">
        <f t="shared" si="29"/>
        <v/>
      </c>
      <c r="J88" s="61" t="str">
        <f>IF(I88="A",$K88,IF(I88="B",$K88-SUM(J$8:J87),IF(I88="C",$K88-SUM(J$8:J87),IF(I88="D",$K88-SUM(J$8:J87),IF(I88="E",1-SUM(J$8:J87)," ")))))</f>
        <v xml:space="preserve"> </v>
      </c>
      <c r="K88" s="58">
        <f>IF(C$4=0,0,(SUM(D$8:D88)/C$4))</f>
        <v>0</v>
      </c>
      <c r="L88" s="62" t="str">
        <f t="shared" si="25"/>
        <v xml:space="preserve"> </v>
      </c>
      <c r="M88" s="58" t="str">
        <f>IF(U88=2,K88,IF(W88=2,K88-SUM(M$8:M87),IF(X88=2,K88-SUM(M$8:M87),IF(X87=2,1-SUM(M$8:M87)," "))))</f>
        <v xml:space="preserve"> </v>
      </c>
      <c r="N88" s="58" t="str">
        <f t="shared" si="30"/>
        <v xml:space="preserve"> </v>
      </c>
      <c r="P88" s="58" t="str">
        <f>IF(O88="Plus",$K88,IF(O88="Basis",$K88-SUM(P$8:P87),IF(O88="Breedte",$K88-SUM(P$8:P87),IF(O87="Breedte",1-SUM(P$8:P87)," "))))</f>
        <v xml:space="preserve"> </v>
      </c>
      <c r="Q88" s="56" t="str">
        <f t="shared" si="45"/>
        <v/>
      </c>
      <c r="R88" s="196">
        <f t="shared" si="31"/>
        <v>216</v>
      </c>
      <c r="S88" s="1">
        <f t="shared" si="40"/>
        <v>244</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244</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4">
        <f t="shared" si="26"/>
        <v>0</v>
      </c>
      <c r="B89" s="64">
        <f t="shared" si="27"/>
        <v>0</v>
      </c>
      <c r="C89" s="57">
        <f t="shared" si="39"/>
        <v>243</v>
      </c>
      <c r="F89" s="59">
        <f>IF(C89&lt;C$6,0,VLOOKUP(C89,index!$A:$M,3,0))</f>
        <v>216</v>
      </c>
      <c r="G89" s="57" t="str">
        <f t="shared" si="28"/>
        <v/>
      </c>
      <c r="H89" s="58" t="str">
        <f>IF(G89="I",$K89,IF(G89="II",$K89-SUM(H$8:H88),IF(G89="III",$K89-SUM(H$8:H88),IF(G89="IV",$K89-SUM(H$8:H88),IF(G89="V",1-SUM(H$8:H88)," ")))))</f>
        <v xml:space="preserve"> </v>
      </c>
      <c r="I89" s="66" t="str">
        <f t="shared" si="29"/>
        <v/>
      </c>
      <c r="J89" s="61" t="str">
        <f>IF(I89="A",$K89,IF(I89="B",$K89-SUM(J$8:J88),IF(I89="C",$K89-SUM(J$8:J88),IF(I89="D",$K89-SUM(J$8:J88),IF(I89="E",1-SUM(J$8:J88)," ")))))</f>
        <v xml:space="preserve"> </v>
      </c>
      <c r="K89" s="58">
        <f>IF(C$4=0,0,(SUM(D$8:D89)/C$4))</f>
        <v>0</v>
      </c>
      <c r="L89" s="62" t="str">
        <f t="shared" si="25"/>
        <v xml:space="preserve"> </v>
      </c>
      <c r="M89" s="58" t="str">
        <f>IF(U89=2,K89,IF(W89=2,K89-SUM(M$8:M88),IF(X89=2,K89-SUM(M$8:M88),IF(X88=2,1-SUM(M$8:M88)," "))))</f>
        <v xml:space="preserve"> </v>
      </c>
      <c r="N89" s="58" t="str">
        <f t="shared" si="30"/>
        <v xml:space="preserve"> </v>
      </c>
      <c r="P89" s="58" t="str">
        <f>IF(O89="Plus",$K89,IF(O89="Basis",$K89-SUM(P$8:P88),IF(O89="Breedte",$K89-SUM(P$8:P88),IF(O88="Breedte",1-SUM(P$8:P88)," "))))</f>
        <v xml:space="preserve"> </v>
      </c>
      <c r="Q89" s="56" t="str">
        <f t="shared" si="45"/>
        <v/>
      </c>
      <c r="R89" s="196">
        <f t="shared" si="31"/>
        <v>216</v>
      </c>
      <c r="S89" s="1">
        <f t="shared" si="40"/>
        <v>243</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243</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4">
        <f t="shared" si="26"/>
        <v>0</v>
      </c>
      <c r="B90" s="64">
        <f t="shared" si="27"/>
        <v>0</v>
      </c>
      <c r="C90" s="57">
        <f t="shared" si="39"/>
        <v>242</v>
      </c>
      <c r="F90" s="59">
        <f>IF(C90&lt;C$6,0,VLOOKUP(C90,index!$A:$M,3,0))</f>
        <v>215</v>
      </c>
      <c r="G90" s="57" t="str">
        <f t="shared" si="28"/>
        <v/>
      </c>
      <c r="H90" s="58" t="str">
        <f>IF(G90="I",$K90,IF(G90="II",$K90-SUM(H$8:H89),IF(G90="III",$K90-SUM(H$8:H89),IF(G90="IV",$K90-SUM(H$8:H89),IF(G90="V",1-SUM(H$8:H89)," ")))))</f>
        <v xml:space="preserve"> </v>
      </c>
      <c r="I90" s="66" t="str">
        <f t="shared" si="29"/>
        <v/>
      </c>
      <c r="J90" s="61" t="str">
        <f>IF(I90="A",$K90,IF(I90="B",$K90-SUM(J$8:J89),IF(I90="C",$K90-SUM(J$8:J89),IF(I90="D",$K90-SUM(J$8:J89),IF(I90="E",1-SUM(J$8:J89)," ")))))</f>
        <v xml:space="preserve"> </v>
      </c>
      <c r="K90" s="58">
        <f>IF(C$4=0,0,(SUM(D$8:D90)/C$4))</f>
        <v>0</v>
      </c>
      <c r="L90" s="62" t="str">
        <f t="shared" si="25"/>
        <v xml:space="preserve"> </v>
      </c>
      <c r="M90" s="58" t="str">
        <f>IF(U90=2,K90,IF(W90=2,K90-SUM(M$8:M89),IF(X90=2,K90-SUM(M$8:M89),IF(X89=2,1-SUM(M$8:M89)," "))))</f>
        <v xml:space="preserve"> </v>
      </c>
      <c r="N90" s="58" t="str">
        <f t="shared" si="30"/>
        <v xml:space="preserve"> </v>
      </c>
      <c r="P90" s="58" t="str">
        <f>IF(O90="Plus",$K90,IF(O90="Basis",$K90-SUM(P$8:P89),IF(O90="Breedte",$K90-SUM(P$8:P89),IF(O89="Breedte",1-SUM(P$8:P89)," "))))</f>
        <v xml:space="preserve"> </v>
      </c>
      <c r="Q90" s="56" t="str">
        <f t="shared" si="45"/>
        <v/>
      </c>
      <c r="R90" s="196">
        <f t="shared" si="31"/>
        <v>215</v>
      </c>
      <c r="S90" s="1">
        <f t="shared" si="40"/>
        <v>242</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242</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4">
        <f t="shared" si="26"/>
        <v>0</v>
      </c>
      <c r="B91" s="64">
        <f t="shared" si="27"/>
        <v>0</v>
      </c>
      <c r="C91" s="57">
        <f t="shared" si="39"/>
        <v>241</v>
      </c>
      <c r="F91" s="59">
        <f>IF(C91&lt;C$6,0,VLOOKUP(C91,index!$A:$M,3,0))</f>
        <v>215</v>
      </c>
      <c r="G91" s="57" t="str">
        <f t="shared" si="28"/>
        <v/>
      </c>
      <c r="H91" s="58" t="str">
        <f>IF(G91="I",$K91,IF(G91="II",$K91-SUM(H$8:H90),IF(G91="III",$K91-SUM(H$8:H90),IF(G91="IV",$K91-SUM(H$8:H90),IF(G91="V",1-SUM(H$8:H90)," ")))))</f>
        <v xml:space="preserve"> </v>
      </c>
      <c r="I91" s="66" t="str">
        <f t="shared" si="29"/>
        <v/>
      </c>
      <c r="J91" s="61" t="str">
        <f>IF(I91="A",$K91,IF(I91="B",$K91-SUM(J$8:J90),IF(I91="C",$K91-SUM(J$8:J90),IF(I91="D",$K91-SUM(J$8:J90),IF(I91="E",1-SUM(J$8:J90)," ")))))</f>
        <v xml:space="preserve"> </v>
      </c>
      <c r="K91" s="58">
        <f>IF(C$4=0,0,(SUM(D$8:D91)/C$4))</f>
        <v>0</v>
      </c>
      <c r="L91" s="62" t="str">
        <f t="shared" si="25"/>
        <v xml:space="preserve"> </v>
      </c>
      <c r="M91" s="58" t="str">
        <f>IF(U91=2,K91,IF(W91=2,K91-SUM(M$8:M90),IF(X91=2,K91-SUM(M$8:M90),IF(X90=2,1-SUM(M$8:M90)," "))))</f>
        <v xml:space="preserve"> </v>
      </c>
      <c r="N91" s="58" t="str">
        <f t="shared" si="30"/>
        <v xml:space="preserve"> </v>
      </c>
      <c r="P91" s="58" t="str">
        <f>IF(O91="Plus",$K91,IF(O91="Basis",$K91-SUM(P$8:P90),IF(O91="Breedte",$K91-SUM(P$8:P90),IF(O90="Breedte",1-SUM(P$8:P90)," "))))</f>
        <v xml:space="preserve"> </v>
      </c>
      <c r="Q91" s="56" t="str">
        <f t="shared" si="45"/>
        <v/>
      </c>
      <c r="R91" s="196">
        <f t="shared" si="31"/>
        <v>215</v>
      </c>
      <c r="S91" s="1">
        <f t="shared" si="40"/>
        <v>241</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241</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4">
        <f t="shared" si="26"/>
        <v>0</v>
      </c>
      <c r="B92" s="64">
        <f t="shared" si="27"/>
        <v>0</v>
      </c>
      <c r="C92" s="57">
        <f t="shared" si="39"/>
        <v>240</v>
      </c>
      <c r="F92" s="59">
        <f>IF(C92&lt;C$6,0,VLOOKUP(C92,index!$A:$M,3,0))</f>
        <v>215</v>
      </c>
      <c r="G92" s="57" t="str">
        <f t="shared" si="28"/>
        <v/>
      </c>
      <c r="H92" s="58" t="str">
        <f>IF(G92="I",$K92,IF(G92="II",$K92-SUM(H$8:H91),IF(G92="III",$K92-SUM(H$8:H91),IF(G92="IV",$K92-SUM(H$8:H91),IF(G92="V",1-SUM(H$8:H91)," ")))))</f>
        <v xml:space="preserve"> </v>
      </c>
      <c r="I92" s="66" t="str">
        <f t="shared" si="29"/>
        <v/>
      </c>
      <c r="J92" s="61" t="str">
        <f>IF(I92="A",$K92,IF(I92="B",$K92-SUM(J$8:J91),IF(I92="C",$K92-SUM(J$8:J91),IF(I92="D",$K92-SUM(J$8:J91),IF(I92="E",1-SUM(J$8:J91)," ")))))</f>
        <v xml:space="preserve"> </v>
      </c>
      <c r="K92" s="58">
        <f>IF(C$4=0,0,(SUM(D$8:D92)/C$4))</f>
        <v>0</v>
      </c>
      <c r="L92" s="62" t="str">
        <f t="shared" si="25"/>
        <v xml:space="preserve"> </v>
      </c>
      <c r="M92" s="58" t="str">
        <f>IF(U92=2,K92,IF(W92=2,K92-SUM(M$8:M91),IF(X92=2,K92-SUM(M$8:M91),IF(X91=2,1-SUM(M$8:M91)," "))))</f>
        <v xml:space="preserve"> </v>
      </c>
      <c r="N92" s="58" t="str">
        <f t="shared" si="30"/>
        <v xml:space="preserve"> </v>
      </c>
      <c r="P92" s="58" t="str">
        <f>IF(O92="Plus",$K92,IF(O92="Basis",$K92-SUM(P$8:P91),IF(O92="Breedte",$K92-SUM(P$8:P91),IF(O91="Breedte",1-SUM(P$8:P91)," "))))</f>
        <v xml:space="preserve"> </v>
      </c>
      <c r="Q92" s="56" t="str">
        <f t="shared" si="45"/>
        <v/>
      </c>
      <c r="R92" s="196">
        <f t="shared" si="31"/>
        <v>215</v>
      </c>
      <c r="S92" s="1">
        <f t="shared" si="40"/>
        <v>240</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240</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4">
        <f t="shared" si="26"/>
        <v>0</v>
      </c>
      <c r="B93" s="64">
        <f t="shared" si="27"/>
        <v>0</v>
      </c>
      <c r="C93" s="57">
        <f t="shared" si="39"/>
        <v>239</v>
      </c>
      <c r="F93" s="59">
        <f>IF(C93&lt;C$6,0,VLOOKUP(C93,index!$A:$M,3,0))</f>
        <v>214</v>
      </c>
      <c r="G93" s="57" t="str">
        <f t="shared" si="28"/>
        <v/>
      </c>
      <c r="H93" s="58" t="str">
        <f>IF(G93="I",$K93,IF(G93="II",$K93-SUM(H$8:H92),IF(G93="III",$K93-SUM(H$8:H92),IF(G93="IV",$K93-SUM(H$8:H92),IF(G93="V",1-SUM(H$8:H92)," ")))))</f>
        <v xml:space="preserve"> </v>
      </c>
      <c r="I93" s="66" t="str">
        <f t="shared" si="29"/>
        <v/>
      </c>
      <c r="J93" s="61" t="str">
        <f>IF(I93="A",$K93,IF(I93="B",$K93-SUM(J$8:J92),IF(I93="C",$K93-SUM(J$8:J92),IF(I93="D",$K93-SUM(J$8:J92),IF(I93="E",1-SUM(J$8:J92)," ")))))</f>
        <v xml:space="preserve"> </v>
      </c>
      <c r="K93" s="58">
        <f>IF(C$4=0,0,(SUM(D$8:D93)/C$4))</f>
        <v>0</v>
      </c>
      <c r="L93" s="62" t="str">
        <f t="shared" si="25"/>
        <v xml:space="preserve"> </v>
      </c>
      <c r="M93" s="58" t="str">
        <f>IF(U93=2,K93,IF(W93=2,K93-SUM(M$8:M92),IF(X93=2,K93-SUM(M$8:M92),IF(X92=2,1-SUM(M$8:M92)," "))))</f>
        <v xml:space="preserve"> </v>
      </c>
      <c r="N93" s="58" t="str">
        <f t="shared" si="30"/>
        <v xml:space="preserve"> </v>
      </c>
      <c r="P93" s="58" t="str">
        <f>IF(O93="Plus",$K93,IF(O93="Basis",$K93-SUM(P$8:P92),IF(O93="Breedte",$K93-SUM(P$8:P92),IF(O92="Breedte",1-SUM(P$8:P92)," "))))</f>
        <v xml:space="preserve"> </v>
      </c>
      <c r="Q93" s="56" t="str">
        <f t="shared" si="45"/>
        <v/>
      </c>
      <c r="R93" s="196">
        <f t="shared" si="31"/>
        <v>214</v>
      </c>
      <c r="S93" s="1">
        <f t="shared" si="40"/>
        <v>239</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239</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4">
        <f t="shared" si="26"/>
        <v>0</v>
      </c>
      <c r="B94" s="64">
        <f t="shared" si="27"/>
        <v>0</v>
      </c>
      <c r="C94" s="57">
        <f t="shared" si="39"/>
        <v>238</v>
      </c>
      <c r="F94" s="59">
        <f>IF(C94&lt;C$6,0,VLOOKUP(C94,index!$A:$M,3,0))</f>
        <v>214</v>
      </c>
      <c r="G94" s="57" t="str">
        <f t="shared" si="28"/>
        <v/>
      </c>
      <c r="H94" s="58" t="str">
        <f>IF(G94="I",$K94,IF(G94="II",$K94-SUM(H$8:H93),IF(G94="III",$K94-SUM(H$8:H93),IF(G94="IV",$K94-SUM(H$8:H93),IF(G94="V",1-SUM(H$8:H93)," ")))))</f>
        <v xml:space="preserve"> </v>
      </c>
      <c r="I94" s="66" t="str">
        <f t="shared" si="29"/>
        <v/>
      </c>
      <c r="J94" s="61" t="str">
        <f>IF(I94="A",$K94,IF(I94="B",$K94-SUM(J$8:J93),IF(I94="C",$K94-SUM(J$8:J93),IF(I94="D",$K94-SUM(J$8:J93),IF(I94="E",1-SUM(J$8:J93)," ")))))</f>
        <v xml:space="preserve"> </v>
      </c>
      <c r="K94" s="58">
        <f>IF(C$4=0,0,(SUM(D$8:D94)/C$4))</f>
        <v>0</v>
      </c>
      <c r="L94" s="62" t="str">
        <f t="shared" si="25"/>
        <v xml:space="preserve"> </v>
      </c>
      <c r="M94" s="58" t="str">
        <f>IF(U94=2,K94,IF(W94=2,K94-SUM(M$8:M93),IF(X94=2,K94-SUM(M$8:M93),IF(X93=2,1-SUM(M$8:M93)," "))))</f>
        <v xml:space="preserve"> </v>
      </c>
      <c r="N94" s="58" t="str">
        <f t="shared" si="30"/>
        <v xml:space="preserve"> </v>
      </c>
      <c r="P94" s="58" t="str">
        <f>IF(O94="Plus",$K94,IF(O94="Basis",$K94-SUM(P$8:P93),IF(O94="Breedte",$K94-SUM(P$8:P93),IF(O93="Breedte",1-SUM(P$8:P93)," "))))</f>
        <v xml:space="preserve"> </v>
      </c>
      <c r="Q94" s="56" t="str">
        <f t="shared" si="45"/>
        <v/>
      </c>
      <c r="R94" s="196">
        <f t="shared" si="31"/>
        <v>214</v>
      </c>
      <c r="S94" s="1">
        <f t="shared" si="40"/>
        <v>238</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238</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4">
        <f t="shared" si="26"/>
        <v>0</v>
      </c>
      <c r="B95" s="64">
        <f t="shared" si="27"/>
        <v>0</v>
      </c>
      <c r="C95" s="57">
        <f t="shared" si="39"/>
        <v>237</v>
      </c>
      <c r="F95" s="59">
        <f>IF(C95&lt;C$6,0,VLOOKUP(C95,index!$A:$M,3,0))</f>
        <v>214</v>
      </c>
      <c r="G95" s="57" t="str">
        <f t="shared" si="28"/>
        <v/>
      </c>
      <c r="H95" s="58" t="str">
        <f>IF(G95="I",$K95,IF(G95="II",$K95-SUM(H$8:H94),IF(G95="III",$K95-SUM(H$8:H94),IF(G95="IV",$K95-SUM(H$8:H94),IF(G95="V",1-SUM(H$8:H94)," ")))))</f>
        <v xml:space="preserve"> </v>
      </c>
      <c r="I95" s="66" t="str">
        <f t="shared" si="29"/>
        <v/>
      </c>
      <c r="J95" s="61" t="str">
        <f>IF(I95="A",$K95,IF(I95="B",$K95-SUM(J$8:J94),IF(I95="C",$K95-SUM(J$8:J94),IF(I95="D",$K95-SUM(J$8:J94),IF(I95="E",1-SUM(J$8:J94)," ")))))</f>
        <v xml:space="preserve"> </v>
      </c>
      <c r="K95" s="58">
        <f>IF(C$4=0,0,(SUM(D$8:D95)/C$4))</f>
        <v>0</v>
      </c>
      <c r="L95" s="62" t="str">
        <f t="shared" si="25"/>
        <v xml:space="preserve"> </v>
      </c>
      <c r="M95" s="58" t="str">
        <f>IF(U95=2,K95,IF(W95=2,K95-SUM(M$8:M94),IF(X95=2,K95-SUM(M$8:M94),IF(X94=2,1-SUM(M$8:M94)," "))))</f>
        <v xml:space="preserve"> </v>
      </c>
      <c r="N95" s="58" t="str">
        <f t="shared" si="30"/>
        <v xml:space="preserve"> </v>
      </c>
      <c r="P95" s="58" t="str">
        <f>IF(O95="Plus",$K95,IF(O95="Basis",$K95-SUM(P$8:P94),IF(O95="Breedte",$K95-SUM(P$8:P94),IF(O94="Breedte",1-SUM(P$8:P94)," "))))</f>
        <v xml:space="preserve"> </v>
      </c>
      <c r="Q95" s="56" t="str">
        <f t="shared" si="45"/>
        <v/>
      </c>
      <c r="R95" s="196">
        <f t="shared" si="31"/>
        <v>214</v>
      </c>
      <c r="S95" s="1">
        <f t="shared" si="40"/>
        <v>237</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237</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4">
        <f t="shared" si="26"/>
        <v>0</v>
      </c>
      <c r="B96" s="64">
        <f t="shared" si="27"/>
        <v>0</v>
      </c>
      <c r="C96" s="57">
        <f t="shared" si="39"/>
        <v>236</v>
      </c>
      <c r="F96" s="59">
        <f>IF(C96&lt;C$6,0,VLOOKUP(C96,index!$A:$M,3,0))</f>
        <v>213</v>
      </c>
      <c r="G96" s="57" t="str">
        <f t="shared" si="28"/>
        <v/>
      </c>
      <c r="H96" s="58" t="str">
        <f>IF(G96="I",$K96,IF(G96="II",$K96-SUM(H$8:H95),IF(G96="III",$K96-SUM(H$8:H95),IF(G96="IV",$K96-SUM(H$8:H95),IF(G96="V",1-SUM(H$8:H95)," ")))))</f>
        <v xml:space="preserve"> </v>
      </c>
      <c r="I96" s="66" t="str">
        <f t="shared" si="29"/>
        <v/>
      </c>
      <c r="J96" s="61" t="str">
        <f>IF(I96="A",$K96,IF(I96="B",$K96-SUM(J$8:J95),IF(I96="C",$K96-SUM(J$8:J95),IF(I96="D",$K96-SUM(J$8:J95),IF(I96="E",1-SUM(J$8:J95)," ")))))</f>
        <v xml:space="preserve"> </v>
      </c>
      <c r="K96" s="58">
        <f>IF(C$4=0,0,(SUM(D$8:D96)/C$4))</f>
        <v>0</v>
      </c>
      <c r="L96" s="62" t="str">
        <f t="shared" si="25"/>
        <v xml:space="preserve"> </v>
      </c>
      <c r="M96" s="58" t="str">
        <f>IF(U96=2,K96,IF(W96=2,K96-SUM(M$8:M95),IF(X96=2,K96-SUM(M$8:M95),IF(X95=2,1-SUM(M$8:M95)," "))))</f>
        <v xml:space="preserve"> </v>
      </c>
      <c r="N96" s="58" t="str">
        <f t="shared" si="30"/>
        <v xml:space="preserve"> </v>
      </c>
      <c r="P96" s="58" t="str">
        <f>IF(O96="Plus",$K96,IF(O96="Basis",$K96-SUM(P$8:P95),IF(O96="Breedte",$K96-SUM(P$8:P95),IF(O95="Breedte",1-SUM(P$8:P95)," "))))</f>
        <v xml:space="preserve"> </v>
      </c>
      <c r="Q96" s="56" t="str">
        <f t="shared" si="45"/>
        <v/>
      </c>
      <c r="R96" s="196">
        <f t="shared" si="31"/>
        <v>213</v>
      </c>
      <c r="S96" s="1">
        <f t="shared" si="40"/>
        <v>236</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236</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4">
        <f t="shared" si="26"/>
        <v>0</v>
      </c>
      <c r="B97" s="64">
        <f t="shared" si="27"/>
        <v>20</v>
      </c>
      <c r="C97" s="57">
        <f t="shared" si="39"/>
        <v>235</v>
      </c>
      <c r="F97" s="59">
        <f>IF(C97&lt;C$6,0,VLOOKUP(C97,index!$A:$M,3,0))</f>
        <v>213</v>
      </c>
      <c r="G97" s="57" t="str">
        <f t="shared" si="28"/>
        <v>I</v>
      </c>
      <c r="H97" s="58">
        <f>IF(G97="I",$K97,IF(G97="II",$K97-SUM(H$8:H96),IF(G97="III",$K97-SUM(H$8:H96),IF(G97="IV",$K97-SUM(H$8:H96),IF(G97="V",1-SUM(H$8:H96)," ")))))</f>
        <v>0</v>
      </c>
      <c r="I97" s="66" t="str">
        <f t="shared" si="29"/>
        <v/>
      </c>
      <c r="J97" s="61" t="str">
        <f>IF(I97="A",$K97,IF(I97="B",$K97-SUM(J$8:J96),IF(I97="C",$K97-SUM(J$8:J96),IF(I97="D",$K97-SUM(J$8:J96),IF(I97="E",1-SUM(J$8:J96)," ")))))</f>
        <v xml:space="preserve"> </v>
      </c>
      <c r="K97" s="58">
        <f>IF(C$4=0,0,(SUM(D$8:D97)/C$4))</f>
        <v>0</v>
      </c>
      <c r="L97" s="62" t="str">
        <f t="shared" si="25"/>
        <v xml:space="preserve"> </v>
      </c>
      <c r="M97" s="58" t="str">
        <f>IF(U97=2,K97,IF(W97=2,K97-SUM(M$8:M96),IF(X97=2,K97-SUM(M$8:M96),IF(X96=2,1-SUM(M$8:M96)," "))))</f>
        <v xml:space="preserve"> </v>
      </c>
      <c r="N97" s="58" t="str">
        <f t="shared" si="30"/>
        <v xml:space="preserve"> </v>
      </c>
      <c r="P97" s="58" t="str">
        <f>IF(O97="Plus",$K97,IF(O97="Basis",$K97-SUM(P$8:P96),IF(O97="Breedte",$K97-SUM(P$8:P96),IF(O96="Breedte",1-SUM(P$8:P96)," "))))</f>
        <v xml:space="preserve"> </v>
      </c>
      <c r="Q97" s="56" t="str">
        <f t="shared" si="45"/>
        <v/>
      </c>
      <c r="R97" s="196">
        <f t="shared" si="31"/>
        <v>213</v>
      </c>
      <c r="S97" s="1">
        <f t="shared" si="40"/>
        <v>235</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235</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4">
        <f t="shared" si="26"/>
        <v>0</v>
      </c>
      <c r="B98" s="64">
        <f t="shared" si="27"/>
        <v>0</v>
      </c>
      <c r="C98" s="57">
        <f t="shared" si="39"/>
        <v>234</v>
      </c>
      <c r="F98" s="59">
        <f>IF(C98&lt;C$6,0,VLOOKUP(C98,index!$A:$M,3,0))</f>
        <v>212</v>
      </c>
      <c r="G98" s="57" t="str">
        <f t="shared" si="28"/>
        <v/>
      </c>
      <c r="H98" s="58" t="str">
        <f>IF(G98="I",$K98,IF(G98="II",$K98-SUM(H$8:H97),IF(G98="III",$K98-SUM(H$8:H97),IF(G98="IV",$K98-SUM(H$8:H97),IF(G98="V",1-SUM(H$8:H97)," ")))))</f>
        <v xml:space="preserve"> </v>
      </c>
      <c r="I98" s="66" t="str">
        <f t="shared" si="29"/>
        <v/>
      </c>
      <c r="J98" s="61" t="str">
        <f>IF(I98="A",$K98,IF(I98="B",$K98-SUM(J$8:J97),IF(I98="C",$K98-SUM(J$8:J97),IF(I98="D",$K98-SUM(J$8:J97),IF(I98="E",1-SUM(J$8:J97)," ")))))</f>
        <v xml:space="preserve"> </v>
      </c>
      <c r="K98" s="58">
        <f>IF(C$4=0,0,(SUM(D$8:D98)/C$4))</f>
        <v>0</v>
      </c>
      <c r="L98" s="62" t="str">
        <f t="shared" si="25"/>
        <v xml:space="preserve"> </v>
      </c>
      <c r="M98" s="58" t="str">
        <f>IF(U98=2,K98,IF(W98=2,K98-SUM(M$8:M97),IF(X98=2,K98-SUM(M$8:M97),IF(X97=2,1-SUM(M$8:M97)," "))))</f>
        <v xml:space="preserve"> </v>
      </c>
      <c r="N98" s="58" t="str">
        <f t="shared" si="30"/>
        <v xml:space="preserve"> </v>
      </c>
      <c r="P98" s="58" t="str">
        <f>IF(O98="Plus",$K98,IF(O98="Basis",$K98-SUM(P$8:P97),IF(O98="Breedte",$K98-SUM(P$8:P97),IF(O97="Breedte",1-SUM(P$8:P97)," "))))</f>
        <v xml:space="preserve"> </v>
      </c>
      <c r="Q98" s="56" t="str">
        <f t="shared" si="45"/>
        <v/>
      </c>
      <c r="R98" s="196">
        <f t="shared" si="31"/>
        <v>212</v>
      </c>
      <c r="S98" s="1">
        <f t="shared" si="40"/>
        <v>234</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234</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4">
        <f t="shared" si="26"/>
        <v>0</v>
      </c>
      <c r="B99" s="64">
        <f t="shared" si="27"/>
        <v>0</v>
      </c>
      <c r="C99" s="57">
        <f t="shared" si="39"/>
        <v>233</v>
      </c>
      <c r="F99" s="59">
        <f>IF(C99&lt;C$6,0,VLOOKUP(C99,index!$A:$M,3,0))</f>
        <v>212</v>
      </c>
      <c r="G99" s="57" t="str">
        <f t="shared" si="28"/>
        <v/>
      </c>
      <c r="H99" s="58" t="str">
        <f>IF(G99="I",$K99,IF(G99="II",$K99-SUM(H$8:H98),IF(G99="III",$K99-SUM(H$8:H98),IF(G99="IV",$K99-SUM(H$8:H98),IF(G99="V",1-SUM(H$8:H98)," ")))))</f>
        <v xml:space="preserve"> </v>
      </c>
      <c r="I99" s="66" t="str">
        <f t="shared" si="29"/>
        <v/>
      </c>
      <c r="J99" s="61" t="str">
        <f>IF(I99="A",$K99,IF(I99="B",$K99-SUM(J$8:J98),IF(I99="C",$K99-SUM(J$8:J98),IF(I99="D",$K99-SUM(J$8:J98),IF(I99="E",1-SUM(J$8:J98)," ")))))</f>
        <v xml:space="preserve"> </v>
      </c>
      <c r="K99" s="58">
        <f>IF(C$4=0,0,(SUM(D$8:D99)/C$4))</f>
        <v>0</v>
      </c>
      <c r="L99" s="62" t="str">
        <f t="shared" si="25"/>
        <v xml:space="preserve"> </v>
      </c>
      <c r="M99" s="58" t="str">
        <f>IF(U99=2,K99,IF(W99=2,K99-SUM(M$8:M98),IF(X99=2,K99-SUM(M$8:M98),IF(X98=2,1-SUM(M$8:M98)," "))))</f>
        <v xml:space="preserve"> </v>
      </c>
      <c r="N99" s="58" t="str">
        <f t="shared" si="30"/>
        <v xml:space="preserve"> </v>
      </c>
      <c r="P99" s="58" t="str">
        <f>IF(O99="Plus",$K99,IF(O99="Basis",$K99-SUM(P$8:P98),IF(O99="Breedte",$K99-SUM(P$8:P98),IF(O98="Breedte",1-SUM(P$8:P98)," "))))</f>
        <v xml:space="preserve"> </v>
      </c>
      <c r="Q99" s="56" t="str">
        <f t="shared" si="45"/>
        <v/>
      </c>
      <c r="R99" s="196">
        <f t="shared" si="31"/>
        <v>212</v>
      </c>
      <c r="S99" s="1">
        <f t="shared" si="40"/>
        <v>233</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233</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4">
        <f t="shared" si="26"/>
        <v>0</v>
      </c>
      <c r="B100" s="64">
        <f t="shared" si="27"/>
        <v>0</v>
      </c>
      <c r="C100" s="57">
        <f t="shared" si="39"/>
        <v>232</v>
      </c>
      <c r="F100" s="59">
        <f>IF(C100&lt;C$6,0,VLOOKUP(C100,index!$A:$M,3,0))</f>
        <v>212</v>
      </c>
      <c r="G100" s="57" t="str">
        <f t="shared" si="28"/>
        <v/>
      </c>
      <c r="H100" s="58" t="str">
        <f>IF(G100="I",$K100,IF(G100="II",$K100-SUM(H$8:H99),IF(G100="III",$K100-SUM(H$8:H99),IF(G100="IV",$K100-SUM(H$8:H99),IF(G100="V",1-SUM(H$8:H99)," ")))))</f>
        <v xml:space="preserve"> </v>
      </c>
      <c r="I100" s="66" t="str">
        <f t="shared" si="29"/>
        <v/>
      </c>
      <c r="J100" s="61" t="str">
        <f>IF(I100="A",$K100,IF(I100="B",$K100-SUM(J$8:J99),IF(I100="C",$K100-SUM(J$8:J99),IF(I100="D",$K100-SUM(J$8:J99),IF(I100="E",1-SUM(J$8:J99)," ")))))</f>
        <v xml:space="preserve"> </v>
      </c>
      <c r="K100" s="58">
        <f>IF(C$4=0,0,(SUM(D$8:D100)/C$4))</f>
        <v>0</v>
      </c>
      <c r="L100" s="62" t="str">
        <f t="shared" si="25"/>
        <v xml:space="preserve"> </v>
      </c>
      <c r="M100" s="58" t="str">
        <f>IF(U100=2,K100,IF(W100=2,K100-SUM(M$8:M99),IF(X100=2,K100-SUM(M$8:M99),IF(X99=2,1-SUM(M$8:M99)," "))))</f>
        <v xml:space="preserve"> </v>
      </c>
      <c r="N100" s="58" t="str">
        <f t="shared" si="30"/>
        <v xml:space="preserve"> </v>
      </c>
      <c r="P100" s="58" t="str">
        <f>IF(O100="Plus",$K100,IF(O100="Basis",$K100-SUM(P$8:P99),IF(O100="Breedte",$K100-SUM(P$8:P99),IF(O99="Breedte",1-SUM(P$8:P99)," "))))</f>
        <v xml:space="preserve"> </v>
      </c>
      <c r="Q100" s="56" t="str">
        <f t="shared" si="45"/>
        <v/>
      </c>
      <c r="R100" s="196">
        <f t="shared" si="31"/>
        <v>212</v>
      </c>
      <c r="S100" s="1">
        <f t="shared" si="40"/>
        <v>232</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232</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4">
        <f t="shared" si="26"/>
        <v>0</v>
      </c>
      <c r="B101" s="64">
        <f t="shared" si="27"/>
        <v>0</v>
      </c>
      <c r="C101" s="57">
        <f t="shared" si="39"/>
        <v>231</v>
      </c>
      <c r="F101" s="59">
        <f>IF(C101&lt;C$6,0,VLOOKUP(C101,index!$A:$M,3,0))</f>
        <v>211</v>
      </c>
      <c r="G101" s="57" t="str">
        <f t="shared" si="28"/>
        <v/>
      </c>
      <c r="H101" s="58" t="str">
        <f>IF(G101="I",$K101,IF(G101="II",$K101-SUM(H$8:H100),IF(G101="III",$K101-SUM(H$8:H100),IF(G101="IV",$K101-SUM(H$8:H100),IF(G101="V",1-SUM(H$8:H100)," ")))))</f>
        <v xml:space="preserve"> </v>
      </c>
      <c r="I101" s="66" t="str">
        <f t="shared" si="29"/>
        <v/>
      </c>
      <c r="J101" s="61" t="str">
        <f>IF(I101="A",$K101,IF(I101="B",$K101-SUM(J$8:J100),IF(I101="C",$K101-SUM(J$8:J100),IF(I101="D",$K101-SUM(J$8:J100),IF(I101="E",1-SUM(J$8:J100)," ")))))</f>
        <v xml:space="preserve"> </v>
      </c>
      <c r="K101" s="58">
        <f>IF(C$4=0,0,(SUM(D$8:D101)/C$4))</f>
        <v>0</v>
      </c>
      <c r="L101" s="62" t="str">
        <f t="shared" si="25"/>
        <v xml:space="preserve"> </v>
      </c>
      <c r="M101" s="58" t="str">
        <f>IF(U101=2,K101,IF(W101=2,K101-SUM(M$8:M100),IF(X101=2,K101-SUM(M$8:M100),IF(X100=2,1-SUM(M$8:M100)," "))))</f>
        <v xml:space="preserve"> </v>
      </c>
      <c r="N101" s="58" t="str">
        <f t="shared" si="30"/>
        <v xml:space="preserve"> </v>
      </c>
      <c r="P101" s="58" t="str">
        <f>IF(O101="Plus",$K101,IF(O101="Basis",$K101-SUM(P$8:P100),IF(O101="Breedte",$K101-SUM(P$8:P100),IF(O100="Breedte",1-SUM(P$8:P100)," "))))</f>
        <v xml:space="preserve"> </v>
      </c>
      <c r="Q101" s="56" t="str">
        <f t="shared" si="45"/>
        <v/>
      </c>
      <c r="R101" s="196">
        <f t="shared" si="31"/>
        <v>211</v>
      </c>
      <c r="S101" s="1">
        <f t="shared" si="40"/>
        <v>231</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231</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4">
        <f t="shared" si="26"/>
        <v>0</v>
      </c>
      <c r="B102" s="64">
        <f t="shared" si="27"/>
        <v>0</v>
      </c>
      <c r="C102" s="57">
        <f t="shared" si="39"/>
        <v>230</v>
      </c>
      <c r="F102" s="59">
        <f>IF(C102&lt;C$6,0,VLOOKUP(C102,index!$A:$M,3,0))</f>
        <v>211</v>
      </c>
      <c r="G102" s="57" t="str">
        <f t="shared" si="28"/>
        <v/>
      </c>
      <c r="H102" s="58" t="str">
        <f>IF(G102="I",$K102,IF(G102="II",$K102-SUM(H$8:H101),IF(G102="III",$K102-SUM(H$8:H101),IF(G102="IV",$K102-SUM(H$8:H101),IF(G102="V",1-SUM(H$8:H101)," ")))))</f>
        <v xml:space="preserve"> </v>
      </c>
      <c r="I102" s="66" t="str">
        <f t="shared" si="29"/>
        <v/>
      </c>
      <c r="J102" s="61" t="str">
        <f>IF(I102="A",$K102,IF(I102="B",$K102-SUM(J$8:J101),IF(I102="C",$K102-SUM(J$8:J101),IF(I102="D",$K102-SUM(J$8:J101),IF(I102="E",1-SUM(J$8:J101)," ")))))</f>
        <v xml:space="preserve"> </v>
      </c>
      <c r="K102" s="58">
        <f>IF(C$4=0,0,(SUM(D$8:D102)/C$4))</f>
        <v>0</v>
      </c>
      <c r="L102" s="62" t="str">
        <f t="shared" si="25"/>
        <v xml:space="preserve"> </v>
      </c>
      <c r="M102" s="58" t="str">
        <f>IF(U102=2,K102,IF(W102=2,K102-SUM(M$8:M101),IF(X102=2,K102-SUM(M$8:M101),IF(X101=2,1-SUM(M$8:M101)," "))))</f>
        <v xml:space="preserve"> </v>
      </c>
      <c r="N102" s="58" t="str">
        <f t="shared" si="30"/>
        <v xml:space="preserve"> </v>
      </c>
      <c r="P102" s="58" t="str">
        <f>IF(O102="Plus",$K102,IF(O102="Basis",$K102-SUM(P$8:P101),IF(O102="Breedte",$K102-SUM(P$8:P101),IF(O101="Breedte",1-SUM(P$8:P101)," "))))</f>
        <v xml:space="preserve"> </v>
      </c>
      <c r="Q102" s="56" t="str">
        <f t="shared" si="45"/>
        <v/>
      </c>
      <c r="R102" s="196">
        <f t="shared" si="31"/>
        <v>211</v>
      </c>
      <c r="S102" s="1">
        <f t="shared" si="40"/>
        <v>230</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230</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4">
        <f t="shared" si="26"/>
        <v>0</v>
      </c>
      <c r="B103" s="64">
        <f t="shared" si="27"/>
        <v>0</v>
      </c>
      <c r="C103" s="57">
        <f t="shared" si="39"/>
        <v>229</v>
      </c>
      <c r="F103" s="59">
        <f>IF(C103&lt;C$6,0,VLOOKUP(C103,index!$A:$M,3,0))</f>
        <v>211</v>
      </c>
      <c r="G103" s="57" t="str">
        <f t="shared" si="28"/>
        <v/>
      </c>
      <c r="H103" s="58" t="str">
        <f>IF(G103="I",$K103,IF(G103="II",$K103-SUM(H$8:H102),IF(G103="III",$K103-SUM(H$8:H102),IF(G103="IV",$K103-SUM(H$8:H102),IF(G103="V",1-SUM(H$8:H102)," ")))))</f>
        <v xml:space="preserve"> </v>
      </c>
      <c r="I103" s="66" t="str">
        <f t="shared" si="29"/>
        <v/>
      </c>
      <c r="J103" s="61" t="str">
        <f>IF(I103="A",$K103,IF(I103="B",$K103-SUM(J$8:J102),IF(I103="C",$K103-SUM(J$8:J102),IF(I103="D",$K103-SUM(J$8:J102),IF(I103="E",1-SUM(J$8:J102)," ")))))</f>
        <v xml:space="preserve"> </v>
      </c>
      <c r="K103" s="58">
        <f>IF(C$4=0,0,(SUM(D$8:D103)/C$4))</f>
        <v>0</v>
      </c>
      <c r="L103" s="62" t="str">
        <f t="shared" si="25"/>
        <v xml:space="preserve"> </v>
      </c>
      <c r="M103" s="58" t="str">
        <f>IF(U103=2,K103,IF(W103=2,K103-SUM(M$8:M102),IF(X103=2,K103-SUM(M$8:M102),IF(X102=2,1-SUM(M$8:M102)," "))))</f>
        <v xml:space="preserve"> </v>
      </c>
      <c r="N103" s="58" t="str">
        <f t="shared" si="30"/>
        <v xml:space="preserve"> </v>
      </c>
      <c r="P103" s="58" t="str">
        <f>IF(O103="Plus",$K103,IF(O103="Basis",$K103-SUM(P$8:P102),IF(O103="Breedte",$K103-SUM(P$8:P102),IF(O102="Breedte",1-SUM(P$8:P102)," "))))</f>
        <v xml:space="preserve"> </v>
      </c>
      <c r="Q103" s="56" t="str">
        <f t="shared" si="45"/>
        <v/>
      </c>
      <c r="R103" s="196">
        <f t="shared" si="31"/>
        <v>211</v>
      </c>
      <c r="S103" s="1">
        <f t="shared" si="40"/>
        <v>229</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229</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4">
        <f t="shared" si="26"/>
        <v>0</v>
      </c>
      <c r="B104" s="64">
        <f t="shared" si="27"/>
        <v>0</v>
      </c>
      <c r="C104" s="57">
        <f t="shared" si="39"/>
        <v>228</v>
      </c>
      <c r="F104" s="59">
        <f>IF(C104&lt;C$6,0,VLOOKUP(C104,index!$A:$M,3,0))</f>
        <v>210</v>
      </c>
      <c r="G104" s="57" t="str">
        <f t="shared" si="28"/>
        <v/>
      </c>
      <c r="H104" s="58" t="str">
        <f>IF(G104="I",$K104,IF(G104="II",$K104-SUM(H$8:H103),IF(G104="III",$K104-SUM(H$8:H103),IF(G104="IV",$K104-SUM(H$8:H103),IF(G104="V",1-SUM(H$8:H103)," ")))))</f>
        <v xml:space="preserve"> </v>
      </c>
      <c r="I104" s="66" t="str">
        <f t="shared" si="29"/>
        <v/>
      </c>
      <c r="J104" s="61" t="str">
        <f>IF(I104="A",$K104,IF(I104="B",$K104-SUM(J$8:J103),IF(I104="C",$K104-SUM(J$8:J103),IF(I104="D",$K104-SUM(J$8:J103),IF(I104="E",1-SUM(J$8:J103)," ")))))</f>
        <v xml:space="preserve"> </v>
      </c>
      <c r="K104" s="58">
        <f>IF(C$4=0,0,(SUM(D$8:D104)/C$4))</f>
        <v>0</v>
      </c>
      <c r="L104" s="62" t="str">
        <f t="shared" si="25"/>
        <v xml:space="preserve"> </v>
      </c>
      <c r="M104" s="58" t="str">
        <f>IF(U104=2,K104,IF(W104=2,K104-SUM(M$8:M103),IF(X104=2,K104-SUM(M$8:M103),IF(X103=2,1-SUM(M$8:M103)," "))))</f>
        <v xml:space="preserve"> </v>
      </c>
      <c r="N104" s="58" t="str">
        <f t="shared" si="30"/>
        <v xml:space="preserve"> </v>
      </c>
      <c r="P104" s="58" t="str">
        <f>IF(O104="Plus",$K104,IF(O104="Basis",$K104-SUM(P$8:P103),IF(O104="Breedte",$K104-SUM(P$8:P103),IF(O103="Breedte",1-SUM(P$8:P103)," "))))</f>
        <v xml:space="preserve"> </v>
      </c>
      <c r="Q104" s="56" t="str">
        <f t="shared" si="45"/>
        <v/>
      </c>
      <c r="R104" s="196">
        <f t="shared" si="31"/>
        <v>210</v>
      </c>
      <c r="S104" s="1">
        <f t="shared" si="40"/>
        <v>228</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228</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4">
        <f t="shared" si="26"/>
        <v>25</v>
      </c>
      <c r="B105" s="64">
        <f t="shared" si="27"/>
        <v>0</v>
      </c>
      <c r="C105" s="57">
        <f t="shared" si="39"/>
        <v>227</v>
      </c>
      <c r="F105" s="59">
        <f>IF(C105&lt;C$6,0,VLOOKUP(C105,index!$A:$M,3,0))</f>
        <v>210</v>
      </c>
      <c r="G105" s="57" t="str">
        <f t="shared" si="28"/>
        <v/>
      </c>
      <c r="H105" s="58" t="str">
        <f>IF(G105="I",$K105,IF(G105="II",$K105-SUM(H$8:H104),IF(G105="III",$K105-SUM(H$8:H104),IF(G105="IV",$K105-SUM(H$8:H104),IF(G105="V",1-SUM(H$8:H104)," ")))))</f>
        <v xml:space="preserve"> </v>
      </c>
      <c r="I105" s="66" t="str">
        <f t="shared" si="29"/>
        <v>A</v>
      </c>
      <c r="J105" s="61">
        <f>IF(I105="A",$K105,IF(I105="B",$K105-SUM(J$8:J104),IF(I105="C",$K105-SUM(J$8:J104),IF(I105="D",$K105-SUM(J$8:J104),IF(I105="E",1-SUM(J$8:J104)," ")))))</f>
        <v>0</v>
      </c>
      <c r="K105" s="58">
        <f>IF(C$4=0,0,(SUM(D$8:D105)/C$4))</f>
        <v>0</v>
      </c>
      <c r="L105" s="62" t="str">
        <f t="shared" si="25"/>
        <v xml:space="preserve"> </v>
      </c>
      <c r="M105" s="58" t="str">
        <f>IF(U105=2,K105,IF(W105=2,K105-SUM(M$8:M104),IF(X105=2,K105-SUM(M$8:M104),IF(X104=2,1-SUM(M$8:M104)," "))))</f>
        <v xml:space="preserve"> </v>
      </c>
      <c r="N105" s="58" t="str">
        <f t="shared" si="30"/>
        <v xml:space="preserve"> </v>
      </c>
      <c r="P105" s="58" t="str">
        <f>IF(O105="Plus",$K105,IF(O105="Basis",$K105-SUM(P$8:P104),IF(O105="Breedte",$K105-SUM(P$8:P104),IF(O104="Breedte",1-SUM(P$8:P104)," "))))</f>
        <v xml:space="preserve"> </v>
      </c>
      <c r="Q105" s="56" t="str">
        <f t="shared" si="45"/>
        <v/>
      </c>
      <c r="R105" s="196">
        <f t="shared" si="31"/>
        <v>210</v>
      </c>
      <c r="S105" s="1">
        <f t="shared" si="40"/>
        <v>227</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227</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4">
        <f t="shared" si="26"/>
        <v>0</v>
      </c>
      <c r="B106" s="64">
        <f t="shared" si="27"/>
        <v>0</v>
      </c>
      <c r="C106" s="57">
        <f t="shared" si="39"/>
        <v>226</v>
      </c>
      <c r="F106" s="59">
        <f>IF(C106&lt;C$6,0,VLOOKUP(C106,index!$A:$M,3,0))</f>
        <v>209</v>
      </c>
      <c r="G106" s="57" t="str">
        <f t="shared" si="28"/>
        <v/>
      </c>
      <c r="H106" s="58" t="str">
        <f>IF(G106="I",$K106,IF(G106="II",$K106-SUM(H$8:H105),IF(G106="III",$K106-SUM(H$8:H105),IF(G106="IV",$K106-SUM(H$8:H105),IF(G106="V",1-SUM(H$8:H105)," ")))))</f>
        <v xml:space="preserve"> </v>
      </c>
      <c r="I106" s="66" t="str">
        <f t="shared" si="29"/>
        <v/>
      </c>
      <c r="J106" s="61" t="str">
        <f>IF(I106="A",$K106,IF(I106="B",$K106-SUM(J$8:J105),IF(I106="C",$K106-SUM(J$8:J105),IF(I106="D",$K106-SUM(J$8:J105),IF(I106="E",1-SUM(J$8:J105)," ")))))</f>
        <v xml:space="preserve"> </v>
      </c>
      <c r="K106" s="58">
        <f>IF(C$4=0,0,(SUM(D$8:D106)/C$4))</f>
        <v>0</v>
      </c>
      <c r="L106" s="62" t="str">
        <f t="shared" si="25"/>
        <v xml:space="preserve"> </v>
      </c>
      <c r="M106" s="58" t="str">
        <f>IF(U106=2,K106,IF(W106=2,K106-SUM(M$8:M105),IF(X106=2,K106-SUM(M$8:M105),IF(X105=2,1-SUM(M$8:M105)," "))))</f>
        <v xml:space="preserve"> </v>
      </c>
      <c r="N106" s="58" t="str">
        <f t="shared" si="30"/>
        <v xml:space="preserve"> </v>
      </c>
      <c r="P106" s="58" t="str">
        <f>IF(O106="Plus",$K106,IF(O106="Basis",$K106-SUM(P$8:P105),IF(O106="Breedte",$K106-SUM(P$8:P105),IF(O105="Breedte",1-SUM(P$8:P105)," "))))</f>
        <v xml:space="preserve"> </v>
      </c>
      <c r="Q106" s="56" t="str">
        <f t="shared" si="45"/>
        <v/>
      </c>
      <c r="R106" s="196">
        <f t="shared" si="31"/>
        <v>209</v>
      </c>
      <c r="S106" s="1">
        <f t="shared" si="40"/>
        <v>226</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226</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4">
        <f t="shared" si="26"/>
        <v>0</v>
      </c>
      <c r="B107" s="64">
        <f t="shared" si="27"/>
        <v>0</v>
      </c>
      <c r="C107" s="57">
        <f t="shared" si="39"/>
        <v>225</v>
      </c>
      <c r="F107" s="59">
        <f>IF(C107&lt;C$6,0,VLOOKUP(C107,index!$A:$M,3,0))</f>
        <v>209</v>
      </c>
      <c r="G107" s="57" t="str">
        <f t="shared" si="28"/>
        <v/>
      </c>
      <c r="H107" s="58" t="str">
        <f>IF(G107="I",$K107,IF(G107="II",$K107-SUM(H$8:H106),IF(G107="III",$K107-SUM(H$8:H106),IF(G107="IV",$K107-SUM(H$8:H106),IF(G107="V",1-SUM(H$8:H106)," ")))))</f>
        <v xml:space="preserve"> </v>
      </c>
      <c r="I107" s="66" t="str">
        <f t="shared" si="29"/>
        <v/>
      </c>
      <c r="J107" s="61" t="str">
        <f>IF(I107="A",$K107,IF(I107="B",$K107-SUM(J$8:J106),IF(I107="C",$K107-SUM(J$8:J106),IF(I107="D",$K107-SUM(J$8:J106),IF(I107="E",1-SUM(J$8:J106)," ")))))</f>
        <v xml:space="preserve"> </v>
      </c>
      <c r="K107" s="58">
        <f>IF(C$4=0,0,(SUM(D$8:D107)/C$4))</f>
        <v>0</v>
      </c>
      <c r="L107" s="62" t="str">
        <f t="shared" si="25"/>
        <v xml:space="preserve"> </v>
      </c>
      <c r="M107" s="58" t="str">
        <f>IF(U107=2,K107,IF(W107=2,K107-SUM(M$8:M106),IF(X107=2,K107-SUM(M$8:M106),IF(X106=2,1-SUM(M$8:M106)," "))))</f>
        <v xml:space="preserve"> </v>
      </c>
      <c r="N107" s="58" t="str">
        <f t="shared" si="30"/>
        <v xml:space="preserve"> </v>
      </c>
      <c r="P107" s="58" t="str">
        <f>IF(O107="Plus",$K107,IF(O107="Basis",$K107-SUM(P$8:P106),IF(O107="Breedte",$K107-SUM(P$8:P106),IF(O106="Breedte",1-SUM(P$8:P106)," "))))</f>
        <v xml:space="preserve"> </v>
      </c>
      <c r="Q107" s="56" t="str">
        <f t="shared" si="45"/>
        <v/>
      </c>
      <c r="R107" s="196">
        <f t="shared" si="31"/>
        <v>209</v>
      </c>
      <c r="S107" s="1">
        <f t="shared" si="40"/>
        <v>225</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225</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4">
        <f t="shared" si="26"/>
        <v>0</v>
      </c>
      <c r="B108" s="64">
        <f t="shared" si="27"/>
        <v>0</v>
      </c>
      <c r="C108" s="57">
        <f t="shared" si="39"/>
        <v>224</v>
      </c>
      <c r="F108" s="59">
        <f>IF(C108&lt;C$6,0,VLOOKUP(C108,index!$A:$M,3,0))</f>
        <v>209</v>
      </c>
      <c r="G108" s="57" t="str">
        <f t="shared" si="28"/>
        <v/>
      </c>
      <c r="H108" s="58" t="str">
        <f>IF(G108="I",$K108,IF(G108="II",$K108-SUM(H$8:H107),IF(G108="III",$K108-SUM(H$8:H107),IF(G108="IV",$K108-SUM(H$8:H107),IF(G108="V",1-SUM(H$8:H107)," ")))))</f>
        <v xml:space="preserve"> </v>
      </c>
      <c r="I108" s="66" t="str">
        <f t="shared" si="29"/>
        <v/>
      </c>
      <c r="J108" s="61" t="str">
        <f>IF(I108="A",$K108,IF(I108="B",$K108-SUM(J$8:J107),IF(I108="C",$K108-SUM(J$8:J107),IF(I108="D",$K108-SUM(J$8:J107),IF(I108="E",1-SUM(J$8:J107)," ")))))</f>
        <v xml:space="preserve"> </v>
      </c>
      <c r="K108" s="58">
        <f>IF(C$4=0,0,(SUM(D$8:D108)/C$4))</f>
        <v>0</v>
      </c>
      <c r="L108" s="62" t="str">
        <f t="shared" si="25"/>
        <v xml:space="preserve"> </v>
      </c>
      <c r="M108" s="58" t="str">
        <f>IF(U108=2,K108,IF(W108=2,K108-SUM(M$8:M107),IF(X108=2,K108-SUM(M$8:M107),IF(X107=2,1-SUM(M$8:M107)," "))))</f>
        <v xml:space="preserve"> </v>
      </c>
      <c r="N108" s="58" t="str">
        <f t="shared" si="30"/>
        <v xml:space="preserve"> </v>
      </c>
      <c r="P108" s="58" t="str">
        <f>IF(O108="Plus",$K108,IF(O108="Basis",$K108-SUM(P$8:P107),IF(O108="Breedte",$K108-SUM(P$8:P107),IF(O107="Breedte",1-SUM(P$8:P107)," "))))</f>
        <v xml:space="preserve"> </v>
      </c>
      <c r="Q108" s="56" t="str">
        <f t="shared" si="45"/>
        <v/>
      </c>
      <c r="R108" s="196">
        <f t="shared" si="31"/>
        <v>209</v>
      </c>
      <c r="S108" s="1">
        <f t="shared" si="40"/>
        <v>224</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224</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4">
        <f t="shared" si="26"/>
        <v>0</v>
      </c>
      <c r="B109" s="64">
        <f t="shared" si="27"/>
        <v>0</v>
      </c>
      <c r="C109" s="57">
        <f t="shared" si="39"/>
        <v>223</v>
      </c>
      <c r="F109" s="59">
        <f>IF(C109&lt;C$6,0,VLOOKUP(C109,index!$A:$M,3,0))</f>
        <v>208</v>
      </c>
      <c r="G109" s="57" t="str">
        <f t="shared" si="28"/>
        <v/>
      </c>
      <c r="H109" s="58" t="str">
        <f>IF(G109="I",$K109,IF(G109="II",$K109-SUM(H$8:H108),IF(G109="III",$K109-SUM(H$8:H108),IF(G109="IV",$K109-SUM(H$8:H108),IF(G109="V",1-SUM(H$8:H108)," ")))))</f>
        <v xml:space="preserve"> </v>
      </c>
      <c r="I109" s="66" t="str">
        <f t="shared" si="29"/>
        <v/>
      </c>
      <c r="J109" s="61" t="str">
        <f>IF(I109="A",$K109,IF(I109="B",$K109-SUM(J$8:J108),IF(I109="C",$K109-SUM(J$8:J108),IF(I109="D",$K109-SUM(J$8:J108),IF(I109="E",1-SUM(J$8:J108)," ")))))</f>
        <v xml:space="preserve"> </v>
      </c>
      <c r="K109" s="58">
        <f>IF(C$4=0,0,(SUM(D$8:D109)/C$4))</f>
        <v>0</v>
      </c>
      <c r="L109" s="62" t="str">
        <f t="shared" si="25"/>
        <v xml:space="preserve"> </v>
      </c>
      <c r="M109" s="58" t="str">
        <f>IF(U109=2,K109,IF(W109=2,K109-SUM(M$8:M108),IF(X109=2,K109-SUM(M$8:M108),IF(X108=2,1-SUM(M$8:M108)," "))))</f>
        <v xml:space="preserve"> </v>
      </c>
      <c r="N109" s="58" t="str">
        <f t="shared" si="30"/>
        <v xml:space="preserve"> </v>
      </c>
      <c r="P109" s="58" t="str">
        <f>IF(O109="Plus",$K109,IF(O109="Basis",$K109-SUM(P$8:P108),IF(O109="Breedte",$K109-SUM(P$8:P108),IF(O108="Breedte",1-SUM(P$8:P108)," "))))</f>
        <v xml:space="preserve"> </v>
      </c>
      <c r="Q109" s="56" t="str">
        <f t="shared" si="45"/>
        <v/>
      </c>
      <c r="R109" s="196">
        <f t="shared" si="31"/>
        <v>208</v>
      </c>
      <c r="S109" s="1">
        <f t="shared" si="40"/>
        <v>223</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223</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4">
        <f t="shared" si="26"/>
        <v>0</v>
      </c>
      <c r="B110" s="64">
        <f t="shared" si="27"/>
        <v>0</v>
      </c>
      <c r="C110" s="57">
        <f t="shared" si="39"/>
        <v>222</v>
      </c>
      <c r="F110" s="59">
        <f>IF(C110&lt;C$6,0,VLOOKUP(C110,index!$A:$M,3,0))</f>
        <v>208</v>
      </c>
      <c r="G110" s="57" t="str">
        <f t="shared" si="28"/>
        <v/>
      </c>
      <c r="H110" s="58" t="str">
        <f>IF(G110="I",$K110,IF(G110="II",$K110-SUM(H$8:H109),IF(G110="III",$K110-SUM(H$8:H109),IF(G110="IV",$K110-SUM(H$8:H109),IF(G110="V",1-SUM(H$8:H109)," ")))))</f>
        <v xml:space="preserve"> </v>
      </c>
      <c r="I110" s="66" t="str">
        <f t="shared" si="29"/>
        <v/>
      </c>
      <c r="J110" s="61" t="str">
        <f>IF(I110="A",$K110,IF(I110="B",$K110-SUM(J$8:J109),IF(I110="C",$K110-SUM(J$8:J109),IF(I110="D",$K110-SUM(J$8:J109),IF(I110="E",1-SUM(J$8:J109)," ")))))</f>
        <v xml:space="preserve"> </v>
      </c>
      <c r="K110" s="58">
        <f>IF(C$4=0,0,(SUM(D$8:D110)/C$4))</f>
        <v>0</v>
      </c>
      <c r="L110" s="62" t="str">
        <f t="shared" si="25"/>
        <v xml:space="preserve"> </v>
      </c>
      <c r="M110" s="58" t="str">
        <f>IF(U110=2,K110,IF(W110=2,K110-SUM(M$8:M109),IF(X110=2,K110-SUM(M$8:M109),IF(X109=2,1-SUM(M$8:M109)," "))))</f>
        <v xml:space="preserve"> </v>
      </c>
      <c r="N110" s="58" t="str">
        <f t="shared" si="30"/>
        <v xml:space="preserve"> </v>
      </c>
      <c r="P110" s="58" t="str">
        <f>IF(O110="Plus",$K110,IF(O110="Basis",$K110-SUM(P$8:P109),IF(O110="Breedte",$K110-SUM(P$8:P109),IF(O109="Breedte",1-SUM(P$8:P109)," "))))</f>
        <v xml:space="preserve"> </v>
      </c>
      <c r="Q110" s="56" t="str">
        <f t="shared" si="45"/>
        <v/>
      </c>
      <c r="R110" s="196">
        <f t="shared" si="31"/>
        <v>208</v>
      </c>
      <c r="S110" s="1">
        <f t="shared" si="40"/>
        <v>222</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222</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4">
        <f t="shared" si="26"/>
        <v>0</v>
      </c>
      <c r="B111" s="64">
        <f t="shared" si="27"/>
        <v>0</v>
      </c>
      <c r="C111" s="57">
        <f t="shared" si="39"/>
        <v>221</v>
      </c>
      <c r="F111" s="59">
        <f>IF(C111&lt;C$6,0,VLOOKUP(C111,index!$A:$M,3,0))</f>
        <v>208</v>
      </c>
      <c r="G111" s="57" t="str">
        <f t="shared" si="28"/>
        <v/>
      </c>
      <c r="H111" s="58" t="str">
        <f>IF(G111="I",$K111,IF(G111="II",$K111-SUM(H$8:H110),IF(G111="III",$K111-SUM(H$8:H110),IF(G111="IV",$K111-SUM(H$8:H110),IF(G111="V",1-SUM(H$8:H110)," ")))))</f>
        <v xml:space="preserve"> </v>
      </c>
      <c r="I111" s="66" t="str">
        <f t="shared" si="29"/>
        <v/>
      </c>
      <c r="J111" s="61" t="str">
        <f>IF(I111="A",$K111,IF(I111="B",$K111-SUM(J$8:J110),IF(I111="C",$K111-SUM(J$8:J110),IF(I111="D",$K111-SUM(J$8:J110),IF(I111="E",1-SUM(J$8:J110)," ")))))</f>
        <v xml:space="preserve"> </v>
      </c>
      <c r="K111" s="58">
        <f>IF(C$4=0,0,(SUM(D$8:D111)/C$4))</f>
        <v>0</v>
      </c>
      <c r="L111" s="62" t="str">
        <f t="shared" si="25"/>
        <v xml:space="preserve"> </v>
      </c>
      <c r="M111" s="58" t="str">
        <f>IF(U111=2,K111,IF(W111=2,K111-SUM(M$8:M110),IF(X111=2,K111-SUM(M$8:M110),IF(X110=2,1-SUM(M$8:M110)," "))))</f>
        <v xml:space="preserve"> </v>
      </c>
      <c r="N111" s="58" t="str">
        <f t="shared" si="30"/>
        <v xml:space="preserve"> </v>
      </c>
      <c r="P111" s="58" t="str">
        <f>IF(O111="Plus",$K111,IF(O111="Basis",$K111-SUM(P$8:P110),IF(O111="Breedte",$K111-SUM(P$8:P110),IF(O110="Breedte",1-SUM(P$8:P110)," "))))</f>
        <v xml:space="preserve"> </v>
      </c>
      <c r="Q111" s="56" t="str">
        <f t="shared" si="45"/>
        <v/>
      </c>
      <c r="R111" s="196">
        <f t="shared" si="31"/>
        <v>208</v>
      </c>
      <c r="S111" s="1">
        <f t="shared" si="40"/>
        <v>221</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221</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4">
        <f t="shared" si="26"/>
        <v>0</v>
      </c>
      <c r="B112" s="64">
        <f t="shared" si="27"/>
        <v>0</v>
      </c>
      <c r="C112" s="57">
        <f t="shared" si="39"/>
        <v>220</v>
      </c>
      <c r="F112" s="59">
        <f>IF(C112&lt;C$6,0,VLOOKUP(C112,index!$A:$M,3,0))</f>
        <v>207</v>
      </c>
      <c r="G112" s="57" t="str">
        <f t="shared" si="28"/>
        <v/>
      </c>
      <c r="H112" s="58" t="str">
        <f>IF(G112="I",$K112,IF(G112="II",$K112-SUM(H$8:H111),IF(G112="III",$K112-SUM(H$8:H111),IF(G112="IV",$K112-SUM(H$8:H111),IF(G112="V",1-SUM(H$8:H111)," ")))))</f>
        <v xml:space="preserve"> </v>
      </c>
      <c r="I112" s="66" t="str">
        <f t="shared" si="29"/>
        <v/>
      </c>
      <c r="J112" s="61" t="str">
        <f>IF(I112="A",$K112,IF(I112="B",$K112-SUM(J$8:J111),IF(I112="C",$K112-SUM(J$8:J111),IF(I112="D",$K112-SUM(J$8:J111),IF(I112="E",1-SUM(J$8:J111)," ")))))</f>
        <v xml:space="preserve"> </v>
      </c>
      <c r="K112" s="58">
        <f>IF(C$4=0,0,(SUM(D$8:D112)/C$4))</f>
        <v>0</v>
      </c>
      <c r="L112" s="62" t="str">
        <f t="shared" si="25"/>
        <v xml:space="preserve"> </v>
      </c>
      <c r="M112" s="58" t="str">
        <f>IF(U112=2,K112,IF(W112=2,K112-SUM(M$8:M111),IF(X112=2,K112-SUM(M$8:M111),IF(X111=2,1-SUM(M$8:M111)," "))))</f>
        <v xml:space="preserve"> </v>
      </c>
      <c r="N112" s="58" t="str">
        <f t="shared" si="30"/>
        <v xml:space="preserve"> </v>
      </c>
      <c r="P112" s="58" t="str">
        <f>IF(O112="Plus",$K112,IF(O112="Basis",$K112-SUM(P$8:P111),IF(O112="Breedte",$K112-SUM(P$8:P111),IF(O111="Breedte",1-SUM(P$8:P111)," "))))</f>
        <v xml:space="preserve"> </v>
      </c>
      <c r="Q112" s="56" t="str">
        <f t="shared" si="45"/>
        <v/>
      </c>
      <c r="R112" s="196">
        <f t="shared" si="31"/>
        <v>207</v>
      </c>
      <c r="S112" s="1">
        <f t="shared" si="40"/>
        <v>220</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220</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4">
        <f t="shared" si="26"/>
        <v>0</v>
      </c>
      <c r="B113" s="64">
        <f t="shared" si="27"/>
        <v>0</v>
      </c>
      <c r="C113" s="57">
        <f t="shared" si="39"/>
        <v>219</v>
      </c>
      <c r="F113" s="59">
        <f>IF(C113&lt;C$6,0,VLOOKUP(C113,index!$A:$M,3,0))</f>
        <v>207</v>
      </c>
      <c r="G113" s="57" t="str">
        <f t="shared" si="28"/>
        <v/>
      </c>
      <c r="H113" s="58" t="str">
        <f>IF(G113="I",$K113,IF(G113="II",$K113-SUM(H$8:H112),IF(G113="III",$K113-SUM(H$8:H112),IF(G113="IV",$K113-SUM(H$8:H112),IF(G113="V",1-SUM(H$8:H112)," ")))))</f>
        <v xml:space="preserve"> </v>
      </c>
      <c r="I113" s="66" t="str">
        <f t="shared" si="29"/>
        <v/>
      </c>
      <c r="J113" s="61" t="str">
        <f>IF(I113="A",$K113,IF(I113="B",$K113-SUM(J$8:J112),IF(I113="C",$K113-SUM(J$8:J112),IF(I113="D",$K113-SUM(J$8:J112),IF(I113="E",1-SUM(J$8:J112)," ")))))</f>
        <v xml:space="preserve"> </v>
      </c>
      <c r="K113" s="58">
        <f>IF(C$4=0,0,(SUM(D$8:D113)/C$4))</f>
        <v>0</v>
      </c>
      <c r="L113" s="62" t="str">
        <f t="shared" si="25"/>
        <v xml:space="preserve"> </v>
      </c>
      <c r="M113" s="58" t="str">
        <f>IF(U113=2,K113,IF(W113=2,K113-SUM(M$8:M112),IF(X113=2,K113-SUM(M$8:M112),IF(X112=2,1-SUM(M$8:M112)," "))))</f>
        <v xml:space="preserve"> </v>
      </c>
      <c r="N113" s="58" t="str">
        <f t="shared" si="30"/>
        <v xml:space="preserve"> </v>
      </c>
      <c r="P113" s="58" t="str">
        <f>IF(O113="Plus",$K113,IF(O113="Basis",$K113-SUM(P$8:P112),IF(O113="Breedte",$K113-SUM(P$8:P112),IF(O112="Breedte",1-SUM(P$8:P112)," "))))</f>
        <v xml:space="preserve"> </v>
      </c>
      <c r="Q113" s="56" t="str">
        <f t="shared" si="45"/>
        <v/>
      </c>
      <c r="R113" s="196">
        <f t="shared" si="31"/>
        <v>207</v>
      </c>
      <c r="S113" s="1">
        <f t="shared" si="40"/>
        <v>219</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219</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4">
        <f t="shared" si="26"/>
        <v>0</v>
      </c>
      <c r="B114" s="64">
        <f t="shared" si="27"/>
        <v>0</v>
      </c>
      <c r="C114" s="57">
        <f t="shared" si="39"/>
        <v>218</v>
      </c>
      <c r="F114" s="59">
        <f>IF(C114&lt;C$6,0,VLOOKUP(C114,index!$A:$M,3,0))</f>
        <v>207</v>
      </c>
      <c r="G114" s="57" t="str">
        <f t="shared" si="28"/>
        <v/>
      </c>
      <c r="H114" s="58" t="str">
        <f>IF(G114="I",$K114,IF(G114="II",$K114-SUM(H$8:H113),IF(G114="III",$K114-SUM(H$8:H113),IF(G114="IV",$K114-SUM(H$8:H113),IF(G114="V",1-SUM(H$8:H113)," ")))))</f>
        <v xml:space="preserve"> </v>
      </c>
      <c r="I114" s="66" t="str">
        <f t="shared" si="29"/>
        <v/>
      </c>
      <c r="J114" s="61" t="str">
        <f>IF(I114="A",$K114,IF(I114="B",$K114-SUM(J$8:J113),IF(I114="C",$K114-SUM(J$8:J113),IF(I114="D",$K114-SUM(J$8:J113),IF(I114="E",1-SUM(J$8:J113)," ")))))</f>
        <v xml:space="preserve"> </v>
      </c>
      <c r="K114" s="58">
        <f>IF(C$4=0,0,(SUM(D$8:D114)/C$4))</f>
        <v>0</v>
      </c>
      <c r="L114" s="62" t="str">
        <f t="shared" si="25"/>
        <v xml:space="preserve"> </v>
      </c>
      <c r="M114" s="58" t="str">
        <f>IF(U114=2,K114,IF(W114=2,K114-SUM(M$8:M113),IF(X114=2,K114-SUM(M$8:M113),IF(X113=2,1-SUM(M$8:M113)," "))))</f>
        <v xml:space="preserve"> </v>
      </c>
      <c r="N114" s="58" t="str">
        <f t="shared" si="30"/>
        <v xml:space="preserve"> </v>
      </c>
      <c r="P114" s="58" t="str">
        <f>IF(O114="Plus",$K114,IF(O114="Basis",$K114-SUM(P$8:P113),IF(O114="Breedte",$K114-SUM(P$8:P113),IF(O113="Breedte",1-SUM(P$8:P113)," "))))</f>
        <v xml:space="preserve"> </v>
      </c>
      <c r="Q114" s="56" t="str">
        <f t="shared" si="45"/>
        <v/>
      </c>
      <c r="R114" s="196">
        <f t="shared" si="31"/>
        <v>207</v>
      </c>
      <c r="S114" s="1">
        <f t="shared" si="40"/>
        <v>218</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218</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4">
        <f t="shared" si="26"/>
        <v>0</v>
      </c>
      <c r="B115" s="64">
        <f t="shared" si="27"/>
        <v>0</v>
      </c>
      <c r="C115" s="57">
        <f t="shared" si="39"/>
        <v>217</v>
      </c>
      <c r="F115" s="59">
        <f>IF(C115&lt;C$6,0,VLOOKUP(C115,index!$A:$M,3,0))</f>
        <v>206</v>
      </c>
      <c r="G115" s="57" t="str">
        <f t="shared" si="28"/>
        <v/>
      </c>
      <c r="H115" s="58" t="str">
        <f>IF(G115="I",$K115,IF(G115="II",$K115-SUM(H$8:H114),IF(G115="III",$K115-SUM(H$8:H114),IF(G115="IV",$K115-SUM(H$8:H114),IF(G115="V",1-SUM(H$8:H114)," ")))))</f>
        <v xml:space="preserve"> </v>
      </c>
      <c r="I115" s="66" t="str">
        <f t="shared" si="29"/>
        <v/>
      </c>
      <c r="J115" s="61" t="str">
        <f>IF(I115="A",$K115,IF(I115="B",$K115-SUM(J$8:J114),IF(I115="C",$K115-SUM(J$8:J114),IF(I115="D",$K115-SUM(J$8:J114),IF(I115="E",1-SUM(J$8:J114)," ")))))</f>
        <v xml:space="preserve"> </v>
      </c>
      <c r="K115" s="58">
        <f>IF(C$4=0,0,(SUM(D$8:D115)/C$4))</f>
        <v>0</v>
      </c>
      <c r="L115" s="62" t="str">
        <f t="shared" si="25"/>
        <v xml:space="preserve"> </v>
      </c>
      <c r="M115" s="58" t="str">
        <f>IF(U115=2,K115,IF(W115=2,K115-SUM(M$8:M114),IF(X115=2,K115-SUM(M$8:M114),IF(X114=2,1-SUM(M$8:M114)," "))))</f>
        <v xml:space="preserve"> </v>
      </c>
      <c r="N115" s="58" t="str">
        <f t="shared" si="30"/>
        <v xml:space="preserve"> </v>
      </c>
      <c r="P115" s="58" t="str">
        <f>IF(O115="Plus",$K115,IF(O115="Basis",$K115-SUM(P$8:P114),IF(O115="Breedte",$K115-SUM(P$8:P114),IF(O114="Breedte",1-SUM(P$8:P114)," "))))</f>
        <v xml:space="preserve"> </v>
      </c>
      <c r="Q115" s="56" t="str">
        <f t="shared" si="45"/>
        <v/>
      </c>
      <c r="R115" s="196">
        <f t="shared" si="31"/>
        <v>206</v>
      </c>
      <c r="S115" s="1">
        <f t="shared" si="40"/>
        <v>217</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217</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4">
        <f t="shared" si="26"/>
        <v>0</v>
      </c>
      <c r="B116" s="64">
        <f t="shared" si="27"/>
        <v>0</v>
      </c>
      <c r="C116" s="57">
        <f t="shared" si="39"/>
        <v>216</v>
      </c>
      <c r="F116" s="59">
        <f>IF(C116&lt;C$6,0,VLOOKUP(C116,index!$A:$M,3,0))</f>
        <v>206</v>
      </c>
      <c r="G116" s="57" t="str">
        <f t="shared" si="28"/>
        <v/>
      </c>
      <c r="H116" s="58" t="str">
        <f>IF(G116="I",$K116,IF(G116="II",$K116-SUM(H$8:H115),IF(G116="III",$K116-SUM(H$8:H115),IF(G116="IV",$K116-SUM(H$8:H115),IF(G116="V",1-SUM(H$8:H115)," ")))))</f>
        <v xml:space="preserve"> </v>
      </c>
      <c r="I116" s="66" t="str">
        <f t="shared" si="29"/>
        <v/>
      </c>
      <c r="J116" s="61" t="str">
        <f>IF(I116="A",$K116,IF(I116="B",$K116-SUM(J$8:J115),IF(I116="C",$K116-SUM(J$8:J115),IF(I116="D",$K116-SUM(J$8:J115),IF(I116="E",1-SUM(J$8:J115)," ")))))</f>
        <v xml:space="preserve"> </v>
      </c>
      <c r="K116" s="58">
        <f>IF(C$4=0,0,(SUM(D$8:D116)/C$4))</f>
        <v>0</v>
      </c>
      <c r="L116" s="62" t="str">
        <f t="shared" si="25"/>
        <v xml:space="preserve"> </v>
      </c>
      <c r="M116" s="58" t="str">
        <f>IF(U116=2,K116,IF(W116=2,K116-SUM(M$8:M115),IF(X116=2,K116-SUM(M$8:M115),IF(X115=2,1-SUM(M$8:M115)," "))))</f>
        <v xml:space="preserve"> </v>
      </c>
      <c r="N116" s="58" t="str">
        <f t="shared" si="30"/>
        <v xml:space="preserve"> </v>
      </c>
      <c r="P116" s="58" t="str">
        <f>IF(O116="Plus",$K116,IF(O116="Basis",$K116-SUM(P$8:P115),IF(O116="Breedte",$K116-SUM(P$8:P115),IF(O115="Breedte",1-SUM(P$8:P115)," "))))</f>
        <v xml:space="preserve"> </v>
      </c>
      <c r="Q116" s="56" t="str">
        <f t="shared" si="45"/>
        <v/>
      </c>
      <c r="R116" s="196">
        <f t="shared" si="31"/>
        <v>206</v>
      </c>
      <c r="S116" s="1">
        <f t="shared" si="40"/>
        <v>216</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216</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4">
        <f t="shared" si="26"/>
        <v>0</v>
      </c>
      <c r="B117" s="64">
        <f t="shared" si="27"/>
        <v>0</v>
      </c>
      <c r="C117" s="57">
        <f t="shared" si="39"/>
        <v>215</v>
      </c>
      <c r="F117" s="59">
        <f>IF(C117&lt;C$6,0,VLOOKUP(C117,index!$A:$M,3,0))</f>
        <v>205</v>
      </c>
      <c r="G117" s="57" t="str">
        <f t="shared" si="28"/>
        <v/>
      </c>
      <c r="H117" s="58" t="str">
        <f>IF(G117="I",$K117,IF(G117="II",$K117-SUM(H$8:H116),IF(G117="III",$K117-SUM(H$8:H116),IF(G117="IV",$K117-SUM(H$8:H116),IF(G117="V",1-SUM(H$8:H116)," ")))))</f>
        <v xml:space="preserve"> </v>
      </c>
      <c r="I117" s="66" t="str">
        <f t="shared" si="29"/>
        <v/>
      </c>
      <c r="J117" s="61" t="str">
        <f>IF(I117="A",$K117,IF(I117="B",$K117-SUM(J$8:J116),IF(I117="C",$K117-SUM(J$8:J116),IF(I117="D",$K117-SUM(J$8:J116),IF(I117="E",1-SUM(J$8:J116)," ")))))</f>
        <v xml:space="preserve"> </v>
      </c>
      <c r="K117" s="58">
        <f>IF(C$4=0,0,(SUM(D$8:D117)/C$4))</f>
        <v>0</v>
      </c>
      <c r="L117" s="62" t="str">
        <f t="shared" si="25"/>
        <v xml:space="preserve"> </v>
      </c>
      <c r="M117" s="58" t="str">
        <f>IF(U117=2,K117,IF(W117=2,K117-SUM(M$8:M116),IF(X117=2,K117-SUM(M$8:M116),IF(X116=2,1-SUM(M$8:M116)," "))))</f>
        <v xml:space="preserve"> </v>
      </c>
      <c r="N117" s="58" t="str">
        <f t="shared" si="30"/>
        <v xml:space="preserve"> </v>
      </c>
      <c r="P117" s="58" t="str">
        <f>IF(O117="Plus",$K117,IF(O117="Basis",$K117-SUM(P$8:P116),IF(O117="Breedte",$K117-SUM(P$8:P116),IF(O116="Breedte",1-SUM(P$8:P116)," "))))</f>
        <v xml:space="preserve"> </v>
      </c>
      <c r="Q117" s="56" t="str">
        <f t="shared" si="45"/>
        <v/>
      </c>
      <c r="R117" s="196">
        <f t="shared" si="31"/>
        <v>205</v>
      </c>
      <c r="S117" s="1">
        <f t="shared" si="40"/>
        <v>215</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215</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4">
        <f t="shared" si="26"/>
        <v>0</v>
      </c>
      <c r="B118" s="64">
        <f t="shared" si="27"/>
        <v>0</v>
      </c>
      <c r="C118" s="57">
        <f t="shared" si="39"/>
        <v>214</v>
      </c>
      <c r="F118" s="59">
        <f>IF(C118&lt;C$6,0,VLOOKUP(C118,index!$A:$M,3,0))</f>
        <v>205</v>
      </c>
      <c r="G118" s="57" t="str">
        <f t="shared" si="28"/>
        <v/>
      </c>
      <c r="H118" s="58" t="str">
        <f>IF(G118="I",$K118,IF(G118="II",$K118-SUM(H$8:H117),IF(G118="III",$K118-SUM(H$8:H117),IF(G118="IV",$K118-SUM(H$8:H117),IF(G118="V",1-SUM(H$8:H117)," ")))))</f>
        <v xml:space="preserve"> </v>
      </c>
      <c r="I118" s="66" t="str">
        <f t="shared" si="29"/>
        <v/>
      </c>
      <c r="J118" s="61" t="str">
        <f>IF(I118="A",$K118,IF(I118="B",$K118-SUM(J$8:J117),IF(I118="C",$K118-SUM(J$8:J117),IF(I118="D",$K118-SUM(J$8:J117),IF(I118="E",1-SUM(J$8:J117)," ")))))</f>
        <v xml:space="preserve"> </v>
      </c>
      <c r="K118" s="58">
        <f>IF(C$4=0,0,(SUM(D$8:D118)/C$4))</f>
        <v>0</v>
      </c>
      <c r="L118" s="62" t="str">
        <f t="shared" si="25"/>
        <v xml:space="preserve"> </v>
      </c>
      <c r="M118" s="58" t="str">
        <f>IF(U118=2,K118,IF(W118=2,K118-SUM(M$8:M117),IF(X118=2,K118-SUM(M$8:M117),IF(X117=2,1-SUM(M$8:M117)," "))))</f>
        <v xml:space="preserve"> </v>
      </c>
      <c r="N118" s="58" t="str">
        <f t="shared" si="30"/>
        <v xml:space="preserve"> </v>
      </c>
      <c r="P118" s="58" t="str">
        <f>IF(O118="Plus",$K118,IF(O118="Basis",$K118-SUM(P$8:P117),IF(O118="Breedte",$K118-SUM(P$8:P117),IF(O117="Breedte",1-SUM(P$8:P117)," "))))</f>
        <v xml:space="preserve"> </v>
      </c>
      <c r="Q118" s="56" t="str">
        <f t="shared" si="45"/>
        <v/>
      </c>
      <c r="R118" s="196">
        <f t="shared" si="31"/>
        <v>205</v>
      </c>
      <c r="S118" s="1">
        <f t="shared" si="40"/>
        <v>214</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214</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4">
        <f t="shared" si="26"/>
        <v>0</v>
      </c>
      <c r="B119" s="64">
        <f t="shared" si="27"/>
        <v>0</v>
      </c>
      <c r="C119" s="57">
        <f t="shared" si="39"/>
        <v>213</v>
      </c>
      <c r="F119" s="59">
        <f>IF(C119&lt;C$6,0,VLOOKUP(C119,index!$A:$M,3,0))</f>
        <v>205</v>
      </c>
      <c r="G119" s="57" t="str">
        <f t="shared" si="28"/>
        <v/>
      </c>
      <c r="H119" s="58" t="str">
        <f>IF(G119="I",$K119,IF(G119="II",$K119-SUM(H$8:H118),IF(G119="III",$K119-SUM(H$8:H118),IF(G119="IV",$K119-SUM(H$8:H118),IF(G119="V",1-SUM(H$8:H118)," ")))))</f>
        <v xml:space="preserve"> </v>
      </c>
      <c r="I119" s="66" t="str">
        <f t="shared" si="29"/>
        <v/>
      </c>
      <c r="J119" s="61" t="str">
        <f>IF(I119="A",$K119,IF(I119="B",$K119-SUM(J$8:J118),IF(I119="C",$K119-SUM(J$8:J118),IF(I119="D",$K119-SUM(J$8:J118),IF(I119="E",1-SUM(J$8:J118)," ")))))</f>
        <v xml:space="preserve"> </v>
      </c>
      <c r="K119" s="58">
        <f>IF(C$4=0,0,(SUM(D$8:D119)/C$4))</f>
        <v>0</v>
      </c>
      <c r="L119" s="62" t="str">
        <f t="shared" si="25"/>
        <v xml:space="preserve"> </v>
      </c>
      <c r="M119" s="58" t="str">
        <f>IF(U119=2,K119,IF(W119=2,K119-SUM(M$8:M118),IF(X119=2,K119-SUM(M$8:M118),IF(X118=2,1-SUM(M$8:M118)," "))))</f>
        <v xml:space="preserve"> </v>
      </c>
      <c r="N119" s="58" t="str">
        <f t="shared" si="30"/>
        <v xml:space="preserve"> </v>
      </c>
      <c r="P119" s="58" t="str">
        <f>IF(O119="Plus",$K119,IF(O119="Basis",$K119-SUM(P$8:P118),IF(O119="Breedte",$K119-SUM(P$8:P118),IF(O118="Breedte",1-SUM(P$8:P118)," "))))</f>
        <v xml:space="preserve"> </v>
      </c>
      <c r="Q119" s="56" t="str">
        <f t="shared" si="45"/>
        <v/>
      </c>
      <c r="R119" s="196">
        <f t="shared" si="31"/>
        <v>205</v>
      </c>
      <c r="S119" s="1">
        <f t="shared" si="40"/>
        <v>213</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213</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4">
        <f t="shared" si="26"/>
        <v>0</v>
      </c>
      <c r="B120" s="64">
        <f t="shared" si="27"/>
        <v>0</v>
      </c>
      <c r="C120" s="57">
        <f t="shared" si="39"/>
        <v>212</v>
      </c>
      <c r="F120" s="59">
        <f>IF(C120&lt;C$6,0,VLOOKUP(C120,index!$A:$M,3,0))</f>
        <v>204</v>
      </c>
      <c r="G120" s="57" t="str">
        <f t="shared" si="28"/>
        <v/>
      </c>
      <c r="H120" s="58" t="str">
        <f>IF(G120="I",$K120,IF(G120="II",$K120-SUM(H$8:H119),IF(G120="III",$K120-SUM(H$8:H119),IF(G120="IV",$K120-SUM(H$8:H119),IF(G120="V",1-SUM(H$8:H119)," ")))))</f>
        <v xml:space="preserve"> </v>
      </c>
      <c r="I120" s="66" t="str">
        <f t="shared" si="29"/>
        <v/>
      </c>
      <c r="J120" s="61" t="str">
        <f>IF(I120="A",$K120,IF(I120="B",$K120-SUM(J$8:J119),IF(I120="C",$K120-SUM(J$8:J119),IF(I120="D",$K120-SUM(J$8:J119),IF(I120="E",1-SUM(J$8:J119)," ")))))</f>
        <v xml:space="preserve"> </v>
      </c>
      <c r="K120" s="58">
        <f>IF(C$4=0,0,(SUM(D$8:D120)/C$4))</f>
        <v>0</v>
      </c>
      <c r="L120" s="62" t="str">
        <f t="shared" si="25"/>
        <v xml:space="preserve"> </v>
      </c>
      <c r="M120" s="58" t="str">
        <f>IF(U120=2,K120,IF(W120=2,K120-SUM(M$8:M119),IF(X120=2,K120-SUM(M$8:M119),IF(X119=2,1-SUM(M$8:M119)," "))))</f>
        <v xml:space="preserve"> </v>
      </c>
      <c r="N120" s="58" t="str">
        <f t="shared" si="30"/>
        <v xml:space="preserve"> </v>
      </c>
      <c r="P120" s="58" t="str">
        <f>IF(O120="Plus",$K120,IF(O120="Basis",$K120-SUM(P$8:P119),IF(O120="Breedte",$K120-SUM(P$8:P119),IF(O119="Breedte",1-SUM(P$8:P119)," "))))</f>
        <v xml:space="preserve"> </v>
      </c>
      <c r="Q120" s="56" t="str">
        <f t="shared" si="45"/>
        <v/>
      </c>
      <c r="R120" s="196">
        <f t="shared" si="31"/>
        <v>204</v>
      </c>
      <c r="S120" s="1">
        <f t="shared" si="40"/>
        <v>212</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212</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4">
        <f t="shared" si="26"/>
        <v>0</v>
      </c>
      <c r="B121" s="64">
        <f t="shared" si="27"/>
        <v>0</v>
      </c>
      <c r="C121" s="57">
        <f t="shared" si="39"/>
        <v>211</v>
      </c>
      <c r="F121" s="59">
        <f>IF(C121&lt;C$6,0,VLOOKUP(C121,index!$A:$M,3,0))</f>
        <v>204</v>
      </c>
      <c r="G121" s="57" t="str">
        <f t="shared" si="28"/>
        <v/>
      </c>
      <c r="H121" s="58" t="str">
        <f>IF(G121="I",$K121,IF(G121="II",$K121-SUM(H$8:H120),IF(G121="III",$K121-SUM(H$8:H120),IF(G121="IV",$K121-SUM(H$8:H120),IF(G121="V",1-SUM(H$8:H120)," ")))))</f>
        <v xml:space="preserve"> </v>
      </c>
      <c r="I121" s="66" t="str">
        <f t="shared" si="29"/>
        <v/>
      </c>
      <c r="J121" s="61" t="str">
        <f>IF(I121="A",$K121,IF(I121="B",$K121-SUM(J$8:J120),IF(I121="C",$K121-SUM(J$8:J120),IF(I121="D",$K121-SUM(J$8:J120),IF(I121="E",1-SUM(J$8:J120)," ")))))</f>
        <v xml:space="preserve"> </v>
      </c>
      <c r="K121" s="58">
        <f>IF(C$4=0,0,(SUM(D$8:D121)/C$4))</f>
        <v>0</v>
      </c>
      <c r="L121" s="62" t="str">
        <f t="shared" si="25"/>
        <v xml:space="preserve"> </v>
      </c>
      <c r="M121" s="58" t="str">
        <f>IF(U121=2,K121,IF(W121=2,K121-SUM(M$8:M120),IF(X121=2,K121-SUM(M$8:M120),IF(X120=2,1-SUM(M$8:M120)," "))))</f>
        <v xml:space="preserve"> </v>
      </c>
      <c r="N121" s="58" t="str">
        <f t="shared" si="30"/>
        <v xml:space="preserve"> </v>
      </c>
      <c r="P121" s="58" t="str">
        <f>IF(O121="Plus",$K121,IF(O121="Basis",$K121-SUM(P$8:P120),IF(O121="Breedte",$K121-SUM(P$8:P120),IF(O120="Breedte",1-SUM(P$8:P120)," "))))</f>
        <v xml:space="preserve"> </v>
      </c>
      <c r="Q121" s="56" t="str">
        <f t="shared" si="45"/>
        <v/>
      </c>
      <c r="R121" s="196">
        <f t="shared" si="31"/>
        <v>204</v>
      </c>
      <c r="S121" s="1">
        <f t="shared" si="40"/>
        <v>211</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211</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4">
        <f t="shared" si="26"/>
        <v>0</v>
      </c>
      <c r="B122" s="64">
        <f t="shared" si="27"/>
        <v>20</v>
      </c>
      <c r="C122" s="57">
        <f t="shared" si="39"/>
        <v>210</v>
      </c>
      <c r="F122" s="59">
        <f>IF(C122&lt;C$6,0,VLOOKUP(C122,index!$A:$M,3,0))</f>
        <v>204</v>
      </c>
      <c r="G122" s="57" t="str">
        <f t="shared" si="28"/>
        <v>II</v>
      </c>
      <c r="H122" s="58">
        <f>IF(G122="I",$K122,IF(G122="II",$K122-SUM(H$8:H121),IF(G122="III",$K122-SUM(H$8:H121),IF(G122="IV",$K122-SUM(H$8:H121),IF(G122="V",1-SUM(H$8:H121)," ")))))</f>
        <v>0</v>
      </c>
      <c r="I122" s="66" t="str">
        <f t="shared" si="29"/>
        <v/>
      </c>
      <c r="J122" s="61" t="str">
        <f>IF(I122="A",$K122,IF(I122="B",$K122-SUM(J$8:J121),IF(I122="C",$K122-SUM(J$8:J121),IF(I122="D",$K122-SUM(J$8:J121),IF(I122="E",1-SUM(J$8:J121)," ")))))</f>
        <v xml:space="preserve"> </v>
      </c>
      <c r="K122" s="58">
        <f>IF(C$4=0,0,(SUM(D$8:D122)/C$4))</f>
        <v>0</v>
      </c>
      <c r="L122" s="62" t="str">
        <f t="shared" si="25"/>
        <v xml:space="preserve"> </v>
      </c>
      <c r="M122" s="58" t="str">
        <f>IF(U122=2,K122,IF(W122=2,K122-SUM(M$8:M121),IF(X122=2,K122-SUM(M$8:M121),IF(X121=2,1-SUM(M$8:M121)," "))))</f>
        <v xml:space="preserve"> </v>
      </c>
      <c r="N122" s="58" t="str">
        <f t="shared" si="30"/>
        <v xml:space="preserve"> </v>
      </c>
      <c r="P122" s="58" t="str">
        <f>IF(O122="Plus",$K122,IF(O122="Basis",$K122-SUM(P$8:P121),IF(O122="Breedte",$K122-SUM(P$8:P121),IF(O121="Breedte",1-SUM(P$8:P121)," "))))</f>
        <v xml:space="preserve"> </v>
      </c>
      <c r="Q122" s="56" t="str">
        <f t="shared" si="45"/>
        <v/>
      </c>
      <c r="R122" s="196">
        <f t="shared" si="31"/>
        <v>204</v>
      </c>
      <c r="S122" s="1">
        <f t="shared" si="40"/>
        <v>210</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210</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4">
        <f t="shared" si="26"/>
        <v>0</v>
      </c>
      <c r="B123" s="64">
        <f t="shared" si="27"/>
        <v>0</v>
      </c>
      <c r="C123" s="57">
        <f t="shared" si="39"/>
        <v>209</v>
      </c>
      <c r="F123" s="59">
        <f>IF(C123&lt;C$6,0,VLOOKUP(C123,index!$A:$M,3,0))</f>
        <v>203</v>
      </c>
      <c r="G123" s="57" t="str">
        <f t="shared" si="28"/>
        <v/>
      </c>
      <c r="H123" s="58" t="str">
        <f>IF(G123="I",$K123,IF(G123="II",$K123-SUM(H$8:H122),IF(G123="III",$K123-SUM(H$8:H122),IF(G123="IV",$K123-SUM(H$8:H122),IF(G123="V",1-SUM(H$8:H122)," ")))))</f>
        <v xml:space="preserve"> </v>
      </c>
      <c r="I123" s="66" t="str">
        <f t="shared" si="29"/>
        <v/>
      </c>
      <c r="J123" s="61" t="str">
        <f>IF(I123="A",$K123,IF(I123="B",$K123-SUM(J$8:J122),IF(I123="C",$K123-SUM(J$8:J122),IF(I123="D",$K123-SUM(J$8:J122),IF(I123="E",1-SUM(J$8:J122)," ")))))</f>
        <v xml:space="preserve"> </v>
      </c>
      <c r="K123" s="58">
        <f>IF(C$4=0,0,(SUM(D$8:D123)/C$4))</f>
        <v>0</v>
      </c>
      <c r="L123" s="62" t="str">
        <f t="shared" si="25"/>
        <v xml:space="preserve"> </v>
      </c>
      <c r="M123" s="58" t="str">
        <f>IF(U123=2,K123,IF(W123=2,K123-SUM(M$8:M122),IF(X123=2,K123-SUM(M$8:M122),IF(X122=2,1-SUM(M$8:M122)," "))))</f>
        <v xml:space="preserve"> </v>
      </c>
      <c r="N123" s="58" t="str">
        <f t="shared" si="30"/>
        <v xml:space="preserve"> </v>
      </c>
      <c r="P123" s="58" t="str">
        <f>IF(O123="Plus",$K123,IF(O123="Basis",$K123-SUM(P$8:P122),IF(O123="Breedte",$K123-SUM(P$8:P122),IF(O122="Breedte",1-SUM(P$8:P122)," "))))</f>
        <v xml:space="preserve"> </v>
      </c>
      <c r="Q123" s="56" t="str">
        <f t="shared" si="45"/>
        <v/>
      </c>
      <c r="R123" s="196">
        <f t="shared" si="31"/>
        <v>203</v>
      </c>
      <c r="S123" s="1">
        <f t="shared" si="40"/>
        <v>209</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209</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4">
        <f t="shared" si="26"/>
        <v>0</v>
      </c>
      <c r="B124" s="64">
        <f t="shared" si="27"/>
        <v>0</v>
      </c>
      <c r="C124" s="57">
        <f t="shared" si="39"/>
        <v>208</v>
      </c>
      <c r="F124" s="59">
        <f>IF(C124&lt;C$6,0,VLOOKUP(C124,index!$A:$M,3,0))</f>
        <v>203</v>
      </c>
      <c r="G124" s="57" t="str">
        <f t="shared" si="28"/>
        <v/>
      </c>
      <c r="H124" s="58" t="str">
        <f>IF(G124="I",$K124,IF(G124="II",$K124-SUM(H$8:H123),IF(G124="III",$K124-SUM(H$8:H123),IF(G124="IV",$K124-SUM(H$8:H123),IF(G124="V",1-SUM(H$8:H123)," ")))))</f>
        <v xml:space="preserve"> </v>
      </c>
      <c r="I124" s="66" t="str">
        <f t="shared" si="29"/>
        <v/>
      </c>
      <c r="J124" s="61" t="str">
        <f>IF(I124="A",$K124,IF(I124="B",$K124-SUM(J$8:J123),IF(I124="C",$K124-SUM(J$8:J123),IF(I124="D",$K124-SUM(J$8:J123),IF(I124="E",1-SUM(J$8:J123)," ")))))</f>
        <v xml:space="preserve"> </v>
      </c>
      <c r="K124" s="58">
        <f>IF(C$4=0,0,(SUM(D$8:D124)/C$4))</f>
        <v>0</v>
      </c>
      <c r="L124" s="62" t="str">
        <f t="shared" si="25"/>
        <v xml:space="preserve"> </v>
      </c>
      <c r="M124" s="58" t="str">
        <f>IF(U124=2,K124,IF(W124=2,K124-SUM(M$8:M123),IF(X124=2,K124-SUM(M$8:M123),IF(X123=2,1-SUM(M$8:M123)," "))))</f>
        <v xml:space="preserve"> </v>
      </c>
      <c r="N124" s="58" t="str">
        <f t="shared" si="30"/>
        <v xml:space="preserve"> </v>
      </c>
      <c r="P124" s="58" t="str">
        <f>IF(O124="Plus",$K124,IF(O124="Basis",$K124-SUM(P$8:P123),IF(O124="Breedte",$K124-SUM(P$8:P123),IF(O123="Breedte",1-SUM(P$8:P123)," "))))</f>
        <v xml:space="preserve"> </v>
      </c>
      <c r="Q124" s="56" t="str">
        <f t="shared" si="45"/>
        <v/>
      </c>
      <c r="R124" s="196">
        <f t="shared" si="31"/>
        <v>203</v>
      </c>
      <c r="S124" s="1">
        <f t="shared" si="40"/>
        <v>208</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208</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4">
        <f t="shared" si="26"/>
        <v>0</v>
      </c>
      <c r="B125" s="64">
        <f t="shared" si="27"/>
        <v>0</v>
      </c>
      <c r="C125" s="57">
        <f t="shared" si="39"/>
        <v>207</v>
      </c>
      <c r="F125" s="59">
        <f>IF(C125&lt;C$6,0,VLOOKUP(C125,index!$A:$M,3,0))</f>
        <v>202</v>
      </c>
      <c r="G125" s="57" t="str">
        <f t="shared" si="28"/>
        <v/>
      </c>
      <c r="H125" s="58" t="str">
        <f>IF(G125="I",$K125,IF(G125="II",$K125-SUM(H$8:H124),IF(G125="III",$K125-SUM(H$8:H124),IF(G125="IV",$K125-SUM(H$8:H124),IF(G125="V",1-SUM(H$8:H124)," ")))))</f>
        <v xml:space="preserve"> </v>
      </c>
      <c r="I125" s="66" t="str">
        <f t="shared" si="29"/>
        <v/>
      </c>
      <c r="J125" s="61" t="str">
        <f>IF(I125="A",$K125,IF(I125="B",$K125-SUM(J$8:J124),IF(I125="C",$K125-SUM(J$8:J124),IF(I125="D",$K125-SUM(J$8:J124),IF(I125="E",1-SUM(J$8:J124)," ")))))</f>
        <v xml:space="preserve"> </v>
      </c>
      <c r="K125" s="58">
        <f>IF(C$4=0,0,(SUM(D$8:D125)/C$4))</f>
        <v>0</v>
      </c>
      <c r="L125" s="62" t="str">
        <f t="shared" si="25"/>
        <v xml:space="preserve"> </v>
      </c>
      <c r="M125" s="58" t="str">
        <f>IF(U125=2,K125,IF(W125=2,K125-SUM(M$8:M124),IF(X125=2,K125-SUM(M$8:M124),IF(X124=2,1-SUM(M$8:M124)," "))))</f>
        <v xml:space="preserve"> </v>
      </c>
      <c r="N125" s="58" t="str">
        <f t="shared" si="30"/>
        <v xml:space="preserve"> </v>
      </c>
      <c r="P125" s="58" t="str">
        <f>IF(O125="Plus",$K125,IF(O125="Basis",$K125-SUM(P$8:P124),IF(O125="Breedte",$K125-SUM(P$8:P124),IF(O124="Breedte",1-SUM(P$8:P124)," "))))</f>
        <v xml:space="preserve"> </v>
      </c>
      <c r="Q125" s="56" t="str">
        <f t="shared" si="45"/>
        <v/>
      </c>
      <c r="R125" s="196">
        <f t="shared" si="31"/>
        <v>202</v>
      </c>
      <c r="S125" s="1">
        <f t="shared" si="40"/>
        <v>207</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207</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4">
        <f t="shared" si="26"/>
        <v>0</v>
      </c>
      <c r="B126" s="64">
        <f t="shared" si="27"/>
        <v>0</v>
      </c>
      <c r="C126" s="57">
        <f t="shared" si="39"/>
        <v>206</v>
      </c>
      <c r="F126" s="59">
        <f>IF(C126&lt;C$6,0,VLOOKUP(C126,index!$A:$M,3,0))</f>
        <v>202</v>
      </c>
      <c r="G126" s="57" t="str">
        <f t="shared" si="28"/>
        <v/>
      </c>
      <c r="H126" s="58" t="str">
        <f>IF(G126="I",$K126,IF(G126="II",$K126-SUM(H$8:H125),IF(G126="III",$K126-SUM(H$8:H125),IF(G126="IV",$K126-SUM(H$8:H125),IF(G126="V",1-SUM(H$8:H125)," ")))))</f>
        <v xml:space="preserve"> </v>
      </c>
      <c r="I126" s="66" t="str">
        <f t="shared" si="29"/>
        <v/>
      </c>
      <c r="J126" s="61" t="str">
        <f>IF(I126="A",$K126,IF(I126="B",$K126-SUM(J$8:J125),IF(I126="C",$K126-SUM(J$8:J125),IF(I126="D",$K126-SUM(J$8:J125),IF(I126="E",1-SUM(J$8:J125)," ")))))</f>
        <v xml:space="preserve"> </v>
      </c>
      <c r="K126" s="58">
        <f>IF(C$4=0,0,(SUM(D$8:D126)/C$4))</f>
        <v>0</v>
      </c>
      <c r="L126" s="62" t="str">
        <f t="shared" si="25"/>
        <v xml:space="preserve"> </v>
      </c>
      <c r="M126" s="58" t="str">
        <f>IF(U126=2,K126,IF(W126=2,K126-SUM(M$8:M125),IF(X126=2,K126-SUM(M$8:M125),IF(X125=2,1-SUM(M$8:M125)," "))))</f>
        <v xml:space="preserve"> </v>
      </c>
      <c r="N126" s="58" t="str">
        <f t="shared" si="30"/>
        <v xml:space="preserve"> </v>
      </c>
      <c r="P126" s="58" t="str">
        <f>IF(O126="Plus",$K126,IF(O126="Basis",$K126-SUM(P$8:P125),IF(O126="Breedte",$K126-SUM(P$8:P125),IF(O125="Breedte",1-SUM(P$8:P125)," "))))</f>
        <v xml:space="preserve"> </v>
      </c>
      <c r="Q126" s="56" t="str">
        <f t="shared" si="45"/>
        <v/>
      </c>
      <c r="R126" s="196">
        <f t="shared" si="31"/>
        <v>202</v>
      </c>
      <c r="S126" s="1">
        <f t="shared" si="40"/>
        <v>206</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206</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4">
        <f t="shared" si="26"/>
        <v>0</v>
      </c>
      <c r="B127" s="64">
        <f t="shared" si="27"/>
        <v>0</v>
      </c>
      <c r="C127" s="57">
        <f t="shared" si="39"/>
        <v>205</v>
      </c>
      <c r="F127" s="59">
        <f>IF(C127&lt;C$6,0,VLOOKUP(C127,index!$A:$M,3,0))</f>
        <v>202</v>
      </c>
      <c r="G127" s="57" t="str">
        <f t="shared" si="28"/>
        <v/>
      </c>
      <c r="H127" s="58" t="str">
        <f>IF(G127="I",$K127,IF(G127="II",$K127-SUM(H$8:H126),IF(G127="III",$K127-SUM(H$8:H126),IF(G127="IV",$K127-SUM(H$8:H126),IF(G127="V",1-SUM(H$8:H126)," ")))))</f>
        <v xml:space="preserve"> </v>
      </c>
      <c r="I127" s="66" t="str">
        <f t="shared" si="29"/>
        <v/>
      </c>
      <c r="J127" s="61" t="str">
        <f>IF(I127="A",$K127,IF(I127="B",$K127-SUM(J$8:J126),IF(I127="C",$K127-SUM(J$8:J126),IF(I127="D",$K127-SUM(J$8:J126),IF(I127="E",1-SUM(J$8:J126)," ")))))</f>
        <v xml:space="preserve"> </v>
      </c>
      <c r="K127" s="58">
        <f>IF(C$4=0,0,(SUM(D$8:D127)/C$4))</f>
        <v>0</v>
      </c>
      <c r="L127" s="62" t="str">
        <f t="shared" si="25"/>
        <v xml:space="preserve"> </v>
      </c>
      <c r="M127" s="58" t="str">
        <f>IF(U127=2,K127,IF(W127=2,K127-SUM(M$8:M126),IF(X127=2,K127-SUM(M$8:M126),IF(X126=2,1-SUM(M$8:M126)," "))))</f>
        <v xml:space="preserve"> </v>
      </c>
      <c r="N127" s="58" t="str">
        <f t="shared" si="30"/>
        <v xml:space="preserve"> </v>
      </c>
      <c r="P127" s="58" t="str">
        <f>IF(O127="Plus",$K127,IF(O127="Basis",$K127-SUM(P$8:P126),IF(O127="Breedte",$K127-SUM(P$8:P126),IF(O126="Breedte",1-SUM(P$8:P126)," "))))</f>
        <v xml:space="preserve"> </v>
      </c>
      <c r="Q127" s="56" t="str">
        <f t="shared" si="45"/>
        <v/>
      </c>
      <c r="R127" s="196">
        <f t="shared" si="31"/>
        <v>202</v>
      </c>
      <c r="S127" s="1">
        <f t="shared" si="40"/>
        <v>205</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205</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4">
        <f t="shared" si="26"/>
        <v>0</v>
      </c>
      <c r="B128" s="64">
        <f t="shared" si="27"/>
        <v>0</v>
      </c>
      <c r="C128" s="57">
        <f t="shared" si="39"/>
        <v>204</v>
      </c>
      <c r="F128" s="59">
        <f>IF(C128&lt;C$6,0,VLOOKUP(C128,index!$A:$M,3,0))</f>
        <v>201</v>
      </c>
      <c r="G128" s="57" t="str">
        <f t="shared" si="28"/>
        <v/>
      </c>
      <c r="H128" s="58" t="str">
        <f>IF(G128="I",$K128,IF(G128="II",$K128-SUM(H$8:H127),IF(G128="III",$K128-SUM(H$8:H127),IF(G128="IV",$K128-SUM(H$8:H127),IF(G128="V",1-SUM(H$8:H127)," ")))))</f>
        <v xml:space="preserve"> </v>
      </c>
      <c r="I128" s="66" t="str">
        <f t="shared" si="29"/>
        <v/>
      </c>
      <c r="J128" s="61" t="str">
        <f>IF(I128="A",$K128,IF(I128="B",$K128-SUM(J$8:J127),IF(I128="C",$K128-SUM(J$8:J127),IF(I128="D",$K128-SUM(J$8:J127),IF(I128="E",1-SUM(J$8:J127)," ")))))</f>
        <v xml:space="preserve"> </v>
      </c>
      <c r="K128" s="58">
        <f>IF(C$4=0,0,(SUM(D$8:D128)/C$4))</f>
        <v>0</v>
      </c>
      <c r="L128" s="62" t="str">
        <f t="shared" si="25"/>
        <v xml:space="preserve"> </v>
      </c>
      <c r="M128" s="58" t="str">
        <f>IF(U128=2,K128,IF(W128=2,K128-SUM(M$8:M127),IF(X128=2,K128-SUM(M$8:M127),IF(X127=2,1-SUM(M$8:M127)," "))))</f>
        <v xml:space="preserve"> </v>
      </c>
      <c r="N128" s="58" t="str">
        <f t="shared" si="30"/>
        <v xml:space="preserve"> </v>
      </c>
      <c r="P128" s="58" t="str">
        <f>IF(O128="Plus",$K128,IF(O128="Basis",$K128-SUM(P$8:P127),IF(O128="Breedte",$K128-SUM(P$8:P127),IF(O127="Breedte",1-SUM(P$8:P127)," "))))</f>
        <v xml:space="preserve"> </v>
      </c>
      <c r="Q128" s="56" t="str">
        <f t="shared" si="45"/>
        <v/>
      </c>
      <c r="R128" s="196">
        <f t="shared" si="31"/>
        <v>201</v>
      </c>
      <c r="S128" s="1">
        <f t="shared" si="40"/>
        <v>204</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204</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4">
        <f t="shared" si="26"/>
        <v>0</v>
      </c>
      <c r="B129" s="64">
        <f t="shared" si="27"/>
        <v>0</v>
      </c>
      <c r="C129" s="57">
        <f t="shared" si="39"/>
        <v>203</v>
      </c>
      <c r="F129" s="59">
        <f>IF(C129&lt;C$6,0,VLOOKUP(C129,index!$A:$M,3,0))</f>
        <v>201</v>
      </c>
      <c r="G129" s="57" t="str">
        <f t="shared" si="28"/>
        <v/>
      </c>
      <c r="H129" s="58" t="str">
        <f>IF(G129="I",$K129,IF(G129="II",$K129-SUM(H$8:H128),IF(G129="III",$K129-SUM(H$8:H128),IF(G129="IV",$K129-SUM(H$8:H128),IF(G129="V",1-SUM(H$8:H128)," ")))))</f>
        <v xml:space="preserve"> </v>
      </c>
      <c r="I129" s="66" t="str">
        <f t="shared" si="29"/>
        <v/>
      </c>
      <c r="J129" s="61" t="str">
        <f>IF(I129="A",$K129,IF(I129="B",$K129-SUM(J$8:J128),IF(I129="C",$K129-SUM(J$8:J128),IF(I129="D",$K129-SUM(J$8:J128),IF(I129="E",1-SUM(J$8:J128)," ")))))</f>
        <v xml:space="preserve"> </v>
      </c>
      <c r="K129" s="58">
        <f>IF(C$4=0,0,(SUM(D$8:D129)/C$4))</f>
        <v>0</v>
      </c>
      <c r="L129" s="62" t="str">
        <f t="shared" si="25"/>
        <v xml:space="preserve"> </v>
      </c>
      <c r="M129" s="58" t="str">
        <f>IF(U129=2,K129,IF(W129=2,K129-SUM(M$8:M128),IF(X129=2,K129-SUM(M$8:M128),IF(X128=2,1-SUM(M$8:M128)," "))))</f>
        <v xml:space="preserve"> </v>
      </c>
      <c r="N129" s="58" t="str">
        <f t="shared" si="30"/>
        <v xml:space="preserve"> </v>
      </c>
      <c r="P129" s="58" t="str">
        <f>IF(O129="Plus",$K129,IF(O129="Basis",$K129-SUM(P$8:P128),IF(O129="Breedte",$K129-SUM(P$8:P128),IF(O128="Breedte",1-SUM(P$8:P128)," "))))</f>
        <v xml:space="preserve"> </v>
      </c>
      <c r="Q129" s="56" t="str">
        <f t="shared" si="45"/>
        <v/>
      </c>
      <c r="R129" s="196">
        <f t="shared" si="31"/>
        <v>201</v>
      </c>
      <c r="S129" s="1">
        <f t="shared" si="40"/>
        <v>203</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203</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4">
        <f t="shared" si="26"/>
        <v>0</v>
      </c>
      <c r="B130" s="64">
        <f t="shared" si="27"/>
        <v>0</v>
      </c>
      <c r="C130" s="57">
        <f t="shared" si="39"/>
        <v>202</v>
      </c>
      <c r="F130" s="59">
        <f>IF(C130&lt;C$6,0,VLOOKUP(C130,index!$A:$M,3,0))</f>
        <v>201</v>
      </c>
      <c r="G130" s="57" t="str">
        <f t="shared" si="28"/>
        <v/>
      </c>
      <c r="H130" s="58" t="str">
        <f>IF(G130="I",$K130,IF(G130="II",$K130-SUM(H$8:H129),IF(G130="III",$K130-SUM(H$8:H129),IF(G130="IV",$K130-SUM(H$8:H129),IF(G130="V",1-SUM(H$8:H129)," ")))))</f>
        <v xml:space="preserve"> </v>
      </c>
      <c r="I130" s="66" t="str">
        <f t="shared" si="29"/>
        <v/>
      </c>
      <c r="J130" s="61" t="str">
        <f>IF(I130="A",$K130,IF(I130="B",$K130-SUM(J$8:J129),IF(I130="C",$K130-SUM(J$8:J129),IF(I130="D",$K130-SUM(J$8:J129),IF(I130="E",1-SUM(J$8:J129)," ")))))</f>
        <v xml:space="preserve"> </v>
      </c>
      <c r="K130" s="58">
        <f>IF(C$4=0,0,(SUM(D$8:D130)/C$4))</f>
        <v>0</v>
      </c>
      <c r="L130" s="62" t="str">
        <f t="shared" si="25"/>
        <v xml:space="preserve"> </v>
      </c>
      <c r="M130" s="58" t="str">
        <f>IF(U130=2,K130,IF(W130=2,K130-SUM(M$8:M129),IF(X130=2,K130-SUM(M$8:M129),IF(X129=2,1-SUM(M$8:M129)," "))))</f>
        <v xml:space="preserve"> </v>
      </c>
      <c r="N130" s="58" t="str">
        <f t="shared" si="30"/>
        <v xml:space="preserve"> </v>
      </c>
      <c r="P130" s="58" t="str">
        <f>IF(O130="Plus",$K130,IF(O130="Basis",$K130-SUM(P$8:P129),IF(O130="Breedte",$K130-SUM(P$8:P129),IF(O129="Breedte",1-SUM(P$8:P129)," "))))</f>
        <v xml:space="preserve"> </v>
      </c>
      <c r="Q130" s="56" t="str">
        <f t="shared" si="45"/>
        <v/>
      </c>
      <c r="R130" s="196">
        <f t="shared" si="31"/>
        <v>201</v>
      </c>
      <c r="S130" s="1">
        <f t="shared" si="40"/>
        <v>202</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202</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4">
        <f t="shared" si="26"/>
        <v>0</v>
      </c>
      <c r="B131" s="64">
        <f t="shared" si="27"/>
        <v>0</v>
      </c>
      <c r="C131" s="57">
        <f t="shared" si="39"/>
        <v>201</v>
      </c>
      <c r="F131" s="59">
        <f>IF(C131&lt;C$6,0,VLOOKUP(C131,index!$A:$M,3,0))</f>
        <v>200</v>
      </c>
      <c r="G131" s="57" t="str">
        <f t="shared" si="28"/>
        <v/>
      </c>
      <c r="H131" s="58" t="str">
        <f>IF(G131="I",$K131,IF(G131="II",$K131-SUM(H$8:H130),IF(G131="III",$K131-SUM(H$8:H130),IF(G131="IV",$K131-SUM(H$8:H130),IF(G131="V",1-SUM(H$8:H130)," ")))))</f>
        <v xml:space="preserve"> </v>
      </c>
      <c r="I131" s="66" t="str">
        <f t="shared" si="29"/>
        <v/>
      </c>
      <c r="J131" s="61" t="str">
        <f>IF(I131="A",$K131,IF(I131="B",$K131-SUM(J$8:J130),IF(I131="C",$K131-SUM(J$8:J130),IF(I131="D",$K131-SUM(J$8:J130),IF(I131="E",1-SUM(J$8:J130)," ")))))</f>
        <v xml:space="preserve"> </v>
      </c>
      <c r="K131" s="58">
        <f>IF(C$4=0,0,(SUM(D$8:D131)/C$4))</f>
        <v>0</v>
      </c>
      <c r="L131" s="62" t="str">
        <f t="shared" si="25"/>
        <v xml:space="preserve"> </v>
      </c>
      <c r="M131" s="58" t="str">
        <f>IF(U131=2,K131,IF(W131=2,K131-SUM(M$8:M130),IF(X131=2,K131-SUM(M$8:M130),IF(X130=2,1-SUM(M$8:M130)," "))))</f>
        <v xml:space="preserve"> </v>
      </c>
      <c r="N131" s="58" t="str">
        <f t="shared" si="30"/>
        <v xml:space="preserve"> </v>
      </c>
      <c r="P131" s="58" t="str">
        <f>IF(O131="Plus",$K131,IF(O131="Basis",$K131-SUM(P$8:P130),IF(O131="Breedte",$K131-SUM(P$8:P130),IF(O130="Breedte",1-SUM(P$8:P130)," "))))</f>
        <v xml:space="preserve"> </v>
      </c>
      <c r="Q131" s="56" t="str">
        <f t="shared" si="45"/>
        <v/>
      </c>
      <c r="R131" s="196">
        <f t="shared" si="31"/>
        <v>200</v>
      </c>
      <c r="S131" s="1">
        <f t="shared" si="40"/>
        <v>201</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201</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4">
        <f t="shared" si="26"/>
        <v>25</v>
      </c>
      <c r="B132" s="64">
        <f t="shared" si="27"/>
        <v>0</v>
      </c>
      <c r="C132" s="57">
        <f t="shared" si="39"/>
        <v>200</v>
      </c>
      <c r="F132" s="59">
        <f>IF(C132&lt;C$6,0,VLOOKUP(C132,index!$A:$M,3,0))</f>
        <v>200</v>
      </c>
      <c r="G132" s="57" t="str">
        <f t="shared" si="28"/>
        <v/>
      </c>
      <c r="H132" s="58" t="str">
        <f>IF(G132="I",$K132,IF(G132="II",$K132-SUM(H$8:H131),IF(G132="III",$K132-SUM(H$8:H131),IF(G132="IV",$K132-SUM(H$8:H131),IF(G132="V",1-SUM(H$8:H131)," ")))))</f>
        <v xml:space="preserve"> </v>
      </c>
      <c r="I132" s="66" t="str">
        <f t="shared" si="29"/>
        <v>B</v>
      </c>
      <c r="J132" s="61">
        <f>IF(I132="A",$K132,IF(I132="B",$K132-SUM(J$8:J131),IF(I132="C",$K132-SUM(J$8:J131),IF(I132="D",$K132-SUM(J$8:J131),IF(I132="E",1-SUM(J$8:J131)," ")))))</f>
        <v>0</v>
      </c>
      <c r="K132" s="58">
        <f>IF(C$4=0,0,(SUM(D$8:D132)/C$4))</f>
        <v>0</v>
      </c>
      <c r="L132" s="62" t="str">
        <f t="shared" si="25"/>
        <v xml:space="preserve"> </v>
      </c>
      <c r="M132" s="58" t="str">
        <f>IF(U132=2,K132,IF(W132=2,K132-SUM(M$8:M131),IF(X132=2,K132-SUM(M$8:M131),IF(X131=2,1-SUM(M$8:M131)," "))))</f>
        <v xml:space="preserve"> </v>
      </c>
      <c r="N132" s="58" t="str">
        <f t="shared" si="30"/>
        <v xml:space="preserve"> </v>
      </c>
      <c r="P132" s="58" t="str">
        <f>IF(O132="Plus",$K132,IF(O132="Basis",$K132-SUM(P$8:P131),IF(O132="Breedte",$K132-SUM(P$8:P131),IF(O131="Breedte",1-SUM(P$8:P131)," "))))</f>
        <v xml:space="preserve"> </v>
      </c>
      <c r="Q132" s="56" t="str">
        <f t="shared" si="45"/>
        <v/>
      </c>
      <c r="R132" s="196">
        <f t="shared" si="31"/>
        <v>200</v>
      </c>
      <c r="S132" s="1">
        <f t="shared" si="40"/>
        <v>200</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200</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4">
        <f t="shared" si="26"/>
        <v>0</v>
      </c>
      <c r="B133" s="64">
        <f t="shared" si="27"/>
        <v>0</v>
      </c>
      <c r="C133" s="57">
        <f t="shared" si="39"/>
        <v>199</v>
      </c>
      <c r="F133" s="59">
        <f>IF(C133&lt;C$6,0,VLOOKUP(C133,index!$A:$M,3,0))</f>
        <v>199</v>
      </c>
      <c r="G133" s="57" t="str">
        <f t="shared" si="28"/>
        <v/>
      </c>
      <c r="H133" s="58" t="str">
        <f>IF(G133="I",$K133,IF(G133="II",$K133-SUM(H$8:H132),IF(G133="III",$K133-SUM(H$8:H132),IF(G133="IV",$K133-SUM(H$8:H132),IF(G133="V",1-SUM(H$8:H132)," ")))))</f>
        <v xml:space="preserve"> </v>
      </c>
      <c r="I133" s="66" t="str">
        <f t="shared" si="29"/>
        <v/>
      </c>
      <c r="J133" s="61" t="str">
        <f>IF(I133="A",$K133,IF(I133="B",$K133-SUM(J$8:J132),IF(I133="C",$K133-SUM(J$8:J132),IF(I133="D",$K133-SUM(J$8:J132),IF(I133="E",1-SUM(J$8:J132)," ")))))</f>
        <v xml:space="preserve"> </v>
      </c>
      <c r="K133" s="58">
        <f>IF(C$4=0,0,(SUM(D$8:D133)/C$4))</f>
        <v>0</v>
      </c>
      <c r="L133" s="62" t="str">
        <f t="shared" si="25"/>
        <v xml:space="preserve"> </v>
      </c>
      <c r="M133" s="58" t="str">
        <f>IF(U133=2,K133,IF(W133=2,K133-SUM(M$8:M132),IF(X133=2,K133-SUM(M$8:M132),IF(X132=2,1-SUM(M$8:M132)," "))))</f>
        <v xml:space="preserve"> </v>
      </c>
      <c r="N133" s="58" t="str">
        <f t="shared" si="30"/>
        <v xml:space="preserve"> </v>
      </c>
      <c r="P133" s="58" t="str">
        <f>IF(O133="Plus",$K133,IF(O133="Basis",$K133-SUM(P$8:P132),IF(O133="Breedte",$K133-SUM(P$8:P132),IF(O132="Breedte",1-SUM(P$8:P132)," "))))</f>
        <v xml:space="preserve"> </v>
      </c>
      <c r="Q133" s="56" t="str">
        <f t="shared" si="45"/>
        <v/>
      </c>
      <c r="R133" s="196">
        <f t="shared" si="31"/>
        <v>199</v>
      </c>
      <c r="S133" s="1">
        <f t="shared" si="40"/>
        <v>199</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199</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4">
        <f t="shared" si="26"/>
        <v>0</v>
      </c>
      <c r="B134" s="64">
        <f t="shared" si="27"/>
        <v>0</v>
      </c>
      <c r="C134" s="57">
        <f t="shared" si="39"/>
        <v>198</v>
      </c>
      <c r="F134" s="59">
        <f>IF(C134&lt;C$6,0,VLOOKUP(C134,index!$A:$M,3,0))</f>
        <v>199</v>
      </c>
      <c r="G134" s="57" t="str">
        <f t="shared" si="28"/>
        <v/>
      </c>
      <c r="H134" s="58" t="str">
        <f>IF(G134="I",$K134,IF(G134="II",$K134-SUM(H$8:H133),IF(G134="III",$K134-SUM(H$8:H133),IF(G134="IV",$K134-SUM(H$8:H133),IF(G134="V",1-SUM(H$8:H133)," ")))))</f>
        <v xml:space="preserve"> </v>
      </c>
      <c r="I134" s="66" t="str">
        <f t="shared" si="29"/>
        <v/>
      </c>
      <c r="J134" s="61" t="str">
        <f>IF(I134="A",$K134,IF(I134="B",$K134-SUM(J$8:J133),IF(I134="C",$K134-SUM(J$8:J133),IF(I134="D",$K134-SUM(J$8:J133),IF(I134="E",1-SUM(J$8:J133)," ")))))</f>
        <v xml:space="preserve"> </v>
      </c>
      <c r="K134" s="58">
        <f>IF(C$4=0,0,(SUM(D$8:D134)/C$4))</f>
        <v>0</v>
      </c>
      <c r="L134" s="62" t="str">
        <f t="shared" si="25"/>
        <v xml:space="preserve"> </v>
      </c>
      <c r="M134" s="58" t="str">
        <f>IF(U134=2,K134,IF(W134=2,K134-SUM(M$8:M133),IF(X134=2,K134-SUM(M$8:M133),IF(X133=2,1-SUM(M$8:M133)," "))))</f>
        <v xml:space="preserve"> </v>
      </c>
      <c r="N134" s="58" t="str">
        <f t="shared" si="30"/>
        <v xml:space="preserve"> </v>
      </c>
      <c r="P134" s="58" t="str">
        <f>IF(O134="Plus",$K134,IF(O134="Basis",$K134-SUM(P$8:P133),IF(O134="Breedte",$K134-SUM(P$8:P133),IF(O133="Breedte",1-SUM(P$8:P133)," "))))</f>
        <v xml:space="preserve"> </v>
      </c>
      <c r="Q134" s="56" t="str">
        <f t="shared" si="45"/>
        <v/>
      </c>
      <c r="R134" s="196">
        <f t="shared" si="31"/>
        <v>199</v>
      </c>
      <c r="S134" s="1">
        <f t="shared" si="40"/>
        <v>198</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198</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4">
        <f t="shared" si="26"/>
        <v>0</v>
      </c>
      <c r="B135" s="64">
        <f t="shared" si="27"/>
        <v>0</v>
      </c>
      <c r="C135" s="57">
        <f t="shared" si="39"/>
        <v>197</v>
      </c>
      <c r="F135" s="59">
        <f>IF(C135&lt;C$6,0,VLOOKUP(C135,index!$A:$M,3,0))</f>
        <v>199</v>
      </c>
      <c r="G135" s="57" t="str">
        <f t="shared" si="28"/>
        <v/>
      </c>
      <c r="H135" s="58" t="str">
        <f>IF(G135="I",$K135,IF(G135="II",$K135-SUM(H$8:H134),IF(G135="III",$K135-SUM(H$8:H134),IF(G135="IV",$K135-SUM(H$8:H134),IF(G135="V",1-SUM(H$8:H134)," ")))))</f>
        <v xml:space="preserve"> </v>
      </c>
      <c r="I135" s="66" t="str">
        <f t="shared" si="29"/>
        <v/>
      </c>
      <c r="J135" s="61" t="str">
        <f>IF(I135="A",$K135,IF(I135="B",$K135-SUM(J$8:J134),IF(I135="C",$K135-SUM(J$8:J134),IF(I135="D",$K135-SUM(J$8:J134),IF(I135="E",1-SUM(J$8:J134)," ")))))</f>
        <v xml:space="preserve"> </v>
      </c>
      <c r="K135" s="58">
        <f>IF(C$4=0,0,(SUM(D$8:D135)/C$4))</f>
        <v>0</v>
      </c>
      <c r="L135" s="62" t="str">
        <f t="shared" si="25"/>
        <v xml:space="preserve"> </v>
      </c>
      <c r="M135" s="58" t="str">
        <f>IF(U135=2,K135,IF(W135=2,K135-SUM(M$8:M134),IF(X135=2,K135-SUM(M$8:M134),IF(X134=2,1-SUM(M$8:M134)," "))))</f>
        <v xml:space="preserve"> </v>
      </c>
      <c r="N135" s="58" t="str">
        <f t="shared" si="30"/>
        <v xml:space="preserve"> </v>
      </c>
      <c r="P135" s="58" t="str">
        <f>IF(O135="Plus",$K135,IF(O135="Basis",$K135-SUM(P$8:P134),IF(O135="Breedte",$K135-SUM(P$8:P134),IF(O134="Breedte",1-SUM(P$8:P134)," "))))</f>
        <v xml:space="preserve"> </v>
      </c>
      <c r="Q135" s="56" t="str">
        <f t="shared" si="45"/>
        <v/>
      </c>
      <c r="R135" s="196">
        <f t="shared" si="31"/>
        <v>199</v>
      </c>
      <c r="S135" s="1">
        <f t="shared" si="40"/>
        <v>197</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197</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4">
        <f t="shared" si="26"/>
        <v>0</v>
      </c>
      <c r="B136" s="64">
        <f t="shared" si="27"/>
        <v>0</v>
      </c>
      <c r="C136" s="57">
        <f t="shared" si="39"/>
        <v>196</v>
      </c>
      <c r="F136" s="59">
        <f>IF(C136&lt;C$6,0,VLOOKUP(C136,index!$A:$M,3,0))</f>
        <v>198</v>
      </c>
      <c r="G136" s="57" t="str">
        <f t="shared" si="28"/>
        <v/>
      </c>
      <c r="H136" s="58" t="str">
        <f>IF(G136="I",$K136,IF(G136="II",$K136-SUM(H$8:H135),IF(G136="III",$K136-SUM(H$8:H135),IF(G136="IV",$K136-SUM(H$8:H135),IF(G136="V",1-SUM(H$8:H135)," ")))))</f>
        <v xml:space="preserve"> </v>
      </c>
      <c r="I136" s="66" t="str">
        <f t="shared" si="29"/>
        <v/>
      </c>
      <c r="J136" s="61" t="str">
        <f>IF(I136="A",$K136,IF(I136="B",$K136-SUM(J$8:J135),IF(I136="C",$K136-SUM(J$8:J135),IF(I136="D",$K136-SUM(J$8:J135),IF(I136="E",1-SUM(J$8:J135)," ")))))</f>
        <v xml:space="preserve"> </v>
      </c>
      <c r="K136" s="58">
        <f>IF(C$4=0,0,(SUM(D$8:D136)/C$4))</f>
        <v>0</v>
      </c>
      <c r="L136" s="62" t="str">
        <f t="shared" ref="L136:L199" si="46">IF(U136=2,"Plus",IF(W136=2,"Basis",IF(X136=2,"Breedte"," ")))</f>
        <v xml:space="preserve"> </v>
      </c>
      <c r="M136" s="58" t="str">
        <f>IF(U136=2,K136,IF(W136=2,K136-SUM(M$8:M135),IF(X136=2,K136-SUM(M$8:M135),IF(X135=2,1-SUM(M$8:M135)," "))))</f>
        <v xml:space="preserve"> </v>
      </c>
      <c r="N136" s="58" t="str">
        <f t="shared" si="30"/>
        <v xml:space="preserve"> </v>
      </c>
      <c r="P136" s="58" t="str">
        <f>IF(O136="Plus",$K136,IF(O136="Basis",$K136-SUM(P$8:P135),IF(O136="Breedte",$K136-SUM(P$8:P135),IF(O135="Breedte",1-SUM(P$8:P135)," "))))</f>
        <v xml:space="preserve"> </v>
      </c>
      <c r="Q136" s="56" t="str">
        <f t="shared" si="45"/>
        <v/>
      </c>
      <c r="R136" s="196">
        <f t="shared" si="31"/>
        <v>198</v>
      </c>
      <c r="S136" s="1">
        <f t="shared" si="40"/>
        <v>196</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196</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4">
        <f t="shared" ref="A137:A200" si="47">IF(I137="A",25,IF(I137="B",25,IF(I137="C",25,IF(I137="D",15,IF(I137="E",10,0)))))</f>
        <v>0</v>
      </c>
      <c r="B137" s="64">
        <f t="shared" ref="B137:B200" si="48">IF(G137="I",20,IF(G137="II",20,IF(G137="III",20,IF(G137="IV",20,IF(G137="V",20,0)))))</f>
        <v>0</v>
      </c>
      <c r="C137" s="57">
        <f t="shared" si="39"/>
        <v>195</v>
      </c>
      <c r="F137" s="59">
        <f>IF(C137&lt;C$6,0,VLOOKUP(C137,index!$A:$M,3,0))</f>
        <v>198</v>
      </c>
      <c r="G137" s="57" t="str">
        <f t="shared" ref="G137:G200" si="49">IF(AND(F137&gt;212,F138&lt;213),"I",IF(AND(F137&gt;203,F138&lt;204),"II",IF(AND(F137&gt;195,F138&lt;196),"III",IF(AND(F137&gt;186,F138&lt;187),"IV",IF(AND(F137&gt;109,F138&lt;110),"V","")))))</f>
        <v/>
      </c>
      <c r="H137" s="58" t="str">
        <f>IF(G137="I",$K137,IF(G137="II",$K137-SUM(H$8:H136),IF(G137="III",$K137-SUM(H$8:H136),IF(G137="IV",$K137-SUM(H$8:H136),IF(G137="V",1-SUM(H$8:H136)," ")))))</f>
        <v xml:space="preserve"> </v>
      </c>
      <c r="I137" s="66" t="str">
        <f t="shared" ref="I137:I200" si="50">IF(AND(F137&gt;209,F138&lt;210),"A",IF(AND(F137&gt;199,F138&lt;200),"B",IF(AND(F137&gt;189,F138&lt;190),"C",IF(AND(F137&gt;180,F138&lt;181),"D",IF(AND(F137&gt;109,F138&lt;110),"E","")))))</f>
        <v/>
      </c>
      <c r="J137" s="61" t="str">
        <f>IF(I137="A",$K137,IF(I137="B",$K137-SUM(J$8:J136),IF(I137="C",$K137-SUM(J$8:J136),IF(I137="D",$K137-SUM(J$8:J136),IF(I137="E",1-SUM(J$8:J136)," ")))))</f>
        <v xml:space="preserve"> </v>
      </c>
      <c r="K137" s="58">
        <f>IF(C$4=0,0,(SUM(D$8:D137)/C$4))</f>
        <v>0</v>
      </c>
      <c r="L137" s="62" t="str">
        <f t="shared" si="46"/>
        <v xml:space="preserve"> </v>
      </c>
      <c r="M137" s="58" t="str">
        <f>IF(U137=2,K137,IF(W137=2,K137-SUM(M$8:M136),IF(X137=2,K137-SUM(M$8:M136),IF(X136=2,1-SUM(M$8:M136)," "))))</f>
        <v xml:space="preserve"> </v>
      </c>
      <c r="N137" s="58" t="str">
        <f t="shared" ref="N137:N200" si="51">IF(OR(O137="Plus",O137="Basis",O137="Breedte"),K137," ")</f>
        <v xml:space="preserve"> </v>
      </c>
      <c r="P137" s="58" t="str">
        <f>IF(O137="Plus",$K137,IF(O137="Basis",$K137-SUM(P$8:P136),IF(O137="Breedte",$K137-SUM(P$8:P136),IF(O136="Breedte",1-SUM(P$8:P136)," "))))</f>
        <v xml:space="preserve"> </v>
      </c>
      <c r="Q137" s="56" t="str">
        <f t="shared" si="45"/>
        <v/>
      </c>
      <c r="R137" s="196">
        <f t="shared" ref="R137:R200" si="52">F137</f>
        <v>198</v>
      </c>
      <c r="S137" s="1">
        <f t="shared" si="40"/>
        <v>195</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195</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4">
        <f t="shared" si="47"/>
        <v>0</v>
      </c>
      <c r="B138" s="64">
        <f t="shared" si="48"/>
        <v>0</v>
      </c>
      <c r="C138" s="57">
        <f t="shared" ref="C138:C201" si="60">IF(C137-1&lt;C$6,C$6-1,C137-1)</f>
        <v>194</v>
      </c>
      <c r="F138" s="59">
        <f>IF(C138&lt;C$6,0,VLOOKUP(C138,index!$A:$M,3,0))</f>
        <v>198</v>
      </c>
      <c r="G138" s="57" t="str">
        <f t="shared" si="49"/>
        <v/>
      </c>
      <c r="H138" s="58" t="str">
        <f>IF(G138="I",$K138,IF(G138="II",$K138-SUM(H$8:H137),IF(G138="III",$K138-SUM(H$8:H137),IF(G138="IV",$K138-SUM(H$8:H137),IF(G138="V",1-SUM(H$8:H137)," ")))))</f>
        <v xml:space="preserve"> </v>
      </c>
      <c r="I138" s="66" t="str">
        <f t="shared" si="50"/>
        <v/>
      </c>
      <c r="J138" s="61" t="str">
        <f>IF(I138="A",$K138,IF(I138="B",$K138-SUM(J$8:J137),IF(I138="C",$K138-SUM(J$8:J137),IF(I138="D",$K138-SUM(J$8:J137),IF(I138="E",1-SUM(J$8:J137)," ")))))</f>
        <v xml:space="preserve"> </v>
      </c>
      <c r="K138" s="58">
        <f>IF(C$4=0,0,(SUM(D$8:D138)/C$4))</f>
        <v>0</v>
      </c>
      <c r="L138" s="62" t="str">
        <f t="shared" si="46"/>
        <v xml:space="preserve"> </v>
      </c>
      <c r="M138" s="58" t="str">
        <f>IF(U138=2,K138,IF(W138=2,K138-SUM(M$8:M137),IF(X138=2,K138-SUM(M$8:M137),IF(X137=2,1-SUM(M$8:M137)," "))))</f>
        <v xml:space="preserve"> </v>
      </c>
      <c r="N138" s="58" t="str">
        <f t="shared" si="51"/>
        <v xml:space="preserve"> </v>
      </c>
      <c r="P138" s="58" t="str">
        <f>IF(O138="Plus",$K138,IF(O138="Basis",$K138-SUM(P$8:P137),IF(O138="Breedte",$K138-SUM(P$8:P137),IF(O137="Breedte",1-SUM(P$8:P137)," "))))</f>
        <v xml:space="preserve"> </v>
      </c>
      <c r="Q138" s="56" t="str">
        <f t="shared" si="45"/>
        <v/>
      </c>
      <c r="R138" s="196">
        <f t="shared" si="52"/>
        <v>198</v>
      </c>
      <c r="S138" s="1">
        <f t="shared" ref="S138:S201" si="61">C138</f>
        <v>194</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194</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4">
        <f t="shared" si="47"/>
        <v>0</v>
      </c>
      <c r="B139" s="64">
        <f t="shared" si="48"/>
        <v>0</v>
      </c>
      <c r="C139" s="57">
        <f t="shared" si="60"/>
        <v>193</v>
      </c>
      <c r="F139" s="59">
        <f>IF(C139&lt;C$6,0,VLOOKUP(C139,index!$A:$M,3,0))</f>
        <v>197</v>
      </c>
      <c r="G139" s="57" t="str">
        <f t="shared" si="49"/>
        <v/>
      </c>
      <c r="H139" s="58" t="str">
        <f>IF(G139="I",$K139,IF(G139="II",$K139-SUM(H$8:H138),IF(G139="III",$K139-SUM(H$8:H138),IF(G139="IV",$K139-SUM(H$8:H138),IF(G139="V",1-SUM(H$8:H138)," ")))))</f>
        <v xml:space="preserve"> </v>
      </c>
      <c r="I139" s="66" t="str">
        <f t="shared" si="50"/>
        <v/>
      </c>
      <c r="J139" s="61" t="str">
        <f>IF(I139="A",$K139,IF(I139="B",$K139-SUM(J$8:J138),IF(I139="C",$K139-SUM(J$8:J138),IF(I139="D",$K139-SUM(J$8:J138),IF(I139="E",1-SUM(J$8:J138)," ")))))</f>
        <v xml:space="preserve"> </v>
      </c>
      <c r="K139" s="58">
        <f>IF(C$4=0,0,(SUM(D$8:D139)/C$4))</f>
        <v>0</v>
      </c>
      <c r="L139" s="62" t="str">
        <f t="shared" si="46"/>
        <v xml:space="preserve"> </v>
      </c>
      <c r="M139" s="58" t="str">
        <f>IF(U139=2,K139,IF(W139=2,K139-SUM(M$8:M138),IF(X139=2,K139-SUM(M$8:M138),IF(X138=2,1-SUM(M$8:M138)," "))))</f>
        <v xml:space="preserve"> </v>
      </c>
      <c r="N139" s="58" t="str">
        <f t="shared" si="51"/>
        <v xml:space="preserve"> </v>
      </c>
      <c r="P139" s="58" t="str">
        <f>IF(O139="Plus",$K139,IF(O139="Basis",$K139-SUM(P$8:P138),IF(O139="Breedte",$K139-SUM(P$8:P138),IF(O138="Breedte",1-SUM(P$8:P138)," "))))</f>
        <v xml:space="preserve"> </v>
      </c>
      <c r="Q139" s="56" t="str">
        <f t="shared" si="45"/>
        <v/>
      </c>
      <c r="R139" s="196">
        <f t="shared" si="52"/>
        <v>197</v>
      </c>
      <c r="S139" s="1">
        <f t="shared" si="61"/>
        <v>193</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193</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4">
        <f t="shared" si="47"/>
        <v>0</v>
      </c>
      <c r="B140" s="64">
        <f t="shared" si="48"/>
        <v>0</v>
      </c>
      <c r="C140" s="57">
        <f t="shared" si="60"/>
        <v>192</v>
      </c>
      <c r="F140" s="59">
        <f>IF(C140&lt;C$6,0,VLOOKUP(C140,index!$A:$M,3,0))</f>
        <v>197</v>
      </c>
      <c r="G140" s="57" t="str">
        <f t="shared" si="49"/>
        <v/>
      </c>
      <c r="H140" s="58" t="str">
        <f>IF(G140="I",$K140,IF(G140="II",$K140-SUM(H$8:H139),IF(G140="III",$K140-SUM(H$8:H139),IF(G140="IV",$K140-SUM(H$8:H139),IF(G140="V",1-SUM(H$8:H139)," ")))))</f>
        <v xml:space="preserve"> </v>
      </c>
      <c r="I140" s="66" t="str">
        <f t="shared" si="50"/>
        <v/>
      </c>
      <c r="J140" s="61" t="str">
        <f>IF(I140="A",$K140,IF(I140="B",$K140-SUM(J$8:J139),IF(I140="C",$K140-SUM(J$8:J139),IF(I140="D",$K140-SUM(J$8:J139),IF(I140="E",1-SUM(J$8:J139)," ")))))</f>
        <v xml:space="preserve"> </v>
      </c>
      <c r="K140" s="58">
        <f>IF(C$4=0,0,(SUM(D$8:D140)/C$4))</f>
        <v>0</v>
      </c>
      <c r="L140" s="62" t="str">
        <f t="shared" si="46"/>
        <v xml:space="preserve"> </v>
      </c>
      <c r="M140" s="58" t="str">
        <f>IF(U140=2,K140,IF(W140=2,K140-SUM(M$8:M139),IF(X140=2,K140-SUM(M$8:M139),IF(X139=2,1-SUM(M$8:M139)," "))))</f>
        <v xml:space="preserve"> </v>
      </c>
      <c r="N140" s="58" t="str">
        <f t="shared" si="51"/>
        <v xml:space="preserve"> </v>
      </c>
      <c r="P140" s="58" t="str">
        <f>IF(O140="Plus",$K140,IF(O140="Basis",$K140-SUM(P$8:P139),IF(O140="Breedte",$K140-SUM(P$8:P139),IF(O139="Breedte",1-SUM(P$8:P139)," "))))</f>
        <v xml:space="preserve"> </v>
      </c>
      <c r="Q140" s="56" t="str">
        <f t="shared" si="45"/>
        <v/>
      </c>
      <c r="R140" s="196">
        <f t="shared" si="52"/>
        <v>197</v>
      </c>
      <c r="S140" s="1">
        <f t="shared" si="61"/>
        <v>192</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192</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4">
        <f t="shared" si="47"/>
        <v>0</v>
      </c>
      <c r="B141" s="64">
        <f t="shared" si="48"/>
        <v>0</v>
      </c>
      <c r="C141" s="57">
        <f t="shared" si="60"/>
        <v>191</v>
      </c>
      <c r="F141" s="59">
        <f>IF(C141&lt;C$6,0,VLOOKUP(C141,index!$A:$M,3,0))</f>
        <v>196</v>
      </c>
      <c r="G141" s="57" t="str">
        <f t="shared" si="49"/>
        <v/>
      </c>
      <c r="H141" s="58" t="str">
        <f>IF(G141="I",$K141,IF(G141="II",$K141-SUM(H$8:H140),IF(G141="III",$K141-SUM(H$8:H140),IF(G141="IV",$K141-SUM(H$8:H140),IF(G141="V",1-SUM(H$8:H140)," ")))))</f>
        <v xml:space="preserve"> </v>
      </c>
      <c r="I141" s="66" t="str">
        <f t="shared" si="50"/>
        <v/>
      </c>
      <c r="J141" s="61" t="str">
        <f>IF(I141="A",$K141,IF(I141="B",$K141-SUM(J$8:J140),IF(I141="C",$K141-SUM(J$8:J140),IF(I141="D",$K141-SUM(J$8:J140),IF(I141="E",1-SUM(J$8:J140)," ")))))</f>
        <v xml:space="preserve"> </v>
      </c>
      <c r="K141" s="58">
        <f>IF(C$4=0,0,(SUM(D$8:D141)/C$4))</f>
        <v>0</v>
      </c>
      <c r="L141" s="62" t="str">
        <f t="shared" si="46"/>
        <v xml:space="preserve"> </v>
      </c>
      <c r="M141" s="58" t="str">
        <f>IF(U141=2,K141,IF(W141=2,K141-SUM(M$8:M140),IF(X141=2,K141-SUM(M$8:M140),IF(X140=2,1-SUM(M$8:M140)," "))))</f>
        <v xml:space="preserve"> </v>
      </c>
      <c r="N141" s="58" t="str">
        <f t="shared" si="51"/>
        <v xml:space="preserve"> </v>
      </c>
      <c r="P141" s="58" t="str">
        <f>IF(O141="Plus",$K141,IF(O141="Basis",$K141-SUM(P$8:P140),IF(O141="Breedte",$K141-SUM(P$8:P140),IF(O140="Breedte",1-SUM(P$8:P140)," "))))</f>
        <v xml:space="preserve"> </v>
      </c>
      <c r="Q141" s="56" t="str">
        <f t="shared" si="45"/>
        <v/>
      </c>
      <c r="R141" s="196">
        <f t="shared" si="52"/>
        <v>196</v>
      </c>
      <c r="S141" s="1">
        <f t="shared" si="61"/>
        <v>191</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191</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4">
        <f t="shared" si="47"/>
        <v>0</v>
      </c>
      <c r="B142" s="64">
        <f t="shared" si="48"/>
        <v>0</v>
      </c>
      <c r="C142" s="57">
        <f t="shared" si="60"/>
        <v>190</v>
      </c>
      <c r="F142" s="59">
        <f>IF(C142&lt;C$6,0,VLOOKUP(C142,index!$A:$M,3,0))</f>
        <v>196</v>
      </c>
      <c r="G142" s="57" t="str">
        <f t="shared" si="49"/>
        <v/>
      </c>
      <c r="H142" s="58" t="str">
        <f>IF(G142="I",$K142,IF(G142="II",$K142-SUM(H$8:H141),IF(G142="III",$K142-SUM(H$8:H141),IF(G142="IV",$K142-SUM(H$8:H141),IF(G142="V",1-SUM(H$8:H141)," ")))))</f>
        <v xml:space="preserve"> </v>
      </c>
      <c r="I142" s="66" t="str">
        <f t="shared" si="50"/>
        <v/>
      </c>
      <c r="J142" s="61" t="str">
        <f>IF(I142="A",$K142,IF(I142="B",$K142-SUM(J$8:J141),IF(I142="C",$K142-SUM(J$8:J141),IF(I142="D",$K142-SUM(J$8:J141),IF(I142="E",1-SUM(J$8:J141)," ")))))</f>
        <v xml:space="preserve"> </v>
      </c>
      <c r="K142" s="58">
        <f>IF(C$4=0,0,(SUM(D$8:D142)/C$4))</f>
        <v>0</v>
      </c>
      <c r="L142" s="62" t="str">
        <f t="shared" si="46"/>
        <v xml:space="preserve"> </v>
      </c>
      <c r="M142" s="58" t="str">
        <f>IF(U142=2,K142,IF(W142=2,K142-SUM(M$8:M141),IF(X142=2,K142-SUM(M$8:M141),IF(X141=2,1-SUM(M$8:M141)," "))))</f>
        <v xml:space="preserve"> </v>
      </c>
      <c r="N142" s="58" t="str">
        <f t="shared" si="51"/>
        <v xml:space="preserve"> </v>
      </c>
      <c r="P142" s="58" t="str">
        <f>IF(O142="Plus",$K142,IF(O142="Basis",$K142-SUM(P$8:P141),IF(O142="Breedte",$K142-SUM(P$8:P141),IF(O141="Breedte",1-SUM(P$8:P141)," "))))</f>
        <v xml:space="preserve"> </v>
      </c>
      <c r="Q142" s="56" t="str">
        <f t="shared" ref="Q142:Q205" si="66">IF(L141="plus",IF(E142=0,"",CONCATENATE(E142,",")),IF(L141="basis",IF(E142=0,"",CONCATENATE(E142,",")),CONCATENATE(Q141,IF(E142=0,"",CONCATENATE(E142,", ")))))</f>
        <v/>
      </c>
      <c r="R142" s="196">
        <f t="shared" si="52"/>
        <v>196</v>
      </c>
      <c r="S142" s="1">
        <f t="shared" si="61"/>
        <v>190</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190</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4">
        <f t="shared" si="47"/>
        <v>0</v>
      </c>
      <c r="B143" s="64">
        <f t="shared" si="48"/>
        <v>20</v>
      </c>
      <c r="C143" s="57">
        <f t="shared" si="60"/>
        <v>189</v>
      </c>
      <c r="F143" s="59">
        <f>IF(C143&lt;C$6,0,VLOOKUP(C143,index!$A:$M,3,0))</f>
        <v>196</v>
      </c>
      <c r="G143" s="57" t="str">
        <f t="shared" si="49"/>
        <v>III</v>
      </c>
      <c r="H143" s="58">
        <f>IF(G143="I",$K143,IF(G143="II",$K143-SUM(H$8:H142),IF(G143="III",$K143-SUM(H$8:H142),IF(G143="IV",$K143-SUM(H$8:H142),IF(G143="V",1-SUM(H$8:H142)," ")))))</f>
        <v>0</v>
      </c>
      <c r="I143" s="66" t="str">
        <f t="shared" si="50"/>
        <v/>
      </c>
      <c r="J143" s="61" t="str">
        <f>IF(I143="A",$K143,IF(I143="B",$K143-SUM(J$8:J142),IF(I143="C",$K143-SUM(J$8:J142),IF(I143="D",$K143-SUM(J$8:J142),IF(I143="E",1-SUM(J$8:J142)," ")))))</f>
        <v xml:space="preserve"> </v>
      </c>
      <c r="K143" s="58">
        <f>IF(C$4=0,0,(SUM(D$8:D143)/C$4))</f>
        <v>0</v>
      </c>
      <c r="L143" s="62" t="str">
        <f t="shared" si="46"/>
        <v xml:space="preserve"> </v>
      </c>
      <c r="M143" s="58" t="str">
        <f>IF(U143=2,K143,IF(W143=2,K143-SUM(M$8:M142),IF(X143=2,K143-SUM(M$8:M142),IF(X142=2,1-SUM(M$8:M142)," "))))</f>
        <v xml:space="preserve"> </v>
      </c>
      <c r="N143" s="58" t="str">
        <f t="shared" si="51"/>
        <v xml:space="preserve"> </v>
      </c>
      <c r="P143" s="58" t="str">
        <f>IF(O143="Plus",$K143,IF(O143="Basis",$K143-SUM(P$8:P142),IF(O143="Breedte",$K143-SUM(P$8:P142),IF(O142="Breedte",1-SUM(P$8:P142)," "))))</f>
        <v xml:space="preserve"> </v>
      </c>
      <c r="Q143" s="56" t="str">
        <f t="shared" si="66"/>
        <v/>
      </c>
      <c r="R143" s="196">
        <f t="shared" si="52"/>
        <v>196</v>
      </c>
      <c r="S143" s="1">
        <f t="shared" si="61"/>
        <v>189</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189</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4">
        <f t="shared" si="47"/>
        <v>0</v>
      </c>
      <c r="B144" s="64">
        <f t="shared" si="48"/>
        <v>0</v>
      </c>
      <c r="C144" s="57">
        <f t="shared" si="60"/>
        <v>188</v>
      </c>
      <c r="F144" s="59">
        <f>IF(C144&lt;C$6,0,VLOOKUP(C144,index!$A:$M,3,0))</f>
        <v>195</v>
      </c>
      <c r="G144" s="57" t="str">
        <f t="shared" si="49"/>
        <v/>
      </c>
      <c r="H144" s="58" t="str">
        <f>IF(G144="I",$K144,IF(G144="II",$K144-SUM(H$8:H143),IF(G144="III",$K144-SUM(H$8:H143),IF(G144="IV",$K144-SUM(H$8:H143),IF(G144="V",1-SUM(H$8:H143)," ")))))</f>
        <v xml:space="preserve"> </v>
      </c>
      <c r="I144" s="66" t="str">
        <f t="shared" si="50"/>
        <v/>
      </c>
      <c r="J144" s="61" t="str">
        <f>IF(I144="A",$K144,IF(I144="B",$K144-SUM(J$8:J143),IF(I144="C",$K144-SUM(J$8:J143),IF(I144="D",$K144-SUM(J$8:J143),IF(I144="E",1-SUM(J$8:J143)," ")))))</f>
        <v xml:space="preserve"> </v>
      </c>
      <c r="K144" s="58">
        <f>IF(C$4=0,0,(SUM(D$8:D144)/C$4))</f>
        <v>0</v>
      </c>
      <c r="L144" s="62" t="str">
        <f t="shared" si="46"/>
        <v xml:space="preserve"> </v>
      </c>
      <c r="M144" s="58" t="str">
        <f>IF(U144=2,K144,IF(W144=2,K144-SUM(M$8:M143),IF(X144=2,K144-SUM(M$8:M143),IF(X143=2,1-SUM(M$8:M143)," "))))</f>
        <v xml:space="preserve"> </v>
      </c>
      <c r="N144" s="58" t="str">
        <f t="shared" si="51"/>
        <v xml:space="preserve"> </v>
      </c>
      <c r="P144" s="58" t="str">
        <f>IF(O144="Plus",$K144,IF(O144="Basis",$K144-SUM(P$8:P143),IF(O144="Breedte",$K144-SUM(P$8:P143),IF(O143="Breedte",1-SUM(P$8:P143)," "))))</f>
        <v xml:space="preserve"> </v>
      </c>
      <c r="Q144" s="56" t="str">
        <f t="shared" si="66"/>
        <v/>
      </c>
      <c r="R144" s="196">
        <f t="shared" si="52"/>
        <v>195</v>
      </c>
      <c r="S144" s="1">
        <f t="shared" si="61"/>
        <v>188</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188</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4">
        <f t="shared" si="47"/>
        <v>0</v>
      </c>
      <c r="B145" s="64">
        <f t="shared" si="48"/>
        <v>0</v>
      </c>
      <c r="C145" s="57">
        <f t="shared" si="60"/>
        <v>187</v>
      </c>
      <c r="F145" s="59">
        <f>IF(C145&lt;C$6,0,VLOOKUP(C145,index!$A:$M,3,0))</f>
        <v>195</v>
      </c>
      <c r="G145" s="57" t="str">
        <f t="shared" si="49"/>
        <v/>
      </c>
      <c r="H145" s="58" t="str">
        <f>IF(G145="I",$K145,IF(G145="II",$K145-SUM(H$8:H144),IF(G145="III",$K145-SUM(H$8:H144),IF(G145="IV",$K145-SUM(H$8:H144),IF(G145="V",1-SUM(H$8:H144)," ")))))</f>
        <v xml:space="preserve"> </v>
      </c>
      <c r="I145" s="66" t="str">
        <f t="shared" si="50"/>
        <v/>
      </c>
      <c r="J145" s="61" t="str">
        <f>IF(I145="A",$K145,IF(I145="B",$K145-SUM(J$8:J144),IF(I145="C",$K145-SUM(J$8:J144),IF(I145="D",$K145-SUM(J$8:J144),IF(I145="E",1-SUM(J$8:J144)," ")))))</f>
        <v xml:space="preserve"> </v>
      </c>
      <c r="K145" s="58">
        <f>IF(C$4=0,0,(SUM(D$8:D145)/C$4))</f>
        <v>0</v>
      </c>
      <c r="L145" s="62" t="str">
        <f t="shared" si="46"/>
        <v xml:space="preserve"> </v>
      </c>
      <c r="M145" s="58" t="str">
        <f>IF(U145=2,K145,IF(W145=2,K145-SUM(M$8:M144),IF(X145=2,K145-SUM(M$8:M144),IF(X144=2,1-SUM(M$8:M144)," "))))</f>
        <v xml:space="preserve"> </v>
      </c>
      <c r="N145" s="58" t="str">
        <f t="shared" si="51"/>
        <v xml:space="preserve"> </v>
      </c>
      <c r="P145" s="58" t="str">
        <f>IF(O145="Plus",$K145,IF(O145="Basis",$K145-SUM(P$8:P144),IF(O145="Breedte",$K145-SUM(P$8:P144),IF(O144="Breedte",1-SUM(P$8:P144)," "))))</f>
        <v xml:space="preserve"> </v>
      </c>
      <c r="Q145" s="56" t="str">
        <f t="shared" si="66"/>
        <v/>
      </c>
      <c r="R145" s="196">
        <f t="shared" si="52"/>
        <v>195</v>
      </c>
      <c r="S145" s="1">
        <f t="shared" si="61"/>
        <v>187</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187</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4">
        <f t="shared" si="47"/>
        <v>0</v>
      </c>
      <c r="B146" s="64">
        <f t="shared" si="48"/>
        <v>0</v>
      </c>
      <c r="C146" s="57">
        <f t="shared" si="60"/>
        <v>186</v>
      </c>
      <c r="F146" s="59">
        <f>IF(C146&lt;C$6,0,VLOOKUP(C146,index!$A:$M,3,0))</f>
        <v>195</v>
      </c>
      <c r="G146" s="57" t="str">
        <f t="shared" si="49"/>
        <v/>
      </c>
      <c r="H146" s="58" t="str">
        <f>IF(G146="I",$K146,IF(G146="II",$K146-SUM(H$8:H145),IF(G146="III",$K146-SUM(H$8:H145),IF(G146="IV",$K146-SUM(H$8:H145),IF(G146="V",1-SUM(H$8:H145)," ")))))</f>
        <v xml:space="preserve"> </v>
      </c>
      <c r="I146" s="66" t="str">
        <f t="shared" si="50"/>
        <v/>
      </c>
      <c r="J146" s="61" t="str">
        <f>IF(I146="A",$K146,IF(I146="B",$K146-SUM(J$8:J145),IF(I146="C",$K146-SUM(J$8:J145),IF(I146="D",$K146-SUM(J$8:J145),IF(I146="E",1-SUM(J$8:J145)," ")))))</f>
        <v xml:space="preserve"> </v>
      </c>
      <c r="K146" s="58">
        <f>IF(C$4=0,0,(SUM(D$8:D146)/C$4))</f>
        <v>0</v>
      </c>
      <c r="L146" s="62" t="str">
        <f t="shared" si="46"/>
        <v xml:space="preserve"> </v>
      </c>
      <c r="M146" s="58" t="str">
        <f>IF(U146=2,K146,IF(W146=2,K146-SUM(M$8:M145),IF(X146=2,K146-SUM(M$8:M145),IF(X145=2,1-SUM(M$8:M145)," "))))</f>
        <v xml:space="preserve"> </v>
      </c>
      <c r="N146" s="58" t="str">
        <f t="shared" si="51"/>
        <v xml:space="preserve"> </v>
      </c>
      <c r="P146" s="58" t="str">
        <f>IF(O146="Plus",$K146,IF(O146="Basis",$K146-SUM(P$8:P145),IF(O146="Breedte",$K146-SUM(P$8:P145),IF(O145="Breedte",1-SUM(P$8:P145)," "))))</f>
        <v xml:space="preserve"> </v>
      </c>
      <c r="Q146" s="56" t="str">
        <f t="shared" si="66"/>
        <v/>
      </c>
      <c r="R146" s="196">
        <f t="shared" si="52"/>
        <v>195</v>
      </c>
      <c r="S146" s="1">
        <f t="shared" si="61"/>
        <v>186</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186</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4">
        <f t="shared" si="47"/>
        <v>0</v>
      </c>
      <c r="B147" s="64">
        <f t="shared" si="48"/>
        <v>0</v>
      </c>
      <c r="C147" s="57">
        <f t="shared" si="60"/>
        <v>185</v>
      </c>
      <c r="F147" s="59">
        <f>IF(C147&lt;C$6,0,VLOOKUP(C147,index!$A:$M,3,0))</f>
        <v>194</v>
      </c>
      <c r="G147" s="57" t="str">
        <f t="shared" si="49"/>
        <v/>
      </c>
      <c r="H147" s="58" t="str">
        <f>IF(G147="I",$K147,IF(G147="II",$K147-SUM(H$8:H146),IF(G147="III",$K147-SUM(H$8:H146),IF(G147="IV",$K147-SUM(H$8:H146),IF(G147="V",1-SUM(H$8:H146)," ")))))</f>
        <v xml:space="preserve"> </v>
      </c>
      <c r="I147" s="66" t="str">
        <f t="shared" si="50"/>
        <v/>
      </c>
      <c r="J147" s="61" t="str">
        <f>IF(I147="A",$K147,IF(I147="B",$K147-SUM(J$8:J146),IF(I147="C",$K147-SUM(J$8:J146),IF(I147="D",$K147-SUM(J$8:J146),IF(I147="E",1-SUM(J$8:J146)," ")))))</f>
        <v xml:space="preserve"> </v>
      </c>
      <c r="K147" s="58">
        <f>IF(C$4=0,0,(SUM(D$8:D147)/C$4))</f>
        <v>0</v>
      </c>
      <c r="L147" s="62" t="str">
        <f t="shared" si="46"/>
        <v xml:space="preserve"> </v>
      </c>
      <c r="M147" s="58" t="str">
        <f>IF(U147=2,K147,IF(W147=2,K147-SUM(M$8:M146),IF(X147=2,K147-SUM(M$8:M146),IF(X146=2,1-SUM(M$8:M146)," "))))</f>
        <v xml:space="preserve"> </v>
      </c>
      <c r="N147" s="58" t="str">
        <f t="shared" si="51"/>
        <v xml:space="preserve"> </v>
      </c>
      <c r="P147" s="58" t="str">
        <f>IF(O147="Plus",$K147,IF(O147="Basis",$K147-SUM(P$8:P146),IF(O147="Breedte",$K147-SUM(P$8:P146),IF(O146="Breedte",1-SUM(P$8:P146)," "))))</f>
        <v xml:space="preserve"> </v>
      </c>
      <c r="Q147" s="56" t="str">
        <f t="shared" si="66"/>
        <v/>
      </c>
      <c r="R147" s="196">
        <f t="shared" si="52"/>
        <v>194</v>
      </c>
      <c r="S147" s="1">
        <f t="shared" si="61"/>
        <v>185</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185</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4">
        <f t="shared" si="47"/>
        <v>0</v>
      </c>
      <c r="B148" s="64">
        <f t="shared" si="48"/>
        <v>0</v>
      </c>
      <c r="C148" s="57">
        <f t="shared" si="60"/>
        <v>184</v>
      </c>
      <c r="F148" s="59">
        <f>IF(C148&lt;C$6,0,VLOOKUP(C148,index!$A:$M,3,0))</f>
        <v>194</v>
      </c>
      <c r="G148" s="57" t="str">
        <f t="shared" si="49"/>
        <v/>
      </c>
      <c r="H148" s="58" t="str">
        <f>IF(G148="I",$K148,IF(G148="II",$K148-SUM(H$8:H147),IF(G148="III",$K148-SUM(H$8:H147),IF(G148="IV",$K148-SUM(H$8:H147),IF(G148="V",1-SUM(H$8:H147)," ")))))</f>
        <v xml:space="preserve"> </v>
      </c>
      <c r="I148" s="66" t="str">
        <f t="shared" si="50"/>
        <v/>
      </c>
      <c r="J148" s="61" t="str">
        <f>IF(I148="A",$K148,IF(I148="B",$K148-SUM(J$8:J147),IF(I148="C",$K148-SUM(J$8:J147),IF(I148="D",$K148-SUM(J$8:J147),IF(I148="E",1-SUM(J$8:J147)," ")))))</f>
        <v xml:space="preserve"> </v>
      </c>
      <c r="K148" s="58">
        <f>IF(C$4=0,0,(SUM(D$8:D148)/C$4))</f>
        <v>0</v>
      </c>
      <c r="L148" s="62" t="str">
        <f t="shared" si="46"/>
        <v xml:space="preserve"> </v>
      </c>
      <c r="M148" s="58" t="str">
        <f>IF(U148=2,K148,IF(W148=2,K148-SUM(M$8:M147),IF(X148=2,K148-SUM(M$8:M147),IF(X147=2,1-SUM(M$8:M147)," "))))</f>
        <v xml:space="preserve"> </v>
      </c>
      <c r="N148" s="58" t="str">
        <f t="shared" si="51"/>
        <v xml:space="preserve"> </v>
      </c>
      <c r="P148" s="58" t="str">
        <f>IF(O148="Plus",$K148,IF(O148="Basis",$K148-SUM(P$8:P147),IF(O148="Breedte",$K148-SUM(P$8:P147),IF(O147="Breedte",1-SUM(P$8:P147)," "))))</f>
        <v xml:space="preserve"> </v>
      </c>
      <c r="Q148" s="56" t="str">
        <f t="shared" si="66"/>
        <v/>
      </c>
      <c r="R148" s="196">
        <f t="shared" si="52"/>
        <v>194</v>
      </c>
      <c r="S148" s="1">
        <f t="shared" si="61"/>
        <v>184</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184</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4">
        <f t="shared" si="47"/>
        <v>0</v>
      </c>
      <c r="B149" s="64">
        <f t="shared" si="48"/>
        <v>0</v>
      </c>
      <c r="C149" s="57">
        <f t="shared" si="60"/>
        <v>183</v>
      </c>
      <c r="F149" s="59">
        <f>IF(C149&lt;C$6,0,VLOOKUP(C149,index!$A:$M,3,0))</f>
        <v>193</v>
      </c>
      <c r="G149" s="57" t="str">
        <f t="shared" si="49"/>
        <v/>
      </c>
      <c r="H149" s="58" t="str">
        <f>IF(G149="I",$K149,IF(G149="II",$K149-SUM(H$8:H148),IF(G149="III",$K149-SUM(H$8:H148),IF(G149="IV",$K149-SUM(H$8:H148),IF(G149="V",1-SUM(H$8:H148)," ")))))</f>
        <v xml:space="preserve"> </v>
      </c>
      <c r="I149" s="66" t="str">
        <f t="shared" si="50"/>
        <v/>
      </c>
      <c r="J149" s="61" t="str">
        <f>IF(I149="A",$K149,IF(I149="B",$K149-SUM(J$8:J148),IF(I149="C",$K149-SUM(J$8:J148),IF(I149="D",$K149-SUM(J$8:J148),IF(I149="E",1-SUM(J$8:J148)," ")))))</f>
        <v xml:space="preserve"> </v>
      </c>
      <c r="K149" s="58">
        <f>IF(C$4=0,0,(SUM(D$8:D149)/C$4))</f>
        <v>0</v>
      </c>
      <c r="L149" s="62" t="str">
        <f t="shared" si="46"/>
        <v xml:space="preserve"> </v>
      </c>
      <c r="M149" s="58" t="str">
        <f>IF(U149=2,K149,IF(W149=2,K149-SUM(M$8:M148),IF(X149=2,K149-SUM(M$8:M148),IF(X148=2,1-SUM(M$8:M148)," "))))</f>
        <v xml:space="preserve"> </v>
      </c>
      <c r="N149" s="58" t="str">
        <f t="shared" si="51"/>
        <v xml:space="preserve"> </v>
      </c>
      <c r="P149" s="58" t="str">
        <f>IF(O149="Plus",$K149,IF(O149="Basis",$K149-SUM(P$8:P148),IF(O149="Breedte",$K149-SUM(P$8:P148),IF(O148="Breedte",1-SUM(P$8:P148)," "))))</f>
        <v xml:space="preserve"> </v>
      </c>
      <c r="Q149" s="56" t="str">
        <f t="shared" si="66"/>
        <v/>
      </c>
      <c r="R149" s="196">
        <f t="shared" si="52"/>
        <v>193</v>
      </c>
      <c r="S149" s="1">
        <f t="shared" si="61"/>
        <v>183</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183</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4">
        <f t="shared" si="47"/>
        <v>0</v>
      </c>
      <c r="B150" s="64">
        <f t="shared" si="48"/>
        <v>0</v>
      </c>
      <c r="C150" s="57">
        <f t="shared" si="60"/>
        <v>182</v>
      </c>
      <c r="F150" s="59">
        <f>IF(C150&lt;C$6,0,VLOOKUP(C150,index!$A:$M,3,0))</f>
        <v>193</v>
      </c>
      <c r="G150" s="57" t="str">
        <f t="shared" si="49"/>
        <v/>
      </c>
      <c r="H150" s="58" t="str">
        <f>IF(G150="I",$K150,IF(G150="II",$K150-SUM(H$8:H149),IF(G150="III",$K150-SUM(H$8:H149),IF(G150="IV",$K150-SUM(H$8:H149),IF(G150="V",1-SUM(H$8:H149)," ")))))</f>
        <v xml:space="preserve"> </v>
      </c>
      <c r="I150" s="66" t="str">
        <f t="shared" si="50"/>
        <v/>
      </c>
      <c r="J150" s="61" t="str">
        <f>IF(I150="A",$K150,IF(I150="B",$K150-SUM(J$8:J149),IF(I150="C",$K150-SUM(J$8:J149),IF(I150="D",$K150-SUM(J$8:J149),IF(I150="E",1-SUM(J$8:J149)," ")))))</f>
        <v xml:space="preserve"> </v>
      </c>
      <c r="K150" s="58">
        <f>IF(C$4=0,0,(SUM(D$8:D150)/C$4))</f>
        <v>0</v>
      </c>
      <c r="L150" s="62" t="str">
        <f t="shared" si="46"/>
        <v xml:space="preserve"> </v>
      </c>
      <c r="M150" s="58" t="str">
        <f>IF(U150=2,K150,IF(W150=2,K150-SUM(M$8:M149),IF(X150=2,K150-SUM(M$8:M149),IF(X149=2,1-SUM(M$8:M149)," "))))</f>
        <v xml:space="preserve"> </v>
      </c>
      <c r="N150" s="58" t="str">
        <f t="shared" si="51"/>
        <v xml:space="preserve"> </v>
      </c>
      <c r="P150" s="58" t="str">
        <f>IF(O150="Plus",$K150,IF(O150="Basis",$K150-SUM(P$8:P149),IF(O150="Breedte",$K150-SUM(P$8:P149),IF(O149="Breedte",1-SUM(P$8:P149)," "))))</f>
        <v xml:space="preserve"> </v>
      </c>
      <c r="Q150" s="56" t="str">
        <f t="shared" si="66"/>
        <v/>
      </c>
      <c r="R150" s="196">
        <f t="shared" si="52"/>
        <v>193</v>
      </c>
      <c r="S150" s="1">
        <f t="shared" si="61"/>
        <v>182</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182</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4">
        <f t="shared" si="47"/>
        <v>0</v>
      </c>
      <c r="B151" s="64">
        <f t="shared" si="48"/>
        <v>0</v>
      </c>
      <c r="C151" s="57">
        <f t="shared" si="60"/>
        <v>181</v>
      </c>
      <c r="F151" s="59">
        <f>IF(C151&lt;C$6,0,VLOOKUP(C151,index!$A:$M,3,0))</f>
        <v>193</v>
      </c>
      <c r="G151" s="57" t="str">
        <f t="shared" si="49"/>
        <v/>
      </c>
      <c r="H151" s="58" t="str">
        <f>IF(G151="I",$K151,IF(G151="II",$K151-SUM(H$8:H150),IF(G151="III",$K151-SUM(H$8:H150),IF(G151="IV",$K151-SUM(H$8:H150),IF(G151="V",1-SUM(H$8:H150)," ")))))</f>
        <v xml:space="preserve"> </v>
      </c>
      <c r="I151" s="66" t="str">
        <f t="shared" si="50"/>
        <v/>
      </c>
      <c r="J151" s="61" t="str">
        <f>IF(I151="A",$K151,IF(I151="B",$K151-SUM(J$8:J150),IF(I151="C",$K151-SUM(J$8:J150),IF(I151="D",$K151-SUM(J$8:J150),IF(I151="E",1-SUM(J$8:J150)," ")))))</f>
        <v xml:space="preserve"> </v>
      </c>
      <c r="K151" s="58">
        <f>IF(C$4=0,0,(SUM(D$8:D151)/C$4))</f>
        <v>0</v>
      </c>
      <c r="L151" s="62" t="str">
        <f t="shared" si="46"/>
        <v xml:space="preserve"> </v>
      </c>
      <c r="M151" s="58" t="str">
        <f>IF(U151=2,K151,IF(W151=2,K151-SUM(M$8:M150),IF(X151=2,K151-SUM(M$8:M150),IF(X150=2,1-SUM(M$8:M150)," "))))</f>
        <v xml:space="preserve"> </v>
      </c>
      <c r="N151" s="58" t="str">
        <f t="shared" si="51"/>
        <v xml:space="preserve"> </v>
      </c>
      <c r="P151" s="58" t="str">
        <f>IF(O151="Plus",$K151,IF(O151="Basis",$K151-SUM(P$8:P150),IF(O151="Breedte",$K151-SUM(P$8:P150),IF(O150="Breedte",1-SUM(P$8:P150)," "))))</f>
        <v xml:space="preserve"> </v>
      </c>
      <c r="Q151" s="56" t="str">
        <f t="shared" si="66"/>
        <v/>
      </c>
      <c r="R151" s="196">
        <f t="shared" si="52"/>
        <v>193</v>
      </c>
      <c r="S151" s="1">
        <f t="shared" si="61"/>
        <v>181</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181</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4">
        <f t="shared" si="47"/>
        <v>0</v>
      </c>
      <c r="B152" s="64">
        <f t="shared" si="48"/>
        <v>0</v>
      </c>
      <c r="C152" s="57">
        <f t="shared" si="60"/>
        <v>180</v>
      </c>
      <c r="F152" s="59">
        <f>IF(C152&lt;C$6,0,VLOOKUP(C152,index!$A:$M,3,0))</f>
        <v>192</v>
      </c>
      <c r="G152" s="57" t="str">
        <f t="shared" si="49"/>
        <v/>
      </c>
      <c r="H152" s="58" t="str">
        <f>IF(G152="I",$K152,IF(G152="II",$K152-SUM(H$8:H151),IF(G152="III",$K152-SUM(H$8:H151),IF(G152="IV",$K152-SUM(H$8:H151),IF(G152="V",1-SUM(H$8:H151)," ")))))</f>
        <v xml:space="preserve"> </v>
      </c>
      <c r="I152" s="66" t="str">
        <f t="shared" si="50"/>
        <v/>
      </c>
      <c r="J152" s="61" t="str">
        <f>IF(I152="A",$K152,IF(I152="B",$K152-SUM(J$8:J151),IF(I152="C",$K152-SUM(J$8:J151),IF(I152="D",$K152-SUM(J$8:J151),IF(I152="E",1-SUM(J$8:J151)," ")))))</f>
        <v xml:space="preserve"> </v>
      </c>
      <c r="K152" s="58">
        <f>IF(C$4=0,0,(SUM(D$8:D152)/C$4))</f>
        <v>0</v>
      </c>
      <c r="L152" s="62" t="str">
        <f t="shared" si="46"/>
        <v xml:space="preserve"> </v>
      </c>
      <c r="M152" s="58" t="str">
        <f>IF(U152=2,K152,IF(W152=2,K152-SUM(M$8:M151),IF(X152=2,K152-SUM(M$8:M151),IF(X151=2,1-SUM(M$8:M151)," "))))</f>
        <v xml:space="preserve"> </v>
      </c>
      <c r="N152" s="58" t="str">
        <f t="shared" si="51"/>
        <v xml:space="preserve"> </v>
      </c>
      <c r="P152" s="58" t="str">
        <f>IF(O152="Plus",$K152,IF(O152="Basis",$K152-SUM(P$8:P151),IF(O152="Breedte",$K152-SUM(P$8:P151),IF(O151="Breedte",1-SUM(P$8:P151)," "))))</f>
        <v xml:space="preserve"> </v>
      </c>
      <c r="Q152" s="56" t="str">
        <f t="shared" si="66"/>
        <v/>
      </c>
      <c r="R152" s="196">
        <f t="shared" si="52"/>
        <v>192</v>
      </c>
      <c r="S152" s="1">
        <f t="shared" si="61"/>
        <v>180</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180</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4">
        <f t="shared" si="47"/>
        <v>0</v>
      </c>
      <c r="B153" s="64">
        <f t="shared" si="48"/>
        <v>0</v>
      </c>
      <c r="C153" s="57">
        <f t="shared" si="60"/>
        <v>179</v>
      </c>
      <c r="F153" s="59">
        <f>IF(C153&lt;C$6,0,VLOOKUP(C153,index!$A:$M,3,0))</f>
        <v>192</v>
      </c>
      <c r="G153" s="57" t="str">
        <f t="shared" si="49"/>
        <v/>
      </c>
      <c r="H153" s="58" t="str">
        <f>IF(G153="I",$K153,IF(G153="II",$K153-SUM(H$8:H152),IF(G153="III",$K153-SUM(H$8:H152),IF(G153="IV",$K153-SUM(H$8:H152),IF(G153="V",1-SUM(H$8:H152)," ")))))</f>
        <v xml:space="preserve"> </v>
      </c>
      <c r="I153" s="66" t="str">
        <f t="shared" si="50"/>
        <v/>
      </c>
      <c r="J153" s="61" t="str">
        <f>IF(I153="A",$K153,IF(I153="B",$K153-SUM(J$8:J152),IF(I153="C",$K153-SUM(J$8:J152),IF(I153="D",$K153-SUM(J$8:J152),IF(I153="E",1-SUM(J$8:J152)," ")))))</f>
        <v xml:space="preserve"> </v>
      </c>
      <c r="K153" s="58">
        <f>IF(C$4=0,0,(SUM(D$8:D153)/C$4))</f>
        <v>0</v>
      </c>
      <c r="L153" s="62" t="str">
        <f t="shared" si="46"/>
        <v xml:space="preserve"> </v>
      </c>
      <c r="M153" s="58" t="str">
        <f>IF(U153=2,K153,IF(W153=2,K153-SUM(M$8:M152),IF(X153=2,K153-SUM(M$8:M152),IF(X152=2,1-SUM(M$8:M152)," "))))</f>
        <v xml:space="preserve"> </v>
      </c>
      <c r="N153" s="58" t="str">
        <f t="shared" si="51"/>
        <v xml:space="preserve"> </v>
      </c>
      <c r="P153" s="58" t="str">
        <f>IF(O153="Plus",$K153,IF(O153="Basis",$K153-SUM(P$8:P152),IF(O153="Breedte",$K153-SUM(P$8:P152),IF(O152="Breedte",1-SUM(P$8:P152)," "))))</f>
        <v xml:space="preserve"> </v>
      </c>
      <c r="Q153" s="56" t="str">
        <f t="shared" si="66"/>
        <v/>
      </c>
      <c r="R153" s="196">
        <f t="shared" si="52"/>
        <v>192</v>
      </c>
      <c r="S153" s="1">
        <f t="shared" si="61"/>
        <v>179</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179</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4">
        <f t="shared" si="47"/>
        <v>0</v>
      </c>
      <c r="B154" s="64">
        <f t="shared" si="48"/>
        <v>0</v>
      </c>
      <c r="C154" s="57">
        <f t="shared" si="60"/>
        <v>178</v>
      </c>
      <c r="F154" s="59">
        <f>IF(C154&lt;C$6,0,VLOOKUP(C154,index!$A:$M,3,0))</f>
        <v>192</v>
      </c>
      <c r="G154" s="57" t="str">
        <f t="shared" si="49"/>
        <v/>
      </c>
      <c r="H154" s="58" t="str">
        <f>IF(G154="I",$K154,IF(G154="II",$K154-SUM(H$8:H153),IF(G154="III",$K154-SUM(H$8:H153),IF(G154="IV",$K154-SUM(H$8:H153),IF(G154="V",1-SUM(H$8:H153)," ")))))</f>
        <v xml:space="preserve"> </v>
      </c>
      <c r="I154" s="66" t="str">
        <f t="shared" si="50"/>
        <v/>
      </c>
      <c r="J154" s="61" t="str">
        <f>IF(I154="A",$K154,IF(I154="B",$K154-SUM(J$8:J153),IF(I154="C",$K154-SUM(J$8:J153),IF(I154="D",$K154-SUM(J$8:J153),IF(I154="E",1-SUM(J$8:J153)," ")))))</f>
        <v xml:space="preserve"> </v>
      </c>
      <c r="K154" s="58">
        <f>IF(C$4=0,0,(SUM(D$8:D154)/C$4))</f>
        <v>0</v>
      </c>
      <c r="L154" s="62" t="str">
        <f t="shared" si="46"/>
        <v xml:space="preserve"> </v>
      </c>
      <c r="M154" s="58" t="str">
        <f>IF(U154=2,K154,IF(W154=2,K154-SUM(M$8:M153),IF(X154=2,K154-SUM(M$8:M153),IF(X153=2,1-SUM(M$8:M153)," "))))</f>
        <v xml:space="preserve"> </v>
      </c>
      <c r="N154" s="58" t="str">
        <f t="shared" si="51"/>
        <v xml:space="preserve"> </v>
      </c>
      <c r="P154" s="58" t="str">
        <f>IF(O154="Plus",$K154,IF(O154="Basis",$K154-SUM(P$8:P153),IF(O154="Breedte",$K154-SUM(P$8:P153),IF(O153="Breedte",1-SUM(P$8:P153)," "))))</f>
        <v xml:space="preserve"> </v>
      </c>
      <c r="Q154" s="56" t="str">
        <f t="shared" si="66"/>
        <v/>
      </c>
      <c r="R154" s="196">
        <f t="shared" si="52"/>
        <v>192</v>
      </c>
      <c r="S154" s="1">
        <f t="shared" si="61"/>
        <v>178</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178</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4">
        <f t="shared" si="47"/>
        <v>0</v>
      </c>
      <c r="B155" s="64">
        <f t="shared" si="48"/>
        <v>0</v>
      </c>
      <c r="C155" s="57">
        <f t="shared" si="60"/>
        <v>177</v>
      </c>
      <c r="F155" s="59">
        <f>IF(C155&lt;C$6,0,VLOOKUP(C155,index!$A:$M,3,0))</f>
        <v>191</v>
      </c>
      <c r="G155" s="57" t="str">
        <f t="shared" si="49"/>
        <v/>
      </c>
      <c r="H155" s="58" t="str">
        <f>IF(G155="I",$K155,IF(G155="II",$K155-SUM(H$8:H154),IF(G155="III",$K155-SUM(H$8:H154),IF(G155="IV",$K155-SUM(H$8:H154),IF(G155="V",1-SUM(H$8:H154)," ")))))</f>
        <v xml:space="preserve"> </v>
      </c>
      <c r="I155" s="66" t="str">
        <f t="shared" si="50"/>
        <v/>
      </c>
      <c r="J155" s="61" t="str">
        <f>IF(I155="A",$K155,IF(I155="B",$K155-SUM(J$8:J154),IF(I155="C",$K155-SUM(J$8:J154),IF(I155="D",$K155-SUM(J$8:J154),IF(I155="E",1-SUM(J$8:J154)," ")))))</f>
        <v xml:space="preserve"> </v>
      </c>
      <c r="K155" s="58">
        <f>IF(C$4=0,0,(SUM(D$8:D155)/C$4))</f>
        <v>0</v>
      </c>
      <c r="L155" s="62" t="str">
        <f t="shared" si="46"/>
        <v xml:space="preserve"> </v>
      </c>
      <c r="M155" s="58" t="str">
        <f>IF(U155=2,K155,IF(W155=2,K155-SUM(M$8:M154),IF(X155=2,K155-SUM(M$8:M154),IF(X154=2,1-SUM(M$8:M154)," "))))</f>
        <v xml:space="preserve"> </v>
      </c>
      <c r="N155" s="58" t="str">
        <f t="shared" si="51"/>
        <v xml:space="preserve"> </v>
      </c>
      <c r="P155" s="58" t="str">
        <f>IF(O155="Plus",$K155,IF(O155="Basis",$K155-SUM(P$8:P154),IF(O155="Breedte",$K155-SUM(P$8:P154),IF(O154="Breedte",1-SUM(P$8:P154)," "))))</f>
        <v xml:space="preserve"> </v>
      </c>
      <c r="Q155" s="56" t="str">
        <f t="shared" si="66"/>
        <v/>
      </c>
      <c r="R155" s="196">
        <f t="shared" si="52"/>
        <v>191</v>
      </c>
      <c r="S155" s="1">
        <f t="shared" si="61"/>
        <v>177</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177</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4">
        <f t="shared" si="47"/>
        <v>0</v>
      </c>
      <c r="B156" s="64">
        <f t="shared" si="48"/>
        <v>0</v>
      </c>
      <c r="C156" s="57">
        <f t="shared" si="60"/>
        <v>176</v>
      </c>
      <c r="F156" s="59">
        <f>IF(C156&lt;C$6,0,VLOOKUP(C156,index!$A:$M,3,0))</f>
        <v>191</v>
      </c>
      <c r="G156" s="57" t="str">
        <f t="shared" si="49"/>
        <v/>
      </c>
      <c r="H156" s="58" t="str">
        <f>IF(G156="I",$K156,IF(G156="II",$K156-SUM(H$8:H155),IF(G156="III",$K156-SUM(H$8:H155),IF(G156="IV",$K156-SUM(H$8:H155),IF(G156="V",1-SUM(H$8:H155)," ")))))</f>
        <v xml:space="preserve"> </v>
      </c>
      <c r="I156" s="66" t="str">
        <f t="shared" si="50"/>
        <v/>
      </c>
      <c r="J156" s="61" t="str">
        <f>IF(I156="A",$K156,IF(I156="B",$K156-SUM(J$8:J155),IF(I156="C",$K156-SUM(J$8:J155),IF(I156="D",$K156-SUM(J$8:J155),IF(I156="E",1-SUM(J$8:J155)," ")))))</f>
        <v xml:space="preserve"> </v>
      </c>
      <c r="K156" s="58">
        <f>IF(C$4=0,0,(SUM(D$8:D156)/C$4))</f>
        <v>0</v>
      </c>
      <c r="L156" s="62" t="str">
        <f t="shared" si="46"/>
        <v xml:space="preserve"> </v>
      </c>
      <c r="M156" s="58" t="str">
        <f>IF(U156=2,K156,IF(W156=2,K156-SUM(M$8:M155),IF(X156=2,K156-SUM(M$8:M155),IF(X155=2,1-SUM(M$8:M155)," "))))</f>
        <v xml:space="preserve"> </v>
      </c>
      <c r="N156" s="58" t="str">
        <f t="shared" si="51"/>
        <v xml:space="preserve"> </v>
      </c>
      <c r="P156" s="58" t="str">
        <f>IF(O156="Plus",$K156,IF(O156="Basis",$K156-SUM(P$8:P155),IF(O156="Breedte",$K156-SUM(P$8:P155),IF(O155="Breedte",1-SUM(P$8:P155)," "))))</f>
        <v xml:space="preserve"> </v>
      </c>
      <c r="Q156" s="56" t="str">
        <f t="shared" si="66"/>
        <v/>
      </c>
      <c r="R156" s="196">
        <f t="shared" si="52"/>
        <v>191</v>
      </c>
      <c r="S156" s="1">
        <f t="shared" si="61"/>
        <v>176</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176</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4">
        <f t="shared" si="47"/>
        <v>0</v>
      </c>
      <c r="B157" s="64">
        <f t="shared" si="48"/>
        <v>0</v>
      </c>
      <c r="C157" s="57">
        <f t="shared" si="60"/>
        <v>175</v>
      </c>
      <c r="F157" s="59">
        <f>IF(C157&lt;C$6,0,VLOOKUP(C157,index!$A:$M,3,0))</f>
        <v>191</v>
      </c>
      <c r="G157" s="57" t="str">
        <f t="shared" si="49"/>
        <v/>
      </c>
      <c r="H157" s="58" t="str">
        <f>IF(G157="I",$K157,IF(G157="II",$K157-SUM(H$8:H156),IF(G157="III",$K157-SUM(H$8:H156),IF(G157="IV",$K157-SUM(H$8:H156),IF(G157="V",1-SUM(H$8:H156)," ")))))</f>
        <v xml:space="preserve"> </v>
      </c>
      <c r="I157" s="66" t="str">
        <f t="shared" si="50"/>
        <v/>
      </c>
      <c r="J157" s="61" t="str">
        <f>IF(I157="A",$K157,IF(I157="B",$K157-SUM(J$8:J156),IF(I157="C",$K157-SUM(J$8:J156),IF(I157="D",$K157-SUM(J$8:J156),IF(I157="E",1-SUM(J$8:J156)," ")))))</f>
        <v xml:space="preserve"> </v>
      </c>
      <c r="K157" s="58">
        <f>IF(C$4=0,0,(SUM(D$8:D157)/C$4))</f>
        <v>0</v>
      </c>
      <c r="L157" s="62" t="str">
        <f t="shared" si="46"/>
        <v xml:space="preserve"> </v>
      </c>
      <c r="M157" s="58" t="str">
        <f>IF(U157=2,K157,IF(W157=2,K157-SUM(M$8:M156),IF(X157=2,K157-SUM(M$8:M156),IF(X156=2,1-SUM(M$8:M156)," "))))</f>
        <v xml:space="preserve"> </v>
      </c>
      <c r="N157" s="58" t="str">
        <f t="shared" si="51"/>
        <v xml:space="preserve"> </v>
      </c>
      <c r="P157" s="58" t="str">
        <f>IF(O157="Plus",$K157,IF(O157="Basis",$K157-SUM(P$8:P156),IF(O157="Breedte",$K157-SUM(P$8:P156),IF(O156="Breedte",1-SUM(P$8:P156)," "))))</f>
        <v xml:space="preserve"> </v>
      </c>
      <c r="Q157" s="56" t="str">
        <f t="shared" si="66"/>
        <v/>
      </c>
      <c r="R157" s="196">
        <f t="shared" si="52"/>
        <v>191</v>
      </c>
      <c r="S157" s="1">
        <f t="shared" si="61"/>
        <v>175</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175</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4">
        <f t="shared" si="47"/>
        <v>0</v>
      </c>
      <c r="B158" s="64">
        <f t="shared" si="48"/>
        <v>0</v>
      </c>
      <c r="C158" s="57">
        <f t="shared" si="60"/>
        <v>174</v>
      </c>
      <c r="F158" s="59">
        <f>IF(C158&lt;C$6,0,VLOOKUP(C158,index!$A:$M,3,0))</f>
        <v>190</v>
      </c>
      <c r="G158" s="57" t="str">
        <f t="shared" si="49"/>
        <v/>
      </c>
      <c r="H158" s="58" t="str">
        <f>IF(G158="I",$K158,IF(G158="II",$K158-SUM(H$8:H157),IF(G158="III",$K158-SUM(H$8:H157),IF(G158="IV",$K158-SUM(H$8:H157),IF(G158="V",1-SUM(H$8:H157)," ")))))</f>
        <v xml:space="preserve"> </v>
      </c>
      <c r="I158" s="66" t="str">
        <f t="shared" si="50"/>
        <v/>
      </c>
      <c r="J158" s="61" t="str">
        <f>IF(I158="A",$K158,IF(I158="B",$K158-SUM(J$8:J157),IF(I158="C",$K158-SUM(J$8:J157),IF(I158="D",$K158-SUM(J$8:J157),IF(I158="E",1-SUM(J$8:J157)," ")))))</f>
        <v xml:space="preserve"> </v>
      </c>
      <c r="K158" s="58">
        <f>IF(C$4=0,0,(SUM(D$8:D158)/C$4))</f>
        <v>0</v>
      </c>
      <c r="L158" s="62" t="str">
        <f t="shared" si="46"/>
        <v xml:space="preserve"> </v>
      </c>
      <c r="M158" s="58" t="str">
        <f>IF(U158=2,K158,IF(W158=2,K158-SUM(M$8:M157),IF(X158=2,K158-SUM(M$8:M157),IF(X157=2,1-SUM(M$8:M157)," "))))</f>
        <v xml:space="preserve"> </v>
      </c>
      <c r="N158" s="58" t="str">
        <f t="shared" si="51"/>
        <v xml:space="preserve"> </v>
      </c>
      <c r="P158" s="58" t="str">
        <f>IF(O158="Plus",$K158,IF(O158="Basis",$K158-SUM(P$8:P157),IF(O158="Breedte",$K158-SUM(P$8:P157),IF(O157="Breedte",1-SUM(P$8:P157)," "))))</f>
        <v xml:space="preserve"> </v>
      </c>
      <c r="Q158" s="56" t="str">
        <f t="shared" si="66"/>
        <v/>
      </c>
      <c r="R158" s="196">
        <f t="shared" si="52"/>
        <v>190</v>
      </c>
      <c r="S158" s="1">
        <f t="shared" si="61"/>
        <v>174</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174</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4">
        <f t="shared" si="47"/>
        <v>25</v>
      </c>
      <c r="B159" s="64">
        <f t="shared" si="48"/>
        <v>0</v>
      </c>
      <c r="C159" s="57">
        <f t="shared" si="60"/>
        <v>173</v>
      </c>
      <c r="F159" s="59">
        <f>IF(C159&lt;C$6,0,VLOOKUP(C159,index!$A:$M,3,0))</f>
        <v>190</v>
      </c>
      <c r="G159" s="57" t="str">
        <f t="shared" si="49"/>
        <v/>
      </c>
      <c r="H159" s="58" t="str">
        <f>IF(G159="I",$K159,IF(G159="II",$K159-SUM(H$8:H158),IF(G159="III",$K159-SUM(H$8:H158),IF(G159="IV",$K159-SUM(H$8:H158),IF(G159="V",1-SUM(H$8:H158)," ")))))</f>
        <v xml:space="preserve"> </v>
      </c>
      <c r="I159" s="66" t="str">
        <f t="shared" si="50"/>
        <v>C</v>
      </c>
      <c r="J159" s="61">
        <f>IF(I159="A",$K159,IF(I159="B",$K159-SUM(J$8:J158),IF(I159="C",$K159-SUM(J$8:J158),IF(I159="D",$K159-SUM(J$8:J158),IF(I159="E",1-SUM(J$8:J158)," ")))))</f>
        <v>0</v>
      </c>
      <c r="K159" s="58">
        <f>IF(C$4=0,0,(SUM(D$8:D159)/C$4))</f>
        <v>0</v>
      </c>
      <c r="L159" s="62" t="str">
        <f t="shared" si="46"/>
        <v xml:space="preserve"> </v>
      </c>
      <c r="M159" s="58" t="str">
        <f>IF(U159=2,K159,IF(W159=2,K159-SUM(M$8:M158),IF(X159=2,K159-SUM(M$8:M158),IF(X158=2,1-SUM(M$8:M158)," "))))</f>
        <v xml:space="preserve"> </v>
      </c>
      <c r="N159" s="58" t="str">
        <f t="shared" si="51"/>
        <v xml:space="preserve"> </v>
      </c>
      <c r="P159" s="58" t="str">
        <f>IF(O159="Plus",$K159,IF(O159="Basis",$K159-SUM(P$8:P158),IF(O159="Breedte",$K159-SUM(P$8:P158),IF(O158="Breedte",1-SUM(P$8:P158)," "))))</f>
        <v xml:space="preserve"> </v>
      </c>
      <c r="Q159" s="56" t="str">
        <f t="shared" si="66"/>
        <v/>
      </c>
      <c r="R159" s="196">
        <f t="shared" si="52"/>
        <v>190</v>
      </c>
      <c r="S159" s="1">
        <f t="shared" si="61"/>
        <v>173</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173</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4">
        <f t="shared" si="47"/>
        <v>0</v>
      </c>
      <c r="B160" s="64">
        <f t="shared" si="48"/>
        <v>0</v>
      </c>
      <c r="C160" s="57">
        <f t="shared" si="60"/>
        <v>172</v>
      </c>
      <c r="F160" s="59">
        <f>IF(C160&lt;C$6,0,VLOOKUP(C160,index!$A:$M,3,0))</f>
        <v>189</v>
      </c>
      <c r="G160" s="57" t="str">
        <f t="shared" si="49"/>
        <v/>
      </c>
      <c r="H160" s="58" t="str">
        <f>IF(G160="I",$K160,IF(G160="II",$K160-SUM(H$8:H159),IF(G160="III",$K160-SUM(H$8:H159),IF(G160="IV",$K160-SUM(H$8:H159),IF(G160="V",1-SUM(H$8:H159)," ")))))</f>
        <v xml:space="preserve"> </v>
      </c>
      <c r="I160" s="66" t="str">
        <f t="shared" si="50"/>
        <v/>
      </c>
      <c r="J160" s="61" t="str">
        <f>IF(I160="A",$K160,IF(I160="B",$K160-SUM(J$8:J159),IF(I160="C",$K160-SUM(J$8:J159),IF(I160="D",$K160-SUM(J$8:J159),IF(I160="E",1-SUM(J$8:J159)," ")))))</f>
        <v xml:space="preserve"> </v>
      </c>
      <c r="K160" s="58">
        <f>IF(C$4=0,0,(SUM(D$8:D160)/C$4))</f>
        <v>0</v>
      </c>
      <c r="L160" s="62" t="str">
        <f t="shared" si="46"/>
        <v xml:space="preserve"> </v>
      </c>
      <c r="M160" s="58" t="str">
        <f>IF(U160=2,K160,IF(W160=2,K160-SUM(M$8:M159),IF(X160=2,K160-SUM(M$8:M159),IF(X159=2,1-SUM(M$8:M159)," "))))</f>
        <v xml:space="preserve"> </v>
      </c>
      <c r="N160" s="58" t="str">
        <f t="shared" si="51"/>
        <v xml:space="preserve"> </v>
      </c>
      <c r="P160" s="58" t="str">
        <f>IF(O160="Plus",$K160,IF(O160="Basis",$K160-SUM(P$8:P159),IF(O160="Breedte",$K160-SUM(P$8:P159),IF(O159="Breedte",1-SUM(P$8:P159)," "))))</f>
        <v xml:space="preserve"> </v>
      </c>
      <c r="Q160" s="56" t="str">
        <f t="shared" si="66"/>
        <v/>
      </c>
      <c r="R160" s="196">
        <f t="shared" si="52"/>
        <v>189</v>
      </c>
      <c r="S160" s="1">
        <f t="shared" si="61"/>
        <v>172</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172</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4">
        <f t="shared" si="47"/>
        <v>0</v>
      </c>
      <c r="B161" s="64">
        <f t="shared" si="48"/>
        <v>0</v>
      </c>
      <c r="C161" s="57">
        <f t="shared" si="60"/>
        <v>171</v>
      </c>
      <c r="F161" s="59">
        <f>IF(C161&lt;C$6,0,VLOOKUP(C161,index!$A:$M,3,0))</f>
        <v>189</v>
      </c>
      <c r="G161" s="57" t="str">
        <f t="shared" si="49"/>
        <v/>
      </c>
      <c r="H161" s="58" t="str">
        <f>IF(G161="I",$K161,IF(G161="II",$K161-SUM(H$8:H160),IF(G161="III",$K161-SUM(H$8:H160),IF(G161="IV",$K161-SUM(H$8:H160),IF(G161="V",1-SUM(H$8:H160)," ")))))</f>
        <v xml:space="preserve"> </v>
      </c>
      <c r="I161" s="66" t="str">
        <f t="shared" si="50"/>
        <v/>
      </c>
      <c r="J161" s="61" t="str">
        <f>IF(I161="A",$K161,IF(I161="B",$K161-SUM(J$8:J160),IF(I161="C",$K161-SUM(J$8:J160),IF(I161="D",$K161-SUM(J$8:J160),IF(I161="E",1-SUM(J$8:J160)," ")))))</f>
        <v xml:space="preserve"> </v>
      </c>
      <c r="K161" s="58">
        <f>IF(C$4=0,0,(SUM(D$8:D161)/C$4))</f>
        <v>0</v>
      </c>
      <c r="L161" s="62" t="str">
        <f t="shared" si="46"/>
        <v xml:space="preserve"> </v>
      </c>
      <c r="M161" s="58" t="str">
        <f>IF(U161=2,K161,IF(W161=2,K161-SUM(M$8:M160),IF(X161=2,K161-SUM(M$8:M160),IF(X160=2,1-SUM(M$8:M160)," "))))</f>
        <v xml:space="preserve"> </v>
      </c>
      <c r="N161" s="58" t="str">
        <f t="shared" si="51"/>
        <v xml:space="preserve"> </v>
      </c>
      <c r="P161" s="58" t="str">
        <f>IF(O161="Plus",$K161,IF(O161="Basis",$K161-SUM(P$8:P160),IF(O161="Breedte",$K161-SUM(P$8:P160),IF(O160="Breedte",1-SUM(P$8:P160)," "))))</f>
        <v xml:space="preserve"> </v>
      </c>
      <c r="Q161" s="56" t="str">
        <f t="shared" si="66"/>
        <v/>
      </c>
      <c r="R161" s="196">
        <f t="shared" si="52"/>
        <v>189</v>
      </c>
      <c r="S161" s="1">
        <f t="shared" si="61"/>
        <v>171</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171</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4">
        <f t="shared" si="47"/>
        <v>0</v>
      </c>
      <c r="B162" s="64">
        <f t="shared" si="48"/>
        <v>0</v>
      </c>
      <c r="C162" s="57">
        <f t="shared" si="60"/>
        <v>170</v>
      </c>
      <c r="F162" s="59">
        <f>IF(C162&lt;C$6,0,VLOOKUP(C162,index!$A:$M,3,0))</f>
        <v>189</v>
      </c>
      <c r="G162" s="57" t="str">
        <f t="shared" si="49"/>
        <v/>
      </c>
      <c r="H162" s="58" t="str">
        <f>IF(G162="I",$K162,IF(G162="II",$K162-SUM(H$8:H161),IF(G162="III",$K162-SUM(H$8:H161),IF(G162="IV",$K162-SUM(H$8:H161),IF(G162="V",1-SUM(H$8:H161)," ")))))</f>
        <v xml:space="preserve"> </v>
      </c>
      <c r="I162" s="66" t="str">
        <f t="shared" si="50"/>
        <v/>
      </c>
      <c r="J162" s="61" t="str">
        <f>IF(I162="A",$K162,IF(I162="B",$K162-SUM(J$8:J161),IF(I162="C",$K162-SUM(J$8:J161),IF(I162="D",$K162-SUM(J$8:J161),IF(I162="E",1-SUM(J$8:J161)," ")))))</f>
        <v xml:space="preserve"> </v>
      </c>
      <c r="K162" s="58">
        <f>IF(C$4=0,0,(SUM(D$8:D162)/C$4))</f>
        <v>0</v>
      </c>
      <c r="L162" s="62" t="str">
        <f t="shared" si="46"/>
        <v xml:space="preserve"> </v>
      </c>
      <c r="M162" s="58" t="str">
        <f>IF(U162=2,K162,IF(W162=2,K162-SUM(M$8:M161),IF(X162=2,K162-SUM(M$8:M161),IF(X161=2,1-SUM(M$8:M161)," "))))</f>
        <v xml:space="preserve"> </v>
      </c>
      <c r="N162" s="58" t="str">
        <f t="shared" si="51"/>
        <v xml:space="preserve"> </v>
      </c>
      <c r="P162" s="58" t="str">
        <f>IF(O162="Plus",$K162,IF(O162="Basis",$K162-SUM(P$8:P161),IF(O162="Breedte",$K162-SUM(P$8:P161),IF(O161="Breedte",1-SUM(P$8:P161)," "))))</f>
        <v xml:space="preserve"> </v>
      </c>
      <c r="Q162" s="56" t="str">
        <f t="shared" si="66"/>
        <v/>
      </c>
      <c r="R162" s="196">
        <f t="shared" si="52"/>
        <v>189</v>
      </c>
      <c r="S162" s="1">
        <f t="shared" si="61"/>
        <v>170</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170</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4">
        <f t="shared" si="47"/>
        <v>0</v>
      </c>
      <c r="B163" s="64">
        <f t="shared" si="48"/>
        <v>0</v>
      </c>
      <c r="C163" s="57">
        <f t="shared" si="60"/>
        <v>169</v>
      </c>
      <c r="F163" s="59">
        <f>IF(C163&lt;C$6,0,VLOOKUP(C163,index!$A:$M,3,0))</f>
        <v>188</v>
      </c>
      <c r="G163" s="57" t="str">
        <f t="shared" si="49"/>
        <v/>
      </c>
      <c r="H163" s="58" t="str">
        <f>IF(G163="I",$K163,IF(G163="II",$K163-SUM(H$8:H162),IF(G163="III",$K163-SUM(H$8:H162),IF(G163="IV",$K163-SUM(H$8:H162),IF(G163="V",1-SUM(H$8:H162)," ")))))</f>
        <v xml:space="preserve"> </v>
      </c>
      <c r="I163" s="66" t="str">
        <f t="shared" si="50"/>
        <v/>
      </c>
      <c r="J163" s="61" t="str">
        <f>IF(I163="A",$K163,IF(I163="B",$K163-SUM(J$8:J162),IF(I163="C",$K163-SUM(J$8:J162),IF(I163="D",$K163-SUM(J$8:J162),IF(I163="E",1-SUM(J$8:J162)," ")))))</f>
        <v xml:space="preserve"> </v>
      </c>
      <c r="K163" s="58">
        <f>IF(C$4=0,0,(SUM(D$8:D163)/C$4))</f>
        <v>0</v>
      </c>
      <c r="L163" s="62" t="str">
        <f t="shared" si="46"/>
        <v xml:space="preserve"> </v>
      </c>
      <c r="M163" s="58" t="str">
        <f>IF(U163=2,K163,IF(W163=2,K163-SUM(M$8:M162),IF(X163=2,K163-SUM(M$8:M162),IF(X162=2,1-SUM(M$8:M162)," "))))</f>
        <v xml:space="preserve"> </v>
      </c>
      <c r="N163" s="58" t="str">
        <f t="shared" si="51"/>
        <v xml:space="preserve"> </v>
      </c>
      <c r="P163" s="58" t="str">
        <f>IF(O163="Plus",$K163,IF(O163="Basis",$K163-SUM(P$8:P162),IF(O163="Breedte",$K163-SUM(P$8:P162),IF(O162="Breedte",1-SUM(P$8:P162)," "))))</f>
        <v xml:space="preserve"> </v>
      </c>
      <c r="Q163" s="56" t="str">
        <f t="shared" si="66"/>
        <v/>
      </c>
      <c r="R163" s="196">
        <f t="shared" si="52"/>
        <v>188</v>
      </c>
      <c r="S163" s="1">
        <f t="shared" si="61"/>
        <v>169</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169</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4">
        <f t="shared" si="47"/>
        <v>0</v>
      </c>
      <c r="B164" s="64">
        <f t="shared" si="48"/>
        <v>0</v>
      </c>
      <c r="C164" s="57">
        <f t="shared" si="60"/>
        <v>168</v>
      </c>
      <c r="F164" s="59">
        <f>IF(C164&lt;C$6,0,VLOOKUP(C164,index!$A:$M,3,0))</f>
        <v>188</v>
      </c>
      <c r="G164" s="57" t="str">
        <f t="shared" si="49"/>
        <v/>
      </c>
      <c r="H164" s="58" t="str">
        <f>IF(G164="I",$K164,IF(G164="II",$K164-SUM(H$8:H163),IF(G164="III",$K164-SUM(H$8:H163),IF(G164="IV",$K164-SUM(H$8:H163),IF(G164="V",1-SUM(H$8:H163)," ")))))</f>
        <v xml:space="preserve"> </v>
      </c>
      <c r="I164" s="66" t="str">
        <f t="shared" si="50"/>
        <v/>
      </c>
      <c r="J164" s="61" t="str">
        <f>IF(I164="A",$K164,IF(I164="B",$K164-SUM(J$8:J163),IF(I164="C",$K164-SUM(J$8:J163),IF(I164="D",$K164-SUM(J$8:J163),IF(I164="E",1-SUM(J$8:J163)," ")))))</f>
        <v xml:space="preserve"> </v>
      </c>
      <c r="K164" s="58">
        <f>IF(C$4=0,0,(SUM(D$8:D164)/C$4))</f>
        <v>0</v>
      </c>
      <c r="L164" s="62" t="str">
        <f t="shared" si="46"/>
        <v xml:space="preserve"> </v>
      </c>
      <c r="M164" s="58" t="str">
        <f>IF(U164=2,K164,IF(W164=2,K164-SUM(M$8:M163),IF(X164=2,K164-SUM(M$8:M163),IF(X163=2,1-SUM(M$8:M163)," "))))</f>
        <v xml:space="preserve"> </v>
      </c>
      <c r="N164" s="58" t="str">
        <f t="shared" si="51"/>
        <v xml:space="preserve"> </v>
      </c>
      <c r="P164" s="58" t="str">
        <f>IF(O164="Plus",$K164,IF(O164="Basis",$K164-SUM(P$8:P163),IF(O164="Breedte",$K164-SUM(P$8:P163),IF(O163="Breedte",1-SUM(P$8:P163)," "))))</f>
        <v xml:space="preserve"> </v>
      </c>
      <c r="Q164" s="56" t="str">
        <f t="shared" si="66"/>
        <v/>
      </c>
      <c r="R164" s="196">
        <f t="shared" si="52"/>
        <v>188</v>
      </c>
      <c r="S164" s="1">
        <f t="shared" si="61"/>
        <v>168</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168</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4">
        <f t="shared" si="47"/>
        <v>0</v>
      </c>
      <c r="B165" s="64">
        <f t="shared" si="48"/>
        <v>0</v>
      </c>
      <c r="C165" s="57">
        <f t="shared" si="60"/>
        <v>167</v>
      </c>
      <c r="F165" s="59">
        <f>IF(C165&lt;C$6,0,VLOOKUP(C165,index!$A:$M,3,0))</f>
        <v>188</v>
      </c>
      <c r="G165" s="57" t="str">
        <f t="shared" si="49"/>
        <v/>
      </c>
      <c r="H165" s="58" t="str">
        <f>IF(G165="I",$K165,IF(G165="II",$K165-SUM(H$8:H164),IF(G165="III",$K165-SUM(H$8:H164),IF(G165="IV",$K165-SUM(H$8:H164),IF(G165="V",1-SUM(H$8:H164)," ")))))</f>
        <v xml:space="preserve"> </v>
      </c>
      <c r="I165" s="66" t="str">
        <f t="shared" si="50"/>
        <v/>
      </c>
      <c r="J165" s="61" t="str">
        <f>IF(I165="A",$K165,IF(I165="B",$K165-SUM(J$8:J164),IF(I165="C",$K165-SUM(J$8:J164),IF(I165="D",$K165-SUM(J$8:J164),IF(I165="E",1-SUM(J$8:J164)," ")))))</f>
        <v xml:space="preserve"> </v>
      </c>
      <c r="K165" s="58">
        <f>IF(C$4=0,0,(SUM(D$8:D165)/C$4))</f>
        <v>0</v>
      </c>
      <c r="L165" s="62" t="str">
        <f t="shared" si="46"/>
        <v xml:space="preserve"> </v>
      </c>
      <c r="M165" s="58" t="str">
        <f>IF(U165=2,K165,IF(W165=2,K165-SUM(M$8:M164),IF(X165=2,K165-SUM(M$8:M164),IF(X164=2,1-SUM(M$8:M164)," "))))</f>
        <v xml:space="preserve"> </v>
      </c>
      <c r="N165" s="58" t="str">
        <f t="shared" si="51"/>
        <v xml:space="preserve"> </v>
      </c>
      <c r="P165" s="58" t="str">
        <f>IF(O165="Plus",$K165,IF(O165="Basis",$K165-SUM(P$8:P164),IF(O165="Breedte",$K165-SUM(P$8:P164),IF(O164="Breedte",1-SUM(P$8:P164)," "))))</f>
        <v xml:space="preserve"> </v>
      </c>
      <c r="Q165" s="56" t="str">
        <f t="shared" si="66"/>
        <v/>
      </c>
      <c r="R165" s="196">
        <f t="shared" si="52"/>
        <v>188</v>
      </c>
      <c r="S165" s="1">
        <f t="shared" si="61"/>
        <v>167</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167</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4">
        <f t="shared" si="47"/>
        <v>0</v>
      </c>
      <c r="B166" s="64">
        <f t="shared" si="48"/>
        <v>0</v>
      </c>
      <c r="C166" s="57">
        <f t="shared" si="60"/>
        <v>166</v>
      </c>
      <c r="F166" s="59">
        <f>IF(C166&lt;C$6,0,VLOOKUP(C166,index!$A:$M,3,0))</f>
        <v>187</v>
      </c>
      <c r="G166" s="57" t="str">
        <f t="shared" si="49"/>
        <v/>
      </c>
      <c r="H166" s="58" t="str">
        <f>IF(G166="I",$K166,IF(G166="II",$K166-SUM(H$8:H165),IF(G166="III",$K166-SUM(H$8:H165),IF(G166="IV",$K166-SUM(H$8:H165),IF(G166="V",1-SUM(H$8:H165)," ")))))</f>
        <v xml:space="preserve"> </v>
      </c>
      <c r="I166" s="66" t="str">
        <f t="shared" si="50"/>
        <v/>
      </c>
      <c r="J166" s="61" t="str">
        <f>IF(I166="A",$K166,IF(I166="B",$K166-SUM(J$8:J165),IF(I166="C",$K166-SUM(J$8:J165),IF(I166="D",$K166-SUM(J$8:J165),IF(I166="E",1-SUM(J$8:J165)," ")))))</f>
        <v xml:space="preserve"> </v>
      </c>
      <c r="K166" s="58">
        <f>IF(C$4=0,0,(SUM(D$8:D166)/C$4))</f>
        <v>0</v>
      </c>
      <c r="L166" s="62" t="str">
        <f t="shared" si="46"/>
        <v xml:space="preserve"> </v>
      </c>
      <c r="M166" s="58" t="str">
        <f>IF(U166=2,K166,IF(W166=2,K166-SUM(M$8:M165),IF(X166=2,K166-SUM(M$8:M165),IF(X165=2,1-SUM(M$8:M165)," "))))</f>
        <v xml:space="preserve"> </v>
      </c>
      <c r="N166" s="58" t="str">
        <f t="shared" si="51"/>
        <v xml:space="preserve"> </v>
      </c>
      <c r="P166" s="58" t="str">
        <f>IF(O166="Plus",$K166,IF(O166="Basis",$K166-SUM(P$8:P165),IF(O166="Breedte",$K166-SUM(P$8:P165),IF(O165="Breedte",1-SUM(P$8:P165)," "))))</f>
        <v xml:space="preserve"> </v>
      </c>
      <c r="Q166" s="56" t="str">
        <f t="shared" si="66"/>
        <v/>
      </c>
      <c r="R166" s="196">
        <f t="shared" si="52"/>
        <v>187</v>
      </c>
      <c r="S166" s="1">
        <f t="shared" si="61"/>
        <v>166</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166</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4">
        <f t="shared" si="47"/>
        <v>0</v>
      </c>
      <c r="B167" s="64">
        <f t="shared" si="48"/>
        <v>20</v>
      </c>
      <c r="C167" s="57">
        <f t="shared" si="60"/>
        <v>165</v>
      </c>
      <c r="F167" s="59">
        <f>IF(C167&lt;C$6,0,VLOOKUP(C167,index!$A:$M,3,0))</f>
        <v>187</v>
      </c>
      <c r="G167" s="57" t="str">
        <f t="shared" si="49"/>
        <v>IV</v>
      </c>
      <c r="H167" s="58">
        <f>IF(G167="I",$K167,IF(G167="II",$K167-SUM(H$8:H166),IF(G167="III",$K167-SUM(H$8:H166),IF(G167="IV",$K167-SUM(H$8:H166),IF(G167="V",1-SUM(H$8:H166)," ")))))</f>
        <v>0</v>
      </c>
      <c r="I167" s="66" t="str">
        <f t="shared" si="50"/>
        <v/>
      </c>
      <c r="J167" s="61" t="str">
        <f>IF(I167="A",$K167,IF(I167="B",$K167-SUM(J$8:J166),IF(I167="C",$K167-SUM(J$8:J166),IF(I167="D",$K167-SUM(J$8:J166),IF(I167="E",1-SUM(J$8:J166)," ")))))</f>
        <v xml:space="preserve"> </v>
      </c>
      <c r="K167" s="58">
        <f>IF(C$4=0,0,(SUM(D$8:D167)/C$4))</f>
        <v>0</v>
      </c>
      <c r="L167" s="62" t="str">
        <f t="shared" si="46"/>
        <v xml:space="preserve"> </v>
      </c>
      <c r="M167" s="58" t="str">
        <f>IF(U167=2,K167,IF(W167=2,K167-SUM(M$8:M166),IF(X167=2,K167-SUM(M$8:M166),IF(X166=2,1-SUM(M$8:M166)," "))))</f>
        <v xml:space="preserve"> </v>
      </c>
      <c r="N167" s="58" t="str">
        <f t="shared" si="51"/>
        <v xml:space="preserve"> </v>
      </c>
      <c r="P167" s="58" t="str">
        <f>IF(O167="Plus",$K167,IF(O167="Basis",$K167-SUM(P$8:P166),IF(O167="Breedte",$K167-SUM(P$8:P166),IF(O166="Breedte",1-SUM(P$8:P166)," "))))</f>
        <v xml:space="preserve"> </v>
      </c>
      <c r="Q167" s="56" t="str">
        <f t="shared" si="66"/>
        <v/>
      </c>
      <c r="R167" s="196">
        <f t="shared" si="52"/>
        <v>187</v>
      </c>
      <c r="S167" s="1">
        <f t="shared" si="61"/>
        <v>165</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165</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4">
        <f t="shared" si="47"/>
        <v>0</v>
      </c>
      <c r="B168" s="64">
        <f t="shared" si="48"/>
        <v>0</v>
      </c>
      <c r="C168" s="57">
        <f t="shared" si="60"/>
        <v>164</v>
      </c>
      <c r="F168" s="59">
        <f>IF(C168&lt;C$6,0,VLOOKUP(C168,index!$A:$M,3,0))</f>
        <v>186</v>
      </c>
      <c r="G168" s="57" t="str">
        <f t="shared" si="49"/>
        <v/>
      </c>
      <c r="H168" s="58" t="str">
        <f>IF(G168="I",$K168,IF(G168="II",$K168-SUM(H$8:H167),IF(G168="III",$K168-SUM(H$8:H167),IF(G168="IV",$K168-SUM(H$8:H167),IF(G168="V",1-SUM(H$8:H167)," ")))))</f>
        <v xml:space="preserve"> </v>
      </c>
      <c r="I168" s="66" t="str">
        <f t="shared" si="50"/>
        <v/>
      </c>
      <c r="J168" s="61" t="str">
        <f>IF(I168="A",$K168,IF(I168="B",$K168-SUM(J$8:J167),IF(I168="C",$K168-SUM(J$8:J167),IF(I168="D",$K168-SUM(J$8:J167),IF(I168="E",1-SUM(J$8:J167)," ")))))</f>
        <v xml:space="preserve"> </v>
      </c>
      <c r="K168" s="58">
        <f>IF(C$4=0,0,(SUM(D$8:D168)/C$4))</f>
        <v>0</v>
      </c>
      <c r="L168" s="62" t="str">
        <f t="shared" si="46"/>
        <v xml:space="preserve"> </v>
      </c>
      <c r="M168" s="58" t="str">
        <f>IF(U168=2,K168,IF(W168=2,K168-SUM(M$8:M167),IF(X168=2,K168-SUM(M$8:M167),IF(X167=2,1-SUM(M$8:M167)," "))))</f>
        <v xml:space="preserve"> </v>
      </c>
      <c r="N168" s="58" t="str">
        <f t="shared" si="51"/>
        <v xml:space="preserve"> </v>
      </c>
      <c r="P168" s="58" t="str">
        <f>IF(O168="Plus",$K168,IF(O168="Basis",$K168-SUM(P$8:P167),IF(O168="Breedte",$K168-SUM(P$8:P167),IF(O167="Breedte",1-SUM(P$8:P167)," "))))</f>
        <v xml:space="preserve"> </v>
      </c>
      <c r="Q168" s="56" t="str">
        <f t="shared" si="66"/>
        <v/>
      </c>
      <c r="R168" s="196">
        <f t="shared" si="52"/>
        <v>186</v>
      </c>
      <c r="S168" s="1">
        <f t="shared" si="61"/>
        <v>164</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164</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4">
        <f t="shared" si="47"/>
        <v>0</v>
      </c>
      <c r="B169" s="64">
        <f t="shared" si="48"/>
        <v>0</v>
      </c>
      <c r="C169" s="57">
        <f t="shared" si="60"/>
        <v>163</v>
      </c>
      <c r="F169" s="59">
        <f>IF(C169&lt;C$6,0,VLOOKUP(C169,index!$A:$M,3,0))</f>
        <v>186</v>
      </c>
      <c r="G169" s="57" t="str">
        <f t="shared" si="49"/>
        <v/>
      </c>
      <c r="H169" s="58" t="str">
        <f>IF(G169="I",$K169,IF(G169="II",$K169-SUM(H$8:H168),IF(G169="III",$K169-SUM(H$8:H168),IF(G169="IV",$K169-SUM(H$8:H168),IF(G169="V",1-SUM(H$8:H168)," ")))))</f>
        <v xml:space="preserve"> </v>
      </c>
      <c r="I169" s="66" t="str">
        <f t="shared" si="50"/>
        <v/>
      </c>
      <c r="J169" s="61" t="str">
        <f>IF(I169="A",$K169,IF(I169="B",$K169-SUM(J$8:J168),IF(I169="C",$K169-SUM(J$8:J168),IF(I169="D",$K169-SUM(J$8:J168),IF(I169="E",1-SUM(J$8:J168)," ")))))</f>
        <v xml:space="preserve"> </v>
      </c>
      <c r="K169" s="58">
        <f>IF(C$4=0,0,(SUM(D$8:D169)/C$4))</f>
        <v>0</v>
      </c>
      <c r="L169" s="62" t="str">
        <f t="shared" si="46"/>
        <v xml:space="preserve"> </v>
      </c>
      <c r="M169" s="58" t="str">
        <f>IF(U169=2,K169,IF(W169=2,K169-SUM(M$8:M168),IF(X169=2,K169-SUM(M$8:M168),IF(X168=2,1-SUM(M$8:M168)," "))))</f>
        <v xml:space="preserve"> </v>
      </c>
      <c r="N169" s="58" t="str">
        <f t="shared" si="51"/>
        <v xml:space="preserve"> </v>
      </c>
      <c r="P169" s="58" t="str">
        <f>IF(O169="Plus",$K169,IF(O169="Basis",$K169-SUM(P$8:P168),IF(O169="Breedte",$K169-SUM(P$8:P168),IF(O168="Breedte",1-SUM(P$8:P168)," "))))</f>
        <v xml:space="preserve"> </v>
      </c>
      <c r="Q169" s="56" t="str">
        <f t="shared" si="66"/>
        <v/>
      </c>
      <c r="R169" s="196">
        <f t="shared" si="52"/>
        <v>186</v>
      </c>
      <c r="S169" s="1">
        <f t="shared" si="61"/>
        <v>163</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163</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4">
        <f t="shared" si="47"/>
        <v>0</v>
      </c>
      <c r="B170" s="64">
        <f t="shared" si="48"/>
        <v>0</v>
      </c>
      <c r="C170" s="57">
        <f t="shared" si="60"/>
        <v>162</v>
      </c>
      <c r="F170" s="59">
        <f>IF(C170&lt;C$6,0,VLOOKUP(C170,index!$A:$M,3,0))</f>
        <v>186</v>
      </c>
      <c r="G170" s="57" t="str">
        <f t="shared" si="49"/>
        <v/>
      </c>
      <c r="H170" s="58" t="str">
        <f>IF(G170="I",$K170,IF(G170="II",$K170-SUM(H$8:H169),IF(G170="III",$K170-SUM(H$8:H169),IF(G170="IV",$K170-SUM(H$8:H169),IF(G170="V",1-SUM(H$8:H169)," ")))))</f>
        <v xml:space="preserve"> </v>
      </c>
      <c r="I170" s="66" t="str">
        <f t="shared" si="50"/>
        <v/>
      </c>
      <c r="J170" s="61" t="str">
        <f>IF(I170="A",$K170,IF(I170="B",$K170-SUM(J$8:J169),IF(I170="C",$K170-SUM(J$8:J169),IF(I170="D",$K170-SUM(J$8:J169),IF(I170="E",1-SUM(J$8:J169)," ")))))</f>
        <v xml:space="preserve"> </v>
      </c>
      <c r="K170" s="58">
        <f>IF(C$4=0,0,(SUM(D$8:D170)/C$4))</f>
        <v>0</v>
      </c>
      <c r="L170" s="62" t="str">
        <f t="shared" si="46"/>
        <v xml:space="preserve"> </v>
      </c>
      <c r="M170" s="58" t="str">
        <f>IF(U170=2,K170,IF(W170=2,K170-SUM(M$8:M169),IF(X170=2,K170-SUM(M$8:M169),IF(X169=2,1-SUM(M$8:M169)," "))))</f>
        <v xml:space="preserve"> </v>
      </c>
      <c r="N170" s="58" t="str">
        <f t="shared" si="51"/>
        <v xml:space="preserve"> </v>
      </c>
      <c r="P170" s="58" t="str">
        <f>IF(O170="Plus",$K170,IF(O170="Basis",$K170-SUM(P$8:P169),IF(O170="Breedte",$K170-SUM(P$8:P169),IF(O169="Breedte",1-SUM(P$8:P169)," "))))</f>
        <v xml:space="preserve"> </v>
      </c>
      <c r="Q170" s="56" t="str">
        <f t="shared" si="66"/>
        <v/>
      </c>
      <c r="R170" s="196">
        <f t="shared" si="52"/>
        <v>186</v>
      </c>
      <c r="S170" s="1">
        <f t="shared" si="61"/>
        <v>162</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162</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4">
        <f t="shared" si="47"/>
        <v>0</v>
      </c>
      <c r="B171" s="64">
        <f t="shared" si="48"/>
        <v>0</v>
      </c>
      <c r="C171" s="57">
        <f t="shared" si="60"/>
        <v>161</v>
      </c>
      <c r="F171" s="59">
        <f>IF(C171&lt;C$6,0,VLOOKUP(C171,index!$A:$M,3,0))</f>
        <v>185</v>
      </c>
      <c r="G171" s="57" t="str">
        <f t="shared" si="49"/>
        <v/>
      </c>
      <c r="H171" s="58" t="str">
        <f>IF(G171="I",$K171,IF(G171="II",$K171-SUM(H$8:H170),IF(G171="III",$K171-SUM(H$8:H170),IF(G171="IV",$K171-SUM(H$8:H170),IF(G171="V",1-SUM(H$8:H170)," ")))))</f>
        <v xml:space="preserve"> </v>
      </c>
      <c r="I171" s="66" t="str">
        <f t="shared" si="50"/>
        <v/>
      </c>
      <c r="J171" s="61" t="str">
        <f>IF(I171="A",$K171,IF(I171="B",$K171-SUM(J$8:J170),IF(I171="C",$K171-SUM(J$8:J170),IF(I171="D",$K171-SUM(J$8:J170),IF(I171="E",1-SUM(J$8:J170)," ")))))</f>
        <v xml:space="preserve"> </v>
      </c>
      <c r="K171" s="58">
        <f>IF(C$4=0,0,(SUM(D$8:D171)/C$4))</f>
        <v>0</v>
      </c>
      <c r="L171" s="62" t="str">
        <f t="shared" si="46"/>
        <v xml:space="preserve"> </v>
      </c>
      <c r="M171" s="58" t="str">
        <f>IF(U171=2,K171,IF(W171=2,K171-SUM(M$8:M170),IF(X171=2,K171-SUM(M$8:M170),IF(X170=2,1-SUM(M$8:M170)," "))))</f>
        <v xml:space="preserve"> </v>
      </c>
      <c r="N171" s="58" t="str">
        <f t="shared" si="51"/>
        <v xml:space="preserve"> </v>
      </c>
      <c r="P171" s="58" t="str">
        <f>IF(O171="Plus",$K171,IF(O171="Basis",$K171-SUM(P$8:P170),IF(O171="Breedte",$K171-SUM(P$8:P170),IF(O170="Breedte",1-SUM(P$8:P170)," "))))</f>
        <v xml:space="preserve"> </v>
      </c>
      <c r="Q171" s="56" t="str">
        <f t="shared" si="66"/>
        <v/>
      </c>
      <c r="R171" s="196">
        <f t="shared" si="52"/>
        <v>185</v>
      </c>
      <c r="S171" s="1">
        <f t="shared" si="61"/>
        <v>161</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161</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4">
        <f t="shared" si="47"/>
        <v>0</v>
      </c>
      <c r="B172" s="64">
        <f t="shared" si="48"/>
        <v>0</v>
      </c>
      <c r="C172" s="57">
        <f t="shared" si="60"/>
        <v>160</v>
      </c>
      <c r="F172" s="59">
        <f>IF(C172&lt;C$6,0,VLOOKUP(C172,index!$A:$M,3,0))</f>
        <v>185</v>
      </c>
      <c r="G172" s="57" t="str">
        <f t="shared" si="49"/>
        <v/>
      </c>
      <c r="H172" s="58" t="str">
        <f>IF(G172="I",$K172,IF(G172="II",$K172-SUM(H$8:H171),IF(G172="III",$K172-SUM(H$8:H171),IF(G172="IV",$K172-SUM(H$8:H171),IF(G172="V",1-SUM(H$8:H171)," ")))))</f>
        <v xml:space="preserve"> </v>
      </c>
      <c r="I172" s="66" t="str">
        <f t="shared" si="50"/>
        <v/>
      </c>
      <c r="J172" s="61" t="str">
        <f>IF(I172="A",$K172,IF(I172="B",$K172-SUM(J$8:J171),IF(I172="C",$K172-SUM(J$8:J171),IF(I172="D",$K172-SUM(J$8:J171),IF(I172="E",1-SUM(J$8:J171)," ")))))</f>
        <v xml:space="preserve"> </v>
      </c>
      <c r="K172" s="58">
        <f>IF(C$4=0,0,(SUM(D$8:D172)/C$4))</f>
        <v>0</v>
      </c>
      <c r="L172" s="62" t="str">
        <f t="shared" si="46"/>
        <v xml:space="preserve"> </v>
      </c>
      <c r="M172" s="58" t="str">
        <f>IF(U172=2,K172,IF(W172=2,K172-SUM(M$8:M171),IF(X172=2,K172-SUM(M$8:M171),IF(X171=2,1-SUM(M$8:M171)," "))))</f>
        <v xml:space="preserve"> </v>
      </c>
      <c r="N172" s="58" t="str">
        <f t="shared" si="51"/>
        <v xml:space="preserve"> </v>
      </c>
      <c r="P172" s="58" t="str">
        <f>IF(O172="Plus",$K172,IF(O172="Basis",$K172-SUM(P$8:P171),IF(O172="Breedte",$K172-SUM(P$8:P171),IF(O171="Breedte",1-SUM(P$8:P171)," "))))</f>
        <v xml:space="preserve"> </v>
      </c>
      <c r="Q172" s="56" t="str">
        <f t="shared" si="66"/>
        <v/>
      </c>
      <c r="R172" s="196">
        <f t="shared" si="52"/>
        <v>185</v>
      </c>
      <c r="S172" s="1">
        <f t="shared" si="61"/>
        <v>160</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160</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4">
        <f t="shared" si="47"/>
        <v>0</v>
      </c>
      <c r="B173" s="64">
        <f t="shared" si="48"/>
        <v>0</v>
      </c>
      <c r="C173" s="57">
        <f t="shared" si="60"/>
        <v>159</v>
      </c>
      <c r="F173" s="59">
        <f>IF(C173&lt;C$6,0,VLOOKUP(C173,index!$A:$M,3,0))</f>
        <v>185</v>
      </c>
      <c r="G173" s="57" t="str">
        <f t="shared" si="49"/>
        <v/>
      </c>
      <c r="H173" s="58" t="str">
        <f>IF(G173="I",$K173,IF(G173="II",$K173-SUM(H$8:H172),IF(G173="III",$K173-SUM(H$8:H172),IF(G173="IV",$K173-SUM(H$8:H172),IF(G173="V",1-SUM(H$8:H172)," ")))))</f>
        <v xml:space="preserve"> </v>
      </c>
      <c r="I173" s="66" t="str">
        <f t="shared" si="50"/>
        <v/>
      </c>
      <c r="J173" s="61" t="str">
        <f>IF(I173="A",$K173,IF(I173="B",$K173-SUM(J$8:J172),IF(I173="C",$K173-SUM(J$8:J172),IF(I173="D",$K173-SUM(J$8:J172),IF(I173="E",1-SUM(J$8:J172)," ")))))</f>
        <v xml:space="preserve"> </v>
      </c>
      <c r="K173" s="58">
        <f>IF(C$4=0,0,(SUM(D$8:D173)/C$4))</f>
        <v>0</v>
      </c>
      <c r="L173" s="62" t="str">
        <f t="shared" si="46"/>
        <v xml:space="preserve"> </v>
      </c>
      <c r="M173" s="58" t="str">
        <f>IF(U173=2,K173,IF(W173=2,K173-SUM(M$8:M172),IF(X173=2,K173-SUM(M$8:M172),IF(X172=2,1-SUM(M$8:M172)," "))))</f>
        <v xml:space="preserve"> </v>
      </c>
      <c r="N173" s="58" t="str">
        <f t="shared" si="51"/>
        <v xml:space="preserve"> </v>
      </c>
      <c r="P173" s="58" t="str">
        <f>IF(O173="Plus",$K173,IF(O173="Basis",$K173-SUM(P$8:P172),IF(O173="Breedte",$K173-SUM(P$8:P172),IF(O172="Breedte",1-SUM(P$8:P172)," "))))</f>
        <v xml:space="preserve"> </v>
      </c>
      <c r="Q173" s="56" t="str">
        <f t="shared" si="66"/>
        <v/>
      </c>
      <c r="R173" s="196">
        <f t="shared" si="52"/>
        <v>185</v>
      </c>
      <c r="S173" s="1">
        <f t="shared" si="61"/>
        <v>159</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159</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4">
        <f t="shared" si="47"/>
        <v>0</v>
      </c>
      <c r="B174" s="64">
        <f t="shared" si="48"/>
        <v>0</v>
      </c>
      <c r="C174" s="57">
        <f t="shared" si="60"/>
        <v>158</v>
      </c>
      <c r="F174" s="59">
        <f>IF(C174&lt;C$6,0,VLOOKUP(C174,index!$A:$M,3,0))</f>
        <v>184</v>
      </c>
      <c r="G174" s="57" t="str">
        <f t="shared" si="49"/>
        <v/>
      </c>
      <c r="H174" s="58" t="str">
        <f>IF(G174="I",$K174,IF(G174="II",$K174-SUM(H$8:H173),IF(G174="III",$K174-SUM(H$8:H173),IF(G174="IV",$K174-SUM(H$8:H173),IF(G174="V",1-SUM(H$8:H173)," ")))))</f>
        <v xml:space="preserve"> </v>
      </c>
      <c r="I174" s="66" t="str">
        <f t="shared" si="50"/>
        <v/>
      </c>
      <c r="J174" s="61" t="str">
        <f>IF(I174="A",$K174,IF(I174="B",$K174-SUM(J$8:J173),IF(I174="C",$K174-SUM(J$8:J173),IF(I174="D",$K174-SUM(J$8:J173),IF(I174="E",1-SUM(J$8:J173)," ")))))</f>
        <v xml:space="preserve"> </v>
      </c>
      <c r="K174" s="58">
        <f>IF(C$4=0,0,(SUM(D$8:D174)/C$4))</f>
        <v>0</v>
      </c>
      <c r="L174" s="62" t="str">
        <f t="shared" si="46"/>
        <v xml:space="preserve"> </v>
      </c>
      <c r="M174" s="58" t="str">
        <f>IF(U174=2,K174,IF(W174=2,K174-SUM(M$8:M173),IF(X174=2,K174-SUM(M$8:M173),IF(X173=2,1-SUM(M$8:M173)," "))))</f>
        <v xml:space="preserve"> </v>
      </c>
      <c r="N174" s="58" t="str">
        <f t="shared" si="51"/>
        <v xml:space="preserve"> </v>
      </c>
      <c r="P174" s="58" t="str">
        <f>IF(O174="Plus",$K174,IF(O174="Basis",$K174-SUM(P$8:P173),IF(O174="Breedte",$K174-SUM(P$8:P173),IF(O173="Breedte",1-SUM(P$8:P173)," "))))</f>
        <v xml:space="preserve"> </v>
      </c>
      <c r="Q174" s="56" t="str">
        <f t="shared" si="66"/>
        <v/>
      </c>
      <c r="R174" s="196">
        <f t="shared" si="52"/>
        <v>184</v>
      </c>
      <c r="S174" s="1">
        <f t="shared" si="61"/>
        <v>158</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158</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4">
        <f t="shared" si="47"/>
        <v>0</v>
      </c>
      <c r="B175" s="64">
        <f t="shared" si="48"/>
        <v>0</v>
      </c>
      <c r="C175" s="57">
        <f t="shared" si="60"/>
        <v>157</v>
      </c>
      <c r="F175" s="59">
        <f>IF(C175&lt;C$6,0,VLOOKUP(C175,index!$A:$M,3,0))</f>
        <v>184</v>
      </c>
      <c r="G175" s="57" t="str">
        <f t="shared" si="49"/>
        <v/>
      </c>
      <c r="H175" s="58" t="str">
        <f>IF(G175="I",$K175,IF(G175="II",$K175-SUM(H$8:H174),IF(G175="III",$K175-SUM(H$8:H174),IF(G175="IV",$K175-SUM(H$8:H174),IF(G175="V",1-SUM(H$8:H174)," ")))))</f>
        <v xml:space="preserve"> </v>
      </c>
      <c r="I175" s="66" t="str">
        <f t="shared" si="50"/>
        <v/>
      </c>
      <c r="J175" s="61" t="str">
        <f>IF(I175="A",$K175,IF(I175="B",$K175-SUM(J$8:J174),IF(I175="C",$K175-SUM(J$8:J174),IF(I175="D",$K175-SUM(J$8:J174),IF(I175="E",1-SUM(J$8:J174)," ")))))</f>
        <v xml:space="preserve"> </v>
      </c>
      <c r="K175" s="58">
        <f>IF(C$4=0,0,(SUM(D$8:D175)/C$4))</f>
        <v>0</v>
      </c>
      <c r="L175" s="62" t="str">
        <f t="shared" si="46"/>
        <v xml:space="preserve"> </v>
      </c>
      <c r="M175" s="58" t="str">
        <f>IF(U175=2,K175,IF(W175=2,K175-SUM(M$8:M174),IF(X175=2,K175-SUM(M$8:M174),IF(X174=2,1-SUM(M$8:M174)," "))))</f>
        <v xml:space="preserve"> </v>
      </c>
      <c r="N175" s="58" t="str">
        <f t="shared" si="51"/>
        <v xml:space="preserve"> </v>
      </c>
      <c r="P175" s="58" t="str">
        <f>IF(O175="Plus",$K175,IF(O175="Basis",$K175-SUM(P$8:P174),IF(O175="Breedte",$K175-SUM(P$8:P174),IF(O174="Breedte",1-SUM(P$8:P174)," "))))</f>
        <v xml:space="preserve"> </v>
      </c>
      <c r="Q175" s="56" t="str">
        <f t="shared" si="66"/>
        <v/>
      </c>
      <c r="R175" s="196">
        <f t="shared" si="52"/>
        <v>184</v>
      </c>
      <c r="S175" s="1">
        <f t="shared" si="61"/>
        <v>157</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157</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4">
        <f t="shared" si="47"/>
        <v>0</v>
      </c>
      <c r="B176" s="64">
        <f t="shared" si="48"/>
        <v>0</v>
      </c>
      <c r="C176" s="57">
        <f t="shared" si="60"/>
        <v>156</v>
      </c>
      <c r="F176" s="59">
        <f>IF(C176&lt;C$6,0,VLOOKUP(C176,index!$A:$M,3,0))</f>
        <v>183</v>
      </c>
      <c r="G176" s="57" t="str">
        <f t="shared" si="49"/>
        <v/>
      </c>
      <c r="H176" s="58" t="str">
        <f>IF(G176="I",$K176,IF(G176="II",$K176-SUM(H$8:H175),IF(G176="III",$K176-SUM(H$8:H175),IF(G176="IV",$K176-SUM(H$8:H175),IF(G176="V",1-SUM(H$8:H175)," ")))))</f>
        <v xml:space="preserve"> </v>
      </c>
      <c r="I176" s="66" t="str">
        <f t="shared" si="50"/>
        <v/>
      </c>
      <c r="J176" s="61" t="str">
        <f>IF(I176="A",$K176,IF(I176="B",$K176-SUM(J$8:J175),IF(I176="C",$K176-SUM(J$8:J175),IF(I176="D",$K176-SUM(J$8:J175),IF(I176="E",1-SUM(J$8:J175)," ")))))</f>
        <v xml:space="preserve"> </v>
      </c>
      <c r="K176" s="58">
        <f>IF(C$4=0,0,(SUM(D$8:D176)/C$4))</f>
        <v>0</v>
      </c>
      <c r="L176" s="62" t="str">
        <f t="shared" si="46"/>
        <v xml:space="preserve"> </v>
      </c>
      <c r="M176" s="58" t="str">
        <f>IF(U176=2,K176,IF(W176=2,K176-SUM(M$8:M175),IF(X176=2,K176-SUM(M$8:M175),IF(X175=2,1-SUM(M$8:M175)," "))))</f>
        <v xml:space="preserve"> </v>
      </c>
      <c r="N176" s="58" t="str">
        <f t="shared" si="51"/>
        <v xml:space="preserve"> </v>
      </c>
      <c r="P176" s="58" t="str">
        <f>IF(O176="Plus",$K176,IF(O176="Basis",$K176-SUM(P$8:P175),IF(O176="Breedte",$K176-SUM(P$8:P175),IF(O175="Breedte",1-SUM(P$8:P175)," "))))</f>
        <v xml:space="preserve"> </v>
      </c>
      <c r="Q176" s="56" t="str">
        <f t="shared" si="66"/>
        <v/>
      </c>
      <c r="R176" s="196">
        <f t="shared" si="52"/>
        <v>183</v>
      </c>
      <c r="S176" s="1">
        <f t="shared" si="61"/>
        <v>156</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156</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4">
        <f t="shared" si="47"/>
        <v>0</v>
      </c>
      <c r="B177" s="64">
        <f t="shared" si="48"/>
        <v>0</v>
      </c>
      <c r="C177" s="57">
        <f t="shared" si="60"/>
        <v>155</v>
      </c>
      <c r="F177" s="59">
        <f>IF(C177&lt;C$6,0,VLOOKUP(C177,index!$A:$M,3,0))</f>
        <v>183</v>
      </c>
      <c r="G177" s="57" t="str">
        <f t="shared" si="49"/>
        <v/>
      </c>
      <c r="H177" s="58" t="str">
        <f>IF(G177="I",$K177,IF(G177="II",$K177-SUM(H$8:H176),IF(G177="III",$K177-SUM(H$8:H176),IF(G177="IV",$K177-SUM(H$8:H176),IF(G177="V",1-SUM(H$8:H176)," ")))))</f>
        <v xml:space="preserve"> </v>
      </c>
      <c r="I177" s="66" t="str">
        <f t="shared" si="50"/>
        <v/>
      </c>
      <c r="J177" s="61" t="str">
        <f>IF(I177="A",$K177,IF(I177="B",$K177-SUM(J$8:J176),IF(I177="C",$K177-SUM(J$8:J176),IF(I177="D",$K177-SUM(J$8:J176),IF(I177="E",1-SUM(J$8:J176)," ")))))</f>
        <v xml:space="preserve"> </v>
      </c>
      <c r="K177" s="58">
        <f>IF(C$4=0,0,(SUM(D$8:D177)/C$4))</f>
        <v>0</v>
      </c>
      <c r="L177" s="62" t="str">
        <f t="shared" si="46"/>
        <v xml:space="preserve"> </v>
      </c>
      <c r="M177" s="58" t="str">
        <f>IF(U177=2,K177,IF(W177=2,K177-SUM(M$8:M176),IF(X177=2,K177-SUM(M$8:M176),IF(X176=2,1-SUM(M$8:M176)," "))))</f>
        <v xml:space="preserve"> </v>
      </c>
      <c r="N177" s="58" t="str">
        <f t="shared" si="51"/>
        <v xml:space="preserve"> </v>
      </c>
      <c r="P177" s="58" t="str">
        <f>IF(O177="Plus",$K177,IF(O177="Basis",$K177-SUM(P$8:P176),IF(O177="Breedte",$K177-SUM(P$8:P176),IF(O176="Breedte",1-SUM(P$8:P176)," "))))</f>
        <v xml:space="preserve"> </v>
      </c>
      <c r="Q177" s="56" t="str">
        <f t="shared" si="66"/>
        <v/>
      </c>
      <c r="R177" s="196">
        <f t="shared" si="52"/>
        <v>183</v>
      </c>
      <c r="S177" s="1">
        <f t="shared" si="61"/>
        <v>155</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155</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4">
        <f t="shared" si="47"/>
        <v>0</v>
      </c>
      <c r="B178" s="64">
        <f t="shared" si="48"/>
        <v>0</v>
      </c>
      <c r="C178" s="57">
        <f t="shared" si="60"/>
        <v>154</v>
      </c>
      <c r="F178" s="59">
        <f>IF(C178&lt;C$6,0,VLOOKUP(C178,index!$A:$M,3,0))</f>
        <v>183</v>
      </c>
      <c r="G178" s="57" t="str">
        <f t="shared" si="49"/>
        <v/>
      </c>
      <c r="H178" s="58" t="str">
        <f>IF(G178="I",$K178,IF(G178="II",$K178-SUM(H$8:H177),IF(G178="III",$K178-SUM(H$8:H177),IF(G178="IV",$K178-SUM(H$8:H177),IF(G178="V",1-SUM(H$8:H177)," ")))))</f>
        <v xml:space="preserve"> </v>
      </c>
      <c r="I178" s="66" t="str">
        <f t="shared" si="50"/>
        <v/>
      </c>
      <c r="J178" s="61" t="str">
        <f>IF(I178="A",$K178,IF(I178="B",$K178-SUM(J$8:J177),IF(I178="C",$K178-SUM(J$8:J177),IF(I178="D",$K178-SUM(J$8:J177),IF(I178="E",1-SUM(J$8:J177)," ")))))</f>
        <v xml:space="preserve"> </v>
      </c>
      <c r="K178" s="58">
        <f>IF(C$4=0,0,(SUM(D$8:D178)/C$4))</f>
        <v>0</v>
      </c>
      <c r="L178" s="62" t="str">
        <f t="shared" si="46"/>
        <v xml:space="preserve"> </v>
      </c>
      <c r="M178" s="58" t="str">
        <f>IF(U178=2,K178,IF(W178=2,K178-SUM(M$8:M177),IF(X178=2,K178-SUM(M$8:M177),IF(X177=2,1-SUM(M$8:M177)," "))))</f>
        <v xml:space="preserve"> </v>
      </c>
      <c r="N178" s="58" t="str">
        <f t="shared" si="51"/>
        <v xml:space="preserve"> </v>
      </c>
      <c r="P178" s="58" t="str">
        <f>IF(O178="Plus",$K178,IF(O178="Basis",$K178-SUM(P$8:P177),IF(O178="Breedte",$K178-SUM(P$8:P177),IF(O177="Breedte",1-SUM(P$8:P177)," "))))</f>
        <v xml:space="preserve"> </v>
      </c>
      <c r="Q178" s="56" t="str">
        <f t="shared" si="66"/>
        <v/>
      </c>
      <c r="R178" s="196">
        <f t="shared" si="52"/>
        <v>183</v>
      </c>
      <c r="S178" s="1">
        <f t="shared" si="61"/>
        <v>154</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154</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4">
        <f t="shared" si="47"/>
        <v>0</v>
      </c>
      <c r="B179" s="64">
        <f t="shared" si="48"/>
        <v>0</v>
      </c>
      <c r="C179" s="57">
        <f t="shared" si="60"/>
        <v>153</v>
      </c>
      <c r="F179" s="59">
        <f>IF(C179&lt;C$6,0,VLOOKUP(C179,index!$A:$M,3,0))</f>
        <v>182</v>
      </c>
      <c r="G179" s="57" t="str">
        <f t="shared" si="49"/>
        <v/>
      </c>
      <c r="H179" s="58" t="str">
        <f>IF(G179="I",$K179,IF(G179="II",$K179-SUM(H$8:H178),IF(G179="III",$K179-SUM(H$8:H178),IF(G179="IV",$K179-SUM(H$8:H178),IF(G179="V",1-SUM(H$8:H178)," ")))))</f>
        <v xml:space="preserve"> </v>
      </c>
      <c r="I179" s="66" t="str">
        <f t="shared" si="50"/>
        <v/>
      </c>
      <c r="J179" s="61" t="str">
        <f>IF(I179="A",$K179,IF(I179="B",$K179-SUM(J$8:J178),IF(I179="C",$K179-SUM(J$8:J178),IF(I179="D",$K179-SUM(J$8:J178),IF(I179="E",1-SUM(J$8:J178)," ")))))</f>
        <v xml:space="preserve"> </v>
      </c>
      <c r="K179" s="58">
        <f>IF(C$4=0,0,(SUM(D$8:D179)/C$4))</f>
        <v>0</v>
      </c>
      <c r="L179" s="62" t="str">
        <f t="shared" si="46"/>
        <v xml:space="preserve"> </v>
      </c>
      <c r="M179" s="58" t="str">
        <f>IF(U179=2,K179,IF(W179=2,K179-SUM(M$8:M178),IF(X179=2,K179-SUM(M$8:M178),IF(X178=2,1-SUM(M$8:M178)," "))))</f>
        <v xml:space="preserve"> </v>
      </c>
      <c r="N179" s="58" t="str">
        <f t="shared" si="51"/>
        <v xml:space="preserve"> </v>
      </c>
      <c r="P179" s="58" t="str">
        <f>IF(O179="Plus",$K179,IF(O179="Basis",$K179-SUM(P$8:P178),IF(O179="Breedte",$K179-SUM(P$8:P178),IF(O178="Breedte",1-SUM(P$8:P178)," "))))</f>
        <v xml:space="preserve"> </v>
      </c>
      <c r="Q179" s="56" t="str">
        <f t="shared" si="66"/>
        <v/>
      </c>
      <c r="R179" s="196">
        <f t="shared" si="52"/>
        <v>182</v>
      </c>
      <c r="S179" s="1">
        <f t="shared" si="61"/>
        <v>153</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153</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4">
        <f t="shared" si="47"/>
        <v>0</v>
      </c>
      <c r="B180" s="64">
        <f t="shared" si="48"/>
        <v>0</v>
      </c>
      <c r="C180" s="57">
        <f t="shared" si="60"/>
        <v>152</v>
      </c>
      <c r="F180" s="59">
        <f>IF(C180&lt;C$6,0,VLOOKUP(C180,index!$A:$M,3,0))</f>
        <v>182</v>
      </c>
      <c r="G180" s="57" t="str">
        <f t="shared" si="49"/>
        <v/>
      </c>
      <c r="H180" s="58" t="str">
        <f>IF(G180="I",$K180,IF(G180="II",$K180-SUM(H$8:H179),IF(G180="III",$K180-SUM(H$8:H179),IF(G180="IV",$K180-SUM(H$8:H179),IF(G180="V",1-SUM(H$8:H179)," ")))))</f>
        <v xml:space="preserve"> </v>
      </c>
      <c r="I180" s="66" t="str">
        <f t="shared" si="50"/>
        <v/>
      </c>
      <c r="J180" s="61" t="str">
        <f>IF(I180="A",$K180,IF(I180="B",$K180-SUM(J$8:J179),IF(I180="C",$K180-SUM(J$8:J179),IF(I180="D",$K180-SUM(J$8:J179),IF(I180="E",1-SUM(J$8:J179)," ")))))</f>
        <v xml:space="preserve"> </v>
      </c>
      <c r="K180" s="58">
        <f>IF(C$4=0,0,(SUM(D$8:D180)/C$4))</f>
        <v>0</v>
      </c>
      <c r="L180" s="62" t="str">
        <f t="shared" si="46"/>
        <v xml:space="preserve"> </v>
      </c>
      <c r="M180" s="58" t="str">
        <f>IF(U180=2,K180,IF(W180=2,K180-SUM(M$8:M179),IF(X180=2,K180-SUM(M$8:M179),IF(X179=2,1-SUM(M$8:M179)," "))))</f>
        <v xml:space="preserve"> </v>
      </c>
      <c r="N180" s="58" t="str">
        <f t="shared" si="51"/>
        <v xml:space="preserve"> </v>
      </c>
      <c r="P180" s="58" t="str">
        <f>IF(O180="Plus",$K180,IF(O180="Basis",$K180-SUM(P$8:P179),IF(O180="Breedte",$K180-SUM(P$8:P179),IF(O179="Breedte",1-SUM(P$8:P179)," "))))</f>
        <v xml:space="preserve"> </v>
      </c>
      <c r="Q180" s="56" t="str">
        <f t="shared" si="66"/>
        <v/>
      </c>
      <c r="R180" s="196">
        <f t="shared" si="52"/>
        <v>182</v>
      </c>
      <c r="S180" s="1">
        <f t="shared" si="61"/>
        <v>152</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152</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4">
        <f t="shared" si="47"/>
        <v>0</v>
      </c>
      <c r="B181" s="64">
        <f t="shared" si="48"/>
        <v>0</v>
      </c>
      <c r="C181" s="57">
        <f t="shared" si="60"/>
        <v>151</v>
      </c>
      <c r="F181" s="59">
        <f>IF(C181&lt;C$6,0,VLOOKUP(C181,index!$A:$M,3,0))</f>
        <v>182</v>
      </c>
      <c r="G181" s="57" t="str">
        <f t="shared" si="49"/>
        <v/>
      </c>
      <c r="H181" s="58" t="str">
        <f>IF(G181="I",$K181,IF(G181="II",$K181-SUM(H$8:H180),IF(G181="III",$K181-SUM(H$8:H180),IF(G181="IV",$K181-SUM(H$8:H180),IF(G181="V",1-SUM(H$8:H180)," ")))))</f>
        <v xml:space="preserve"> </v>
      </c>
      <c r="I181" s="66" t="str">
        <f t="shared" si="50"/>
        <v/>
      </c>
      <c r="J181" s="61" t="str">
        <f>IF(I181="A",$K181,IF(I181="B",$K181-SUM(J$8:J180),IF(I181="C",$K181-SUM(J$8:J180),IF(I181="D",$K181-SUM(J$8:J180),IF(I181="E",1-SUM(J$8:J180)," ")))))</f>
        <v xml:space="preserve"> </v>
      </c>
      <c r="K181" s="58">
        <f>IF(C$4=0,0,(SUM(D$8:D181)/C$4))</f>
        <v>0</v>
      </c>
      <c r="L181" s="62" t="str">
        <f t="shared" si="46"/>
        <v xml:space="preserve"> </v>
      </c>
      <c r="M181" s="58" t="str">
        <f>IF(U181=2,K181,IF(W181=2,K181-SUM(M$8:M180),IF(X181=2,K181-SUM(M$8:M180),IF(X180=2,1-SUM(M$8:M180)," "))))</f>
        <v xml:space="preserve"> </v>
      </c>
      <c r="N181" s="58" t="str">
        <f t="shared" si="51"/>
        <v xml:space="preserve"> </v>
      </c>
      <c r="P181" s="58" t="str">
        <f>IF(O181="Plus",$K181,IF(O181="Basis",$K181-SUM(P$8:P180),IF(O181="Breedte",$K181-SUM(P$8:P180),IF(O180="Breedte",1-SUM(P$8:P180)," "))))</f>
        <v xml:space="preserve"> </v>
      </c>
      <c r="Q181" s="56" t="str">
        <f t="shared" si="66"/>
        <v/>
      </c>
      <c r="R181" s="196">
        <f t="shared" si="52"/>
        <v>182</v>
      </c>
      <c r="S181" s="1">
        <f t="shared" si="61"/>
        <v>151</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151</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4">
        <f t="shared" si="47"/>
        <v>0</v>
      </c>
      <c r="B182" s="64">
        <f t="shared" si="48"/>
        <v>0</v>
      </c>
      <c r="C182" s="57">
        <f t="shared" si="60"/>
        <v>150</v>
      </c>
      <c r="F182" s="59">
        <f>IF(C182&lt;C$6,0,VLOOKUP(C182,index!$A:$M,3,0))</f>
        <v>181</v>
      </c>
      <c r="G182" s="57" t="str">
        <f t="shared" si="49"/>
        <v/>
      </c>
      <c r="H182" s="58" t="str">
        <f>IF(G182="I",$K182,IF(G182="II",$K182-SUM(H$8:H181),IF(G182="III",$K182-SUM(H$8:H181),IF(G182="IV",$K182-SUM(H$8:H181),IF(G182="V",1-SUM(H$8:H181)," ")))))</f>
        <v xml:space="preserve"> </v>
      </c>
      <c r="I182" s="66" t="str">
        <f t="shared" si="50"/>
        <v/>
      </c>
      <c r="J182" s="61" t="str">
        <f>IF(I182="A",$K182,IF(I182="B",$K182-SUM(J$8:J181),IF(I182="C",$K182-SUM(J$8:J181),IF(I182="D",$K182-SUM(J$8:J181),IF(I182="E",1-SUM(J$8:J181)," ")))))</f>
        <v xml:space="preserve"> </v>
      </c>
      <c r="K182" s="58">
        <f>IF(C$4=0,0,(SUM(D$8:D182)/C$4))</f>
        <v>0</v>
      </c>
      <c r="L182" s="62" t="str">
        <f t="shared" si="46"/>
        <v xml:space="preserve"> </v>
      </c>
      <c r="M182" s="58" t="str">
        <f>IF(U182=2,K182,IF(W182=2,K182-SUM(M$8:M181),IF(X182=2,K182-SUM(M$8:M181),IF(X181=2,1-SUM(M$8:M181)," "))))</f>
        <v xml:space="preserve"> </v>
      </c>
      <c r="N182" s="58" t="str">
        <f t="shared" si="51"/>
        <v xml:space="preserve"> </v>
      </c>
      <c r="P182" s="58" t="str">
        <f>IF(O182="Plus",$K182,IF(O182="Basis",$K182-SUM(P$8:P181),IF(O182="Breedte",$K182-SUM(P$8:P181),IF(O181="Breedte",1-SUM(P$8:P181)," "))))</f>
        <v xml:space="preserve"> </v>
      </c>
      <c r="Q182" s="56" t="str">
        <f t="shared" si="66"/>
        <v/>
      </c>
      <c r="R182" s="196">
        <f t="shared" si="52"/>
        <v>181</v>
      </c>
      <c r="S182" s="1">
        <f t="shared" si="61"/>
        <v>150</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150</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4">
        <f t="shared" si="47"/>
        <v>15</v>
      </c>
      <c r="B183" s="64">
        <f t="shared" si="48"/>
        <v>0</v>
      </c>
      <c r="C183" s="57">
        <f t="shared" si="60"/>
        <v>149</v>
      </c>
      <c r="F183" s="59">
        <f>IF(C183&lt;C$6,0,VLOOKUP(C183,index!$A:$M,3,0))</f>
        <v>181</v>
      </c>
      <c r="G183" s="57" t="str">
        <f t="shared" si="49"/>
        <v/>
      </c>
      <c r="H183" s="58" t="str">
        <f>IF(G183="I",$K183,IF(G183="II",$K183-SUM(H$8:H182),IF(G183="III",$K183-SUM(H$8:H182),IF(G183="IV",$K183-SUM(H$8:H182),IF(G183="V",1-SUM(H$8:H182)," ")))))</f>
        <v xml:space="preserve"> </v>
      </c>
      <c r="I183" s="66" t="str">
        <f t="shared" si="50"/>
        <v>D</v>
      </c>
      <c r="J183" s="61">
        <f>IF(I183="A",$K183,IF(I183="B",$K183-SUM(J$8:J182),IF(I183="C",$K183-SUM(J$8:J182),IF(I183="D",$K183-SUM(J$8:J182),IF(I183="E",1-SUM(J$8:J182)," ")))))</f>
        <v>0</v>
      </c>
      <c r="K183" s="58">
        <f>IF(C$4=0,0,(SUM(D$8:D183)/C$4))</f>
        <v>0</v>
      </c>
      <c r="L183" s="62" t="str">
        <f t="shared" si="46"/>
        <v xml:space="preserve"> </v>
      </c>
      <c r="M183" s="58" t="str">
        <f>IF(U183=2,K183,IF(W183=2,K183-SUM(M$8:M182),IF(X183=2,K183-SUM(M$8:M182),IF(X182=2,1-SUM(M$8:M182)," "))))</f>
        <v xml:space="preserve"> </v>
      </c>
      <c r="N183" s="58" t="str">
        <f t="shared" si="51"/>
        <v xml:space="preserve"> </v>
      </c>
      <c r="P183" s="58" t="str">
        <f>IF(O183="Plus",$K183,IF(O183="Basis",$K183-SUM(P$8:P182),IF(O183="Breedte",$K183-SUM(P$8:P182),IF(O182="Breedte",1-SUM(P$8:P182)," "))))</f>
        <v xml:space="preserve"> </v>
      </c>
      <c r="Q183" s="56" t="str">
        <f t="shared" si="66"/>
        <v/>
      </c>
      <c r="R183" s="196">
        <f t="shared" si="52"/>
        <v>181</v>
      </c>
      <c r="S183" s="1">
        <f t="shared" si="61"/>
        <v>149</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149</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4">
        <f t="shared" si="47"/>
        <v>0</v>
      </c>
      <c r="B184" s="64">
        <f t="shared" si="48"/>
        <v>0</v>
      </c>
      <c r="C184" s="57">
        <f t="shared" si="60"/>
        <v>148</v>
      </c>
      <c r="F184" s="59">
        <f>IF(C184&lt;C$6,0,VLOOKUP(C184,index!$A:$M,3,0))</f>
        <v>180</v>
      </c>
      <c r="G184" s="57" t="str">
        <f t="shared" si="49"/>
        <v/>
      </c>
      <c r="H184" s="58" t="str">
        <f>IF(G184="I",$K184,IF(G184="II",$K184-SUM(H$8:H183),IF(G184="III",$K184-SUM(H$8:H183),IF(G184="IV",$K184-SUM(H$8:H183),IF(G184="V",1-SUM(H$8:H183)," ")))))</f>
        <v xml:space="preserve"> </v>
      </c>
      <c r="I184" s="66" t="str">
        <f t="shared" si="50"/>
        <v/>
      </c>
      <c r="J184" s="61" t="str">
        <f>IF(I184="A",$K184,IF(I184="B",$K184-SUM(J$8:J183),IF(I184="C",$K184-SUM(J$8:J183),IF(I184="D",$K184-SUM(J$8:J183),IF(I184="E",1-SUM(J$8:J183)," ")))))</f>
        <v xml:space="preserve"> </v>
      </c>
      <c r="K184" s="58">
        <f>IF(C$4=0,0,(SUM(D$8:D184)/C$4))</f>
        <v>0</v>
      </c>
      <c r="L184" s="62" t="str">
        <f t="shared" si="46"/>
        <v xml:space="preserve"> </v>
      </c>
      <c r="M184" s="58" t="str">
        <f>IF(U184=2,K184,IF(W184=2,K184-SUM(M$8:M183),IF(X184=2,K184-SUM(M$8:M183),IF(X183=2,1-SUM(M$8:M183)," "))))</f>
        <v xml:space="preserve"> </v>
      </c>
      <c r="N184" s="58" t="str">
        <f t="shared" si="51"/>
        <v xml:space="preserve"> </v>
      </c>
      <c r="P184" s="58" t="str">
        <f>IF(O184="Plus",$K184,IF(O184="Basis",$K184-SUM(P$8:P183),IF(O184="Breedte",$K184-SUM(P$8:P183),IF(O183="Breedte",1-SUM(P$8:P183)," "))))</f>
        <v xml:space="preserve"> </v>
      </c>
      <c r="Q184" s="56" t="str">
        <f t="shared" si="66"/>
        <v/>
      </c>
      <c r="R184" s="196">
        <f t="shared" si="52"/>
        <v>180</v>
      </c>
      <c r="S184" s="1">
        <f t="shared" si="61"/>
        <v>148</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148</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4">
        <f t="shared" si="47"/>
        <v>0</v>
      </c>
      <c r="B185" s="64">
        <f t="shared" si="48"/>
        <v>0</v>
      </c>
      <c r="C185" s="57">
        <f t="shared" si="60"/>
        <v>147</v>
      </c>
      <c r="F185" s="59">
        <f>IF(C185&lt;C$6,0,VLOOKUP(C185,index!$A:$M,3,0))</f>
        <v>180</v>
      </c>
      <c r="G185" s="57" t="str">
        <f t="shared" si="49"/>
        <v/>
      </c>
      <c r="H185" s="58" t="str">
        <f>IF(G185="I",$K185,IF(G185="II",$K185-SUM(H$8:H184),IF(G185="III",$K185-SUM(H$8:H184),IF(G185="IV",$K185-SUM(H$8:H184),IF(G185="V",1-SUM(H$8:H184)," ")))))</f>
        <v xml:space="preserve"> </v>
      </c>
      <c r="I185" s="66" t="str">
        <f t="shared" si="50"/>
        <v/>
      </c>
      <c r="J185" s="61" t="str">
        <f>IF(I185="A",$K185,IF(I185="B",$K185-SUM(J$8:J184),IF(I185="C",$K185-SUM(J$8:J184),IF(I185="D",$K185-SUM(J$8:J184),IF(I185="E",1-SUM(J$8:J184)," ")))))</f>
        <v xml:space="preserve"> </v>
      </c>
      <c r="K185" s="58">
        <f>IF(C$4=0,0,(SUM(D$8:D185)/C$4))</f>
        <v>0</v>
      </c>
      <c r="L185" s="62" t="str">
        <f t="shared" si="46"/>
        <v xml:space="preserve"> </v>
      </c>
      <c r="M185" s="58" t="str">
        <f>IF(U185=2,K185,IF(W185=2,K185-SUM(M$8:M184),IF(X185=2,K185-SUM(M$8:M184),IF(X184=2,1-SUM(M$8:M184)," "))))</f>
        <v xml:space="preserve"> </v>
      </c>
      <c r="N185" s="58" t="str">
        <f t="shared" si="51"/>
        <v xml:space="preserve"> </v>
      </c>
      <c r="P185" s="58" t="str">
        <f>IF(O185="Plus",$K185,IF(O185="Basis",$K185-SUM(P$8:P184),IF(O185="Breedte",$K185-SUM(P$8:P184),IF(O184="Breedte",1-SUM(P$8:P184)," "))))</f>
        <v xml:space="preserve"> </v>
      </c>
      <c r="Q185" s="56" t="str">
        <f t="shared" si="66"/>
        <v/>
      </c>
      <c r="R185" s="196">
        <f t="shared" si="52"/>
        <v>180</v>
      </c>
      <c r="S185" s="1">
        <f t="shared" si="61"/>
        <v>147</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147</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4">
        <f t="shared" si="47"/>
        <v>0</v>
      </c>
      <c r="B186" s="64">
        <f t="shared" si="48"/>
        <v>0</v>
      </c>
      <c r="C186" s="57">
        <f t="shared" si="60"/>
        <v>146</v>
      </c>
      <c r="F186" s="59">
        <f>IF(C186&lt;C$6,0,VLOOKUP(C186,index!$A:$M,3,0))</f>
        <v>180</v>
      </c>
      <c r="G186" s="57" t="str">
        <f t="shared" si="49"/>
        <v/>
      </c>
      <c r="H186" s="58" t="str">
        <f>IF(G186="I",$K186,IF(G186="II",$K186-SUM(H$8:H185),IF(G186="III",$K186-SUM(H$8:H185),IF(G186="IV",$K186-SUM(H$8:H185),IF(G186="V",1-SUM(H$8:H185)," ")))))</f>
        <v xml:space="preserve"> </v>
      </c>
      <c r="I186" s="66" t="str">
        <f t="shared" si="50"/>
        <v/>
      </c>
      <c r="J186" s="61" t="str">
        <f>IF(I186="A",$K186,IF(I186="B",$K186-SUM(J$8:J185),IF(I186="C",$K186-SUM(J$8:J185),IF(I186="D",$K186-SUM(J$8:J185),IF(I186="E",1-SUM(J$8:J185)," ")))))</f>
        <v xml:space="preserve"> </v>
      </c>
      <c r="K186" s="58">
        <f>IF(C$4=0,0,(SUM(D$8:D186)/C$4))</f>
        <v>0</v>
      </c>
      <c r="L186" s="62" t="str">
        <f t="shared" si="46"/>
        <v xml:space="preserve"> </v>
      </c>
      <c r="M186" s="58" t="str">
        <f>IF(U186=2,K186,IF(W186=2,K186-SUM(M$8:M185),IF(X186=2,K186-SUM(M$8:M185),IF(X185=2,1-SUM(M$8:M185)," "))))</f>
        <v xml:space="preserve"> </v>
      </c>
      <c r="N186" s="58" t="str">
        <f t="shared" si="51"/>
        <v xml:space="preserve"> </v>
      </c>
      <c r="P186" s="58" t="str">
        <f>IF(O186="Plus",$K186,IF(O186="Basis",$K186-SUM(P$8:P185),IF(O186="Breedte",$K186-SUM(P$8:P185),IF(O185="Breedte",1-SUM(P$8:P185)," "))))</f>
        <v xml:space="preserve"> </v>
      </c>
      <c r="Q186" s="56" t="str">
        <f t="shared" si="66"/>
        <v/>
      </c>
      <c r="R186" s="196">
        <f t="shared" si="52"/>
        <v>180</v>
      </c>
      <c r="S186" s="1">
        <f t="shared" si="61"/>
        <v>146</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146</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4">
        <f t="shared" si="47"/>
        <v>0</v>
      </c>
      <c r="B187" s="64">
        <f t="shared" si="48"/>
        <v>0</v>
      </c>
      <c r="C187" s="57">
        <f t="shared" si="60"/>
        <v>145</v>
      </c>
      <c r="F187" s="59">
        <f>IF(C187&lt;C$6,0,VLOOKUP(C187,index!$A:$M,3,0))</f>
        <v>179</v>
      </c>
      <c r="G187" s="57" t="str">
        <f t="shared" si="49"/>
        <v/>
      </c>
      <c r="H187" s="58" t="str">
        <f>IF(G187="I",$K187,IF(G187="II",$K187-SUM(H$8:H186),IF(G187="III",$K187-SUM(H$8:H186),IF(G187="IV",$K187-SUM(H$8:H186),IF(G187="V",1-SUM(H$8:H186)," ")))))</f>
        <v xml:space="preserve"> </v>
      </c>
      <c r="I187" s="66" t="str">
        <f t="shared" si="50"/>
        <v/>
      </c>
      <c r="J187" s="61" t="str">
        <f>IF(I187="A",$K187,IF(I187="B",$K187-SUM(J$8:J186),IF(I187="C",$K187-SUM(J$8:J186),IF(I187="D",$K187-SUM(J$8:J186),IF(I187="E",1-SUM(J$8:J186)," ")))))</f>
        <v xml:space="preserve"> </v>
      </c>
      <c r="K187" s="58">
        <f>IF(C$4=0,0,(SUM(D$8:D187)/C$4))</f>
        <v>0</v>
      </c>
      <c r="L187" s="62" t="str">
        <f t="shared" si="46"/>
        <v xml:space="preserve"> </v>
      </c>
      <c r="M187" s="58" t="str">
        <f>IF(U187=2,K187,IF(W187=2,K187-SUM(M$8:M186),IF(X187=2,K187-SUM(M$8:M186),IF(X186=2,1-SUM(M$8:M186)," "))))</f>
        <v xml:space="preserve"> </v>
      </c>
      <c r="N187" s="58" t="str">
        <f t="shared" si="51"/>
        <v xml:space="preserve"> </v>
      </c>
      <c r="P187" s="58" t="str">
        <f>IF(O187="Plus",$K187,IF(O187="Basis",$K187-SUM(P$8:P186),IF(O187="Breedte",$K187-SUM(P$8:P186),IF(O186="Breedte",1-SUM(P$8:P186)," "))))</f>
        <v xml:space="preserve"> </v>
      </c>
      <c r="Q187" s="56" t="str">
        <f t="shared" si="66"/>
        <v/>
      </c>
      <c r="R187" s="196">
        <f t="shared" si="52"/>
        <v>179</v>
      </c>
      <c r="S187" s="1">
        <f t="shared" si="61"/>
        <v>145</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145</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4">
        <f t="shared" si="47"/>
        <v>0</v>
      </c>
      <c r="B188" s="64">
        <f t="shared" si="48"/>
        <v>0</v>
      </c>
      <c r="C188" s="57">
        <f t="shared" si="60"/>
        <v>144</v>
      </c>
      <c r="F188" s="59">
        <f>IF(C188&lt;C$6,0,VLOOKUP(C188,index!$A:$M,3,0))</f>
        <v>179</v>
      </c>
      <c r="G188" s="57" t="str">
        <f t="shared" si="49"/>
        <v/>
      </c>
      <c r="H188" s="58" t="str">
        <f>IF(G188="I",$K188,IF(G188="II",$K188-SUM(H$8:H187),IF(G188="III",$K188-SUM(H$8:H187),IF(G188="IV",$K188-SUM(H$8:H187),IF(G188="V",1-SUM(H$8:H187)," ")))))</f>
        <v xml:space="preserve"> </v>
      </c>
      <c r="I188" s="66" t="str">
        <f t="shared" si="50"/>
        <v/>
      </c>
      <c r="J188" s="61" t="str">
        <f>IF(I188="A",$K188,IF(I188="B",$K188-SUM(J$8:J187),IF(I188="C",$K188-SUM(J$8:J187),IF(I188="D",$K188-SUM(J$8:J187),IF(I188="E",1-SUM(J$8:J187)," ")))))</f>
        <v xml:space="preserve"> </v>
      </c>
      <c r="K188" s="58">
        <f>IF(C$4=0,0,(SUM(D$8:D188)/C$4))</f>
        <v>0</v>
      </c>
      <c r="L188" s="62" t="str">
        <f t="shared" si="46"/>
        <v xml:space="preserve"> </v>
      </c>
      <c r="M188" s="58" t="str">
        <f>IF(U188=2,K188,IF(W188=2,K188-SUM(M$8:M187),IF(X188=2,K188-SUM(M$8:M187),IF(X187=2,1-SUM(M$8:M187)," "))))</f>
        <v xml:space="preserve"> </v>
      </c>
      <c r="N188" s="58" t="str">
        <f t="shared" si="51"/>
        <v xml:space="preserve"> </v>
      </c>
      <c r="P188" s="58" t="str">
        <f>IF(O188="Plus",$K188,IF(O188="Basis",$K188-SUM(P$8:P187),IF(O188="Breedte",$K188-SUM(P$8:P187),IF(O187="Breedte",1-SUM(P$8:P187)," "))))</f>
        <v xml:space="preserve"> </v>
      </c>
      <c r="Q188" s="56" t="str">
        <f t="shared" si="66"/>
        <v/>
      </c>
      <c r="R188" s="196">
        <f t="shared" si="52"/>
        <v>179</v>
      </c>
      <c r="S188" s="1">
        <f t="shared" si="61"/>
        <v>144</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144</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4">
        <f t="shared" si="47"/>
        <v>0</v>
      </c>
      <c r="B189" s="64">
        <f t="shared" si="48"/>
        <v>0</v>
      </c>
      <c r="C189" s="57">
        <f t="shared" si="60"/>
        <v>143</v>
      </c>
      <c r="F189" s="59">
        <f>IF(C189&lt;C$6,0,VLOOKUP(C189,index!$A:$M,3,0))</f>
        <v>179</v>
      </c>
      <c r="G189" s="57" t="str">
        <f t="shared" si="49"/>
        <v/>
      </c>
      <c r="H189" s="58" t="str">
        <f>IF(G189="I",$K189,IF(G189="II",$K189-SUM(H$8:H188),IF(G189="III",$K189-SUM(H$8:H188),IF(G189="IV",$K189-SUM(H$8:H188),IF(G189="V",1-SUM(H$8:H188)," ")))))</f>
        <v xml:space="preserve"> </v>
      </c>
      <c r="I189" s="66" t="str">
        <f t="shared" si="50"/>
        <v/>
      </c>
      <c r="J189" s="61" t="str">
        <f>IF(I189="A",$K189,IF(I189="B",$K189-SUM(J$8:J188),IF(I189="C",$K189-SUM(J$8:J188),IF(I189="D",$K189-SUM(J$8:J188),IF(I189="E",1-SUM(J$8:J188)," ")))))</f>
        <v xml:space="preserve"> </v>
      </c>
      <c r="K189" s="58">
        <f>IF(C$4=0,0,(SUM(D$8:D189)/C$4))</f>
        <v>0</v>
      </c>
      <c r="L189" s="62" t="str">
        <f t="shared" si="46"/>
        <v xml:space="preserve"> </v>
      </c>
      <c r="M189" s="58" t="str">
        <f>IF(U189=2,K189,IF(W189=2,K189-SUM(M$8:M188),IF(X189=2,K189-SUM(M$8:M188),IF(X188=2,1-SUM(M$8:M188)," "))))</f>
        <v xml:space="preserve"> </v>
      </c>
      <c r="N189" s="58" t="str">
        <f t="shared" si="51"/>
        <v xml:space="preserve"> </v>
      </c>
      <c r="P189" s="58" t="str">
        <f>IF(O189="Plus",$K189,IF(O189="Basis",$K189-SUM(P$8:P188),IF(O189="Breedte",$K189-SUM(P$8:P188),IF(O188="Breedte",1-SUM(P$8:P188)," "))))</f>
        <v xml:space="preserve"> </v>
      </c>
      <c r="Q189" s="56" t="str">
        <f t="shared" si="66"/>
        <v/>
      </c>
      <c r="R189" s="196">
        <f t="shared" si="52"/>
        <v>179</v>
      </c>
      <c r="S189" s="1">
        <f t="shared" si="61"/>
        <v>143</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143</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4">
        <f t="shared" si="47"/>
        <v>0</v>
      </c>
      <c r="B190" s="64">
        <f t="shared" si="48"/>
        <v>0</v>
      </c>
      <c r="C190" s="57">
        <f t="shared" si="60"/>
        <v>142</v>
      </c>
      <c r="F190" s="59">
        <f>IF(C190&lt;C$6,0,VLOOKUP(C190,index!$A:$M,3,0))</f>
        <v>178</v>
      </c>
      <c r="G190" s="57" t="str">
        <f t="shared" si="49"/>
        <v/>
      </c>
      <c r="H190" s="58" t="str">
        <f>IF(G190="I",$K190,IF(G190="II",$K190-SUM(H$8:H189),IF(G190="III",$K190-SUM(H$8:H189),IF(G190="IV",$K190-SUM(H$8:H189),IF(G190="V",1-SUM(H$8:H189)," ")))))</f>
        <v xml:space="preserve"> </v>
      </c>
      <c r="I190" s="66" t="str">
        <f t="shared" si="50"/>
        <v/>
      </c>
      <c r="J190" s="61" t="str">
        <f>IF(I190="A",$K190,IF(I190="B",$K190-SUM(J$8:J189),IF(I190="C",$K190-SUM(J$8:J189),IF(I190="D",$K190-SUM(J$8:J189),IF(I190="E",1-SUM(J$8:J189)," ")))))</f>
        <v xml:space="preserve"> </v>
      </c>
      <c r="K190" s="58">
        <f>IF(C$4=0,0,(SUM(D$8:D190)/C$4))</f>
        <v>0</v>
      </c>
      <c r="L190" s="62" t="str">
        <f t="shared" si="46"/>
        <v xml:space="preserve"> </v>
      </c>
      <c r="M190" s="58" t="str">
        <f>IF(U190=2,K190,IF(W190=2,K190-SUM(M$8:M189),IF(X190=2,K190-SUM(M$8:M189),IF(X189=2,1-SUM(M$8:M189)," "))))</f>
        <v xml:space="preserve"> </v>
      </c>
      <c r="N190" s="58" t="str">
        <f t="shared" si="51"/>
        <v xml:space="preserve"> </v>
      </c>
      <c r="P190" s="58" t="str">
        <f>IF(O190="Plus",$K190,IF(O190="Basis",$K190-SUM(P$8:P189),IF(O190="Breedte",$K190-SUM(P$8:P189),IF(O189="Breedte",1-SUM(P$8:P189)," "))))</f>
        <v xml:space="preserve"> </v>
      </c>
      <c r="Q190" s="56" t="str">
        <f t="shared" si="66"/>
        <v/>
      </c>
      <c r="R190" s="196">
        <f t="shared" si="52"/>
        <v>178</v>
      </c>
      <c r="S190" s="1">
        <f t="shared" si="61"/>
        <v>142</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142</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4">
        <f t="shared" si="47"/>
        <v>0</v>
      </c>
      <c r="B191" s="64">
        <f t="shared" si="48"/>
        <v>0</v>
      </c>
      <c r="C191" s="57">
        <f t="shared" si="60"/>
        <v>141</v>
      </c>
      <c r="F191" s="59">
        <f>IF(C191&lt;C$6,0,VLOOKUP(C191,index!$A:$M,3,0))</f>
        <v>178</v>
      </c>
      <c r="G191" s="57" t="str">
        <f t="shared" si="49"/>
        <v/>
      </c>
      <c r="H191" s="58" t="str">
        <f>IF(G191="I",$K191,IF(G191="II",$K191-SUM(H$8:H190),IF(G191="III",$K191-SUM(H$8:H190),IF(G191="IV",$K191-SUM(H$8:H190),IF(G191="V",1-SUM(H$8:H190)," ")))))</f>
        <v xml:space="preserve"> </v>
      </c>
      <c r="I191" s="66" t="str">
        <f t="shared" si="50"/>
        <v/>
      </c>
      <c r="J191" s="61" t="str">
        <f>IF(I191="A",$K191,IF(I191="B",$K191-SUM(J$8:J190),IF(I191="C",$K191-SUM(J$8:J190),IF(I191="D",$K191-SUM(J$8:J190),IF(I191="E",1-SUM(J$8:J190)," ")))))</f>
        <v xml:space="preserve"> </v>
      </c>
      <c r="K191" s="58">
        <f>IF(C$4=0,0,(SUM(D$8:D191)/C$4))</f>
        <v>0</v>
      </c>
      <c r="L191" s="62" t="str">
        <f t="shared" si="46"/>
        <v xml:space="preserve"> </v>
      </c>
      <c r="M191" s="58" t="str">
        <f>IF(U191=2,K191,IF(W191=2,K191-SUM(M$8:M190),IF(X191=2,K191-SUM(M$8:M190),IF(X190=2,1-SUM(M$8:M190)," "))))</f>
        <v xml:space="preserve"> </v>
      </c>
      <c r="N191" s="58" t="str">
        <f t="shared" si="51"/>
        <v xml:space="preserve"> </v>
      </c>
      <c r="P191" s="58" t="str">
        <f>IF(O191="Plus",$K191,IF(O191="Basis",$K191-SUM(P$8:P190),IF(O191="Breedte",$K191-SUM(P$8:P190),IF(O190="Breedte",1-SUM(P$8:P190)," "))))</f>
        <v xml:space="preserve"> </v>
      </c>
      <c r="Q191" s="56" t="str">
        <f t="shared" si="66"/>
        <v/>
      </c>
      <c r="R191" s="196">
        <f t="shared" si="52"/>
        <v>178</v>
      </c>
      <c r="S191" s="1">
        <f t="shared" si="61"/>
        <v>141</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141</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4">
        <f t="shared" si="47"/>
        <v>0</v>
      </c>
      <c r="B192" s="64">
        <f t="shared" si="48"/>
        <v>0</v>
      </c>
      <c r="C192" s="57">
        <f t="shared" si="60"/>
        <v>140</v>
      </c>
      <c r="F192" s="59">
        <f>IF(C192&lt;C$6,0,VLOOKUP(C192,index!$A:$M,3,0))</f>
        <v>177</v>
      </c>
      <c r="G192" s="57" t="str">
        <f t="shared" si="49"/>
        <v/>
      </c>
      <c r="H192" s="58" t="str">
        <f>IF(G192="I",$K192,IF(G192="II",$K192-SUM(H$8:H191),IF(G192="III",$K192-SUM(H$8:H191),IF(G192="IV",$K192-SUM(H$8:H191),IF(G192="V",1-SUM(H$8:H191)," ")))))</f>
        <v xml:space="preserve"> </v>
      </c>
      <c r="I192" s="66" t="str">
        <f t="shared" si="50"/>
        <v/>
      </c>
      <c r="J192" s="61" t="str">
        <f>IF(I192="A",$K192,IF(I192="B",$K192-SUM(J$8:J191),IF(I192="C",$K192-SUM(J$8:J191),IF(I192="D",$K192-SUM(J$8:J191),IF(I192="E",1-SUM(J$8:J191)," ")))))</f>
        <v xml:space="preserve"> </v>
      </c>
      <c r="K192" s="58">
        <f>IF(C$4=0,0,(SUM(D$8:D192)/C$4))</f>
        <v>0</v>
      </c>
      <c r="L192" s="62" t="str">
        <f t="shared" si="46"/>
        <v xml:space="preserve"> </v>
      </c>
      <c r="M192" s="58" t="str">
        <f>IF(U192=2,K192,IF(W192=2,K192-SUM(M$8:M191),IF(X192=2,K192-SUM(M$8:M191),IF(X191=2,1-SUM(M$8:M191)," "))))</f>
        <v xml:space="preserve"> </v>
      </c>
      <c r="N192" s="58" t="str">
        <f t="shared" si="51"/>
        <v xml:space="preserve"> </v>
      </c>
      <c r="P192" s="58" t="str">
        <f>IF(O192="Plus",$K192,IF(O192="Basis",$K192-SUM(P$8:P191),IF(O192="Breedte",$K192-SUM(P$8:P191),IF(O191="Breedte",1-SUM(P$8:P191)," "))))</f>
        <v xml:space="preserve"> </v>
      </c>
      <c r="Q192" s="56" t="str">
        <f t="shared" si="66"/>
        <v/>
      </c>
      <c r="R192" s="196">
        <f t="shared" si="52"/>
        <v>177</v>
      </c>
      <c r="S192" s="1">
        <f t="shared" si="61"/>
        <v>140</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140</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4">
        <f t="shared" si="47"/>
        <v>0</v>
      </c>
      <c r="B193" s="64">
        <f t="shared" si="48"/>
        <v>0</v>
      </c>
      <c r="C193" s="57">
        <f t="shared" si="60"/>
        <v>139</v>
      </c>
      <c r="F193" s="59">
        <f>IF(C193&lt;C$6,0,VLOOKUP(C193,index!$A:$M,3,0))</f>
        <v>177</v>
      </c>
      <c r="G193" s="57" t="str">
        <f t="shared" si="49"/>
        <v/>
      </c>
      <c r="H193" s="58" t="str">
        <f>IF(G193="I",$K193,IF(G193="II",$K193-SUM(H$8:H192),IF(G193="III",$K193-SUM(H$8:H192),IF(G193="IV",$K193-SUM(H$8:H192),IF(G193="V",1-SUM(H$8:H192)," ")))))</f>
        <v xml:space="preserve"> </v>
      </c>
      <c r="I193" s="66" t="str">
        <f t="shared" si="50"/>
        <v/>
      </c>
      <c r="J193" s="61" t="str">
        <f>IF(I193="A",$K193,IF(I193="B",$K193-SUM(J$8:J192),IF(I193="C",$K193-SUM(J$8:J192),IF(I193="D",$K193-SUM(J$8:J192),IF(I193="E",1-SUM(J$8:J192)," ")))))</f>
        <v xml:space="preserve"> </v>
      </c>
      <c r="K193" s="58">
        <f>IF(C$4=0,0,(SUM(D$8:D193)/C$4))</f>
        <v>0</v>
      </c>
      <c r="L193" s="62" t="str">
        <f t="shared" si="46"/>
        <v xml:space="preserve"> </v>
      </c>
      <c r="M193" s="58" t="str">
        <f>IF(U193=2,K193,IF(W193=2,K193-SUM(M$8:M192),IF(X193=2,K193-SUM(M$8:M192),IF(X192=2,1-SUM(M$8:M192)," "))))</f>
        <v xml:space="preserve"> </v>
      </c>
      <c r="N193" s="58" t="str">
        <f t="shared" si="51"/>
        <v xml:space="preserve"> </v>
      </c>
      <c r="P193" s="58" t="str">
        <f>IF(O193="Plus",$K193,IF(O193="Basis",$K193-SUM(P$8:P192),IF(O193="Breedte",$K193-SUM(P$8:P192),IF(O192="Breedte",1-SUM(P$8:P192)," "))))</f>
        <v xml:space="preserve"> </v>
      </c>
      <c r="Q193" s="56" t="str">
        <f t="shared" si="66"/>
        <v/>
      </c>
      <c r="R193" s="196">
        <f t="shared" si="52"/>
        <v>177</v>
      </c>
      <c r="S193" s="1">
        <f t="shared" si="61"/>
        <v>139</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139</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4">
        <f t="shared" si="47"/>
        <v>0</v>
      </c>
      <c r="B194" s="64">
        <f t="shared" si="48"/>
        <v>0</v>
      </c>
      <c r="C194" s="57">
        <f t="shared" si="60"/>
        <v>138</v>
      </c>
      <c r="F194" s="59">
        <f>IF(C194&lt;C$6,0,VLOOKUP(C194,index!$A:$M,3,0))</f>
        <v>177</v>
      </c>
      <c r="G194" s="57" t="str">
        <f t="shared" si="49"/>
        <v/>
      </c>
      <c r="H194" s="58" t="str">
        <f>IF(G194="I",$K194,IF(G194="II",$K194-SUM(H$8:H193),IF(G194="III",$K194-SUM(H$8:H193),IF(G194="IV",$K194-SUM(H$8:H193),IF(G194="V",1-SUM(H$8:H193)," ")))))</f>
        <v xml:space="preserve"> </v>
      </c>
      <c r="I194" s="66" t="str">
        <f t="shared" si="50"/>
        <v/>
      </c>
      <c r="J194" s="61" t="str">
        <f>IF(I194="A",$K194,IF(I194="B",$K194-SUM(J$8:J193),IF(I194="C",$K194-SUM(J$8:J193),IF(I194="D",$K194-SUM(J$8:J193),IF(I194="E",1-SUM(J$8:J193)," ")))))</f>
        <v xml:space="preserve"> </v>
      </c>
      <c r="K194" s="58">
        <f>IF(C$4=0,0,(SUM(D$8:D194)/C$4))</f>
        <v>0</v>
      </c>
      <c r="L194" s="62" t="str">
        <f t="shared" si="46"/>
        <v xml:space="preserve"> </v>
      </c>
      <c r="M194" s="58" t="str">
        <f>IF(U194=2,K194,IF(W194=2,K194-SUM(M$8:M193),IF(X194=2,K194-SUM(M$8:M193),IF(X193=2,1-SUM(M$8:M193)," "))))</f>
        <v xml:space="preserve"> </v>
      </c>
      <c r="N194" s="58" t="str">
        <f t="shared" si="51"/>
        <v xml:space="preserve"> </v>
      </c>
      <c r="P194" s="58" t="str">
        <f>IF(O194="Plus",$K194,IF(O194="Basis",$K194-SUM(P$8:P193),IF(O194="Breedte",$K194-SUM(P$8:P193),IF(O193="Breedte",1-SUM(P$8:P193)," "))))</f>
        <v xml:space="preserve"> </v>
      </c>
      <c r="Q194" s="56" t="str">
        <f t="shared" si="66"/>
        <v/>
      </c>
      <c r="R194" s="196">
        <f t="shared" si="52"/>
        <v>177</v>
      </c>
      <c r="S194" s="1">
        <f t="shared" si="61"/>
        <v>138</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138</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4">
        <f t="shared" si="47"/>
        <v>0</v>
      </c>
      <c r="B195" s="64">
        <f t="shared" si="48"/>
        <v>0</v>
      </c>
      <c r="C195" s="57">
        <f t="shared" si="60"/>
        <v>137</v>
      </c>
      <c r="F195" s="59">
        <f>IF(C195&lt;C$6,0,VLOOKUP(C195,index!$A:$M,3,0))</f>
        <v>176</v>
      </c>
      <c r="G195" s="57" t="str">
        <f t="shared" si="49"/>
        <v/>
      </c>
      <c r="H195" s="58" t="str">
        <f>IF(G195="I",$K195,IF(G195="II",$K195-SUM(H$8:H194),IF(G195="III",$K195-SUM(H$8:H194),IF(G195="IV",$K195-SUM(H$8:H194),IF(G195="V",1-SUM(H$8:H194)," ")))))</f>
        <v xml:space="preserve"> </v>
      </c>
      <c r="I195" s="66" t="str">
        <f t="shared" si="50"/>
        <v/>
      </c>
      <c r="J195" s="61" t="str">
        <f>IF(I195="A",$K195,IF(I195="B",$K195-SUM(J$8:J194),IF(I195="C",$K195-SUM(J$8:J194),IF(I195="D",$K195-SUM(J$8:J194),IF(I195="E",1-SUM(J$8:J194)," ")))))</f>
        <v xml:space="preserve"> </v>
      </c>
      <c r="K195" s="58">
        <f>IF(C$4=0,0,(SUM(D$8:D195)/C$4))</f>
        <v>0</v>
      </c>
      <c r="L195" s="62" t="str">
        <f t="shared" si="46"/>
        <v xml:space="preserve"> </v>
      </c>
      <c r="M195" s="58" t="str">
        <f>IF(U195=2,K195,IF(W195=2,K195-SUM(M$8:M194),IF(X195=2,K195-SUM(M$8:M194),IF(X194=2,1-SUM(M$8:M194)," "))))</f>
        <v xml:space="preserve"> </v>
      </c>
      <c r="N195" s="58" t="str">
        <f t="shared" si="51"/>
        <v xml:space="preserve"> </v>
      </c>
      <c r="P195" s="58" t="str">
        <f>IF(O195="Plus",$K195,IF(O195="Basis",$K195-SUM(P$8:P194),IF(O195="Breedte",$K195-SUM(P$8:P194),IF(O194="Breedte",1-SUM(P$8:P194)," "))))</f>
        <v xml:space="preserve"> </v>
      </c>
      <c r="Q195" s="56" t="str">
        <f t="shared" si="66"/>
        <v/>
      </c>
      <c r="R195" s="196">
        <f t="shared" si="52"/>
        <v>176</v>
      </c>
      <c r="S195" s="1">
        <f t="shared" si="61"/>
        <v>137</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137</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4">
        <f t="shared" si="47"/>
        <v>0</v>
      </c>
      <c r="B196" s="64">
        <f t="shared" si="48"/>
        <v>0</v>
      </c>
      <c r="C196" s="57">
        <f t="shared" si="60"/>
        <v>136</v>
      </c>
      <c r="F196" s="59">
        <f>IF(C196&lt;C$6,0,VLOOKUP(C196,index!$A:$M,3,0))</f>
        <v>176</v>
      </c>
      <c r="G196" s="57" t="str">
        <f t="shared" si="49"/>
        <v/>
      </c>
      <c r="H196" s="58" t="str">
        <f>IF(G196="I",$K196,IF(G196="II",$K196-SUM(H$8:H195),IF(G196="III",$K196-SUM(H$8:H195),IF(G196="IV",$K196-SUM(H$8:H195),IF(G196="V",1-SUM(H$8:H195)," ")))))</f>
        <v xml:space="preserve"> </v>
      </c>
      <c r="I196" s="66" t="str">
        <f t="shared" si="50"/>
        <v/>
      </c>
      <c r="J196" s="61" t="str">
        <f>IF(I196="A",$K196,IF(I196="B",$K196-SUM(J$8:J195),IF(I196="C",$K196-SUM(J$8:J195),IF(I196="D",$K196-SUM(J$8:J195),IF(I196="E",1-SUM(J$8:J195)," ")))))</f>
        <v xml:space="preserve"> </v>
      </c>
      <c r="K196" s="58">
        <f>IF(C$4=0,0,(SUM(D$8:D196)/C$4))</f>
        <v>0</v>
      </c>
      <c r="L196" s="62" t="str">
        <f t="shared" si="46"/>
        <v xml:space="preserve"> </v>
      </c>
      <c r="M196" s="58" t="str">
        <f>IF(U196=2,K196,IF(W196=2,K196-SUM(M$8:M195),IF(X196=2,K196-SUM(M$8:M195),IF(X195=2,1-SUM(M$8:M195)," "))))</f>
        <v xml:space="preserve"> </v>
      </c>
      <c r="N196" s="58" t="str">
        <f t="shared" si="51"/>
        <v xml:space="preserve"> </v>
      </c>
      <c r="P196" s="58" t="str">
        <f>IF(O196="Plus",$K196,IF(O196="Basis",$K196-SUM(P$8:P195),IF(O196="Breedte",$K196-SUM(P$8:P195),IF(O195="Breedte",1-SUM(P$8:P195)," "))))</f>
        <v xml:space="preserve"> </v>
      </c>
      <c r="Q196" s="56" t="str">
        <f t="shared" si="66"/>
        <v/>
      </c>
      <c r="R196" s="196">
        <f t="shared" si="52"/>
        <v>176</v>
      </c>
      <c r="S196" s="1">
        <f t="shared" si="61"/>
        <v>136</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136</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4">
        <f t="shared" si="47"/>
        <v>0</v>
      </c>
      <c r="B197" s="64">
        <f t="shared" si="48"/>
        <v>0</v>
      </c>
      <c r="C197" s="57">
        <f t="shared" si="60"/>
        <v>135</v>
      </c>
      <c r="F197" s="59">
        <f>IF(C197&lt;C$6,0,VLOOKUP(C197,index!$A:$M,3,0))</f>
        <v>176</v>
      </c>
      <c r="G197" s="57" t="str">
        <f t="shared" si="49"/>
        <v/>
      </c>
      <c r="H197" s="58" t="str">
        <f>IF(G197="I",$K197,IF(G197="II",$K197-SUM(H$8:H196),IF(G197="III",$K197-SUM(H$8:H196),IF(G197="IV",$K197-SUM(H$8:H196),IF(G197="V",1-SUM(H$8:H196)," ")))))</f>
        <v xml:space="preserve"> </v>
      </c>
      <c r="I197" s="66" t="str">
        <f t="shared" si="50"/>
        <v/>
      </c>
      <c r="J197" s="61" t="str">
        <f>IF(I197="A",$K197,IF(I197="B",$K197-SUM(J$8:J196),IF(I197="C",$K197-SUM(J$8:J196),IF(I197="D",$K197-SUM(J$8:J196),IF(I197="E",1-SUM(J$8:J196)," ")))))</f>
        <v xml:space="preserve"> </v>
      </c>
      <c r="K197" s="58">
        <f>IF(C$4=0,0,(SUM(D$8:D197)/C$4))</f>
        <v>0</v>
      </c>
      <c r="L197" s="62" t="str">
        <f t="shared" si="46"/>
        <v xml:space="preserve"> </v>
      </c>
      <c r="M197" s="58" t="str">
        <f>IF(U197=2,K197,IF(W197=2,K197-SUM(M$8:M196),IF(X197=2,K197-SUM(M$8:M196),IF(X196=2,1-SUM(M$8:M196)," "))))</f>
        <v xml:space="preserve"> </v>
      </c>
      <c r="N197" s="58" t="str">
        <f t="shared" si="51"/>
        <v xml:space="preserve"> </v>
      </c>
      <c r="P197" s="58" t="str">
        <f>IF(O197="Plus",$K197,IF(O197="Basis",$K197-SUM(P$8:P196),IF(O197="Breedte",$K197-SUM(P$8:P196),IF(O196="Breedte",1-SUM(P$8:P196)," "))))</f>
        <v xml:space="preserve"> </v>
      </c>
      <c r="Q197" s="56" t="str">
        <f t="shared" si="66"/>
        <v/>
      </c>
      <c r="R197" s="196">
        <f t="shared" si="52"/>
        <v>176</v>
      </c>
      <c r="S197" s="1">
        <f t="shared" si="61"/>
        <v>135</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135</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4">
        <f t="shared" si="47"/>
        <v>0</v>
      </c>
      <c r="B198" s="64">
        <f t="shared" si="48"/>
        <v>0</v>
      </c>
      <c r="C198" s="57">
        <f t="shared" si="60"/>
        <v>134</v>
      </c>
      <c r="F198" s="59">
        <f>IF(C198&lt;C$6,0,VLOOKUP(C198,index!$A:$M,3,0))</f>
        <v>175</v>
      </c>
      <c r="G198" s="57" t="str">
        <f t="shared" si="49"/>
        <v/>
      </c>
      <c r="H198" s="58" t="str">
        <f>IF(G198="I",$K198,IF(G198="II",$K198-SUM(H$8:H197),IF(G198="III",$K198-SUM(H$8:H197),IF(G198="IV",$K198-SUM(H$8:H197),IF(G198="V",1-SUM(H$8:H197)," ")))))</f>
        <v xml:space="preserve"> </v>
      </c>
      <c r="I198" s="66" t="str">
        <f t="shared" si="50"/>
        <v/>
      </c>
      <c r="J198" s="61" t="str">
        <f>IF(I198="A",$K198,IF(I198="B",$K198-SUM(J$8:J197),IF(I198="C",$K198-SUM(J$8:J197),IF(I198="D",$K198-SUM(J$8:J197),IF(I198="E",1-SUM(J$8:J197)," ")))))</f>
        <v xml:space="preserve"> </v>
      </c>
      <c r="K198" s="58">
        <f>IF(C$4=0,0,(SUM(D$8:D198)/C$4))</f>
        <v>0</v>
      </c>
      <c r="L198" s="62" t="str">
        <f t="shared" si="46"/>
        <v xml:space="preserve"> </v>
      </c>
      <c r="M198" s="58" t="str">
        <f>IF(U198=2,K198,IF(W198=2,K198-SUM(M$8:M197),IF(X198=2,K198-SUM(M$8:M197),IF(X197=2,1-SUM(M$8:M197)," "))))</f>
        <v xml:space="preserve"> </v>
      </c>
      <c r="N198" s="58" t="str">
        <f t="shared" si="51"/>
        <v xml:space="preserve"> </v>
      </c>
      <c r="P198" s="58" t="str">
        <f>IF(O198="Plus",$K198,IF(O198="Basis",$K198-SUM(P$8:P197),IF(O198="Breedte",$K198-SUM(P$8:P197),IF(O197="Breedte",1-SUM(P$8:P197)," "))))</f>
        <v xml:space="preserve"> </v>
      </c>
      <c r="Q198" s="56" t="str">
        <f t="shared" si="66"/>
        <v/>
      </c>
      <c r="R198" s="196">
        <f t="shared" si="52"/>
        <v>175</v>
      </c>
      <c r="S198" s="1">
        <f t="shared" si="61"/>
        <v>134</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134</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4">
        <f t="shared" si="47"/>
        <v>0</v>
      </c>
      <c r="B199" s="64">
        <f t="shared" si="48"/>
        <v>0</v>
      </c>
      <c r="C199" s="57">
        <f t="shared" si="60"/>
        <v>133</v>
      </c>
      <c r="F199" s="59">
        <f>IF(C199&lt;C$6,0,VLOOKUP(C199,index!$A:$M,3,0))</f>
        <v>175</v>
      </c>
      <c r="G199" s="57" t="str">
        <f t="shared" si="49"/>
        <v/>
      </c>
      <c r="H199" s="58" t="str">
        <f>IF(G199="I",$K199,IF(G199="II",$K199-SUM(H$8:H198),IF(G199="III",$K199-SUM(H$8:H198),IF(G199="IV",$K199-SUM(H$8:H198),IF(G199="V",1-SUM(H$8:H198)," ")))))</f>
        <v xml:space="preserve"> </v>
      </c>
      <c r="I199" s="66" t="str">
        <f t="shared" si="50"/>
        <v/>
      </c>
      <c r="J199" s="61" t="str">
        <f>IF(I199="A",$K199,IF(I199="B",$K199-SUM(J$8:J198),IF(I199="C",$K199-SUM(J$8:J198),IF(I199="D",$K199-SUM(J$8:J198),IF(I199="E",1-SUM(J$8:J198)," ")))))</f>
        <v xml:space="preserve"> </v>
      </c>
      <c r="K199" s="58">
        <f>IF(C$4=0,0,(SUM(D$8:D199)/C$4))</f>
        <v>0</v>
      </c>
      <c r="L199" s="62" t="str">
        <f t="shared" si="46"/>
        <v xml:space="preserve"> </v>
      </c>
      <c r="M199" s="58" t="str">
        <f>IF(U199=2,K199,IF(W199=2,K199-SUM(M$8:M198),IF(X199=2,K199-SUM(M$8:M198),IF(X198=2,1-SUM(M$8:M198)," "))))</f>
        <v xml:space="preserve"> </v>
      </c>
      <c r="N199" s="58" t="str">
        <f t="shared" si="51"/>
        <v xml:space="preserve"> </v>
      </c>
      <c r="P199" s="58" t="str">
        <f>IF(O199="Plus",$K199,IF(O199="Basis",$K199-SUM(P$8:P198),IF(O199="Breedte",$K199-SUM(P$8:P198),IF(O198="Breedte",1-SUM(P$8:P198)," "))))</f>
        <v xml:space="preserve"> </v>
      </c>
      <c r="Q199" s="56" t="str">
        <f t="shared" si="66"/>
        <v/>
      </c>
      <c r="R199" s="196">
        <f t="shared" si="52"/>
        <v>175</v>
      </c>
      <c r="S199" s="1">
        <f t="shared" si="61"/>
        <v>133</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133</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4">
        <f t="shared" si="47"/>
        <v>0</v>
      </c>
      <c r="B200" s="64">
        <f t="shared" si="48"/>
        <v>0</v>
      </c>
      <c r="C200" s="57">
        <f t="shared" si="60"/>
        <v>132</v>
      </c>
      <c r="F200" s="59">
        <f>IF(C200&lt;C$6,0,VLOOKUP(C200,index!$A:$M,3,0))</f>
        <v>175</v>
      </c>
      <c r="G200" s="57" t="str">
        <f t="shared" si="49"/>
        <v/>
      </c>
      <c r="H200" s="58" t="str">
        <f>IF(G200="I",$K200,IF(G200="II",$K200-SUM(H$8:H199),IF(G200="III",$K200-SUM(H$8:H199),IF(G200="IV",$K200-SUM(H$8:H199),IF(G200="V",1-SUM(H$8:H199)," ")))))</f>
        <v xml:space="preserve"> </v>
      </c>
      <c r="I200" s="66" t="str">
        <f t="shared" si="50"/>
        <v/>
      </c>
      <c r="J200" s="61" t="str">
        <f>IF(I200="A",$K200,IF(I200="B",$K200-SUM(J$8:J199),IF(I200="C",$K200-SUM(J$8:J199),IF(I200="D",$K200-SUM(J$8:J199),IF(I200="E",1-SUM(J$8:J199)," ")))))</f>
        <v xml:space="preserve"> </v>
      </c>
      <c r="K200" s="58">
        <f>IF(C$4=0,0,(SUM(D$8:D200)/C$4))</f>
        <v>0</v>
      </c>
      <c r="L200" s="62" t="str">
        <f t="shared" ref="L200:L263" si="67">IF(U200=2,"Plus",IF(W200=2,"Basis",IF(X200=2,"Breedte"," ")))</f>
        <v xml:space="preserve"> </v>
      </c>
      <c r="M200" s="58" t="str">
        <f>IF(U200=2,K200,IF(W200=2,K200-SUM(M$8:M199),IF(X200=2,K200-SUM(M$8:M199),IF(X199=2,1-SUM(M$8:M199)," "))))</f>
        <v xml:space="preserve"> </v>
      </c>
      <c r="N200" s="58" t="str">
        <f t="shared" si="51"/>
        <v xml:space="preserve"> </v>
      </c>
      <c r="P200" s="58" t="str">
        <f>IF(O200="Plus",$K200,IF(O200="Basis",$K200-SUM(P$8:P199),IF(O200="Breedte",$K200-SUM(P$8:P199),IF(O199="Breedte",1-SUM(P$8:P199)," "))))</f>
        <v xml:space="preserve"> </v>
      </c>
      <c r="Q200" s="56" t="str">
        <f t="shared" si="66"/>
        <v/>
      </c>
      <c r="R200" s="196">
        <f t="shared" si="52"/>
        <v>175</v>
      </c>
      <c r="S200" s="1">
        <f t="shared" si="61"/>
        <v>132</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132</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4">
        <f t="shared" ref="A201:A264" si="68">IF(I201="A",25,IF(I201="B",25,IF(I201="C",25,IF(I201="D",15,IF(I201="E",10,0)))))</f>
        <v>0</v>
      </c>
      <c r="B201" s="64">
        <f t="shared" ref="B201:B264" si="69">IF(G201="I",20,IF(G201="II",20,IF(G201="III",20,IF(G201="IV",20,IF(G201="V",20,0)))))</f>
        <v>0</v>
      </c>
      <c r="C201" s="57">
        <f t="shared" si="60"/>
        <v>131</v>
      </c>
      <c r="F201" s="59">
        <f>IF(C201&lt;C$6,0,VLOOKUP(C201,index!$A:$M,3,0))</f>
        <v>174</v>
      </c>
      <c r="G201" s="57" t="str">
        <f t="shared" ref="G201:G264" si="70">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1">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si="67"/>
        <v xml:space="preserve"> </v>
      </c>
      <c r="M201" s="58" t="str">
        <f>IF(U201=2,K201,IF(W201=2,K201-SUM(M$8:M200),IF(X201=2,K201-SUM(M$8:M200),IF(X200=2,1-SUM(M$8:M200)," "))))</f>
        <v xml:space="preserve"> </v>
      </c>
      <c r="N201" s="58" t="str">
        <f t="shared" ref="N201:N208" si="72">IF(OR(O201="Plus",O201="Basis",O201="Breedte"),K201," ")</f>
        <v xml:space="preserve"> </v>
      </c>
      <c r="P201" s="58" t="str">
        <f>IF(O201="Plus",$K201,IF(O201="Basis",$K201-SUM(P$8:P200),IF(O201="Breedte",$K201-SUM(P$8:P200),IF(O200="Breedte",1-SUM(P$8:P200)," "))))</f>
        <v xml:space="preserve"> </v>
      </c>
      <c r="Q201" s="56" t="str">
        <f t="shared" si="66"/>
        <v/>
      </c>
      <c r="R201" s="196">
        <f t="shared" ref="R201:R264" si="73">F201</f>
        <v>174</v>
      </c>
      <c r="S201" s="1">
        <f t="shared" si="61"/>
        <v>131</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131</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4">
        <f t="shared" si="68"/>
        <v>0</v>
      </c>
      <c r="B202" s="64">
        <f t="shared" si="69"/>
        <v>0</v>
      </c>
      <c r="C202" s="57">
        <f t="shared" ref="C202:C265" si="81">IF(C201-1&lt;C$6,C$6-1,C201-1)</f>
        <v>130</v>
      </c>
      <c r="F202" s="59">
        <f>IF(C202&lt;C$6,0,VLOOKUP(C202,index!$A:$M,3,0))</f>
        <v>174</v>
      </c>
      <c r="G202" s="57" t="str">
        <f t="shared" si="70"/>
        <v/>
      </c>
      <c r="H202" s="58" t="str">
        <f>IF(G202="I",$K202,IF(G202="II",$K202-SUM(H$8:H201),IF(G202="III",$K202-SUM(H$8:H201),IF(G202="IV",$K202-SUM(H$8:H201),IF(G202="V",1-SUM(H$8:H201)," ")))))</f>
        <v xml:space="preserve"> </v>
      </c>
      <c r="I202" s="66" t="str">
        <f t="shared" si="71"/>
        <v/>
      </c>
      <c r="J202" s="61" t="str">
        <f>IF(I202="A",$K202,IF(I202="B",$K202-SUM(J$8:J201),IF(I202="C",$K202-SUM(J$8:J201),IF(I202="D",$K202-SUM(J$8:J201),IF(I202="E",1-SUM(J$8:J201)," ")))))</f>
        <v xml:space="preserve"> </v>
      </c>
      <c r="K202" s="58">
        <f>IF(C$4=0,0,(SUM(D$8:D202)/C$4))</f>
        <v>0</v>
      </c>
      <c r="L202" s="62" t="str">
        <f t="shared" si="67"/>
        <v xml:space="preserve"> </v>
      </c>
      <c r="M202" s="58" t="str">
        <f>IF(U202=2,K202,IF(W202=2,K202-SUM(M$8:M201),IF(X202=2,K202-SUM(M$8:M201),IF(X201=2,1-SUM(M$8:M201)," "))))</f>
        <v xml:space="preserve"> </v>
      </c>
      <c r="N202" s="58" t="str">
        <f t="shared" si="72"/>
        <v xml:space="preserve"> </v>
      </c>
      <c r="P202" s="58" t="str">
        <f>IF(O202="Plus",$K202,IF(O202="Basis",$K202-SUM(P$8:P201),IF(O202="Breedte",$K202-SUM(P$8:P201),IF(O201="Breedte",1-SUM(P$8:P201)," "))))</f>
        <v xml:space="preserve"> </v>
      </c>
      <c r="Q202" s="56" t="str">
        <f t="shared" si="66"/>
        <v/>
      </c>
      <c r="R202" s="196">
        <f t="shared" si="73"/>
        <v>174</v>
      </c>
      <c r="S202" s="1">
        <f t="shared" ref="S202:S265" si="82">C202</f>
        <v>130</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130</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4">
        <f t="shared" si="68"/>
        <v>0</v>
      </c>
      <c r="B203" s="64">
        <f t="shared" si="69"/>
        <v>0</v>
      </c>
      <c r="C203" s="57">
        <f t="shared" si="81"/>
        <v>129</v>
      </c>
      <c r="F203" s="59">
        <f>IF(C203&lt;C$6,0,VLOOKUP(C203,index!$A:$M,3,0))</f>
        <v>173</v>
      </c>
      <c r="G203" s="57" t="str">
        <f t="shared" si="70"/>
        <v/>
      </c>
      <c r="H203" s="58" t="str">
        <f>IF(G203="I",$K203,IF(G203="II",$K203-SUM(H$8:H202),IF(G203="III",$K203-SUM(H$8:H202),IF(G203="IV",$K203-SUM(H$8:H202),IF(G203="V",1-SUM(H$8:H202)," ")))))</f>
        <v xml:space="preserve"> </v>
      </c>
      <c r="I203" s="66" t="str">
        <f t="shared" si="71"/>
        <v/>
      </c>
      <c r="J203" s="61" t="str">
        <f>IF(I203="A",$K203,IF(I203="B",$K203-SUM(J$8:J202),IF(I203="C",$K203-SUM(J$8:J202),IF(I203="D",$K203-SUM(J$8:J202),IF(I203="E",1-SUM(J$8:J202)," ")))))</f>
        <v xml:space="preserve"> </v>
      </c>
      <c r="K203" s="58">
        <f>IF(C$4=0,0,(SUM(D$8:D203)/C$4))</f>
        <v>0</v>
      </c>
      <c r="L203" s="62" t="str">
        <f t="shared" si="67"/>
        <v xml:space="preserve"> </v>
      </c>
      <c r="M203" s="58" t="str">
        <f>IF(U203=2,K203,IF(W203=2,K203-SUM(M$8:M202),IF(X203=2,K203-SUM(M$8:M202),IF(X202=2,1-SUM(M$8:M202)," "))))</f>
        <v xml:space="preserve"> </v>
      </c>
      <c r="N203" s="58" t="str">
        <f t="shared" si="72"/>
        <v xml:space="preserve"> </v>
      </c>
      <c r="P203" s="58" t="str">
        <f>IF(O203="Plus",$K203,IF(O203="Basis",$K203-SUM(P$8:P202),IF(O203="Breedte",$K203-SUM(P$8:P202),IF(O202="Breedte",1-SUM(P$8:P202)," "))))</f>
        <v xml:space="preserve"> </v>
      </c>
      <c r="Q203" s="56" t="str">
        <f t="shared" si="66"/>
        <v/>
      </c>
      <c r="R203" s="196">
        <f t="shared" si="73"/>
        <v>173</v>
      </c>
      <c r="S203" s="1">
        <f t="shared" si="82"/>
        <v>129</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129</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4">
        <f t="shared" si="68"/>
        <v>0</v>
      </c>
      <c r="B204" s="64">
        <f t="shared" si="69"/>
        <v>0</v>
      </c>
      <c r="C204" s="57">
        <f t="shared" si="81"/>
        <v>128</v>
      </c>
      <c r="F204" s="59">
        <f>IF(C204&lt;C$6,0,VLOOKUP(C204,index!$A:$M,3,0))</f>
        <v>173</v>
      </c>
      <c r="G204" s="57" t="str">
        <f t="shared" si="70"/>
        <v/>
      </c>
      <c r="H204" s="58" t="str">
        <f>IF(G204="I",$K204,IF(G204="II",$K204-SUM(H$8:H203),IF(G204="III",$K204-SUM(H$8:H203),IF(G204="IV",$K204-SUM(H$8:H203),IF(G204="V",1-SUM(H$8:H203)," ")))))</f>
        <v xml:space="preserve"> </v>
      </c>
      <c r="I204" s="66" t="str">
        <f t="shared" si="71"/>
        <v/>
      </c>
      <c r="J204" s="61" t="str">
        <f>IF(I204="A",$K204,IF(I204="B",$K204-SUM(J$8:J203),IF(I204="C",$K204-SUM(J$8:J203),IF(I204="D",$K204-SUM(J$8:J203),IF(I204="E",1-SUM(J$8:J203)," ")))))</f>
        <v xml:space="preserve"> </v>
      </c>
      <c r="K204" s="58">
        <f>IF(C$4=0,0,(SUM(D$8:D204)/C$4))</f>
        <v>0</v>
      </c>
      <c r="L204" s="62" t="str">
        <f t="shared" si="67"/>
        <v xml:space="preserve"> </v>
      </c>
      <c r="M204" s="58" t="str">
        <f>IF(U204=2,K204,IF(W204=2,K204-SUM(M$8:M203),IF(X204=2,K204-SUM(M$8:M203),IF(X203=2,1-SUM(M$8:M203)," "))))</f>
        <v xml:space="preserve"> </v>
      </c>
      <c r="N204" s="58" t="str">
        <f t="shared" si="72"/>
        <v xml:space="preserve"> </v>
      </c>
      <c r="P204" s="58" t="str">
        <f>IF(O204="Plus",$K204,IF(O204="Basis",$K204-SUM(P$8:P203),IF(O204="Breedte",$K204-SUM(P$8:P203),IF(O203="Breedte",1-SUM(P$8:P203)," "))))</f>
        <v xml:space="preserve"> </v>
      </c>
      <c r="Q204" s="56" t="str">
        <f t="shared" si="66"/>
        <v/>
      </c>
      <c r="R204" s="196">
        <f t="shared" si="73"/>
        <v>173</v>
      </c>
      <c r="S204" s="1">
        <f t="shared" si="82"/>
        <v>128</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128</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4">
        <f t="shared" si="68"/>
        <v>0</v>
      </c>
      <c r="B205" s="64">
        <f t="shared" si="69"/>
        <v>0</v>
      </c>
      <c r="C205" s="57">
        <f t="shared" si="81"/>
        <v>127</v>
      </c>
      <c r="F205" s="59">
        <f>IF(C205&lt;C$6,0,VLOOKUP(C205,index!$A:$M,3,0))</f>
        <v>173</v>
      </c>
      <c r="G205" s="57" t="str">
        <f t="shared" si="70"/>
        <v/>
      </c>
      <c r="H205" s="58" t="str">
        <f>IF(G205="I",$K205,IF(G205="II",$K205-SUM(H$8:H204),IF(G205="III",$K205-SUM(H$8:H204),IF(G205="IV",$K205-SUM(H$8:H204),IF(G205="V",1-SUM(H$8:H204)," ")))))</f>
        <v xml:space="preserve"> </v>
      </c>
      <c r="I205" s="66" t="str">
        <f t="shared" si="71"/>
        <v/>
      </c>
      <c r="J205" s="61" t="str">
        <f>IF(I205="A",$K205,IF(I205="B",$K205-SUM(J$8:J204),IF(I205="C",$K205-SUM(J$8:J204),IF(I205="D",$K205-SUM(J$8:J204),IF(I205="E",1-SUM(J$8:J204)," ")))))</f>
        <v xml:space="preserve"> </v>
      </c>
      <c r="K205" s="58">
        <f>IF(C$4=0,0,(SUM(D$8:D205)/C$4))</f>
        <v>0</v>
      </c>
      <c r="L205" s="62" t="str">
        <f t="shared" si="67"/>
        <v xml:space="preserve"> </v>
      </c>
      <c r="M205" s="58" t="str">
        <f>IF(U205=2,K205,IF(W205=2,K205-SUM(M$8:M204),IF(X205=2,K205-SUM(M$8:M204),IF(X204=2,1-SUM(M$8:M204)," "))))</f>
        <v xml:space="preserve"> </v>
      </c>
      <c r="N205" s="58" t="str">
        <f t="shared" si="72"/>
        <v xml:space="preserve"> </v>
      </c>
      <c r="P205" s="58" t="str">
        <f>IF(O205="Plus",$K205,IF(O205="Basis",$K205-SUM(P$8:P204),IF(O205="Breedte",$K205-SUM(P$8:P204),IF(O204="Breedte",1-SUM(P$8:P204)," "))))</f>
        <v xml:space="preserve"> </v>
      </c>
      <c r="Q205" s="56" t="str">
        <f t="shared" si="66"/>
        <v/>
      </c>
      <c r="R205" s="196">
        <f t="shared" si="73"/>
        <v>173</v>
      </c>
      <c r="S205" s="1">
        <f t="shared" si="82"/>
        <v>127</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127</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4">
        <f t="shared" si="68"/>
        <v>0</v>
      </c>
      <c r="B206" s="64">
        <f t="shared" si="69"/>
        <v>0</v>
      </c>
      <c r="C206" s="57">
        <f t="shared" si="81"/>
        <v>126</v>
      </c>
      <c r="F206" s="59">
        <f>IF(C206&lt;C$6,0,VLOOKUP(C206,index!$A:$M,3,0))</f>
        <v>172</v>
      </c>
      <c r="G206" s="57" t="str">
        <f t="shared" si="70"/>
        <v/>
      </c>
      <c r="H206" s="58" t="str">
        <f>IF(G206="I",$K206,IF(G206="II",$K206-SUM(H$8:H205),IF(G206="III",$K206-SUM(H$8:H205),IF(G206="IV",$K206-SUM(H$8:H205),IF(G206="V",1-SUM(H$8:H205)," ")))))</f>
        <v xml:space="preserve"> </v>
      </c>
      <c r="I206" s="66" t="str">
        <f t="shared" si="71"/>
        <v/>
      </c>
      <c r="J206" s="61" t="str">
        <f>IF(I206="A",$K206,IF(I206="B",$K206-SUM(J$8:J205),IF(I206="C",$K206-SUM(J$8:J205),IF(I206="D",$K206-SUM(J$8:J205),IF(I206="E",1-SUM(J$8:J205)," ")))))</f>
        <v xml:space="preserve"> </v>
      </c>
      <c r="K206" s="58">
        <f>IF(C$4=0,0,(SUM(D$8:D206)/C$4))</f>
        <v>0</v>
      </c>
      <c r="L206" s="62" t="str">
        <f t="shared" si="67"/>
        <v xml:space="preserve"> </v>
      </c>
      <c r="M206" s="58" t="str">
        <f>IF(U206=2,K206,IF(W206=2,K206-SUM(M$8:M205),IF(X206=2,K206-SUM(M$8:M205),IF(X205=2,1-SUM(M$8:M205)," "))))</f>
        <v xml:space="preserve"> </v>
      </c>
      <c r="N206" s="58" t="str">
        <f t="shared" si="72"/>
        <v xml:space="preserve"> </v>
      </c>
      <c r="P206" s="58" t="str">
        <f>IF(O206="Plus",$K206,IF(O206="Basis",$K206-SUM(P$8:P205),IF(O206="Breedte",$K206-SUM(P$8:P205),IF(O205="Breedte",1-SUM(P$8:P205)," "))))</f>
        <v xml:space="preserve"> </v>
      </c>
      <c r="Q206" s="56" t="str">
        <f t="shared" ref="Q206:Q208" si="87">IF(L205="plus",IF(E206=0,"",CONCATENATE(E206,",")),IF(L205="basis",IF(E206=0,"",CONCATENATE(E206,",")),CONCATENATE(Q205,IF(E206=0,"",CONCATENATE(E206,", ")))))</f>
        <v/>
      </c>
      <c r="R206" s="196">
        <f t="shared" si="73"/>
        <v>172</v>
      </c>
      <c r="S206" s="1">
        <f t="shared" si="82"/>
        <v>126</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126</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4">
        <f t="shared" si="68"/>
        <v>0</v>
      </c>
      <c r="B207" s="64">
        <f t="shared" si="69"/>
        <v>0</v>
      </c>
      <c r="C207" s="57">
        <f t="shared" si="81"/>
        <v>125</v>
      </c>
      <c r="F207" s="59">
        <f>IF(C207&lt;C$6,0,VLOOKUP(C207,index!$A:$M,3,0))</f>
        <v>172</v>
      </c>
      <c r="G207" s="57" t="str">
        <f t="shared" si="70"/>
        <v/>
      </c>
      <c r="H207" s="58" t="str">
        <f>IF(G207="I",$K207,IF(G207="II",$K207-SUM(H$8:H206),IF(G207="III",$K207-SUM(H$8:H206),IF(G207="IV",$K207-SUM(H$8:H206),IF(G207="V",1-SUM(H$8:H206)," ")))))</f>
        <v xml:space="preserve"> </v>
      </c>
      <c r="I207" s="66" t="str">
        <f t="shared" si="71"/>
        <v/>
      </c>
      <c r="J207" s="61" t="str">
        <f>IF(I207="A",$K207,IF(I207="B",$K207-SUM(J$8:J206),IF(I207="C",$K207-SUM(J$8:J206),IF(I207="D",$K207-SUM(J$8:J206),IF(I207="E",1-SUM(J$8:J206)," ")))))</f>
        <v xml:space="preserve"> </v>
      </c>
      <c r="K207" s="58">
        <f>IF(C$4=0,0,(SUM(D$8:D207)/C$4))</f>
        <v>0</v>
      </c>
      <c r="L207" s="62" t="str">
        <f t="shared" si="67"/>
        <v xml:space="preserve"> </v>
      </c>
      <c r="M207" s="58" t="str">
        <f>IF(U207=2,K207,IF(W207=2,K207-SUM(M$8:M206),IF(X207=2,K207-SUM(M$8:M206),IF(X206=2,1-SUM(M$8:M206)," "))))</f>
        <v xml:space="preserve"> </v>
      </c>
      <c r="N207" s="58" t="str">
        <f t="shared" si="72"/>
        <v xml:space="preserve"> </v>
      </c>
      <c r="P207" s="58" t="str">
        <f>IF(O207="Plus",$K207,IF(O207="Basis",$K207-SUM(P$8:P206),IF(O207="Breedte",$K207-SUM(P$8:P206),IF(O206="Breedte",1-SUM(P$8:P206)," "))))</f>
        <v xml:space="preserve"> </v>
      </c>
      <c r="Q207" s="56" t="str">
        <f t="shared" si="87"/>
        <v/>
      </c>
      <c r="R207" s="196">
        <f t="shared" si="73"/>
        <v>172</v>
      </c>
      <c r="S207" s="1">
        <f t="shared" si="82"/>
        <v>125</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125</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4">
        <f t="shared" si="68"/>
        <v>0</v>
      </c>
      <c r="B208" s="64">
        <f t="shared" si="69"/>
        <v>0</v>
      </c>
      <c r="C208" s="57">
        <f t="shared" si="81"/>
        <v>124</v>
      </c>
      <c r="F208" s="59">
        <f>IF(C208&lt;C$6,0,VLOOKUP(C208,index!$A:$M,3,0))</f>
        <v>172</v>
      </c>
      <c r="G208" s="57" t="str">
        <f t="shared" si="70"/>
        <v/>
      </c>
      <c r="H208" s="58" t="str">
        <f>IF(G208="I",$K208,IF(G208="II",$K208-SUM(H$8:H207),IF(G208="III",$K208-SUM(H$8:H207),IF(G208="IV",$K208-SUM(H$8:H207),IF(G208="V",1-SUM(H$8:H207)," ")))))</f>
        <v xml:space="preserve"> </v>
      </c>
      <c r="I208" s="66" t="str">
        <f t="shared" si="71"/>
        <v/>
      </c>
      <c r="J208" s="61" t="str">
        <f>IF(I208="A",$K208,IF(I208="B",$K208-SUM(J$8:J207),IF(I208="C",$K208-SUM(J$8:J207),IF(I208="D",$K208-SUM(J$8:J207),IF(I208="E",1-SUM(J$8:J207)," ")))))</f>
        <v xml:space="preserve"> </v>
      </c>
      <c r="K208" s="58">
        <f>IF(C$4=0,0,(SUM(D$8:D208)/C$4))</f>
        <v>0</v>
      </c>
      <c r="L208" s="62" t="str">
        <f t="shared" si="67"/>
        <v xml:space="preserve"> </v>
      </c>
      <c r="M208" s="58" t="str">
        <f>IF(U208=2,K208,IF(W208=2,K208-SUM(M$8:M207),IF(X208=2,K208-SUM(M$8:M207),IF(X207=2,1-SUM(M$8:M207)," "))))</f>
        <v xml:space="preserve"> </v>
      </c>
      <c r="N208" s="58" t="str">
        <f t="shared" si="72"/>
        <v xml:space="preserve"> </v>
      </c>
      <c r="P208" s="58" t="str">
        <f>IF(O208="Plus",$K208,IF(O208="Basis",$K208-SUM(P$8:P207),IF(O208="Breedte",$K208-SUM(P$8:P207),IF(O207="Breedte",1-SUM(P$8:P207)," "))))</f>
        <v xml:space="preserve"> </v>
      </c>
      <c r="Q208" s="56" t="str">
        <f t="shared" si="87"/>
        <v/>
      </c>
      <c r="R208" s="196">
        <f t="shared" si="73"/>
        <v>172</v>
      </c>
      <c r="S208" s="1">
        <f t="shared" si="82"/>
        <v>124</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124</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4">
        <f t="shared" si="68"/>
        <v>0</v>
      </c>
      <c r="B209" s="64">
        <f t="shared" si="69"/>
        <v>0</v>
      </c>
      <c r="C209" s="57">
        <f t="shared" si="81"/>
        <v>123</v>
      </c>
      <c r="F209" s="59">
        <f>IF(C209&lt;C$6,0,VLOOKUP(C209,index!$A:$M,3,0))</f>
        <v>171</v>
      </c>
      <c r="G209" s="57" t="str">
        <f t="shared" si="70"/>
        <v/>
      </c>
      <c r="H209" s="58" t="str">
        <f>IF(G209="I",$K209,IF(G209="II",$K209-SUM(H$8:H208),IF(G209="III",$K209-SUM(H$8:H208),IF(G209="IV",$K209-SUM(H$8:H208),IF(G209="V",1-SUM(H$8:H208)," ")))))</f>
        <v xml:space="preserve"> </v>
      </c>
      <c r="I209" s="66" t="str">
        <f t="shared" si="71"/>
        <v/>
      </c>
      <c r="J209" s="61" t="str">
        <f>IF(I209="A",$K209,IF(I209="B",$K209-SUM(J$8:J208),IF(I209="C",$K209-SUM(J$8:J208),IF(I209="D",$K209-SUM(J$8:J208),IF(I209="E",1-SUM(J$8:J208)," ")))))</f>
        <v xml:space="preserve"> </v>
      </c>
      <c r="L209" s="62" t="str">
        <f t="shared" si="67"/>
        <v xml:space="preserve"> </v>
      </c>
      <c r="P209" s="58" t="str">
        <f>IF(O209="Plus",$K209,IF(O209="Basis",$K209-SUM(P$8:P208),IF(O209="Breedte",$K209-SUM(P$8:P208),IF(O208="Breedte",1-SUM(P$8:P208)," "))))</f>
        <v xml:space="preserve"> </v>
      </c>
      <c r="Q209" s="56" t="str">
        <f t="shared" ref="Q209:Q272" si="88">IF(L208="plus",CONCATENATE(E209,", "),IF(L208="basis",IF(E209=0,"",CONCATENATE(E209,", ")),CONCATENATE(Q208,IF(E209=0,"",CONCATENATE(E209,", ")))))</f>
        <v/>
      </c>
      <c r="R209" s="196">
        <f t="shared" si="73"/>
        <v>171</v>
      </c>
      <c r="S209" s="1">
        <f t="shared" si="82"/>
        <v>123</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123</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4">
        <f t="shared" si="68"/>
        <v>0</v>
      </c>
      <c r="B210" s="64">
        <f t="shared" si="69"/>
        <v>0</v>
      </c>
      <c r="C210" s="57">
        <f t="shared" si="81"/>
        <v>122</v>
      </c>
      <c r="F210" s="59">
        <f>IF(C210&lt;C$6,0,VLOOKUP(C210,index!$A:$M,3,0))</f>
        <v>171</v>
      </c>
      <c r="G210" s="57" t="str">
        <f t="shared" si="70"/>
        <v/>
      </c>
      <c r="H210" s="58" t="str">
        <f>IF(G210="I",$K210,IF(G210="II",$K210-SUM(H$8:H209),IF(G210="III",$K210-SUM(H$8:H209),IF(G210="IV",$K210-SUM(H$8:H209),IF(G210="V",1-SUM(H$8:H209)," ")))))</f>
        <v xml:space="preserve"> </v>
      </c>
      <c r="I210" s="66" t="str">
        <f t="shared" si="71"/>
        <v/>
      </c>
      <c r="J210" s="61" t="str">
        <f>IF(I210="A",$K210,IF(I210="B",$K210-SUM(J$8:J209),IF(I210="C",$K210-SUM(J$8:J209),IF(I210="D",$K210-SUM(J$8:J209),IF(I210="E",1-SUM(J$8:J209)," ")))))</f>
        <v xml:space="preserve"> </v>
      </c>
      <c r="L210" s="62" t="str">
        <f t="shared" si="67"/>
        <v xml:space="preserve"> </v>
      </c>
      <c r="P210" s="58" t="str">
        <f>IF(O210="Plus",$K210,IF(O210="Basis",$K210-SUM(P$8:P209),IF(O210="Breedte",$K210-SUM(P$8:P209),IF(O209="Breedte",1-SUM(P$8:P209)," "))))</f>
        <v xml:space="preserve"> </v>
      </c>
      <c r="Q210" s="56" t="str">
        <f t="shared" si="88"/>
        <v/>
      </c>
      <c r="R210" s="196">
        <f t="shared" si="73"/>
        <v>171</v>
      </c>
      <c r="S210" s="1">
        <f t="shared" si="82"/>
        <v>122</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122</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4">
        <f t="shared" si="68"/>
        <v>0</v>
      </c>
      <c r="B211" s="64">
        <f t="shared" si="69"/>
        <v>0</v>
      </c>
      <c r="C211" s="57">
        <f t="shared" si="81"/>
        <v>121</v>
      </c>
      <c r="F211" s="59">
        <f>IF(C211&lt;C$6,0,VLOOKUP(C211,index!$A:$M,3,0))</f>
        <v>170</v>
      </c>
      <c r="G211" s="57" t="str">
        <f t="shared" si="70"/>
        <v/>
      </c>
      <c r="H211" s="58" t="str">
        <f>IF(G211="I",$K211,IF(G211="II",$K211-SUM(H$8:H210),IF(G211="III",$K211-SUM(H$8:H210),IF(G211="IV",$K211-SUM(H$8:H210),IF(G211="V",1-SUM(H$8:H210)," ")))))</f>
        <v xml:space="preserve"> </v>
      </c>
      <c r="I211" s="66" t="str">
        <f t="shared" si="71"/>
        <v/>
      </c>
      <c r="J211" s="61" t="str">
        <f>IF(I211="A",$K211,IF(I211="B",$K211-SUM(J$8:J210),IF(I211="C",$K211-SUM(J$8:J210),IF(I211="D",$K211-SUM(J$8:J210),IF(I211="E",1-SUM(J$8:J210)," ")))))</f>
        <v xml:space="preserve"> </v>
      </c>
      <c r="L211" s="62" t="str">
        <f t="shared" si="67"/>
        <v xml:space="preserve"> </v>
      </c>
      <c r="P211" s="58" t="str">
        <f>IF(O211="Plus",$K211,IF(O211="Basis",$K211-SUM(P$8:P210),IF(O211="Breedte",$K211-SUM(P$8:P210),IF(O210="Breedte",1-SUM(P$8:P210)," "))))</f>
        <v xml:space="preserve"> </v>
      </c>
      <c r="Q211" s="56" t="str">
        <f t="shared" si="88"/>
        <v/>
      </c>
      <c r="R211" s="196">
        <f t="shared" si="73"/>
        <v>170</v>
      </c>
      <c r="S211" s="1">
        <f t="shared" si="82"/>
        <v>121</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121</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4">
        <f t="shared" si="68"/>
        <v>0</v>
      </c>
      <c r="B212" s="64">
        <f t="shared" si="69"/>
        <v>0</v>
      </c>
      <c r="C212" s="57">
        <f t="shared" si="81"/>
        <v>120</v>
      </c>
      <c r="F212" s="59">
        <f>IF(C212&lt;C$6,0,VLOOKUP(C212,index!$A:$M,3,0))</f>
        <v>170</v>
      </c>
      <c r="G212" s="57" t="str">
        <f t="shared" si="70"/>
        <v/>
      </c>
      <c r="H212" s="58" t="str">
        <f>IF(G212="I",$K212,IF(G212="II",$K212-SUM(H$8:H211),IF(G212="III",$K212-SUM(H$8:H211),IF(G212="IV",$K212-SUM(H$8:H211),IF(G212="V",1-SUM(H$8:H211)," ")))))</f>
        <v xml:space="preserve"> </v>
      </c>
      <c r="I212" s="66" t="str">
        <f t="shared" si="71"/>
        <v/>
      </c>
      <c r="J212" s="61" t="str">
        <f>IF(I212="A",$K212,IF(I212="B",$K212-SUM(J$8:J211),IF(I212="C",$K212-SUM(J$8:J211),IF(I212="D",$K212-SUM(J$8:J211),IF(I212="E",1-SUM(J$8:J211)," ")))))</f>
        <v xml:space="preserve"> </v>
      </c>
      <c r="L212" s="62" t="str">
        <f t="shared" si="67"/>
        <v xml:space="preserve"> </v>
      </c>
      <c r="P212" s="58" t="str">
        <f>IF(O212="Plus",$K212,IF(O212="Basis",$K212-SUM(P$8:P211),IF(O212="Breedte",$K212-SUM(P$8:P211),IF(O211="Breedte",1-SUM(P$8:P211)," "))))</f>
        <v xml:space="preserve"> </v>
      </c>
      <c r="Q212" s="56" t="str">
        <f t="shared" si="88"/>
        <v/>
      </c>
      <c r="R212" s="196">
        <f t="shared" si="73"/>
        <v>170</v>
      </c>
      <c r="S212" s="1">
        <f t="shared" si="82"/>
        <v>120</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120</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4">
        <f t="shared" si="68"/>
        <v>0</v>
      </c>
      <c r="B213" s="64">
        <f t="shared" si="69"/>
        <v>0</v>
      </c>
      <c r="C213" s="57">
        <f t="shared" si="81"/>
        <v>119</v>
      </c>
      <c r="F213" s="59">
        <f>IF(C213&lt;C$6,0,VLOOKUP(C213,index!$A:$M,3,0))</f>
        <v>170</v>
      </c>
      <c r="G213" s="57" t="str">
        <f t="shared" si="70"/>
        <v/>
      </c>
      <c r="H213" s="58" t="str">
        <f>IF(G213="I",$K213,IF(G213="II",$K213-SUM(H$8:H212),IF(G213="III",$K213-SUM(H$8:H212),IF(G213="IV",$K213-SUM(H$8:H212),IF(G213="V",1-SUM(H$8:H212)," ")))))</f>
        <v xml:space="preserve"> </v>
      </c>
      <c r="I213" s="66" t="str">
        <f t="shared" si="71"/>
        <v/>
      </c>
      <c r="J213" s="61" t="str">
        <f>IF(I213="A",$K213,IF(I213="B",$K213-SUM(J$8:J212),IF(I213="C",$K213-SUM(J$8:J212),IF(I213="D",$K213-SUM(J$8:J212),IF(I213="E",1-SUM(J$8:J212)," ")))))</f>
        <v xml:space="preserve"> </v>
      </c>
      <c r="L213" s="62" t="str">
        <f t="shared" si="67"/>
        <v xml:space="preserve"> </v>
      </c>
      <c r="P213" s="58" t="str">
        <f>IF(O213="Plus",$K213,IF(O213="Basis",$K213-SUM(P$8:P212),IF(O213="Breedte",$K213-SUM(P$8:P212),IF(O212="Breedte",1-SUM(P$8:P212)," "))))</f>
        <v xml:space="preserve"> </v>
      </c>
      <c r="Q213" s="56" t="str">
        <f t="shared" si="88"/>
        <v/>
      </c>
      <c r="R213" s="196">
        <f t="shared" si="73"/>
        <v>170</v>
      </c>
      <c r="S213" s="1">
        <f t="shared" si="82"/>
        <v>119</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119</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4">
        <f t="shared" si="68"/>
        <v>0</v>
      </c>
      <c r="B214" s="64">
        <f t="shared" si="69"/>
        <v>0</v>
      </c>
      <c r="C214" s="57">
        <f t="shared" si="81"/>
        <v>118</v>
      </c>
      <c r="F214" s="59">
        <f>IF(C214&lt;C$6,0,VLOOKUP(C214,index!$A:$M,3,0))</f>
        <v>169</v>
      </c>
      <c r="G214" s="57" t="str">
        <f t="shared" si="70"/>
        <v/>
      </c>
      <c r="H214" s="58" t="str">
        <f>IF(G214="I",$K214,IF(G214="II",$K214-SUM(H$8:H213),IF(G214="III",$K214-SUM(H$8:H213),IF(G214="IV",$K214-SUM(H$8:H213),IF(G214="V",1-SUM(H$8:H213)," ")))))</f>
        <v xml:space="preserve"> </v>
      </c>
      <c r="I214" s="66" t="str">
        <f t="shared" si="71"/>
        <v/>
      </c>
      <c r="J214" s="61" t="str">
        <f>IF(I214="A",$K214,IF(I214="B",$K214-SUM(J$8:J213),IF(I214="C",$K214-SUM(J$8:J213),IF(I214="D",$K214-SUM(J$8:J213),IF(I214="E",1-SUM(J$8:J213)," ")))))</f>
        <v xml:space="preserve"> </v>
      </c>
      <c r="L214" s="62" t="str">
        <f t="shared" si="67"/>
        <v xml:space="preserve"> </v>
      </c>
      <c r="P214" s="58" t="str">
        <f>IF(O214="Plus",$K214,IF(O214="Basis",$K214-SUM(P$8:P213),IF(O214="Breedte",$K214-SUM(P$8:P213),IF(O213="Breedte",1-SUM(P$8:P213)," "))))</f>
        <v xml:space="preserve"> </v>
      </c>
      <c r="Q214" s="56" t="str">
        <f t="shared" si="88"/>
        <v/>
      </c>
      <c r="R214" s="196">
        <f t="shared" si="73"/>
        <v>169</v>
      </c>
      <c r="S214" s="1">
        <f t="shared" si="82"/>
        <v>118</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118</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4">
        <f t="shared" si="68"/>
        <v>0</v>
      </c>
      <c r="B215" s="64">
        <f t="shared" si="69"/>
        <v>0</v>
      </c>
      <c r="C215" s="57">
        <f t="shared" si="81"/>
        <v>117</v>
      </c>
      <c r="F215" s="59">
        <f>IF(C215&lt;C$6,0,VLOOKUP(C215,index!$A:$M,3,0))</f>
        <v>169</v>
      </c>
      <c r="G215" s="57" t="str">
        <f t="shared" si="70"/>
        <v/>
      </c>
      <c r="H215" s="58" t="str">
        <f>IF(G215="I",$K215,IF(G215="II",$K215-SUM(H$8:H214),IF(G215="III",$K215-SUM(H$8:H214),IF(G215="IV",$K215-SUM(H$8:H214),IF(G215="V",1-SUM(H$8:H214)," ")))))</f>
        <v xml:space="preserve"> </v>
      </c>
      <c r="I215" s="66" t="str">
        <f t="shared" si="71"/>
        <v/>
      </c>
      <c r="J215" s="61" t="str">
        <f>IF(I215="A",$K215,IF(I215="B",$K215-SUM(J$8:J214),IF(I215="C",$K215-SUM(J$8:J214),IF(I215="D",$K215-SUM(J$8:J214),IF(I215="E",1-SUM(J$8:J214)," ")))))</f>
        <v xml:space="preserve"> </v>
      </c>
      <c r="L215" s="62" t="str">
        <f t="shared" si="67"/>
        <v xml:space="preserve"> </v>
      </c>
      <c r="P215" s="58" t="str">
        <f>IF(O215="Plus",$K215,IF(O215="Basis",$K215-SUM(P$8:P214),IF(O215="Breedte",$K215-SUM(P$8:P214),IF(O214="Breedte",1-SUM(P$8:P214)," "))))</f>
        <v xml:space="preserve"> </v>
      </c>
      <c r="Q215" s="56" t="str">
        <f t="shared" si="88"/>
        <v/>
      </c>
      <c r="R215" s="196">
        <f t="shared" si="73"/>
        <v>169</v>
      </c>
      <c r="S215" s="1">
        <f t="shared" si="82"/>
        <v>117</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117</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4">
        <f t="shared" si="68"/>
        <v>0</v>
      </c>
      <c r="B216" s="64">
        <f t="shared" si="69"/>
        <v>0</v>
      </c>
      <c r="C216" s="57">
        <f t="shared" si="81"/>
        <v>116</v>
      </c>
      <c r="F216" s="59">
        <f>IF(C216&lt;C$6,0,VLOOKUP(C216,index!$A:$M,3,0))</f>
        <v>169</v>
      </c>
      <c r="G216" s="57" t="str">
        <f t="shared" si="70"/>
        <v/>
      </c>
      <c r="H216" s="58" t="str">
        <f>IF(G216="I",$K216,IF(G216="II",$K216-SUM(H$8:H215),IF(G216="III",$K216-SUM(H$8:H215),IF(G216="IV",$K216-SUM(H$8:H215),IF(G216="V",1-SUM(H$8:H215)," ")))))</f>
        <v xml:space="preserve"> </v>
      </c>
      <c r="I216" s="66" t="str">
        <f t="shared" si="71"/>
        <v/>
      </c>
      <c r="J216" s="61" t="str">
        <f>IF(I216="A",$K216,IF(I216="B",$K216-SUM(J$8:J215),IF(I216="C",$K216-SUM(J$8:J215),IF(I216="D",$K216-SUM(J$8:J215),IF(I216="E",1-SUM(J$8:J215)," ")))))</f>
        <v xml:space="preserve"> </v>
      </c>
      <c r="L216" s="62" t="str">
        <f t="shared" si="67"/>
        <v xml:space="preserve"> </v>
      </c>
      <c r="P216" s="58" t="str">
        <f>IF(O216="Plus",$K216,IF(O216="Basis",$K216-SUM(P$8:P215),IF(O216="Breedte",$K216-SUM(P$8:P215),IF(O215="Breedte",1-SUM(P$8:P215)," "))))</f>
        <v xml:space="preserve"> </v>
      </c>
      <c r="Q216" s="56" t="str">
        <f t="shared" si="88"/>
        <v/>
      </c>
      <c r="R216" s="196">
        <f t="shared" si="73"/>
        <v>169</v>
      </c>
      <c r="S216" s="1">
        <f t="shared" si="82"/>
        <v>116</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116</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4">
        <f t="shared" si="68"/>
        <v>0</v>
      </c>
      <c r="B217" s="64">
        <f t="shared" si="69"/>
        <v>0</v>
      </c>
      <c r="C217" s="57">
        <f t="shared" si="81"/>
        <v>115</v>
      </c>
      <c r="F217" s="59">
        <f>IF(C217&lt;C$6,0,VLOOKUP(C217,index!$A:$M,3,0))</f>
        <v>168</v>
      </c>
      <c r="G217" s="57" t="str">
        <f t="shared" si="70"/>
        <v/>
      </c>
      <c r="H217" s="58" t="str">
        <f>IF(G217="I",$K217,IF(G217="II",$K217-SUM(H$8:H216),IF(G217="III",$K217-SUM(H$8:H216),IF(G217="IV",$K217-SUM(H$8:H216),IF(G217="V",1-SUM(H$8:H216)," ")))))</f>
        <v xml:space="preserve"> </v>
      </c>
      <c r="I217" s="66" t="str">
        <f t="shared" si="71"/>
        <v/>
      </c>
      <c r="J217" s="61" t="str">
        <f>IF(I217="A",$K217,IF(I217="B",$K217-SUM(J$8:J216),IF(I217="C",$K217-SUM(J$8:J216),IF(I217="D",$K217-SUM(J$8:J216),IF(I217="E",1-SUM(J$8:J216)," ")))))</f>
        <v xml:space="preserve"> </v>
      </c>
      <c r="L217" s="62" t="str">
        <f t="shared" si="67"/>
        <v xml:space="preserve"> </v>
      </c>
      <c r="P217" s="58" t="str">
        <f>IF(O217="Plus",$K217,IF(O217="Basis",$K217-SUM(P$8:P216),IF(O217="Breedte",$K217-SUM(P$8:P216),IF(O216="Breedte",1-SUM(P$8:P216)," "))))</f>
        <v xml:space="preserve"> </v>
      </c>
      <c r="Q217" s="56" t="str">
        <f t="shared" si="88"/>
        <v/>
      </c>
      <c r="R217" s="196">
        <f t="shared" si="73"/>
        <v>168</v>
      </c>
      <c r="S217" s="1">
        <f t="shared" si="82"/>
        <v>115</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115</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4">
        <f t="shared" si="68"/>
        <v>0</v>
      </c>
      <c r="B218" s="64">
        <f t="shared" si="69"/>
        <v>0</v>
      </c>
      <c r="C218" s="57">
        <f t="shared" si="81"/>
        <v>114</v>
      </c>
      <c r="F218" s="59">
        <f>IF(C218&lt;C$6,0,VLOOKUP(C218,index!$A:$M,3,0))</f>
        <v>168</v>
      </c>
      <c r="G218" s="57" t="str">
        <f t="shared" si="70"/>
        <v/>
      </c>
      <c r="H218" s="58" t="str">
        <f>IF(G218="I",$K218,IF(G218="II",$K218-SUM(H$8:H217),IF(G218="III",$K218-SUM(H$8:H217),IF(G218="IV",$K218-SUM(H$8:H217),IF(G218="V",1-SUM(H$8:H217)," ")))))</f>
        <v xml:space="preserve"> </v>
      </c>
      <c r="I218" s="66" t="str">
        <f t="shared" si="71"/>
        <v/>
      </c>
      <c r="L218" s="62" t="str">
        <f t="shared" si="67"/>
        <v xml:space="preserve"> </v>
      </c>
      <c r="P218" s="58" t="str">
        <f>IF(O218="Plus",$K218,IF(O218="Basis",$K218-SUM(P$8:P217),IF(O218="Breedte",$K218-SUM(P$8:P217),IF(O217="Breedte",1-SUM(P$8:P217)," "))))</f>
        <v xml:space="preserve"> </v>
      </c>
      <c r="Q218" s="56" t="str">
        <f t="shared" si="88"/>
        <v/>
      </c>
      <c r="R218" s="196">
        <f t="shared" si="73"/>
        <v>168</v>
      </c>
      <c r="S218" s="1">
        <f t="shared" si="82"/>
        <v>114</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114</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4">
        <f t="shared" si="68"/>
        <v>0</v>
      </c>
      <c r="B219" s="64">
        <f t="shared" si="69"/>
        <v>0</v>
      </c>
      <c r="C219" s="57">
        <f t="shared" si="81"/>
        <v>113</v>
      </c>
      <c r="F219" s="59">
        <f>IF(C219&lt;C$6,0,VLOOKUP(C219,index!$A:$M,3,0))</f>
        <v>167</v>
      </c>
      <c r="G219" s="57" t="str">
        <f t="shared" si="70"/>
        <v/>
      </c>
      <c r="H219" s="58" t="str">
        <f>IF(G219="I",$K219,IF(G219="II",$K219-SUM(H$8:H218),IF(G219="III",$K219-SUM(H$8:H218),IF(G219="IV",$K219-SUM(H$8:H218),IF(G219="V",1-SUM(H$8:H218)," ")))))</f>
        <v xml:space="preserve"> </v>
      </c>
      <c r="I219" s="66" t="str">
        <f t="shared" si="71"/>
        <v/>
      </c>
      <c r="L219" s="62" t="str">
        <f t="shared" si="67"/>
        <v xml:space="preserve"> </v>
      </c>
      <c r="P219" s="58" t="str">
        <f>IF(O219="Plus",$K219,IF(O219="Basis",$K219-SUM(P$8:P218),IF(O219="Breedte",$K219-SUM(P$8:P218),IF(O218="Breedte",1-SUM(P$8:P218)," "))))</f>
        <v xml:space="preserve"> </v>
      </c>
      <c r="Q219" s="56" t="str">
        <f t="shared" si="88"/>
        <v/>
      </c>
      <c r="R219" s="196">
        <f t="shared" si="73"/>
        <v>167</v>
      </c>
      <c r="S219" s="1">
        <f t="shared" si="82"/>
        <v>113</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113</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4">
        <f t="shared" si="68"/>
        <v>0</v>
      </c>
      <c r="B220" s="64">
        <f t="shared" si="69"/>
        <v>0</v>
      </c>
      <c r="C220" s="57">
        <f t="shared" si="81"/>
        <v>112</v>
      </c>
      <c r="F220" s="59">
        <f>IF(C220&lt;C$6,0,VLOOKUP(C220,index!$A:$M,3,0))</f>
        <v>167</v>
      </c>
      <c r="G220" s="57" t="str">
        <f t="shared" si="70"/>
        <v/>
      </c>
      <c r="H220" s="58" t="str">
        <f>IF(G220="I",$K220,IF(G220="II",$K220-SUM(H$8:H219),IF(G220="III",$K220-SUM(H$8:H219),IF(G220="IV",$K220-SUM(H$8:H219),IF(G220="V",1-SUM(H$8:H219)," ")))))</f>
        <v xml:space="preserve"> </v>
      </c>
      <c r="I220" s="66" t="str">
        <f t="shared" si="71"/>
        <v/>
      </c>
      <c r="L220" s="62" t="str">
        <f t="shared" si="67"/>
        <v xml:space="preserve"> </v>
      </c>
      <c r="P220" s="58" t="str">
        <f>IF(O220="Plus",$K220,IF(O220="Basis",$K220-SUM(P$8:P219),IF(O220="Breedte",$K220-SUM(P$8:P219),IF(O219="Breedte",1-SUM(P$8:P219)," "))))</f>
        <v xml:space="preserve"> </v>
      </c>
      <c r="Q220" s="56" t="str">
        <f t="shared" si="88"/>
        <v/>
      </c>
      <c r="R220" s="196">
        <f t="shared" si="73"/>
        <v>167</v>
      </c>
      <c r="S220" s="1">
        <f t="shared" si="82"/>
        <v>112</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112</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4">
        <f t="shared" si="68"/>
        <v>0</v>
      </c>
      <c r="B221" s="64">
        <f t="shared" si="69"/>
        <v>0</v>
      </c>
      <c r="C221" s="57">
        <f t="shared" si="81"/>
        <v>111</v>
      </c>
      <c r="F221" s="59">
        <f>IF(C221&lt;C$6,0,VLOOKUP(C221,index!$A:$M,3,0))</f>
        <v>167</v>
      </c>
      <c r="G221" s="57" t="str">
        <f t="shared" si="70"/>
        <v/>
      </c>
      <c r="H221" s="58" t="str">
        <f>IF(G221="I",$K221,IF(G221="II",$K221-SUM(H$8:H220),IF(G221="III",$K221-SUM(H$8:H220),IF(G221="IV",$K221-SUM(H$8:H220),IF(G221="V",1-SUM(H$8:H220)," ")))))</f>
        <v xml:space="preserve"> </v>
      </c>
      <c r="I221" s="66" t="str">
        <f t="shared" si="71"/>
        <v/>
      </c>
      <c r="L221" s="62" t="str">
        <f t="shared" si="67"/>
        <v xml:space="preserve"> </v>
      </c>
      <c r="P221" s="58" t="str">
        <f>IF(O221="Plus",$K221,IF(O221="Basis",$K221-SUM(P$8:P220),IF(O221="Breedte",$K221-SUM(P$8:P220),IF(O220="Breedte",1-SUM(P$8:P220)," "))))</f>
        <v xml:space="preserve"> </v>
      </c>
      <c r="Q221" s="56" t="str">
        <f t="shared" si="88"/>
        <v/>
      </c>
      <c r="R221" s="196">
        <f t="shared" si="73"/>
        <v>167</v>
      </c>
      <c r="S221" s="1">
        <f t="shared" si="82"/>
        <v>111</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111</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4">
        <f t="shared" si="68"/>
        <v>0</v>
      </c>
      <c r="B222" s="64">
        <f t="shared" si="69"/>
        <v>0</v>
      </c>
      <c r="C222" s="57">
        <f t="shared" si="81"/>
        <v>110</v>
      </c>
      <c r="F222" s="59">
        <f>IF(C222&lt;C$6,0,VLOOKUP(C222,index!$A:$M,3,0))</f>
        <v>166</v>
      </c>
      <c r="G222" s="57" t="str">
        <f t="shared" si="70"/>
        <v/>
      </c>
      <c r="H222" s="58" t="str">
        <f>IF(G222="I",$K222,IF(G222="II",$K222-SUM(H$8:H221),IF(G222="III",$K222-SUM(H$8:H221),IF(G222="IV",$K222-SUM(H$8:H221),IF(G222="V",1-SUM(H$8:H221)," ")))))</f>
        <v xml:space="preserve"> </v>
      </c>
      <c r="I222" s="66" t="str">
        <f t="shared" si="71"/>
        <v/>
      </c>
      <c r="L222" s="62" t="str">
        <f t="shared" si="67"/>
        <v xml:space="preserve"> </v>
      </c>
      <c r="P222" s="58" t="str">
        <f>IF(O222="Plus",$K222,IF(O222="Basis",$K222-SUM(P$8:P221),IF(O222="Breedte",$K222-SUM(P$8:P221),IF(O221="Breedte",1-SUM(P$8:P221)," "))))</f>
        <v xml:space="preserve"> </v>
      </c>
      <c r="Q222" s="56" t="str">
        <f t="shared" si="88"/>
        <v/>
      </c>
      <c r="R222" s="196">
        <f t="shared" si="73"/>
        <v>166</v>
      </c>
      <c r="S222" s="1">
        <f t="shared" si="82"/>
        <v>110</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110</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4">
        <f t="shared" si="68"/>
        <v>0</v>
      </c>
      <c r="B223" s="64">
        <f t="shared" si="69"/>
        <v>0</v>
      </c>
      <c r="C223" s="57">
        <f t="shared" si="81"/>
        <v>109</v>
      </c>
      <c r="F223" s="59">
        <f>IF(C223&lt;C$6,0,VLOOKUP(C223,index!$A:$M,3,0))</f>
        <v>166</v>
      </c>
      <c r="G223" s="57" t="str">
        <f t="shared" si="70"/>
        <v/>
      </c>
      <c r="H223" s="58" t="str">
        <f>IF(G223="I",$K223,IF(G223="II",$K223-SUM(H$8:H222),IF(G223="III",$K223-SUM(H$8:H222),IF(G223="IV",$K223-SUM(H$8:H222),IF(G223="V",1-SUM(H$8:H222)," ")))))</f>
        <v xml:space="preserve"> </v>
      </c>
      <c r="I223" s="66" t="str">
        <f t="shared" si="71"/>
        <v/>
      </c>
      <c r="L223" s="62" t="str">
        <f t="shared" si="67"/>
        <v xml:space="preserve"> </v>
      </c>
      <c r="P223" s="58" t="str">
        <f>IF(O223="Plus",$K223,IF(O223="Basis",$K223-SUM(P$8:P222),IF(O223="Breedte",$K223-SUM(P$8:P222),IF(O222="Breedte",1-SUM(P$8:P222)," "))))</f>
        <v xml:space="preserve"> </v>
      </c>
      <c r="Q223" s="56" t="str">
        <f t="shared" si="88"/>
        <v/>
      </c>
      <c r="R223" s="196">
        <f t="shared" si="73"/>
        <v>166</v>
      </c>
      <c r="S223" s="1">
        <f t="shared" si="82"/>
        <v>109</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109</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4">
        <f t="shared" si="68"/>
        <v>0</v>
      </c>
      <c r="B224" s="64">
        <f t="shared" si="69"/>
        <v>0</v>
      </c>
      <c r="C224" s="57">
        <f t="shared" si="81"/>
        <v>108</v>
      </c>
      <c r="F224" s="59">
        <f>IF(C224&lt;C$6,0,VLOOKUP(C224,index!$A:$M,3,0))</f>
        <v>166</v>
      </c>
      <c r="G224" s="57" t="str">
        <f t="shared" si="70"/>
        <v/>
      </c>
      <c r="H224" s="58" t="str">
        <f>IF(G224="I",$K224,IF(G224="II",$K224-SUM(H$8:H223),IF(G224="III",$K224-SUM(H$8:H223),IF(G224="IV",$K224-SUM(H$8:H223),IF(G224="V",1-SUM(H$8:H223)," ")))))</f>
        <v xml:space="preserve"> </v>
      </c>
      <c r="I224" s="66" t="str">
        <f t="shared" si="71"/>
        <v/>
      </c>
      <c r="L224" s="62" t="str">
        <f t="shared" si="67"/>
        <v xml:space="preserve"> </v>
      </c>
      <c r="P224" s="58" t="str">
        <f>IF(O224="Plus",$K224,IF(O224="Basis",$K224-SUM(P$8:P223),IF(O224="Breedte",$K224-SUM(P$8:P223),IF(O223="Breedte",1-SUM(P$8:P223)," "))))</f>
        <v xml:space="preserve"> </v>
      </c>
      <c r="Q224" s="56" t="str">
        <f t="shared" si="88"/>
        <v/>
      </c>
      <c r="R224" s="196">
        <f t="shared" si="73"/>
        <v>166</v>
      </c>
      <c r="S224" s="1">
        <f t="shared" si="82"/>
        <v>108</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108</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4">
        <f t="shared" si="68"/>
        <v>0</v>
      </c>
      <c r="B225" s="64">
        <f t="shared" si="69"/>
        <v>0</v>
      </c>
      <c r="C225" s="57">
        <f t="shared" si="81"/>
        <v>107</v>
      </c>
      <c r="F225" s="59">
        <f>IF(C225&lt;C$6,0,VLOOKUP(C225,index!$A:$M,3,0))</f>
        <v>165</v>
      </c>
      <c r="G225" s="57" t="str">
        <f t="shared" si="70"/>
        <v/>
      </c>
      <c r="H225" s="58" t="str">
        <f>IF(G225="I",$K225,IF(G225="II",$K225-SUM(H$8:H224),IF(G225="III",$K225-SUM(H$8:H224),IF(G225="IV",$K225-SUM(H$8:H224),IF(G225="V",1-SUM(H$8:H224)," ")))))</f>
        <v xml:space="preserve"> </v>
      </c>
      <c r="I225" s="66" t="str">
        <f t="shared" si="71"/>
        <v/>
      </c>
      <c r="L225" s="62" t="str">
        <f t="shared" si="67"/>
        <v xml:space="preserve"> </v>
      </c>
      <c r="P225" s="58" t="str">
        <f>IF(O225="Plus",$K225,IF(O225="Basis",$K225-SUM(P$8:P224),IF(O225="Breedte",$K225-SUM(P$8:P224),IF(O224="Breedte",1-SUM(P$8:P224)," "))))</f>
        <v xml:space="preserve"> </v>
      </c>
      <c r="Q225" s="56" t="str">
        <f t="shared" si="88"/>
        <v/>
      </c>
      <c r="R225" s="196">
        <f t="shared" si="73"/>
        <v>165</v>
      </c>
      <c r="S225" s="1">
        <f t="shared" si="82"/>
        <v>107</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107</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4">
        <f t="shared" si="68"/>
        <v>0</v>
      </c>
      <c r="B226" s="64">
        <f t="shared" si="69"/>
        <v>0</v>
      </c>
      <c r="C226" s="57">
        <f t="shared" si="81"/>
        <v>106</v>
      </c>
      <c r="F226" s="59">
        <f>IF(C226&lt;C$6,0,VLOOKUP(C226,index!$A:$M,3,0))</f>
        <v>165</v>
      </c>
      <c r="G226" s="57" t="str">
        <f t="shared" si="70"/>
        <v/>
      </c>
      <c r="H226" s="58" t="str">
        <f>IF(G226="I",$K226,IF(G226="II",$K226-SUM(H$8:H225),IF(G226="III",$K226-SUM(H$8:H225),IF(G226="IV",$K226-SUM(H$8:H225),IF(G226="V",1-SUM(H$8:H225)," ")))))</f>
        <v xml:space="preserve"> </v>
      </c>
      <c r="I226" s="66" t="str">
        <f t="shared" si="71"/>
        <v/>
      </c>
      <c r="L226" s="62" t="str">
        <f t="shared" si="67"/>
        <v xml:space="preserve"> </v>
      </c>
      <c r="P226" s="58" t="str">
        <f>IF(O226="Plus",$K226,IF(O226="Basis",$K226-SUM(P$8:P225),IF(O226="Breedte",$K226-SUM(P$8:P225),IF(O225="Breedte",1-SUM(P$8:P225)," "))))</f>
        <v xml:space="preserve"> </v>
      </c>
      <c r="Q226" s="56" t="str">
        <f t="shared" si="88"/>
        <v/>
      </c>
      <c r="R226" s="196">
        <f t="shared" si="73"/>
        <v>165</v>
      </c>
      <c r="S226" s="1">
        <f t="shared" si="82"/>
        <v>106</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106</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4">
        <f t="shared" si="68"/>
        <v>0</v>
      </c>
      <c r="B227" s="64">
        <f t="shared" si="69"/>
        <v>0</v>
      </c>
      <c r="C227" s="57">
        <f t="shared" si="81"/>
        <v>105</v>
      </c>
      <c r="F227" s="59">
        <f>IF(C227&lt;C$6,0,VLOOKUP(C227,index!$A:$M,3,0))</f>
        <v>164</v>
      </c>
      <c r="G227" s="57" t="str">
        <f t="shared" si="70"/>
        <v/>
      </c>
      <c r="H227" s="58" t="str">
        <f>IF(G227="I",$K227,IF(G227="II",$K227-SUM(H$8:H226),IF(G227="III",$K227-SUM(H$8:H226),IF(G227="IV",$K227-SUM(H$8:H226),IF(G227="V",1-SUM(H$8:H226)," ")))))</f>
        <v xml:space="preserve"> </v>
      </c>
      <c r="I227" s="66" t="str">
        <f t="shared" si="71"/>
        <v/>
      </c>
      <c r="L227" s="62" t="str">
        <f t="shared" si="67"/>
        <v xml:space="preserve"> </v>
      </c>
      <c r="P227" s="58" t="str">
        <f>IF(O227="Plus",$K227,IF(O227="Basis",$K227-SUM(P$8:P226),IF(O227="Breedte",$K227-SUM(P$8:P226),IF(O226="Breedte",1-SUM(P$8:P226)," "))))</f>
        <v xml:space="preserve"> </v>
      </c>
      <c r="Q227" s="56" t="str">
        <f t="shared" si="88"/>
        <v/>
      </c>
      <c r="R227" s="196">
        <f t="shared" si="73"/>
        <v>164</v>
      </c>
      <c r="S227" s="1">
        <f t="shared" si="82"/>
        <v>105</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105</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4">
        <f t="shared" si="68"/>
        <v>0</v>
      </c>
      <c r="B228" s="64">
        <f t="shared" si="69"/>
        <v>0</v>
      </c>
      <c r="C228" s="57">
        <f t="shared" si="81"/>
        <v>104</v>
      </c>
      <c r="F228" s="59">
        <f>IF(C228&lt;C$6,0,VLOOKUP(C228,index!$A:$M,3,0))</f>
        <v>164</v>
      </c>
      <c r="G228" s="57" t="str">
        <f t="shared" si="70"/>
        <v/>
      </c>
      <c r="H228" s="58" t="str">
        <f>IF(G228="I",$K228,IF(G228="II",$K228-SUM(H$8:H227),IF(G228="III",$K228-SUM(H$8:H227),IF(G228="IV",$K228-SUM(H$8:H227),IF(G228="V",1-SUM(H$8:H227)," ")))))</f>
        <v xml:space="preserve"> </v>
      </c>
      <c r="I228" s="66" t="str">
        <f t="shared" si="71"/>
        <v/>
      </c>
      <c r="L228" s="62" t="str">
        <f t="shared" si="67"/>
        <v xml:space="preserve"> </v>
      </c>
      <c r="P228" s="58" t="str">
        <f>IF(O228="Plus",$K228,IF(O228="Basis",$K228-SUM(P$8:P227),IF(O228="Breedte",$K228-SUM(P$8:P227),IF(O227="Breedte",1-SUM(P$8:P227)," "))))</f>
        <v xml:space="preserve"> </v>
      </c>
      <c r="Q228" s="56" t="str">
        <f t="shared" si="88"/>
        <v/>
      </c>
      <c r="R228" s="196">
        <f t="shared" si="73"/>
        <v>164</v>
      </c>
      <c r="S228" s="1">
        <f t="shared" si="82"/>
        <v>104</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104</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4">
        <f t="shared" si="68"/>
        <v>0</v>
      </c>
      <c r="B229" s="64">
        <f t="shared" si="69"/>
        <v>0</v>
      </c>
      <c r="C229" s="57">
        <f t="shared" si="81"/>
        <v>103</v>
      </c>
      <c r="F229" s="59">
        <f>IF(C229&lt;C$6,0,VLOOKUP(C229,index!$A:$M,3,0))</f>
        <v>164</v>
      </c>
      <c r="G229" s="57" t="str">
        <f t="shared" si="70"/>
        <v/>
      </c>
      <c r="H229" s="58" t="str">
        <f>IF(G229="I",$K229,IF(G229="II",$K229-SUM(H$8:H228),IF(G229="III",$K229-SUM(H$8:H228),IF(G229="IV",$K229-SUM(H$8:H228),IF(G229="V",1-SUM(H$8:H228)," ")))))</f>
        <v xml:space="preserve"> </v>
      </c>
      <c r="I229" s="66" t="str">
        <f t="shared" si="71"/>
        <v/>
      </c>
      <c r="L229" s="62" t="str">
        <f t="shared" si="67"/>
        <v xml:space="preserve"> </v>
      </c>
      <c r="P229" s="58" t="str">
        <f>IF(O229="Plus",$K229,IF(O229="Basis",$K229-SUM(P$8:P228),IF(O229="Breedte",$K229-SUM(P$8:P228),IF(O228="Breedte",1-SUM(P$8:P228)," "))))</f>
        <v xml:space="preserve"> </v>
      </c>
      <c r="Q229" s="56" t="str">
        <f t="shared" si="88"/>
        <v/>
      </c>
      <c r="R229" s="196">
        <f t="shared" si="73"/>
        <v>164</v>
      </c>
      <c r="S229" s="1">
        <f t="shared" si="82"/>
        <v>103</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103</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4">
        <f t="shared" si="68"/>
        <v>0</v>
      </c>
      <c r="B230" s="64">
        <f t="shared" si="69"/>
        <v>0</v>
      </c>
      <c r="C230" s="57">
        <f t="shared" si="81"/>
        <v>102</v>
      </c>
      <c r="F230" s="59">
        <f>IF(C230&lt;C$6,0,VLOOKUP(C230,index!$A:$M,3,0))</f>
        <v>163</v>
      </c>
      <c r="G230" s="57" t="str">
        <f t="shared" si="70"/>
        <v/>
      </c>
      <c r="H230" s="58" t="str">
        <f>IF(G230="I",$K230,IF(G230="II",$K230-SUM(H$8:H229),IF(G230="III",$K230-SUM(H$8:H229),IF(G230="IV",$K230-SUM(H$8:H229),IF(G230="V",1-SUM(H$8:H229)," ")))))</f>
        <v xml:space="preserve"> </v>
      </c>
      <c r="I230" s="66" t="str">
        <f t="shared" si="71"/>
        <v/>
      </c>
      <c r="L230" s="62" t="str">
        <f t="shared" si="67"/>
        <v xml:space="preserve"> </v>
      </c>
      <c r="P230" s="58" t="str">
        <f>IF(O230="Plus",$K230,IF(O230="Basis",$K230-SUM(P$8:P229),IF(O230="Breedte",$K230-SUM(P$8:P229),IF(O229="Breedte",1-SUM(P$8:P229)," "))))</f>
        <v xml:space="preserve"> </v>
      </c>
      <c r="Q230" s="56" t="str">
        <f t="shared" si="88"/>
        <v/>
      </c>
      <c r="R230" s="196">
        <f t="shared" si="73"/>
        <v>163</v>
      </c>
      <c r="S230" s="1">
        <f t="shared" si="82"/>
        <v>102</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102</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4">
        <f t="shared" si="68"/>
        <v>0</v>
      </c>
      <c r="B231" s="64">
        <f t="shared" si="69"/>
        <v>0</v>
      </c>
      <c r="C231" s="57">
        <f t="shared" si="81"/>
        <v>101</v>
      </c>
      <c r="F231" s="59">
        <f>IF(C231&lt;C$6,0,VLOOKUP(C231,index!$A:$M,3,0))</f>
        <v>163</v>
      </c>
      <c r="G231" s="57" t="str">
        <f t="shared" si="70"/>
        <v/>
      </c>
      <c r="H231" s="58" t="str">
        <f>IF(G231="I",$K231,IF(G231="II",$K231-SUM(H$8:H230),IF(G231="III",$K231-SUM(H$8:H230),IF(G231="IV",$K231-SUM(H$8:H230),IF(G231="V",1-SUM(H$8:H230)," ")))))</f>
        <v xml:space="preserve"> </v>
      </c>
      <c r="I231" s="66" t="str">
        <f t="shared" si="71"/>
        <v/>
      </c>
      <c r="L231" s="62" t="str">
        <f t="shared" si="67"/>
        <v xml:space="preserve"> </v>
      </c>
      <c r="P231" s="58" t="str">
        <f>IF(O231="Plus",$K231,IF(O231="Basis",$K231-SUM(P$8:P230),IF(O231="Breedte",$K231-SUM(P$8:P230),IF(O230="Breedte",1-SUM(P$8:P230)," "))))</f>
        <v xml:space="preserve"> </v>
      </c>
      <c r="Q231" s="56" t="str">
        <f t="shared" si="88"/>
        <v/>
      </c>
      <c r="R231" s="196">
        <f t="shared" si="73"/>
        <v>163</v>
      </c>
      <c r="S231" s="1">
        <f t="shared" si="82"/>
        <v>101</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101</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4">
        <f t="shared" si="68"/>
        <v>0</v>
      </c>
      <c r="B232" s="64">
        <f t="shared" si="69"/>
        <v>0</v>
      </c>
      <c r="C232" s="57">
        <f t="shared" si="81"/>
        <v>100</v>
      </c>
      <c r="F232" s="59">
        <f>IF(C232&lt;C$6,0,VLOOKUP(C232,index!$A:$M,3,0))</f>
        <v>163</v>
      </c>
      <c r="G232" s="57" t="str">
        <f t="shared" si="70"/>
        <v/>
      </c>
      <c r="H232" s="58" t="str">
        <f>IF(G232="I",$K232,IF(G232="II",$K232-SUM(H$8:H231),IF(G232="III",$K232-SUM(H$8:H231),IF(G232="IV",$K232-SUM(H$8:H231),IF(G232="V",1-SUM(H$8:H231)," ")))))</f>
        <v xml:space="preserve"> </v>
      </c>
      <c r="I232" s="66" t="str">
        <f t="shared" si="71"/>
        <v/>
      </c>
      <c r="L232" s="62" t="str">
        <f t="shared" si="67"/>
        <v xml:space="preserve"> </v>
      </c>
      <c r="P232" s="58" t="str">
        <f>IF(O232="Plus",$K232,IF(O232="Basis",$K232-SUM(P$8:P231),IF(O232="Breedte",$K232-SUM(P$8:P231),IF(O231="Breedte",1-SUM(P$8:P231)," "))))</f>
        <v xml:space="preserve"> </v>
      </c>
      <c r="Q232" s="56" t="str">
        <f t="shared" si="88"/>
        <v/>
      </c>
      <c r="R232" s="196">
        <f t="shared" si="73"/>
        <v>163</v>
      </c>
      <c r="S232" s="1">
        <f t="shared" si="82"/>
        <v>100</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100</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4">
        <f t="shared" si="68"/>
        <v>0</v>
      </c>
      <c r="B233" s="64">
        <f t="shared" si="69"/>
        <v>0</v>
      </c>
      <c r="C233" s="57">
        <f t="shared" si="81"/>
        <v>99</v>
      </c>
      <c r="F233" s="59">
        <f>IF(C233&lt;C$6,0,VLOOKUP(C233,index!$A:$M,3,0))</f>
        <v>162</v>
      </c>
      <c r="G233" s="57" t="str">
        <f t="shared" si="70"/>
        <v/>
      </c>
      <c r="H233" s="58" t="str">
        <f>IF(G233="I",$K233,IF(G233="II",$K233-SUM(H$8:H232),IF(G233="III",$K233-SUM(H$8:H232),IF(G233="IV",$K233-SUM(H$8:H232),IF(G233="V",1-SUM(H$8:H232)," ")))))</f>
        <v xml:space="preserve"> </v>
      </c>
      <c r="I233" s="66" t="str">
        <f t="shared" si="71"/>
        <v/>
      </c>
      <c r="L233" s="62" t="str">
        <f t="shared" si="67"/>
        <v xml:space="preserve"> </v>
      </c>
      <c r="P233" s="58" t="str">
        <f>IF(O233="Plus",$K233,IF(O233="Basis",$K233-SUM(P$8:P232),IF(O233="Breedte",$K233-SUM(P$8:P232),IF(O232="Breedte",1-SUM(P$8:P232)," "))))</f>
        <v xml:space="preserve"> </v>
      </c>
      <c r="Q233" s="56" t="str">
        <f t="shared" si="88"/>
        <v/>
      </c>
      <c r="R233" s="196">
        <f t="shared" si="73"/>
        <v>162</v>
      </c>
      <c r="S233" s="1">
        <f t="shared" si="82"/>
        <v>99</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99</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4">
        <f t="shared" si="68"/>
        <v>0</v>
      </c>
      <c r="B234" s="64">
        <f t="shared" si="69"/>
        <v>0</v>
      </c>
      <c r="C234" s="57">
        <f t="shared" si="81"/>
        <v>98</v>
      </c>
      <c r="F234" s="59">
        <f>IF(C234&lt;C$6,0,VLOOKUP(C234,index!$A:$M,3,0))</f>
        <v>162</v>
      </c>
      <c r="G234" s="57" t="str">
        <f t="shared" si="70"/>
        <v/>
      </c>
      <c r="H234" s="58" t="str">
        <f>IF(G234="I",$K234,IF(G234="II",$K234-SUM(H$8:H233),IF(G234="III",$K234-SUM(H$8:H233),IF(G234="IV",$K234-SUM(H$8:H233),IF(G234="V",1-SUM(H$8:H233)," ")))))</f>
        <v xml:space="preserve"> </v>
      </c>
      <c r="I234" s="66" t="str">
        <f t="shared" si="71"/>
        <v/>
      </c>
      <c r="L234" s="62" t="str">
        <f t="shared" si="67"/>
        <v xml:space="preserve"> </v>
      </c>
      <c r="P234" s="58" t="str">
        <f>IF(O234="Plus",$K234,IF(O234="Basis",$K234-SUM(P$8:P233),IF(O234="Breedte",$K234-SUM(P$8:P233),IF(O233="Breedte",1-SUM(P$8:P233)," "))))</f>
        <v xml:space="preserve"> </v>
      </c>
      <c r="Q234" s="56" t="str">
        <f t="shared" si="88"/>
        <v/>
      </c>
      <c r="R234" s="196">
        <f t="shared" si="73"/>
        <v>162</v>
      </c>
      <c r="S234" s="1">
        <f t="shared" si="82"/>
        <v>98</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98</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4">
        <f t="shared" si="68"/>
        <v>0</v>
      </c>
      <c r="B235" s="64">
        <f t="shared" si="69"/>
        <v>0</v>
      </c>
      <c r="C235" s="57">
        <f t="shared" si="81"/>
        <v>97</v>
      </c>
      <c r="F235" s="59">
        <f>IF(C235&lt;C$6,0,VLOOKUP(C235,index!$A:$M,3,0))</f>
        <v>161</v>
      </c>
      <c r="G235" s="57" t="str">
        <f t="shared" si="70"/>
        <v/>
      </c>
      <c r="H235" s="58" t="str">
        <f>IF(G235="I",$K235,IF(G235="II",$K235-SUM(H$8:H234),IF(G235="III",$K235-SUM(H$8:H234),IF(G235="IV",$K235-SUM(H$8:H234),IF(G235="V",1-SUM(H$8:H234)," ")))))</f>
        <v xml:space="preserve"> </v>
      </c>
      <c r="I235" s="66" t="str">
        <f t="shared" si="71"/>
        <v/>
      </c>
      <c r="L235" s="62" t="str">
        <f t="shared" si="67"/>
        <v xml:space="preserve"> </v>
      </c>
      <c r="P235" s="58" t="str">
        <f>IF(O235="Plus",$K235,IF(O235="Basis",$K235-SUM(P$8:P234),IF(O235="Breedte",$K235-SUM(P$8:P234),IF(O234="Breedte",1-SUM(P$8:P234)," "))))</f>
        <v xml:space="preserve"> </v>
      </c>
      <c r="Q235" s="56" t="str">
        <f t="shared" si="88"/>
        <v/>
      </c>
      <c r="R235" s="196">
        <f t="shared" si="73"/>
        <v>161</v>
      </c>
      <c r="S235" s="1">
        <f t="shared" si="82"/>
        <v>97</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97</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4">
        <f t="shared" si="68"/>
        <v>0</v>
      </c>
      <c r="B236" s="64">
        <f t="shared" si="69"/>
        <v>0</v>
      </c>
      <c r="C236" s="57">
        <f t="shared" si="81"/>
        <v>96</v>
      </c>
      <c r="F236" s="59">
        <f>IF(C236&lt;C$6,0,VLOOKUP(C236,index!$A:$M,3,0))</f>
        <v>161</v>
      </c>
      <c r="G236" s="57" t="str">
        <f t="shared" si="70"/>
        <v/>
      </c>
      <c r="H236" s="58" t="str">
        <f>IF(G236="I",$K236,IF(G236="II",$K236-SUM(H$8:H235),IF(G236="III",$K236-SUM(H$8:H235),IF(G236="IV",$K236-SUM(H$8:H235),IF(G236="V",1-SUM(H$8:H235)," ")))))</f>
        <v xml:space="preserve"> </v>
      </c>
      <c r="I236" s="66" t="str">
        <f t="shared" si="71"/>
        <v/>
      </c>
      <c r="L236" s="62" t="str">
        <f t="shared" si="67"/>
        <v xml:space="preserve"> </v>
      </c>
      <c r="P236" s="58" t="str">
        <f>IF(O236="Plus",$K236,IF(O236="Basis",$K236-SUM(P$8:P235),IF(O236="Breedte",$K236-SUM(P$8:P235),IF(O235="Breedte",1-SUM(P$8:P235)," "))))</f>
        <v xml:space="preserve"> </v>
      </c>
      <c r="Q236" s="56" t="str">
        <f t="shared" si="88"/>
        <v/>
      </c>
      <c r="R236" s="196">
        <f t="shared" si="73"/>
        <v>161</v>
      </c>
      <c r="S236" s="1">
        <f t="shared" si="82"/>
        <v>96</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96</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4">
        <f t="shared" si="68"/>
        <v>0</v>
      </c>
      <c r="B237" s="64">
        <f t="shared" si="69"/>
        <v>0</v>
      </c>
      <c r="C237" s="57">
        <f t="shared" si="81"/>
        <v>95</v>
      </c>
      <c r="F237" s="59">
        <f>IF(C237&lt;C$6,0,VLOOKUP(C237,index!$A:$M,3,0))</f>
        <v>161</v>
      </c>
      <c r="G237" s="57" t="str">
        <f t="shared" si="70"/>
        <v/>
      </c>
      <c r="H237" s="58" t="str">
        <f>IF(G237="I",$K237,IF(G237="II",$K237-SUM(H$8:H236),IF(G237="III",$K237-SUM(H$8:H236),IF(G237="IV",$K237-SUM(H$8:H236),IF(G237="V",1-SUM(H$8:H236)," ")))))</f>
        <v xml:space="preserve"> </v>
      </c>
      <c r="I237" s="66" t="str">
        <f t="shared" si="71"/>
        <v/>
      </c>
      <c r="L237" s="62" t="str">
        <f t="shared" si="67"/>
        <v xml:space="preserve"> </v>
      </c>
      <c r="P237" s="58" t="str">
        <f>IF(O237="Plus",$K237,IF(O237="Basis",$K237-SUM(P$8:P236),IF(O237="Breedte",$K237-SUM(P$8:P236),IF(O236="Breedte",1-SUM(P$8:P236)," "))))</f>
        <v xml:space="preserve"> </v>
      </c>
      <c r="Q237" s="56" t="str">
        <f t="shared" si="88"/>
        <v/>
      </c>
      <c r="R237" s="196">
        <f t="shared" si="73"/>
        <v>161</v>
      </c>
      <c r="S237" s="1">
        <f t="shared" si="82"/>
        <v>95</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95</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4">
        <f t="shared" si="68"/>
        <v>0</v>
      </c>
      <c r="B238" s="64">
        <f t="shared" si="69"/>
        <v>0</v>
      </c>
      <c r="C238" s="57">
        <f t="shared" si="81"/>
        <v>94</v>
      </c>
      <c r="F238" s="59">
        <f>IF(C238&lt;C$6,0,VLOOKUP(C238,index!$A:$M,3,0))</f>
        <v>160</v>
      </c>
      <c r="G238" s="57" t="str">
        <f t="shared" si="70"/>
        <v/>
      </c>
      <c r="H238" s="58" t="str">
        <f>IF(G238="I",$K238,IF(G238="II",$K238-SUM(H$8:H237),IF(G238="III",$K238-SUM(H$8:H237),IF(G238="IV",$K238-SUM(H$8:H237),IF(G238="V",1-SUM(H$8:H237)," ")))))</f>
        <v xml:space="preserve"> </v>
      </c>
      <c r="I238" s="66" t="str">
        <f t="shared" si="71"/>
        <v/>
      </c>
      <c r="L238" s="62" t="str">
        <f t="shared" si="67"/>
        <v xml:space="preserve"> </v>
      </c>
      <c r="P238" s="58" t="str">
        <f>IF(O238="Plus",$K238,IF(O238="Basis",$K238-SUM(P$8:P237),IF(O238="Breedte",$K238-SUM(P$8:P237),IF(O237="Breedte",1-SUM(P$8:P237)," "))))</f>
        <v xml:space="preserve"> </v>
      </c>
      <c r="Q238" s="56" t="str">
        <f t="shared" si="88"/>
        <v/>
      </c>
      <c r="R238" s="196">
        <f t="shared" si="73"/>
        <v>160</v>
      </c>
      <c r="S238" s="1">
        <f t="shared" si="82"/>
        <v>94</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94</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4">
        <f t="shared" si="68"/>
        <v>0</v>
      </c>
      <c r="B239" s="64">
        <f t="shared" si="69"/>
        <v>0</v>
      </c>
      <c r="C239" s="57">
        <f t="shared" si="81"/>
        <v>93</v>
      </c>
      <c r="F239" s="59">
        <f>IF(C239&lt;C$6,0,VLOOKUP(C239,index!$A:$M,3,0))</f>
        <v>160</v>
      </c>
      <c r="G239" s="57" t="str">
        <f t="shared" si="70"/>
        <v/>
      </c>
      <c r="H239" s="58" t="str">
        <f>IF(G239="I",$K239,IF(G239="II",$K239-SUM(H$8:H238),IF(G239="III",$K239-SUM(H$8:H238),IF(G239="IV",$K239-SUM(H$8:H238),IF(G239="V",1-SUM(H$8:H238)," ")))))</f>
        <v xml:space="preserve"> </v>
      </c>
      <c r="I239" s="66" t="str">
        <f t="shared" si="71"/>
        <v/>
      </c>
      <c r="L239" s="62" t="str">
        <f t="shared" si="67"/>
        <v xml:space="preserve"> </v>
      </c>
      <c r="P239" s="58" t="str">
        <f>IF(O239="Plus",$K239,IF(O239="Basis",$K239-SUM(P$8:P238),IF(O239="Breedte",$K239-SUM(P$8:P238),IF(O238="Breedte",1-SUM(P$8:P238)," "))))</f>
        <v xml:space="preserve"> </v>
      </c>
      <c r="Q239" s="56" t="str">
        <f t="shared" si="88"/>
        <v/>
      </c>
      <c r="R239" s="196">
        <f t="shared" si="73"/>
        <v>160</v>
      </c>
      <c r="S239" s="1">
        <f t="shared" si="82"/>
        <v>93</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93</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4">
        <f t="shared" si="68"/>
        <v>0</v>
      </c>
      <c r="B240" s="64">
        <f t="shared" si="69"/>
        <v>0</v>
      </c>
      <c r="C240" s="57">
        <f t="shared" si="81"/>
        <v>92</v>
      </c>
      <c r="F240" s="59">
        <f>IF(C240&lt;C$6,0,VLOOKUP(C240,index!$A:$M,3,0))</f>
        <v>160</v>
      </c>
      <c r="G240" s="57" t="str">
        <f t="shared" si="70"/>
        <v/>
      </c>
      <c r="H240" s="58" t="str">
        <f>IF(G240="I",$K240,IF(G240="II",$K240-SUM(H$8:H239),IF(G240="III",$K240-SUM(H$8:H239),IF(G240="IV",$K240-SUM(H$8:H239),IF(G240="V",1-SUM(H$8:H239)," ")))))</f>
        <v xml:space="preserve"> </v>
      </c>
      <c r="I240" s="66" t="str">
        <f t="shared" si="71"/>
        <v/>
      </c>
      <c r="L240" s="62" t="str">
        <f t="shared" si="67"/>
        <v xml:space="preserve"> </v>
      </c>
      <c r="P240" s="58" t="str">
        <f>IF(O240="Plus",$K240,IF(O240="Basis",$K240-SUM(P$8:P239),IF(O240="Breedte",$K240-SUM(P$8:P239),IF(O239="Breedte",1-SUM(P$8:P239)," "))))</f>
        <v xml:space="preserve"> </v>
      </c>
      <c r="Q240" s="56" t="str">
        <f t="shared" si="88"/>
        <v/>
      </c>
      <c r="R240" s="196">
        <f t="shared" si="73"/>
        <v>160</v>
      </c>
      <c r="S240" s="1">
        <f t="shared" si="82"/>
        <v>92</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92</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4">
        <f t="shared" si="68"/>
        <v>0</v>
      </c>
      <c r="B241" s="64">
        <f t="shared" si="69"/>
        <v>0</v>
      </c>
      <c r="C241" s="57">
        <f t="shared" si="81"/>
        <v>91</v>
      </c>
      <c r="F241" s="59">
        <f>IF(C241&lt;C$6,0,VLOOKUP(C241,index!$A:$M,3,0))</f>
        <v>159</v>
      </c>
      <c r="G241" s="57" t="str">
        <f t="shared" si="70"/>
        <v/>
      </c>
      <c r="H241" s="58" t="str">
        <f>IF(G241="I",$K241,IF(G241="II",$K241-SUM(H$8:H240),IF(G241="III",$K241-SUM(H$8:H240),IF(G241="IV",$K241-SUM(H$8:H240),IF(G241="V",1-SUM(H$8:H240)," ")))))</f>
        <v xml:space="preserve"> </v>
      </c>
      <c r="I241" s="66" t="str">
        <f t="shared" si="71"/>
        <v/>
      </c>
      <c r="L241" s="62" t="str">
        <f t="shared" si="67"/>
        <v xml:space="preserve"> </v>
      </c>
      <c r="P241" s="58" t="str">
        <f>IF(O241="Plus",$K241,IF(O241="Basis",$K241-SUM(P$8:P240),IF(O241="Breedte",$K241-SUM(P$8:P240),IF(O240="Breedte",1-SUM(P$8:P240)," "))))</f>
        <v xml:space="preserve"> </v>
      </c>
      <c r="Q241" s="56" t="str">
        <f t="shared" si="88"/>
        <v/>
      </c>
      <c r="R241" s="196">
        <f t="shared" si="73"/>
        <v>159</v>
      </c>
      <c r="S241" s="1">
        <f t="shared" si="82"/>
        <v>91</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91</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4">
        <f t="shared" si="68"/>
        <v>0</v>
      </c>
      <c r="B242" s="64">
        <f t="shared" si="69"/>
        <v>0</v>
      </c>
      <c r="C242" s="57">
        <f t="shared" si="81"/>
        <v>90</v>
      </c>
      <c r="F242" s="59">
        <f>IF(C242&lt;C$6,0,VLOOKUP(C242,index!$A:$M,3,0))</f>
        <v>159</v>
      </c>
      <c r="G242" s="57" t="str">
        <f t="shared" si="70"/>
        <v/>
      </c>
      <c r="H242" s="58" t="str">
        <f>IF(G242="I",$K242,IF(G242="II",$K242-SUM(H$8:H241),IF(G242="III",$K242-SUM(H$8:H241),IF(G242="IV",$K242-SUM(H$8:H241),IF(G242="V",1-SUM(H$8:H241)," ")))))</f>
        <v xml:space="preserve"> </v>
      </c>
      <c r="I242" s="66" t="str">
        <f t="shared" si="71"/>
        <v/>
      </c>
      <c r="L242" s="62" t="str">
        <f t="shared" si="67"/>
        <v xml:space="preserve"> </v>
      </c>
      <c r="P242" s="58" t="str">
        <f>IF(O242="Plus",$K242,IF(O242="Basis",$K242-SUM(P$8:P241),IF(O242="Breedte",$K242-SUM(P$8:P241),IF(O241="Breedte",1-SUM(P$8:P241)," "))))</f>
        <v xml:space="preserve"> </v>
      </c>
      <c r="Q242" s="56" t="str">
        <f t="shared" si="88"/>
        <v/>
      </c>
      <c r="R242" s="196">
        <f t="shared" si="73"/>
        <v>159</v>
      </c>
      <c r="S242" s="1">
        <f t="shared" si="82"/>
        <v>90</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90</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4">
        <f t="shared" si="68"/>
        <v>0</v>
      </c>
      <c r="B243" s="64">
        <f t="shared" si="69"/>
        <v>0</v>
      </c>
      <c r="C243" s="57">
        <f t="shared" si="81"/>
        <v>89</v>
      </c>
      <c r="F243" s="59">
        <f>IF(C243&lt;C$6,0,VLOOKUP(C243,index!$A:$M,3,0))</f>
        <v>158</v>
      </c>
      <c r="G243" s="57" t="str">
        <f t="shared" si="70"/>
        <v/>
      </c>
      <c r="H243" s="58" t="str">
        <f>IF(G243="I",$K243,IF(G243="II",$K243-SUM(H$8:H242),IF(G243="III",$K243-SUM(H$8:H242),IF(G243="IV",$K243-SUM(H$8:H242),IF(G243="V",1-SUM(H$8:H242)," ")))))</f>
        <v xml:space="preserve"> </v>
      </c>
      <c r="I243" s="66" t="str">
        <f t="shared" si="71"/>
        <v/>
      </c>
      <c r="L243" s="62" t="str">
        <f t="shared" si="67"/>
        <v xml:space="preserve"> </v>
      </c>
      <c r="P243" s="58" t="str">
        <f>IF(O243="Plus",$K243,IF(O243="Basis",$K243-SUM(P$8:P242),IF(O243="Breedte",$K243-SUM(P$8:P242),IF(O242="Breedte",1-SUM(P$8:P242)," "))))</f>
        <v xml:space="preserve"> </v>
      </c>
      <c r="Q243" s="56" t="str">
        <f t="shared" si="88"/>
        <v/>
      </c>
      <c r="R243" s="196">
        <f t="shared" si="73"/>
        <v>158</v>
      </c>
      <c r="S243" s="1">
        <f t="shared" si="82"/>
        <v>89</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89</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4">
        <f t="shared" si="68"/>
        <v>0</v>
      </c>
      <c r="B244" s="64">
        <f t="shared" si="69"/>
        <v>0</v>
      </c>
      <c r="C244" s="57">
        <f t="shared" si="81"/>
        <v>88</v>
      </c>
      <c r="F244" s="59">
        <f>IF(C244&lt;C$6,0,VLOOKUP(C244,index!$A:$M,3,0))</f>
        <v>158</v>
      </c>
      <c r="G244" s="57" t="str">
        <f t="shared" si="70"/>
        <v/>
      </c>
      <c r="H244" s="58" t="str">
        <f>IF(G244="I",$K244,IF(G244="II",$K244-SUM(H$8:H243),IF(G244="III",$K244-SUM(H$8:H243),IF(G244="IV",$K244-SUM(H$8:H243),IF(G244="V",1-SUM(H$8:H243)," ")))))</f>
        <v xml:space="preserve"> </v>
      </c>
      <c r="I244" s="66" t="str">
        <f t="shared" si="71"/>
        <v/>
      </c>
      <c r="L244" s="62" t="str">
        <f t="shared" si="67"/>
        <v xml:space="preserve"> </v>
      </c>
      <c r="P244" s="58" t="str">
        <f>IF(O244="Plus",$K244,IF(O244="Basis",$K244-SUM(P$8:P243),IF(O244="Breedte",$K244-SUM(P$8:P243),IF(O243="Breedte",1-SUM(P$8:P243)," "))))</f>
        <v xml:space="preserve"> </v>
      </c>
      <c r="Q244" s="56" t="str">
        <f t="shared" si="88"/>
        <v/>
      </c>
      <c r="R244" s="196">
        <f t="shared" si="73"/>
        <v>158</v>
      </c>
      <c r="S244" s="1">
        <f t="shared" si="82"/>
        <v>88</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88</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4">
        <f t="shared" si="68"/>
        <v>0</v>
      </c>
      <c r="B245" s="64">
        <f t="shared" si="69"/>
        <v>0</v>
      </c>
      <c r="C245" s="57">
        <f t="shared" si="81"/>
        <v>87</v>
      </c>
      <c r="F245" s="59">
        <f>IF(C245&lt;C$6,0,VLOOKUP(C245,index!$A:$M,3,0))</f>
        <v>158</v>
      </c>
      <c r="G245" s="57" t="str">
        <f t="shared" si="70"/>
        <v/>
      </c>
      <c r="H245" s="58" t="str">
        <f>IF(G245="I",$K245,IF(G245="II",$K245-SUM(H$8:H244),IF(G245="III",$K245-SUM(H$8:H244),IF(G245="IV",$K245-SUM(H$8:H244),IF(G245="V",1-SUM(H$8:H244)," ")))))</f>
        <v xml:space="preserve"> </v>
      </c>
      <c r="I245" s="66" t="str">
        <f t="shared" si="71"/>
        <v/>
      </c>
      <c r="L245" s="62" t="str">
        <f t="shared" si="67"/>
        <v xml:space="preserve"> </v>
      </c>
      <c r="P245" s="58" t="str">
        <f>IF(O245="Plus",$K245,IF(O245="Basis",$K245-SUM(P$8:P244),IF(O245="Breedte",$K245-SUM(P$8:P244),IF(O244="Breedte",1-SUM(P$8:P244)," "))))</f>
        <v xml:space="preserve"> </v>
      </c>
      <c r="Q245" s="56" t="str">
        <f t="shared" si="88"/>
        <v/>
      </c>
      <c r="R245" s="196">
        <f t="shared" si="73"/>
        <v>158</v>
      </c>
      <c r="S245" s="1">
        <f t="shared" si="82"/>
        <v>87</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87</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4">
        <f t="shared" si="68"/>
        <v>0</v>
      </c>
      <c r="B246" s="64">
        <f t="shared" si="69"/>
        <v>0</v>
      </c>
      <c r="C246" s="57">
        <f t="shared" si="81"/>
        <v>86</v>
      </c>
      <c r="F246" s="59">
        <f>IF(C246&lt;C$6,0,VLOOKUP(C246,index!$A:$M,3,0))</f>
        <v>157</v>
      </c>
      <c r="G246" s="57" t="str">
        <f t="shared" si="70"/>
        <v/>
      </c>
      <c r="H246" s="58" t="str">
        <f>IF(G246="I",$K246,IF(G246="II",$K246-SUM(H$8:H245),IF(G246="III",$K246-SUM(H$8:H245),IF(G246="IV",$K246-SUM(H$8:H245),IF(G246="V",1-SUM(H$8:H245)," ")))))</f>
        <v xml:space="preserve"> </v>
      </c>
      <c r="I246" s="66" t="str">
        <f t="shared" si="71"/>
        <v/>
      </c>
      <c r="L246" s="62" t="str">
        <f t="shared" si="67"/>
        <v xml:space="preserve"> </v>
      </c>
      <c r="P246" s="58" t="str">
        <f>IF(O246="Plus",$K246,IF(O246="Basis",$K246-SUM(P$8:P245),IF(O246="Breedte",$K246-SUM(P$8:P245),IF(O245="Breedte",1-SUM(P$8:P245)," "))))</f>
        <v xml:space="preserve"> </v>
      </c>
      <c r="Q246" s="56" t="str">
        <f t="shared" si="88"/>
        <v/>
      </c>
      <c r="R246" s="196">
        <f t="shared" si="73"/>
        <v>157</v>
      </c>
      <c r="S246" s="1">
        <f t="shared" si="82"/>
        <v>86</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86</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4">
        <f t="shared" si="68"/>
        <v>0</v>
      </c>
      <c r="B247" s="64">
        <f t="shared" si="69"/>
        <v>0</v>
      </c>
      <c r="C247" s="57">
        <f t="shared" si="81"/>
        <v>85</v>
      </c>
      <c r="F247" s="59">
        <f>IF(C247&lt;C$6,0,VLOOKUP(C247,index!$A:$M,3,0))</f>
        <v>157</v>
      </c>
      <c r="G247" s="57" t="str">
        <f t="shared" si="70"/>
        <v/>
      </c>
      <c r="H247" s="58" t="str">
        <f>IF(G247="I",$K247,IF(G247="II",$K247-SUM(H$8:H246),IF(G247="III",$K247-SUM(H$8:H246),IF(G247="IV",$K247-SUM(H$8:H246),IF(G247="V",1-SUM(H$8:H246)," ")))))</f>
        <v xml:space="preserve"> </v>
      </c>
      <c r="I247" s="66" t="str">
        <f t="shared" si="71"/>
        <v/>
      </c>
      <c r="L247" s="62" t="str">
        <f t="shared" si="67"/>
        <v xml:space="preserve"> </v>
      </c>
      <c r="P247" s="58" t="str">
        <f>IF(O247="Plus",$K247,IF(O247="Basis",$K247-SUM(P$8:P246),IF(O247="Breedte",$K247-SUM(P$8:P246),IF(O246="Breedte",1-SUM(P$8:P246)," "))))</f>
        <v xml:space="preserve"> </v>
      </c>
      <c r="Q247" s="56" t="str">
        <f t="shared" si="88"/>
        <v/>
      </c>
      <c r="R247" s="196">
        <f t="shared" si="73"/>
        <v>157</v>
      </c>
      <c r="S247" s="1">
        <f t="shared" si="82"/>
        <v>85</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85</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4">
        <f t="shared" si="68"/>
        <v>0</v>
      </c>
      <c r="B248" s="64">
        <f t="shared" si="69"/>
        <v>0</v>
      </c>
      <c r="C248" s="57">
        <f t="shared" si="81"/>
        <v>84</v>
      </c>
      <c r="F248" s="59">
        <f>IF(C248&lt;C$6,0,VLOOKUP(C248,index!$A:$M,3,0))</f>
        <v>157</v>
      </c>
      <c r="G248" s="57" t="str">
        <f t="shared" si="70"/>
        <v/>
      </c>
      <c r="H248" s="58" t="str">
        <f>IF(G248="I",$K248,IF(G248="II",$K248-SUM(H$8:H247),IF(G248="III",$K248-SUM(H$8:H247),IF(G248="IV",$K248-SUM(H$8:H247),IF(G248="V",1-SUM(H$8:H247)," ")))))</f>
        <v xml:space="preserve"> </v>
      </c>
      <c r="I248" s="66" t="str">
        <f t="shared" si="71"/>
        <v/>
      </c>
      <c r="L248" s="62" t="str">
        <f t="shared" si="67"/>
        <v xml:space="preserve"> </v>
      </c>
      <c r="P248" s="58" t="str">
        <f>IF(O248="Plus",$K248,IF(O248="Basis",$K248-SUM(P$8:P247),IF(O248="Breedte",$K248-SUM(P$8:P247),IF(O247="Breedte",1-SUM(P$8:P247)," "))))</f>
        <v xml:space="preserve"> </v>
      </c>
      <c r="Q248" s="56" t="str">
        <f t="shared" si="88"/>
        <v/>
      </c>
      <c r="R248" s="196">
        <f t="shared" si="73"/>
        <v>157</v>
      </c>
      <c r="S248" s="1">
        <f t="shared" si="82"/>
        <v>84</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84</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4">
        <f t="shared" si="68"/>
        <v>0</v>
      </c>
      <c r="B249" s="64">
        <f t="shared" si="69"/>
        <v>0</v>
      </c>
      <c r="C249" s="57">
        <f t="shared" si="81"/>
        <v>83</v>
      </c>
      <c r="F249" s="59">
        <f>IF(C249&lt;C$6,0,VLOOKUP(C249,index!$A:$M,3,0))</f>
        <v>156</v>
      </c>
      <c r="G249" s="57" t="str">
        <f t="shared" si="70"/>
        <v/>
      </c>
      <c r="H249" s="58" t="str">
        <f>IF(G249="I",$K249,IF(G249="II",$K249-SUM(H$8:H248),IF(G249="III",$K249-SUM(H$8:H248),IF(G249="IV",$K249-SUM(H$8:H248),IF(G249="V",1-SUM(H$8:H248)," ")))))</f>
        <v xml:space="preserve"> </v>
      </c>
      <c r="I249" s="66" t="str">
        <f t="shared" si="71"/>
        <v/>
      </c>
      <c r="L249" s="62" t="str">
        <f t="shared" si="67"/>
        <v xml:space="preserve"> </v>
      </c>
      <c r="P249" s="58" t="str">
        <f>IF(O249="Plus",$K249,IF(O249="Basis",$K249-SUM(P$8:P248),IF(O249="Breedte",$K249-SUM(P$8:P248),IF(O248="Breedte",1-SUM(P$8:P248)," "))))</f>
        <v xml:space="preserve"> </v>
      </c>
      <c r="Q249" s="56" t="str">
        <f t="shared" si="88"/>
        <v/>
      </c>
      <c r="R249" s="196">
        <f t="shared" si="73"/>
        <v>156</v>
      </c>
      <c r="S249" s="1">
        <f t="shared" si="82"/>
        <v>83</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83</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4">
        <f t="shared" si="68"/>
        <v>0</v>
      </c>
      <c r="B250" s="64">
        <f t="shared" si="69"/>
        <v>0</v>
      </c>
      <c r="C250" s="57">
        <f t="shared" si="81"/>
        <v>82</v>
      </c>
      <c r="F250" s="59">
        <f>IF(C250&lt;C$6,0,VLOOKUP(C250,index!$A:$M,3,0))</f>
        <v>156</v>
      </c>
      <c r="G250" s="57" t="str">
        <f t="shared" si="70"/>
        <v/>
      </c>
      <c r="H250" s="58" t="str">
        <f>IF(G250="I",$K250,IF(G250="II",$K250-SUM(H$8:H249),IF(G250="III",$K250-SUM(H$8:H249),IF(G250="IV",$K250-SUM(H$8:H249),IF(G250="V",1-SUM(H$8:H249)," ")))))</f>
        <v xml:space="preserve"> </v>
      </c>
      <c r="I250" s="66" t="str">
        <f t="shared" si="71"/>
        <v/>
      </c>
      <c r="L250" s="62" t="str">
        <f t="shared" si="67"/>
        <v xml:space="preserve"> </v>
      </c>
      <c r="P250" s="58" t="str">
        <f>IF(O250="Plus",$K250,IF(O250="Basis",$K250-SUM(P$8:P249),IF(O250="Breedte",$K250-SUM(P$8:P249),IF(O249="Breedte",1-SUM(P$8:P249)," "))))</f>
        <v xml:space="preserve"> </v>
      </c>
      <c r="Q250" s="56" t="str">
        <f t="shared" si="88"/>
        <v/>
      </c>
      <c r="R250" s="196">
        <f t="shared" si="73"/>
        <v>156</v>
      </c>
      <c r="S250" s="1">
        <f t="shared" si="82"/>
        <v>82</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82</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4">
        <f t="shared" si="68"/>
        <v>0</v>
      </c>
      <c r="B251" s="64">
        <f t="shared" si="69"/>
        <v>0</v>
      </c>
      <c r="C251" s="57">
        <f t="shared" si="81"/>
        <v>81</v>
      </c>
      <c r="F251" s="59">
        <f>IF(C251&lt;C$6,0,VLOOKUP(C251,index!$A:$M,3,0))</f>
        <v>156</v>
      </c>
      <c r="G251" s="57" t="str">
        <f t="shared" si="70"/>
        <v/>
      </c>
      <c r="H251" s="58" t="str">
        <f>IF(G251="I",$K251,IF(G251="II",$K251-SUM(H$8:H250),IF(G251="III",$K251-SUM(H$8:H250),IF(G251="IV",$K251-SUM(H$8:H250),IF(G251="V",1-SUM(H$8:H250)," ")))))</f>
        <v xml:space="preserve"> </v>
      </c>
      <c r="I251" s="66" t="str">
        <f t="shared" si="71"/>
        <v/>
      </c>
      <c r="L251" s="62" t="str">
        <f t="shared" si="67"/>
        <v xml:space="preserve"> </v>
      </c>
      <c r="P251" s="58" t="str">
        <f>IF(O251="Plus",$K251,IF(O251="Basis",$K251-SUM(P$8:P250),IF(O251="Breedte",$K251-SUM(P$8:P250),IF(O250="Breedte",1-SUM(P$8:P250)," "))))</f>
        <v xml:space="preserve"> </v>
      </c>
      <c r="Q251" s="56" t="str">
        <f t="shared" si="88"/>
        <v/>
      </c>
      <c r="R251" s="196">
        <f t="shared" si="73"/>
        <v>156</v>
      </c>
      <c r="S251" s="1">
        <f t="shared" si="82"/>
        <v>81</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81</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4">
        <f t="shared" si="68"/>
        <v>0</v>
      </c>
      <c r="B252" s="64">
        <f t="shared" si="69"/>
        <v>0</v>
      </c>
      <c r="C252" s="57">
        <f t="shared" si="81"/>
        <v>80</v>
      </c>
      <c r="F252" s="59">
        <f>IF(C252&lt;C$6,0,VLOOKUP(C252,index!$A:$M,3,0))</f>
        <v>155</v>
      </c>
      <c r="G252" s="57" t="str">
        <f t="shared" si="70"/>
        <v/>
      </c>
      <c r="H252" s="58" t="str">
        <f>IF(G252="I",$K252,IF(G252="II",$K252-SUM(H$8:H251),IF(G252="III",$K252-SUM(H$8:H251),IF(G252="IV",$K252-SUM(H$8:H251),IF(G252="V",1-SUM(H$8:H251)," ")))))</f>
        <v xml:space="preserve"> </v>
      </c>
      <c r="I252" s="66" t="str">
        <f t="shared" si="71"/>
        <v/>
      </c>
      <c r="L252" s="62" t="str">
        <f t="shared" si="67"/>
        <v xml:space="preserve"> </v>
      </c>
      <c r="P252" s="58" t="str">
        <f>IF(O252="Plus",$K252,IF(O252="Basis",$K252-SUM(P$8:P251),IF(O252="Breedte",$K252-SUM(P$8:P251),IF(O251="Breedte",1-SUM(P$8:P251)," "))))</f>
        <v xml:space="preserve"> </v>
      </c>
      <c r="Q252" s="56" t="str">
        <f t="shared" si="88"/>
        <v/>
      </c>
      <c r="R252" s="196">
        <f t="shared" si="73"/>
        <v>155</v>
      </c>
      <c r="S252" s="1">
        <f t="shared" si="82"/>
        <v>80</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80</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4">
        <f t="shared" si="68"/>
        <v>0</v>
      </c>
      <c r="B253" s="64">
        <f t="shared" si="69"/>
        <v>0</v>
      </c>
      <c r="C253" s="57">
        <f t="shared" si="81"/>
        <v>79</v>
      </c>
      <c r="F253" s="59">
        <f>IF(C253&lt;C$6,0,VLOOKUP(C253,index!$A:$M,3,0))</f>
        <v>155</v>
      </c>
      <c r="G253" s="57" t="str">
        <f t="shared" si="70"/>
        <v/>
      </c>
      <c r="H253" s="58" t="str">
        <f>IF(G253="I",$K253,IF(G253="II",$K253-SUM(H$8:H252),IF(G253="III",$K253-SUM(H$8:H252),IF(G253="IV",$K253-SUM(H$8:H252),IF(G253="V",1-SUM(H$8:H252)," ")))))</f>
        <v xml:space="preserve"> </v>
      </c>
      <c r="I253" s="66" t="str">
        <f t="shared" si="71"/>
        <v/>
      </c>
      <c r="L253" s="62" t="str">
        <f t="shared" si="67"/>
        <v xml:space="preserve"> </v>
      </c>
      <c r="P253" s="58" t="str">
        <f>IF(O253="Plus",$K253,IF(O253="Basis",$K253-SUM(P$8:P252),IF(O253="Breedte",$K253-SUM(P$8:P252),IF(O252="Breedte",1-SUM(P$8:P252)," "))))</f>
        <v xml:space="preserve"> </v>
      </c>
      <c r="Q253" s="56" t="str">
        <f t="shared" si="88"/>
        <v/>
      </c>
      <c r="R253" s="196">
        <f t="shared" si="73"/>
        <v>155</v>
      </c>
      <c r="S253" s="1">
        <f t="shared" si="82"/>
        <v>79</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79</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4">
        <f t="shared" si="68"/>
        <v>0</v>
      </c>
      <c r="B254" s="64">
        <f t="shared" si="69"/>
        <v>0</v>
      </c>
      <c r="C254" s="57">
        <f t="shared" si="81"/>
        <v>78</v>
      </c>
      <c r="F254" s="59">
        <f>IF(C254&lt;C$6,0,VLOOKUP(C254,index!$A:$M,3,0))</f>
        <v>154</v>
      </c>
      <c r="G254" s="57" t="str">
        <f t="shared" si="70"/>
        <v/>
      </c>
      <c r="H254" s="58" t="str">
        <f>IF(G254="I",$K254,IF(G254="II",$K254-SUM(H$8:H253),IF(G254="III",$K254-SUM(H$8:H253),IF(G254="IV",$K254-SUM(H$8:H253),IF(G254="V",1-SUM(H$8:H253)," ")))))</f>
        <v xml:space="preserve"> </v>
      </c>
      <c r="I254" s="66" t="str">
        <f t="shared" si="71"/>
        <v/>
      </c>
      <c r="L254" s="62" t="str">
        <f t="shared" si="67"/>
        <v xml:space="preserve"> </v>
      </c>
      <c r="P254" s="58" t="str">
        <f>IF(O254="Plus",$K254,IF(O254="Basis",$K254-SUM(P$8:P253),IF(O254="Breedte",$K254-SUM(P$8:P253),IF(O253="Breedte",1-SUM(P$8:P253)," "))))</f>
        <v xml:space="preserve"> </v>
      </c>
      <c r="Q254" s="56" t="str">
        <f t="shared" si="88"/>
        <v/>
      </c>
      <c r="R254" s="196">
        <f t="shared" si="73"/>
        <v>154</v>
      </c>
      <c r="S254" s="1">
        <f t="shared" si="82"/>
        <v>78</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78</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4">
        <f t="shared" si="68"/>
        <v>0</v>
      </c>
      <c r="B255" s="64">
        <f t="shared" si="69"/>
        <v>0</v>
      </c>
      <c r="C255" s="57">
        <f t="shared" si="81"/>
        <v>77</v>
      </c>
      <c r="F255" s="59">
        <f>IF(C255&lt;C$6,0,VLOOKUP(C255,index!$A:$M,3,0))</f>
        <v>154</v>
      </c>
      <c r="G255" s="57" t="str">
        <f t="shared" si="70"/>
        <v/>
      </c>
      <c r="H255" s="58" t="str">
        <f>IF(G255="I",$K255,IF(G255="II",$K255-SUM(H$8:H254),IF(G255="III",$K255-SUM(H$8:H254),IF(G255="IV",$K255-SUM(H$8:H254),IF(G255="V",1-SUM(H$8:H254)," ")))))</f>
        <v xml:space="preserve"> </v>
      </c>
      <c r="I255" s="66" t="str">
        <f t="shared" si="71"/>
        <v/>
      </c>
      <c r="L255" s="62" t="str">
        <f t="shared" si="67"/>
        <v xml:space="preserve"> </v>
      </c>
      <c r="P255" s="58" t="str">
        <f>IF(O255="Plus",$K255,IF(O255="Basis",$K255-SUM(P$8:P254),IF(O255="Breedte",$K255-SUM(P$8:P254),IF(O254="Breedte",1-SUM(P$8:P254)," "))))</f>
        <v xml:space="preserve"> </v>
      </c>
      <c r="Q255" s="56" t="str">
        <f t="shared" si="88"/>
        <v/>
      </c>
      <c r="R255" s="196">
        <f t="shared" si="73"/>
        <v>154</v>
      </c>
      <c r="S255" s="1">
        <f t="shared" si="82"/>
        <v>77</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77</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4">
        <f t="shared" si="68"/>
        <v>0</v>
      </c>
      <c r="B256" s="64">
        <f t="shared" si="69"/>
        <v>0</v>
      </c>
      <c r="C256" s="57">
        <f t="shared" si="81"/>
        <v>76</v>
      </c>
      <c r="F256" s="59">
        <f>IF(C256&lt;C$6,0,VLOOKUP(C256,index!$A:$M,3,0))</f>
        <v>154</v>
      </c>
      <c r="G256" s="57" t="str">
        <f t="shared" si="70"/>
        <v/>
      </c>
      <c r="H256" s="58" t="str">
        <f>IF(G256="I",$K256,IF(G256="II",$K256-SUM(H$8:H255),IF(G256="III",$K256-SUM(H$8:H255),IF(G256="IV",$K256-SUM(H$8:H255),IF(G256="V",1-SUM(H$8:H255)," ")))))</f>
        <v xml:space="preserve"> </v>
      </c>
      <c r="I256" s="66" t="str">
        <f t="shared" si="71"/>
        <v/>
      </c>
      <c r="L256" s="62" t="str">
        <f t="shared" si="67"/>
        <v xml:space="preserve"> </v>
      </c>
      <c r="P256" s="58" t="str">
        <f>IF(O256="Plus",$K256,IF(O256="Basis",$K256-SUM(P$8:P255),IF(O256="Breedte",$K256-SUM(P$8:P255),IF(O255="Breedte",1-SUM(P$8:P255)," "))))</f>
        <v xml:space="preserve"> </v>
      </c>
      <c r="Q256" s="56" t="str">
        <f t="shared" si="88"/>
        <v/>
      </c>
      <c r="R256" s="196">
        <f t="shared" si="73"/>
        <v>154</v>
      </c>
      <c r="S256" s="1">
        <f t="shared" si="82"/>
        <v>76</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76</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4">
        <f t="shared" si="68"/>
        <v>0</v>
      </c>
      <c r="B257" s="64">
        <f t="shared" si="69"/>
        <v>0</v>
      </c>
      <c r="C257" s="57">
        <f t="shared" si="81"/>
        <v>75</v>
      </c>
      <c r="F257" s="59">
        <f>IF(C257&lt;C$6,0,VLOOKUP(C257,index!$A:$M,3,0))</f>
        <v>153</v>
      </c>
      <c r="G257" s="57" t="str">
        <f t="shared" si="70"/>
        <v/>
      </c>
      <c r="H257" s="58" t="str">
        <f>IF(G257="I",$K257,IF(G257="II",$K257-SUM(H$8:H256),IF(G257="III",$K257-SUM(H$8:H256),IF(G257="IV",$K257-SUM(H$8:H256),IF(G257="V",1-SUM(H$8:H256)," ")))))</f>
        <v xml:space="preserve"> </v>
      </c>
      <c r="I257" s="66" t="str">
        <f t="shared" si="71"/>
        <v/>
      </c>
      <c r="L257" s="62" t="str">
        <f t="shared" si="67"/>
        <v xml:space="preserve"> </v>
      </c>
      <c r="P257" s="58" t="str">
        <f>IF(O257="Plus",$K257,IF(O257="Basis",$K257-SUM(P$8:P256),IF(O257="Breedte",$K257-SUM(P$8:P256),IF(O256="Breedte",1-SUM(P$8:P256)," "))))</f>
        <v xml:space="preserve"> </v>
      </c>
      <c r="Q257" s="56" t="str">
        <f t="shared" si="88"/>
        <v/>
      </c>
      <c r="R257" s="196">
        <f t="shared" si="73"/>
        <v>153</v>
      </c>
      <c r="S257" s="1">
        <f t="shared" si="82"/>
        <v>75</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75</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4">
        <f t="shared" si="68"/>
        <v>0</v>
      </c>
      <c r="B258" s="64">
        <f t="shared" si="69"/>
        <v>0</v>
      </c>
      <c r="C258" s="57">
        <f t="shared" si="81"/>
        <v>74</v>
      </c>
      <c r="F258" s="59">
        <f>IF(C258&lt;C$6,0,VLOOKUP(C258,index!$A:$M,3,0))</f>
        <v>153</v>
      </c>
      <c r="G258" s="57" t="str">
        <f t="shared" si="70"/>
        <v/>
      </c>
      <c r="H258" s="58" t="str">
        <f>IF(G258="I",$K258,IF(G258="II",$K258-SUM(H$8:H257),IF(G258="III",$K258-SUM(H$8:H257),IF(G258="IV",$K258-SUM(H$8:H257),IF(G258="V",1-SUM(H$8:H257)," ")))))</f>
        <v xml:space="preserve"> </v>
      </c>
      <c r="I258" s="66" t="str">
        <f t="shared" si="71"/>
        <v/>
      </c>
      <c r="L258" s="62" t="str">
        <f t="shared" si="67"/>
        <v xml:space="preserve"> </v>
      </c>
      <c r="P258" s="58" t="str">
        <f>IF(O258="Plus",$K258,IF(O258="Basis",$K258-SUM(P$8:P257),IF(O258="Breedte",$K258-SUM(P$8:P257),IF(O257="Breedte",1-SUM(P$8:P257)," "))))</f>
        <v xml:space="preserve"> </v>
      </c>
      <c r="Q258" s="56" t="str">
        <f t="shared" si="88"/>
        <v/>
      </c>
      <c r="R258" s="196">
        <f t="shared" si="73"/>
        <v>153</v>
      </c>
      <c r="S258" s="1">
        <f t="shared" si="82"/>
        <v>74</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74</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4">
        <f t="shared" si="68"/>
        <v>0</v>
      </c>
      <c r="B259" s="64">
        <f t="shared" si="69"/>
        <v>0</v>
      </c>
      <c r="C259" s="57">
        <f t="shared" si="81"/>
        <v>73</v>
      </c>
      <c r="F259" s="59">
        <f>IF(C259&lt;C$6,0,VLOOKUP(C259,index!$A:$M,3,0))</f>
        <v>153</v>
      </c>
      <c r="G259" s="57" t="str">
        <f t="shared" si="70"/>
        <v/>
      </c>
      <c r="H259" s="58" t="str">
        <f>IF(G259="I",$K259,IF(G259="II",$K259-SUM(H$8:H258),IF(G259="III",$K259-SUM(H$8:H258),IF(G259="IV",$K259-SUM(H$8:H258),IF(G259="V",1-SUM(H$8:H258)," ")))))</f>
        <v xml:space="preserve"> </v>
      </c>
      <c r="I259" s="66" t="str">
        <f t="shared" si="71"/>
        <v/>
      </c>
      <c r="L259" s="62" t="str">
        <f t="shared" si="67"/>
        <v xml:space="preserve"> </v>
      </c>
      <c r="P259" s="58" t="str">
        <f>IF(O259="Plus",$K259,IF(O259="Basis",$K259-SUM(P$8:P258),IF(O259="Breedte",$K259-SUM(P$8:P258),IF(O258="Breedte",1-SUM(P$8:P258)," "))))</f>
        <v xml:space="preserve"> </v>
      </c>
      <c r="Q259" s="56" t="str">
        <f t="shared" si="88"/>
        <v/>
      </c>
      <c r="R259" s="196">
        <f t="shared" si="73"/>
        <v>153</v>
      </c>
      <c r="S259" s="1">
        <f t="shared" si="82"/>
        <v>73</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73</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4">
        <f t="shared" si="68"/>
        <v>0</v>
      </c>
      <c r="B260" s="64">
        <f t="shared" si="69"/>
        <v>0</v>
      </c>
      <c r="C260" s="57">
        <f t="shared" si="81"/>
        <v>72</v>
      </c>
      <c r="F260" s="59">
        <f>IF(C260&lt;C$6,0,VLOOKUP(C260,index!$A:$M,3,0))</f>
        <v>152</v>
      </c>
      <c r="G260" s="57" t="str">
        <f t="shared" si="70"/>
        <v/>
      </c>
      <c r="H260" s="58" t="str">
        <f>IF(G260="I",$K260,IF(G260="II",$K260-SUM(H$8:H259),IF(G260="III",$K260-SUM(H$8:H259),IF(G260="IV",$K260-SUM(H$8:H259),IF(G260="V",1-SUM(H$8:H259)," ")))))</f>
        <v xml:space="preserve"> </v>
      </c>
      <c r="I260" s="66" t="str">
        <f t="shared" si="71"/>
        <v/>
      </c>
      <c r="L260" s="62" t="str">
        <f t="shared" si="67"/>
        <v xml:space="preserve"> </v>
      </c>
      <c r="P260" s="58" t="str">
        <f>IF(O260="Plus",$K260,IF(O260="Basis",$K260-SUM(P$8:P259),IF(O260="Breedte",$K260-SUM(P$8:P259),IF(O259="Breedte",1-SUM(P$8:P259)," "))))</f>
        <v xml:space="preserve"> </v>
      </c>
      <c r="Q260" s="56" t="str">
        <f t="shared" si="88"/>
        <v/>
      </c>
      <c r="R260" s="196">
        <f t="shared" si="73"/>
        <v>152</v>
      </c>
      <c r="S260" s="1">
        <f t="shared" si="82"/>
        <v>72</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72</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4">
        <f t="shared" si="68"/>
        <v>0</v>
      </c>
      <c r="B261" s="64">
        <f t="shared" si="69"/>
        <v>0</v>
      </c>
      <c r="C261" s="57">
        <f t="shared" si="81"/>
        <v>71</v>
      </c>
      <c r="F261" s="59">
        <f>IF(C261&lt;C$6,0,VLOOKUP(C261,index!$A:$M,3,0))</f>
        <v>152</v>
      </c>
      <c r="G261" s="57" t="str">
        <f t="shared" si="70"/>
        <v/>
      </c>
      <c r="H261" s="58" t="str">
        <f>IF(G261="I",$K261,IF(G261="II",$K261-SUM(H$8:H260),IF(G261="III",$K261-SUM(H$8:H260),IF(G261="IV",$K261-SUM(H$8:H260),IF(G261="V",1-SUM(H$8:H260)," ")))))</f>
        <v xml:space="preserve"> </v>
      </c>
      <c r="I261" s="66" t="str">
        <f t="shared" si="71"/>
        <v/>
      </c>
      <c r="L261" s="62" t="str">
        <f t="shared" si="67"/>
        <v xml:space="preserve"> </v>
      </c>
      <c r="P261" s="58" t="str">
        <f>IF(O261="Plus",$K261,IF(O261="Basis",$K261-SUM(P$8:P260),IF(O261="Breedte",$K261-SUM(P$8:P260),IF(O260="Breedte",1-SUM(P$8:P260)," "))))</f>
        <v xml:space="preserve"> </v>
      </c>
      <c r="Q261" s="56" t="str">
        <f t="shared" si="88"/>
        <v/>
      </c>
      <c r="R261" s="196">
        <f t="shared" si="73"/>
        <v>152</v>
      </c>
      <c r="S261" s="1">
        <f t="shared" si="82"/>
        <v>71</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71</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4">
        <f t="shared" si="68"/>
        <v>0</v>
      </c>
      <c r="B262" s="64">
        <f t="shared" si="69"/>
        <v>0</v>
      </c>
      <c r="C262" s="57">
        <f t="shared" si="81"/>
        <v>70</v>
      </c>
      <c r="F262" s="59">
        <f>IF(C262&lt;C$6,0,VLOOKUP(C262,index!$A:$M,3,0))</f>
        <v>151</v>
      </c>
      <c r="G262" s="57" t="str">
        <f t="shared" si="70"/>
        <v/>
      </c>
      <c r="H262" s="58" t="str">
        <f>IF(G262="I",$K262,IF(G262="II",$K262-SUM(H$8:H261),IF(G262="III",$K262-SUM(H$8:H261),IF(G262="IV",$K262-SUM(H$8:H261),IF(G262="V",1-SUM(H$8:H261)," ")))))</f>
        <v xml:space="preserve"> </v>
      </c>
      <c r="I262" s="66" t="str">
        <f t="shared" si="71"/>
        <v/>
      </c>
      <c r="L262" s="62" t="str">
        <f t="shared" si="67"/>
        <v xml:space="preserve"> </v>
      </c>
      <c r="P262" s="58" t="str">
        <f>IF(O262="Plus",$K262,IF(O262="Basis",$K262-SUM(P$8:P261),IF(O262="Breedte",$K262-SUM(P$8:P261),IF(O261="Breedte",1-SUM(P$8:P261)," "))))</f>
        <v xml:space="preserve"> </v>
      </c>
      <c r="Q262" s="56" t="str">
        <f t="shared" si="88"/>
        <v/>
      </c>
      <c r="R262" s="196">
        <f t="shared" si="73"/>
        <v>151</v>
      </c>
      <c r="S262" s="1">
        <f t="shared" si="82"/>
        <v>70</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70</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4">
        <f t="shared" si="68"/>
        <v>0</v>
      </c>
      <c r="B263" s="64">
        <f t="shared" si="69"/>
        <v>0</v>
      </c>
      <c r="C263" s="57">
        <f t="shared" si="81"/>
        <v>69</v>
      </c>
      <c r="F263" s="59">
        <f>IF(C263&lt;C$6,0,VLOOKUP(C263,index!$A:$M,3,0))</f>
        <v>151</v>
      </c>
      <c r="G263" s="57" t="str">
        <f t="shared" si="70"/>
        <v/>
      </c>
      <c r="H263" s="58" t="str">
        <f>IF(G263="I",$K263,IF(G263="II",$K263-SUM(H$8:H262),IF(G263="III",$K263-SUM(H$8:H262),IF(G263="IV",$K263-SUM(H$8:H262),IF(G263="V",1-SUM(H$8:H262)," ")))))</f>
        <v xml:space="preserve"> </v>
      </c>
      <c r="I263" s="66" t="str">
        <f t="shared" si="71"/>
        <v/>
      </c>
      <c r="L263" s="62" t="str">
        <f t="shared" si="67"/>
        <v xml:space="preserve"> </v>
      </c>
      <c r="P263" s="58" t="str">
        <f>IF(O263="Plus",$K263,IF(O263="Basis",$K263-SUM(P$8:P262),IF(O263="Breedte",$K263-SUM(P$8:P262),IF(O262="Breedte",1-SUM(P$8:P262)," "))))</f>
        <v xml:space="preserve"> </v>
      </c>
      <c r="Q263" s="56" t="str">
        <f t="shared" si="88"/>
        <v/>
      </c>
      <c r="R263" s="196">
        <f t="shared" si="73"/>
        <v>151</v>
      </c>
      <c r="S263" s="1">
        <f t="shared" si="82"/>
        <v>69</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69</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4">
        <f t="shared" si="68"/>
        <v>0</v>
      </c>
      <c r="B264" s="64">
        <f t="shared" si="69"/>
        <v>0</v>
      </c>
      <c r="C264" s="57">
        <f t="shared" si="81"/>
        <v>68</v>
      </c>
      <c r="F264" s="59">
        <f>IF(C264&lt;C$6,0,VLOOKUP(C264,index!$A:$M,3,0))</f>
        <v>151</v>
      </c>
      <c r="G264" s="57" t="str">
        <f t="shared" si="70"/>
        <v/>
      </c>
      <c r="H264" s="58" t="str">
        <f>IF(G264="I",$K264,IF(G264="II",$K264-SUM(H$8:H263),IF(G264="III",$K264-SUM(H$8:H263),IF(G264="IV",$K264-SUM(H$8:H263),IF(G264="V",1-SUM(H$8:H263)," ")))))</f>
        <v xml:space="preserve"> </v>
      </c>
      <c r="I264" s="66" t="str">
        <f t="shared" si="71"/>
        <v/>
      </c>
      <c r="L264" s="62" t="str">
        <f t="shared" ref="L264:L327" si="89">IF(U264=2,"Plus",IF(W264=2,"Basis",IF(X264=2,"Breedte"," ")))</f>
        <v xml:space="preserve"> </v>
      </c>
      <c r="P264" s="58" t="str">
        <f>IF(O264="Plus",$K264,IF(O264="Basis",$K264-SUM(P$8:P263),IF(O264="Breedte",$K264-SUM(P$8:P263),IF(O263="Breedte",1-SUM(P$8:P263)," "))))</f>
        <v xml:space="preserve"> </v>
      </c>
      <c r="Q264" s="56" t="str">
        <f t="shared" si="88"/>
        <v/>
      </c>
      <c r="R264" s="196">
        <f t="shared" si="73"/>
        <v>151</v>
      </c>
      <c r="S264" s="1">
        <f t="shared" si="82"/>
        <v>68</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68</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4">
        <f t="shared" ref="A265:A328" si="90">IF(I265="A",25,IF(I265="B",25,IF(I265="C",25,IF(I265="D",15,IF(I265="E",10,0)))))</f>
        <v>0</v>
      </c>
      <c r="B265" s="64">
        <f t="shared" ref="B265:B328" si="91">IF(G265="I",20,IF(G265="II",20,IF(G265="III",20,IF(G265="IV",20,IF(G265="V",20,0)))))</f>
        <v>0</v>
      </c>
      <c r="C265" s="57">
        <f t="shared" si="81"/>
        <v>67</v>
      </c>
      <c r="F265" s="59">
        <f>IF(C265&lt;C$6,0,VLOOKUP(C265,index!$A:$M,3,0))</f>
        <v>150</v>
      </c>
      <c r="G265" s="57" t="str">
        <f t="shared" ref="G265:G328" si="92">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93">IF(AND(F265&gt;209,F266&lt;210),"A",IF(AND(F265&gt;199,F266&lt;200),"B",IF(AND(F265&gt;189,F266&lt;190),"C",IF(AND(F265&gt;180,F266&lt;181),"D",IF(AND(F265&gt;109,F266&lt;110),"E","")))))</f>
        <v/>
      </c>
      <c r="L265" s="62" t="str">
        <f t="shared" si="89"/>
        <v xml:space="preserve"> </v>
      </c>
      <c r="P265" s="58" t="str">
        <f>IF(O265="Plus",$K265,IF(O265="Basis",$K265-SUM(P$8:P264),IF(O265="Breedte",$K265-SUM(P$8:P264),IF(O264="Breedte",1-SUM(P$8:P264)," "))))</f>
        <v xml:space="preserve"> </v>
      </c>
      <c r="Q265" s="56" t="str">
        <f t="shared" si="88"/>
        <v/>
      </c>
      <c r="R265" s="196">
        <f t="shared" ref="R265:R328" si="94">F265</f>
        <v>150</v>
      </c>
      <c r="S265" s="1">
        <f t="shared" si="82"/>
        <v>67</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67</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4">
        <f t="shared" si="90"/>
        <v>0</v>
      </c>
      <c r="B266" s="64">
        <f t="shared" si="91"/>
        <v>0</v>
      </c>
      <c r="C266" s="57">
        <f t="shared" ref="C266:C329" si="102">IF(C265-1&lt;C$6,C$6-1,C265-1)</f>
        <v>66</v>
      </c>
      <c r="F266" s="59">
        <f>IF(C266&lt;C$6,0,VLOOKUP(C266,index!$A:$M,3,0))</f>
        <v>150</v>
      </c>
      <c r="G266" s="57" t="str">
        <f t="shared" si="92"/>
        <v/>
      </c>
      <c r="H266" s="58" t="str">
        <f>IF(G266="I",$K266,IF(G266="II",$K266-SUM(H$8:H265),IF(G266="III",$K266-SUM(H$8:H265),IF(G266="IV",$K266-SUM(H$8:H265),IF(G266="V",1-SUM(H$8:H265)," ")))))</f>
        <v xml:space="preserve"> </v>
      </c>
      <c r="I266" s="66" t="str">
        <f t="shared" si="93"/>
        <v/>
      </c>
      <c r="L266" s="62" t="str">
        <f t="shared" si="89"/>
        <v xml:space="preserve"> </v>
      </c>
      <c r="P266" s="58" t="str">
        <f>IF(O266="Plus",$K266,IF(O266="Basis",$K266-SUM(P$8:P265),IF(O266="Breedte",$K266-SUM(P$8:P265),IF(O265="Breedte",1-SUM(P$8:P265)," "))))</f>
        <v xml:space="preserve"> </v>
      </c>
      <c r="Q266" s="56" t="str">
        <f t="shared" si="88"/>
        <v/>
      </c>
      <c r="R266" s="196">
        <f t="shared" si="94"/>
        <v>150</v>
      </c>
      <c r="S266" s="1">
        <f t="shared" ref="S266:S329" si="103">C266</f>
        <v>66</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66</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4">
        <f t="shared" si="90"/>
        <v>0</v>
      </c>
      <c r="B267" s="64">
        <f t="shared" si="91"/>
        <v>0</v>
      </c>
      <c r="C267" s="57">
        <f t="shared" si="102"/>
        <v>65</v>
      </c>
      <c r="F267" s="59">
        <f>IF(C267&lt;C$6,0,VLOOKUP(C267,index!$A:$M,3,0))</f>
        <v>150</v>
      </c>
      <c r="G267" s="57" t="str">
        <f t="shared" si="92"/>
        <v/>
      </c>
      <c r="H267" s="58" t="str">
        <f>IF(G267="I",$K267,IF(G267="II",$K267-SUM(H$8:H266),IF(G267="III",$K267-SUM(H$8:H266),IF(G267="IV",$K267-SUM(H$8:H266),IF(G267="V",1-SUM(H$8:H266)," ")))))</f>
        <v xml:space="preserve"> </v>
      </c>
      <c r="I267" s="66" t="str">
        <f t="shared" si="93"/>
        <v/>
      </c>
      <c r="L267" s="62" t="str">
        <f t="shared" si="89"/>
        <v xml:space="preserve"> </v>
      </c>
      <c r="P267" s="58" t="str">
        <f>IF(O267="Plus",$K267,IF(O267="Basis",$K267-SUM(P$8:P266),IF(O267="Breedte",$K267-SUM(P$8:P266),IF(O266="Breedte",1-SUM(P$8:P266)," "))))</f>
        <v xml:space="preserve"> </v>
      </c>
      <c r="Q267" s="56" t="str">
        <f t="shared" si="88"/>
        <v/>
      </c>
      <c r="R267" s="196">
        <f t="shared" si="94"/>
        <v>150</v>
      </c>
      <c r="S267" s="1">
        <f t="shared" si="103"/>
        <v>65</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65</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4">
        <f t="shared" si="90"/>
        <v>0</v>
      </c>
      <c r="B268" s="64">
        <f t="shared" si="91"/>
        <v>0</v>
      </c>
      <c r="C268" s="57">
        <f t="shared" si="102"/>
        <v>64</v>
      </c>
      <c r="F268" s="59">
        <f>IF(C268&lt;C$6,0,VLOOKUP(C268,index!$A:$M,3,0))</f>
        <v>149</v>
      </c>
      <c r="G268" s="57" t="str">
        <f t="shared" si="92"/>
        <v/>
      </c>
      <c r="H268" s="58" t="str">
        <f>IF(G268="I",$K268,IF(G268="II",$K268-SUM(H$8:H267),IF(G268="III",$K268-SUM(H$8:H267),IF(G268="IV",$K268-SUM(H$8:H267),IF(G268="V",1-SUM(H$8:H267)," ")))))</f>
        <v xml:space="preserve"> </v>
      </c>
      <c r="I268" s="66" t="str">
        <f t="shared" si="93"/>
        <v/>
      </c>
      <c r="L268" s="62" t="str">
        <f t="shared" si="89"/>
        <v xml:space="preserve"> </v>
      </c>
      <c r="P268" s="58" t="str">
        <f>IF(O268="Plus",$K268,IF(O268="Basis",$K268-SUM(P$8:P267),IF(O268="Breedte",$K268-SUM(P$8:P267),IF(O267="Breedte",1-SUM(P$8:P267)," "))))</f>
        <v xml:space="preserve"> </v>
      </c>
      <c r="Q268" s="56" t="str">
        <f t="shared" si="88"/>
        <v/>
      </c>
      <c r="R268" s="196">
        <f t="shared" si="94"/>
        <v>149</v>
      </c>
      <c r="S268" s="1">
        <f t="shared" si="103"/>
        <v>64</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64</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4">
        <f t="shared" si="90"/>
        <v>0</v>
      </c>
      <c r="B269" s="64">
        <f t="shared" si="91"/>
        <v>0</v>
      </c>
      <c r="C269" s="57">
        <f t="shared" si="102"/>
        <v>63</v>
      </c>
      <c r="F269" s="59">
        <f>IF(C269&lt;C$6,0,VLOOKUP(C269,index!$A:$M,3,0))</f>
        <v>149</v>
      </c>
      <c r="G269" s="57" t="str">
        <f t="shared" si="92"/>
        <v/>
      </c>
      <c r="H269" s="58" t="str">
        <f>IF(G269="I",$K269,IF(G269="II",$K269-SUM(H$8:H268),IF(G269="III",$K269-SUM(H$8:H268),IF(G269="IV",$K269-SUM(H$8:H268),IF(G269="V",1-SUM(H$8:H268)," ")))))</f>
        <v xml:space="preserve"> </v>
      </c>
      <c r="I269" s="66" t="str">
        <f t="shared" si="93"/>
        <v/>
      </c>
      <c r="L269" s="62" t="str">
        <f t="shared" si="89"/>
        <v xml:space="preserve"> </v>
      </c>
      <c r="P269" s="58" t="str">
        <f>IF(O269="Plus",$K269,IF(O269="Basis",$K269-SUM(P$8:P268),IF(O269="Breedte",$K269-SUM(P$8:P268),IF(O268="Breedte",1-SUM(P$8:P268)," "))))</f>
        <v xml:space="preserve"> </v>
      </c>
      <c r="Q269" s="56" t="str">
        <f t="shared" si="88"/>
        <v/>
      </c>
      <c r="R269" s="196">
        <f t="shared" si="94"/>
        <v>149</v>
      </c>
      <c r="S269" s="1">
        <f t="shared" si="103"/>
        <v>63</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63</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4">
        <f t="shared" si="90"/>
        <v>0</v>
      </c>
      <c r="B270" s="64">
        <f t="shared" si="91"/>
        <v>0</v>
      </c>
      <c r="C270" s="57">
        <f t="shared" si="102"/>
        <v>62</v>
      </c>
      <c r="F270" s="59">
        <f>IF(C270&lt;C$6,0,VLOOKUP(C270,index!$A:$M,3,0))</f>
        <v>148</v>
      </c>
      <c r="G270" s="57" t="str">
        <f t="shared" si="92"/>
        <v/>
      </c>
      <c r="H270" s="58" t="str">
        <f>IF(G270="I",$K270,IF(G270="II",$K270-SUM(H$8:H269),IF(G270="III",$K270-SUM(H$8:H269),IF(G270="IV",$K270-SUM(H$8:H269),IF(G270="V",1-SUM(H$8:H269)," ")))))</f>
        <v xml:space="preserve"> </v>
      </c>
      <c r="I270" s="66" t="str">
        <f t="shared" si="93"/>
        <v/>
      </c>
      <c r="L270" s="62" t="str">
        <f t="shared" si="89"/>
        <v xml:space="preserve"> </v>
      </c>
      <c r="P270" s="58" t="str">
        <f>IF(O270="Plus",$K270,IF(O270="Basis",$K270-SUM(P$8:P269),IF(O270="Breedte",$K270-SUM(P$8:P269),IF(O269="Breedte",1-SUM(P$8:P269)," "))))</f>
        <v xml:space="preserve"> </v>
      </c>
      <c r="Q270" s="56" t="str">
        <f t="shared" si="88"/>
        <v/>
      </c>
      <c r="R270" s="196">
        <f t="shared" si="94"/>
        <v>148</v>
      </c>
      <c r="S270" s="1">
        <f t="shared" si="103"/>
        <v>62</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62</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4">
        <f t="shared" si="90"/>
        <v>0</v>
      </c>
      <c r="B271" s="64">
        <f t="shared" si="91"/>
        <v>0</v>
      </c>
      <c r="C271" s="57">
        <f t="shared" si="102"/>
        <v>61</v>
      </c>
      <c r="F271" s="59">
        <f>IF(C271&lt;C$6,0,VLOOKUP(C271,index!$A:$M,3,0))</f>
        <v>148</v>
      </c>
      <c r="G271" s="57" t="str">
        <f t="shared" si="92"/>
        <v/>
      </c>
      <c r="H271" s="58" t="str">
        <f>IF(G271="I",$K271,IF(G271="II",$K271-SUM(H$8:H270),IF(G271="III",$K271-SUM(H$8:H270),IF(G271="IV",$K271-SUM(H$8:H270),IF(G271="V",1-SUM(H$8:H270)," ")))))</f>
        <v xml:space="preserve"> </v>
      </c>
      <c r="I271" s="66" t="str">
        <f t="shared" si="93"/>
        <v/>
      </c>
      <c r="L271" s="62" t="str">
        <f t="shared" si="89"/>
        <v xml:space="preserve"> </v>
      </c>
      <c r="P271" s="58" t="str">
        <f>IF(O271="Plus",$K271,IF(O271="Basis",$K271-SUM(P$8:P270),IF(O271="Breedte",$K271-SUM(P$8:P270),IF(O270="Breedte",1-SUM(P$8:P270)," "))))</f>
        <v xml:space="preserve"> </v>
      </c>
      <c r="Q271" s="56" t="str">
        <f t="shared" si="88"/>
        <v/>
      </c>
      <c r="R271" s="196">
        <f t="shared" si="94"/>
        <v>148</v>
      </c>
      <c r="S271" s="1">
        <f t="shared" si="103"/>
        <v>61</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61</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4">
        <f t="shared" si="90"/>
        <v>0</v>
      </c>
      <c r="B272" s="64">
        <f t="shared" si="91"/>
        <v>0</v>
      </c>
      <c r="C272" s="57">
        <f t="shared" si="102"/>
        <v>60</v>
      </c>
      <c r="F272" s="59">
        <f>IF(C272&lt;C$6,0,VLOOKUP(C272,index!$A:$M,3,0))</f>
        <v>148</v>
      </c>
      <c r="G272" s="57" t="str">
        <f t="shared" si="92"/>
        <v/>
      </c>
      <c r="H272" s="58" t="str">
        <f>IF(G272="I",$K272,IF(G272="II",$K272-SUM(H$8:H271),IF(G272="III",$K272-SUM(H$8:H271),IF(G272="IV",$K272-SUM(H$8:H271),IF(G272="V",1-SUM(H$8:H271)," ")))))</f>
        <v xml:space="preserve"> </v>
      </c>
      <c r="I272" s="66" t="str">
        <f t="shared" si="93"/>
        <v/>
      </c>
      <c r="L272" s="62" t="str">
        <f t="shared" si="89"/>
        <v xml:space="preserve"> </v>
      </c>
      <c r="P272" s="58" t="str">
        <f>IF(O272="Plus",$K272,IF(O272="Basis",$K272-SUM(P$8:P271),IF(O272="Breedte",$K272-SUM(P$8:P271),IF(O271="Breedte",1-SUM(P$8:P271)," "))))</f>
        <v xml:space="preserve"> </v>
      </c>
      <c r="Q272" s="56" t="str">
        <f t="shared" si="88"/>
        <v/>
      </c>
      <c r="R272" s="196">
        <f t="shared" si="94"/>
        <v>148</v>
      </c>
      <c r="S272" s="1">
        <f t="shared" si="103"/>
        <v>60</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60</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4">
        <f t="shared" si="90"/>
        <v>0</v>
      </c>
      <c r="B273" s="64">
        <f t="shared" si="91"/>
        <v>0</v>
      </c>
      <c r="C273" s="57">
        <f t="shared" si="102"/>
        <v>59</v>
      </c>
      <c r="F273" s="59">
        <f>IF(C273&lt;C$6,0,VLOOKUP(C273,index!$A:$M,3,0))</f>
        <v>147</v>
      </c>
      <c r="G273" s="57" t="str">
        <f t="shared" si="92"/>
        <v/>
      </c>
      <c r="H273" s="58" t="str">
        <f>IF(G273="I",$K273,IF(G273="II",$K273-SUM(H$8:H272),IF(G273="III",$K273-SUM(H$8:H272),IF(G273="IV",$K273-SUM(H$8:H272),IF(G273="V",1-SUM(H$8:H272)," ")))))</f>
        <v xml:space="preserve"> </v>
      </c>
      <c r="I273" s="66" t="str">
        <f t="shared" si="93"/>
        <v/>
      </c>
      <c r="L273" s="62" t="str">
        <f t="shared" si="89"/>
        <v xml:space="preserve"> </v>
      </c>
      <c r="P273" s="58" t="str">
        <f>IF(O273="Plus",$K273,IF(O273="Basis",$K273-SUM(P$8:P272),IF(O273="Breedte",$K273-SUM(P$8:P272),IF(O272="Breedte",1-SUM(P$8:P272)," "))))</f>
        <v xml:space="preserve"> </v>
      </c>
      <c r="Q273" s="56" t="str">
        <f t="shared" ref="Q273:Q336" si="105">IF(L272="plus",CONCATENATE(E273,", "),IF(L272="basis",IF(E273=0,"",CONCATENATE(E273,", ")),CONCATENATE(Q272,IF(E273=0,"",CONCATENATE(E273,", ")))))</f>
        <v/>
      </c>
      <c r="R273" s="196">
        <f t="shared" si="94"/>
        <v>147</v>
      </c>
      <c r="S273" s="1">
        <f t="shared" si="103"/>
        <v>59</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59</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4">
        <f t="shared" si="90"/>
        <v>0</v>
      </c>
      <c r="B274" s="64">
        <f t="shared" si="91"/>
        <v>0</v>
      </c>
      <c r="C274" s="57">
        <f t="shared" si="102"/>
        <v>58</v>
      </c>
      <c r="F274" s="59">
        <f>IF(C274&lt;C$6,0,VLOOKUP(C274,index!$A:$M,3,0))</f>
        <v>147</v>
      </c>
      <c r="G274" s="57" t="str">
        <f t="shared" si="92"/>
        <v/>
      </c>
      <c r="H274" s="58" t="str">
        <f>IF(G274="I",$K274,IF(G274="II",$K274-SUM(H$8:H273),IF(G274="III",$K274-SUM(H$8:H273),IF(G274="IV",$K274-SUM(H$8:H273),IF(G274="V",1-SUM(H$8:H273)," ")))))</f>
        <v xml:space="preserve"> </v>
      </c>
      <c r="I274" s="66" t="str">
        <f t="shared" si="93"/>
        <v/>
      </c>
      <c r="L274" s="62" t="str">
        <f t="shared" si="89"/>
        <v xml:space="preserve"> </v>
      </c>
      <c r="P274" s="58" t="str">
        <f>IF(O274="Plus",$K274,IF(O274="Basis",$K274-SUM(P$8:P273),IF(O274="Breedte",$K274-SUM(P$8:P273),IF(O273="Breedte",1-SUM(P$8:P273)," "))))</f>
        <v xml:space="preserve"> </v>
      </c>
      <c r="Q274" s="56" t="str">
        <f t="shared" si="105"/>
        <v/>
      </c>
      <c r="R274" s="196">
        <f t="shared" si="94"/>
        <v>147</v>
      </c>
      <c r="S274" s="1">
        <f t="shared" si="103"/>
        <v>58</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58</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4">
        <f t="shared" si="90"/>
        <v>0</v>
      </c>
      <c r="B275" s="64">
        <f t="shared" si="91"/>
        <v>0</v>
      </c>
      <c r="C275" s="57">
        <f t="shared" si="102"/>
        <v>57</v>
      </c>
      <c r="F275" s="59">
        <f>IF(C275&lt;C$6,0,VLOOKUP(C275,index!$A:$M,3,0))</f>
        <v>147</v>
      </c>
      <c r="G275" s="57" t="str">
        <f t="shared" si="92"/>
        <v/>
      </c>
      <c r="H275" s="58" t="str">
        <f>IF(G275="I",$K275,IF(G275="II",$K275-SUM(H$8:H274),IF(G275="III",$K275-SUM(H$8:H274),IF(G275="IV",$K275-SUM(H$8:H274),IF(G275="V",1-SUM(H$8:H274)," ")))))</f>
        <v xml:space="preserve"> </v>
      </c>
      <c r="I275" s="66" t="str">
        <f t="shared" si="93"/>
        <v/>
      </c>
      <c r="L275" s="62" t="str">
        <f t="shared" si="89"/>
        <v xml:space="preserve"> </v>
      </c>
      <c r="P275" s="58" t="str">
        <f>IF(O275="Plus",$K275,IF(O275="Basis",$K275-SUM(P$8:P274),IF(O275="Breedte",$K275-SUM(P$8:P274),IF(O274="Breedte",1-SUM(P$8:P274)," "))))</f>
        <v xml:space="preserve"> </v>
      </c>
      <c r="Q275" s="56" t="str">
        <f t="shared" si="105"/>
        <v/>
      </c>
      <c r="R275" s="196">
        <f t="shared" si="94"/>
        <v>147</v>
      </c>
      <c r="S275" s="1">
        <f t="shared" si="103"/>
        <v>57</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57</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4">
        <f t="shared" si="90"/>
        <v>0</v>
      </c>
      <c r="B276" s="64">
        <f t="shared" si="91"/>
        <v>0</v>
      </c>
      <c r="C276" s="57">
        <f t="shared" si="102"/>
        <v>56</v>
      </c>
      <c r="F276" s="59">
        <f>IF(C276&lt;C$6,0,VLOOKUP(C276,index!$A:$M,3,0))</f>
        <v>146</v>
      </c>
      <c r="G276" s="57" t="str">
        <f t="shared" si="92"/>
        <v/>
      </c>
      <c r="H276" s="58" t="str">
        <f>IF(G276="I",$K276,IF(G276="II",$K276-SUM(H$8:H275),IF(G276="III",$K276-SUM(H$8:H275),IF(G276="IV",$K276-SUM(H$8:H275),IF(G276="V",1-SUM(H$8:H275)," ")))))</f>
        <v xml:space="preserve"> </v>
      </c>
      <c r="I276" s="66" t="str">
        <f t="shared" si="93"/>
        <v/>
      </c>
      <c r="L276" s="62" t="str">
        <f t="shared" si="89"/>
        <v xml:space="preserve"> </v>
      </c>
      <c r="P276" s="58" t="str">
        <f>IF(O276="Plus",$K276,IF(O276="Basis",$K276-SUM(P$8:P275),IF(O276="Breedte",$K276-SUM(P$8:P275),IF(O275="Breedte",1-SUM(P$8:P275)," "))))</f>
        <v xml:space="preserve"> </v>
      </c>
      <c r="Q276" s="56" t="str">
        <f t="shared" si="105"/>
        <v/>
      </c>
      <c r="R276" s="196">
        <f t="shared" si="94"/>
        <v>146</v>
      </c>
      <c r="S276" s="1">
        <f t="shared" si="103"/>
        <v>56</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56</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4">
        <f t="shared" si="90"/>
        <v>0</v>
      </c>
      <c r="B277" s="64">
        <f t="shared" si="91"/>
        <v>0</v>
      </c>
      <c r="C277" s="57">
        <f t="shared" si="102"/>
        <v>55</v>
      </c>
      <c r="F277" s="59">
        <f>IF(C277&lt;C$6,0,VLOOKUP(C277,index!$A:$M,3,0))</f>
        <v>146</v>
      </c>
      <c r="G277" s="57" t="str">
        <f t="shared" si="92"/>
        <v/>
      </c>
      <c r="H277" s="58" t="str">
        <f>IF(G277="I",$K277,IF(G277="II",$K277-SUM(H$8:H276),IF(G277="III",$K277-SUM(H$8:H276),IF(G277="IV",$K277-SUM(H$8:H276),IF(G277="V",1-SUM(H$8:H276)," ")))))</f>
        <v xml:space="preserve"> </v>
      </c>
      <c r="I277" s="66" t="str">
        <f t="shared" si="93"/>
        <v/>
      </c>
      <c r="L277" s="62" t="str">
        <f t="shared" si="89"/>
        <v xml:space="preserve"> </v>
      </c>
      <c r="P277" s="58" t="str">
        <f>IF(O277="Plus",$K277,IF(O277="Basis",$K277-SUM(P$8:P276),IF(O277="Breedte",$K277-SUM(P$8:P276),IF(O276="Breedte",1-SUM(P$8:P276)," "))))</f>
        <v xml:space="preserve"> </v>
      </c>
      <c r="Q277" s="56" t="str">
        <f t="shared" si="105"/>
        <v/>
      </c>
      <c r="R277" s="196">
        <f t="shared" si="94"/>
        <v>146</v>
      </c>
      <c r="S277" s="1">
        <f t="shared" si="103"/>
        <v>55</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55</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4">
        <f t="shared" si="90"/>
        <v>0</v>
      </c>
      <c r="B278" s="64">
        <f t="shared" si="91"/>
        <v>0</v>
      </c>
      <c r="C278" s="57">
        <f t="shared" si="102"/>
        <v>54</v>
      </c>
      <c r="F278" s="59">
        <f>IF(C278&lt;C$6,0,VLOOKUP(C278,index!$A:$M,3,0))</f>
        <v>145</v>
      </c>
      <c r="G278" s="57" t="str">
        <f t="shared" si="92"/>
        <v/>
      </c>
      <c r="H278" s="58" t="str">
        <f>IF(G278="I",$K278,IF(G278="II",$K278-SUM(H$8:H277),IF(G278="III",$K278-SUM(H$8:H277),IF(G278="IV",$K278-SUM(H$8:H277),IF(G278="V",1-SUM(H$8:H277)," ")))))</f>
        <v xml:space="preserve"> </v>
      </c>
      <c r="I278" s="66" t="str">
        <f t="shared" si="93"/>
        <v/>
      </c>
      <c r="L278" s="62" t="str">
        <f t="shared" si="89"/>
        <v xml:space="preserve"> </v>
      </c>
      <c r="P278" s="58" t="str">
        <f>IF(O278="Plus",$K278,IF(O278="Basis",$K278-SUM(P$8:P277),IF(O278="Breedte",$K278-SUM(P$8:P277),IF(O277="Breedte",1-SUM(P$8:P277)," "))))</f>
        <v xml:space="preserve"> </v>
      </c>
      <c r="Q278" s="56" t="str">
        <f t="shared" si="105"/>
        <v/>
      </c>
      <c r="R278" s="196">
        <f t="shared" si="94"/>
        <v>145</v>
      </c>
      <c r="S278" s="1">
        <f t="shared" si="103"/>
        <v>54</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54</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4">
        <f t="shared" si="90"/>
        <v>0</v>
      </c>
      <c r="B279" s="64">
        <f t="shared" si="91"/>
        <v>0</v>
      </c>
      <c r="C279" s="57">
        <f t="shared" si="102"/>
        <v>53</v>
      </c>
      <c r="F279" s="59">
        <f>IF(C279&lt;C$6,0,VLOOKUP(C279,index!$A:$M,3,0))</f>
        <v>145</v>
      </c>
      <c r="G279" s="57" t="str">
        <f t="shared" si="92"/>
        <v/>
      </c>
      <c r="H279" s="58" t="str">
        <f>IF(G279="I",$K279,IF(G279="II",$K279-SUM(H$8:H278),IF(G279="III",$K279-SUM(H$8:H278),IF(G279="IV",$K279-SUM(H$8:H278),IF(G279="V",1-SUM(H$8:H278)," ")))))</f>
        <v xml:space="preserve"> </v>
      </c>
      <c r="I279" s="66" t="str">
        <f t="shared" si="93"/>
        <v/>
      </c>
      <c r="L279" s="62" t="str">
        <f t="shared" si="89"/>
        <v xml:space="preserve"> </v>
      </c>
      <c r="P279" s="58" t="str">
        <f>IF(O279="Plus",$K279,IF(O279="Basis",$K279-SUM(P$8:P278),IF(O279="Breedte",$K279-SUM(P$8:P278),IF(O278="Breedte",1-SUM(P$8:P278)," "))))</f>
        <v xml:space="preserve"> </v>
      </c>
      <c r="Q279" s="56" t="str">
        <f t="shared" si="105"/>
        <v/>
      </c>
      <c r="R279" s="196">
        <f t="shared" si="94"/>
        <v>145</v>
      </c>
      <c r="S279" s="1">
        <f t="shared" si="103"/>
        <v>53</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53</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4">
        <f t="shared" si="90"/>
        <v>0</v>
      </c>
      <c r="B280" s="64">
        <f t="shared" si="91"/>
        <v>0</v>
      </c>
      <c r="C280" s="57">
        <f t="shared" si="102"/>
        <v>52</v>
      </c>
      <c r="F280" s="59">
        <f>IF(C280&lt;C$6,0,VLOOKUP(C280,index!$A:$M,3,0))</f>
        <v>145</v>
      </c>
      <c r="G280" s="57" t="str">
        <f t="shared" si="92"/>
        <v/>
      </c>
      <c r="H280" s="58" t="str">
        <f>IF(G280="I",$K280,IF(G280="II",$K280-SUM(H$8:H279),IF(G280="III",$K280-SUM(H$8:H279),IF(G280="IV",$K280-SUM(H$8:H279),IF(G280="V",1-SUM(H$8:H279)," ")))))</f>
        <v xml:space="preserve"> </v>
      </c>
      <c r="I280" s="66" t="str">
        <f t="shared" si="93"/>
        <v/>
      </c>
      <c r="L280" s="62" t="str">
        <f t="shared" si="89"/>
        <v xml:space="preserve"> </v>
      </c>
      <c r="P280" s="58" t="str">
        <f>IF(O280="Plus",$K280,IF(O280="Basis",$K280-SUM(P$8:P279),IF(O280="Breedte",$K280-SUM(P$8:P279),IF(O279="Breedte",1-SUM(P$8:P279)," "))))</f>
        <v xml:space="preserve"> </v>
      </c>
      <c r="Q280" s="56" t="str">
        <f t="shared" si="105"/>
        <v/>
      </c>
      <c r="R280" s="196">
        <f t="shared" si="94"/>
        <v>145</v>
      </c>
      <c r="S280" s="1">
        <f t="shared" si="103"/>
        <v>52</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52</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4">
        <f t="shared" si="90"/>
        <v>0</v>
      </c>
      <c r="B281" s="64">
        <f t="shared" si="91"/>
        <v>0</v>
      </c>
      <c r="C281" s="57">
        <f t="shared" si="102"/>
        <v>51</v>
      </c>
      <c r="F281" s="59">
        <f>IF(C281&lt;C$6,0,VLOOKUP(C281,index!$A:$M,3,0))</f>
        <v>144</v>
      </c>
      <c r="G281" s="57" t="str">
        <f t="shared" si="92"/>
        <v/>
      </c>
      <c r="H281" s="58" t="str">
        <f>IF(G281="I",$K281,IF(G281="II",$K281-SUM(H$8:H280),IF(G281="III",$K281-SUM(H$8:H280),IF(G281="IV",$K281-SUM(H$8:H280),IF(G281="V",1-SUM(H$8:H280)," ")))))</f>
        <v xml:space="preserve"> </v>
      </c>
      <c r="I281" s="66" t="str">
        <f t="shared" si="93"/>
        <v/>
      </c>
      <c r="L281" s="62" t="str">
        <f t="shared" si="89"/>
        <v xml:space="preserve"> </v>
      </c>
      <c r="P281" s="58" t="str">
        <f>IF(O281="Plus",$K281,IF(O281="Basis",$K281-SUM(P$8:P280),IF(O281="Breedte",$K281-SUM(P$8:P280),IF(O280="Breedte",1-SUM(P$8:P280)," "))))</f>
        <v xml:space="preserve"> </v>
      </c>
      <c r="Q281" s="56" t="str">
        <f t="shared" si="105"/>
        <v/>
      </c>
      <c r="R281" s="196">
        <f t="shared" si="94"/>
        <v>144</v>
      </c>
      <c r="S281" s="1">
        <f t="shared" si="103"/>
        <v>51</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51</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4">
        <f t="shared" si="90"/>
        <v>0</v>
      </c>
      <c r="B282" s="64">
        <f t="shared" si="91"/>
        <v>0</v>
      </c>
      <c r="C282" s="57">
        <f t="shared" si="102"/>
        <v>50</v>
      </c>
      <c r="F282" s="59">
        <f>IF(C282&lt;C$6,0,VLOOKUP(C282,index!$A:$M,3,0))</f>
        <v>144</v>
      </c>
      <c r="G282" s="57" t="str">
        <f t="shared" si="92"/>
        <v/>
      </c>
      <c r="H282" s="58" t="str">
        <f>IF(G282="I",$K282,IF(G282="II",$K282-SUM(H$8:H281),IF(G282="III",$K282-SUM(H$8:H281),IF(G282="IV",$K282-SUM(H$8:H281),IF(G282="V",1-SUM(H$8:H281)," ")))))</f>
        <v xml:space="preserve"> </v>
      </c>
      <c r="I282" s="66" t="str">
        <f t="shared" si="93"/>
        <v/>
      </c>
      <c r="L282" s="62" t="str">
        <f t="shared" si="89"/>
        <v xml:space="preserve"> </v>
      </c>
      <c r="P282" s="58" t="str">
        <f>IF(O282="Plus",$K282,IF(O282="Basis",$K282-SUM(P$8:P281),IF(O282="Breedte",$K282-SUM(P$8:P281),IF(O281="Breedte",1-SUM(P$8:P281)," "))))</f>
        <v xml:space="preserve"> </v>
      </c>
      <c r="Q282" s="56" t="str">
        <f t="shared" si="105"/>
        <v/>
      </c>
      <c r="R282" s="196">
        <f t="shared" si="94"/>
        <v>144</v>
      </c>
      <c r="S282" s="1">
        <f t="shared" si="103"/>
        <v>50</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50</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4">
        <f t="shared" si="90"/>
        <v>0</v>
      </c>
      <c r="B283" s="64">
        <f t="shared" si="91"/>
        <v>0</v>
      </c>
      <c r="C283" s="57">
        <f t="shared" si="102"/>
        <v>49</v>
      </c>
      <c r="F283" s="59">
        <f>IF(C283&lt;C$6,0,VLOOKUP(C283,index!$A:$M,3,0))</f>
        <v>144</v>
      </c>
      <c r="G283" s="57" t="str">
        <f t="shared" si="92"/>
        <v/>
      </c>
      <c r="H283" s="58" t="str">
        <f>IF(G283="I",$K283,IF(G283="II",$K283-SUM(H$8:H282),IF(G283="III",$K283-SUM(H$8:H282),IF(G283="IV",$K283-SUM(H$8:H282),IF(G283="V",1-SUM(H$8:H282)," ")))))</f>
        <v xml:space="preserve"> </v>
      </c>
      <c r="I283" s="66" t="str">
        <f t="shared" si="93"/>
        <v/>
      </c>
      <c r="L283" s="62" t="str">
        <f t="shared" si="89"/>
        <v xml:space="preserve"> </v>
      </c>
      <c r="P283" s="58" t="str">
        <f>IF(O283="Plus",$K283,IF(O283="Basis",$K283-SUM(P$8:P282),IF(O283="Breedte",$K283-SUM(P$8:P282),IF(O282="Breedte",1-SUM(P$8:P282)," "))))</f>
        <v xml:space="preserve"> </v>
      </c>
      <c r="Q283" s="56" t="str">
        <f t="shared" si="105"/>
        <v/>
      </c>
      <c r="R283" s="196">
        <f t="shared" si="94"/>
        <v>144</v>
      </c>
      <c r="S283" s="1">
        <f t="shared" si="103"/>
        <v>49</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49</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4">
        <f t="shared" si="90"/>
        <v>0</v>
      </c>
      <c r="B284" s="64">
        <f t="shared" si="91"/>
        <v>0</v>
      </c>
      <c r="C284" s="57">
        <f t="shared" si="102"/>
        <v>48</v>
      </c>
      <c r="F284" s="59">
        <f>IF(C284&lt;C$6,0,VLOOKUP(C284,index!$A:$M,3,0))</f>
        <v>143</v>
      </c>
      <c r="G284" s="57" t="str">
        <f t="shared" si="92"/>
        <v/>
      </c>
      <c r="H284" s="58" t="str">
        <f>IF(G284="I",$K284,IF(G284="II",$K284-SUM(H$8:H283),IF(G284="III",$K284-SUM(H$8:H283),IF(G284="IV",$K284-SUM(H$8:H283),IF(G284="V",1-SUM(H$8:H283)," ")))))</f>
        <v xml:space="preserve"> </v>
      </c>
      <c r="I284" s="66" t="str">
        <f t="shared" si="93"/>
        <v/>
      </c>
      <c r="L284" s="62" t="str">
        <f t="shared" si="89"/>
        <v xml:space="preserve"> </v>
      </c>
      <c r="P284" s="58" t="str">
        <f>IF(O284="Plus",$K284,IF(O284="Basis",$K284-SUM(P$8:P283),IF(O284="Breedte",$K284-SUM(P$8:P283),IF(O283="Breedte",1-SUM(P$8:P283)," "))))</f>
        <v xml:space="preserve"> </v>
      </c>
      <c r="Q284" s="56" t="str">
        <f t="shared" si="105"/>
        <v/>
      </c>
      <c r="R284" s="196">
        <f t="shared" si="94"/>
        <v>143</v>
      </c>
      <c r="S284" s="1">
        <f t="shared" si="103"/>
        <v>48</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48</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4">
        <f t="shared" si="90"/>
        <v>0</v>
      </c>
      <c r="B285" s="64">
        <f t="shared" si="91"/>
        <v>0</v>
      </c>
      <c r="C285" s="57">
        <f t="shared" si="102"/>
        <v>47</v>
      </c>
      <c r="F285" s="59">
        <f>IF(C285&lt;C$6,0,VLOOKUP(C285,index!$A:$M,3,0))</f>
        <v>143</v>
      </c>
      <c r="G285" s="57" t="str">
        <f t="shared" si="92"/>
        <v/>
      </c>
      <c r="H285" s="58" t="str">
        <f>IF(G285="I",$K285,IF(G285="II",$K285-SUM(H$8:H284),IF(G285="III",$K285-SUM(H$8:H284),IF(G285="IV",$K285-SUM(H$8:H284),IF(G285="V",1-SUM(H$8:H284)," ")))))</f>
        <v xml:space="preserve"> </v>
      </c>
      <c r="I285" s="66" t="str">
        <f t="shared" si="93"/>
        <v/>
      </c>
      <c r="L285" s="62" t="str">
        <f t="shared" si="89"/>
        <v xml:space="preserve"> </v>
      </c>
      <c r="P285" s="58" t="str">
        <f>IF(O285="Plus",$K285,IF(O285="Basis",$K285-SUM(P$8:P284),IF(O285="Breedte",$K285-SUM(P$8:P284),IF(O284="Breedte",1-SUM(P$8:P284)," "))))</f>
        <v xml:space="preserve"> </v>
      </c>
      <c r="Q285" s="56" t="str">
        <f t="shared" si="105"/>
        <v/>
      </c>
      <c r="R285" s="196">
        <f t="shared" si="94"/>
        <v>143</v>
      </c>
      <c r="S285" s="1">
        <f t="shared" si="103"/>
        <v>47</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47</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4">
        <f t="shared" si="90"/>
        <v>0</v>
      </c>
      <c r="B286" s="64">
        <f t="shared" si="91"/>
        <v>0</v>
      </c>
      <c r="C286" s="57">
        <f t="shared" si="102"/>
        <v>46</v>
      </c>
      <c r="F286" s="59">
        <f>IF(C286&lt;C$6,0,VLOOKUP(C286,index!$A:$M,3,0))</f>
        <v>142</v>
      </c>
      <c r="G286" s="57" t="str">
        <f t="shared" si="92"/>
        <v/>
      </c>
      <c r="H286" s="58" t="str">
        <f>IF(G286="I",$K286,IF(G286="II",$K286-SUM(H$8:H285),IF(G286="III",$K286-SUM(H$8:H285),IF(G286="IV",$K286-SUM(H$8:H285),IF(G286="V",1-SUM(H$8:H285)," ")))))</f>
        <v xml:space="preserve"> </v>
      </c>
      <c r="I286" s="66" t="str">
        <f t="shared" si="93"/>
        <v/>
      </c>
      <c r="L286" s="62" t="str">
        <f t="shared" si="89"/>
        <v xml:space="preserve"> </v>
      </c>
      <c r="P286" s="58" t="str">
        <f>IF(O286="Plus",$K286,IF(O286="Basis",$K286-SUM(P$8:P285),IF(O286="Breedte",$K286-SUM(P$8:P285),IF(O285="Breedte",1-SUM(P$8:P285)," "))))</f>
        <v xml:space="preserve"> </v>
      </c>
      <c r="Q286" s="56" t="str">
        <f t="shared" si="105"/>
        <v/>
      </c>
      <c r="R286" s="196">
        <f t="shared" si="94"/>
        <v>142</v>
      </c>
      <c r="S286" s="1">
        <f t="shared" si="103"/>
        <v>46</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46</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4">
        <f t="shared" si="90"/>
        <v>0</v>
      </c>
      <c r="B287" s="64">
        <f t="shared" si="91"/>
        <v>0</v>
      </c>
      <c r="C287" s="57">
        <f t="shared" si="102"/>
        <v>45</v>
      </c>
      <c r="F287" s="59">
        <f>IF(C287&lt;C$6,0,VLOOKUP(C287,index!$A:$M,3,0))</f>
        <v>142</v>
      </c>
      <c r="G287" s="57" t="str">
        <f t="shared" si="92"/>
        <v/>
      </c>
      <c r="H287" s="58" t="str">
        <f>IF(G287="I",$K287,IF(G287="II",$K287-SUM(H$8:H286),IF(G287="III",$K287-SUM(H$8:H286),IF(G287="IV",$K287-SUM(H$8:H286),IF(G287="V",1-SUM(H$8:H286)," ")))))</f>
        <v xml:space="preserve"> </v>
      </c>
      <c r="I287" s="66" t="str">
        <f t="shared" si="93"/>
        <v/>
      </c>
      <c r="L287" s="62" t="str">
        <f t="shared" si="89"/>
        <v xml:space="preserve"> </v>
      </c>
      <c r="P287" s="58" t="str">
        <f>IF(O287="Plus",$K287,IF(O287="Basis",$K287-SUM(P$8:P286),IF(O287="Breedte",$K287-SUM(P$8:P286),IF(O286="Breedte",1-SUM(P$8:P286)," "))))</f>
        <v xml:space="preserve"> </v>
      </c>
      <c r="Q287" s="56" t="str">
        <f t="shared" si="105"/>
        <v/>
      </c>
      <c r="R287" s="196">
        <f t="shared" si="94"/>
        <v>142</v>
      </c>
      <c r="S287" s="1">
        <f t="shared" si="103"/>
        <v>45</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45</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4">
        <f t="shared" si="90"/>
        <v>0</v>
      </c>
      <c r="B288" s="64">
        <f t="shared" si="91"/>
        <v>0</v>
      </c>
      <c r="C288" s="57">
        <f t="shared" si="102"/>
        <v>44</v>
      </c>
      <c r="F288" s="59">
        <f>IF(C288&lt;C$6,0,VLOOKUP(C288,index!$A:$M,3,0))</f>
        <v>142</v>
      </c>
      <c r="G288" s="57" t="str">
        <f t="shared" si="92"/>
        <v/>
      </c>
      <c r="H288" s="58" t="str">
        <f>IF(G288="I",$K288,IF(G288="II",$K288-SUM(H$8:H287),IF(G288="III",$K288-SUM(H$8:H287),IF(G288="IV",$K288-SUM(H$8:H287),IF(G288="V",1-SUM(H$8:H287)," ")))))</f>
        <v xml:space="preserve"> </v>
      </c>
      <c r="I288" s="66" t="str">
        <f t="shared" si="93"/>
        <v/>
      </c>
      <c r="L288" s="62" t="str">
        <f t="shared" si="89"/>
        <v xml:space="preserve"> </v>
      </c>
      <c r="P288" s="58" t="str">
        <f>IF(O288="Plus",$K288,IF(O288="Basis",$K288-SUM(P$8:P287),IF(O288="Breedte",$K288-SUM(P$8:P287),IF(O287="Breedte",1-SUM(P$8:P287)," "))))</f>
        <v xml:space="preserve"> </v>
      </c>
      <c r="Q288" s="56" t="str">
        <f t="shared" si="105"/>
        <v/>
      </c>
      <c r="R288" s="196">
        <f t="shared" si="94"/>
        <v>142</v>
      </c>
      <c r="S288" s="1">
        <f t="shared" si="103"/>
        <v>44</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44</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4">
        <f t="shared" si="90"/>
        <v>0</v>
      </c>
      <c r="B289" s="64">
        <f t="shared" si="91"/>
        <v>0</v>
      </c>
      <c r="C289" s="57">
        <f t="shared" si="102"/>
        <v>43</v>
      </c>
      <c r="F289" s="59">
        <f>IF(C289&lt;C$6,0,VLOOKUP(C289,index!$A:$M,3,0))</f>
        <v>141</v>
      </c>
      <c r="G289" s="57" t="str">
        <f t="shared" si="92"/>
        <v/>
      </c>
      <c r="H289" s="58" t="str">
        <f>IF(G289="I",$K289,IF(G289="II",$K289-SUM(H$8:H288),IF(G289="III",$K289-SUM(H$8:H288),IF(G289="IV",$K289-SUM(H$8:H288),IF(G289="V",1-SUM(H$8:H288)," ")))))</f>
        <v xml:space="preserve"> </v>
      </c>
      <c r="I289" s="66" t="str">
        <f t="shared" si="93"/>
        <v/>
      </c>
      <c r="L289" s="62" t="str">
        <f t="shared" si="89"/>
        <v xml:space="preserve"> </v>
      </c>
      <c r="P289" s="58" t="str">
        <f>IF(O289="Plus",$K289,IF(O289="Basis",$K289-SUM(P$8:P288),IF(O289="Breedte",$K289-SUM(P$8:P288),IF(O288="Breedte",1-SUM(P$8:P288)," "))))</f>
        <v xml:space="preserve"> </v>
      </c>
      <c r="Q289" s="56" t="str">
        <f t="shared" si="105"/>
        <v/>
      </c>
      <c r="R289" s="196">
        <f t="shared" si="94"/>
        <v>141</v>
      </c>
      <c r="S289" s="1">
        <f t="shared" si="103"/>
        <v>43</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43</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4">
        <f t="shared" si="90"/>
        <v>0</v>
      </c>
      <c r="B290" s="64">
        <f t="shared" si="91"/>
        <v>0</v>
      </c>
      <c r="C290" s="57">
        <f t="shared" si="102"/>
        <v>42</v>
      </c>
      <c r="F290" s="59">
        <f>IF(C290&lt;C$6,0,VLOOKUP(C290,index!$A:$M,3,0))</f>
        <v>141</v>
      </c>
      <c r="G290" s="57" t="str">
        <f t="shared" si="92"/>
        <v/>
      </c>
      <c r="H290" s="58" t="str">
        <f>IF(G290="I",$K290,IF(G290="II",$K290-SUM(H$8:H289),IF(G290="III",$K290-SUM(H$8:H289),IF(G290="IV",$K290-SUM(H$8:H289),IF(G290="V",1-SUM(H$8:H289)," ")))))</f>
        <v xml:space="preserve"> </v>
      </c>
      <c r="I290" s="66" t="str">
        <f t="shared" si="93"/>
        <v/>
      </c>
      <c r="L290" s="62" t="str">
        <f t="shared" si="89"/>
        <v xml:space="preserve"> </v>
      </c>
      <c r="P290" s="58" t="str">
        <f>IF(O290="Plus",$K290,IF(O290="Basis",$K290-SUM(P$8:P289),IF(O290="Breedte",$K290-SUM(P$8:P289),IF(O289="Breedte",1-SUM(P$8:P289)," "))))</f>
        <v xml:space="preserve"> </v>
      </c>
      <c r="Q290" s="56" t="str">
        <f t="shared" si="105"/>
        <v/>
      </c>
      <c r="R290" s="196">
        <f t="shared" si="94"/>
        <v>141</v>
      </c>
      <c r="S290" s="1">
        <f t="shared" si="103"/>
        <v>42</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42</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4">
        <f t="shared" si="90"/>
        <v>0</v>
      </c>
      <c r="B291" s="64">
        <f t="shared" si="91"/>
        <v>0</v>
      </c>
      <c r="C291" s="57">
        <f t="shared" si="102"/>
        <v>41</v>
      </c>
      <c r="F291" s="59">
        <f>IF(C291&lt;C$6,0,VLOOKUP(C291,index!$A:$M,3,0))</f>
        <v>141</v>
      </c>
      <c r="G291" s="57" t="str">
        <f t="shared" si="92"/>
        <v/>
      </c>
      <c r="H291" s="58" t="str">
        <f>IF(G291="I",$K291,IF(G291="II",$K291-SUM(H$8:H290),IF(G291="III",$K291-SUM(H$8:H290),IF(G291="IV",$K291-SUM(H$8:H290),IF(G291="V",1-SUM(H$8:H290)," ")))))</f>
        <v xml:space="preserve"> </v>
      </c>
      <c r="I291" s="66" t="str">
        <f t="shared" si="93"/>
        <v/>
      </c>
      <c r="L291" s="62" t="str">
        <f t="shared" si="89"/>
        <v xml:space="preserve"> </v>
      </c>
      <c r="P291" s="58" t="str">
        <f>IF(O291="Plus",$K291,IF(O291="Basis",$K291-SUM(P$8:P290),IF(O291="Breedte",$K291-SUM(P$8:P290),IF(O290="Breedte",1-SUM(P$8:P290)," "))))</f>
        <v xml:space="preserve"> </v>
      </c>
      <c r="Q291" s="56" t="str">
        <f t="shared" si="105"/>
        <v/>
      </c>
      <c r="R291" s="196">
        <f t="shared" si="94"/>
        <v>141</v>
      </c>
      <c r="S291" s="1">
        <f t="shared" si="103"/>
        <v>41</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41</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4">
        <f t="shared" si="90"/>
        <v>0</v>
      </c>
      <c r="B292" s="64">
        <f t="shared" si="91"/>
        <v>0</v>
      </c>
      <c r="C292" s="57">
        <f t="shared" si="102"/>
        <v>40</v>
      </c>
      <c r="F292" s="59">
        <f>IF(C292&lt;C$6,0,VLOOKUP(C292,index!$A:$M,3,0))</f>
        <v>140</v>
      </c>
      <c r="G292" s="57" t="str">
        <f t="shared" si="92"/>
        <v/>
      </c>
      <c r="H292" s="58" t="str">
        <f>IF(G292="I",$K292,IF(G292="II",$K292-SUM(H$8:H291),IF(G292="III",$K292-SUM(H$8:H291),IF(G292="IV",$K292-SUM(H$8:H291),IF(G292="V",1-SUM(H$8:H291)," ")))))</f>
        <v xml:space="preserve"> </v>
      </c>
      <c r="I292" s="66" t="str">
        <f t="shared" si="93"/>
        <v/>
      </c>
      <c r="L292" s="62" t="str">
        <f t="shared" si="89"/>
        <v xml:space="preserve"> </v>
      </c>
      <c r="P292" s="58" t="str">
        <f>IF(O292="Plus",$K292,IF(O292="Basis",$K292-SUM(P$8:P291),IF(O292="Breedte",$K292-SUM(P$8:P291),IF(O291="Breedte",1-SUM(P$8:P291)," "))))</f>
        <v xml:space="preserve"> </v>
      </c>
      <c r="Q292" s="56" t="str">
        <f t="shared" si="105"/>
        <v/>
      </c>
      <c r="R292" s="196">
        <f t="shared" si="94"/>
        <v>140</v>
      </c>
      <c r="S292" s="1">
        <f t="shared" si="103"/>
        <v>40</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40</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4">
        <f t="shared" si="90"/>
        <v>0</v>
      </c>
      <c r="B293" s="64">
        <f t="shared" si="91"/>
        <v>0</v>
      </c>
      <c r="C293" s="57">
        <f t="shared" si="102"/>
        <v>39</v>
      </c>
      <c r="F293" s="59">
        <f>IF(C293&lt;C$6,0,VLOOKUP(C293,index!$A:$M,3,0))</f>
        <v>140</v>
      </c>
      <c r="G293" s="57" t="str">
        <f t="shared" si="92"/>
        <v/>
      </c>
      <c r="H293" s="58" t="str">
        <f>IF(G293="I",$K293,IF(G293="II",$K293-SUM(H$8:H292),IF(G293="III",$K293-SUM(H$8:H292),IF(G293="IV",$K293-SUM(H$8:H292),IF(G293="V",1-SUM(H$8:H292)," ")))))</f>
        <v xml:space="preserve"> </v>
      </c>
      <c r="I293" s="66" t="str">
        <f t="shared" si="93"/>
        <v/>
      </c>
      <c r="L293" s="62" t="str">
        <f t="shared" si="89"/>
        <v xml:space="preserve"> </v>
      </c>
      <c r="P293" s="58" t="str">
        <f>IF(O293="Plus",$K293,IF(O293="Basis",$K293-SUM(P$8:P292),IF(O293="Breedte",$K293-SUM(P$8:P292),IF(O292="Breedte",1-SUM(P$8:P292)," "))))</f>
        <v xml:space="preserve"> </v>
      </c>
      <c r="Q293" s="56" t="str">
        <f t="shared" si="105"/>
        <v/>
      </c>
      <c r="R293" s="196">
        <f t="shared" si="94"/>
        <v>140</v>
      </c>
      <c r="S293" s="1">
        <f t="shared" si="103"/>
        <v>39</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39</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4">
        <f t="shared" si="90"/>
        <v>0</v>
      </c>
      <c r="B294" s="64">
        <f t="shared" si="91"/>
        <v>0</v>
      </c>
      <c r="C294" s="57">
        <f t="shared" si="102"/>
        <v>38</v>
      </c>
      <c r="F294" s="59">
        <f>IF(C294&lt;C$6,0,VLOOKUP(C294,index!$A:$M,3,0))</f>
        <v>140</v>
      </c>
      <c r="G294" s="57" t="str">
        <f t="shared" si="92"/>
        <v/>
      </c>
      <c r="H294" s="58" t="str">
        <f>IF(G294="I",$K294,IF(G294="II",$K294-SUM(H$8:H293),IF(G294="III",$K294-SUM(H$8:H293),IF(G294="IV",$K294-SUM(H$8:H293),IF(G294="V",1-SUM(H$8:H293)," ")))))</f>
        <v xml:space="preserve"> </v>
      </c>
      <c r="I294" s="66" t="str">
        <f t="shared" si="93"/>
        <v/>
      </c>
      <c r="L294" s="62" t="str">
        <f t="shared" si="89"/>
        <v xml:space="preserve"> </v>
      </c>
      <c r="P294" s="58" t="str">
        <f>IF(O294="Plus",$K294,IF(O294="Basis",$K294-SUM(P$8:P293),IF(O294="Breedte",$K294-SUM(P$8:P293),IF(O293="Breedte",1-SUM(P$8:P293)," "))))</f>
        <v xml:space="preserve"> </v>
      </c>
      <c r="Q294" s="56" t="str">
        <f t="shared" si="105"/>
        <v/>
      </c>
      <c r="R294" s="196">
        <f t="shared" si="94"/>
        <v>140</v>
      </c>
      <c r="S294" s="1">
        <f t="shared" si="103"/>
        <v>38</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38</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4">
        <f t="shared" si="90"/>
        <v>0</v>
      </c>
      <c r="B295" s="64">
        <f t="shared" si="91"/>
        <v>0</v>
      </c>
      <c r="C295" s="57">
        <f t="shared" si="102"/>
        <v>37</v>
      </c>
      <c r="F295" s="59">
        <f>IF(C295&lt;C$6,0,VLOOKUP(C295,index!$A:$M,3,0))</f>
        <v>139</v>
      </c>
      <c r="G295" s="57" t="str">
        <f t="shared" si="92"/>
        <v/>
      </c>
      <c r="H295" s="58" t="str">
        <f>IF(G295="I",$K295,IF(G295="II",$K295-SUM(H$8:H294),IF(G295="III",$K295-SUM(H$8:H294),IF(G295="IV",$K295-SUM(H$8:H294),IF(G295="V",1-SUM(H$8:H294)," ")))))</f>
        <v xml:space="preserve"> </v>
      </c>
      <c r="I295" s="66" t="str">
        <f t="shared" si="93"/>
        <v/>
      </c>
      <c r="L295" s="62" t="str">
        <f t="shared" si="89"/>
        <v xml:space="preserve"> </v>
      </c>
      <c r="P295" s="58" t="str">
        <f>IF(O295="Plus",$K295,IF(O295="Basis",$K295-SUM(P$8:P294),IF(O295="Breedte",$K295-SUM(P$8:P294),IF(O294="Breedte",1-SUM(P$8:P294)," "))))</f>
        <v xml:space="preserve"> </v>
      </c>
      <c r="Q295" s="56" t="str">
        <f t="shared" si="105"/>
        <v/>
      </c>
      <c r="R295" s="196">
        <f t="shared" si="94"/>
        <v>139</v>
      </c>
      <c r="S295" s="1">
        <f t="shared" si="103"/>
        <v>37</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37</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4">
        <f t="shared" si="90"/>
        <v>0</v>
      </c>
      <c r="B296" s="64">
        <f t="shared" si="91"/>
        <v>0</v>
      </c>
      <c r="C296" s="57">
        <f t="shared" si="102"/>
        <v>36</v>
      </c>
      <c r="F296" s="59">
        <f>IF(C296&lt;C$6,0,VLOOKUP(C296,index!$A:$M,3,0))</f>
        <v>139</v>
      </c>
      <c r="G296" s="57" t="str">
        <f t="shared" si="92"/>
        <v/>
      </c>
      <c r="H296" s="58" t="str">
        <f>IF(G296="I",$K296,IF(G296="II",$K296-SUM(H$8:H295),IF(G296="III",$K296-SUM(H$8:H295),IF(G296="IV",$K296-SUM(H$8:H295),IF(G296="V",1-SUM(H$8:H295)," ")))))</f>
        <v xml:space="preserve"> </v>
      </c>
      <c r="I296" s="66" t="str">
        <f t="shared" si="93"/>
        <v/>
      </c>
      <c r="L296" s="62" t="str">
        <f t="shared" si="89"/>
        <v xml:space="preserve"> </v>
      </c>
      <c r="P296" s="58" t="str">
        <f>IF(O296="Plus",$K296,IF(O296="Basis",$K296-SUM(P$8:P295),IF(O296="Breedte",$K296-SUM(P$8:P295),IF(O295="Breedte",1-SUM(P$8:P295)," "))))</f>
        <v xml:space="preserve"> </v>
      </c>
      <c r="Q296" s="56" t="str">
        <f t="shared" si="105"/>
        <v/>
      </c>
      <c r="R296" s="196">
        <f t="shared" si="94"/>
        <v>139</v>
      </c>
      <c r="S296" s="1">
        <f t="shared" si="103"/>
        <v>36</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36</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4">
        <f t="shared" si="90"/>
        <v>0</v>
      </c>
      <c r="B297" s="64">
        <f t="shared" si="91"/>
        <v>0</v>
      </c>
      <c r="C297" s="57">
        <f t="shared" si="102"/>
        <v>35</v>
      </c>
      <c r="F297" s="59">
        <f>IF(C297&lt;C$6,0,VLOOKUP(C297,index!$A:$M,3,0))</f>
        <v>138</v>
      </c>
      <c r="G297" s="57" t="str">
        <f t="shared" si="92"/>
        <v/>
      </c>
      <c r="H297" s="58" t="str">
        <f>IF(G297="I",$K297,IF(G297="II",$K297-SUM(H$8:H296),IF(G297="III",$K297-SUM(H$8:H296),IF(G297="IV",$K297-SUM(H$8:H296),IF(G297="V",1-SUM(H$8:H296)," ")))))</f>
        <v xml:space="preserve"> </v>
      </c>
      <c r="I297" s="66" t="str">
        <f t="shared" si="93"/>
        <v/>
      </c>
      <c r="L297" s="62" t="str">
        <f t="shared" si="89"/>
        <v xml:space="preserve"> </v>
      </c>
      <c r="P297" s="58" t="str">
        <f>IF(O297="Plus",$K297,IF(O297="Basis",$K297-SUM(P$8:P296),IF(O297="Breedte",$K297-SUM(P$8:P296),IF(O296="Breedte",1-SUM(P$8:P296)," "))))</f>
        <v xml:space="preserve"> </v>
      </c>
      <c r="Q297" s="56" t="str">
        <f t="shared" si="105"/>
        <v/>
      </c>
      <c r="R297" s="196">
        <f t="shared" si="94"/>
        <v>138</v>
      </c>
      <c r="S297" s="1">
        <f t="shared" si="103"/>
        <v>35</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35</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4">
        <f t="shared" si="90"/>
        <v>0</v>
      </c>
      <c r="B298" s="64">
        <f t="shared" si="91"/>
        <v>0</v>
      </c>
      <c r="C298" s="57">
        <f t="shared" si="102"/>
        <v>34</v>
      </c>
      <c r="F298" s="59">
        <f>IF(C298&lt;C$6,0,VLOOKUP(C298,index!$A:$M,3,0))</f>
        <v>138</v>
      </c>
      <c r="G298" s="57" t="str">
        <f t="shared" si="92"/>
        <v/>
      </c>
      <c r="H298" s="58" t="str">
        <f>IF(G298="I",$K298,IF(G298="II",$K298-SUM(H$8:H297),IF(G298="III",$K298-SUM(H$8:H297),IF(G298="IV",$K298-SUM(H$8:H297),IF(G298="V",1-SUM(H$8:H297)," ")))))</f>
        <v xml:space="preserve"> </v>
      </c>
      <c r="I298" s="66" t="str">
        <f t="shared" si="93"/>
        <v/>
      </c>
      <c r="L298" s="62" t="str">
        <f t="shared" si="89"/>
        <v xml:space="preserve"> </v>
      </c>
      <c r="P298" s="58" t="str">
        <f>IF(O298="Plus",$K298,IF(O298="Basis",$K298-SUM(P$8:P297),IF(O298="Breedte",$K298-SUM(P$8:P297),IF(O297="Breedte",1-SUM(P$8:P297)," "))))</f>
        <v xml:space="preserve"> </v>
      </c>
      <c r="Q298" s="56" t="str">
        <f t="shared" si="105"/>
        <v/>
      </c>
      <c r="R298" s="196">
        <f t="shared" si="94"/>
        <v>138</v>
      </c>
      <c r="S298" s="1">
        <f t="shared" si="103"/>
        <v>34</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34</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4">
        <f t="shared" si="90"/>
        <v>0</v>
      </c>
      <c r="B299" s="64">
        <f t="shared" si="91"/>
        <v>0</v>
      </c>
      <c r="C299" s="57">
        <f t="shared" si="102"/>
        <v>33</v>
      </c>
      <c r="F299" s="59">
        <f>IF(C299&lt;C$6,0,VLOOKUP(C299,index!$A:$M,3,0))</f>
        <v>138</v>
      </c>
      <c r="G299" s="57" t="str">
        <f t="shared" si="92"/>
        <v/>
      </c>
      <c r="H299" s="58" t="str">
        <f>IF(G299="I",$K299,IF(G299="II",$K299-SUM(H$8:H298),IF(G299="III",$K299-SUM(H$8:H298),IF(G299="IV",$K299-SUM(H$8:H298),IF(G299="V",1-SUM(H$8:H298)," ")))))</f>
        <v xml:space="preserve"> </v>
      </c>
      <c r="I299" s="66" t="str">
        <f t="shared" si="93"/>
        <v/>
      </c>
      <c r="L299" s="62" t="str">
        <f t="shared" si="89"/>
        <v xml:space="preserve"> </v>
      </c>
      <c r="P299" s="58" t="str">
        <f>IF(O299="Plus",$K299,IF(O299="Basis",$K299-SUM(P$8:P298),IF(O299="Breedte",$K299-SUM(P$8:P298),IF(O298="Breedte",1-SUM(P$8:P298)," "))))</f>
        <v xml:space="preserve"> </v>
      </c>
      <c r="Q299" s="56" t="str">
        <f t="shared" si="105"/>
        <v/>
      </c>
      <c r="R299" s="196">
        <f t="shared" si="94"/>
        <v>138</v>
      </c>
      <c r="S299" s="1">
        <f t="shared" si="103"/>
        <v>33</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33</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4">
        <f t="shared" si="90"/>
        <v>0</v>
      </c>
      <c r="B300" s="64">
        <f t="shared" si="91"/>
        <v>0</v>
      </c>
      <c r="C300" s="57">
        <f t="shared" si="102"/>
        <v>32</v>
      </c>
      <c r="F300" s="59">
        <f>IF(C300&lt;C$6,0,VLOOKUP(C300,index!$A:$M,3,0))</f>
        <v>137</v>
      </c>
      <c r="G300" s="57" t="str">
        <f t="shared" si="92"/>
        <v/>
      </c>
      <c r="H300" s="58" t="str">
        <f>IF(G300="I",$K300,IF(G300="II",$K300-SUM(H$8:H299),IF(G300="III",$K300-SUM(H$8:H299),IF(G300="IV",$K300-SUM(H$8:H299),IF(G300="V",1-SUM(H$8:H299)," ")))))</f>
        <v xml:space="preserve"> </v>
      </c>
      <c r="I300" s="66" t="str">
        <f t="shared" si="93"/>
        <v/>
      </c>
      <c r="L300" s="62" t="str">
        <f t="shared" si="89"/>
        <v xml:space="preserve"> </v>
      </c>
      <c r="P300" s="58" t="str">
        <f>IF(O300="Plus",$K300,IF(O300="Basis",$K300-SUM(P$8:P299),IF(O300="Breedte",$K300-SUM(P$8:P299),IF(O299="Breedte",1-SUM(P$8:P299)," "))))</f>
        <v xml:space="preserve"> </v>
      </c>
      <c r="Q300" s="56" t="str">
        <f t="shared" si="105"/>
        <v/>
      </c>
      <c r="R300" s="196">
        <f t="shared" si="94"/>
        <v>137</v>
      </c>
      <c r="S300" s="1">
        <f t="shared" si="103"/>
        <v>32</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32</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4">
        <f t="shared" si="90"/>
        <v>0</v>
      </c>
      <c r="B301" s="64">
        <f t="shared" si="91"/>
        <v>0</v>
      </c>
      <c r="C301" s="57">
        <f t="shared" si="102"/>
        <v>31</v>
      </c>
      <c r="F301" s="59">
        <f>IF(C301&lt;C$6,0,VLOOKUP(C301,index!$A:$M,3,0))</f>
        <v>137</v>
      </c>
      <c r="G301" s="57" t="str">
        <f t="shared" si="92"/>
        <v/>
      </c>
      <c r="H301" s="58" t="str">
        <f>IF(G301="I",$K301,IF(G301="II",$K301-SUM(H$8:H300),IF(G301="III",$K301-SUM(H$8:H300),IF(G301="IV",$K301-SUM(H$8:H300),IF(G301="V",1-SUM(H$8:H300)," ")))))</f>
        <v xml:space="preserve"> </v>
      </c>
      <c r="I301" s="66" t="str">
        <f t="shared" si="93"/>
        <v/>
      </c>
      <c r="L301" s="62" t="str">
        <f t="shared" si="89"/>
        <v xml:space="preserve"> </v>
      </c>
      <c r="P301" s="58" t="str">
        <f>IF(O301="Plus",$K301,IF(O301="Basis",$K301-SUM(P$8:P300),IF(O301="Breedte",$K301-SUM(P$8:P300),IF(O300="Breedte",1-SUM(P$8:P300)," "))))</f>
        <v xml:space="preserve"> </v>
      </c>
      <c r="Q301" s="56" t="str">
        <f t="shared" si="105"/>
        <v/>
      </c>
      <c r="R301" s="196">
        <f t="shared" si="94"/>
        <v>137</v>
      </c>
      <c r="S301" s="1">
        <f t="shared" si="103"/>
        <v>31</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31</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4">
        <f t="shared" si="90"/>
        <v>0</v>
      </c>
      <c r="B302" s="64">
        <f t="shared" si="91"/>
        <v>0</v>
      </c>
      <c r="C302" s="57">
        <f t="shared" si="102"/>
        <v>30</v>
      </c>
      <c r="F302" s="59">
        <f>IF(C302&lt;C$6,0,VLOOKUP(C302,index!$A:$M,3,0))</f>
        <v>137</v>
      </c>
      <c r="G302" s="57" t="str">
        <f t="shared" si="92"/>
        <v/>
      </c>
      <c r="H302" s="58" t="str">
        <f>IF(G302="I",$K302,IF(G302="II",$K302-SUM(H$8:H301),IF(G302="III",$K302-SUM(H$8:H301),IF(G302="IV",$K302-SUM(H$8:H301),IF(G302="V",1-SUM(H$8:H301)," ")))))</f>
        <v xml:space="preserve"> </v>
      </c>
      <c r="I302" s="66" t="str">
        <f t="shared" si="93"/>
        <v/>
      </c>
      <c r="L302" s="62" t="str">
        <f t="shared" si="89"/>
        <v xml:space="preserve"> </v>
      </c>
      <c r="P302" s="58" t="str">
        <f>IF(O302="Plus",$K302,IF(O302="Basis",$K302-SUM(P$8:P301),IF(O302="Breedte",$K302-SUM(P$8:P301),IF(O301="Breedte",1-SUM(P$8:P301)," "))))</f>
        <v xml:space="preserve"> </v>
      </c>
      <c r="Q302" s="56" t="str">
        <f t="shared" si="105"/>
        <v/>
      </c>
      <c r="R302" s="196">
        <f t="shared" si="94"/>
        <v>137</v>
      </c>
      <c r="S302" s="1">
        <f t="shared" si="103"/>
        <v>30</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30</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4">
        <f t="shared" si="90"/>
        <v>0</v>
      </c>
      <c r="B303" s="64">
        <f t="shared" si="91"/>
        <v>0</v>
      </c>
      <c r="C303" s="57">
        <f t="shared" si="102"/>
        <v>29</v>
      </c>
      <c r="F303" s="59">
        <f>IF(C303&lt;C$6,0,VLOOKUP(C303,index!$A:$M,3,0))</f>
        <v>136</v>
      </c>
      <c r="G303" s="57" t="str">
        <f t="shared" si="92"/>
        <v/>
      </c>
      <c r="H303" s="58" t="str">
        <f>IF(G303="I",$K303,IF(G303="II",$K303-SUM(H$8:H302),IF(G303="III",$K303-SUM(H$8:H302),IF(G303="IV",$K303-SUM(H$8:H302),IF(G303="V",1-SUM(H$8:H302)," ")))))</f>
        <v xml:space="preserve"> </v>
      </c>
      <c r="I303" s="66" t="str">
        <f t="shared" si="93"/>
        <v/>
      </c>
      <c r="L303" s="62" t="str">
        <f t="shared" si="89"/>
        <v xml:space="preserve"> </v>
      </c>
      <c r="P303" s="58" t="str">
        <f>IF(O303="Plus",$K303,IF(O303="Basis",$K303-SUM(P$8:P302),IF(O303="Breedte",$K303-SUM(P$8:P302),IF(O302="Breedte",1-SUM(P$8:P302)," "))))</f>
        <v xml:space="preserve"> </v>
      </c>
      <c r="Q303" s="56" t="str">
        <f t="shared" si="105"/>
        <v/>
      </c>
      <c r="R303" s="196">
        <f t="shared" si="94"/>
        <v>136</v>
      </c>
      <c r="S303" s="1">
        <f t="shared" si="103"/>
        <v>29</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29</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4">
        <f t="shared" si="90"/>
        <v>0</v>
      </c>
      <c r="B304" s="64">
        <f t="shared" si="91"/>
        <v>0</v>
      </c>
      <c r="C304" s="57">
        <f t="shared" si="102"/>
        <v>28</v>
      </c>
      <c r="F304" s="59">
        <f>IF(C304&lt;C$6,0,VLOOKUP(C304,index!$A:$M,3,0))</f>
        <v>136</v>
      </c>
      <c r="G304" s="57" t="str">
        <f t="shared" si="92"/>
        <v/>
      </c>
      <c r="H304" s="58" t="str">
        <f>IF(G304="I",$K304,IF(G304="II",$K304-SUM(H$8:H303),IF(G304="III",$K304-SUM(H$8:H303),IF(G304="IV",$K304-SUM(H$8:H303),IF(G304="V",1-SUM(H$8:H303)," ")))))</f>
        <v xml:space="preserve"> </v>
      </c>
      <c r="I304" s="66" t="str">
        <f t="shared" si="93"/>
        <v/>
      </c>
      <c r="L304" s="62" t="str">
        <f t="shared" si="89"/>
        <v xml:space="preserve"> </v>
      </c>
      <c r="P304" s="58" t="str">
        <f>IF(O304="Plus",$K304,IF(O304="Basis",$K304-SUM(P$8:P303),IF(O304="Breedte",$K304-SUM(P$8:P303),IF(O303="Breedte",1-SUM(P$8:P303)," "))))</f>
        <v xml:space="preserve"> </v>
      </c>
      <c r="Q304" s="56" t="str">
        <f t="shared" si="105"/>
        <v/>
      </c>
      <c r="R304" s="196">
        <f t="shared" si="94"/>
        <v>136</v>
      </c>
      <c r="S304" s="1">
        <f t="shared" si="103"/>
        <v>28</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28</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4">
        <f t="shared" si="90"/>
        <v>0</v>
      </c>
      <c r="B305" s="64">
        <f t="shared" si="91"/>
        <v>0</v>
      </c>
      <c r="C305" s="57">
        <f t="shared" si="102"/>
        <v>27</v>
      </c>
      <c r="F305" s="59">
        <f>IF(C305&lt;C$6,0,VLOOKUP(C305,index!$A:$M,3,0))</f>
        <v>135</v>
      </c>
      <c r="G305" s="57" t="str">
        <f t="shared" si="92"/>
        <v/>
      </c>
      <c r="H305" s="58" t="str">
        <f>IF(G305="I",$K305,IF(G305="II",$K305-SUM(H$8:H304),IF(G305="III",$K305-SUM(H$8:H304),IF(G305="IV",$K305-SUM(H$8:H304),IF(G305="V",1-SUM(H$8:H304)," ")))))</f>
        <v xml:space="preserve"> </v>
      </c>
      <c r="I305" s="66" t="str">
        <f t="shared" si="93"/>
        <v/>
      </c>
      <c r="L305" s="62" t="str">
        <f t="shared" si="89"/>
        <v xml:space="preserve"> </v>
      </c>
      <c r="P305" s="58" t="str">
        <f>IF(O305="Plus",$K305,IF(O305="Basis",$K305-SUM(P$8:P304),IF(O305="Breedte",$K305-SUM(P$8:P304),IF(O304="Breedte",1-SUM(P$8:P304)," "))))</f>
        <v xml:space="preserve"> </v>
      </c>
      <c r="Q305" s="56" t="str">
        <f t="shared" si="105"/>
        <v/>
      </c>
      <c r="R305" s="196">
        <f t="shared" si="94"/>
        <v>135</v>
      </c>
      <c r="S305" s="1">
        <f t="shared" si="103"/>
        <v>27</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27</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4">
        <f t="shared" si="90"/>
        <v>0</v>
      </c>
      <c r="B306" s="64">
        <f t="shared" si="91"/>
        <v>0</v>
      </c>
      <c r="C306" s="57">
        <f t="shared" si="102"/>
        <v>26</v>
      </c>
      <c r="F306" s="59">
        <f>IF(C306&lt;C$6,0,VLOOKUP(C306,index!$A:$M,3,0))</f>
        <v>135</v>
      </c>
      <c r="G306" s="57" t="str">
        <f t="shared" si="92"/>
        <v/>
      </c>
      <c r="H306" s="58" t="str">
        <f>IF(G306="I",$K306,IF(G306="II",$K306-SUM(H$8:H305),IF(G306="III",$K306-SUM(H$8:H305),IF(G306="IV",$K306-SUM(H$8:H305),IF(G306="V",1-SUM(H$8:H305)," ")))))</f>
        <v xml:space="preserve"> </v>
      </c>
      <c r="I306" s="66" t="str">
        <f t="shared" si="93"/>
        <v/>
      </c>
      <c r="L306" s="62" t="str">
        <f t="shared" si="89"/>
        <v xml:space="preserve"> </v>
      </c>
      <c r="P306" s="58" t="str">
        <f>IF(O306="Plus",$K306,IF(O306="Basis",$K306-SUM(P$8:P305),IF(O306="Breedte",$K306-SUM(P$8:P305),IF(O305="Breedte",1-SUM(P$8:P305)," "))))</f>
        <v xml:space="preserve"> </v>
      </c>
      <c r="Q306" s="56" t="str">
        <f t="shared" si="105"/>
        <v/>
      </c>
      <c r="R306" s="196">
        <f t="shared" si="94"/>
        <v>135</v>
      </c>
      <c r="S306" s="1">
        <f t="shared" si="103"/>
        <v>26</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26</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4">
        <f t="shared" si="90"/>
        <v>0</v>
      </c>
      <c r="B307" s="64">
        <f t="shared" si="91"/>
        <v>0</v>
      </c>
      <c r="C307" s="57">
        <f t="shared" si="102"/>
        <v>25</v>
      </c>
      <c r="F307" s="59">
        <f>IF(C307&lt;C$6,0,VLOOKUP(C307,index!$A:$M,3,0))</f>
        <v>135</v>
      </c>
      <c r="G307" s="57" t="str">
        <f t="shared" si="92"/>
        <v/>
      </c>
      <c r="H307" s="58" t="str">
        <f>IF(G307="I",$K307,IF(G307="II",$K307-SUM(H$8:H306),IF(G307="III",$K307-SUM(H$8:H306),IF(G307="IV",$K307-SUM(H$8:H306),IF(G307="V",1-SUM(H$8:H306)," ")))))</f>
        <v xml:space="preserve"> </v>
      </c>
      <c r="I307" s="66" t="str">
        <f t="shared" si="93"/>
        <v/>
      </c>
      <c r="L307" s="62" t="str">
        <f t="shared" si="89"/>
        <v xml:space="preserve"> </v>
      </c>
      <c r="P307" s="58" t="str">
        <f>IF(O307="Plus",$K307,IF(O307="Basis",$K307-SUM(P$8:P306),IF(O307="Breedte",$K307-SUM(P$8:P306),IF(O306="Breedte",1-SUM(P$8:P306)," "))))</f>
        <v xml:space="preserve"> </v>
      </c>
      <c r="Q307" s="56" t="str">
        <f t="shared" si="105"/>
        <v/>
      </c>
      <c r="R307" s="196">
        <f t="shared" si="94"/>
        <v>135</v>
      </c>
      <c r="S307" s="1">
        <f t="shared" si="103"/>
        <v>25</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25</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4">
        <f t="shared" si="90"/>
        <v>0</v>
      </c>
      <c r="B308" s="64">
        <f t="shared" si="91"/>
        <v>0</v>
      </c>
      <c r="C308" s="57">
        <f t="shared" si="102"/>
        <v>24</v>
      </c>
      <c r="F308" s="59">
        <f>IF(C308&lt;C$6,0,VLOOKUP(C308,index!$A:$M,3,0))</f>
        <v>134</v>
      </c>
      <c r="G308" s="57" t="str">
        <f t="shared" si="92"/>
        <v/>
      </c>
      <c r="H308" s="58" t="str">
        <f>IF(G308="I",$K308,IF(G308="II",$K308-SUM(H$8:H307),IF(G308="III",$K308-SUM(H$8:H307),IF(G308="IV",$K308-SUM(H$8:H307),IF(G308="V",1-SUM(H$8:H307)," ")))))</f>
        <v xml:space="preserve"> </v>
      </c>
      <c r="I308" s="66" t="str">
        <f t="shared" si="93"/>
        <v/>
      </c>
      <c r="L308" s="62" t="str">
        <f t="shared" si="89"/>
        <v xml:space="preserve"> </v>
      </c>
      <c r="P308" s="58" t="str">
        <f>IF(O308="Plus",$K308,IF(O308="Basis",$K308-SUM(P$8:P307),IF(O308="Breedte",$K308-SUM(P$8:P307),IF(O307="Breedte",1-SUM(P$8:P307)," "))))</f>
        <v xml:space="preserve"> </v>
      </c>
      <c r="Q308" s="56" t="str">
        <f t="shared" si="105"/>
        <v/>
      </c>
      <c r="R308" s="196">
        <f t="shared" si="94"/>
        <v>134</v>
      </c>
      <c r="S308" s="1">
        <f t="shared" si="103"/>
        <v>24</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24</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4">
        <f t="shared" si="90"/>
        <v>0</v>
      </c>
      <c r="B309" s="64">
        <f t="shared" si="91"/>
        <v>0</v>
      </c>
      <c r="C309" s="57">
        <f t="shared" si="102"/>
        <v>23</v>
      </c>
      <c r="F309" s="59">
        <f>IF(C309&lt;C$6,0,VLOOKUP(C309,index!$A:$M,3,0))</f>
        <v>134</v>
      </c>
      <c r="G309" s="57" t="str">
        <f t="shared" si="92"/>
        <v/>
      </c>
      <c r="H309" s="58" t="str">
        <f>IF(G309="I",$K309,IF(G309="II",$K309-SUM(H$8:H308),IF(G309="III",$K309-SUM(H$8:H308),IF(G309="IV",$K309-SUM(H$8:H308),IF(G309="V",1-SUM(H$8:H308)," ")))))</f>
        <v xml:space="preserve"> </v>
      </c>
      <c r="I309" s="66" t="str">
        <f t="shared" si="93"/>
        <v/>
      </c>
      <c r="L309" s="62" t="str">
        <f t="shared" si="89"/>
        <v xml:space="preserve"> </v>
      </c>
      <c r="P309" s="58" t="str">
        <f>IF(O309="Plus",$K309,IF(O309="Basis",$K309-SUM(P$8:P308),IF(O309="Breedte",$K309-SUM(P$8:P308),IF(O308="Breedte",1-SUM(P$8:P308)," "))))</f>
        <v xml:space="preserve"> </v>
      </c>
      <c r="Q309" s="56" t="str">
        <f t="shared" si="105"/>
        <v/>
      </c>
      <c r="R309" s="196">
        <f t="shared" si="94"/>
        <v>134</v>
      </c>
      <c r="S309" s="1">
        <f t="shared" si="103"/>
        <v>23</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23</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4">
        <f t="shared" si="90"/>
        <v>0</v>
      </c>
      <c r="B310" s="64">
        <f t="shared" si="91"/>
        <v>0</v>
      </c>
      <c r="C310" s="57">
        <f t="shared" si="102"/>
        <v>22</v>
      </c>
      <c r="F310" s="59">
        <f>IF(C310&lt;C$6,0,VLOOKUP(C310,index!$A:$M,3,0))</f>
        <v>134</v>
      </c>
      <c r="G310" s="57" t="str">
        <f t="shared" si="92"/>
        <v/>
      </c>
      <c r="H310" s="58" t="str">
        <f>IF(G310="I",$K310,IF(G310="II",$K310-SUM(H$8:H309),IF(G310="III",$K310-SUM(H$8:H309),IF(G310="IV",$K310-SUM(H$8:H309),IF(G310="V",1-SUM(H$8:H309)," ")))))</f>
        <v xml:space="preserve"> </v>
      </c>
      <c r="I310" s="66" t="str">
        <f t="shared" si="93"/>
        <v/>
      </c>
      <c r="L310" s="62" t="str">
        <f t="shared" si="89"/>
        <v xml:space="preserve"> </v>
      </c>
      <c r="P310" s="58" t="str">
        <f>IF(O310="Plus",$K310,IF(O310="Basis",$K310-SUM(P$8:P309),IF(O310="Breedte",$K310-SUM(P$8:P309),IF(O309="Breedte",1-SUM(P$8:P309)," "))))</f>
        <v xml:space="preserve"> </v>
      </c>
      <c r="Q310" s="56" t="str">
        <f t="shared" si="105"/>
        <v/>
      </c>
      <c r="R310" s="196">
        <f t="shared" si="94"/>
        <v>134</v>
      </c>
      <c r="S310" s="1">
        <f t="shared" si="103"/>
        <v>22</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22</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4">
        <f t="shared" si="90"/>
        <v>0</v>
      </c>
      <c r="B311" s="64">
        <f t="shared" si="91"/>
        <v>0</v>
      </c>
      <c r="C311" s="57">
        <f t="shared" si="102"/>
        <v>21</v>
      </c>
      <c r="F311" s="59">
        <f>IF(C311&lt;C$6,0,VLOOKUP(C311,index!$A:$M,3,0))</f>
        <v>133</v>
      </c>
      <c r="G311" s="57" t="str">
        <f t="shared" si="92"/>
        <v/>
      </c>
      <c r="H311" s="58" t="str">
        <f>IF(G311="I",$K311,IF(G311="II",$K311-SUM(H$8:H310),IF(G311="III",$K311-SUM(H$8:H310),IF(G311="IV",$K311-SUM(H$8:H310),IF(G311="V",1-SUM(H$8:H310)," ")))))</f>
        <v xml:space="preserve"> </v>
      </c>
      <c r="I311" s="66" t="str">
        <f t="shared" si="93"/>
        <v/>
      </c>
      <c r="L311" s="62" t="str">
        <f t="shared" si="89"/>
        <v xml:space="preserve"> </v>
      </c>
      <c r="P311" s="58" t="str">
        <f>IF(O311="Plus",$K311,IF(O311="Basis",$K311-SUM(P$8:P310),IF(O311="Breedte",$K311-SUM(P$8:P310),IF(O310="Breedte",1-SUM(P$8:P310)," "))))</f>
        <v xml:space="preserve"> </v>
      </c>
      <c r="Q311" s="56" t="str">
        <f t="shared" si="105"/>
        <v/>
      </c>
      <c r="R311" s="196">
        <f t="shared" si="94"/>
        <v>133</v>
      </c>
      <c r="S311" s="1">
        <f t="shared" si="103"/>
        <v>21</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21</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4">
        <f t="shared" si="90"/>
        <v>0</v>
      </c>
      <c r="B312" s="64">
        <f t="shared" si="91"/>
        <v>0</v>
      </c>
      <c r="C312" s="57">
        <f t="shared" si="102"/>
        <v>20</v>
      </c>
      <c r="F312" s="59">
        <f>IF(C312&lt;C$6,0,VLOOKUP(C312,index!$A:$M,3,0))</f>
        <v>133</v>
      </c>
      <c r="G312" s="57" t="str">
        <f t="shared" si="92"/>
        <v/>
      </c>
      <c r="H312" s="58" t="str">
        <f>IF(G312="I",$K312,IF(G312="II",$K312-SUM(H$8:H311),IF(G312="III",$K312-SUM(H$8:H311),IF(G312="IV",$K312-SUM(H$8:H311),IF(G312="V",1-SUM(H$8:H311)," ")))))</f>
        <v xml:space="preserve"> </v>
      </c>
      <c r="I312" s="66" t="str">
        <f t="shared" si="93"/>
        <v/>
      </c>
      <c r="L312" s="62" t="str">
        <f t="shared" si="89"/>
        <v xml:space="preserve"> </v>
      </c>
      <c r="P312" s="58" t="str">
        <f>IF(O312="Plus",$K312,IF(O312="Basis",$K312-SUM(P$8:P311),IF(O312="Breedte",$K312-SUM(P$8:P311),IF(O311="Breedte",1-SUM(P$8:P311)," "))))</f>
        <v xml:space="preserve"> </v>
      </c>
      <c r="Q312" s="56" t="str">
        <f t="shared" si="105"/>
        <v/>
      </c>
      <c r="R312" s="196">
        <f t="shared" si="94"/>
        <v>133</v>
      </c>
      <c r="S312" s="1">
        <f t="shared" si="103"/>
        <v>20</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20</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4">
        <f t="shared" si="90"/>
        <v>0</v>
      </c>
      <c r="B313" s="64">
        <f t="shared" si="91"/>
        <v>0</v>
      </c>
      <c r="C313" s="57">
        <f t="shared" si="102"/>
        <v>19</v>
      </c>
      <c r="F313" s="59">
        <f>IF(C313&lt;C$6,0,VLOOKUP(C313,index!$A:$M,3,0))</f>
        <v>132</v>
      </c>
      <c r="G313" s="57" t="str">
        <f t="shared" si="92"/>
        <v/>
      </c>
      <c r="H313" s="58" t="str">
        <f>IF(G313="I",$K313,IF(G313="II",$K313-SUM(H$8:H312),IF(G313="III",$K313-SUM(H$8:H312),IF(G313="IV",$K313-SUM(H$8:H312),IF(G313="V",1-SUM(H$8:H312)," ")))))</f>
        <v xml:space="preserve"> </v>
      </c>
      <c r="I313" s="66" t="str">
        <f t="shared" si="93"/>
        <v/>
      </c>
      <c r="L313" s="62" t="str">
        <f t="shared" si="89"/>
        <v xml:space="preserve"> </v>
      </c>
      <c r="P313" s="58" t="str">
        <f>IF(O313="Plus",$K313,IF(O313="Basis",$K313-SUM(P$8:P312),IF(O313="Breedte",$K313-SUM(P$8:P312),IF(O312="Breedte",1-SUM(P$8:P312)," "))))</f>
        <v xml:space="preserve"> </v>
      </c>
      <c r="Q313" s="56" t="str">
        <f t="shared" si="105"/>
        <v/>
      </c>
      <c r="R313" s="196">
        <f t="shared" si="94"/>
        <v>132</v>
      </c>
      <c r="S313" s="1">
        <f t="shared" si="103"/>
        <v>19</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19</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4">
        <f t="shared" si="90"/>
        <v>0</v>
      </c>
      <c r="B314" s="64">
        <f t="shared" si="91"/>
        <v>0</v>
      </c>
      <c r="C314" s="57">
        <f t="shared" si="102"/>
        <v>18</v>
      </c>
      <c r="F314" s="59">
        <f>IF(C314&lt;C$6,0,VLOOKUP(C314,index!$A:$M,3,0))</f>
        <v>132</v>
      </c>
      <c r="G314" s="57" t="str">
        <f t="shared" si="92"/>
        <v/>
      </c>
      <c r="H314" s="58" t="str">
        <f>IF(G314="I",$K314,IF(G314="II",$K314-SUM(H$8:H313),IF(G314="III",$K314-SUM(H$8:H313),IF(G314="IV",$K314-SUM(H$8:H313),IF(G314="V",1-SUM(H$8:H313)," ")))))</f>
        <v xml:space="preserve"> </v>
      </c>
      <c r="I314" s="66" t="str">
        <f t="shared" si="93"/>
        <v/>
      </c>
      <c r="L314" s="62" t="str">
        <f t="shared" si="89"/>
        <v xml:space="preserve"> </v>
      </c>
      <c r="P314" s="58" t="str">
        <f>IF(O314="Plus",$K314,IF(O314="Basis",$K314-SUM(P$8:P313),IF(O314="Breedte",$K314-SUM(P$8:P313),IF(O313="Breedte",1-SUM(P$8:P313)," "))))</f>
        <v xml:space="preserve"> </v>
      </c>
      <c r="Q314" s="56" t="str">
        <f t="shared" si="105"/>
        <v/>
      </c>
      <c r="R314" s="196">
        <f t="shared" si="94"/>
        <v>132</v>
      </c>
      <c r="S314" s="1">
        <f t="shared" si="103"/>
        <v>18</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18</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4">
        <f t="shared" si="90"/>
        <v>0</v>
      </c>
      <c r="B315" s="64">
        <f t="shared" si="91"/>
        <v>0</v>
      </c>
      <c r="C315" s="57">
        <f t="shared" si="102"/>
        <v>17</v>
      </c>
      <c r="F315" s="59">
        <f>IF(C315&lt;C$6,0,VLOOKUP(C315,index!$A:$M,3,0))</f>
        <v>132</v>
      </c>
      <c r="G315" s="57" t="str">
        <f t="shared" si="92"/>
        <v/>
      </c>
      <c r="H315" s="58" t="str">
        <f>IF(G315="I",$K315,IF(G315="II",$K315-SUM(H$8:H314),IF(G315="III",$K315-SUM(H$8:H314),IF(G315="IV",$K315-SUM(H$8:H314),IF(G315="V",1-SUM(H$8:H314)," ")))))</f>
        <v xml:space="preserve"> </v>
      </c>
      <c r="I315" s="66" t="str">
        <f t="shared" si="93"/>
        <v/>
      </c>
      <c r="L315" s="62" t="str">
        <f t="shared" si="89"/>
        <v xml:space="preserve"> </v>
      </c>
      <c r="P315" s="58" t="str">
        <f>IF(O315="Plus",$K315,IF(O315="Basis",$K315-SUM(P$8:P314),IF(O315="Breedte",$K315-SUM(P$8:P314),IF(O314="Breedte",1-SUM(P$8:P314)," "))))</f>
        <v xml:space="preserve"> </v>
      </c>
      <c r="Q315" s="56" t="str">
        <f t="shared" si="105"/>
        <v/>
      </c>
      <c r="R315" s="196">
        <f t="shared" si="94"/>
        <v>132</v>
      </c>
      <c r="S315" s="1">
        <f t="shared" si="103"/>
        <v>17</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17</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4">
        <f t="shared" si="90"/>
        <v>0</v>
      </c>
      <c r="B316" s="64">
        <f t="shared" si="91"/>
        <v>0</v>
      </c>
      <c r="C316" s="57">
        <f t="shared" si="102"/>
        <v>16</v>
      </c>
      <c r="F316" s="59">
        <f>IF(C316&lt;C$6,0,VLOOKUP(C316,index!$A:$M,3,0))</f>
        <v>131</v>
      </c>
      <c r="G316" s="57" t="str">
        <f t="shared" si="92"/>
        <v/>
      </c>
      <c r="H316" s="58" t="str">
        <f>IF(G316="I",$K316,IF(G316="II",$K316-SUM(H$8:H315),IF(G316="III",$K316-SUM(H$8:H315),IF(G316="IV",$K316-SUM(H$8:H315),IF(G316="V",1-SUM(H$8:H315)," ")))))</f>
        <v xml:space="preserve"> </v>
      </c>
      <c r="I316" s="66" t="str">
        <f t="shared" si="93"/>
        <v/>
      </c>
      <c r="L316" s="62" t="str">
        <f t="shared" si="89"/>
        <v xml:space="preserve"> </v>
      </c>
      <c r="P316" s="58" t="str">
        <f>IF(O316="Plus",$K316,IF(O316="Basis",$K316-SUM(P$8:P315),IF(O316="Breedte",$K316-SUM(P$8:P315),IF(O315="Breedte",1-SUM(P$8:P315)," "))))</f>
        <v xml:space="preserve"> </v>
      </c>
      <c r="Q316" s="56" t="str">
        <f t="shared" si="105"/>
        <v/>
      </c>
      <c r="R316" s="196">
        <f t="shared" si="94"/>
        <v>131</v>
      </c>
      <c r="S316" s="1">
        <f t="shared" si="103"/>
        <v>16</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16</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4">
        <f t="shared" si="90"/>
        <v>0</v>
      </c>
      <c r="B317" s="64">
        <f t="shared" si="91"/>
        <v>0</v>
      </c>
      <c r="C317" s="57">
        <f t="shared" si="102"/>
        <v>15</v>
      </c>
      <c r="F317" s="59">
        <f>IF(C317&lt;C$6,0,VLOOKUP(C317,index!$A:$M,3,0))</f>
        <v>131</v>
      </c>
      <c r="G317" s="57" t="str">
        <f t="shared" si="92"/>
        <v/>
      </c>
      <c r="H317" s="58" t="str">
        <f>IF(G317="I",$K317,IF(G317="II",$K317-SUM(H$8:H316),IF(G317="III",$K317-SUM(H$8:H316),IF(G317="IV",$K317-SUM(H$8:H316),IF(G317="V",1-SUM(H$8:H316)," ")))))</f>
        <v xml:space="preserve"> </v>
      </c>
      <c r="I317" s="66" t="str">
        <f t="shared" si="93"/>
        <v/>
      </c>
      <c r="L317" s="62" t="str">
        <f t="shared" si="89"/>
        <v xml:space="preserve"> </v>
      </c>
      <c r="P317" s="58" t="str">
        <f>IF(O317="Plus",$K317,IF(O317="Basis",$K317-SUM(P$8:P316),IF(O317="Breedte",$K317-SUM(P$8:P316),IF(O316="Breedte",1-SUM(P$8:P316)," "))))</f>
        <v xml:space="preserve"> </v>
      </c>
      <c r="Q317" s="56" t="str">
        <f t="shared" si="105"/>
        <v/>
      </c>
      <c r="R317" s="196">
        <f t="shared" si="94"/>
        <v>131</v>
      </c>
      <c r="S317" s="1">
        <f t="shared" si="103"/>
        <v>15</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15</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4">
        <f t="shared" si="90"/>
        <v>0</v>
      </c>
      <c r="B318" s="64">
        <f t="shared" si="91"/>
        <v>0</v>
      </c>
      <c r="C318" s="57">
        <f t="shared" si="102"/>
        <v>14</v>
      </c>
      <c r="F318" s="59">
        <f>IF(C318&lt;C$6,0,VLOOKUP(C318,index!$A:$M,3,0))</f>
        <v>131</v>
      </c>
      <c r="G318" s="57" t="str">
        <f t="shared" si="92"/>
        <v/>
      </c>
      <c r="H318" s="58" t="str">
        <f>IF(G318="I",$K318,IF(G318="II",$K318-SUM(H$8:H317),IF(G318="III",$K318-SUM(H$8:H317),IF(G318="IV",$K318-SUM(H$8:H317),IF(G318="V",1-SUM(H$8:H317)," ")))))</f>
        <v xml:space="preserve"> </v>
      </c>
      <c r="I318" s="66" t="str">
        <f t="shared" si="93"/>
        <v/>
      </c>
      <c r="L318" s="62" t="str">
        <f t="shared" si="89"/>
        <v xml:space="preserve"> </v>
      </c>
      <c r="P318" s="58" t="str">
        <f>IF(O318="Plus",$K318,IF(O318="Basis",$K318-SUM(P$8:P317),IF(O318="Breedte",$K318-SUM(P$8:P317),IF(O317="Breedte",1-SUM(P$8:P317)," "))))</f>
        <v xml:space="preserve"> </v>
      </c>
      <c r="Q318" s="56" t="str">
        <f t="shared" si="105"/>
        <v/>
      </c>
      <c r="R318" s="196">
        <f t="shared" si="94"/>
        <v>131</v>
      </c>
      <c r="S318" s="1">
        <f t="shared" si="103"/>
        <v>14</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14</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4">
        <f t="shared" si="90"/>
        <v>0</v>
      </c>
      <c r="B319" s="64">
        <f t="shared" si="91"/>
        <v>0</v>
      </c>
      <c r="C319" s="57">
        <f t="shared" si="102"/>
        <v>13</v>
      </c>
      <c r="F319" s="59">
        <f>IF(C319&lt;C$6,0,VLOOKUP(C319,index!$A:$M,3,0))</f>
        <v>130</v>
      </c>
      <c r="G319" s="57" t="str">
        <f t="shared" si="92"/>
        <v/>
      </c>
      <c r="H319" s="58" t="str">
        <f>IF(G319="I",$K319,IF(G319="II",$K319-SUM(H$8:H318),IF(G319="III",$K319-SUM(H$8:H318),IF(G319="IV",$K319-SUM(H$8:H318),IF(G319="V",1-SUM(H$8:H318)," ")))))</f>
        <v xml:space="preserve"> </v>
      </c>
      <c r="I319" s="66" t="str">
        <f t="shared" si="93"/>
        <v/>
      </c>
      <c r="L319" s="62" t="str">
        <f t="shared" si="89"/>
        <v xml:space="preserve"> </v>
      </c>
      <c r="P319" s="58" t="str">
        <f>IF(O319="Plus",$K319,IF(O319="Basis",$K319-SUM(P$8:P318),IF(O319="Breedte",$K319-SUM(P$8:P318),IF(O318="Breedte",1-SUM(P$8:P318)," "))))</f>
        <v xml:space="preserve"> </v>
      </c>
      <c r="Q319" s="56" t="str">
        <f t="shared" si="105"/>
        <v/>
      </c>
      <c r="R319" s="196">
        <f t="shared" si="94"/>
        <v>130</v>
      </c>
      <c r="S319" s="1">
        <f t="shared" si="103"/>
        <v>13</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13</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4">
        <f t="shared" si="90"/>
        <v>0</v>
      </c>
      <c r="B320" s="64">
        <f t="shared" si="91"/>
        <v>0</v>
      </c>
      <c r="C320" s="57">
        <f t="shared" si="102"/>
        <v>12</v>
      </c>
      <c r="F320" s="59">
        <f>IF(C320&lt;C$6,0,VLOOKUP(C320,index!$A:$M,3,0))</f>
        <v>130</v>
      </c>
      <c r="G320" s="57" t="str">
        <f t="shared" si="92"/>
        <v/>
      </c>
      <c r="H320" s="58" t="str">
        <f>IF(G320="I",$K320,IF(G320="II",$K320-SUM(H$8:H319),IF(G320="III",$K320-SUM(H$8:H319),IF(G320="IV",$K320-SUM(H$8:H319),IF(G320="V",1-SUM(H$8:H319)," ")))))</f>
        <v xml:space="preserve"> </v>
      </c>
      <c r="I320" s="66" t="str">
        <f t="shared" si="93"/>
        <v/>
      </c>
      <c r="L320" s="62" t="str">
        <f t="shared" si="89"/>
        <v xml:space="preserve"> </v>
      </c>
      <c r="P320" s="58" t="str">
        <f>IF(O320="Plus",$K320,IF(O320="Basis",$K320-SUM(P$8:P319),IF(O320="Breedte",$K320-SUM(P$8:P319),IF(O319="Breedte",1-SUM(P$8:P319)," "))))</f>
        <v xml:space="preserve"> </v>
      </c>
      <c r="Q320" s="56" t="str">
        <f t="shared" si="105"/>
        <v/>
      </c>
      <c r="R320" s="196">
        <f t="shared" si="94"/>
        <v>130</v>
      </c>
      <c r="S320" s="1">
        <f t="shared" si="103"/>
        <v>12</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12</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4">
        <f t="shared" si="90"/>
        <v>0</v>
      </c>
      <c r="B321" s="64">
        <f t="shared" si="91"/>
        <v>0</v>
      </c>
      <c r="C321" s="57">
        <f t="shared" si="102"/>
        <v>11</v>
      </c>
      <c r="F321" s="59">
        <f>IF(C321&lt;C$6,0,VLOOKUP(C321,index!$A:$M,3,0))</f>
        <v>129</v>
      </c>
      <c r="G321" s="57" t="str">
        <f t="shared" si="92"/>
        <v/>
      </c>
      <c r="H321" s="58" t="str">
        <f>IF(G321="I",$K321,IF(G321="II",$K321-SUM(H$8:H320),IF(G321="III",$K321-SUM(H$8:H320),IF(G321="IV",$K321-SUM(H$8:H320),IF(G321="V",1-SUM(H$8:H320)," ")))))</f>
        <v xml:space="preserve"> </v>
      </c>
      <c r="I321" s="66" t="str">
        <f t="shared" si="93"/>
        <v/>
      </c>
      <c r="L321" s="62" t="str">
        <f t="shared" si="89"/>
        <v xml:space="preserve"> </v>
      </c>
      <c r="P321" s="58" t="str">
        <f>IF(O321="Plus",$K321,IF(O321="Basis",$K321-SUM(P$8:P320),IF(O321="Breedte",$K321-SUM(P$8:P320),IF(O320="Breedte",1-SUM(P$8:P320)," "))))</f>
        <v xml:space="preserve"> </v>
      </c>
      <c r="Q321" s="56" t="str">
        <f t="shared" si="105"/>
        <v/>
      </c>
      <c r="R321" s="196">
        <f t="shared" si="94"/>
        <v>129</v>
      </c>
      <c r="S321" s="1">
        <f t="shared" si="103"/>
        <v>11</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11</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4">
        <f t="shared" si="90"/>
        <v>0</v>
      </c>
      <c r="B322" s="64">
        <f t="shared" si="91"/>
        <v>0</v>
      </c>
      <c r="C322" s="57">
        <f t="shared" si="102"/>
        <v>10</v>
      </c>
      <c r="F322" s="59">
        <f>IF(C322&lt;C$6,0,VLOOKUP(C322,index!$A:$M,3,0))</f>
        <v>129</v>
      </c>
      <c r="G322" s="57" t="str">
        <f t="shared" si="92"/>
        <v/>
      </c>
      <c r="H322" s="58" t="str">
        <f>IF(G322="I",$K322,IF(G322="II",$K322-SUM(H$8:H321),IF(G322="III",$K322-SUM(H$8:H321),IF(G322="IV",$K322-SUM(H$8:H321),IF(G322="V",1-SUM(H$8:H321)," ")))))</f>
        <v xml:space="preserve"> </v>
      </c>
      <c r="I322" s="66" t="str">
        <f t="shared" si="93"/>
        <v/>
      </c>
      <c r="L322" s="62" t="str">
        <f t="shared" si="89"/>
        <v xml:space="preserve"> </v>
      </c>
      <c r="P322" s="58" t="str">
        <f>IF(O322="Plus",$K322,IF(O322="Basis",$K322-SUM(P$8:P321),IF(O322="Breedte",$K322-SUM(P$8:P321),IF(O321="Breedte",1-SUM(P$8:P321)," "))))</f>
        <v xml:space="preserve"> </v>
      </c>
      <c r="Q322" s="56" t="str">
        <f t="shared" si="105"/>
        <v/>
      </c>
      <c r="R322" s="196">
        <f t="shared" si="94"/>
        <v>129</v>
      </c>
      <c r="S322" s="1">
        <f t="shared" si="103"/>
        <v>10</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10</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4">
        <f t="shared" si="90"/>
        <v>0</v>
      </c>
      <c r="B323" s="64">
        <f t="shared" si="91"/>
        <v>0</v>
      </c>
      <c r="C323" s="57">
        <f t="shared" si="102"/>
        <v>9</v>
      </c>
      <c r="F323" s="59">
        <f>IF(C323&lt;C$6,0,VLOOKUP(C323,index!$A:$M,3,0))</f>
        <v>129</v>
      </c>
      <c r="G323" s="57" t="str">
        <f t="shared" si="92"/>
        <v/>
      </c>
      <c r="H323" s="58" t="str">
        <f>IF(G323="I",$K323,IF(G323="II",$K323-SUM(H$8:H322),IF(G323="III",$K323-SUM(H$8:H322),IF(G323="IV",$K323-SUM(H$8:H322),IF(G323="V",1-SUM(H$8:H322)," ")))))</f>
        <v xml:space="preserve"> </v>
      </c>
      <c r="I323" s="66" t="str">
        <f t="shared" si="93"/>
        <v/>
      </c>
      <c r="L323" s="62" t="str">
        <f t="shared" si="89"/>
        <v xml:space="preserve"> </v>
      </c>
      <c r="P323" s="58" t="str">
        <f>IF(O323="Plus",$K323,IF(O323="Basis",$K323-SUM(P$8:P322),IF(O323="Breedte",$K323-SUM(P$8:P322),IF(O322="Breedte",1-SUM(P$8:P322)," "))))</f>
        <v xml:space="preserve"> </v>
      </c>
      <c r="Q323" s="56" t="str">
        <f t="shared" si="105"/>
        <v/>
      </c>
      <c r="R323" s="196">
        <f t="shared" si="94"/>
        <v>129</v>
      </c>
      <c r="S323" s="1">
        <f t="shared" si="103"/>
        <v>9</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9</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4">
        <f t="shared" si="90"/>
        <v>0</v>
      </c>
      <c r="B324" s="64">
        <f t="shared" si="91"/>
        <v>0</v>
      </c>
      <c r="C324" s="57">
        <f t="shared" si="102"/>
        <v>8</v>
      </c>
      <c r="F324" s="59">
        <f>IF(C324&lt;C$6,0,VLOOKUP(C324,index!$A:$M,3,0))</f>
        <v>128</v>
      </c>
      <c r="G324" s="57" t="str">
        <f t="shared" si="92"/>
        <v/>
      </c>
      <c r="H324" s="58" t="str">
        <f>IF(G324="I",$K324,IF(G324="II",$K324-SUM(H$8:H323),IF(G324="III",$K324-SUM(H$8:H323),IF(G324="IV",$K324-SUM(H$8:H323),IF(G324="V",1-SUM(H$8:H323)," ")))))</f>
        <v xml:space="preserve"> </v>
      </c>
      <c r="I324" s="66" t="str">
        <f t="shared" si="93"/>
        <v/>
      </c>
      <c r="L324" s="62" t="str">
        <f t="shared" si="89"/>
        <v xml:space="preserve"> </v>
      </c>
      <c r="P324" s="58" t="str">
        <f>IF(O324="Plus",$K324,IF(O324="Basis",$K324-SUM(P$8:P323),IF(O324="Breedte",$K324-SUM(P$8:P323),IF(O323="Breedte",1-SUM(P$8:P323)," "))))</f>
        <v xml:space="preserve"> </v>
      </c>
      <c r="Q324" s="56" t="str">
        <f t="shared" si="105"/>
        <v/>
      </c>
      <c r="R324" s="196">
        <f t="shared" si="94"/>
        <v>128</v>
      </c>
      <c r="S324" s="1">
        <f t="shared" si="103"/>
        <v>8</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8</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4">
        <f t="shared" si="90"/>
        <v>0</v>
      </c>
      <c r="B325" s="64">
        <f t="shared" si="91"/>
        <v>0</v>
      </c>
      <c r="C325" s="57">
        <f t="shared" si="102"/>
        <v>7</v>
      </c>
      <c r="F325" s="59">
        <f>IF(C325&lt;C$6,0,VLOOKUP(C325,index!$A:$M,3,0))</f>
        <v>128</v>
      </c>
      <c r="G325" s="57" t="str">
        <f t="shared" si="92"/>
        <v/>
      </c>
      <c r="H325" s="58" t="str">
        <f>IF(G325="I",$K325,IF(G325="II",$K325-SUM(H$8:H324),IF(G325="III",$K325-SUM(H$8:H324),IF(G325="IV",$K325-SUM(H$8:H324),IF(G325="V",1-SUM(H$8:H324)," ")))))</f>
        <v xml:space="preserve"> </v>
      </c>
      <c r="I325" s="66" t="str">
        <f t="shared" si="93"/>
        <v/>
      </c>
      <c r="L325" s="62" t="str">
        <f t="shared" si="89"/>
        <v xml:space="preserve"> </v>
      </c>
      <c r="P325" s="58" t="str">
        <f>IF(O325="Plus",$K325,IF(O325="Basis",$K325-SUM(P$8:P324),IF(O325="Breedte",$K325-SUM(P$8:P324),IF(O324="Breedte",1-SUM(P$8:P324)," "))))</f>
        <v xml:space="preserve"> </v>
      </c>
      <c r="Q325" s="56" t="str">
        <f t="shared" si="105"/>
        <v/>
      </c>
      <c r="R325" s="196">
        <f t="shared" si="94"/>
        <v>128</v>
      </c>
      <c r="S325" s="1">
        <f t="shared" si="103"/>
        <v>7</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7</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4">
        <f t="shared" si="90"/>
        <v>0</v>
      </c>
      <c r="B326" s="64">
        <f t="shared" si="91"/>
        <v>0</v>
      </c>
      <c r="C326" s="57">
        <f t="shared" si="102"/>
        <v>6</v>
      </c>
      <c r="F326" s="59">
        <f>IF(C326&lt;C$6,0,VLOOKUP(C326,index!$A:$M,3,0))</f>
        <v>128</v>
      </c>
      <c r="G326" s="57" t="str">
        <f t="shared" si="92"/>
        <v/>
      </c>
      <c r="H326" s="58" t="str">
        <f>IF(G326="I",$K326,IF(G326="II",$K326-SUM(H$8:H325),IF(G326="III",$K326-SUM(H$8:H325),IF(G326="IV",$K326-SUM(H$8:H325),IF(G326="V",1-SUM(H$8:H325)," ")))))</f>
        <v xml:space="preserve"> </v>
      </c>
      <c r="I326" s="66" t="str">
        <f t="shared" si="93"/>
        <v/>
      </c>
      <c r="L326" s="62" t="str">
        <f t="shared" si="89"/>
        <v xml:space="preserve"> </v>
      </c>
      <c r="P326" s="58" t="str">
        <f>IF(O326="Plus",$K326,IF(O326="Basis",$K326-SUM(P$8:P325),IF(O326="Breedte",$K326-SUM(P$8:P325),IF(O325="Breedte",1-SUM(P$8:P325)," "))))</f>
        <v xml:space="preserve"> </v>
      </c>
      <c r="Q326" s="56" t="str">
        <f t="shared" si="105"/>
        <v/>
      </c>
      <c r="R326" s="196">
        <f t="shared" si="94"/>
        <v>128</v>
      </c>
      <c r="S326" s="1">
        <f t="shared" si="103"/>
        <v>6</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6</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4">
        <f t="shared" si="90"/>
        <v>0</v>
      </c>
      <c r="B327" s="64">
        <f t="shared" si="91"/>
        <v>0</v>
      </c>
      <c r="C327" s="57">
        <f t="shared" si="102"/>
        <v>5</v>
      </c>
      <c r="F327" s="59">
        <f>IF(C327&lt;C$6,0,VLOOKUP(C327,index!$A:$M,3,0))</f>
        <v>127</v>
      </c>
      <c r="G327" s="57" t="str">
        <f t="shared" si="92"/>
        <v/>
      </c>
      <c r="H327" s="58" t="str">
        <f>IF(G327="I",$K327,IF(G327="II",$K327-SUM(H$8:H326),IF(G327="III",$K327-SUM(H$8:H326),IF(G327="IV",$K327-SUM(H$8:H326),IF(G327="V",1-SUM(H$8:H326)," ")))))</f>
        <v xml:space="preserve"> </v>
      </c>
      <c r="I327" s="66" t="str">
        <f t="shared" si="93"/>
        <v/>
      </c>
      <c r="L327" s="62" t="str">
        <f t="shared" si="89"/>
        <v xml:space="preserve"> </v>
      </c>
      <c r="P327" s="58" t="str">
        <f>IF(O327="Plus",$K327,IF(O327="Basis",$K327-SUM(P$8:P326),IF(O327="Breedte",$K327-SUM(P$8:P326),IF(O326="Breedte",1-SUM(P$8:P326)," "))))</f>
        <v xml:space="preserve"> </v>
      </c>
      <c r="Q327" s="56" t="str">
        <f t="shared" si="105"/>
        <v/>
      </c>
      <c r="R327" s="196">
        <f t="shared" si="94"/>
        <v>127</v>
      </c>
      <c r="S327" s="1">
        <f t="shared" si="103"/>
        <v>5</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5</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4">
        <f t="shared" si="90"/>
        <v>0</v>
      </c>
      <c r="B328" s="64">
        <f t="shared" si="91"/>
        <v>0</v>
      </c>
      <c r="C328" s="57">
        <f t="shared" si="102"/>
        <v>4</v>
      </c>
      <c r="F328" s="59">
        <f>IF(C328&lt;C$6,0,VLOOKUP(C328,index!$A:$M,3,0))</f>
        <v>127</v>
      </c>
      <c r="G328" s="57" t="str">
        <f t="shared" si="92"/>
        <v/>
      </c>
      <c r="H328" s="58" t="str">
        <f>IF(G328="I",$K328,IF(G328="II",$K328-SUM(H$8:H327),IF(G328="III",$K328-SUM(H$8:H327),IF(G328="IV",$K328-SUM(H$8:H327),IF(G328="V",1-SUM(H$8:H327)," ")))))</f>
        <v xml:space="preserve"> </v>
      </c>
      <c r="I328" s="66" t="str">
        <f t="shared" si="93"/>
        <v/>
      </c>
      <c r="L328" s="62" t="str">
        <f t="shared" ref="L328:L391" si="106">IF(U328=2,"Plus",IF(W328=2,"Basis",IF(X328=2,"Breedte"," ")))</f>
        <v xml:space="preserve"> </v>
      </c>
      <c r="P328" s="58" t="str">
        <f>IF(O328="Plus",$K328,IF(O328="Basis",$K328-SUM(P$8:P327),IF(O328="Breedte",$K328-SUM(P$8:P327),IF(O327="Breedte",1-SUM(P$8:P327)," "))))</f>
        <v xml:space="preserve"> </v>
      </c>
      <c r="Q328" s="56" t="str">
        <f t="shared" si="105"/>
        <v/>
      </c>
      <c r="R328" s="196">
        <f t="shared" si="94"/>
        <v>127</v>
      </c>
      <c r="S328" s="1">
        <f t="shared" si="103"/>
        <v>4</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4</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4">
        <f t="shared" ref="A329:A392" si="107">IF(I329="A",25,IF(I329="B",25,IF(I329="C",25,IF(I329="D",15,IF(I329="E",10,0)))))</f>
        <v>0</v>
      </c>
      <c r="B329" s="64">
        <f t="shared" ref="B329:B384" si="108">IF(G329="I",20,IF(G329="II",20,IF(G329="III",20,IF(G329="IV",20,IF(G329="V",20,0)))))</f>
        <v>0</v>
      </c>
      <c r="C329" s="57">
        <f t="shared" si="102"/>
        <v>3</v>
      </c>
      <c r="F329" s="59">
        <f>IF(C329&lt;C$6,0,VLOOKUP(C329,index!$A:$M,3,0))</f>
        <v>126</v>
      </c>
      <c r="G329" s="57" t="str">
        <f t="shared" ref="G329:G392" si="109">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92" si="110">IF(AND(F329&gt;209,F330&lt;210),"A",IF(AND(F329&gt;199,F330&lt;200),"B",IF(AND(F329&gt;189,F330&lt;190),"C",IF(AND(F329&gt;180,F330&lt;181),"D",IF(AND(F329&gt;109,F330&lt;110),"E","")))))</f>
        <v/>
      </c>
      <c r="L329" s="62" t="str">
        <f t="shared" si="106"/>
        <v xml:space="preserve"> </v>
      </c>
      <c r="P329" s="58" t="str">
        <f>IF(O329="Plus",$K329,IF(O329="Basis",$K329-SUM(P$8:P328),IF(O329="Breedte",$K329-SUM(P$8:P328),IF(O328="Breedte",1-SUM(P$8:P328)," "))))</f>
        <v xml:space="preserve"> </v>
      </c>
      <c r="Q329" s="56" t="str">
        <f t="shared" si="105"/>
        <v/>
      </c>
      <c r="R329" s="196">
        <f t="shared" ref="R329:R392" si="111">F329</f>
        <v>126</v>
      </c>
      <c r="S329" s="1">
        <f t="shared" si="103"/>
        <v>3</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3</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4">
        <f t="shared" si="107"/>
        <v>0</v>
      </c>
      <c r="B330" s="64">
        <f t="shared" si="108"/>
        <v>0</v>
      </c>
      <c r="C330" s="57">
        <f t="shared" ref="C330:C393" si="119">IF(C329-1&lt;C$6,C$6-1,C329-1)</f>
        <v>2</v>
      </c>
      <c r="F330" s="59">
        <f>IF(C330&lt;C$6,0,VLOOKUP(C330,index!$A:$M,3,0))</f>
        <v>126</v>
      </c>
      <c r="G330" s="57" t="str">
        <f t="shared" si="109"/>
        <v/>
      </c>
      <c r="H330" s="58" t="str">
        <f>IF(G330="I",$K330,IF(G330="II",$K330-SUM(H$8:H329),IF(G330="III",$K330-SUM(H$8:H329),IF(G330="IV",$K330-SUM(H$8:H329),IF(G330="V",1-SUM(H$8:H329)," ")))))</f>
        <v xml:space="preserve"> </v>
      </c>
      <c r="I330" s="66" t="str">
        <f t="shared" si="110"/>
        <v/>
      </c>
      <c r="L330" s="62" t="str">
        <f t="shared" si="106"/>
        <v xml:space="preserve"> </v>
      </c>
      <c r="P330" s="58" t="str">
        <f>IF(O330="Plus",$K330,IF(O330="Basis",$K330-SUM(P$8:P329),IF(O330="Breedte",$K330-SUM(P$8:P329),IF(O329="Breedte",1-SUM(P$8:P329)," "))))</f>
        <v xml:space="preserve"> </v>
      </c>
      <c r="Q330" s="56" t="str">
        <f t="shared" si="105"/>
        <v/>
      </c>
      <c r="R330" s="196">
        <f t="shared" si="111"/>
        <v>126</v>
      </c>
      <c r="S330" s="1">
        <f t="shared" ref="S330:S393" si="120">C330</f>
        <v>2</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2</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4">
        <f t="shared" si="107"/>
        <v>0</v>
      </c>
      <c r="B331" s="64">
        <f t="shared" si="108"/>
        <v>0</v>
      </c>
      <c r="C331" s="57">
        <f t="shared" si="119"/>
        <v>1</v>
      </c>
      <c r="F331" s="59">
        <f>IF(C331&lt;C$6,0,VLOOKUP(C331,index!$A:$M,3,0))</f>
        <v>126</v>
      </c>
      <c r="G331" s="57" t="str">
        <f t="shared" si="109"/>
        <v/>
      </c>
      <c r="H331" s="58" t="str">
        <f>IF(G331="I",$K331,IF(G331="II",$K331-SUM(H$8:H330),IF(G331="III",$K331-SUM(H$8:H330),IF(G331="IV",$K331-SUM(H$8:H330),IF(G331="V",1-SUM(H$8:H330)," ")))))</f>
        <v xml:space="preserve"> </v>
      </c>
      <c r="I331" s="66" t="str">
        <f t="shared" si="110"/>
        <v/>
      </c>
      <c r="L331" s="62" t="str">
        <f t="shared" si="106"/>
        <v xml:space="preserve"> </v>
      </c>
      <c r="P331" s="58" t="str">
        <f>IF(O331="Plus",$K331,IF(O331="Basis",$K331-SUM(P$8:P330),IF(O331="Breedte",$K331-SUM(P$8:P330),IF(O330="Breedte",1-SUM(P$8:P330)," "))))</f>
        <v xml:space="preserve"> </v>
      </c>
      <c r="Q331" s="56" t="str">
        <f t="shared" si="105"/>
        <v/>
      </c>
      <c r="R331" s="196">
        <f t="shared" si="111"/>
        <v>126</v>
      </c>
      <c r="S331" s="1">
        <f t="shared" si="120"/>
        <v>1</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1</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4">
        <f t="shared" si="107"/>
        <v>10</v>
      </c>
      <c r="B332" s="64">
        <f t="shared" si="108"/>
        <v>20</v>
      </c>
      <c r="C332" s="57">
        <f t="shared" si="119"/>
        <v>0</v>
      </c>
      <c r="F332" s="59">
        <f>IF(C332&lt;C$6,0,VLOOKUP(C332,index!$A:$M,3,0))</f>
        <v>125</v>
      </c>
      <c r="G332" s="57" t="str">
        <f t="shared" si="109"/>
        <v>V</v>
      </c>
      <c r="H332" s="58">
        <f>IF(G332="I",$K332,IF(G332="II",$K332-SUM(H$8:H331),IF(G332="III",$K332-SUM(H$8:H331),IF(G332="IV",$K332-SUM(H$8:H331),IF(G332="V",1-SUM(H$8:H331)," ")))))</f>
        <v>1</v>
      </c>
      <c r="I332" s="66" t="str">
        <f t="shared" si="110"/>
        <v>E</v>
      </c>
      <c r="L332" s="62" t="str">
        <f t="shared" si="106"/>
        <v xml:space="preserve"> </v>
      </c>
      <c r="P332" s="58" t="str">
        <f>IF(O332="Plus",$K332,IF(O332="Basis",$K332-SUM(P$8:P331),IF(O332="Breedte",$K332-SUM(P$8:P331),IF(O331="Breedte",1-SUM(P$8:P331)," "))))</f>
        <v xml:space="preserve"> </v>
      </c>
      <c r="Q332" s="56" t="str">
        <f t="shared" si="105"/>
        <v/>
      </c>
      <c r="R332" s="196">
        <f t="shared" si="111"/>
        <v>125</v>
      </c>
      <c r="S332" s="1">
        <f t="shared" si="120"/>
        <v>0</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0</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4">
        <f t="shared" si="107"/>
        <v>0</v>
      </c>
      <c r="B333" s="64">
        <f t="shared" si="108"/>
        <v>0</v>
      </c>
      <c r="C333" s="57">
        <f t="shared" si="119"/>
        <v>-1</v>
      </c>
      <c r="F333" s="59">
        <f>IF(C333&lt;C$6,0,VLOOKUP(C333,index!$A:$M,3,0))</f>
        <v>0</v>
      </c>
      <c r="G333" s="57" t="str">
        <f t="shared" si="109"/>
        <v/>
      </c>
      <c r="H333" s="58" t="str">
        <f>IF(G333="I",$K333,IF(G333="II",$K333-SUM(H$8:H332),IF(G333="III",$K333-SUM(H$8:H332),IF(G333="IV",$K333-SUM(H$8:H332),IF(G333="V",1-SUM(H$8:H332)," ")))))</f>
        <v xml:space="preserve"> </v>
      </c>
      <c r="I333" s="66" t="str">
        <f t="shared" si="110"/>
        <v/>
      </c>
      <c r="L333" s="62" t="str">
        <f t="shared" si="106"/>
        <v xml:space="preserve"> </v>
      </c>
      <c r="P333" s="58" t="str">
        <f>IF(O333="Plus",$K333,IF(O333="Basis",$K333-SUM(P$8:P332),IF(O333="Breedte",$K333-SUM(P$8:P332),IF(O332="Breedte",1-SUM(P$8:P332)," "))))</f>
        <v xml:space="preserve"> </v>
      </c>
      <c r="Q333" s="56" t="str">
        <f t="shared" si="105"/>
        <v/>
      </c>
      <c r="R333" s="196">
        <f t="shared" si="111"/>
        <v>0</v>
      </c>
      <c r="S333" s="1">
        <f t="shared" si="120"/>
        <v>-1</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-1</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4">
        <f t="shared" si="107"/>
        <v>0</v>
      </c>
      <c r="B334" s="64">
        <f t="shared" si="108"/>
        <v>0</v>
      </c>
      <c r="C334" s="57">
        <f t="shared" si="119"/>
        <v>-1</v>
      </c>
      <c r="F334" s="59">
        <f>IF(C334&lt;C$6,0,VLOOKUP(C334,index!$A:$M,3,0))</f>
        <v>0</v>
      </c>
      <c r="G334" s="57" t="str">
        <f t="shared" si="109"/>
        <v/>
      </c>
      <c r="H334" s="58" t="str">
        <f>IF(G334="I",$K334,IF(G334="II",$K334-SUM(H$8:H333),IF(G334="III",$K334-SUM(H$8:H333),IF(G334="IV",$K334-SUM(H$8:H333),IF(G334="V",1-SUM(H$8:H333)," ")))))</f>
        <v xml:space="preserve"> </v>
      </c>
      <c r="I334" s="66" t="str">
        <f t="shared" si="110"/>
        <v/>
      </c>
      <c r="L334" s="62" t="str">
        <f t="shared" si="106"/>
        <v xml:space="preserve"> </v>
      </c>
      <c r="P334" s="58" t="str">
        <f>IF(O334="Plus",$K334,IF(O334="Basis",$K334-SUM(P$8:P333),IF(O334="Breedte",$K334-SUM(P$8:P333),IF(O333="Breedte",1-SUM(P$8:P333)," "))))</f>
        <v xml:space="preserve"> </v>
      </c>
      <c r="Q334" s="56" t="str">
        <f t="shared" si="105"/>
        <v/>
      </c>
      <c r="R334" s="196">
        <f t="shared" si="111"/>
        <v>0</v>
      </c>
      <c r="S334" s="1">
        <f t="shared" si="120"/>
        <v>-1</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-1</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4">
        <f t="shared" si="107"/>
        <v>0</v>
      </c>
      <c r="B335" s="64">
        <f t="shared" si="108"/>
        <v>0</v>
      </c>
      <c r="C335" s="57">
        <f t="shared" si="119"/>
        <v>-1</v>
      </c>
      <c r="F335" s="59">
        <f>IF(C335&lt;C$6,0,VLOOKUP(C335,index!$A:$M,3,0))</f>
        <v>0</v>
      </c>
      <c r="G335" s="57" t="str">
        <f t="shared" si="109"/>
        <v/>
      </c>
      <c r="H335" s="58" t="str">
        <f>IF(G335="I",$K335,IF(G335="II",$K335-SUM(H$8:H334),IF(G335="III",$K335-SUM(H$8:H334),IF(G335="IV",$K335-SUM(H$8:H334),IF(G335="V",1-SUM(H$8:H334)," ")))))</f>
        <v xml:space="preserve"> </v>
      </c>
      <c r="I335" s="66" t="str">
        <f t="shared" si="110"/>
        <v/>
      </c>
      <c r="L335" s="62" t="str">
        <f t="shared" si="106"/>
        <v xml:space="preserve"> </v>
      </c>
      <c r="P335" s="58" t="str">
        <f>IF(O335="Plus",$K335,IF(O335="Basis",$K335-SUM(P$8:P334),IF(O335="Breedte",$K335-SUM(P$8:P334),IF(O334="Breedte",1-SUM(P$8:P334)," "))))</f>
        <v xml:space="preserve"> </v>
      </c>
      <c r="Q335" s="56" t="str">
        <f t="shared" si="105"/>
        <v/>
      </c>
      <c r="R335" s="196">
        <f t="shared" si="111"/>
        <v>0</v>
      </c>
      <c r="S335" s="1">
        <f t="shared" si="120"/>
        <v>-1</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-1</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4">
        <f t="shared" si="107"/>
        <v>0</v>
      </c>
      <c r="B336" s="64">
        <f t="shared" si="108"/>
        <v>0</v>
      </c>
      <c r="C336" s="57">
        <f t="shared" si="119"/>
        <v>-1</v>
      </c>
      <c r="F336" s="59">
        <f>IF(C336&lt;C$6,0,VLOOKUP(C336,index!$A:$M,3,0))</f>
        <v>0</v>
      </c>
      <c r="G336" s="57" t="str">
        <f t="shared" si="109"/>
        <v/>
      </c>
      <c r="H336" s="58" t="str">
        <f>IF(G336="I",$K336,IF(G336="II",$K336-SUM(H$8:H335),IF(G336="III",$K336-SUM(H$8:H335),IF(G336="IV",$K336-SUM(H$8:H335),IF(G336="V",1-SUM(H$8:H335)," ")))))</f>
        <v xml:space="preserve"> </v>
      </c>
      <c r="I336" s="66" t="str">
        <f t="shared" si="110"/>
        <v/>
      </c>
      <c r="L336" s="62" t="str">
        <f t="shared" si="106"/>
        <v xml:space="preserve"> </v>
      </c>
      <c r="P336" s="58" t="str">
        <f>IF(O336="Plus",$K336,IF(O336="Basis",$K336-SUM(P$8:P335),IF(O336="Breedte",$K336-SUM(P$8:P335),IF(O335="Breedte",1-SUM(P$8:P335)," "))))</f>
        <v xml:space="preserve"> </v>
      </c>
      <c r="Q336" s="56" t="str">
        <f t="shared" si="105"/>
        <v/>
      </c>
      <c r="R336" s="196">
        <f t="shared" si="111"/>
        <v>0</v>
      </c>
      <c r="S336" s="1">
        <f t="shared" si="120"/>
        <v>-1</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-1</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4">
        <f t="shared" si="107"/>
        <v>0</v>
      </c>
      <c r="B337" s="64">
        <f t="shared" si="108"/>
        <v>0</v>
      </c>
      <c r="C337" s="57">
        <f t="shared" si="119"/>
        <v>-1</v>
      </c>
      <c r="F337" s="59">
        <f>IF(C337&lt;C$6,0,VLOOKUP(C337,index!$A:$M,3,0))</f>
        <v>0</v>
      </c>
      <c r="G337" s="57" t="str">
        <f t="shared" si="109"/>
        <v/>
      </c>
      <c r="H337" s="58" t="str">
        <f>IF(G337="I",$K337,IF(G337="II",$K337-SUM(H$8:H336),IF(G337="III",$K337-SUM(H$8:H336),IF(G337="IV",$K337-SUM(H$8:H336),IF(G337="V",1-SUM(H$8:H336)," ")))))</f>
        <v xml:space="preserve"> </v>
      </c>
      <c r="I337" s="66" t="str">
        <f t="shared" si="110"/>
        <v/>
      </c>
      <c r="L337" s="62" t="str">
        <f t="shared" si="106"/>
        <v xml:space="preserve"> </v>
      </c>
      <c r="P337" s="58" t="str">
        <f>IF(O337="Plus",$K337,IF(O337="Basis",$K337-SUM(P$8:P336),IF(O337="Breedte",$K337-SUM(P$8:P336),IF(O336="Breedte",1-SUM(P$8:P336)," "))))</f>
        <v xml:space="preserve"> </v>
      </c>
      <c r="Q337" s="56" t="str">
        <f t="shared" ref="Q337:Q400" si="122">IF(L336="plus",CONCATENATE(E337,", "),IF(L336="basis",IF(E337=0,"",CONCATENATE(E337,", ")),CONCATENATE(Q336,IF(E337=0,"",CONCATENATE(E337,", ")))))</f>
        <v/>
      </c>
      <c r="R337" s="196">
        <f t="shared" si="111"/>
        <v>0</v>
      </c>
      <c r="S337" s="1">
        <f t="shared" si="120"/>
        <v>-1</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-1</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4">
        <f t="shared" si="107"/>
        <v>0</v>
      </c>
      <c r="B338" s="64">
        <f t="shared" si="108"/>
        <v>0</v>
      </c>
      <c r="C338" s="57">
        <f t="shared" si="119"/>
        <v>-1</v>
      </c>
      <c r="F338" s="59">
        <f>IF(C338&lt;C$6,0,VLOOKUP(C338,index!$A:$M,3,0))</f>
        <v>0</v>
      </c>
      <c r="G338" s="57" t="str">
        <f t="shared" si="109"/>
        <v/>
      </c>
      <c r="H338" s="58" t="str">
        <f>IF(G338="I",$K338,IF(G338="II",$K338-SUM(H$8:H337),IF(G338="III",$K338-SUM(H$8:H337),IF(G338="IV",$K338-SUM(H$8:H337),IF(G338="V",1-SUM(H$8:H337)," ")))))</f>
        <v xml:space="preserve"> </v>
      </c>
      <c r="I338" s="66" t="str">
        <f t="shared" si="110"/>
        <v/>
      </c>
      <c r="L338" s="62" t="str">
        <f t="shared" si="106"/>
        <v xml:space="preserve"> </v>
      </c>
      <c r="P338" s="58" t="str">
        <f>IF(O338="Plus",$K338,IF(O338="Basis",$K338-SUM(P$8:P337),IF(O338="Breedte",$K338-SUM(P$8:P337),IF(O337="Breedte",1-SUM(P$8:P337)," "))))</f>
        <v xml:space="preserve"> </v>
      </c>
      <c r="Q338" s="56" t="str">
        <f t="shared" si="122"/>
        <v/>
      </c>
      <c r="R338" s="196">
        <f t="shared" si="111"/>
        <v>0</v>
      </c>
      <c r="S338" s="1">
        <f t="shared" si="120"/>
        <v>-1</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-1</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4">
        <f t="shared" si="107"/>
        <v>0</v>
      </c>
      <c r="B339" s="64">
        <f t="shared" si="108"/>
        <v>0</v>
      </c>
      <c r="C339" s="57">
        <f t="shared" si="119"/>
        <v>-1</v>
      </c>
      <c r="F339" s="59">
        <f>IF(C339&lt;C$6,0,VLOOKUP(C339,index!$A:$M,3,0))</f>
        <v>0</v>
      </c>
      <c r="G339" s="57" t="str">
        <f t="shared" si="109"/>
        <v/>
      </c>
      <c r="H339" s="58" t="str">
        <f>IF(G339="I",$K339,IF(G339="II",$K339-SUM(H$8:H338),IF(G339="III",$K339-SUM(H$8:H338),IF(G339="IV",$K339-SUM(H$8:H338),IF(G339="V",1-SUM(H$8:H338)," ")))))</f>
        <v xml:space="preserve"> </v>
      </c>
      <c r="I339" s="66" t="str">
        <f t="shared" si="110"/>
        <v/>
      </c>
      <c r="L339" s="62" t="str">
        <f t="shared" si="106"/>
        <v xml:space="preserve"> </v>
      </c>
      <c r="P339" s="58" t="str">
        <f>IF(O339="Plus",$K339,IF(O339="Basis",$K339-SUM(P$8:P338),IF(O339="Breedte",$K339-SUM(P$8:P338),IF(O338="Breedte",1-SUM(P$8:P338)," "))))</f>
        <v xml:space="preserve"> </v>
      </c>
      <c r="Q339" s="56" t="str">
        <f t="shared" si="122"/>
        <v/>
      </c>
      <c r="R339" s="196">
        <f t="shared" si="111"/>
        <v>0</v>
      </c>
      <c r="S339" s="1">
        <f t="shared" si="120"/>
        <v>-1</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-1</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4">
        <f t="shared" si="107"/>
        <v>0</v>
      </c>
      <c r="B340" s="64">
        <f t="shared" si="108"/>
        <v>0</v>
      </c>
      <c r="C340" s="57">
        <f t="shared" si="119"/>
        <v>-1</v>
      </c>
      <c r="F340" s="59">
        <f>IF(C340&lt;C$6,0,VLOOKUP(C340,index!$A:$M,3,0))</f>
        <v>0</v>
      </c>
      <c r="G340" s="57" t="str">
        <f t="shared" si="109"/>
        <v/>
      </c>
      <c r="H340" s="58" t="str">
        <f>IF(G340="I",$K340,IF(G340="II",$K340-SUM(H$8:H339),IF(G340="III",$K340-SUM(H$8:H339),IF(G340="IV",$K340-SUM(H$8:H339),IF(G340="V",1-SUM(H$8:H339)," ")))))</f>
        <v xml:space="preserve"> </v>
      </c>
      <c r="I340" s="66" t="str">
        <f t="shared" si="110"/>
        <v/>
      </c>
      <c r="L340" s="62" t="str">
        <f t="shared" si="106"/>
        <v xml:space="preserve"> </v>
      </c>
      <c r="P340" s="58" t="str">
        <f>IF(O340="Plus",$K340,IF(O340="Basis",$K340-SUM(P$8:P339),IF(O340="Breedte",$K340-SUM(P$8:P339),IF(O339="Breedte",1-SUM(P$8:P339)," "))))</f>
        <v xml:space="preserve"> </v>
      </c>
      <c r="Q340" s="56" t="str">
        <f t="shared" si="122"/>
        <v/>
      </c>
      <c r="R340" s="196">
        <f t="shared" si="111"/>
        <v>0</v>
      </c>
      <c r="S340" s="1">
        <f t="shared" si="120"/>
        <v>-1</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-1</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4">
        <f t="shared" si="107"/>
        <v>0</v>
      </c>
      <c r="B341" s="64">
        <f t="shared" si="108"/>
        <v>0</v>
      </c>
      <c r="C341" s="57">
        <f t="shared" si="119"/>
        <v>-1</v>
      </c>
      <c r="F341" s="59">
        <f>IF(C341&lt;C$6,0,VLOOKUP(C341,index!$A:$M,3,0))</f>
        <v>0</v>
      </c>
      <c r="G341" s="57" t="str">
        <f t="shared" si="109"/>
        <v/>
      </c>
      <c r="H341" s="58" t="str">
        <f>IF(G341="I",$K341,IF(G341="II",$K341-SUM(H$8:H340),IF(G341="III",$K341-SUM(H$8:H340),IF(G341="IV",$K341-SUM(H$8:H340),IF(G341="V",1-SUM(H$8:H340)," ")))))</f>
        <v xml:space="preserve"> </v>
      </c>
      <c r="I341" s="66" t="str">
        <f t="shared" si="110"/>
        <v/>
      </c>
      <c r="L341" s="62" t="str">
        <f t="shared" si="106"/>
        <v xml:space="preserve"> </v>
      </c>
      <c r="P341" s="58" t="str">
        <f>IF(O341="Plus",$K341,IF(O341="Basis",$K341-SUM(P$8:P340),IF(O341="Breedte",$K341-SUM(P$8:P340),IF(O340="Breedte",1-SUM(P$8:P340)," "))))</f>
        <v xml:space="preserve"> </v>
      </c>
      <c r="Q341" s="56" t="str">
        <f t="shared" si="122"/>
        <v/>
      </c>
      <c r="R341" s="196">
        <f t="shared" si="111"/>
        <v>0</v>
      </c>
      <c r="S341" s="1">
        <f t="shared" si="120"/>
        <v>-1</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-1</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4">
        <f t="shared" si="107"/>
        <v>0</v>
      </c>
      <c r="B342" s="64">
        <f t="shared" si="108"/>
        <v>0</v>
      </c>
      <c r="C342" s="57">
        <f t="shared" si="119"/>
        <v>-1</v>
      </c>
      <c r="F342" s="59">
        <f>IF(C342&lt;C$6,0,VLOOKUP(C342,index!$A:$M,3,0))</f>
        <v>0</v>
      </c>
      <c r="G342" s="57" t="str">
        <f t="shared" si="109"/>
        <v/>
      </c>
      <c r="H342" s="58" t="str">
        <f>IF(G342="I",$K342,IF(G342="II",$K342-SUM(H$8:H341),IF(G342="III",$K342-SUM(H$8:H341),IF(G342="IV",$K342-SUM(H$8:H341),IF(G342="V",1-SUM(H$8:H341)," ")))))</f>
        <v xml:space="preserve"> </v>
      </c>
      <c r="I342" s="66" t="str">
        <f t="shared" si="110"/>
        <v/>
      </c>
      <c r="L342" s="62" t="str">
        <f t="shared" si="106"/>
        <v xml:space="preserve"> </v>
      </c>
      <c r="P342" s="58" t="str">
        <f>IF(O342="Plus",$K342,IF(O342="Basis",$K342-SUM(P$8:P341),IF(O342="Breedte",$K342-SUM(P$8:P341),IF(O341="Breedte",1-SUM(P$8:P341)," "))))</f>
        <v xml:space="preserve"> </v>
      </c>
      <c r="Q342" s="56" t="str">
        <f t="shared" si="122"/>
        <v/>
      </c>
      <c r="R342" s="196">
        <f t="shared" si="111"/>
        <v>0</v>
      </c>
      <c r="S342" s="1">
        <f t="shared" si="120"/>
        <v>-1</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-1</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4">
        <f t="shared" si="107"/>
        <v>0</v>
      </c>
      <c r="B343" s="64">
        <f t="shared" si="108"/>
        <v>0</v>
      </c>
      <c r="C343" s="57">
        <f t="shared" si="119"/>
        <v>-1</v>
      </c>
      <c r="F343" s="59">
        <f>IF(C343&lt;C$6,0,VLOOKUP(C343,index!$A:$M,3,0))</f>
        <v>0</v>
      </c>
      <c r="G343" s="57" t="str">
        <f t="shared" si="109"/>
        <v/>
      </c>
      <c r="H343" s="58" t="str">
        <f>IF(G343="I",$K343,IF(G343="II",$K343-SUM(H$8:H342),IF(G343="III",$K343-SUM(H$8:H342),IF(G343="IV",$K343-SUM(H$8:H342),IF(G343="V",1-SUM(H$8:H342)," ")))))</f>
        <v xml:space="preserve"> </v>
      </c>
      <c r="I343" s="66" t="str">
        <f t="shared" si="110"/>
        <v/>
      </c>
      <c r="L343" s="62" t="str">
        <f t="shared" si="106"/>
        <v xml:space="preserve"> </v>
      </c>
      <c r="P343" s="58" t="str">
        <f>IF(O343="Plus",$K343,IF(O343="Basis",$K343-SUM(P$8:P342),IF(O343="Breedte",$K343-SUM(P$8:P342),IF(O342="Breedte",1-SUM(P$8:P342)," "))))</f>
        <v xml:space="preserve"> </v>
      </c>
      <c r="Q343" s="56" t="str">
        <f t="shared" si="122"/>
        <v/>
      </c>
      <c r="R343" s="196">
        <f t="shared" si="111"/>
        <v>0</v>
      </c>
      <c r="S343" s="1">
        <f t="shared" si="120"/>
        <v>-1</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-1</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4">
        <f t="shared" si="107"/>
        <v>0</v>
      </c>
      <c r="B344" s="64">
        <f t="shared" si="108"/>
        <v>0</v>
      </c>
      <c r="C344" s="57">
        <f t="shared" si="119"/>
        <v>-1</v>
      </c>
      <c r="F344" s="59">
        <f>IF(C344&lt;C$6,0,VLOOKUP(C344,index!$A:$M,3,0))</f>
        <v>0</v>
      </c>
      <c r="G344" s="57" t="str">
        <f t="shared" si="109"/>
        <v/>
      </c>
      <c r="H344" s="58" t="str">
        <f>IF(G344="I",$K344,IF(G344="II",$K344-SUM(H$8:H343),IF(G344="III",$K344-SUM(H$8:H343),IF(G344="IV",$K344-SUM(H$8:H343),IF(G344="V",1-SUM(H$8:H343)," ")))))</f>
        <v xml:space="preserve"> </v>
      </c>
      <c r="I344" s="66" t="str">
        <f t="shared" si="110"/>
        <v/>
      </c>
      <c r="L344" s="62" t="str">
        <f t="shared" si="106"/>
        <v xml:space="preserve"> </v>
      </c>
      <c r="P344" s="58" t="str">
        <f>IF(O344="Plus",$K344,IF(O344="Basis",$K344-SUM(P$8:P343),IF(O344="Breedte",$K344-SUM(P$8:P343),IF(O343="Breedte",1-SUM(P$8:P343)," "))))</f>
        <v xml:space="preserve"> </v>
      </c>
      <c r="Q344" s="56" t="str">
        <f t="shared" si="122"/>
        <v/>
      </c>
      <c r="R344" s="196">
        <f t="shared" si="111"/>
        <v>0</v>
      </c>
      <c r="S344" s="1">
        <f t="shared" si="120"/>
        <v>-1</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-1</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4">
        <f t="shared" si="107"/>
        <v>0</v>
      </c>
      <c r="B345" s="64">
        <f t="shared" si="108"/>
        <v>0</v>
      </c>
      <c r="C345" s="57">
        <f t="shared" si="119"/>
        <v>-1</v>
      </c>
      <c r="F345" s="59">
        <f>IF(C345&lt;C$6,0,VLOOKUP(C345,index!$A:$M,3,0))</f>
        <v>0</v>
      </c>
      <c r="G345" s="57" t="str">
        <f t="shared" si="109"/>
        <v/>
      </c>
      <c r="H345" s="58" t="str">
        <f>IF(G345="I",$K345,IF(G345="II",$K345-SUM(H$8:H344),IF(G345="III",$K345-SUM(H$8:H344),IF(G345="IV",$K345-SUM(H$8:H344),IF(G345="V",1-SUM(H$8:H344)," ")))))</f>
        <v xml:space="preserve"> </v>
      </c>
      <c r="I345" s="66" t="str">
        <f t="shared" si="110"/>
        <v/>
      </c>
      <c r="L345" s="62" t="str">
        <f t="shared" si="106"/>
        <v xml:space="preserve"> </v>
      </c>
      <c r="P345" s="58" t="str">
        <f>IF(O345="Plus",$K345,IF(O345="Basis",$K345-SUM(P$8:P344),IF(O345="Breedte",$K345-SUM(P$8:P344),IF(O344="Breedte",1-SUM(P$8:P344)," "))))</f>
        <v xml:space="preserve"> </v>
      </c>
      <c r="Q345" s="56" t="str">
        <f t="shared" si="122"/>
        <v/>
      </c>
      <c r="R345" s="196">
        <f t="shared" si="111"/>
        <v>0</v>
      </c>
      <c r="S345" s="1">
        <f t="shared" si="120"/>
        <v>-1</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-1</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4">
        <f t="shared" si="107"/>
        <v>0</v>
      </c>
      <c r="B346" s="64">
        <f t="shared" si="108"/>
        <v>0</v>
      </c>
      <c r="C346" s="57">
        <f t="shared" si="119"/>
        <v>-1</v>
      </c>
      <c r="F346" s="59">
        <f>IF(C346&lt;C$6,0,VLOOKUP(C346,index!$A:$M,3,0))</f>
        <v>0</v>
      </c>
      <c r="G346" s="57" t="str">
        <f t="shared" si="109"/>
        <v/>
      </c>
      <c r="H346" s="58" t="str">
        <f>IF(G346="I",$K346,IF(G346="II",$K346-SUM(H$8:H345),IF(G346="III",$K346-SUM(H$8:H345),IF(G346="IV",$K346-SUM(H$8:H345),IF(G346="V",1-SUM(H$8:H345)," ")))))</f>
        <v xml:space="preserve"> </v>
      </c>
      <c r="I346" s="66" t="str">
        <f t="shared" si="110"/>
        <v/>
      </c>
      <c r="L346" s="62" t="str">
        <f t="shared" si="106"/>
        <v xml:space="preserve"> </v>
      </c>
      <c r="P346" s="58" t="str">
        <f>IF(O346="Plus",$K346,IF(O346="Basis",$K346-SUM(P$8:P345),IF(O346="Breedte",$K346-SUM(P$8:P345),IF(O345="Breedte",1-SUM(P$8:P345)," "))))</f>
        <v xml:space="preserve"> </v>
      </c>
      <c r="Q346" s="56" t="str">
        <f t="shared" si="122"/>
        <v/>
      </c>
      <c r="R346" s="196">
        <f t="shared" si="111"/>
        <v>0</v>
      </c>
      <c r="S346" s="1">
        <f t="shared" si="120"/>
        <v>-1</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-1</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4">
        <f t="shared" si="107"/>
        <v>0</v>
      </c>
      <c r="B347" s="64">
        <f t="shared" si="108"/>
        <v>0</v>
      </c>
      <c r="C347" s="57">
        <f t="shared" si="119"/>
        <v>-1</v>
      </c>
      <c r="F347" s="59">
        <f>IF(C347&lt;C$6,0,VLOOKUP(C347,index!$A:$M,3,0))</f>
        <v>0</v>
      </c>
      <c r="G347" s="57" t="str">
        <f t="shared" si="109"/>
        <v/>
      </c>
      <c r="H347" s="58" t="str">
        <f>IF(G347="I",$K347,IF(G347="II",$K347-SUM(H$8:H346),IF(G347="III",$K347-SUM(H$8:H346),IF(G347="IV",$K347-SUM(H$8:H346),IF(G347="V",1-SUM(H$8:H346)," ")))))</f>
        <v xml:space="preserve"> </v>
      </c>
      <c r="I347" s="66" t="str">
        <f t="shared" si="110"/>
        <v/>
      </c>
      <c r="L347" s="62" t="str">
        <f t="shared" si="106"/>
        <v xml:space="preserve"> </v>
      </c>
      <c r="P347" s="58" t="str">
        <f>IF(O347="Plus",$K347,IF(O347="Basis",$K347-SUM(P$8:P346),IF(O347="Breedte",$K347-SUM(P$8:P346),IF(O346="Breedte",1-SUM(P$8:P346)," "))))</f>
        <v xml:space="preserve"> </v>
      </c>
      <c r="Q347" s="56" t="str">
        <f t="shared" si="122"/>
        <v/>
      </c>
      <c r="R347" s="196">
        <f t="shared" si="111"/>
        <v>0</v>
      </c>
      <c r="S347" s="1">
        <f t="shared" si="120"/>
        <v>-1</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-1</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4">
        <f t="shared" si="107"/>
        <v>0</v>
      </c>
      <c r="B348" s="64">
        <f t="shared" si="108"/>
        <v>0</v>
      </c>
      <c r="C348" s="57">
        <f t="shared" si="119"/>
        <v>-1</v>
      </c>
      <c r="F348" s="59">
        <f>IF(C348&lt;C$6,0,VLOOKUP(C348,index!$A:$M,3,0))</f>
        <v>0</v>
      </c>
      <c r="G348" s="57" t="str">
        <f t="shared" si="109"/>
        <v/>
      </c>
      <c r="H348" s="58" t="str">
        <f>IF(G348="I",$K348,IF(G348="II",$K348-SUM(H$8:H347),IF(G348="III",$K348-SUM(H$8:H347),IF(G348="IV",$K348-SUM(H$8:H347),IF(G348="V",1-SUM(H$8:H347)," ")))))</f>
        <v xml:space="preserve"> </v>
      </c>
      <c r="I348" s="66" t="str">
        <f t="shared" si="110"/>
        <v/>
      </c>
      <c r="L348" s="62" t="str">
        <f t="shared" si="106"/>
        <v xml:space="preserve"> </v>
      </c>
      <c r="P348" s="58" t="str">
        <f>IF(O348="Plus",$K348,IF(O348="Basis",$K348-SUM(P$8:P347),IF(O348="Breedte",$K348-SUM(P$8:P347),IF(O347="Breedte",1-SUM(P$8:P347)," "))))</f>
        <v xml:space="preserve"> </v>
      </c>
      <c r="Q348" s="56" t="str">
        <f t="shared" si="122"/>
        <v/>
      </c>
      <c r="R348" s="196">
        <f t="shared" si="111"/>
        <v>0</v>
      </c>
      <c r="S348" s="1">
        <f t="shared" si="120"/>
        <v>-1</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-1</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4">
        <f t="shared" si="107"/>
        <v>0</v>
      </c>
      <c r="B349" s="64">
        <f t="shared" si="108"/>
        <v>0</v>
      </c>
      <c r="C349" s="57">
        <f t="shared" si="119"/>
        <v>-1</v>
      </c>
      <c r="F349" s="59">
        <f>IF(C349&lt;C$6,0,VLOOKUP(C349,index!$A:$M,3,0))</f>
        <v>0</v>
      </c>
      <c r="G349" s="57" t="str">
        <f t="shared" si="109"/>
        <v/>
      </c>
      <c r="H349" s="58" t="str">
        <f>IF(G349="I",$K349,IF(G349="II",$K349-SUM(H$8:H348),IF(G349="III",$K349-SUM(H$8:H348),IF(G349="IV",$K349-SUM(H$8:H348),IF(G349="V",1-SUM(H$8:H348)," ")))))</f>
        <v xml:space="preserve"> </v>
      </c>
      <c r="I349" s="66" t="str">
        <f t="shared" si="110"/>
        <v/>
      </c>
      <c r="L349" s="62" t="str">
        <f t="shared" si="106"/>
        <v xml:space="preserve"> </v>
      </c>
      <c r="P349" s="58" t="str">
        <f>IF(O349="Plus",$K349,IF(O349="Basis",$K349-SUM(P$8:P348),IF(O349="Breedte",$K349-SUM(P$8:P348),IF(O348="Breedte",1-SUM(P$8:P348)," "))))</f>
        <v xml:space="preserve"> </v>
      </c>
      <c r="Q349" s="56" t="str">
        <f t="shared" si="122"/>
        <v/>
      </c>
      <c r="R349" s="196">
        <f t="shared" si="111"/>
        <v>0</v>
      </c>
      <c r="S349" s="1">
        <f t="shared" si="120"/>
        <v>-1</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-1</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4">
        <f t="shared" si="107"/>
        <v>0</v>
      </c>
      <c r="B350" s="64">
        <f t="shared" si="108"/>
        <v>0</v>
      </c>
      <c r="C350" s="57">
        <f t="shared" si="119"/>
        <v>-1</v>
      </c>
      <c r="F350" s="59">
        <f>IF(C350&lt;C$6,0,VLOOKUP(C350,index!$A:$M,3,0))</f>
        <v>0</v>
      </c>
      <c r="G350" s="57" t="str">
        <f t="shared" si="109"/>
        <v/>
      </c>
      <c r="H350" s="58" t="str">
        <f>IF(G350="I",$K350,IF(G350="II",$K350-SUM(H$8:H349),IF(G350="III",$K350-SUM(H$8:H349),IF(G350="IV",$K350-SUM(H$8:H349),IF(G350="V",1-SUM(H$8:H349)," ")))))</f>
        <v xml:space="preserve"> </v>
      </c>
      <c r="I350" s="66" t="str">
        <f t="shared" si="110"/>
        <v/>
      </c>
      <c r="L350" s="62" t="str">
        <f t="shared" si="106"/>
        <v xml:space="preserve"> </v>
      </c>
      <c r="P350" s="58" t="str">
        <f>IF(O350="Plus",$K350,IF(O350="Basis",$K350-SUM(P$8:P349),IF(O350="Breedte",$K350-SUM(P$8:P349),IF(O349="Breedte",1-SUM(P$8:P349)," "))))</f>
        <v xml:space="preserve"> </v>
      </c>
      <c r="Q350" s="56" t="str">
        <f t="shared" si="122"/>
        <v/>
      </c>
      <c r="R350" s="196">
        <f t="shared" si="111"/>
        <v>0</v>
      </c>
      <c r="S350" s="1">
        <f t="shared" si="120"/>
        <v>-1</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-1</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4">
        <f t="shared" si="107"/>
        <v>0</v>
      </c>
      <c r="B351" s="64">
        <f t="shared" si="108"/>
        <v>0</v>
      </c>
      <c r="C351" s="57">
        <f t="shared" si="119"/>
        <v>-1</v>
      </c>
      <c r="F351" s="59">
        <f>IF(C351&lt;C$6,0,VLOOKUP(C351,index!$A:$M,3,0))</f>
        <v>0</v>
      </c>
      <c r="G351" s="57" t="str">
        <f t="shared" si="109"/>
        <v/>
      </c>
      <c r="H351" s="58" t="str">
        <f>IF(G351="I",$K351,IF(G351="II",$K351-SUM(H$8:H350),IF(G351="III",$K351-SUM(H$8:H350),IF(G351="IV",$K351-SUM(H$8:H350),IF(G351="V",1-SUM(H$8:H350)," ")))))</f>
        <v xml:space="preserve"> </v>
      </c>
      <c r="I351" s="66" t="str">
        <f t="shared" si="110"/>
        <v/>
      </c>
      <c r="L351" s="62" t="str">
        <f t="shared" si="106"/>
        <v xml:space="preserve"> </v>
      </c>
      <c r="P351" s="58" t="str">
        <f>IF(O351="Plus",$K351,IF(O351="Basis",$K351-SUM(P$8:P350),IF(O351="Breedte",$K351-SUM(P$8:P350),IF(O350="Breedte",1-SUM(P$8:P350)," "))))</f>
        <v xml:space="preserve"> </v>
      </c>
      <c r="Q351" s="56" t="str">
        <f t="shared" si="122"/>
        <v/>
      </c>
      <c r="R351" s="196">
        <f t="shared" si="111"/>
        <v>0</v>
      </c>
      <c r="S351" s="1">
        <f t="shared" si="120"/>
        <v>-1</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-1</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4">
        <f t="shared" si="107"/>
        <v>0</v>
      </c>
      <c r="B352" s="64">
        <f t="shared" si="108"/>
        <v>0</v>
      </c>
      <c r="C352" s="57">
        <f t="shared" si="119"/>
        <v>-1</v>
      </c>
      <c r="F352" s="59">
        <f>IF(C352&lt;C$6,0,VLOOKUP(C352,index!$A:$M,3,0))</f>
        <v>0</v>
      </c>
      <c r="G352" s="57" t="str">
        <f t="shared" si="109"/>
        <v/>
      </c>
      <c r="H352" s="58" t="str">
        <f>IF(G352="I",$K352,IF(G352="II",$K352-SUM(H$8:H351),IF(G352="III",$K352-SUM(H$8:H351),IF(G352="IV",$K352-SUM(H$8:H351),IF(G352="V",1-SUM(H$8:H351)," ")))))</f>
        <v xml:space="preserve"> </v>
      </c>
      <c r="I352" s="66" t="str">
        <f t="shared" si="110"/>
        <v/>
      </c>
      <c r="L352" s="62" t="str">
        <f t="shared" si="106"/>
        <v xml:space="preserve"> </v>
      </c>
      <c r="P352" s="58" t="str">
        <f>IF(O352="Plus",$K352,IF(O352="Basis",$K352-SUM(P$8:P351),IF(O352="Breedte",$K352-SUM(P$8:P351),IF(O351="Breedte",1-SUM(P$8:P351)," "))))</f>
        <v xml:space="preserve"> </v>
      </c>
      <c r="Q352" s="56" t="str">
        <f t="shared" si="122"/>
        <v/>
      </c>
      <c r="R352" s="196">
        <f t="shared" si="111"/>
        <v>0</v>
      </c>
      <c r="S352" s="1">
        <f t="shared" si="120"/>
        <v>-1</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-1</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4">
        <f t="shared" si="107"/>
        <v>0</v>
      </c>
      <c r="B353" s="64">
        <f t="shared" si="108"/>
        <v>0</v>
      </c>
      <c r="C353" s="57">
        <f t="shared" si="119"/>
        <v>-1</v>
      </c>
      <c r="F353" s="59">
        <f>IF(C353&lt;C$6,0,VLOOKUP(C353,index!$A:$M,3,0))</f>
        <v>0</v>
      </c>
      <c r="G353" s="57" t="str">
        <f t="shared" si="109"/>
        <v/>
      </c>
      <c r="H353" s="58" t="str">
        <f>IF(G353="I",$K353,IF(G353="II",$K353-SUM(H$8:H352),IF(G353="III",$K353-SUM(H$8:H352),IF(G353="IV",$K353-SUM(H$8:H352),IF(G353="V",1-SUM(H$8:H352)," ")))))</f>
        <v xml:space="preserve"> </v>
      </c>
      <c r="I353" s="66" t="str">
        <f t="shared" si="110"/>
        <v/>
      </c>
      <c r="L353" s="62" t="str">
        <f t="shared" si="106"/>
        <v xml:space="preserve"> </v>
      </c>
      <c r="P353" s="58" t="str">
        <f>IF(O353="Plus",$K353,IF(O353="Basis",$K353-SUM(P$8:P352),IF(O353="Breedte",$K353-SUM(P$8:P352),IF(O352="Breedte",1-SUM(P$8:P352)," "))))</f>
        <v xml:space="preserve"> </v>
      </c>
      <c r="Q353" s="56" t="str">
        <f t="shared" si="122"/>
        <v/>
      </c>
      <c r="R353" s="196">
        <f t="shared" si="111"/>
        <v>0</v>
      </c>
      <c r="S353" s="1">
        <f t="shared" si="120"/>
        <v>-1</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-1</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4">
        <f t="shared" si="107"/>
        <v>0</v>
      </c>
      <c r="B354" s="64">
        <f t="shared" si="108"/>
        <v>0</v>
      </c>
      <c r="C354" s="57">
        <f t="shared" si="119"/>
        <v>-1</v>
      </c>
      <c r="F354" s="59">
        <f>IF(C354&lt;C$6,0,VLOOKUP(C354,index!$A:$M,3,0))</f>
        <v>0</v>
      </c>
      <c r="G354" s="57" t="str">
        <f t="shared" si="109"/>
        <v/>
      </c>
      <c r="H354" s="58" t="str">
        <f>IF(G354="I",$K354,IF(G354="II",$K354-SUM(H$8:H353),IF(G354="III",$K354-SUM(H$8:H353),IF(G354="IV",$K354-SUM(H$8:H353),IF(G354="V",1-SUM(H$8:H353)," ")))))</f>
        <v xml:space="preserve"> </v>
      </c>
      <c r="I354" s="66" t="str">
        <f t="shared" si="110"/>
        <v/>
      </c>
      <c r="L354" s="62" t="str">
        <f t="shared" si="106"/>
        <v xml:space="preserve"> </v>
      </c>
      <c r="P354" s="58" t="str">
        <f>IF(O354="Plus",$K354,IF(O354="Basis",$K354-SUM(P$8:P353),IF(O354="Breedte",$K354-SUM(P$8:P353),IF(O353="Breedte",1-SUM(P$8:P353)," "))))</f>
        <v xml:space="preserve"> </v>
      </c>
      <c r="Q354" s="56" t="str">
        <f t="shared" si="122"/>
        <v/>
      </c>
      <c r="R354" s="196">
        <f t="shared" si="111"/>
        <v>0</v>
      </c>
      <c r="S354" s="1">
        <f t="shared" si="120"/>
        <v>-1</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-1</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4">
        <f t="shared" si="107"/>
        <v>0</v>
      </c>
      <c r="B355" s="64">
        <f t="shared" si="108"/>
        <v>0</v>
      </c>
      <c r="C355" s="57">
        <f t="shared" si="119"/>
        <v>-1</v>
      </c>
      <c r="F355" s="59">
        <f>IF(C355&lt;C$6,0,VLOOKUP(C355,index!$A:$M,3,0))</f>
        <v>0</v>
      </c>
      <c r="G355" s="57" t="str">
        <f t="shared" si="109"/>
        <v/>
      </c>
      <c r="H355" s="58" t="str">
        <f>IF(G355="I",$K355,IF(G355="II",$K355-SUM(H$8:H354),IF(G355="III",$K355-SUM(H$8:H354),IF(G355="IV",$K355-SUM(H$8:H354),IF(G355="V",1-SUM(H$8:H354)," ")))))</f>
        <v xml:space="preserve"> </v>
      </c>
      <c r="I355" s="66" t="str">
        <f t="shared" si="110"/>
        <v/>
      </c>
      <c r="L355" s="62" t="str">
        <f t="shared" si="106"/>
        <v xml:space="preserve"> </v>
      </c>
      <c r="P355" s="58" t="str">
        <f>IF(O355="Plus",$K355,IF(O355="Basis",$K355-SUM(P$8:P354),IF(O355="Breedte",$K355-SUM(P$8:P354),IF(O354="Breedte",1-SUM(P$8:P354)," "))))</f>
        <v xml:space="preserve"> </v>
      </c>
      <c r="Q355" s="56" t="str">
        <f t="shared" si="122"/>
        <v/>
      </c>
      <c r="R355" s="196">
        <f t="shared" si="111"/>
        <v>0</v>
      </c>
      <c r="S355" s="1">
        <f t="shared" si="120"/>
        <v>-1</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-1</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4">
        <f t="shared" si="107"/>
        <v>0</v>
      </c>
      <c r="B356" s="64">
        <f t="shared" si="108"/>
        <v>0</v>
      </c>
      <c r="C356" s="57">
        <f t="shared" si="119"/>
        <v>-1</v>
      </c>
      <c r="F356" s="59">
        <f>IF(C356&lt;C$6,0,VLOOKUP(C356,index!$A:$M,3,0))</f>
        <v>0</v>
      </c>
      <c r="G356" s="57" t="str">
        <f t="shared" si="109"/>
        <v/>
      </c>
      <c r="H356" s="58" t="str">
        <f>IF(G356="I",$K356,IF(G356="II",$K356-SUM(H$8:H355),IF(G356="III",$K356-SUM(H$8:H355),IF(G356="IV",$K356-SUM(H$8:H355),IF(G356="V",1-SUM(H$8:H355)," ")))))</f>
        <v xml:space="preserve"> </v>
      </c>
      <c r="I356" s="66" t="str">
        <f t="shared" si="110"/>
        <v/>
      </c>
      <c r="L356" s="62" t="str">
        <f t="shared" si="106"/>
        <v xml:space="preserve"> </v>
      </c>
      <c r="P356" s="58" t="str">
        <f>IF(O356="Plus",$K356,IF(O356="Basis",$K356-SUM(P$8:P355),IF(O356="Breedte",$K356-SUM(P$8:P355),IF(O355="Breedte",1-SUM(P$8:P355)," "))))</f>
        <v xml:space="preserve"> </v>
      </c>
      <c r="Q356" s="56" t="str">
        <f t="shared" si="122"/>
        <v/>
      </c>
      <c r="R356" s="196">
        <f t="shared" si="111"/>
        <v>0</v>
      </c>
      <c r="S356" s="1">
        <f t="shared" si="120"/>
        <v>-1</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-1</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4">
        <f t="shared" si="107"/>
        <v>0</v>
      </c>
      <c r="B357" s="64">
        <f t="shared" si="108"/>
        <v>0</v>
      </c>
      <c r="C357" s="57">
        <f t="shared" si="119"/>
        <v>-1</v>
      </c>
      <c r="F357" s="59">
        <f>IF(C357&lt;C$6,0,VLOOKUP(C357,index!$A:$M,3,0))</f>
        <v>0</v>
      </c>
      <c r="G357" s="57" t="str">
        <f t="shared" si="109"/>
        <v/>
      </c>
      <c r="H357" s="58" t="str">
        <f>IF(G357="I",$K357,IF(G357="II",$K357-SUM(H$8:H356),IF(G357="III",$K357-SUM(H$8:H356),IF(G357="IV",$K357-SUM(H$8:H356),IF(G357="V",1-SUM(H$8:H356)," ")))))</f>
        <v xml:space="preserve"> </v>
      </c>
      <c r="I357" s="66" t="str">
        <f t="shared" si="110"/>
        <v/>
      </c>
      <c r="L357" s="62" t="str">
        <f t="shared" si="106"/>
        <v xml:space="preserve"> </v>
      </c>
      <c r="P357" s="58" t="str">
        <f>IF(O357="Plus",$K357,IF(O357="Basis",$K357-SUM(P$8:P356),IF(O357="Breedte",$K357-SUM(P$8:P356),IF(O356="Breedte",1-SUM(P$8:P356)," "))))</f>
        <v xml:space="preserve"> </v>
      </c>
      <c r="Q357" s="56" t="str">
        <f t="shared" si="122"/>
        <v/>
      </c>
      <c r="R357" s="196">
        <f t="shared" si="111"/>
        <v>0</v>
      </c>
      <c r="S357" s="1">
        <f t="shared" si="120"/>
        <v>-1</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-1</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4">
        <f t="shared" si="107"/>
        <v>0</v>
      </c>
      <c r="B358" s="64">
        <f t="shared" si="108"/>
        <v>0</v>
      </c>
      <c r="C358" s="57">
        <f t="shared" si="119"/>
        <v>-1</v>
      </c>
      <c r="F358" s="59">
        <f>IF(C358&lt;C$6,0,VLOOKUP(C358,index!$A:$M,3,0))</f>
        <v>0</v>
      </c>
      <c r="G358" s="57" t="str">
        <f t="shared" si="109"/>
        <v/>
      </c>
      <c r="H358" s="58" t="str">
        <f>IF(G358="I",$K358,IF(G358="II",$K358-SUM(H$8:H357),IF(G358="III",$K358-SUM(H$8:H357),IF(G358="IV",$K358-SUM(H$8:H357),IF(G358="V",1-SUM(H$8:H357)," ")))))</f>
        <v xml:space="preserve"> </v>
      </c>
      <c r="I358" s="66" t="str">
        <f t="shared" si="110"/>
        <v/>
      </c>
      <c r="L358" s="62" t="str">
        <f t="shared" si="106"/>
        <v xml:space="preserve"> </v>
      </c>
      <c r="P358" s="58" t="str">
        <f>IF(O358="Plus",$K358,IF(O358="Basis",$K358-SUM(P$8:P357),IF(O358="Breedte",$K358-SUM(P$8:P357),IF(O357="Breedte",1-SUM(P$8:P357)," "))))</f>
        <v xml:space="preserve"> </v>
      </c>
      <c r="Q358" s="56" t="str">
        <f t="shared" si="122"/>
        <v/>
      </c>
      <c r="R358" s="196">
        <f t="shared" si="111"/>
        <v>0</v>
      </c>
      <c r="S358" s="1">
        <f t="shared" si="120"/>
        <v>-1</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-1</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4">
        <f t="shared" si="107"/>
        <v>0</v>
      </c>
      <c r="B359" s="64">
        <f t="shared" si="108"/>
        <v>0</v>
      </c>
      <c r="C359" s="57">
        <f t="shared" si="119"/>
        <v>-1</v>
      </c>
      <c r="F359" s="59">
        <f>IF(C359&lt;C$6,0,VLOOKUP(C359,index!$A:$M,3,0))</f>
        <v>0</v>
      </c>
      <c r="G359" s="57" t="str">
        <f t="shared" si="109"/>
        <v/>
      </c>
      <c r="H359" s="58" t="str">
        <f>IF(G359="I",$K359,IF(G359="II",$K359-SUM(H$8:H358),IF(G359="III",$K359-SUM(H$8:H358),IF(G359="IV",$K359-SUM(H$8:H358),IF(G359="V",1-SUM(H$8:H358)," ")))))</f>
        <v xml:space="preserve"> </v>
      </c>
      <c r="I359" s="66" t="str">
        <f t="shared" si="110"/>
        <v/>
      </c>
      <c r="L359" s="62" t="str">
        <f t="shared" si="106"/>
        <v xml:space="preserve"> </v>
      </c>
      <c r="P359" s="58" t="str">
        <f>IF(O359="Plus",$K359,IF(O359="Basis",$K359-SUM(P$8:P358),IF(O359="Breedte",$K359-SUM(P$8:P358),IF(O358="Breedte",1-SUM(P$8:P358)," "))))</f>
        <v xml:space="preserve"> </v>
      </c>
      <c r="Q359" s="56" t="str">
        <f t="shared" si="122"/>
        <v/>
      </c>
      <c r="R359" s="196">
        <f t="shared" si="111"/>
        <v>0</v>
      </c>
      <c r="S359" s="1">
        <f t="shared" si="120"/>
        <v>-1</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-1</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4">
        <f t="shared" si="107"/>
        <v>0</v>
      </c>
      <c r="B360" s="64">
        <f t="shared" si="108"/>
        <v>0</v>
      </c>
      <c r="C360" s="57">
        <f t="shared" si="119"/>
        <v>-1</v>
      </c>
      <c r="F360" s="59">
        <f>IF(C360&lt;C$6,0,VLOOKUP(C360,index!$A:$M,3,0))</f>
        <v>0</v>
      </c>
      <c r="G360" s="57" t="str">
        <f t="shared" si="109"/>
        <v/>
      </c>
      <c r="H360" s="58" t="str">
        <f>IF(G360="I",$K360,IF(G360="II",$K360-SUM(H$8:H359),IF(G360="III",$K360-SUM(H$8:H359),IF(G360="IV",$K360-SUM(H$8:H359),IF(G360="V",1-SUM(H$8:H359)," ")))))</f>
        <v xml:space="preserve"> </v>
      </c>
      <c r="I360" s="66" t="str">
        <f t="shared" si="110"/>
        <v/>
      </c>
      <c r="L360" s="62" t="str">
        <f t="shared" si="106"/>
        <v xml:space="preserve"> </v>
      </c>
      <c r="P360" s="58" t="str">
        <f>IF(O360="Plus",$K360,IF(O360="Basis",$K360-SUM(P$8:P359),IF(O360="Breedte",$K360-SUM(P$8:P359),IF(O359="Breedte",1-SUM(P$8:P359)," "))))</f>
        <v xml:space="preserve"> </v>
      </c>
      <c r="Q360" s="56" t="str">
        <f t="shared" si="122"/>
        <v/>
      </c>
      <c r="R360" s="196">
        <f t="shared" si="111"/>
        <v>0</v>
      </c>
      <c r="S360" s="1">
        <f t="shared" si="120"/>
        <v>-1</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-1</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4">
        <f t="shared" si="107"/>
        <v>0</v>
      </c>
      <c r="B361" s="64">
        <f t="shared" si="108"/>
        <v>0</v>
      </c>
      <c r="C361" s="57">
        <f t="shared" si="119"/>
        <v>-1</v>
      </c>
      <c r="F361" s="59">
        <f>IF(C361&lt;C$6,0,VLOOKUP(C361,index!$A:$M,3,0))</f>
        <v>0</v>
      </c>
      <c r="G361" s="57" t="str">
        <f t="shared" si="109"/>
        <v/>
      </c>
      <c r="H361" s="58" t="str">
        <f>IF(G361="I",$K361,IF(G361="II",$K361-SUM(H$8:H360),IF(G361="III",$K361-SUM(H$8:H360),IF(G361="IV",$K361-SUM(H$8:H360),IF(G361="V",1-SUM(H$8:H360)," ")))))</f>
        <v xml:space="preserve"> </v>
      </c>
      <c r="I361" s="66" t="str">
        <f t="shared" si="110"/>
        <v/>
      </c>
      <c r="L361" s="62" t="str">
        <f t="shared" si="106"/>
        <v xml:space="preserve"> </v>
      </c>
      <c r="P361" s="58" t="str">
        <f>IF(O361="Plus",$K361,IF(O361="Basis",$K361-SUM(P$8:P360),IF(O361="Breedte",$K361-SUM(P$8:P360),IF(O360="Breedte",1-SUM(P$8:P360)," "))))</f>
        <v xml:space="preserve"> </v>
      </c>
      <c r="Q361" s="56" t="str">
        <f t="shared" si="122"/>
        <v/>
      </c>
      <c r="R361" s="196">
        <f t="shared" si="111"/>
        <v>0</v>
      </c>
      <c r="S361" s="1">
        <f t="shared" si="120"/>
        <v>-1</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-1</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4">
        <f t="shared" si="107"/>
        <v>0</v>
      </c>
      <c r="B362" s="64">
        <f t="shared" si="108"/>
        <v>0</v>
      </c>
      <c r="C362" s="57">
        <f t="shared" si="119"/>
        <v>-1</v>
      </c>
      <c r="F362" s="59">
        <f>IF(C362&lt;C$6,0,VLOOKUP(C362,index!$A:$M,3,0))</f>
        <v>0</v>
      </c>
      <c r="G362" s="57" t="str">
        <f t="shared" si="109"/>
        <v/>
      </c>
      <c r="H362" s="58" t="str">
        <f>IF(G362="I",$K362,IF(G362="II",$K362-SUM(H$8:H361),IF(G362="III",$K362-SUM(H$8:H361),IF(G362="IV",$K362-SUM(H$8:H361),IF(G362="V",1-SUM(H$8:H361)," ")))))</f>
        <v xml:space="preserve"> </v>
      </c>
      <c r="I362" s="66" t="str">
        <f t="shared" si="110"/>
        <v/>
      </c>
      <c r="L362" s="62" t="str">
        <f t="shared" si="106"/>
        <v xml:space="preserve"> </v>
      </c>
      <c r="P362" s="58" t="str">
        <f>IF(O362="Plus",$K362,IF(O362="Basis",$K362-SUM(P$8:P361),IF(O362="Breedte",$K362-SUM(P$8:P361),IF(O361="Breedte",1-SUM(P$8:P361)," "))))</f>
        <v xml:space="preserve"> </v>
      </c>
      <c r="Q362" s="56" t="str">
        <f t="shared" si="122"/>
        <v/>
      </c>
      <c r="R362" s="196">
        <f t="shared" si="111"/>
        <v>0</v>
      </c>
      <c r="S362" s="1">
        <f t="shared" si="120"/>
        <v>-1</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-1</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4">
        <f t="shared" si="107"/>
        <v>0</v>
      </c>
      <c r="B363" s="64">
        <f t="shared" si="108"/>
        <v>0</v>
      </c>
      <c r="C363" s="57">
        <f t="shared" si="119"/>
        <v>-1</v>
      </c>
      <c r="F363" s="59">
        <f>IF(C363&lt;C$6,0,VLOOKUP(C363,index!$A:$M,3,0))</f>
        <v>0</v>
      </c>
      <c r="G363" s="57" t="str">
        <f t="shared" si="109"/>
        <v/>
      </c>
      <c r="H363" s="58" t="str">
        <f>IF(G363="I",$K363,IF(G363="II",$K363-SUM(H$8:H362),IF(G363="III",$K363-SUM(H$8:H362),IF(G363="IV",$K363-SUM(H$8:H362),IF(G363="V",1-SUM(H$8:H362)," ")))))</f>
        <v xml:space="preserve"> </v>
      </c>
      <c r="I363" s="66" t="str">
        <f t="shared" si="110"/>
        <v/>
      </c>
      <c r="L363" s="62" t="str">
        <f t="shared" si="106"/>
        <v xml:space="preserve"> </v>
      </c>
      <c r="P363" s="58" t="str">
        <f>IF(O363="Plus",$K363,IF(O363="Basis",$K363-SUM(P$8:P362),IF(O363="Breedte",$K363-SUM(P$8:P362),IF(O362="Breedte",1-SUM(P$8:P362)," "))))</f>
        <v xml:space="preserve"> </v>
      </c>
      <c r="Q363" s="56" t="str">
        <f t="shared" si="122"/>
        <v/>
      </c>
      <c r="R363" s="196">
        <f t="shared" si="111"/>
        <v>0</v>
      </c>
      <c r="S363" s="1">
        <f t="shared" si="120"/>
        <v>-1</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-1</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4">
        <f t="shared" si="107"/>
        <v>0</v>
      </c>
      <c r="B364" s="64">
        <f t="shared" si="108"/>
        <v>0</v>
      </c>
      <c r="C364" s="57">
        <f t="shared" si="119"/>
        <v>-1</v>
      </c>
      <c r="F364" s="59">
        <f>IF(C364&lt;C$6,0,VLOOKUP(C364,index!$A:$M,3,0))</f>
        <v>0</v>
      </c>
      <c r="G364" s="57" t="str">
        <f t="shared" si="109"/>
        <v/>
      </c>
      <c r="H364" s="58" t="str">
        <f>IF(G364="I",$K364,IF(G364="II",$K364-SUM(H$8:H363),IF(G364="III",$K364-SUM(H$8:H363),IF(G364="IV",$K364-SUM(H$8:H363),IF(G364="V",1-SUM(H$8:H363)," ")))))</f>
        <v xml:space="preserve"> </v>
      </c>
      <c r="I364" s="66" t="str">
        <f t="shared" si="110"/>
        <v/>
      </c>
      <c r="L364" s="62" t="str">
        <f t="shared" si="106"/>
        <v xml:space="preserve"> </v>
      </c>
      <c r="P364" s="58" t="str">
        <f>IF(O364="Plus",$K364,IF(O364="Basis",$K364-SUM(P$8:P363),IF(O364="Breedte",$K364-SUM(P$8:P363),IF(O363="Breedte",1-SUM(P$8:P363)," "))))</f>
        <v xml:space="preserve"> </v>
      </c>
      <c r="Q364" s="56" t="str">
        <f t="shared" si="122"/>
        <v/>
      </c>
      <c r="R364" s="196">
        <f t="shared" si="111"/>
        <v>0</v>
      </c>
      <c r="S364" s="1">
        <f t="shared" si="120"/>
        <v>-1</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-1</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4">
        <f t="shared" si="107"/>
        <v>0</v>
      </c>
      <c r="B365" s="64">
        <f t="shared" si="108"/>
        <v>0</v>
      </c>
      <c r="C365" s="57">
        <f t="shared" si="119"/>
        <v>-1</v>
      </c>
      <c r="F365" s="59">
        <f>IF(C365&lt;C$6,0,VLOOKUP(C365,index!$A:$M,3,0))</f>
        <v>0</v>
      </c>
      <c r="G365" s="57" t="str">
        <f t="shared" si="109"/>
        <v/>
      </c>
      <c r="H365" s="58" t="str">
        <f>IF(G365="I",$K365,IF(G365="II",$K365-SUM(H$8:H364),IF(G365="III",$K365-SUM(H$8:H364),IF(G365="IV",$K365-SUM(H$8:H364),IF(G365="V",1-SUM(H$8:H364)," ")))))</f>
        <v xml:space="preserve"> </v>
      </c>
      <c r="I365" s="66" t="str">
        <f t="shared" si="110"/>
        <v/>
      </c>
      <c r="L365" s="62" t="str">
        <f t="shared" si="106"/>
        <v xml:space="preserve"> </v>
      </c>
      <c r="P365" s="58" t="str">
        <f>IF(O365="Plus",$K365,IF(O365="Basis",$K365-SUM(P$8:P364),IF(O365="Breedte",$K365-SUM(P$8:P364),IF(O364="Breedte",1-SUM(P$8:P364)," "))))</f>
        <v xml:space="preserve"> </v>
      </c>
      <c r="Q365" s="56" t="str">
        <f t="shared" si="122"/>
        <v/>
      </c>
      <c r="R365" s="196">
        <f t="shared" si="111"/>
        <v>0</v>
      </c>
      <c r="S365" s="1">
        <f t="shared" si="120"/>
        <v>-1</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-1</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4">
        <f t="shared" si="107"/>
        <v>0</v>
      </c>
      <c r="B366" s="64">
        <f t="shared" si="108"/>
        <v>0</v>
      </c>
      <c r="C366" s="57">
        <f t="shared" si="119"/>
        <v>-1</v>
      </c>
      <c r="F366" s="59">
        <f>IF(C366&lt;C$6,0,VLOOKUP(C366,index!$A:$M,3,0))</f>
        <v>0</v>
      </c>
      <c r="G366" s="57" t="str">
        <f t="shared" si="109"/>
        <v/>
      </c>
      <c r="H366" s="58" t="str">
        <f>IF(G366="I",$K366,IF(G366="II",$K366-SUM(H$8:H365),IF(G366="III",$K366-SUM(H$8:H365),IF(G366="IV",$K366-SUM(H$8:H365),IF(G366="V",1-SUM(H$8:H365)," ")))))</f>
        <v xml:space="preserve"> </v>
      </c>
      <c r="I366" s="66" t="str">
        <f t="shared" si="110"/>
        <v/>
      </c>
      <c r="L366" s="62" t="str">
        <f t="shared" si="106"/>
        <v xml:space="preserve"> </v>
      </c>
      <c r="P366" s="58" t="str">
        <f>IF(O366="Plus",$K366,IF(O366="Basis",$K366-SUM(P$8:P365),IF(O366="Breedte",$K366-SUM(P$8:P365),IF(O365="Breedte",1-SUM(P$8:P365)," "))))</f>
        <v xml:space="preserve"> </v>
      </c>
      <c r="Q366" s="56" t="str">
        <f t="shared" si="122"/>
        <v/>
      </c>
      <c r="R366" s="196">
        <f t="shared" si="111"/>
        <v>0</v>
      </c>
      <c r="S366" s="1">
        <f t="shared" si="120"/>
        <v>-1</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-1</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4">
        <f t="shared" si="107"/>
        <v>0</v>
      </c>
      <c r="B367" s="64">
        <f t="shared" si="108"/>
        <v>0</v>
      </c>
      <c r="C367" s="57">
        <f t="shared" si="119"/>
        <v>-1</v>
      </c>
      <c r="F367" s="59">
        <f>IF(C367&lt;C$6,0,VLOOKUP(C367,index!$A:$M,3,0))</f>
        <v>0</v>
      </c>
      <c r="G367" s="57" t="str">
        <f t="shared" si="109"/>
        <v/>
      </c>
      <c r="H367" s="58" t="str">
        <f>IF(G367="I",$K367,IF(G367="II",$K367-SUM(H$8:H366),IF(G367="III",$K367-SUM(H$8:H366),IF(G367="IV",$K367-SUM(H$8:H366),IF(G367="V",1-SUM(H$8:H366)," ")))))</f>
        <v xml:space="preserve"> </v>
      </c>
      <c r="I367" s="66" t="str">
        <f t="shared" si="110"/>
        <v/>
      </c>
      <c r="L367" s="62" t="str">
        <f t="shared" si="106"/>
        <v xml:space="preserve"> </v>
      </c>
      <c r="P367" s="58" t="str">
        <f>IF(O367="Plus",$K367,IF(O367="Basis",$K367-SUM(P$8:P366),IF(O367="Breedte",$K367-SUM(P$8:P366),IF(O366="Breedte",1-SUM(P$8:P366)," "))))</f>
        <v xml:space="preserve"> </v>
      </c>
      <c r="Q367" s="56" t="str">
        <f t="shared" si="122"/>
        <v/>
      </c>
      <c r="R367" s="196">
        <f t="shared" si="111"/>
        <v>0</v>
      </c>
      <c r="S367" s="1">
        <f t="shared" si="120"/>
        <v>-1</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-1</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4">
        <f t="shared" si="107"/>
        <v>0</v>
      </c>
      <c r="B368" s="64">
        <f t="shared" si="108"/>
        <v>0</v>
      </c>
      <c r="C368" s="57">
        <f t="shared" si="119"/>
        <v>-1</v>
      </c>
      <c r="F368" s="59">
        <f>IF(C368&lt;C$6,0,VLOOKUP(C368,index!$A:$M,3,0))</f>
        <v>0</v>
      </c>
      <c r="G368" s="57" t="str">
        <f t="shared" si="109"/>
        <v/>
      </c>
      <c r="H368" s="58" t="str">
        <f>IF(G368="I",$K368,IF(G368="II",$K368-SUM(H$8:H367),IF(G368="III",$K368-SUM(H$8:H367),IF(G368="IV",$K368-SUM(H$8:H367),IF(G368="V",1-SUM(H$8:H367)," ")))))</f>
        <v xml:space="preserve"> </v>
      </c>
      <c r="I368" s="66" t="str">
        <f t="shared" si="110"/>
        <v/>
      </c>
      <c r="L368" s="62" t="str">
        <f t="shared" si="106"/>
        <v xml:space="preserve"> </v>
      </c>
      <c r="P368" s="58" t="str">
        <f>IF(O368="Plus",$K368,IF(O368="Basis",$K368-SUM(P$8:P367),IF(O368="Breedte",$K368-SUM(P$8:P367),IF(O367="Breedte",1-SUM(P$8:P367)," "))))</f>
        <v xml:space="preserve"> </v>
      </c>
      <c r="Q368" s="56" t="str">
        <f t="shared" si="122"/>
        <v/>
      </c>
      <c r="R368" s="196">
        <f t="shared" si="111"/>
        <v>0</v>
      </c>
      <c r="S368" s="1">
        <f t="shared" si="120"/>
        <v>-1</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-1</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4">
        <f t="shared" si="107"/>
        <v>0</v>
      </c>
      <c r="B369" s="64">
        <f t="shared" si="108"/>
        <v>0</v>
      </c>
      <c r="C369" s="57">
        <f t="shared" si="119"/>
        <v>-1</v>
      </c>
      <c r="F369" s="59">
        <f>IF(C369&lt;C$6,0,VLOOKUP(C369,index!$A:$M,3,0))</f>
        <v>0</v>
      </c>
      <c r="G369" s="57" t="str">
        <f t="shared" si="109"/>
        <v/>
      </c>
      <c r="H369" s="58" t="str">
        <f>IF(G369="I",$K369,IF(G369="II",$K369-SUM(H$8:H368),IF(G369="III",$K369-SUM(H$8:H368),IF(G369="IV",$K369-SUM(H$8:H368),IF(G369="V",1-SUM(H$8:H368)," ")))))</f>
        <v xml:space="preserve"> </v>
      </c>
      <c r="I369" s="66" t="str">
        <f t="shared" si="110"/>
        <v/>
      </c>
      <c r="L369" s="62" t="str">
        <f t="shared" si="106"/>
        <v xml:space="preserve"> </v>
      </c>
      <c r="P369" s="58" t="str">
        <f>IF(O369="Plus",$K369,IF(O369="Basis",$K369-SUM(P$8:P368),IF(O369="Breedte",$K369-SUM(P$8:P368),IF(O368="Breedte",1-SUM(P$8:P368)," "))))</f>
        <v xml:space="preserve"> </v>
      </c>
      <c r="Q369" s="56" t="str">
        <f t="shared" si="122"/>
        <v/>
      </c>
      <c r="R369" s="196">
        <f t="shared" si="111"/>
        <v>0</v>
      </c>
      <c r="S369" s="1">
        <f t="shared" si="120"/>
        <v>-1</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-1</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4">
        <f t="shared" si="107"/>
        <v>0</v>
      </c>
      <c r="B370" s="64">
        <f t="shared" si="108"/>
        <v>0</v>
      </c>
      <c r="C370" s="57">
        <f t="shared" si="119"/>
        <v>-1</v>
      </c>
      <c r="F370" s="59">
        <f>IF(C370&lt;C$6,0,VLOOKUP(C370,index!$A:$M,3,0))</f>
        <v>0</v>
      </c>
      <c r="G370" s="57" t="str">
        <f t="shared" si="109"/>
        <v/>
      </c>
      <c r="H370" s="58" t="str">
        <f>IF(G370="I",$K370,IF(G370="II",$K370-SUM(H$8:H369),IF(G370="III",$K370-SUM(H$8:H369),IF(G370="IV",$K370-SUM(H$8:H369),IF(G370="V",1-SUM(H$8:H369)," ")))))</f>
        <v xml:space="preserve"> </v>
      </c>
      <c r="I370" s="66" t="str">
        <f t="shared" si="110"/>
        <v/>
      </c>
      <c r="L370" s="62" t="str">
        <f t="shared" si="106"/>
        <v xml:space="preserve"> </v>
      </c>
      <c r="P370" s="58" t="str">
        <f>IF(O370="Plus",$K370,IF(O370="Basis",$K370-SUM(P$8:P369),IF(O370="Breedte",$K370-SUM(P$8:P369),IF(O369="Breedte",1-SUM(P$8:P369)," "))))</f>
        <v xml:space="preserve"> </v>
      </c>
      <c r="Q370" s="56" t="str">
        <f t="shared" si="122"/>
        <v/>
      </c>
      <c r="R370" s="196">
        <f t="shared" si="111"/>
        <v>0</v>
      </c>
      <c r="S370" s="1">
        <f t="shared" si="120"/>
        <v>-1</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-1</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4">
        <f t="shared" si="107"/>
        <v>0</v>
      </c>
      <c r="B371" s="64">
        <f t="shared" si="108"/>
        <v>0</v>
      </c>
      <c r="C371" s="57">
        <f t="shared" si="119"/>
        <v>-1</v>
      </c>
      <c r="F371" s="59">
        <f>IF(C371&lt;C$6,0,VLOOKUP(C371,index!$A:$M,3,0))</f>
        <v>0</v>
      </c>
      <c r="G371" s="57" t="str">
        <f t="shared" si="109"/>
        <v/>
      </c>
      <c r="H371" s="58" t="str">
        <f>IF(G371="I",$K371,IF(G371="II",$K371-SUM(H$8:H370),IF(G371="III",$K371-SUM(H$8:H370),IF(G371="IV",$K371-SUM(H$8:H370),IF(G371="V",1-SUM(H$8:H370)," ")))))</f>
        <v xml:space="preserve"> </v>
      </c>
      <c r="I371" s="66" t="str">
        <f t="shared" si="110"/>
        <v/>
      </c>
      <c r="L371" s="62" t="str">
        <f t="shared" si="106"/>
        <v xml:space="preserve"> </v>
      </c>
      <c r="P371" s="58" t="str">
        <f>IF(O371="Plus",$K371,IF(O371="Basis",$K371-SUM(P$8:P370),IF(O371="Breedte",$K371-SUM(P$8:P370),IF(O370="Breedte",1-SUM(P$8:P370)," "))))</f>
        <v xml:space="preserve"> </v>
      </c>
      <c r="Q371" s="56" t="str">
        <f t="shared" si="122"/>
        <v/>
      </c>
      <c r="R371" s="196">
        <f t="shared" si="111"/>
        <v>0</v>
      </c>
      <c r="S371" s="1">
        <f t="shared" si="120"/>
        <v>-1</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-1</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4">
        <f t="shared" si="107"/>
        <v>0</v>
      </c>
      <c r="B372" s="64">
        <f t="shared" si="108"/>
        <v>0</v>
      </c>
      <c r="C372" s="57">
        <f t="shared" si="119"/>
        <v>-1</v>
      </c>
      <c r="F372" s="59">
        <f>IF(C372&lt;C$6,0,VLOOKUP(C372,index!$A:$M,3,0))</f>
        <v>0</v>
      </c>
      <c r="G372" s="57" t="str">
        <f t="shared" si="109"/>
        <v/>
      </c>
      <c r="H372" s="58" t="str">
        <f>IF(G372="I",$K372,IF(G372="II",$K372-SUM(H$8:H371),IF(G372="III",$K372-SUM(H$8:H371),IF(G372="IV",$K372-SUM(H$8:H371),IF(G372="V",1-SUM(H$8:H371)," ")))))</f>
        <v xml:space="preserve"> </v>
      </c>
      <c r="I372" s="66" t="str">
        <f t="shared" si="110"/>
        <v/>
      </c>
      <c r="L372" s="62" t="str">
        <f t="shared" si="106"/>
        <v xml:space="preserve"> </v>
      </c>
      <c r="P372" s="58" t="str">
        <f>IF(O372="Plus",$K372,IF(O372="Basis",$K372-SUM(P$8:P371),IF(O372="Breedte",$K372-SUM(P$8:P371),IF(O371="Breedte",1-SUM(P$8:P371)," "))))</f>
        <v xml:space="preserve"> </v>
      </c>
      <c r="Q372" s="56" t="str">
        <f t="shared" si="122"/>
        <v/>
      </c>
      <c r="R372" s="196">
        <f t="shared" si="111"/>
        <v>0</v>
      </c>
      <c r="S372" s="1">
        <f t="shared" si="120"/>
        <v>-1</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-1</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4">
        <f t="shared" si="107"/>
        <v>0</v>
      </c>
      <c r="B373" s="64">
        <f t="shared" si="108"/>
        <v>0</v>
      </c>
      <c r="C373" s="57">
        <f t="shared" si="119"/>
        <v>-1</v>
      </c>
      <c r="F373" s="59">
        <f>IF(C373&lt;C$6,0,VLOOKUP(C373,index!$A:$M,3,0))</f>
        <v>0</v>
      </c>
      <c r="G373" s="57" t="str">
        <f t="shared" si="109"/>
        <v/>
      </c>
      <c r="H373" s="58" t="str">
        <f>IF(G373="I",$K373,IF(G373="II",$K373-SUM(H$8:H372),IF(G373="III",$K373-SUM(H$8:H372),IF(G373="IV",$K373-SUM(H$8:H372),IF(G373="V",1-SUM(H$8:H372)," ")))))</f>
        <v xml:space="preserve"> </v>
      </c>
      <c r="I373" s="66" t="str">
        <f t="shared" si="110"/>
        <v/>
      </c>
      <c r="L373" s="62" t="str">
        <f t="shared" si="106"/>
        <v xml:space="preserve"> </v>
      </c>
      <c r="P373" s="58" t="str">
        <f>IF(O373="Plus",$K373,IF(O373="Basis",$K373-SUM(P$8:P372),IF(O373="Breedte",$K373-SUM(P$8:P372),IF(O372="Breedte",1-SUM(P$8:P372)," "))))</f>
        <v xml:space="preserve"> </v>
      </c>
      <c r="Q373" s="56" t="str">
        <f t="shared" si="122"/>
        <v/>
      </c>
      <c r="R373" s="196">
        <f t="shared" si="111"/>
        <v>0</v>
      </c>
      <c r="S373" s="1">
        <f t="shared" si="120"/>
        <v>-1</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-1</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4">
        <f t="shared" si="107"/>
        <v>0</v>
      </c>
      <c r="B374" s="64">
        <f t="shared" si="108"/>
        <v>0</v>
      </c>
      <c r="C374" s="57">
        <f t="shared" si="119"/>
        <v>-1</v>
      </c>
      <c r="F374" s="59">
        <f>IF(C374&lt;C$6,0,VLOOKUP(C374,index!$A:$M,3,0))</f>
        <v>0</v>
      </c>
      <c r="G374" s="57" t="str">
        <f t="shared" si="109"/>
        <v/>
      </c>
      <c r="H374" s="58" t="str">
        <f>IF(G374="I",$K374,IF(G374="II",$K374-SUM(H$8:H373),IF(G374="III",$K374-SUM(H$8:H373),IF(G374="IV",$K374-SUM(H$8:H373),IF(G374="V",1-SUM(H$8:H373)," ")))))</f>
        <v xml:space="preserve"> </v>
      </c>
      <c r="I374" s="66" t="str">
        <f t="shared" si="110"/>
        <v/>
      </c>
      <c r="L374" s="62" t="str">
        <f t="shared" si="106"/>
        <v xml:space="preserve"> </v>
      </c>
      <c r="P374" s="58" t="str">
        <f>IF(O374="Plus",$K374,IF(O374="Basis",$K374-SUM(P$8:P373),IF(O374="Breedte",$K374-SUM(P$8:P373),IF(O373="Breedte",1-SUM(P$8:P373)," "))))</f>
        <v xml:space="preserve"> </v>
      </c>
      <c r="Q374" s="56" t="str">
        <f t="shared" si="122"/>
        <v/>
      </c>
      <c r="R374" s="196">
        <f t="shared" si="111"/>
        <v>0</v>
      </c>
      <c r="S374" s="1">
        <f t="shared" si="120"/>
        <v>-1</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-1</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4">
        <f t="shared" si="107"/>
        <v>0</v>
      </c>
      <c r="B375" s="64">
        <f t="shared" si="108"/>
        <v>0</v>
      </c>
      <c r="C375" s="57">
        <f t="shared" si="119"/>
        <v>-1</v>
      </c>
      <c r="F375" s="59">
        <f>IF(C375&lt;C$6,0,VLOOKUP(C375,index!$A:$M,3,0))</f>
        <v>0</v>
      </c>
      <c r="G375" s="57" t="str">
        <f t="shared" si="109"/>
        <v/>
      </c>
      <c r="H375" s="58" t="str">
        <f>IF(G375="I",$K375,IF(G375="II",$K375-SUM(H$8:H374),IF(G375="III",$K375-SUM(H$8:H374),IF(G375="IV",$K375-SUM(H$8:H374),IF(G375="V",1-SUM(H$8:H374)," ")))))</f>
        <v xml:space="preserve"> </v>
      </c>
      <c r="I375" s="66" t="str">
        <f t="shared" si="110"/>
        <v/>
      </c>
      <c r="L375" s="62" t="str">
        <f t="shared" si="106"/>
        <v xml:space="preserve"> </v>
      </c>
      <c r="P375" s="58" t="str">
        <f>IF(O375="Plus",$K375,IF(O375="Basis",$K375-SUM(P$8:P374),IF(O375="Breedte",$K375-SUM(P$8:P374),IF(O374="Breedte",1-SUM(P$8:P374)," "))))</f>
        <v xml:space="preserve"> </v>
      </c>
      <c r="Q375" s="56" t="str">
        <f t="shared" si="122"/>
        <v/>
      </c>
      <c r="R375" s="196">
        <f t="shared" si="111"/>
        <v>0</v>
      </c>
      <c r="S375" s="1">
        <f t="shared" si="120"/>
        <v>-1</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-1</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4">
        <f t="shared" si="107"/>
        <v>0</v>
      </c>
      <c r="B376" s="64">
        <f t="shared" si="108"/>
        <v>0</v>
      </c>
      <c r="C376" s="57">
        <f t="shared" si="119"/>
        <v>-1</v>
      </c>
      <c r="F376" s="59">
        <f>IF(C376&lt;C$6,0,VLOOKUP(C376,index!$A:$M,3,0))</f>
        <v>0</v>
      </c>
      <c r="G376" s="57" t="str">
        <f t="shared" si="109"/>
        <v/>
      </c>
      <c r="H376" s="58" t="str">
        <f>IF(G376="I",$K376,IF(G376="II",$K376-SUM(H$8:H375),IF(G376="III",$K376-SUM(H$8:H375),IF(G376="IV",$K376-SUM(H$8:H375),IF(G376="V",1-SUM(H$8:H375)," ")))))</f>
        <v xml:space="preserve"> </v>
      </c>
      <c r="I376" s="66" t="str">
        <f t="shared" si="110"/>
        <v/>
      </c>
      <c r="L376" s="62" t="str">
        <f t="shared" si="106"/>
        <v xml:space="preserve"> </v>
      </c>
      <c r="P376" s="58" t="str">
        <f>IF(O376="Plus",$K376,IF(O376="Basis",$K376-SUM(P$8:P375),IF(O376="Breedte",$K376-SUM(P$8:P375),IF(O375="Breedte",1-SUM(P$8:P375)," "))))</f>
        <v xml:space="preserve"> </v>
      </c>
      <c r="Q376" s="56" t="str">
        <f t="shared" si="122"/>
        <v/>
      </c>
      <c r="R376" s="196">
        <f t="shared" si="111"/>
        <v>0</v>
      </c>
      <c r="S376" s="1">
        <f t="shared" si="120"/>
        <v>-1</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-1</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4">
        <f t="shared" si="107"/>
        <v>0</v>
      </c>
      <c r="B377" s="64">
        <f t="shared" si="108"/>
        <v>0</v>
      </c>
      <c r="C377" s="57">
        <f t="shared" si="119"/>
        <v>-1</v>
      </c>
      <c r="F377" s="59">
        <f>IF(C377&lt;C$6,0,VLOOKUP(C377,index!$A:$M,3,0))</f>
        <v>0</v>
      </c>
      <c r="G377" s="57" t="str">
        <f t="shared" si="109"/>
        <v/>
      </c>
      <c r="H377" s="58" t="str">
        <f>IF(G377="I",$K377,IF(G377="II",$K377-SUM(H$8:H376),IF(G377="III",$K377-SUM(H$8:H376),IF(G377="IV",$K377-SUM(H$8:H376),IF(G377="V",1-SUM(H$8:H376)," ")))))</f>
        <v xml:space="preserve"> </v>
      </c>
      <c r="I377" s="66" t="str">
        <f t="shared" si="110"/>
        <v/>
      </c>
      <c r="L377" s="62" t="str">
        <f t="shared" si="106"/>
        <v xml:space="preserve"> </v>
      </c>
      <c r="P377" s="58" t="str">
        <f>IF(O377="Plus",$K377,IF(O377="Basis",$K377-SUM(P$8:P376),IF(O377="Breedte",$K377-SUM(P$8:P376),IF(O376="Breedte",1-SUM(P$8:P376)," "))))</f>
        <v xml:space="preserve"> </v>
      </c>
      <c r="Q377" s="56" t="str">
        <f t="shared" si="122"/>
        <v/>
      </c>
      <c r="R377" s="196">
        <f t="shared" si="111"/>
        <v>0</v>
      </c>
      <c r="S377" s="1">
        <f t="shared" si="120"/>
        <v>-1</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-1</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4">
        <f t="shared" si="107"/>
        <v>0</v>
      </c>
      <c r="B378" s="64">
        <f t="shared" si="108"/>
        <v>0</v>
      </c>
      <c r="C378" s="57">
        <f t="shared" si="119"/>
        <v>-1</v>
      </c>
      <c r="F378" s="59">
        <f>IF(C378&lt;C$6,0,VLOOKUP(C378,index!$A:$M,3,0))</f>
        <v>0</v>
      </c>
      <c r="G378" s="57" t="str">
        <f t="shared" si="109"/>
        <v/>
      </c>
      <c r="H378" s="58" t="str">
        <f>IF(G378="I",$K378,IF(G378="II",$K378-SUM(H$8:H377),IF(G378="III",$K378-SUM(H$8:H377),IF(G378="IV",$K378-SUM(H$8:H377),IF(G378="V",1-SUM(H$8:H377)," ")))))</f>
        <v xml:space="preserve"> </v>
      </c>
      <c r="I378" s="66" t="str">
        <f t="shared" si="110"/>
        <v/>
      </c>
      <c r="L378" s="62" t="str">
        <f t="shared" si="106"/>
        <v xml:space="preserve"> </v>
      </c>
      <c r="P378" s="58" t="str">
        <f>IF(O378="Plus",$K378,IF(O378="Basis",$K378-SUM(P$8:P377),IF(O378="Breedte",$K378-SUM(P$8:P377),IF(O377="Breedte",1-SUM(P$8:P377)," "))))</f>
        <v xml:space="preserve"> </v>
      </c>
      <c r="Q378" s="56" t="str">
        <f t="shared" si="122"/>
        <v/>
      </c>
      <c r="R378" s="196">
        <f t="shared" si="111"/>
        <v>0</v>
      </c>
      <c r="S378" s="1">
        <f t="shared" si="120"/>
        <v>-1</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-1</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4">
        <f t="shared" si="107"/>
        <v>0</v>
      </c>
      <c r="B379" s="64">
        <f t="shared" si="108"/>
        <v>0</v>
      </c>
      <c r="C379" s="57">
        <f t="shared" si="119"/>
        <v>-1</v>
      </c>
      <c r="F379" s="59">
        <f>IF(C379&lt;C$6,0,VLOOKUP(C379,index!$A:$M,3,0))</f>
        <v>0</v>
      </c>
      <c r="G379" s="57" t="str">
        <f t="shared" si="109"/>
        <v/>
      </c>
      <c r="H379" s="58" t="str">
        <f>IF(G379="I",$K379,IF(G379="II",$K379-SUM(H$8:H378),IF(G379="III",$K379-SUM(H$8:H378),IF(G379="IV",$K379-SUM(H$8:H378),IF(G379="V",1-SUM(H$8:H378)," ")))))</f>
        <v xml:space="preserve"> </v>
      </c>
      <c r="I379" s="66" t="str">
        <f t="shared" si="110"/>
        <v/>
      </c>
      <c r="L379" s="62" t="str">
        <f t="shared" si="106"/>
        <v xml:space="preserve"> </v>
      </c>
      <c r="P379" s="58" t="str">
        <f>IF(O379="Plus",$K379,IF(O379="Basis",$K379-SUM(P$8:P378),IF(O379="Breedte",$K379-SUM(P$8:P378),IF(O378="Breedte",1-SUM(P$8:P378)," "))))</f>
        <v xml:space="preserve"> </v>
      </c>
      <c r="Q379" s="56" t="str">
        <f t="shared" si="122"/>
        <v/>
      </c>
      <c r="R379" s="196">
        <f t="shared" si="111"/>
        <v>0</v>
      </c>
      <c r="S379" s="1">
        <f t="shared" si="120"/>
        <v>-1</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-1</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4">
        <f t="shared" si="107"/>
        <v>0</v>
      </c>
      <c r="B380" s="64">
        <f t="shared" si="108"/>
        <v>0</v>
      </c>
      <c r="C380" s="57">
        <f t="shared" si="119"/>
        <v>-1</v>
      </c>
      <c r="F380" s="59">
        <f>IF(C380&lt;C$6,0,VLOOKUP(C380,index!$A:$M,3,0))</f>
        <v>0</v>
      </c>
      <c r="G380" s="57" t="str">
        <f t="shared" si="109"/>
        <v/>
      </c>
      <c r="H380" s="58" t="str">
        <f>IF(G380="I",$K380,IF(G380="II",$K380-SUM(H$8:H379),IF(G380="III",$K380-SUM(H$8:H379),IF(G380="IV",$K380-SUM(H$8:H379),IF(G380="V",1-SUM(H$8:H379)," ")))))</f>
        <v xml:space="preserve"> </v>
      </c>
      <c r="I380" s="66" t="str">
        <f t="shared" si="110"/>
        <v/>
      </c>
      <c r="L380" s="62" t="str">
        <f t="shared" si="106"/>
        <v xml:space="preserve"> </v>
      </c>
      <c r="P380" s="58" t="str">
        <f>IF(O380="Plus",$K380,IF(O380="Basis",$K380-SUM(P$8:P379),IF(O380="Breedte",$K380-SUM(P$8:P379),IF(O379="Breedte",1-SUM(P$8:P379)," "))))</f>
        <v xml:space="preserve"> </v>
      </c>
      <c r="Q380" s="56" t="str">
        <f t="shared" si="122"/>
        <v/>
      </c>
      <c r="R380" s="196">
        <f t="shared" si="111"/>
        <v>0</v>
      </c>
      <c r="S380" s="1">
        <f t="shared" si="120"/>
        <v>-1</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-1</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4">
        <f t="shared" si="107"/>
        <v>0</v>
      </c>
      <c r="B381" s="64">
        <f t="shared" si="108"/>
        <v>0</v>
      </c>
      <c r="C381" s="57">
        <f t="shared" si="119"/>
        <v>-1</v>
      </c>
      <c r="F381" s="59">
        <f>IF(C381&lt;C$6,0,VLOOKUP(C381,index!$A:$M,3,0))</f>
        <v>0</v>
      </c>
      <c r="G381" s="57" t="str">
        <f t="shared" si="109"/>
        <v/>
      </c>
      <c r="H381" s="58" t="str">
        <f>IF(G381="I",$K381,IF(G381="II",$K381-SUM(H$8:H380),IF(G381="III",$K381-SUM(H$8:H380),IF(G381="IV",$K381-SUM(H$8:H380),IF(G381="V",1-SUM(H$8:H380)," ")))))</f>
        <v xml:space="preserve"> </v>
      </c>
      <c r="I381" s="66" t="str">
        <f t="shared" si="110"/>
        <v/>
      </c>
      <c r="L381" s="62" t="str">
        <f t="shared" si="106"/>
        <v xml:space="preserve"> </v>
      </c>
      <c r="P381" s="58" t="str">
        <f>IF(O381="Plus",$K381,IF(O381="Basis",$K381-SUM(P$8:P380),IF(O381="Breedte",$K381-SUM(P$8:P380),IF(O380="Breedte",1-SUM(P$8:P380)," "))))</f>
        <v xml:space="preserve"> </v>
      </c>
      <c r="Q381" s="56" t="str">
        <f t="shared" si="122"/>
        <v/>
      </c>
      <c r="R381" s="196">
        <f t="shared" si="111"/>
        <v>0</v>
      </c>
      <c r="S381" s="1">
        <f t="shared" si="120"/>
        <v>-1</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-1</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4">
        <f t="shared" si="107"/>
        <v>0</v>
      </c>
      <c r="B382" s="64">
        <f t="shared" si="108"/>
        <v>0</v>
      </c>
      <c r="C382" s="57">
        <f t="shared" si="119"/>
        <v>-1</v>
      </c>
      <c r="F382" s="59">
        <f>IF(C382&lt;C$6,0,VLOOKUP(C382,index!$A:$M,3,0))</f>
        <v>0</v>
      </c>
      <c r="G382" s="57" t="str">
        <f t="shared" si="109"/>
        <v/>
      </c>
      <c r="H382" s="58" t="str">
        <f>IF(G382="I",$K382,IF(G382="II",$K382-SUM(H$8:H381),IF(G382="III",$K382-SUM(H$8:H381),IF(G382="IV",$K382-SUM(H$8:H381),IF(G382="V",1-SUM(H$8:H381)," ")))))</f>
        <v xml:space="preserve"> </v>
      </c>
      <c r="I382" s="66" t="str">
        <f t="shared" si="110"/>
        <v/>
      </c>
      <c r="L382" s="62" t="str">
        <f t="shared" si="106"/>
        <v xml:space="preserve"> </v>
      </c>
      <c r="P382" s="58" t="str">
        <f>IF(O382="Plus",$K382,IF(O382="Basis",$K382-SUM(P$8:P381),IF(O382="Breedte",$K382-SUM(P$8:P381),IF(O381="Breedte",1-SUM(P$8:P381)," "))))</f>
        <v xml:space="preserve"> </v>
      </c>
      <c r="Q382" s="56" t="str">
        <f t="shared" si="122"/>
        <v/>
      </c>
      <c r="R382" s="196">
        <f t="shared" si="111"/>
        <v>0</v>
      </c>
      <c r="S382" s="1">
        <f t="shared" si="120"/>
        <v>-1</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-1</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4">
        <f t="shared" si="107"/>
        <v>0</v>
      </c>
      <c r="B383" s="64">
        <f t="shared" si="108"/>
        <v>0</v>
      </c>
      <c r="C383" s="57">
        <f t="shared" si="119"/>
        <v>-1</v>
      </c>
      <c r="F383" s="59">
        <f>IF(C383&lt;C$6,0,VLOOKUP(C383,index!$A:$M,3,0))</f>
        <v>0</v>
      </c>
      <c r="G383" s="57" t="str">
        <f t="shared" si="109"/>
        <v/>
      </c>
      <c r="H383" s="58" t="str">
        <f>IF(G383="I",$K383,IF(G383="II",$K383-SUM(H$8:H382),IF(G383="III",$K383-SUM(H$8:H382),IF(G383="IV",$K383-SUM(H$8:H382),IF(G383="V",1-SUM(H$8:H382)," ")))))</f>
        <v xml:space="preserve"> </v>
      </c>
      <c r="I383" s="66" t="str">
        <f t="shared" si="110"/>
        <v/>
      </c>
      <c r="L383" s="62" t="str">
        <f t="shared" si="106"/>
        <v xml:space="preserve"> </v>
      </c>
      <c r="P383" s="58" t="str">
        <f>IF(O383="Plus",$K383,IF(O383="Basis",$K383-SUM(P$8:P382),IF(O383="Breedte",$K383-SUM(P$8:P382),IF(O382="Breedte",1-SUM(P$8:P382)," "))))</f>
        <v xml:space="preserve"> </v>
      </c>
      <c r="Q383" s="56" t="str">
        <f t="shared" si="122"/>
        <v/>
      </c>
      <c r="R383" s="196">
        <f t="shared" si="111"/>
        <v>0</v>
      </c>
      <c r="S383" s="1">
        <f t="shared" si="120"/>
        <v>-1</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-1</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4">
        <f t="shared" si="107"/>
        <v>0</v>
      </c>
      <c r="B384" s="64">
        <f t="shared" si="108"/>
        <v>0</v>
      </c>
      <c r="C384" s="57">
        <f t="shared" si="119"/>
        <v>-1</v>
      </c>
      <c r="F384" s="59">
        <f>IF(C384&lt;C$6,0,VLOOKUP(C384,index!$A:$M,3,0))</f>
        <v>0</v>
      </c>
      <c r="G384" s="57" t="str">
        <f t="shared" si="109"/>
        <v/>
      </c>
      <c r="H384" s="58" t="str">
        <f>IF(G384="I",$K384,IF(G384="II",$K384-SUM(H$8:H383),IF(G384="III",$K384-SUM(H$8:H383),IF(G384="IV",$K384-SUM(H$8:H383),IF(G384="V",1-SUM(H$8:H383)," ")))))</f>
        <v xml:space="preserve"> </v>
      </c>
      <c r="I384" s="66" t="str">
        <f t="shared" si="110"/>
        <v/>
      </c>
      <c r="L384" s="62" t="str">
        <f t="shared" si="106"/>
        <v xml:space="preserve"> </v>
      </c>
      <c r="P384" s="58" t="str">
        <f>IF(O384="Plus",$K384,IF(O384="Basis",$K384-SUM(P$8:P383),IF(O384="Breedte",$K384-SUM(P$8:P383),IF(O383="Breedte",1-SUM(P$8:P383)," "))))</f>
        <v xml:space="preserve"> </v>
      </c>
      <c r="Q384" s="56" t="str">
        <f t="shared" si="122"/>
        <v/>
      </c>
      <c r="R384" s="196">
        <f t="shared" si="111"/>
        <v>0</v>
      </c>
      <c r="S384" s="1">
        <f t="shared" si="120"/>
        <v>-1</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-1</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4">
        <f t="shared" si="107"/>
        <v>0</v>
      </c>
      <c r="B385" s="64">
        <f>IF(G385="I",20,IF(G385="II",20,IF(G385="III",20,IF(G385="IV",20,IF(G385="V",20,0)))))</f>
        <v>0</v>
      </c>
      <c r="C385" s="57">
        <f t="shared" si="119"/>
        <v>-1</v>
      </c>
      <c r="F385" s="59">
        <f>IF(C385&lt;C$6,0,VLOOKUP(C385,index!$A:$M,3,0))</f>
        <v>0</v>
      </c>
      <c r="G385" s="57" t="str">
        <f t="shared" si="109"/>
        <v/>
      </c>
      <c r="H385" s="58" t="str">
        <f>IF(G385="I",$K385,IF(G385="II",$K385-SUM(H$8:H384),IF(G385="III",$K385-SUM(H$8:H384),IF(G385="IV",$K385-SUM(H$8:H384),IF(G385="V",1-SUM(H$8:H384)," ")))))</f>
        <v xml:space="preserve"> </v>
      </c>
      <c r="I385" s="66" t="str">
        <f t="shared" si="110"/>
        <v/>
      </c>
      <c r="L385" s="62" t="str">
        <f t="shared" si="106"/>
        <v xml:space="preserve"> </v>
      </c>
      <c r="P385" s="58" t="str">
        <f>IF(O385="Plus",$K385,IF(O385="Basis",$K385-SUM(P$8:P384),IF(O385="Breedte",$K385-SUM(P$8:P384),IF(O384="Breedte",1-SUM(P$8:P384)," "))))</f>
        <v xml:space="preserve"> </v>
      </c>
      <c r="Q385" s="56" t="str">
        <f t="shared" si="122"/>
        <v/>
      </c>
      <c r="R385" s="196">
        <f t="shared" si="111"/>
        <v>0</v>
      </c>
      <c r="S385" s="1">
        <f t="shared" si="120"/>
        <v>-1</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-1</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4">
        <f t="shared" si="107"/>
        <v>0</v>
      </c>
      <c r="B386" s="64">
        <f t="shared" ref="B386:B449" si="123">IF(G386="I",20,IF(G386="II",20,IF(G386="III",20,IF(G386="IV",20,IF(G386="V",20,0)))))</f>
        <v>0</v>
      </c>
      <c r="C386" s="57">
        <f t="shared" si="119"/>
        <v>-1</v>
      </c>
      <c r="F386" s="59">
        <f>IF(C386&lt;C$6,0,VLOOKUP(C386,index!$A:$M,3,0))</f>
        <v>0</v>
      </c>
      <c r="G386" s="57" t="str">
        <f t="shared" si="109"/>
        <v/>
      </c>
      <c r="H386" s="58" t="str">
        <f>IF(G386="I",$K386,IF(G386="II",$K386-SUM(H$8:H385),IF(G386="III",$K386-SUM(H$8:H385),IF(G386="IV",$K386-SUM(H$8:H385),IF(G386="V",1-SUM(H$8:H385)," ")))))</f>
        <v xml:space="preserve"> </v>
      </c>
      <c r="I386" s="66" t="str">
        <f t="shared" si="110"/>
        <v/>
      </c>
      <c r="L386" s="62" t="str">
        <f t="shared" si="106"/>
        <v xml:space="preserve"> </v>
      </c>
      <c r="P386" s="58" t="str">
        <f>IF(O386="Plus",$K386,IF(O386="Basis",$K386-SUM(P$8:P385),IF(O386="Breedte",$K386-SUM(P$8:P385),IF(O385="Breedte",1-SUM(P$8:P385)," "))))</f>
        <v xml:space="preserve"> </v>
      </c>
      <c r="Q386" s="56" t="str">
        <f t="shared" si="122"/>
        <v/>
      </c>
      <c r="R386" s="196">
        <f t="shared" si="111"/>
        <v>0</v>
      </c>
      <c r="S386" s="1">
        <f t="shared" si="120"/>
        <v>-1</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-1</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4">
        <f t="shared" si="107"/>
        <v>0</v>
      </c>
      <c r="B387" s="64">
        <f t="shared" si="123"/>
        <v>0</v>
      </c>
      <c r="C387" s="57">
        <f t="shared" si="119"/>
        <v>-1</v>
      </c>
      <c r="F387" s="59">
        <f>IF(C387&lt;C$6,0,VLOOKUP(C387,index!$A:$M,3,0))</f>
        <v>0</v>
      </c>
      <c r="G387" s="57" t="str">
        <f t="shared" si="109"/>
        <v/>
      </c>
      <c r="H387" s="58" t="str">
        <f>IF(G387="I",$K387,IF(G387="II",$K387-SUM(H$8:H386),IF(G387="III",$K387-SUM(H$8:H386),IF(G387="IV",$K387-SUM(H$8:H386),IF(G387="V",1-SUM(H$8:H386)," ")))))</f>
        <v xml:space="preserve"> </v>
      </c>
      <c r="I387" s="66" t="str">
        <f t="shared" si="110"/>
        <v/>
      </c>
      <c r="L387" s="62" t="str">
        <f t="shared" si="106"/>
        <v xml:space="preserve"> </v>
      </c>
      <c r="P387" s="58" t="str">
        <f>IF(O387="Plus",$K387,IF(O387="Basis",$K387-SUM(P$8:P386),IF(O387="Breedte",$K387-SUM(P$8:P386),IF(O386="Breedte",1-SUM(P$8:P386)," "))))</f>
        <v xml:space="preserve"> </v>
      </c>
      <c r="Q387" s="56" t="str">
        <f t="shared" si="122"/>
        <v/>
      </c>
      <c r="R387" s="196">
        <f t="shared" si="111"/>
        <v>0</v>
      </c>
      <c r="S387" s="1">
        <f t="shared" si="120"/>
        <v>-1</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-1</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4">
        <f t="shared" si="107"/>
        <v>0</v>
      </c>
      <c r="B388" s="64">
        <f t="shared" si="123"/>
        <v>0</v>
      </c>
      <c r="C388" s="57">
        <f t="shared" si="119"/>
        <v>-1</v>
      </c>
      <c r="F388" s="59">
        <f>IF(C388&lt;C$6,0,VLOOKUP(C388,index!$A:$M,3,0))</f>
        <v>0</v>
      </c>
      <c r="G388" s="57" t="str">
        <f t="shared" si="109"/>
        <v/>
      </c>
      <c r="H388" s="58" t="str">
        <f>IF(G388="I",$K388,IF(G388="II",$K388-SUM(H$8:H387),IF(G388="III",$K388-SUM(H$8:H387),IF(G388="IV",$K388-SUM(H$8:H387),IF(G388="V",1-SUM(H$8:H387)," ")))))</f>
        <v xml:space="preserve"> </v>
      </c>
      <c r="I388" s="66" t="str">
        <f t="shared" si="110"/>
        <v/>
      </c>
      <c r="L388" s="62" t="str">
        <f t="shared" si="106"/>
        <v xml:space="preserve"> </v>
      </c>
      <c r="P388" s="58" t="str">
        <f>IF(O388="Plus",$K388,IF(O388="Basis",$K388-SUM(P$8:P387),IF(O388="Breedte",$K388-SUM(P$8:P387),IF(O387="Breedte",1-SUM(P$8:P387)," "))))</f>
        <v xml:space="preserve"> </v>
      </c>
      <c r="Q388" s="56" t="str">
        <f t="shared" si="122"/>
        <v/>
      </c>
      <c r="R388" s="196">
        <f t="shared" si="111"/>
        <v>0</v>
      </c>
      <c r="S388" s="1">
        <f t="shared" si="120"/>
        <v>-1</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-1</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4">
        <f t="shared" si="107"/>
        <v>0</v>
      </c>
      <c r="B389" s="64">
        <f t="shared" si="123"/>
        <v>0</v>
      </c>
      <c r="C389" s="57">
        <f t="shared" si="119"/>
        <v>-1</v>
      </c>
      <c r="F389" s="59">
        <f>IF(C389&lt;C$6,0,VLOOKUP(C389,index!$A:$M,3,0))</f>
        <v>0</v>
      </c>
      <c r="G389" s="57" t="str">
        <f t="shared" si="109"/>
        <v/>
      </c>
      <c r="H389" s="58" t="str">
        <f>IF(G389="I",$K389,IF(G389="II",$K389-SUM(H$8:H388),IF(G389="III",$K389-SUM(H$8:H388),IF(G389="IV",$K389-SUM(H$8:H388),IF(G389="V",1-SUM(H$8:H388)," ")))))</f>
        <v xml:space="preserve"> </v>
      </c>
      <c r="I389" s="66" t="str">
        <f t="shared" si="110"/>
        <v/>
      </c>
      <c r="L389" s="62" t="str">
        <f t="shared" si="106"/>
        <v xml:space="preserve"> </v>
      </c>
      <c r="P389" s="58" t="str">
        <f>IF(O389="Plus",$K389,IF(O389="Basis",$K389-SUM(P$8:P388),IF(O389="Breedte",$K389-SUM(P$8:P388),IF(O388="Breedte",1-SUM(P$8:P388)," "))))</f>
        <v xml:space="preserve"> </v>
      </c>
      <c r="Q389" s="56" t="str">
        <f t="shared" si="122"/>
        <v/>
      </c>
      <c r="R389" s="196">
        <f t="shared" si="111"/>
        <v>0</v>
      </c>
      <c r="S389" s="1">
        <f t="shared" si="120"/>
        <v>-1</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-1</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4">
        <f t="shared" si="107"/>
        <v>0</v>
      </c>
      <c r="B390" s="64">
        <f t="shared" si="123"/>
        <v>0</v>
      </c>
      <c r="C390" s="57">
        <f t="shared" si="119"/>
        <v>-1</v>
      </c>
      <c r="F390" s="59">
        <f>IF(C390&lt;C$6,0,VLOOKUP(C390,index!$A:$M,3,0))</f>
        <v>0</v>
      </c>
      <c r="G390" s="57" t="str">
        <f t="shared" si="109"/>
        <v/>
      </c>
      <c r="H390" s="58" t="str">
        <f>IF(G390="I",$K390,IF(G390="II",$K390-SUM(H$8:H389),IF(G390="III",$K390-SUM(H$8:H389),IF(G390="IV",$K390-SUM(H$8:H389),IF(G390="V",1-SUM(H$8:H389)," ")))))</f>
        <v xml:space="preserve"> </v>
      </c>
      <c r="I390" s="66" t="str">
        <f t="shared" si="110"/>
        <v/>
      </c>
      <c r="L390" s="62" t="str">
        <f t="shared" si="106"/>
        <v xml:space="preserve"> </v>
      </c>
      <c r="P390" s="58" t="str">
        <f>IF(O390="Plus",$K390,IF(O390="Basis",$K390-SUM(P$8:P389),IF(O390="Breedte",$K390-SUM(P$8:P389),IF(O389="Breedte",1-SUM(P$8:P389)," "))))</f>
        <v xml:space="preserve"> </v>
      </c>
      <c r="Q390" s="56" t="str">
        <f t="shared" si="122"/>
        <v/>
      </c>
      <c r="R390" s="196">
        <f t="shared" si="111"/>
        <v>0</v>
      </c>
      <c r="S390" s="1">
        <f t="shared" si="120"/>
        <v>-1</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-1</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4">
        <f t="shared" si="107"/>
        <v>0</v>
      </c>
      <c r="B391" s="64">
        <f t="shared" si="123"/>
        <v>0</v>
      </c>
      <c r="C391" s="57">
        <f t="shared" si="119"/>
        <v>-1</v>
      </c>
      <c r="F391" s="59">
        <f>IF(C391&lt;C$6,0,VLOOKUP(C391,index!$A:$M,3,0))</f>
        <v>0</v>
      </c>
      <c r="G391" s="57" t="str">
        <f t="shared" si="109"/>
        <v/>
      </c>
      <c r="H391" s="58" t="str">
        <f>IF(G391="I",$K391,IF(G391="II",$K391-SUM(H$8:H390),IF(G391="III",$K391-SUM(H$8:H390),IF(G391="IV",$K391-SUM(H$8:H390),IF(G391="V",1-SUM(H$8:H390)," ")))))</f>
        <v xml:space="preserve"> </v>
      </c>
      <c r="I391" s="66" t="str">
        <f t="shared" si="110"/>
        <v/>
      </c>
      <c r="L391" s="62" t="str">
        <f t="shared" si="106"/>
        <v xml:space="preserve"> </v>
      </c>
      <c r="P391" s="58" t="str">
        <f>IF(O391="Plus",$K391,IF(O391="Basis",$K391-SUM(P$8:P390),IF(O391="Breedte",$K391-SUM(P$8:P390),IF(O390="Breedte",1-SUM(P$8:P390)," "))))</f>
        <v xml:space="preserve"> </v>
      </c>
      <c r="Q391" s="56" t="str">
        <f t="shared" si="122"/>
        <v/>
      </c>
      <c r="R391" s="196">
        <f t="shared" si="111"/>
        <v>0</v>
      </c>
      <c r="S391" s="1">
        <f t="shared" si="120"/>
        <v>-1</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-1</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4">
        <f t="shared" si="107"/>
        <v>0</v>
      </c>
      <c r="B392" s="64">
        <f t="shared" si="123"/>
        <v>0</v>
      </c>
      <c r="C392" s="57">
        <f t="shared" si="119"/>
        <v>-1</v>
      </c>
      <c r="F392" s="59">
        <f>IF(C392&lt;C$6,0,VLOOKUP(C392,index!$A:$M,3,0))</f>
        <v>0</v>
      </c>
      <c r="G392" s="57" t="str">
        <f t="shared" si="109"/>
        <v/>
      </c>
      <c r="H392" s="58" t="str">
        <f>IF(G392="I",$K392,IF(G392="II",$K392-SUM(H$8:H391),IF(G392="III",$K392-SUM(H$8:H391),IF(G392="IV",$K392-SUM(H$8:H391),IF(G392="V",1-SUM(H$8:H391)," ")))))</f>
        <v xml:space="preserve"> </v>
      </c>
      <c r="I392" s="66" t="str">
        <f t="shared" si="110"/>
        <v/>
      </c>
      <c r="L392" s="62" t="str">
        <f t="shared" ref="L392:L455" si="124">IF(U392=2,"Plus",IF(W392=2,"Basis",IF(X392=2,"Breedte"," ")))</f>
        <v xml:space="preserve"> </v>
      </c>
      <c r="P392" s="58" t="str">
        <f>IF(O392="Plus",$K392,IF(O392="Basis",$K392-SUM(P$8:P391),IF(O392="Breedte",$K392-SUM(P$8:P391),IF(O391="Breedte",1-SUM(P$8:P391)," "))))</f>
        <v xml:space="preserve"> </v>
      </c>
      <c r="Q392" s="56" t="str">
        <f t="shared" si="122"/>
        <v/>
      </c>
      <c r="R392" s="196">
        <f t="shared" si="111"/>
        <v>0</v>
      </c>
      <c r="S392" s="1">
        <f t="shared" si="120"/>
        <v>-1</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-1</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4">
        <f t="shared" ref="A393:A456" si="125">IF(I393="A",25,IF(I393="B",25,IF(I393="C",25,IF(I393="D",15,IF(I393="E",10,0)))))</f>
        <v>0</v>
      </c>
      <c r="B393" s="64">
        <f t="shared" si="123"/>
        <v>0</v>
      </c>
      <c r="C393" s="57">
        <f t="shared" si="119"/>
        <v>-1</v>
      </c>
      <c r="F393" s="59">
        <f>IF(C393&lt;C$6,0,VLOOKUP(C393,index!$A:$M,3,0))</f>
        <v>0</v>
      </c>
      <c r="G393" s="57" t="str">
        <f t="shared" ref="G393:G456" si="126">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ref="I393:I456" si="127">IF(AND(F393&gt;209,F394&lt;210),"A",IF(AND(F393&gt;199,F394&lt;200),"B",IF(AND(F393&gt;189,F394&lt;190),"C",IF(AND(F393&gt;180,F394&lt;181),"D",IF(AND(F393&gt;109,F394&lt;110),"E","")))))</f>
        <v/>
      </c>
      <c r="L393" s="62" t="str">
        <f t="shared" si="124"/>
        <v xml:space="preserve"> </v>
      </c>
      <c r="P393" s="58" t="str">
        <f>IF(O393="Plus",$K393,IF(O393="Basis",$K393-SUM(P$8:P392),IF(O393="Breedte",$K393-SUM(P$8:P392),IF(O392="Breedte",1-SUM(P$8:P392)," "))))</f>
        <v xml:space="preserve"> </v>
      </c>
      <c r="Q393" s="56" t="str">
        <f t="shared" si="122"/>
        <v/>
      </c>
      <c r="R393" s="196">
        <f t="shared" ref="R393:R456" si="128">F393</f>
        <v>0</v>
      </c>
      <c r="S393" s="1">
        <f t="shared" si="120"/>
        <v>-1</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-1</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4">
        <f t="shared" si="125"/>
        <v>0</v>
      </c>
      <c r="B394" s="64">
        <f t="shared" si="123"/>
        <v>0</v>
      </c>
      <c r="C394" s="57">
        <f t="shared" ref="C394:C457" si="136">IF(C393-1&lt;C$6,C$6-1,C393-1)</f>
        <v>-1</v>
      </c>
      <c r="F394" s="59">
        <f>IF(C394&lt;C$6,0,VLOOKUP(C394,index!$A:$M,3,0))</f>
        <v>0</v>
      </c>
      <c r="G394" s="57" t="str">
        <f t="shared" si="126"/>
        <v/>
      </c>
      <c r="H394" s="58" t="str">
        <f>IF(G394="I",$K394,IF(G394="II",$K394-SUM(H$8:H393),IF(G394="III",$K394-SUM(H$8:H393),IF(G394="IV",$K394-SUM(H$8:H393),IF(G394="V",1-SUM(H$8:H393)," ")))))</f>
        <v xml:space="preserve"> </v>
      </c>
      <c r="I394" s="66" t="str">
        <f t="shared" si="127"/>
        <v/>
      </c>
      <c r="L394" s="62" t="str">
        <f t="shared" si="124"/>
        <v xml:space="preserve"> </v>
      </c>
      <c r="P394" s="58" t="str">
        <f>IF(O394="Plus",$K394,IF(O394="Basis",$K394-SUM(P$8:P393),IF(O394="Breedte",$K394-SUM(P$8:P393),IF(O393="Breedte",1-SUM(P$8:P393)," "))))</f>
        <v xml:space="preserve"> </v>
      </c>
      <c r="Q394" s="56" t="str">
        <f t="shared" si="122"/>
        <v/>
      </c>
      <c r="R394" s="196">
        <f t="shared" si="128"/>
        <v>0</v>
      </c>
      <c r="S394" s="1">
        <f t="shared" ref="S394:S457" si="137">C394</f>
        <v>-1</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-1</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4">
        <f t="shared" si="125"/>
        <v>0</v>
      </c>
      <c r="B395" s="64">
        <f t="shared" si="123"/>
        <v>0</v>
      </c>
      <c r="C395" s="57">
        <f t="shared" si="136"/>
        <v>-1</v>
      </c>
      <c r="F395" s="59">
        <f>IF(C395&lt;C$6,0,VLOOKUP(C395,index!$A:$M,3,0))</f>
        <v>0</v>
      </c>
      <c r="G395" s="57" t="str">
        <f t="shared" si="126"/>
        <v/>
      </c>
      <c r="H395" s="58" t="str">
        <f>IF(G395="I",$K395,IF(G395="II",$K395-SUM(H$8:H394),IF(G395="III",$K395-SUM(H$8:H394),IF(G395="IV",$K395-SUM(H$8:H394),IF(G395="V",1-SUM(H$8:H394)," ")))))</f>
        <v xml:space="preserve"> </v>
      </c>
      <c r="I395" s="66" t="str">
        <f t="shared" si="127"/>
        <v/>
      </c>
      <c r="L395" s="62" t="str">
        <f t="shared" si="124"/>
        <v xml:space="preserve"> </v>
      </c>
      <c r="P395" s="58" t="str">
        <f>IF(O395="Plus",$K395,IF(O395="Basis",$K395-SUM(P$8:P394),IF(O395="Breedte",$K395-SUM(P$8:P394),IF(O394="Breedte",1-SUM(P$8:P394)," "))))</f>
        <v xml:space="preserve"> </v>
      </c>
      <c r="Q395" s="56" t="str">
        <f t="shared" si="122"/>
        <v/>
      </c>
      <c r="R395" s="196">
        <f t="shared" si="128"/>
        <v>0</v>
      </c>
      <c r="S395" s="1">
        <f t="shared" si="137"/>
        <v>-1</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-1</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4">
        <f t="shared" si="125"/>
        <v>0</v>
      </c>
      <c r="B396" s="64">
        <f t="shared" si="123"/>
        <v>0</v>
      </c>
      <c r="C396" s="57">
        <f t="shared" si="136"/>
        <v>-1</v>
      </c>
      <c r="F396" s="59">
        <f>IF(C396&lt;C$6,0,VLOOKUP(C396,index!$A:$M,3,0))</f>
        <v>0</v>
      </c>
      <c r="G396" s="57" t="str">
        <f t="shared" si="126"/>
        <v/>
      </c>
      <c r="H396" s="58" t="str">
        <f>IF(G396="I",$K396,IF(G396="II",$K396-SUM(H$8:H395),IF(G396="III",$K396-SUM(H$8:H395),IF(G396="IV",$K396-SUM(H$8:H395),IF(G396="V",1-SUM(H$8:H395)," ")))))</f>
        <v xml:space="preserve"> </v>
      </c>
      <c r="I396" s="66" t="str">
        <f t="shared" si="127"/>
        <v/>
      </c>
      <c r="L396" s="62" t="str">
        <f t="shared" si="124"/>
        <v xml:space="preserve"> </v>
      </c>
      <c r="P396" s="58" t="str">
        <f>IF(O396="Plus",$K396,IF(O396="Basis",$K396-SUM(P$8:P395),IF(O396="Breedte",$K396-SUM(P$8:P395),IF(O395="Breedte",1-SUM(P$8:P395)," "))))</f>
        <v xml:space="preserve"> </v>
      </c>
      <c r="Q396" s="56" t="str">
        <f t="shared" si="122"/>
        <v/>
      </c>
      <c r="R396" s="196">
        <f t="shared" si="128"/>
        <v>0</v>
      </c>
      <c r="S396" s="1">
        <f t="shared" si="137"/>
        <v>-1</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-1</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4">
        <f t="shared" si="125"/>
        <v>0</v>
      </c>
      <c r="B397" s="64">
        <f t="shared" si="123"/>
        <v>0</v>
      </c>
      <c r="C397" s="57">
        <f t="shared" si="136"/>
        <v>-1</v>
      </c>
      <c r="F397" s="59">
        <f>IF(C397&lt;C$6,0,VLOOKUP(C397,index!$A:$M,3,0))</f>
        <v>0</v>
      </c>
      <c r="G397" s="57" t="str">
        <f t="shared" si="126"/>
        <v/>
      </c>
      <c r="H397" s="58" t="str">
        <f>IF(G397="I",$K397,IF(G397="II",$K397-SUM(H$8:H396),IF(G397="III",$K397-SUM(H$8:H396),IF(G397="IV",$K397-SUM(H$8:H396),IF(G397="V",1-SUM(H$8:H396)," ")))))</f>
        <v xml:space="preserve"> </v>
      </c>
      <c r="I397" s="66" t="str">
        <f t="shared" si="127"/>
        <v/>
      </c>
      <c r="L397" s="62" t="str">
        <f t="shared" si="124"/>
        <v xml:space="preserve"> </v>
      </c>
      <c r="P397" s="58" t="str">
        <f>IF(O397="Plus",$K397,IF(O397="Basis",$K397-SUM(P$8:P396),IF(O397="Breedte",$K397-SUM(P$8:P396),IF(O396="Breedte",1-SUM(P$8:P396)," "))))</f>
        <v xml:space="preserve"> </v>
      </c>
      <c r="Q397" s="56" t="str">
        <f t="shared" si="122"/>
        <v/>
      </c>
      <c r="R397" s="196">
        <f t="shared" si="128"/>
        <v>0</v>
      </c>
      <c r="S397" s="1">
        <f t="shared" si="137"/>
        <v>-1</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-1</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4">
        <f t="shared" si="125"/>
        <v>0</v>
      </c>
      <c r="B398" s="64">
        <f t="shared" si="123"/>
        <v>0</v>
      </c>
      <c r="C398" s="57">
        <f t="shared" si="136"/>
        <v>-1</v>
      </c>
      <c r="F398" s="59">
        <f>IF(C398&lt;C$6,0,VLOOKUP(C398,index!$A:$M,3,0))</f>
        <v>0</v>
      </c>
      <c r="G398" s="57" t="str">
        <f t="shared" si="126"/>
        <v/>
      </c>
      <c r="H398" s="58" t="str">
        <f>IF(G398="I",$K398,IF(G398="II",$K398-SUM(H$8:H397),IF(G398="III",$K398-SUM(H$8:H397),IF(G398="IV",$K398-SUM(H$8:H397),IF(G398="V",1-SUM(H$8:H397)," ")))))</f>
        <v xml:space="preserve"> </v>
      </c>
      <c r="I398" s="66" t="str">
        <f t="shared" si="127"/>
        <v/>
      </c>
      <c r="L398" s="62" t="str">
        <f t="shared" si="124"/>
        <v xml:space="preserve"> </v>
      </c>
      <c r="P398" s="58" t="str">
        <f>IF(O398="Plus",$K398,IF(O398="Basis",$K398-SUM(P$8:P397),IF(O398="Breedte",$K398-SUM(P$8:P397),IF(O397="Breedte",1-SUM(P$8:P397)," "))))</f>
        <v xml:space="preserve"> </v>
      </c>
      <c r="Q398" s="56" t="str">
        <f t="shared" si="122"/>
        <v/>
      </c>
      <c r="R398" s="196">
        <f t="shared" si="128"/>
        <v>0</v>
      </c>
      <c r="S398" s="1">
        <f t="shared" si="137"/>
        <v>-1</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-1</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4">
        <f t="shared" si="125"/>
        <v>0</v>
      </c>
      <c r="B399" s="64">
        <f t="shared" si="123"/>
        <v>0</v>
      </c>
      <c r="C399" s="57">
        <f t="shared" si="136"/>
        <v>-1</v>
      </c>
      <c r="F399" s="59">
        <f>IF(C399&lt;C$6,0,VLOOKUP(C399,index!$A:$M,3,0))</f>
        <v>0</v>
      </c>
      <c r="G399" s="57" t="str">
        <f t="shared" si="126"/>
        <v/>
      </c>
      <c r="H399" s="58" t="str">
        <f>IF(G399="I",$K399,IF(G399="II",$K399-SUM(H$8:H398),IF(G399="III",$K399-SUM(H$8:H398),IF(G399="IV",$K399-SUM(H$8:H398),IF(G399="V",1-SUM(H$8:H398)," ")))))</f>
        <v xml:space="preserve"> </v>
      </c>
      <c r="I399" s="66" t="str">
        <f t="shared" si="127"/>
        <v/>
      </c>
      <c r="L399" s="62" t="str">
        <f t="shared" si="124"/>
        <v xml:space="preserve"> </v>
      </c>
      <c r="P399" s="58" t="str">
        <f>IF(O399="Plus",$K399,IF(O399="Basis",$K399-SUM(P$8:P398),IF(O399="Breedte",$K399-SUM(P$8:P398),IF(O398="Breedte",1-SUM(P$8:P398)," "))))</f>
        <v xml:space="preserve"> </v>
      </c>
      <c r="Q399" s="56" t="str">
        <f t="shared" si="122"/>
        <v/>
      </c>
      <c r="R399" s="196">
        <f t="shared" si="128"/>
        <v>0</v>
      </c>
      <c r="S399" s="1">
        <f t="shared" si="137"/>
        <v>-1</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-1</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4">
        <f t="shared" si="125"/>
        <v>0</v>
      </c>
      <c r="B400" s="64">
        <f t="shared" si="123"/>
        <v>0</v>
      </c>
      <c r="C400" s="57">
        <f t="shared" si="136"/>
        <v>-1</v>
      </c>
      <c r="F400" s="59">
        <f>IF(C400&lt;C$6,0,VLOOKUP(C400,index!$A:$M,3,0))</f>
        <v>0</v>
      </c>
      <c r="G400" s="57" t="str">
        <f t="shared" si="126"/>
        <v/>
      </c>
      <c r="H400" s="58" t="str">
        <f>IF(G400="I",$K400,IF(G400="II",$K400-SUM(H$8:H399),IF(G400="III",$K400-SUM(H$8:H399),IF(G400="IV",$K400-SUM(H$8:H399),IF(G400="V",1-SUM(H$8:H399)," ")))))</f>
        <v xml:space="preserve"> </v>
      </c>
      <c r="I400" s="66" t="str">
        <f t="shared" si="127"/>
        <v/>
      </c>
      <c r="L400" s="62" t="str">
        <f t="shared" si="124"/>
        <v xml:space="preserve"> </v>
      </c>
      <c r="P400" s="58" t="str">
        <f>IF(O400="Plus",$K400,IF(O400="Basis",$K400-SUM(P$8:P399),IF(O400="Breedte",$K400-SUM(P$8:P399),IF(O399="Breedte",1-SUM(P$8:P399)," "))))</f>
        <v xml:space="preserve"> </v>
      </c>
      <c r="Q400" s="56" t="str">
        <f t="shared" si="122"/>
        <v/>
      </c>
      <c r="R400" s="196">
        <f t="shared" si="128"/>
        <v>0</v>
      </c>
      <c r="S400" s="1">
        <f t="shared" si="137"/>
        <v>-1</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-1</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4">
        <f t="shared" si="125"/>
        <v>0</v>
      </c>
      <c r="B401" s="64">
        <f t="shared" si="123"/>
        <v>0</v>
      </c>
      <c r="C401" s="57">
        <f t="shared" si="136"/>
        <v>-1</v>
      </c>
      <c r="F401" s="59">
        <f>IF(C401&lt;C$6,0,VLOOKUP(C401,index!$A:$M,3,0))</f>
        <v>0</v>
      </c>
      <c r="G401" s="57" t="str">
        <f t="shared" si="126"/>
        <v/>
      </c>
      <c r="H401" s="58" t="str">
        <f>IF(G401="I",$K401,IF(G401="II",$K401-SUM(H$8:H400),IF(G401="III",$K401-SUM(H$8:H400),IF(G401="IV",$K401-SUM(H$8:H400),IF(G401="V",1-SUM(H$8:H400)," ")))))</f>
        <v xml:space="preserve"> </v>
      </c>
      <c r="I401" s="66" t="str">
        <f t="shared" si="127"/>
        <v/>
      </c>
      <c r="L401" s="62" t="str">
        <f t="shared" si="124"/>
        <v xml:space="preserve"> </v>
      </c>
      <c r="P401" s="58" t="str">
        <f>IF(O401="Plus",$K401,IF(O401="Basis",$K401-SUM(P$8:P400),IF(O401="Breedte",$K401-SUM(P$8:P400),IF(O400="Breedte",1-SUM(P$8:P400)," "))))</f>
        <v xml:space="preserve"> </v>
      </c>
      <c r="Q401" s="56" t="str">
        <f t="shared" ref="Q401:Q464" si="139">IF(L400="plus",CONCATENATE(E401,", "),IF(L400="basis",IF(E401=0,"",CONCATENATE(E401,", ")),CONCATENATE(Q400,IF(E401=0,"",CONCATENATE(E401,", ")))))</f>
        <v/>
      </c>
      <c r="R401" s="196">
        <f t="shared" si="128"/>
        <v>0</v>
      </c>
      <c r="S401" s="1">
        <f t="shared" si="137"/>
        <v>-1</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-1</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4">
        <f t="shared" si="125"/>
        <v>0</v>
      </c>
      <c r="B402" s="64">
        <f t="shared" si="123"/>
        <v>0</v>
      </c>
      <c r="C402" s="57">
        <f t="shared" si="136"/>
        <v>-1</v>
      </c>
      <c r="F402" s="59">
        <f>IF(C402&lt;C$6,0,VLOOKUP(C402,index!$A:$M,3,0))</f>
        <v>0</v>
      </c>
      <c r="G402" s="57" t="str">
        <f t="shared" si="126"/>
        <v/>
      </c>
      <c r="H402" s="58" t="str">
        <f>IF(G402="I",$K402,IF(G402="II",$K402-SUM(H$8:H401),IF(G402="III",$K402-SUM(H$8:H401),IF(G402="IV",$K402-SUM(H$8:H401),IF(G402="V",1-SUM(H$8:H401)," ")))))</f>
        <v xml:space="preserve"> </v>
      </c>
      <c r="I402" s="66" t="str">
        <f t="shared" si="127"/>
        <v/>
      </c>
      <c r="L402" s="62" t="str">
        <f t="shared" si="124"/>
        <v xml:space="preserve"> </v>
      </c>
      <c r="P402" s="58" t="str">
        <f>IF(O402="Plus",$K402,IF(O402="Basis",$K402-SUM(P$8:P401),IF(O402="Breedte",$K402-SUM(P$8:P401),IF(O401="Breedte",1-SUM(P$8:P401)," "))))</f>
        <v xml:space="preserve"> </v>
      </c>
      <c r="Q402" s="56" t="str">
        <f t="shared" si="139"/>
        <v/>
      </c>
      <c r="R402" s="196">
        <f t="shared" si="128"/>
        <v>0</v>
      </c>
      <c r="S402" s="1">
        <f t="shared" si="137"/>
        <v>-1</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-1</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4">
        <f t="shared" si="125"/>
        <v>0</v>
      </c>
      <c r="B403" s="64">
        <f t="shared" si="123"/>
        <v>0</v>
      </c>
      <c r="C403" s="57">
        <f t="shared" si="136"/>
        <v>-1</v>
      </c>
      <c r="F403" s="59">
        <f>IF(C403&lt;C$6,0,VLOOKUP(C403,index!$A:$M,3,0))</f>
        <v>0</v>
      </c>
      <c r="G403" s="57" t="str">
        <f t="shared" si="126"/>
        <v/>
      </c>
      <c r="H403" s="58" t="str">
        <f>IF(G403="I",$K403,IF(G403="II",$K403-SUM(H$8:H402),IF(G403="III",$K403-SUM(H$8:H402),IF(G403="IV",$K403-SUM(H$8:H402),IF(G403="V",1-SUM(H$8:H402)," ")))))</f>
        <v xml:space="preserve"> </v>
      </c>
      <c r="I403" s="66" t="str">
        <f t="shared" si="127"/>
        <v/>
      </c>
      <c r="L403" s="62" t="str">
        <f t="shared" si="124"/>
        <v xml:space="preserve"> </v>
      </c>
      <c r="P403" s="58" t="str">
        <f>IF(O403="Plus",$K403,IF(O403="Basis",$K403-SUM(P$8:P402),IF(O403="Breedte",$K403-SUM(P$8:P402),IF(O402="Breedte",1-SUM(P$8:P402)," "))))</f>
        <v xml:space="preserve"> </v>
      </c>
      <c r="Q403" s="56" t="str">
        <f t="shared" si="139"/>
        <v/>
      </c>
      <c r="R403" s="196">
        <f t="shared" si="128"/>
        <v>0</v>
      </c>
      <c r="S403" s="1">
        <f t="shared" si="137"/>
        <v>-1</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-1</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4">
        <f t="shared" si="125"/>
        <v>0</v>
      </c>
      <c r="B404" s="64">
        <f t="shared" si="123"/>
        <v>0</v>
      </c>
      <c r="C404" s="57">
        <f t="shared" si="136"/>
        <v>-1</v>
      </c>
      <c r="F404" s="59">
        <f>IF(C404&lt;C$6,0,VLOOKUP(C404,index!$A:$M,3,0))</f>
        <v>0</v>
      </c>
      <c r="G404" s="57" t="str">
        <f t="shared" si="126"/>
        <v/>
      </c>
      <c r="H404" s="58" t="str">
        <f>IF(G404="I",$K404,IF(G404="II",$K404-SUM(H$8:H403),IF(G404="III",$K404-SUM(H$8:H403),IF(G404="IV",$K404-SUM(H$8:H403),IF(G404="V",1-SUM(H$8:H403)," ")))))</f>
        <v xml:space="preserve"> </v>
      </c>
      <c r="I404" s="66" t="str">
        <f t="shared" si="127"/>
        <v/>
      </c>
      <c r="L404" s="62" t="str">
        <f t="shared" si="124"/>
        <v xml:space="preserve"> </v>
      </c>
      <c r="P404" s="58" t="str">
        <f>IF(O404="Plus",$K404,IF(O404="Basis",$K404-SUM(P$8:P403),IF(O404="Breedte",$K404-SUM(P$8:P403),IF(O403="Breedte",1-SUM(P$8:P403)," "))))</f>
        <v xml:space="preserve"> </v>
      </c>
      <c r="Q404" s="56" t="str">
        <f t="shared" si="139"/>
        <v/>
      </c>
      <c r="R404" s="196">
        <f t="shared" si="128"/>
        <v>0</v>
      </c>
      <c r="S404" s="1">
        <f t="shared" si="137"/>
        <v>-1</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-1</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4">
        <f t="shared" si="125"/>
        <v>0</v>
      </c>
      <c r="B405" s="64">
        <f t="shared" si="123"/>
        <v>0</v>
      </c>
      <c r="C405" s="57">
        <f t="shared" si="136"/>
        <v>-1</v>
      </c>
      <c r="F405" s="59">
        <f>IF(C405&lt;C$6,0,VLOOKUP(C405,index!$A:$M,3,0))</f>
        <v>0</v>
      </c>
      <c r="G405" s="57" t="str">
        <f t="shared" si="126"/>
        <v/>
      </c>
      <c r="H405" s="58" t="str">
        <f>IF(G405="I",$K405,IF(G405="II",$K405-SUM(H$8:H404),IF(G405="III",$K405-SUM(H$8:H404),IF(G405="IV",$K405-SUM(H$8:H404),IF(G405="V",1-SUM(H$8:H404)," ")))))</f>
        <v xml:space="preserve"> </v>
      </c>
      <c r="I405" s="66" t="str">
        <f t="shared" si="127"/>
        <v/>
      </c>
      <c r="L405" s="62" t="str">
        <f t="shared" si="124"/>
        <v xml:space="preserve"> </v>
      </c>
      <c r="P405" s="58" t="str">
        <f>IF(O405="Plus",$K405,IF(O405="Basis",$K405-SUM(P$8:P404),IF(O405="Breedte",$K405-SUM(P$8:P404),IF(O404="Breedte",1-SUM(P$8:P404)," "))))</f>
        <v xml:space="preserve"> </v>
      </c>
      <c r="Q405" s="56" t="str">
        <f t="shared" si="139"/>
        <v/>
      </c>
      <c r="R405" s="196">
        <f t="shared" si="128"/>
        <v>0</v>
      </c>
      <c r="S405" s="1">
        <f t="shared" si="137"/>
        <v>-1</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-1</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4">
        <f t="shared" si="125"/>
        <v>0</v>
      </c>
      <c r="B406" s="64">
        <f t="shared" si="123"/>
        <v>0</v>
      </c>
      <c r="C406" s="57">
        <f t="shared" si="136"/>
        <v>-1</v>
      </c>
      <c r="F406" s="59">
        <f>IF(C406&lt;C$6,0,VLOOKUP(C406,index!$A:$M,3,0))</f>
        <v>0</v>
      </c>
      <c r="G406" s="57" t="str">
        <f t="shared" si="126"/>
        <v/>
      </c>
      <c r="H406" s="58" t="str">
        <f>IF(G406="I",$K406,IF(G406="II",$K406-SUM(H$8:H405),IF(G406="III",$K406-SUM(H$8:H405),IF(G406="IV",$K406-SUM(H$8:H405),IF(G406="V",1-SUM(H$8:H405)," ")))))</f>
        <v xml:space="preserve"> </v>
      </c>
      <c r="I406" s="66" t="str">
        <f t="shared" si="127"/>
        <v/>
      </c>
      <c r="L406" s="62" t="str">
        <f t="shared" si="124"/>
        <v xml:space="preserve"> </v>
      </c>
      <c r="P406" s="58" t="str">
        <f>IF(O406="Plus",$K406,IF(O406="Basis",$K406-SUM(P$8:P405),IF(O406="Breedte",$K406-SUM(P$8:P405),IF(O405="Breedte",1-SUM(P$8:P405)," "))))</f>
        <v xml:space="preserve"> </v>
      </c>
      <c r="Q406" s="56" t="str">
        <f t="shared" si="139"/>
        <v/>
      </c>
      <c r="R406" s="196">
        <f t="shared" si="128"/>
        <v>0</v>
      </c>
      <c r="S406" s="1">
        <f t="shared" si="137"/>
        <v>-1</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-1</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4">
        <f t="shared" si="125"/>
        <v>0</v>
      </c>
      <c r="B407" s="64">
        <f t="shared" si="123"/>
        <v>0</v>
      </c>
      <c r="C407" s="57">
        <f t="shared" si="136"/>
        <v>-1</v>
      </c>
      <c r="F407" s="59">
        <f>IF(C407&lt;C$6,0,VLOOKUP(C407,index!$A:$M,3,0))</f>
        <v>0</v>
      </c>
      <c r="G407" s="57" t="str">
        <f t="shared" si="126"/>
        <v/>
      </c>
      <c r="H407" s="58" t="str">
        <f>IF(G407="I",$K407,IF(G407="II",$K407-SUM(H$8:H406),IF(G407="III",$K407-SUM(H$8:H406),IF(G407="IV",$K407-SUM(H$8:H406),IF(G407="V",1-SUM(H$8:H406)," ")))))</f>
        <v xml:space="preserve"> </v>
      </c>
      <c r="I407" s="66" t="str">
        <f t="shared" si="127"/>
        <v/>
      </c>
      <c r="L407" s="62" t="str">
        <f t="shared" si="124"/>
        <v xml:space="preserve"> </v>
      </c>
      <c r="P407" s="58" t="str">
        <f>IF(O407="Plus",$K407,IF(O407="Basis",$K407-SUM(P$8:P406),IF(O407="Breedte",$K407-SUM(P$8:P406),IF(O406="Breedte",1-SUM(P$8:P406)," "))))</f>
        <v xml:space="preserve"> </v>
      </c>
      <c r="Q407" s="56" t="str">
        <f t="shared" si="139"/>
        <v/>
      </c>
      <c r="R407" s="196">
        <f t="shared" si="128"/>
        <v>0</v>
      </c>
      <c r="S407" s="1">
        <f t="shared" si="137"/>
        <v>-1</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-1</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4">
        <f t="shared" si="125"/>
        <v>0</v>
      </c>
      <c r="B408" s="64">
        <f t="shared" si="123"/>
        <v>0</v>
      </c>
      <c r="C408" s="57">
        <f t="shared" si="136"/>
        <v>-1</v>
      </c>
      <c r="F408" s="59">
        <f>IF(C408&lt;C$6,0,VLOOKUP(C408,index!$A:$M,3,0))</f>
        <v>0</v>
      </c>
      <c r="G408" s="57" t="str">
        <f t="shared" si="126"/>
        <v/>
      </c>
      <c r="H408" s="58" t="str">
        <f>IF(G408="I",$K408,IF(G408="II",$K408-SUM(H$8:H407),IF(G408="III",$K408-SUM(H$8:H407),IF(G408="IV",$K408-SUM(H$8:H407),IF(G408="V",1-SUM(H$8:H407)," ")))))</f>
        <v xml:space="preserve"> </v>
      </c>
      <c r="I408" s="66" t="str">
        <f t="shared" si="127"/>
        <v/>
      </c>
      <c r="L408" s="62" t="str">
        <f t="shared" si="124"/>
        <v xml:space="preserve"> </v>
      </c>
      <c r="P408" s="58" t="str">
        <f>IF(O408="Plus",$K408,IF(O408="Basis",$K408-SUM(P$8:P407),IF(O408="Breedte",$K408-SUM(P$8:P407),IF(O407="Breedte",1-SUM(P$8:P407)," "))))</f>
        <v xml:space="preserve"> </v>
      </c>
      <c r="Q408" s="56" t="str">
        <f t="shared" si="139"/>
        <v/>
      </c>
      <c r="R408" s="196">
        <f t="shared" si="128"/>
        <v>0</v>
      </c>
      <c r="S408" s="1">
        <f t="shared" si="137"/>
        <v>-1</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-1</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4">
        <f t="shared" si="125"/>
        <v>0</v>
      </c>
      <c r="B409" s="64">
        <f t="shared" si="123"/>
        <v>0</v>
      </c>
      <c r="C409" s="57">
        <f t="shared" si="136"/>
        <v>-1</v>
      </c>
      <c r="F409" s="59">
        <f>IF(C409&lt;C$6,0,VLOOKUP(C409,index!$A:$M,3,0))</f>
        <v>0</v>
      </c>
      <c r="G409" s="57" t="str">
        <f t="shared" si="126"/>
        <v/>
      </c>
      <c r="H409" s="58" t="str">
        <f>IF(G409="I",$K409,IF(G409="II",$K409-SUM(H$8:H408),IF(G409="III",$K409-SUM(H$8:H408),IF(G409="IV",$K409-SUM(H$8:H408),IF(G409="V",1-SUM(H$8:H408)," ")))))</f>
        <v xml:space="preserve"> </v>
      </c>
      <c r="I409" s="66" t="str">
        <f t="shared" si="127"/>
        <v/>
      </c>
      <c r="L409" s="62" t="str">
        <f t="shared" si="124"/>
        <v xml:space="preserve"> </v>
      </c>
      <c r="P409" s="58" t="str">
        <f>IF(O409="Plus",$K409,IF(O409="Basis",$K409-SUM(P$8:P408),IF(O409="Breedte",$K409-SUM(P$8:P408),IF(O408="Breedte",1-SUM(P$8:P408)," "))))</f>
        <v xml:space="preserve"> </v>
      </c>
      <c r="Q409" s="56" t="str">
        <f t="shared" si="139"/>
        <v/>
      </c>
      <c r="R409" s="196">
        <f t="shared" si="128"/>
        <v>0</v>
      </c>
      <c r="S409" s="1">
        <f t="shared" si="137"/>
        <v>-1</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-1</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4">
        <f t="shared" si="125"/>
        <v>0</v>
      </c>
      <c r="B410" s="64">
        <f t="shared" si="123"/>
        <v>0</v>
      </c>
      <c r="C410" s="57">
        <f t="shared" si="136"/>
        <v>-1</v>
      </c>
      <c r="F410" s="59">
        <f>IF(C410&lt;C$6,0,VLOOKUP(C410,index!$A:$M,3,0))</f>
        <v>0</v>
      </c>
      <c r="G410" s="57" t="str">
        <f t="shared" si="126"/>
        <v/>
      </c>
      <c r="H410" s="58" t="str">
        <f>IF(G410="I",$K410,IF(G410="II",$K410-SUM(H$8:H409),IF(G410="III",$K410-SUM(H$8:H409),IF(G410="IV",$K410-SUM(H$8:H409),IF(G410="V",1-SUM(H$8:H409)," ")))))</f>
        <v xml:space="preserve"> </v>
      </c>
      <c r="I410" s="66" t="str">
        <f t="shared" si="127"/>
        <v/>
      </c>
      <c r="L410" s="62" t="str">
        <f t="shared" si="124"/>
        <v xml:space="preserve"> </v>
      </c>
      <c r="P410" s="58" t="str">
        <f>IF(O410="Plus",$K410,IF(O410="Basis",$K410-SUM(P$8:P409),IF(O410="Breedte",$K410-SUM(P$8:P409),IF(O409="Breedte",1-SUM(P$8:P409)," "))))</f>
        <v xml:space="preserve"> </v>
      </c>
      <c r="Q410" s="56" t="str">
        <f t="shared" si="139"/>
        <v/>
      </c>
      <c r="R410" s="196">
        <f t="shared" si="128"/>
        <v>0</v>
      </c>
      <c r="S410" s="1">
        <f t="shared" si="137"/>
        <v>-1</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-1</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4">
        <f t="shared" si="125"/>
        <v>0</v>
      </c>
      <c r="B411" s="64">
        <f t="shared" si="123"/>
        <v>0</v>
      </c>
      <c r="C411" s="57">
        <f t="shared" si="136"/>
        <v>-1</v>
      </c>
      <c r="F411" s="59">
        <f>IF(C411&lt;C$6,0,VLOOKUP(C411,index!$A:$M,3,0))</f>
        <v>0</v>
      </c>
      <c r="G411" s="57" t="str">
        <f t="shared" si="126"/>
        <v/>
      </c>
      <c r="H411" s="58" t="str">
        <f>IF(G411="I",$K411,IF(G411="II",$K411-SUM(H$8:H410),IF(G411="III",$K411-SUM(H$8:H410),IF(G411="IV",$K411-SUM(H$8:H410),IF(G411="V",1-SUM(H$8:H410)," ")))))</f>
        <v xml:space="preserve"> </v>
      </c>
      <c r="I411" s="66" t="str">
        <f t="shared" si="127"/>
        <v/>
      </c>
      <c r="L411" s="62" t="str">
        <f t="shared" si="124"/>
        <v xml:space="preserve"> </v>
      </c>
      <c r="P411" s="58" t="str">
        <f>IF(O411="Plus",$K411,IF(O411="Basis",$K411-SUM(P$8:P410),IF(O411="Breedte",$K411-SUM(P$8:P410),IF(O410="Breedte",1-SUM(P$8:P410)," "))))</f>
        <v xml:space="preserve"> </v>
      </c>
      <c r="Q411" s="56" t="str">
        <f t="shared" si="139"/>
        <v/>
      </c>
      <c r="R411" s="196">
        <f t="shared" si="128"/>
        <v>0</v>
      </c>
      <c r="S411" s="1">
        <f t="shared" si="137"/>
        <v>-1</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-1</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4">
        <f t="shared" si="125"/>
        <v>0</v>
      </c>
      <c r="B412" s="64">
        <f t="shared" si="123"/>
        <v>0</v>
      </c>
      <c r="C412" s="57">
        <f t="shared" si="136"/>
        <v>-1</v>
      </c>
      <c r="F412" s="59">
        <f>IF(C412&lt;C$6,0,VLOOKUP(C412,index!$A:$M,3,0))</f>
        <v>0</v>
      </c>
      <c r="G412" s="57" t="str">
        <f t="shared" si="126"/>
        <v/>
      </c>
      <c r="H412" s="58" t="str">
        <f>IF(G412="I",$K412,IF(G412="II",$K412-SUM(H$8:H411),IF(G412="III",$K412-SUM(H$8:H411),IF(G412="IV",$K412-SUM(H$8:H411),IF(G412="V",1-SUM(H$8:H411)," ")))))</f>
        <v xml:space="preserve"> </v>
      </c>
      <c r="I412" s="66" t="str">
        <f t="shared" si="127"/>
        <v/>
      </c>
      <c r="L412" s="62" t="str">
        <f t="shared" si="124"/>
        <v xml:space="preserve"> </v>
      </c>
      <c r="P412" s="58" t="str">
        <f>IF(O412="Plus",$K412,IF(O412="Basis",$K412-SUM(P$8:P411),IF(O412="Breedte",$K412-SUM(P$8:P411),IF(O411="Breedte",1-SUM(P$8:P411)," "))))</f>
        <v xml:space="preserve"> </v>
      </c>
      <c r="Q412" s="56" t="str">
        <f t="shared" si="139"/>
        <v/>
      </c>
      <c r="R412" s="196">
        <f t="shared" si="128"/>
        <v>0</v>
      </c>
      <c r="S412" s="1">
        <f t="shared" si="137"/>
        <v>-1</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-1</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4">
        <f t="shared" si="125"/>
        <v>0</v>
      </c>
      <c r="B413" s="64">
        <f t="shared" si="123"/>
        <v>0</v>
      </c>
      <c r="C413" s="57">
        <f t="shared" si="136"/>
        <v>-1</v>
      </c>
      <c r="F413" s="59">
        <f>IF(C413&lt;C$6,0,VLOOKUP(C413,index!$A:$M,3,0))</f>
        <v>0</v>
      </c>
      <c r="G413" s="57" t="str">
        <f t="shared" si="126"/>
        <v/>
      </c>
      <c r="H413" s="58" t="str">
        <f>IF(G413="I",$K413,IF(G413="II",$K413-SUM(H$8:H412),IF(G413="III",$K413-SUM(H$8:H412),IF(G413="IV",$K413-SUM(H$8:H412),IF(G413="V",1-SUM(H$8:H412)," ")))))</f>
        <v xml:space="preserve"> </v>
      </c>
      <c r="I413" s="66" t="str">
        <f t="shared" si="127"/>
        <v/>
      </c>
      <c r="L413" s="62" t="str">
        <f t="shared" si="124"/>
        <v xml:space="preserve"> </v>
      </c>
      <c r="P413" s="58" t="str">
        <f>IF(O413="Plus",$K413,IF(O413="Basis",$K413-SUM(P$8:P412),IF(O413="Breedte",$K413-SUM(P$8:P412),IF(O412="Breedte",1-SUM(P$8:P412)," "))))</f>
        <v xml:space="preserve"> </v>
      </c>
      <c r="Q413" s="56" t="str">
        <f t="shared" si="139"/>
        <v/>
      </c>
      <c r="R413" s="196">
        <f t="shared" si="128"/>
        <v>0</v>
      </c>
      <c r="S413" s="1">
        <f t="shared" si="137"/>
        <v>-1</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-1</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4">
        <f t="shared" si="125"/>
        <v>0</v>
      </c>
      <c r="B414" s="64">
        <f t="shared" si="123"/>
        <v>0</v>
      </c>
      <c r="C414" s="57">
        <f t="shared" si="136"/>
        <v>-1</v>
      </c>
      <c r="F414" s="59">
        <f>IF(C414&lt;C$6,0,VLOOKUP(C414,index!$A:$M,3,0))</f>
        <v>0</v>
      </c>
      <c r="G414" s="57" t="str">
        <f t="shared" si="126"/>
        <v/>
      </c>
      <c r="H414" s="58" t="str">
        <f>IF(G414="I",$K414,IF(G414="II",$K414-SUM(H$8:H413),IF(G414="III",$K414-SUM(H$8:H413),IF(G414="IV",$K414-SUM(H$8:H413),IF(G414="V",1-SUM(H$8:H413)," ")))))</f>
        <v xml:space="preserve"> </v>
      </c>
      <c r="I414" s="66" t="str">
        <f t="shared" si="127"/>
        <v/>
      </c>
      <c r="L414" s="62" t="str">
        <f t="shared" si="124"/>
        <v xml:space="preserve"> </v>
      </c>
      <c r="P414" s="58" t="str">
        <f>IF(O414="Plus",$K414,IF(O414="Basis",$K414-SUM(P$8:P413),IF(O414="Breedte",$K414-SUM(P$8:P413),IF(O413="Breedte",1-SUM(P$8:P413)," "))))</f>
        <v xml:space="preserve"> </v>
      </c>
      <c r="Q414" s="56" t="str">
        <f t="shared" si="139"/>
        <v/>
      </c>
      <c r="R414" s="196">
        <f t="shared" si="128"/>
        <v>0</v>
      </c>
      <c r="S414" s="1">
        <f t="shared" si="137"/>
        <v>-1</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-1</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4">
        <f t="shared" si="125"/>
        <v>0</v>
      </c>
      <c r="B415" s="64">
        <f t="shared" si="123"/>
        <v>0</v>
      </c>
      <c r="C415" s="57">
        <f t="shared" si="136"/>
        <v>-1</v>
      </c>
      <c r="F415" s="59">
        <f>IF(C415&lt;C$6,0,VLOOKUP(C415,index!$A:$M,3,0))</f>
        <v>0</v>
      </c>
      <c r="G415" s="57" t="str">
        <f t="shared" si="126"/>
        <v/>
      </c>
      <c r="H415" s="58" t="str">
        <f>IF(G415="I",$K415,IF(G415="II",$K415-SUM(H$8:H414),IF(G415="III",$K415-SUM(H$8:H414),IF(G415="IV",$K415-SUM(H$8:H414),IF(G415="V",1-SUM(H$8:H414)," ")))))</f>
        <v xml:space="preserve"> </v>
      </c>
      <c r="I415" s="66" t="str">
        <f t="shared" si="127"/>
        <v/>
      </c>
      <c r="L415" s="62" t="str">
        <f t="shared" si="124"/>
        <v xml:space="preserve"> </v>
      </c>
      <c r="P415" s="58" t="str">
        <f>IF(O415="Plus",$K415,IF(O415="Basis",$K415-SUM(P$8:P414),IF(O415="Breedte",$K415-SUM(P$8:P414),IF(O414="Breedte",1-SUM(P$8:P414)," "))))</f>
        <v xml:space="preserve"> </v>
      </c>
      <c r="Q415" s="56" t="str">
        <f t="shared" si="139"/>
        <v/>
      </c>
      <c r="R415" s="196">
        <f t="shared" si="128"/>
        <v>0</v>
      </c>
      <c r="S415" s="1">
        <f t="shared" si="137"/>
        <v>-1</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-1</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4">
        <f t="shared" si="125"/>
        <v>0</v>
      </c>
      <c r="B416" s="64">
        <f t="shared" si="123"/>
        <v>0</v>
      </c>
      <c r="C416" s="57">
        <f t="shared" si="136"/>
        <v>-1</v>
      </c>
      <c r="F416" s="59">
        <f>IF(C416&lt;C$6,0,VLOOKUP(C416,index!$A:$M,3,0))</f>
        <v>0</v>
      </c>
      <c r="G416" s="57" t="str">
        <f t="shared" si="126"/>
        <v/>
      </c>
      <c r="H416" s="58" t="str">
        <f>IF(G416="I",$K416,IF(G416="II",$K416-SUM(H$8:H415),IF(G416="III",$K416-SUM(H$8:H415),IF(G416="IV",$K416-SUM(H$8:H415),IF(G416="V",1-SUM(H$8:H415)," ")))))</f>
        <v xml:space="preserve"> </v>
      </c>
      <c r="I416" s="66" t="str">
        <f t="shared" si="127"/>
        <v/>
      </c>
      <c r="L416" s="62" t="str">
        <f t="shared" si="124"/>
        <v xml:space="preserve"> </v>
      </c>
      <c r="P416" s="58" t="str">
        <f>IF(O416="Plus",$K416,IF(O416="Basis",$K416-SUM(P$8:P415),IF(O416="Breedte",$K416-SUM(P$8:P415),IF(O415="Breedte",1-SUM(P$8:P415)," "))))</f>
        <v xml:space="preserve"> </v>
      </c>
      <c r="Q416" s="56" t="str">
        <f t="shared" si="139"/>
        <v/>
      </c>
      <c r="R416" s="196">
        <f t="shared" si="128"/>
        <v>0</v>
      </c>
      <c r="S416" s="1">
        <f t="shared" si="137"/>
        <v>-1</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-1</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4">
        <f t="shared" si="125"/>
        <v>0</v>
      </c>
      <c r="B417" s="64">
        <f t="shared" si="123"/>
        <v>0</v>
      </c>
      <c r="C417" s="57">
        <f t="shared" si="136"/>
        <v>-1</v>
      </c>
      <c r="F417" s="59">
        <f>IF(C417&lt;C$6,0,VLOOKUP(C417,index!$A:$M,3,0))</f>
        <v>0</v>
      </c>
      <c r="G417" s="57" t="str">
        <f t="shared" si="126"/>
        <v/>
      </c>
      <c r="H417" s="58" t="str">
        <f>IF(G417="I",$K417,IF(G417="II",$K417-SUM(H$8:H416),IF(G417="III",$K417-SUM(H$8:H416),IF(G417="IV",$K417-SUM(H$8:H416),IF(G417="V",1-SUM(H$8:H416)," ")))))</f>
        <v xml:space="preserve"> </v>
      </c>
      <c r="I417" s="66" t="str">
        <f t="shared" si="127"/>
        <v/>
      </c>
      <c r="L417" s="62" t="str">
        <f t="shared" si="124"/>
        <v xml:space="preserve"> </v>
      </c>
      <c r="P417" s="58" t="str">
        <f>IF(O417="Plus",$K417,IF(O417="Basis",$K417-SUM(P$8:P416),IF(O417="Breedte",$K417-SUM(P$8:P416),IF(O416="Breedte",1-SUM(P$8:P416)," "))))</f>
        <v xml:space="preserve"> </v>
      </c>
      <c r="Q417" s="56" t="str">
        <f t="shared" si="139"/>
        <v/>
      </c>
      <c r="R417" s="196">
        <f t="shared" si="128"/>
        <v>0</v>
      </c>
      <c r="S417" s="1">
        <f t="shared" si="137"/>
        <v>-1</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-1</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4">
        <f t="shared" si="125"/>
        <v>0</v>
      </c>
      <c r="B418" s="64">
        <f t="shared" si="123"/>
        <v>0</v>
      </c>
      <c r="C418" s="57">
        <f t="shared" si="136"/>
        <v>-1</v>
      </c>
      <c r="F418" s="59">
        <f>IF(C418&lt;C$6,0,VLOOKUP(C418,index!$A:$M,3,0))</f>
        <v>0</v>
      </c>
      <c r="G418" s="57" t="str">
        <f t="shared" si="126"/>
        <v/>
      </c>
      <c r="H418" s="58" t="str">
        <f>IF(G418="I",$K418,IF(G418="II",$K418-SUM(H$8:H417),IF(G418="III",$K418-SUM(H$8:H417),IF(G418="IV",$K418-SUM(H$8:H417),IF(G418="V",1-SUM(H$8:H417)," ")))))</f>
        <v xml:space="preserve"> </v>
      </c>
      <c r="I418" s="66" t="str">
        <f t="shared" si="127"/>
        <v/>
      </c>
      <c r="L418" s="62" t="str">
        <f t="shared" si="124"/>
        <v xml:space="preserve"> </v>
      </c>
      <c r="P418" s="58" t="str">
        <f>IF(O418="Plus",$K418,IF(O418="Basis",$K418-SUM(P$8:P417),IF(O418="Breedte",$K418-SUM(P$8:P417),IF(O417="Breedte",1-SUM(P$8:P417)," "))))</f>
        <v xml:space="preserve"> </v>
      </c>
      <c r="Q418" s="56" t="str">
        <f t="shared" si="139"/>
        <v/>
      </c>
      <c r="R418" s="196">
        <f t="shared" si="128"/>
        <v>0</v>
      </c>
      <c r="S418" s="1">
        <f t="shared" si="137"/>
        <v>-1</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-1</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4">
        <f t="shared" si="125"/>
        <v>0</v>
      </c>
      <c r="B419" s="64">
        <f t="shared" si="123"/>
        <v>0</v>
      </c>
      <c r="C419" s="57">
        <f t="shared" si="136"/>
        <v>-1</v>
      </c>
      <c r="F419" s="59">
        <f>IF(C419&lt;C$6,0,VLOOKUP(C419,index!$A:$M,3,0))</f>
        <v>0</v>
      </c>
      <c r="G419" s="57" t="str">
        <f t="shared" si="126"/>
        <v/>
      </c>
      <c r="H419" s="58" t="str">
        <f>IF(G419="I",$K419,IF(G419="II",$K419-SUM(H$8:H418),IF(G419="III",$K419-SUM(H$8:H418),IF(G419="IV",$K419-SUM(H$8:H418),IF(G419="V",1-SUM(H$8:H418)," ")))))</f>
        <v xml:space="preserve"> </v>
      </c>
      <c r="I419" s="66" t="str">
        <f t="shared" si="127"/>
        <v/>
      </c>
      <c r="L419" s="62" t="str">
        <f t="shared" si="124"/>
        <v xml:space="preserve"> </v>
      </c>
      <c r="P419" s="58" t="str">
        <f>IF(O419="Plus",$K419,IF(O419="Basis",$K419-SUM(P$8:P418),IF(O419="Breedte",$K419-SUM(P$8:P418),IF(O418="Breedte",1-SUM(P$8:P418)," "))))</f>
        <v xml:space="preserve"> </v>
      </c>
      <c r="Q419" s="56" t="str">
        <f t="shared" si="139"/>
        <v/>
      </c>
      <c r="R419" s="196">
        <f t="shared" si="128"/>
        <v>0</v>
      </c>
      <c r="S419" s="1">
        <f t="shared" si="137"/>
        <v>-1</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-1</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4">
        <f t="shared" si="125"/>
        <v>0</v>
      </c>
      <c r="B420" s="64">
        <f t="shared" si="123"/>
        <v>0</v>
      </c>
      <c r="C420" s="57">
        <f t="shared" si="136"/>
        <v>-1</v>
      </c>
      <c r="F420" s="59">
        <f>IF(C420&lt;C$6,0,VLOOKUP(C420,index!$A:$M,3,0))</f>
        <v>0</v>
      </c>
      <c r="G420" s="57" t="str">
        <f t="shared" si="126"/>
        <v/>
      </c>
      <c r="H420" s="58" t="str">
        <f>IF(G420="I",$K420,IF(G420="II",$K420-SUM(H$8:H419),IF(G420="III",$K420-SUM(H$8:H419),IF(G420="IV",$K420-SUM(H$8:H419),IF(G420="V",1-SUM(H$8:H419)," ")))))</f>
        <v xml:space="preserve"> </v>
      </c>
      <c r="I420" s="66" t="str">
        <f t="shared" si="127"/>
        <v/>
      </c>
      <c r="L420" s="62" t="str">
        <f t="shared" si="124"/>
        <v xml:space="preserve"> </v>
      </c>
      <c r="P420" s="58" t="str">
        <f>IF(O420="Plus",$K420,IF(O420="Basis",$K420-SUM(P$8:P419),IF(O420="Breedte",$K420-SUM(P$8:P419),IF(O419="Breedte",1-SUM(P$8:P419)," "))))</f>
        <v xml:space="preserve"> </v>
      </c>
      <c r="Q420" s="56" t="str">
        <f t="shared" si="139"/>
        <v/>
      </c>
      <c r="R420" s="196">
        <f t="shared" si="128"/>
        <v>0</v>
      </c>
      <c r="S420" s="1">
        <f t="shared" si="137"/>
        <v>-1</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-1</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4">
        <f t="shared" si="125"/>
        <v>0</v>
      </c>
      <c r="B421" s="64">
        <f t="shared" si="123"/>
        <v>0</v>
      </c>
      <c r="C421" s="57">
        <f t="shared" si="136"/>
        <v>-1</v>
      </c>
      <c r="F421" s="59">
        <f>IF(C421&lt;C$6,0,VLOOKUP(C421,index!$A:$M,3,0))</f>
        <v>0</v>
      </c>
      <c r="G421" s="57" t="str">
        <f t="shared" si="126"/>
        <v/>
      </c>
      <c r="H421" s="58" t="str">
        <f>IF(G421="I",$K421,IF(G421="II",$K421-SUM(H$8:H420),IF(G421="III",$K421-SUM(H$8:H420),IF(G421="IV",$K421-SUM(H$8:H420),IF(G421="V",1-SUM(H$8:H420)," ")))))</f>
        <v xml:space="preserve"> </v>
      </c>
      <c r="I421" s="66" t="str">
        <f t="shared" si="127"/>
        <v/>
      </c>
      <c r="L421" s="62" t="str">
        <f t="shared" si="124"/>
        <v xml:space="preserve"> </v>
      </c>
      <c r="P421" s="58" t="str">
        <f>IF(O421="Plus",$K421,IF(O421="Basis",$K421-SUM(P$8:P420),IF(O421="Breedte",$K421-SUM(P$8:P420),IF(O420="Breedte",1-SUM(P$8:P420)," "))))</f>
        <v xml:space="preserve"> </v>
      </c>
      <c r="Q421" s="56" t="str">
        <f t="shared" si="139"/>
        <v/>
      </c>
      <c r="R421" s="196">
        <f t="shared" si="128"/>
        <v>0</v>
      </c>
      <c r="S421" s="1">
        <f t="shared" si="137"/>
        <v>-1</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-1</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4">
        <f t="shared" si="125"/>
        <v>0</v>
      </c>
      <c r="B422" s="64">
        <f t="shared" si="123"/>
        <v>0</v>
      </c>
      <c r="C422" s="57">
        <f t="shared" si="136"/>
        <v>-1</v>
      </c>
      <c r="F422" s="59">
        <f>IF(C422&lt;C$6,0,VLOOKUP(C422,index!$A:$M,3,0))</f>
        <v>0</v>
      </c>
      <c r="G422" s="57" t="str">
        <f t="shared" si="126"/>
        <v/>
      </c>
      <c r="H422" s="58" t="str">
        <f>IF(G422="I",$K422,IF(G422="II",$K422-SUM(H$8:H421),IF(G422="III",$K422-SUM(H$8:H421),IF(G422="IV",$K422-SUM(H$8:H421),IF(G422="V",1-SUM(H$8:H421)," ")))))</f>
        <v xml:space="preserve"> </v>
      </c>
      <c r="I422" s="66" t="str">
        <f t="shared" si="127"/>
        <v/>
      </c>
      <c r="L422" s="62" t="str">
        <f t="shared" si="124"/>
        <v xml:space="preserve"> </v>
      </c>
      <c r="P422" s="58" t="str">
        <f>IF(O422="Plus",$K422,IF(O422="Basis",$K422-SUM(P$8:P421),IF(O422="Breedte",$K422-SUM(P$8:P421),IF(O421="Breedte",1-SUM(P$8:P421)," "))))</f>
        <v xml:space="preserve"> </v>
      </c>
      <c r="Q422" s="56" t="str">
        <f t="shared" si="139"/>
        <v/>
      </c>
      <c r="R422" s="196">
        <f t="shared" si="128"/>
        <v>0</v>
      </c>
      <c r="S422" s="1">
        <f t="shared" si="137"/>
        <v>-1</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-1</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4">
        <f t="shared" si="125"/>
        <v>0</v>
      </c>
      <c r="B423" s="64">
        <f t="shared" si="123"/>
        <v>0</v>
      </c>
      <c r="C423" s="57">
        <f t="shared" si="136"/>
        <v>-1</v>
      </c>
      <c r="F423" s="59">
        <f>IF(C423&lt;C$6,0,VLOOKUP(C423,index!$A:$M,3,0))</f>
        <v>0</v>
      </c>
      <c r="G423" s="57" t="str">
        <f t="shared" si="126"/>
        <v/>
      </c>
      <c r="H423" s="58" t="str">
        <f>IF(G423="I",$K423,IF(G423="II",$K423-SUM(H$8:H422),IF(G423="III",$K423-SUM(H$8:H422),IF(G423="IV",$K423-SUM(H$8:H422),IF(G423="V",1-SUM(H$8:H422)," ")))))</f>
        <v xml:space="preserve"> </v>
      </c>
      <c r="I423" s="66" t="str">
        <f t="shared" si="127"/>
        <v/>
      </c>
      <c r="L423" s="62" t="str">
        <f t="shared" si="124"/>
        <v xml:space="preserve"> </v>
      </c>
      <c r="P423" s="58" t="str">
        <f>IF(O423="Plus",$K423,IF(O423="Basis",$K423-SUM(P$8:P422),IF(O423="Breedte",$K423-SUM(P$8:P422),IF(O422="Breedte",1-SUM(P$8:P422)," "))))</f>
        <v xml:space="preserve"> </v>
      </c>
      <c r="Q423" s="56" t="str">
        <f t="shared" si="139"/>
        <v/>
      </c>
      <c r="R423" s="196">
        <f t="shared" si="128"/>
        <v>0</v>
      </c>
      <c r="S423" s="1">
        <f t="shared" si="137"/>
        <v>-1</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-1</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4">
        <f t="shared" si="125"/>
        <v>0</v>
      </c>
      <c r="B424" s="64">
        <f t="shared" si="123"/>
        <v>0</v>
      </c>
      <c r="C424" s="57">
        <f t="shared" si="136"/>
        <v>-1</v>
      </c>
      <c r="F424" s="59">
        <f>IF(C424&lt;C$6,0,VLOOKUP(C424,index!$A:$M,3,0))</f>
        <v>0</v>
      </c>
      <c r="G424" s="57" t="str">
        <f t="shared" si="126"/>
        <v/>
      </c>
      <c r="H424" s="58" t="str">
        <f>IF(G424="I",$K424,IF(G424="II",$K424-SUM(H$8:H423),IF(G424="III",$K424-SUM(H$8:H423),IF(G424="IV",$K424-SUM(H$8:H423),IF(G424="V",1-SUM(H$8:H423)," ")))))</f>
        <v xml:space="preserve"> </v>
      </c>
      <c r="I424" s="66" t="str">
        <f t="shared" si="127"/>
        <v/>
      </c>
      <c r="L424" s="62" t="str">
        <f t="shared" si="124"/>
        <v xml:space="preserve"> </v>
      </c>
      <c r="P424" s="58" t="str">
        <f>IF(O424="Plus",$K424,IF(O424="Basis",$K424-SUM(P$8:P423),IF(O424="Breedte",$K424-SUM(P$8:P423),IF(O423="Breedte",1-SUM(P$8:P423)," "))))</f>
        <v xml:space="preserve"> </v>
      </c>
      <c r="Q424" s="56" t="str">
        <f t="shared" si="139"/>
        <v/>
      </c>
      <c r="R424" s="196">
        <f t="shared" si="128"/>
        <v>0</v>
      </c>
      <c r="S424" s="1">
        <f t="shared" si="137"/>
        <v>-1</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-1</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4">
        <f t="shared" si="125"/>
        <v>0</v>
      </c>
      <c r="B425" s="64">
        <f t="shared" si="123"/>
        <v>0</v>
      </c>
      <c r="C425" s="57">
        <f t="shared" si="136"/>
        <v>-1</v>
      </c>
      <c r="F425" s="59">
        <f>IF(C425&lt;C$6,0,VLOOKUP(C425,index!$A:$M,3,0))</f>
        <v>0</v>
      </c>
      <c r="G425" s="57" t="str">
        <f t="shared" si="126"/>
        <v/>
      </c>
      <c r="H425" s="58" t="str">
        <f>IF(G425="I",$K425,IF(G425="II",$K425-SUM(H$8:H424),IF(G425="III",$K425-SUM(H$8:H424),IF(G425="IV",$K425-SUM(H$8:H424),IF(G425="V",1-SUM(H$8:H424)," ")))))</f>
        <v xml:space="preserve"> </v>
      </c>
      <c r="I425" s="66" t="str">
        <f t="shared" si="127"/>
        <v/>
      </c>
      <c r="L425" s="62" t="str">
        <f t="shared" si="124"/>
        <v xml:space="preserve"> </v>
      </c>
      <c r="P425" s="58" t="str">
        <f>IF(O425="Plus",$K425,IF(O425="Basis",$K425-SUM(P$8:P424),IF(O425="Breedte",$K425-SUM(P$8:P424),IF(O424="Breedte",1-SUM(P$8:P424)," "))))</f>
        <v xml:space="preserve"> </v>
      </c>
      <c r="Q425" s="56" t="str">
        <f t="shared" si="139"/>
        <v/>
      </c>
      <c r="R425" s="196">
        <f t="shared" si="128"/>
        <v>0</v>
      </c>
      <c r="S425" s="1">
        <f t="shared" si="137"/>
        <v>-1</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-1</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4">
        <f t="shared" si="125"/>
        <v>0</v>
      </c>
      <c r="B426" s="64">
        <f t="shared" si="123"/>
        <v>0</v>
      </c>
      <c r="C426" s="57">
        <f t="shared" si="136"/>
        <v>-1</v>
      </c>
      <c r="F426" s="59">
        <f>IF(C426&lt;C$6,0,VLOOKUP(C426,index!$A:$M,3,0))</f>
        <v>0</v>
      </c>
      <c r="G426" s="57" t="str">
        <f t="shared" si="126"/>
        <v/>
      </c>
      <c r="H426" s="58" t="str">
        <f>IF(G426="I",$K426,IF(G426="II",$K426-SUM(H$8:H425),IF(G426="III",$K426-SUM(H$8:H425),IF(G426="IV",$K426-SUM(H$8:H425),IF(G426="V",1-SUM(H$8:H425)," ")))))</f>
        <v xml:space="preserve"> </v>
      </c>
      <c r="I426" s="66" t="str">
        <f t="shared" si="127"/>
        <v/>
      </c>
      <c r="L426" s="62" t="str">
        <f t="shared" si="124"/>
        <v xml:space="preserve"> </v>
      </c>
      <c r="P426" s="58" t="str">
        <f>IF(O426="Plus",$K426,IF(O426="Basis",$K426-SUM(P$8:P425),IF(O426="Breedte",$K426-SUM(P$8:P425),IF(O425="Breedte",1-SUM(P$8:P425)," "))))</f>
        <v xml:space="preserve"> </v>
      </c>
      <c r="Q426" s="56" t="str">
        <f t="shared" si="139"/>
        <v/>
      </c>
      <c r="R426" s="196">
        <f t="shared" si="128"/>
        <v>0</v>
      </c>
      <c r="S426" s="1">
        <f t="shared" si="137"/>
        <v>-1</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-1</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4">
        <f t="shared" si="125"/>
        <v>0</v>
      </c>
      <c r="B427" s="64">
        <f t="shared" si="123"/>
        <v>0</v>
      </c>
      <c r="C427" s="57">
        <f t="shared" si="136"/>
        <v>-1</v>
      </c>
      <c r="F427" s="59">
        <f>IF(C427&lt;C$6,0,VLOOKUP(C427,index!$A:$M,3,0))</f>
        <v>0</v>
      </c>
      <c r="G427" s="57" t="str">
        <f t="shared" si="126"/>
        <v/>
      </c>
      <c r="H427" s="58" t="str">
        <f>IF(G427="I",$K427,IF(G427="II",$K427-SUM(H$8:H426),IF(G427="III",$K427-SUM(H$8:H426),IF(G427="IV",$K427-SUM(H$8:H426),IF(G427="V",1-SUM(H$8:H426)," ")))))</f>
        <v xml:space="preserve"> </v>
      </c>
      <c r="I427" s="66" t="str">
        <f t="shared" si="127"/>
        <v/>
      </c>
      <c r="L427" s="62" t="str">
        <f t="shared" si="124"/>
        <v xml:space="preserve"> </v>
      </c>
      <c r="P427" s="58" t="str">
        <f>IF(O427="Plus",$K427,IF(O427="Basis",$K427-SUM(P$8:P426),IF(O427="Breedte",$K427-SUM(P$8:P426),IF(O426="Breedte",1-SUM(P$8:P426)," "))))</f>
        <v xml:space="preserve"> </v>
      </c>
      <c r="Q427" s="56" t="str">
        <f t="shared" si="139"/>
        <v/>
      </c>
      <c r="R427" s="196">
        <f t="shared" si="128"/>
        <v>0</v>
      </c>
      <c r="S427" s="1">
        <f t="shared" si="137"/>
        <v>-1</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-1</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4">
        <f t="shared" si="125"/>
        <v>0</v>
      </c>
      <c r="B428" s="64">
        <f t="shared" si="123"/>
        <v>0</v>
      </c>
      <c r="C428" s="57">
        <f t="shared" si="136"/>
        <v>-1</v>
      </c>
      <c r="F428" s="59">
        <f>IF(C428&lt;C$6,0,VLOOKUP(C428,index!$A:$M,3,0))</f>
        <v>0</v>
      </c>
      <c r="G428" s="57" t="str">
        <f t="shared" si="126"/>
        <v/>
      </c>
      <c r="H428" s="58" t="str">
        <f>IF(G428="I",$K428,IF(G428="II",$K428-SUM(H$8:H427),IF(G428="III",$K428-SUM(H$8:H427),IF(G428="IV",$K428-SUM(H$8:H427),IF(G428="V",1-SUM(H$8:H427)," ")))))</f>
        <v xml:space="preserve"> </v>
      </c>
      <c r="I428" s="66" t="str">
        <f t="shared" si="127"/>
        <v/>
      </c>
      <c r="L428" s="62" t="str">
        <f t="shared" si="124"/>
        <v xml:space="preserve"> </v>
      </c>
      <c r="P428" s="58" t="str">
        <f>IF(O428="Plus",$K428,IF(O428="Basis",$K428-SUM(P$8:P427),IF(O428="Breedte",$K428-SUM(P$8:P427),IF(O427="Breedte",1-SUM(P$8:P427)," "))))</f>
        <v xml:space="preserve"> </v>
      </c>
      <c r="Q428" s="56" t="str">
        <f t="shared" si="139"/>
        <v/>
      </c>
      <c r="R428" s="196">
        <f t="shared" si="128"/>
        <v>0</v>
      </c>
      <c r="S428" s="1">
        <f t="shared" si="137"/>
        <v>-1</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-1</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4">
        <f t="shared" si="125"/>
        <v>0</v>
      </c>
      <c r="B429" s="64">
        <f t="shared" si="123"/>
        <v>0</v>
      </c>
      <c r="C429" s="57">
        <f t="shared" si="136"/>
        <v>-1</v>
      </c>
      <c r="F429" s="59">
        <f>IF(C429&lt;C$6,0,VLOOKUP(C429,index!$A:$M,3,0))</f>
        <v>0</v>
      </c>
      <c r="G429" s="57" t="str">
        <f t="shared" si="126"/>
        <v/>
      </c>
      <c r="H429" s="58" t="str">
        <f>IF(G429="I",$K429,IF(G429="II",$K429-SUM(H$8:H428),IF(G429="III",$K429-SUM(H$8:H428),IF(G429="IV",$K429-SUM(H$8:H428),IF(G429="V",1-SUM(H$8:H428)," ")))))</f>
        <v xml:space="preserve"> </v>
      </c>
      <c r="I429" s="66" t="str">
        <f t="shared" si="127"/>
        <v/>
      </c>
      <c r="L429" s="62" t="str">
        <f t="shared" si="124"/>
        <v xml:space="preserve"> </v>
      </c>
      <c r="P429" s="58" t="str">
        <f>IF(O429="Plus",$K429,IF(O429="Basis",$K429-SUM(P$8:P428),IF(O429="Breedte",$K429-SUM(P$8:P428),IF(O428="Breedte",1-SUM(P$8:P428)," "))))</f>
        <v xml:space="preserve"> </v>
      </c>
      <c r="Q429" s="56" t="str">
        <f t="shared" si="139"/>
        <v/>
      </c>
      <c r="R429" s="196">
        <f t="shared" si="128"/>
        <v>0</v>
      </c>
      <c r="S429" s="1">
        <f t="shared" si="137"/>
        <v>-1</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-1</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4">
        <f t="shared" si="125"/>
        <v>0</v>
      </c>
      <c r="B430" s="64">
        <f t="shared" si="123"/>
        <v>0</v>
      </c>
      <c r="C430" s="57">
        <f t="shared" si="136"/>
        <v>-1</v>
      </c>
      <c r="F430" s="59">
        <f>IF(C430&lt;C$6,0,VLOOKUP(C430,index!$A:$M,3,0))</f>
        <v>0</v>
      </c>
      <c r="G430" s="57" t="str">
        <f t="shared" si="126"/>
        <v/>
      </c>
      <c r="H430" s="58" t="str">
        <f>IF(G430="I",$K430,IF(G430="II",$K430-SUM(H$8:H429),IF(G430="III",$K430-SUM(H$8:H429),IF(G430="IV",$K430-SUM(H$8:H429),IF(G430="V",1-SUM(H$8:H429)," ")))))</f>
        <v xml:space="preserve"> </v>
      </c>
      <c r="I430" s="66" t="str">
        <f t="shared" si="127"/>
        <v/>
      </c>
      <c r="L430" s="62" t="str">
        <f t="shared" si="124"/>
        <v xml:space="preserve"> </v>
      </c>
      <c r="P430" s="58" t="str">
        <f>IF(O430="Plus",$K430,IF(O430="Basis",$K430-SUM(P$8:P429),IF(O430="Breedte",$K430-SUM(P$8:P429),IF(O429="Breedte",1-SUM(P$8:P429)," "))))</f>
        <v xml:space="preserve"> </v>
      </c>
      <c r="Q430" s="56" t="str">
        <f t="shared" si="139"/>
        <v/>
      </c>
      <c r="R430" s="196">
        <f t="shared" si="128"/>
        <v>0</v>
      </c>
      <c r="S430" s="1">
        <f t="shared" si="137"/>
        <v>-1</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-1</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4">
        <f t="shared" si="125"/>
        <v>0</v>
      </c>
      <c r="B431" s="64">
        <f t="shared" si="123"/>
        <v>0</v>
      </c>
      <c r="C431" s="57">
        <f t="shared" si="136"/>
        <v>-1</v>
      </c>
      <c r="F431" s="59">
        <f>IF(C431&lt;C$6,0,VLOOKUP(C431,index!$A:$M,3,0))</f>
        <v>0</v>
      </c>
      <c r="G431" s="57" t="str">
        <f t="shared" si="126"/>
        <v/>
      </c>
      <c r="H431" s="58" t="str">
        <f>IF(G431="I",$K431,IF(G431="II",$K431-SUM(H$8:H430),IF(G431="III",$K431-SUM(H$8:H430),IF(G431="IV",$K431-SUM(H$8:H430),IF(G431="V",1-SUM(H$8:H430)," ")))))</f>
        <v xml:space="preserve"> </v>
      </c>
      <c r="I431" s="66" t="str">
        <f t="shared" si="127"/>
        <v/>
      </c>
      <c r="L431" s="62" t="str">
        <f t="shared" si="124"/>
        <v xml:space="preserve"> </v>
      </c>
      <c r="P431" s="58" t="str">
        <f>IF(O431="Plus",$K431,IF(O431="Basis",$K431-SUM(P$8:P430),IF(O431="Breedte",$K431-SUM(P$8:P430),IF(O430="Breedte",1-SUM(P$8:P430)," "))))</f>
        <v xml:space="preserve"> </v>
      </c>
      <c r="Q431" s="56" t="str">
        <f t="shared" si="139"/>
        <v/>
      </c>
      <c r="R431" s="196">
        <f t="shared" si="128"/>
        <v>0</v>
      </c>
      <c r="S431" s="1">
        <f t="shared" si="137"/>
        <v>-1</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-1</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4">
        <f t="shared" si="125"/>
        <v>0</v>
      </c>
      <c r="B432" s="64">
        <f t="shared" si="123"/>
        <v>0</v>
      </c>
      <c r="C432" s="57">
        <f t="shared" si="136"/>
        <v>-1</v>
      </c>
      <c r="F432" s="59">
        <f>IF(C432&lt;C$6,0,VLOOKUP(C432,index!$A:$M,3,0))</f>
        <v>0</v>
      </c>
      <c r="G432" s="57" t="str">
        <f t="shared" si="126"/>
        <v/>
      </c>
      <c r="H432" s="58" t="str">
        <f>IF(G432="I",$K432,IF(G432="II",$K432-SUM(H$8:H431),IF(G432="III",$K432-SUM(H$8:H431),IF(G432="IV",$K432-SUM(H$8:H431),IF(G432="V",1-SUM(H$8:H431)," ")))))</f>
        <v xml:space="preserve"> </v>
      </c>
      <c r="I432" s="66" t="str">
        <f t="shared" si="127"/>
        <v/>
      </c>
      <c r="L432" s="62" t="str">
        <f t="shared" si="124"/>
        <v xml:space="preserve"> </v>
      </c>
      <c r="P432" s="58" t="str">
        <f>IF(O432="Plus",$K432,IF(O432="Basis",$K432-SUM(P$8:P431),IF(O432="Breedte",$K432-SUM(P$8:P431),IF(O431="Breedte",1-SUM(P$8:P431)," "))))</f>
        <v xml:space="preserve"> </v>
      </c>
      <c r="Q432" s="56" t="str">
        <f t="shared" si="139"/>
        <v/>
      </c>
      <c r="R432" s="196">
        <f t="shared" si="128"/>
        <v>0</v>
      </c>
      <c r="S432" s="1">
        <f t="shared" si="137"/>
        <v>-1</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-1</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4">
        <f t="shared" si="125"/>
        <v>0</v>
      </c>
      <c r="B433" s="64">
        <f t="shared" si="123"/>
        <v>0</v>
      </c>
      <c r="C433" s="57">
        <f t="shared" si="136"/>
        <v>-1</v>
      </c>
      <c r="F433" s="59">
        <f>IF(C433&lt;C$6,0,VLOOKUP(C433,index!$A:$M,3,0))</f>
        <v>0</v>
      </c>
      <c r="G433" s="57" t="str">
        <f t="shared" si="126"/>
        <v/>
      </c>
      <c r="H433" s="58" t="str">
        <f>IF(G433="I",$K433,IF(G433="II",$K433-SUM(H$8:H432),IF(G433="III",$K433-SUM(H$8:H432),IF(G433="IV",$K433-SUM(H$8:H432),IF(G433="V",1-SUM(H$8:H432)," ")))))</f>
        <v xml:space="preserve"> </v>
      </c>
      <c r="I433" s="66" t="str">
        <f t="shared" si="127"/>
        <v/>
      </c>
      <c r="L433" s="62" t="str">
        <f t="shared" si="124"/>
        <v xml:space="preserve"> </v>
      </c>
      <c r="P433" s="58" t="str">
        <f>IF(O433="Plus",$K433,IF(O433="Basis",$K433-SUM(P$8:P432),IF(O433="Breedte",$K433-SUM(P$8:P432),IF(O432="Breedte",1-SUM(P$8:P432)," "))))</f>
        <v xml:space="preserve"> </v>
      </c>
      <c r="Q433" s="56" t="str">
        <f t="shared" si="139"/>
        <v/>
      </c>
      <c r="R433" s="196">
        <f t="shared" si="128"/>
        <v>0</v>
      </c>
      <c r="S433" s="1">
        <f t="shared" si="137"/>
        <v>-1</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-1</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4">
        <f t="shared" si="125"/>
        <v>0</v>
      </c>
      <c r="B434" s="64">
        <f t="shared" si="123"/>
        <v>0</v>
      </c>
      <c r="C434" s="57">
        <f t="shared" si="136"/>
        <v>-1</v>
      </c>
      <c r="F434" s="59">
        <f>IF(C434&lt;C$6,0,VLOOKUP(C434,index!$A:$M,3,0))</f>
        <v>0</v>
      </c>
      <c r="G434" s="57" t="str">
        <f t="shared" si="126"/>
        <v/>
      </c>
      <c r="H434" s="58" t="str">
        <f>IF(G434="I",$K434,IF(G434="II",$K434-SUM(H$8:H433),IF(G434="III",$K434-SUM(H$8:H433),IF(G434="IV",$K434-SUM(H$8:H433),IF(G434="V",1-SUM(H$8:H433)," ")))))</f>
        <v xml:space="preserve"> </v>
      </c>
      <c r="I434" s="66" t="str">
        <f t="shared" si="127"/>
        <v/>
      </c>
      <c r="L434" s="62" t="str">
        <f t="shared" si="124"/>
        <v xml:space="preserve"> </v>
      </c>
      <c r="P434" s="58" t="str">
        <f>IF(O434="Plus",$K434,IF(O434="Basis",$K434-SUM(P$8:P433),IF(O434="Breedte",$K434-SUM(P$8:P433),IF(O433="Breedte",1-SUM(P$8:P433)," "))))</f>
        <v xml:space="preserve"> </v>
      </c>
      <c r="Q434" s="56" t="str">
        <f t="shared" si="139"/>
        <v/>
      </c>
      <c r="R434" s="196">
        <f t="shared" si="128"/>
        <v>0</v>
      </c>
      <c r="S434" s="1">
        <f t="shared" si="137"/>
        <v>-1</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-1</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4">
        <f t="shared" si="125"/>
        <v>0</v>
      </c>
      <c r="B435" s="64">
        <f t="shared" si="123"/>
        <v>0</v>
      </c>
      <c r="C435" s="57">
        <f t="shared" si="136"/>
        <v>-1</v>
      </c>
      <c r="F435" s="59">
        <f>IF(C435&lt;C$6,0,VLOOKUP(C435,index!$A:$M,3,0))</f>
        <v>0</v>
      </c>
      <c r="G435" s="57" t="str">
        <f t="shared" si="126"/>
        <v/>
      </c>
      <c r="H435" s="58" t="str">
        <f>IF(G435="I",$K435,IF(G435="II",$K435-SUM(H$8:H434),IF(G435="III",$K435-SUM(H$8:H434),IF(G435="IV",$K435-SUM(H$8:H434),IF(G435="V",1-SUM(H$8:H434)," ")))))</f>
        <v xml:space="preserve"> </v>
      </c>
      <c r="I435" s="66" t="str">
        <f t="shared" si="127"/>
        <v/>
      </c>
      <c r="L435" s="62" t="str">
        <f t="shared" si="124"/>
        <v xml:space="preserve"> </v>
      </c>
      <c r="P435" s="58" t="str">
        <f>IF(O435="Plus",$K435,IF(O435="Basis",$K435-SUM(P$8:P434),IF(O435="Breedte",$K435-SUM(P$8:P434),IF(O434="Breedte",1-SUM(P$8:P434)," "))))</f>
        <v xml:space="preserve"> </v>
      </c>
      <c r="Q435" s="56" t="str">
        <f t="shared" si="139"/>
        <v/>
      </c>
      <c r="R435" s="196">
        <f t="shared" si="128"/>
        <v>0</v>
      </c>
      <c r="S435" s="1">
        <f t="shared" si="137"/>
        <v>-1</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-1</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4">
        <f t="shared" si="125"/>
        <v>0</v>
      </c>
      <c r="B436" s="64">
        <f t="shared" si="123"/>
        <v>0</v>
      </c>
      <c r="C436" s="57">
        <f t="shared" si="136"/>
        <v>-1</v>
      </c>
      <c r="F436" s="59">
        <f>IF(C436&lt;C$6,0,VLOOKUP(C436,index!$A:$M,3,0))</f>
        <v>0</v>
      </c>
      <c r="G436" s="57" t="str">
        <f t="shared" si="126"/>
        <v/>
      </c>
      <c r="H436" s="58" t="str">
        <f>IF(G436="I",$K436,IF(G436="II",$K436-SUM(H$8:H435),IF(G436="III",$K436-SUM(H$8:H435),IF(G436="IV",$K436-SUM(H$8:H435),IF(G436="V",1-SUM(H$8:H435)," ")))))</f>
        <v xml:space="preserve"> </v>
      </c>
      <c r="I436" s="66" t="str">
        <f t="shared" si="127"/>
        <v/>
      </c>
      <c r="L436" s="62" t="str">
        <f t="shared" si="124"/>
        <v xml:space="preserve"> </v>
      </c>
      <c r="P436" s="58" t="str">
        <f>IF(O436="Plus",$K436,IF(O436="Basis",$K436-SUM(P$8:P435),IF(O436="Breedte",$K436-SUM(P$8:P435),IF(O435="Breedte",1-SUM(P$8:P435)," "))))</f>
        <v xml:space="preserve"> </v>
      </c>
      <c r="Q436" s="56" t="str">
        <f t="shared" si="139"/>
        <v/>
      </c>
      <c r="R436" s="196">
        <f t="shared" si="128"/>
        <v>0</v>
      </c>
      <c r="S436" s="1">
        <f t="shared" si="137"/>
        <v>-1</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-1</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4">
        <f t="shared" si="125"/>
        <v>0</v>
      </c>
      <c r="B437" s="64">
        <f t="shared" si="123"/>
        <v>0</v>
      </c>
      <c r="C437" s="57">
        <f t="shared" si="136"/>
        <v>-1</v>
      </c>
      <c r="F437" s="59">
        <f>IF(C437&lt;C$6,0,VLOOKUP(C437,index!$A:$M,3,0))</f>
        <v>0</v>
      </c>
      <c r="G437" s="57" t="str">
        <f t="shared" si="126"/>
        <v/>
      </c>
      <c r="H437" s="58" t="str">
        <f>IF(G437="I",$K437,IF(G437="II",$K437-SUM(H$8:H436),IF(G437="III",$K437-SUM(H$8:H436),IF(G437="IV",$K437-SUM(H$8:H436),IF(G437="V",1-SUM(H$8:H436)," ")))))</f>
        <v xml:space="preserve"> </v>
      </c>
      <c r="I437" s="66" t="str">
        <f t="shared" si="127"/>
        <v/>
      </c>
      <c r="L437" s="62" t="str">
        <f t="shared" si="124"/>
        <v xml:space="preserve"> </v>
      </c>
      <c r="P437" s="58" t="str">
        <f>IF(O437="Plus",$K437,IF(O437="Basis",$K437-SUM(P$8:P436),IF(O437="Breedte",$K437-SUM(P$8:P436),IF(O436="Breedte",1-SUM(P$8:P436)," "))))</f>
        <v xml:space="preserve"> </v>
      </c>
      <c r="Q437" s="56" t="str">
        <f t="shared" si="139"/>
        <v/>
      </c>
      <c r="R437" s="196">
        <f t="shared" si="128"/>
        <v>0</v>
      </c>
      <c r="S437" s="1">
        <f t="shared" si="137"/>
        <v>-1</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-1</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4">
        <f t="shared" si="125"/>
        <v>0</v>
      </c>
      <c r="B438" s="64">
        <f t="shared" si="123"/>
        <v>0</v>
      </c>
      <c r="C438" s="57">
        <f t="shared" si="136"/>
        <v>-1</v>
      </c>
      <c r="F438" s="59">
        <f>IF(C438&lt;C$6,0,VLOOKUP(C438,index!$A:$M,3,0))</f>
        <v>0</v>
      </c>
      <c r="G438" s="57" t="str">
        <f t="shared" si="126"/>
        <v/>
      </c>
      <c r="H438" s="58" t="str">
        <f>IF(G438="I",$K438,IF(G438="II",$K438-SUM(H$8:H437),IF(G438="III",$K438-SUM(H$8:H437),IF(G438="IV",$K438-SUM(H$8:H437),IF(G438="V",1-SUM(H$8:H437)," ")))))</f>
        <v xml:space="preserve"> </v>
      </c>
      <c r="I438" s="66" t="str">
        <f t="shared" si="127"/>
        <v/>
      </c>
      <c r="L438" s="62" t="str">
        <f t="shared" si="124"/>
        <v xml:space="preserve"> </v>
      </c>
      <c r="P438" s="58" t="str">
        <f>IF(O438="Plus",$K438,IF(O438="Basis",$K438-SUM(P$8:P437),IF(O438="Breedte",$K438-SUM(P$8:P437),IF(O437="Breedte",1-SUM(P$8:P437)," "))))</f>
        <v xml:space="preserve"> </v>
      </c>
      <c r="Q438" s="56" t="str">
        <f t="shared" si="139"/>
        <v/>
      </c>
      <c r="R438" s="196">
        <f t="shared" si="128"/>
        <v>0</v>
      </c>
      <c r="S438" s="1">
        <f t="shared" si="137"/>
        <v>-1</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-1</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4">
        <f t="shared" si="125"/>
        <v>0</v>
      </c>
      <c r="B439" s="64">
        <f t="shared" si="123"/>
        <v>0</v>
      </c>
      <c r="C439" s="57">
        <f t="shared" si="136"/>
        <v>-1</v>
      </c>
      <c r="F439" s="59">
        <f>IF(C439&lt;C$6,0,VLOOKUP(C439,index!$A:$M,3,0))</f>
        <v>0</v>
      </c>
      <c r="G439" s="57" t="str">
        <f t="shared" si="126"/>
        <v/>
      </c>
      <c r="H439" s="58" t="str">
        <f>IF(G439="I",$K439,IF(G439="II",$K439-SUM(H$8:H438),IF(G439="III",$K439-SUM(H$8:H438),IF(G439="IV",$K439-SUM(H$8:H438),IF(G439="V",1-SUM(H$8:H438)," ")))))</f>
        <v xml:space="preserve"> </v>
      </c>
      <c r="I439" s="66" t="str">
        <f t="shared" si="127"/>
        <v/>
      </c>
      <c r="L439" s="62" t="str">
        <f t="shared" si="124"/>
        <v xml:space="preserve"> </v>
      </c>
      <c r="P439" s="58" t="str">
        <f>IF(O439="Plus",$K439,IF(O439="Basis",$K439-SUM(P$8:P438),IF(O439="Breedte",$K439-SUM(P$8:P438),IF(O438="Breedte",1-SUM(P$8:P438)," "))))</f>
        <v xml:space="preserve"> </v>
      </c>
      <c r="Q439" s="56" t="str">
        <f t="shared" si="139"/>
        <v/>
      </c>
      <c r="R439" s="196">
        <f t="shared" si="128"/>
        <v>0</v>
      </c>
      <c r="S439" s="1">
        <f t="shared" si="137"/>
        <v>-1</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-1</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4">
        <f t="shared" si="125"/>
        <v>0</v>
      </c>
      <c r="B440" s="64">
        <f t="shared" si="123"/>
        <v>0</v>
      </c>
      <c r="C440" s="57">
        <f t="shared" si="136"/>
        <v>-1</v>
      </c>
      <c r="F440" s="59">
        <f>IF(C440&lt;C$6,0,VLOOKUP(C440,index!$A:$M,3,0))</f>
        <v>0</v>
      </c>
      <c r="G440" s="57" t="str">
        <f t="shared" si="126"/>
        <v/>
      </c>
      <c r="H440" s="58" t="str">
        <f>IF(G440="I",$K440,IF(G440="II",$K440-SUM(H$8:H439),IF(G440="III",$K440-SUM(H$8:H439),IF(G440="IV",$K440-SUM(H$8:H439),IF(G440="V",1-SUM(H$8:H439)," ")))))</f>
        <v xml:space="preserve"> </v>
      </c>
      <c r="I440" s="66" t="str">
        <f t="shared" si="127"/>
        <v/>
      </c>
      <c r="L440" s="62" t="str">
        <f t="shared" si="124"/>
        <v xml:space="preserve"> </v>
      </c>
      <c r="P440" s="58" t="str">
        <f>IF(O440="Plus",$K440,IF(O440="Basis",$K440-SUM(P$8:P439),IF(O440="Breedte",$K440-SUM(P$8:P439),IF(O439="Breedte",1-SUM(P$8:P439)," "))))</f>
        <v xml:space="preserve"> </v>
      </c>
      <c r="Q440" s="56" t="str">
        <f t="shared" si="139"/>
        <v/>
      </c>
      <c r="R440" s="196">
        <f t="shared" si="128"/>
        <v>0</v>
      </c>
      <c r="S440" s="1">
        <f t="shared" si="137"/>
        <v>-1</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-1</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4">
        <f t="shared" si="125"/>
        <v>0</v>
      </c>
      <c r="B441" s="64">
        <f t="shared" si="123"/>
        <v>0</v>
      </c>
      <c r="C441" s="57">
        <f t="shared" si="136"/>
        <v>-1</v>
      </c>
      <c r="F441" s="59">
        <f>IF(C441&lt;C$6,0,VLOOKUP(C441,index!$A:$M,3,0))</f>
        <v>0</v>
      </c>
      <c r="G441" s="57" t="str">
        <f t="shared" si="126"/>
        <v/>
      </c>
      <c r="H441" s="58" t="str">
        <f>IF(G441="I",$K441,IF(G441="II",$K441-SUM(H$8:H440),IF(G441="III",$K441-SUM(H$8:H440),IF(G441="IV",$K441-SUM(H$8:H440),IF(G441="V",1-SUM(H$8:H440)," ")))))</f>
        <v xml:space="preserve"> </v>
      </c>
      <c r="I441" s="66" t="str">
        <f t="shared" si="127"/>
        <v/>
      </c>
      <c r="L441" s="62" t="str">
        <f t="shared" si="124"/>
        <v xml:space="preserve"> </v>
      </c>
      <c r="P441" s="58" t="str">
        <f>IF(O441="Plus",$K441,IF(O441="Basis",$K441-SUM(P$8:P440),IF(O441="Breedte",$K441-SUM(P$8:P440),IF(O440="Breedte",1-SUM(P$8:P440)," "))))</f>
        <v xml:space="preserve"> </v>
      </c>
      <c r="Q441" s="56" t="str">
        <f t="shared" si="139"/>
        <v/>
      </c>
      <c r="R441" s="196">
        <f t="shared" si="128"/>
        <v>0</v>
      </c>
      <c r="S441" s="1">
        <f t="shared" si="137"/>
        <v>-1</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-1</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4">
        <f t="shared" si="125"/>
        <v>0</v>
      </c>
      <c r="B442" s="64">
        <f t="shared" si="123"/>
        <v>0</v>
      </c>
      <c r="C442" s="57">
        <f t="shared" si="136"/>
        <v>-1</v>
      </c>
      <c r="F442" s="59">
        <f>IF(C442&lt;C$6,0,VLOOKUP(C442,index!$A:$M,3,0))</f>
        <v>0</v>
      </c>
      <c r="G442" s="57" t="str">
        <f t="shared" si="126"/>
        <v/>
      </c>
      <c r="H442" s="58" t="str">
        <f>IF(G442="I",$K442,IF(G442="II",$K442-SUM(H$8:H441),IF(G442="III",$K442-SUM(H$8:H441),IF(G442="IV",$K442-SUM(H$8:H441),IF(G442="V",1-SUM(H$8:H441)," ")))))</f>
        <v xml:space="preserve"> </v>
      </c>
      <c r="I442" s="66" t="str">
        <f t="shared" si="127"/>
        <v/>
      </c>
      <c r="L442" s="62" t="str">
        <f t="shared" si="124"/>
        <v xml:space="preserve"> </v>
      </c>
      <c r="P442" s="58" t="str">
        <f>IF(O442="Plus",$K442,IF(O442="Basis",$K442-SUM(P$8:P441),IF(O442="Breedte",$K442-SUM(P$8:P441),IF(O441="Breedte",1-SUM(P$8:P441)," "))))</f>
        <v xml:space="preserve"> </v>
      </c>
      <c r="Q442" s="56" t="str">
        <f t="shared" si="139"/>
        <v/>
      </c>
      <c r="R442" s="196">
        <f t="shared" si="128"/>
        <v>0</v>
      </c>
      <c r="S442" s="1">
        <f t="shared" si="137"/>
        <v>-1</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-1</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4">
        <f t="shared" si="125"/>
        <v>0</v>
      </c>
      <c r="B443" s="64">
        <f t="shared" si="123"/>
        <v>0</v>
      </c>
      <c r="C443" s="57">
        <f t="shared" si="136"/>
        <v>-1</v>
      </c>
      <c r="F443" s="59">
        <f>IF(C443&lt;C$6,0,VLOOKUP(C443,index!$A:$M,3,0))</f>
        <v>0</v>
      </c>
      <c r="G443" s="57" t="str">
        <f t="shared" si="126"/>
        <v/>
      </c>
      <c r="H443" s="58" t="str">
        <f>IF(G443="I",$K443,IF(G443="II",$K443-SUM(H$8:H442),IF(G443="III",$K443-SUM(H$8:H442),IF(G443="IV",$K443-SUM(H$8:H442),IF(G443="V",1-SUM(H$8:H442)," ")))))</f>
        <v xml:space="preserve"> </v>
      </c>
      <c r="I443" s="66" t="str">
        <f t="shared" si="127"/>
        <v/>
      </c>
      <c r="L443" s="62" t="str">
        <f t="shared" si="124"/>
        <v xml:space="preserve"> </v>
      </c>
      <c r="P443" s="58" t="str">
        <f>IF(O443="Plus",$K443,IF(O443="Basis",$K443-SUM(P$8:P442),IF(O443="Breedte",$K443-SUM(P$8:P442),IF(O442="Breedte",1-SUM(P$8:P442)," "))))</f>
        <v xml:space="preserve"> </v>
      </c>
      <c r="Q443" s="56" t="str">
        <f t="shared" si="139"/>
        <v/>
      </c>
      <c r="R443" s="196">
        <f t="shared" si="128"/>
        <v>0</v>
      </c>
      <c r="S443" s="1">
        <f t="shared" si="137"/>
        <v>-1</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-1</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4">
        <f t="shared" si="125"/>
        <v>0</v>
      </c>
      <c r="B444" s="64">
        <f t="shared" si="123"/>
        <v>0</v>
      </c>
      <c r="C444" s="57">
        <f t="shared" si="136"/>
        <v>-1</v>
      </c>
      <c r="F444" s="59">
        <f>IF(C444&lt;C$6,0,VLOOKUP(C444,index!$A:$M,3,0))</f>
        <v>0</v>
      </c>
      <c r="G444" s="57" t="str">
        <f t="shared" si="126"/>
        <v/>
      </c>
      <c r="H444" s="58" t="str">
        <f>IF(G444="I",$K444,IF(G444="II",$K444-SUM(H$8:H443),IF(G444="III",$K444-SUM(H$8:H443),IF(G444="IV",$K444-SUM(H$8:H443),IF(G444="V",1-SUM(H$8:H443)," ")))))</f>
        <v xml:space="preserve"> </v>
      </c>
      <c r="I444" s="66" t="str">
        <f t="shared" si="127"/>
        <v/>
      </c>
      <c r="L444" s="62" t="str">
        <f t="shared" si="124"/>
        <v xml:space="preserve"> </v>
      </c>
      <c r="P444" s="58" t="str">
        <f>IF(O444="Plus",$K444,IF(O444="Basis",$K444-SUM(P$8:P443),IF(O444="Breedte",$K444-SUM(P$8:P443),IF(O443="Breedte",1-SUM(P$8:P443)," "))))</f>
        <v xml:space="preserve"> </v>
      </c>
      <c r="Q444" s="56" t="str">
        <f t="shared" si="139"/>
        <v/>
      </c>
      <c r="R444" s="196">
        <f t="shared" si="128"/>
        <v>0</v>
      </c>
      <c r="S444" s="1">
        <f t="shared" si="137"/>
        <v>-1</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-1</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4">
        <f t="shared" si="125"/>
        <v>0</v>
      </c>
      <c r="B445" s="64">
        <f t="shared" si="123"/>
        <v>0</v>
      </c>
      <c r="C445" s="57">
        <f t="shared" si="136"/>
        <v>-1</v>
      </c>
      <c r="F445" s="59">
        <f>IF(C445&lt;C$6,0,VLOOKUP(C445,index!$A:$M,3,0))</f>
        <v>0</v>
      </c>
      <c r="G445" s="57" t="str">
        <f t="shared" si="126"/>
        <v/>
      </c>
      <c r="H445" s="58" t="str">
        <f>IF(G445="I",$K445,IF(G445="II",$K445-SUM(H$8:H444),IF(G445="III",$K445-SUM(H$8:H444),IF(G445="IV",$K445-SUM(H$8:H444),IF(G445="V",1-SUM(H$8:H444)," ")))))</f>
        <v xml:space="preserve"> </v>
      </c>
      <c r="I445" s="66" t="str">
        <f t="shared" si="127"/>
        <v/>
      </c>
      <c r="L445" s="62" t="str">
        <f t="shared" si="124"/>
        <v xml:space="preserve"> </v>
      </c>
      <c r="P445" s="58" t="str">
        <f>IF(O445="Plus",$K445,IF(O445="Basis",$K445-SUM(P$8:P444),IF(O445="Breedte",$K445-SUM(P$8:P444),IF(O444="Breedte",1-SUM(P$8:P444)," "))))</f>
        <v xml:space="preserve"> </v>
      </c>
      <c r="Q445" s="56" t="str">
        <f t="shared" si="139"/>
        <v/>
      </c>
      <c r="R445" s="196">
        <f t="shared" si="128"/>
        <v>0</v>
      </c>
      <c r="S445" s="1">
        <f t="shared" si="137"/>
        <v>-1</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-1</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4">
        <f t="shared" si="125"/>
        <v>0</v>
      </c>
      <c r="B446" s="64">
        <f t="shared" si="123"/>
        <v>0</v>
      </c>
      <c r="C446" s="57">
        <f t="shared" si="136"/>
        <v>-1</v>
      </c>
      <c r="F446" s="59">
        <f>IF(C446&lt;C$6,0,VLOOKUP(C446,index!$A:$M,3,0))</f>
        <v>0</v>
      </c>
      <c r="G446" s="57" t="str">
        <f t="shared" si="126"/>
        <v/>
      </c>
      <c r="H446" s="58" t="str">
        <f>IF(G446="I",$K446,IF(G446="II",$K446-SUM(H$8:H445),IF(G446="III",$K446-SUM(H$8:H445),IF(G446="IV",$K446-SUM(H$8:H445),IF(G446="V",1-SUM(H$8:H445)," ")))))</f>
        <v xml:space="preserve"> </v>
      </c>
      <c r="I446" s="66" t="str">
        <f t="shared" si="127"/>
        <v/>
      </c>
      <c r="L446" s="62" t="str">
        <f t="shared" si="124"/>
        <v xml:space="preserve"> </v>
      </c>
      <c r="P446" s="58" t="str">
        <f>IF(O446="Plus",$K446,IF(O446="Basis",$K446-SUM(P$8:P445),IF(O446="Breedte",$K446-SUM(P$8:P445),IF(O445="Breedte",1-SUM(P$8:P445)," "))))</f>
        <v xml:space="preserve"> </v>
      </c>
      <c r="Q446" s="56" t="str">
        <f t="shared" si="139"/>
        <v/>
      </c>
      <c r="R446" s="196">
        <f t="shared" si="128"/>
        <v>0</v>
      </c>
      <c r="S446" s="1">
        <f t="shared" si="137"/>
        <v>-1</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-1</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4">
        <f t="shared" si="125"/>
        <v>0</v>
      </c>
      <c r="B447" s="64">
        <f t="shared" si="123"/>
        <v>0</v>
      </c>
      <c r="C447" s="57">
        <f t="shared" si="136"/>
        <v>-1</v>
      </c>
      <c r="F447" s="59">
        <f>IF(C447&lt;C$6,0,VLOOKUP(C447,index!$A:$M,3,0))</f>
        <v>0</v>
      </c>
      <c r="G447" s="57" t="str">
        <f t="shared" si="126"/>
        <v/>
      </c>
      <c r="H447" s="58" t="str">
        <f>IF(G447="I",$K447,IF(G447="II",$K447-SUM(H$8:H446),IF(G447="III",$K447-SUM(H$8:H446),IF(G447="IV",$K447-SUM(H$8:H446),IF(G447="V",1-SUM(H$8:H446)," ")))))</f>
        <v xml:space="preserve"> </v>
      </c>
      <c r="I447" s="66" t="str">
        <f t="shared" si="127"/>
        <v/>
      </c>
      <c r="L447" s="62" t="str">
        <f t="shared" si="124"/>
        <v xml:space="preserve"> </v>
      </c>
      <c r="P447" s="58" t="str">
        <f>IF(O447="Plus",$K447,IF(O447="Basis",$K447-SUM(P$8:P446),IF(O447="Breedte",$K447-SUM(P$8:P446),IF(O446="Breedte",1-SUM(P$8:P446)," "))))</f>
        <v xml:space="preserve"> </v>
      </c>
      <c r="Q447" s="56" t="str">
        <f t="shared" si="139"/>
        <v/>
      </c>
      <c r="R447" s="196">
        <f t="shared" si="128"/>
        <v>0</v>
      </c>
      <c r="S447" s="1">
        <f t="shared" si="137"/>
        <v>-1</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-1</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4">
        <f t="shared" si="125"/>
        <v>0</v>
      </c>
      <c r="B448" s="64">
        <f t="shared" si="123"/>
        <v>0</v>
      </c>
      <c r="C448" s="57">
        <f t="shared" si="136"/>
        <v>-1</v>
      </c>
      <c r="F448" s="59">
        <f>IF(C448&lt;C$6,0,VLOOKUP(C448,index!$A:$M,3,0))</f>
        <v>0</v>
      </c>
      <c r="G448" s="57" t="str">
        <f t="shared" si="126"/>
        <v/>
      </c>
      <c r="H448" s="58" t="str">
        <f>IF(G448="I",$K448,IF(G448="II",$K448-SUM(H$8:H447),IF(G448="III",$K448-SUM(H$8:H447),IF(G448="IV",$K448-SUM(H$8:H447),IF(G448="V",1-SUM(H$8:H447)," ")))))</f>
        <v xml:space="preserve"> </v>
      </c>
      <c r="I448" s="66" t="str">
        <f t="shared" si="127"/>
        <v/>
      </c>
      <c r="L448" s="62" t="str">
        <f t="shared" si="124"/>
        <v xml:space="preserve"> </v>
      </c>
      <c r="P448" s="58" t="str">
        <f>IF(O448="Plus",$K448,IF(O448="Basis",$K448-SUM(P$8:P447),IF(O448="Breedte",$K448-SUM(P$8:P447),IF(O447="Breedte",1-SUM(P$8:P447)," "))))</f>
        <v xml:space="preserve"> </v>
      </c>
      <c r="Q448" s="56" t="str">
        <f t="shared" si="139"/>
        <v/>
      </c>
      <c r="R448" s="196">
        <f t="shared" si="128"/>
        <v>0</v>
      </c>
      <c r="S448" s="1">
        <f t="shared" si="137"/>
        <v>-1</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-1</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4">
        <f t="shared" si="125"/>
        <v>0</v>
      </c>
      <c r="B449" s="64">
        <f t="shared" si="123"/>
        <v>0</v>
      </c>
      <c r="C449" s="57">
        <f t="shared" si="136"/>
        <v>-1</v>
      </c>
      <c r="F449" s="59">
        <f>IF(C449&lt;C$6,0,VLOOKUP(C449,index!$A:$M,3,0))</f>
        <v>0</v>
      </c>
      <c r="G449" s="57" t="str">
        <f t="shared" si="126"/>
        <v/>
      </c>
      <c r="H449" s="58" t="str">
        <f>IF(G449="I",$K449,IF(G449="II",$K449-SUM(H$8:H448),IF(G449="III",$K449-SUM(H$8:H448),IF(G449="IV",$K449-SUM(H$8:H448),IF(G449="V",1-SUM(H$8:H448)," ")))))</f>
        <v xml:space="preserve"> </v>
      </c>
      <c r="I449" s="66" t="str">
        <f t="shared" si="127"/>
        <v/>
      </c>
      <c r="L449" s="62" t="str">
        <f t="shared" si="124"/>
        <v xml:space="preserve"> </v>
      </c>
      <c r="P449" s="58" t="str">
        <f>IF(O449="Plus",$K449,IF(O449="Basis",$K449-SUM(P$8:P448),IF(O449="Breedte",$K449-SUM(P$8:P448),IF(O448="Breedte",1-SUM(P$8:P448)," "))))</f>
        <v xml:space="preserve"> </v>
      </c>
      <c r="Q449" s="56" t="str">
        <f t="shared" si="139"/>
        <v/>
      </c>
      <c r="R449" s="196">
        <f t="shared" si="128"/>
        <v>0</v>
      </c>
      <c r="S449" s="1">
        <f t="shared" si="137"/>
        <v>-1</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-1</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4">
        <f t="shared" si="125"/>
        <v>0</v>
      </c>
      <c r="B450" s="64">
        <f t="shared" ref="B450:B500" si="140">IF(G450="I",20,IF(G450="II",20,IF(G450="III",20,IF(G450="IV",20,IF(G450="V",20,0)))))</f>
        <v>0</v>
      </c>
      <c r="C450" s="57">
        <f t="shared" si="136"/>
        <v>-1</v>
      </c>
      <c r="F450" s="59">
        <f>IF(C450&lt;C$6,0,VLOOKUP(C450,index!$A:$M,3,0))</f>
        <v>0</v>
      </c>
      <c r="G450" s="57" t="str">
        <f t="shared" si="126"/>
        <v/>
      </c>
      <c r="H450" s="58" t="str">
        <f>IF(G450="I",$K450,IF(G450="II",$K450-SUM(H$8:H449),IF(G450="III",$K450-SUM(H$8:H449),IF(G450="IV",$K450-SUM(H$8:H449),IF(G450="V",1-SUM(H$8:H449)," ")))))</f>
        <v xml:space="preserve"> </v>
      </c>
      <c r="I450" s="66" t="str">
        <f t="shared" si="127"/>
        <v/>
      </c>
      <c r="L450" s="62" t="str">
        <f t="shared" si="124"/>
        <v xml:space="preserve"> </v>
      </c>
      <c r="P450" s="58" t="str">
        <f>IF(O450="Plus",$K450,IF(O450="Basis",$K450-SUM(P$8:P449),IF(O450="Breedte",$K450-SUM(P$8:P449),IF(O449="Breedte",1-SUM(P$8:P449)," "))))</f>
        <v xml:space="preserve"> </v>
      </c>
      <c r="Q450" s="56" t="str">
        <f t="shared" si="139"/>
        <v/>
      </c>
      <c r="R450" s="196">
        <f t="shared" si="128"/>
        <v>0</v>
      </c>
      <c r="S450" s="1">
        <f t="shared" si="137"/>
        <v>-1</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-1</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4">
        <f t="shared" si="125"/>
        <v>0</v>
      </c>
      <c r="B451" s="64">
        <f t="shared" si="140"/>
        <v>0</v>
      </c>
      <c r="C451" s="57">
        <f t="shared" si="136"/>
        <v>-1</v>
      </c>
      <c r="F451" s="59">
        <f>IF(C451&lt;C$6,0,VLOOKUP(C451,index!$A:$M,3,0))</f>
        <v>0</v>
      </c>
      <c r="G451" s="57" t="str">
        <f t="shared" si="126"/>
        <v/>
      </c>
      <c r="H451" s="58" t="str">
        <f>IF(G451="I",$K451,IF(G451="II",$K451-SUM(H$8:H450),IF(G451="III",$K451-SUM(H$8:H450),IF(G451="IV",$K451-SUM(H$8:H450),IF(G451="V",1-SUM(H$8:H450)," ")))))</f>
        <v xml:space="preserve"> </v>
      </c>
      <c r="I451" s="66" t="str">
        <f t="shared" si="127"/>
        <v/>
      </c>
      <c r="L451" s="62" t="str">
        <f t="shared" si="124"/>
        <v xml:space="preserve"> </v>
      </c>
      <c r="P451" s="58" t="str">
        <f>IF(O451="Plus",$K451,IF(O451="Basis",$K451-SUM(P$8:P450),IF(O451="Breedte",$K451-SUM(P$8:P450),IF(O450="Breedte",1-SUM(P$8:P450)," "))))</f>
        <v xml:space="preserve"> </v>
      </c>
      <c r="Q451" s="56" t="str">
        <f t="shared" si="139"/>
        <v/>
      </c>
      <c r="R451" s="196">
        <f t="shared" si="128"/>
        <v>0</v>
      </c>
      <c r="S451" s="1">
        <f t="shared" si="137"/>
        <v>-1</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-1</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4">
        <f t="shared" si="125"/>
        <v>0</v>
      </c>
      <c r="B452" s="64">
        <f t="shared" si="140"/>
        <v>0</v>
      </c>
      <c r="C452" s="57">
        <f t="shared" si="136"/>
        <v>-1</v>
      </c>
      <c r="F452" s="59">
        <f>IF(C452&lt;C$6,0,VLOOKUP(C452,index!$A:$M,3,0))</f>
        <v>0</v>
      </c>
      <c r="G452" s="57" t="str">
        <f t="shared" si="126"/>
        <v/>
      </c>
      <c r="H452" s="58" t="str">
        <f>IF(G452="I",$K452,IF(G452="II",$K452-SUM(H$8:H451),IF(G452="III",$K452-SUM(H$8:H451),IF(G452="IV",$K452-SUM(H$8:H451),IF(G452="V",1-SUM(H$8:H451)," ")))))</f>
        <v xml:space="preserve"> </v>
      </c>
      <c r="I452" s="66" t="str">
        <f t="shared" si="127"/>
        <v/>
      </c>
      <c r="L452" s="62" t="str">
        <f t="shared" si="124"/>
        <v xml:space="preserve"> </v>
      </c>
      <c r="P452" s="58" t="str">
        <f>IF(O452="Plus",$K452,IF(O452="Basis",$K452-SUM(P$8:P451),IF(O452="Breedte",$K452-SUM(P$8:P451),IF(O451="Breedte",1-SUM(P$8:P451)," "))))</f>
        <v xml:space="preserve"> </v>
      </c>
      <c r="Q452" s="56" t="str">
        <f t="shared" si="139"/>
        <v/>
      </c>
      <c r="R452" s="196">
        <f t="shared" si="128"/>
        <v>0</v>
      </c>
      <c r="S452" s="1">
        <f t="shared" si="137"/>
        <v>-1</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-1</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4">
        <f t="shared" si="125"/>
        <v>0</v>
      </c>
      <c r="B453" s="64">
        <f t="shared" si="140"/>
        <v>0</v>
      </c>
      <c r="C453" s="57">
        <f t="shared" si="136"/>
        <v>-1</v>
      </c>
      <c r="F453" s="59">
        <f>IF(C453&lt;C$6,0,VLOOKUP(C453,index!$A:$M,3,0))</f>
        <v>0</v>
      </c>
      <c r="G453" s="57" t="str">
        <f t="shared" si="126"/>
        <v/>
      </c>
      <c r="H453" s="58" t="str">
        <f>IF(G453="I",$K453,IF(G453="II",$K453-SUM(H$8:H452),IF(G453="III",$K453-SUM(H$8:H452),IF(G453="IV",$K453-SUM(H$8:H452),IF(G453="V",1-SUM(H$8:H452)," ")))))</f>
        <v xml:space="preserve"> </v>
      </c>
      <c r="I453" s="66" t="str">
        <f t="shared" si="127"/>
        <v/>
      </c>
      <c r="L453" s="62" t="str">
        <f t="shared" si="124"/>
        <v xml:space="preserve"> </v>
      </c>
      <c r="P453" s="58" t="str">
        <f>IF(O453="Plus",$K453,IF(O453="Basis",$K453-SUM(P$8:P452),IF(O453="Breedte",$K453-SUM(P$8:P452),IF(O452="Breedte",1-SUM(P$8:P452)," "))))</f>
        <v xml:space="preserve"> </v>
      </c>
      <c r="Q453" s="56" t="str">
        <f t="shared" si="139"/>
        <v/>
      </c>
      <c r="R453" s="196">
        <f t="shared" si="128"/>
        <v>0</v>
      </c>
      <c r="S453" s="1">
        <f t="shared" si="137"/>
        <v>-1</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-1</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4">
        <f t="shared" si="125"/>
        <v>0</v>
      </c>
      <c r="B454" s="64">
        <f t="shared" si="140"/>
        <v>0</v>
      </c>
      <c r="C454" s="57">
        <f t="shared" si="136"/>
        <v>-1</v>
      </c>
      <c r="F454" s="59">
        <f>IF(C454&lt;C$6,0,VLOOKUP(C454,index!$A:$M,3,0))</f>
        <v>0</v>
      </c>
      <c r="G454" s="57" t="str">
        <f t="shared" si="126"/>
        <v/>
      </c>
      <c r="H454" s="58" t="str">
        <f>IF(G454="I",$K454,IF(G454="II",$K454-SUM(H$8:H453),IF(G454="III",$K454-SUM(H$8:H453),IF(G454="IV",$K454-SUM(H$8:H453),IF(G454="V",1-SUM(H$8:H453)," ")))))</f>
        <v xml:space="preserve"> </v>
      </c>
      <c r="I454" s="66" t="str">
        <f t="shared" si="127"/>
        <v/>
      </c>
      <c r="L454" s="62" t="str">
        <f t="shared" si="124"/>
        <v xml:space="preserve"> </v>
      </c>
      <c r="P454" s="58" t="str">
        <f>IF(O454="Plus",$K454,IF(O454="Basis",$K454-SUM(P$8:P453),IF(O454="Breedte",$K454-SUM(P$8:P453),IF(O453="Breedte",1-SUM(P$8:P453)," "))))</f>
        <v xml:space="preserve"> </v>
      </c>
      <c r="Q454" s="56" t="str">
        <f t="shared" si="139"/>
        <v/>
      </c>
      <c r="R454" s="196">
        <f t="shared" si="128"/>
        <v>0</v>
      </c>
      <c r="S454" s="1">
        <f t="shared" si="137"/>
        <v>-1</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-1</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4">
        <f t="shared" si="125"/>
        <v>0</v>
      </c>
      <c r="B455" s="64">
        <f t="shared" si="140"/>
        <v>0</v>
      </c>
      <c r="C455" s="57">
        <f t="shared" si="136"/>
        <v>-1</v>
      </c>
      <c r="F455" s="59">
        <f>IF(C455&lt;C$6,0,VLOOKUP(C455,index!$A:$M,3,0))</f>
        <v>0</v>
      </c>
      <c r="G455" s="57" t="str">
        <f t="shared" si="126"/>
        <v/>
      </c>
      <c r="H455" s="58" t="str">
        <f>IF(G455="I",$K455,IF(G455="II",$K455-SUM(H$8:H454),IF(G455="III",$K455-SUM(H$8:H454),IF(G455="IV",$K455-SUM(H$8:H454),IF(G455="V",1-SUM(H$8:H454)," ")))))</f>
        <v xml:space="preserve"> </v>
      </c>
      <c r="I455" s="66" t="str">
        <f t="shared" si="127"/>
        <v/>
      </c>
      <c r="L455" s="62" t="str">
        <f t="shared" si="124"/>
        <v xml:space="preserve"> </v>
      </c>
      <c r="P455" s="58" t="str">
        <f>IF(O455="Plus",$K455,IF(O455="Basis",$K455-SUM(P$8:P454),IF(O455="Breedte",$K455-SUM(P$8:P454),IF(O454="Breedte",1-SUM(P$8:P454)," "))))</f>
        <v xml:space="preserve"> </v>
      </c>
      <c r="Q455" s="56" t="str">
        <f t="shared" si="139"/>
        <v/>
      </c>
      <c r="R455" s="196">
        <f t="shared" si="128"/>
        <v>0</v>
      </c>
      <c r="S455" s="1">
        <f t="shared" si="137"/>
        <v>-1</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-1</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4">
        <f t="shared" si="125"/>
        <v>0</v>
      </c>
      <c r="B456" s="64">
        <f t="shared" si="140"/>
        <v>0</v>
      </c>
      <c r="C456" s="57">
        <f t="shared" si="136"/>
        <v>-1</v>
      </c>
      <c r="F456" s="59">
        <f>IF(C456&lt;C$6,0,VLOOKUP(C456,index!$A:$M,3,0))</f>
        <v>0</v>
      </c>
      <c r="G456" s="57" t="str">
        <f t="shared" si="126"/>
        <v/>
      </c>
      <c r="H456" s="58" t="str">
        <f>IF(G456="I",$K456,IF(G456="II",$K456-SUM(H$8:H455),IF(G456="III",$K456-SUM(H$8:H455),IF(G456="IV",$K456-SUM(H$8:H455),IF(G456="V",1-SUM(H$8:H455)," ")))))</f>
        <v xml:space="preserve"> </v>
      </c>
      <c r="I456" s="66" t="str">
        <f t="shared" si="127"/>
        <v/>
      </c>
      <c r="L456" s="62" t="str">
        <f t="shared" ref="L456:L500" si="141">IF(U456=2,"Plus",IF(W456=2,"Basis",IF(X456=2,"Breedte"," ")))</f>
        <v xml:space="preserve"> </v>
      </c>
      <c r="P456" s="58" t="str">
        <f>IF(O456="Plus",$K456,IF(O456="Basis",$K456-SUM(P$8:P455),IF(O456="Breedte",$K456-SUM(P$8:P455),IF(O455="Breedte",1-SUM(P$8:P455)," "))))</f>
        <v xml:space="preserve"> </v>
      </c>
      <c r="Q456" s="56" t="str">
        <f t="shared" si="139"/>
        <v/>
      </c>
      <c r="R456" s="196">
        <f t="shared" si="128"/>
        <v>0</v>
      </c>
      <c r="S456" s="1">
        <f t="shared" si="137"/>
        <v>-1</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-1</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4">
        <f t="shared" ref="A457:A500" si="142">IF(I457="A",25,IF(I457="B",25,IF(I457="C",25,IF(I457="D",15,IF(I457="E",10,0)))))</f>
        <v>0</v>
      </c>
      <c r="B457" s="64">
        <f t="shared" si="140"/>
        <v>0</v>
      </c>
      <c r="C457" s="57">
        <f t="shared" si="136"/>
        <v>-1</v>
      </c>
      <c r="F457" s="59">
        <f>IF(C457&lt;C$6,0,VLOOKUP(C457,index!$A:$M,3,0))</f>
        <v>0</v>
      </c>
      <c r="G457" s="57" t="str">
        <f t="shared" ref="G457:G500" si="143">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ref="I457:I500" si="144">IF(AND(F457&gt;209,F458&lt;210),"A",IF(AND(F457&gt;199,F458&lt;200),"B",IF(AND(F457&gt;189,F458&lt;190),"C",IF(AND(F457&gt;180,F458&lt;181),"D",IF(AND(F457&gt;109,F458&lt;110),"E","")))))</f>
        <v/>
      </c>
      <c r="L457" s="62" t="str">
        <f t="shared" si="141"/>
        <v xml:space="preserve"> </v>
      </c>
      <c r="P457" s="58" t="str">
        <f>IF(O457="Plus",$K457,IF(O457="Basis",$K457-SUM(P$8:P456),IF(O457="Breedte",$K457-SUM(P$8:P456),IF(O456="Breedte",1-SUM(P$8:P456)," "))))</f>
        <v xml:space="preserve"> </v>
      </c>
      <c r="Q457" s="56" t="str">
        <f t="shared" si="139"/>
        <v/>
      </c>
      <c r="R457" s="196">
        <f t="shared" ref="R457:R500" si="145">F457</f>
        <v>0</v>
      </c>
      <c r="S457" s="1">
        <f t="shared" si="137"/>
        <v>-1</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-1</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4">
        <f t="shared" si="142"/>
        <v>0</v>
      </c>
      <c r="B458" s="64">
        <f t="shared" si="140"/>
        <v>0</v>
      </c>
      <c r="C458" s="57">
        <f t="shared" ref="C458:C500" si="153">IF(C457-1&lt;C$6,C$6-1,C457-1)</f>
        <v>-1</v>
      </c>
      <c r="F458" s="59">
        <f>IF(C458&lt;C$6,0,VLOOKUP(C458,index!$A:$M,3,0))</f>
        <v>0</v>
      </c>
      <c r="G458" s="57" t="str">
        <f t="shared" si="143"/>
        <v/>
      </c>
      <c r="H458" s="58" t="str">
        <f>IF(G458="I",$K458,IF(G458="II",$K458-SUM(H$8:H457),IF(G458="III",$K458-SUM(H$8:H457),IF(G458="IV",$K458-SUM(H$8:H457),IF(G458="V",1-SUM(H$8:H457)," ")))))</f>
        <v xml:space="preserve"> </v>
      </c>
      <c r="I458" s="66" t="str">
        <f t="shared" si="144"/>
        <v/>
      </c>
      <c r="L458" s="62" t="str">
        <f t="shared" si="141"/>
        <v xml:space="preserve"> </v>
      </c>
      <c r="P458" s="58" t="str">
        <f>IF(O458="Plus",$K458,IF(O458="Basis",$K458-SUM(P$8:P457),IF(O458="Breedte",$K458-SUM(P$8:P457),IF(O457="Breedte",1-SUM(P$8:P457)," "))))</f>
        <v xml:space="preserve"> </v>
      </c>
      <c r="Q458" s="56" t="str">
        <f t="shared" si="139"/>
        <v/>
      </c>
      <c r="R458" s="196">
        <f t="shared" si="145"/>
        <v>0</v>
      </c>
      <c r="S458" s="1">
        <f t="shared" ref="S458:S500" si="154">C458</f>
        <v>-1</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-1</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4">
        <f t="shared" si="142"/>
        <v>0</v>
      </c>
      <c r="B459" s="64">
        <f t="shared" si="140"/>
        <v>0</v>
      </c>
      <c r="C459" s="57">
        <f t="shared" si="153"/>
        <v>-1</v>
      </c>
      <c r="F459" s="59">
        <f>IF(C459&lt;C$6,0,VLOOKUP(C459,index!$A:$M,3,0))</f>
        <v>0</v>
      </c>
      <c r="G459" s="57" t="str">
        <f t="shared" si="143"/>
        <v/>
      </c>
      <c r="H459" s="58" t="str">
        <f>IF(G459="I",$K459,IF(G459="II",$K459-SUM(H$8:H458),IF(G459="III",$K459-SUM(H$8:H458),IF(G459="IV",$K459-SUM(H$8:H458),IF(G459="V",1-SUM(H$8:H458)," ")))))</f>
        <v xml:space="preserve"> </v>
      </c>
      <c r="I459" s="66" t="str">
        <f t="shared" si="144"/>
        <v/>
      </c>
      <c r="L459" s="62" t="str">
        <f t="shared" si="141"/>
        <v xml:space="preserve"> </v>
      </c>
      <c r="P459" s="58" t="str">
        <f>IF(O459="Plus",$K459,IF(O459="Basis",$K459-SUM(P$8:P458),IF(O459="Breedte",$K459-SUM(P$8:P458),IF(O458="Breedte",1-SUM(P$8:P458)," "))))</f>
        <v xml:space="preserve"> </v>
      </c>
      <c r="Q459" s="56" t="str">
        <f t="shared" si="139"/>
        <v/>
      </c>
      <c r="R459" s="196">
        <f t="shared" si="145"/>
        <v>0</v>
      </c>
      <c r="S459" s="1">
        <f t="shared" si="154"/>
        <v>-1</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-1</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4">
        <f t="shared" si="142"/>
        <v>0</v>
      </c>
      <c r="B460" s="64">
        <f t="shared" si="140"/>
        <v>0</v>
      </c>
      <c r="C460" s="57">
        <f t="shared" si="153"/>
        <v>-1</v>
      </c>
      <c r="F460" s="59">
        <f>IF(C460&lt;C$6,0,VLOOKUP(C460,index!$A:$M,3,0))</f>
        <v>0</v>
      </c>
      <c r="G460" s="57" t="str">
        <f t="shared" si="143"/>
        <v/>
      </c>
      <c r="H460" s="58" t="str">
        <f>IF(G460="I",$K460,IF(G460="II",$K460-SUM(H$8:H459),IF(G460="III",$K460-SUM(H$8:H459),IF(G460="IV",$K460-SUM(H$8:H459),IF(G460="V",1-SUM(H$8:H459)," ")))))</f>
        <v xml:space="preserve"> </v>
      </c>
      <c r="I460" s="66" t="str">
        <f t="shared" si="144"/>
        <v/>
      </c>
      <c r="L460" s="62" t="str">
        <f t="shared" si="141"/>
        <v xml:space="preserve"> </v>
      </c>
      <c r="P460" s="58" t="str">
        <f>IF(O460="Plus",$K460,IF(O460="Basis",$K460-SUM(P$8:P459),IF(O460="Breedte",$K460-SUM(P$8:P459),IF(O459="Breedte",1-SUM(P$8:P459)," "))))</f>
        <v xml:space="preserve"> </v>
      </c>
      <c r="Q460" s="56" t="str">
        <f t="shared" si="139"/>
        <v/>
      </c>
      <c r="R460" s="196">
        <f t="shared" si="145"/>
        <v>0</v>
      </c>
      <c r="S460" s="1">
        <f t="shared" si="154"/>
        <v>-1</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-1</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4">
        <f t="shared" si="142"/>
        <v>0</v>
      </c>
      <c r="B461" s="64">
        <f t="shared" si="140"/>
        <v>0</v>
      </c>
      <c r="C461" s="57">
        <f t="shared" si="153"/>
        <v>-1</v>
      </c>
      <c r="F461" s="59">
        <f>IF(C461&lt;C$6,0,VLOOKUP(C461,index!$A:$M,3,0))</f>
        <v>0</v>
      </c>
      <c r="G461" s="57" t="str">
        <f t="shared" si="143"/>
        <v/>
      </c>
      <c r="H461" s="58" t="str">
        <f>IF(G461="I",$K461,IF(G461="II",$K461-SUM(H$8:H460),IF(G461="III",$K461-SUM(H$8:H460),IF(G461="IV",$K461-SUM(H$8:H460),IF(G461="V",1-SUM(H$8:H460)," ")))))</f>
        <v xml:space="preserve"> </v>
      </c>
      <c r="I461" s="66" t="str">
        <f t="shared" si="144"/>
        <v/>
      </c>
      <c r="L461" s="62" t="str">
        <f t="shared" si="141"/>
        <v xml:space="preserve"> </v>
      </c>
      <c r="P461" s="58" t="str">
        <f>IF(O461="Plus",$K461,IF(O461="Basis",$K461-SUM(P$8:P460),IF(O461="Breedte",$K461-SUM(P$8:P460),IF(O460="Breedte",1-SUM(P$8:P460)," "))))</f>
        <v xml:space="preserve"> </v>
      </c>
      <c r="Q461" s="56" t="str">
        <f t="shared" si="139"/>
        <v/>
      </c>
      <c r="R461" s="196">
        <f t="shared" si="145"/>
        <v>0</v>
      </c>
      <c r="S461" s="1">
        <f t="shared" si="154"/>
        <v>-1</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-1</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4">
        <f t="shared" si="142"/>
        <v>0</v>
      </c>
      <c r="B462" s="64">
        <f t="shared" si="140"/>
        <v>0</v>
      </c>
      <c r="C462" s="57">
        <f t="shared" si="153"/>
        <v>-1</v>
      </c>
      <c r="F462" s="59">
        <f>IF(C462&lt;C$6,0,VLOOKUP(C462,index!$A:$M,3,0))</f>
        <v>0</v>
      </c>
      <c r="G462" s="57" t="str">
        <f t="shared" si="143"/>
        <v/>
      </c>
      <c r="H462" s="58" t="str">
        <f>IF(G462="I",$K462,IF(G462="II",$K462-SUM(H$8:H461),IF(G462="III",$K462-SUM(H$8:H461),IF(G462="IV",$K462-SUM(H$8:H461),IF(G462="V",1-SUM(H$8:H461)," ")))))</f>
        <v xml:space="preserve"> </v>
      </c>
      <c r="I462" s="66" t="str">
        <f t="shared" si="144"/>
        <v/>
      </c>
      <c r="L462" s="62" t="str">
        <f t="shared" si="141"/>
        <v xml:space="preserve"> </v>
      </c>
      <c r="P462" s="58" t="str">
        <f>IF(O462="Plus",$K462,IF(O462="Basis",$K462-SUM(P$8:P461),IF(O462="Breedte",$K462-SUM(P$8:P461),IF(O461="Breedte",1-SUM(P$8:P461)," "))))</f>
        <v xml:space="preserve"> </v>
      </c>
      <c r="Q462" s="56" t="str">
        <f t="shared" si="139"/>
        <v/>
      </c>
      <c r="R462" s="196">
        <f t="shared" si="145"/>
        <v>0</v>
      </c>
      <c r="S462" s="1">
        <f t="shared" si="154"/>
        <v>-1</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-1</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4">
        <f t="shared" si="142"/>
        <v>0</v>
      </c>
      <c r="B463" s="64">
        <f t="shared" si="140"/>
        <v>0</v>
      </c>
      <c r="C463" s="57">
        <f t="shared" si="153"/>
        <v>-1</v>
      </c>
      <c r="F463" s="59">
        <f>IF(C463&lt;C$6,0,VLOOKUP(C463,index!$A:$M,3,0))</f>
        <v>0</v>
      </c>
      <c r="G463" s="57" t="str">
        <f t="shared" si="143"/>
        <v/>
      </c>
      <c r="H463" s="58" t="str">
        <f>IF(G463="I",$K463,IF(G463="II",$K463-SUM(H$8:H462),IF(G463="III",$K463-SUM(H$8:H462),IF(G463="IV",$K463-SUM(H$8:H462),IF(G463="V",1-SUM(H$8:H462)," ")))))</f>
        <v xml:space="preserve"> </v>
      </c>
      <c r="I463" s="66" t="str">
        <f t="shared" si="144"/>
        <v/>
      </c>
      <c r="L463" s="62" t="str">
        <f t="shared" si="141"/>
        <v xml:space="preserve"> </v>
      </c>
      <c r="P463" s="58" t="str">
        <f>IF(O463="Plus",$K463,IF(O463="Basis",$K463-SUM(P$8:P462),IF(O463="Breedte",$K463-SUM(P$8:P462),IF(O462="Breedte",1-SUM(P$8:P462)," "))))</f>
        <v xml:space="preserve"> </v>
      </c>
      <c r="Q463" s="56" t="str">
        <f t="shared" si="139"/>
        <v/>
      </c>
      <c r="R463" s="196">
        <f t="shared" si="145"/>
        <v>0</v>
      </c>
      <c r="S463" s="1">
        <f t="shared" si="154"/>
        <v>-1</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-1</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4">
        <f t="shared" si="142"/>
        <v>0</v>
      </c>
      <c r="B464" s="64">
        <f t="shared" si="140"/>
        <v>0</v>
      </c>
      <c r="C464" s="57">
        <f t="shared" si="153"/>
        <v>-1</v>
      </c>
      <c r="F464" s="59">
        <f>IF(C464&lt;C$6,0,VLOOKUP(C464,index!$A:$M,3,0))</f>
        <v>0</v>
      </c>
      <c r="G464" s="57" t="str">
        <f t="shared" si="143"/>
        <v/>
      </c>
      <c r="H464" s="58" t="str">
        <f>IF(G464="I",$K464,IF(G464="II",$K464-SUM(H$8:H463),IF(G464="III",$K464-SUM(H$8:H463),IF(G464="IV",$K464-SUM(H$8:H463),IF(G464="V",1-SUM(H$8:H463)," ")))))</f>
        <v xml:space="preserve"> </v>
      </c>
      <c r="I464" s="66" t="str">
        <f t="shared" si="144"/>
        <v/>
      </c>
      <c r="L464" s="62" t="str">
        <f t="shared" si="141"/>
        <v xml:space="preserve"> </v>
      </c>
      <c r="P464" s="58" t="str">
        <f>IF(O464="Plus",$K464,IF(O464="Basis",$K464-SUM(P$8:P463),IF(O464="Breedte",$K464-SUM(P$8:P463),IF(O463="Breedte",1-SUM(P$8:P463)," "))))</f>
        <v xml:space="preserve"> </v>
      </c>
      <c r="Q464" s="56" t="str">
        <f t="shared" si="139"/>
        <v/>
      </c>
      <c r="R464" s="196">
        <f t="shared" si="145"/>
        <v>0</v>
      </c>
      <c r="S464" s="1">
        <f t="shared" si="154"/>
        <v>-1</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-1</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4">
        <f t="shared" si="142"/>
        <v>0</v>
      </c>
      <c r="B465" s="64">
        <f t="shared" si="140"/>
        <v>0</v>
      </c>
      <c r="C465" s="57">
        <f t="shared" si="153"/>
        <v>-1</v>
      </c>
      <c r="F465" s="59">
        <f>IF(C465&lt;C$6,0,VLOOKUP(C465,index!$A:$M,3,0))</f>
        <v>0</v>
      </c>
      <c r="G465" s="57" t="str">
        <f t="shared" si="143"/>
        <v/>
      </c>
      <c r="H465" s="58" t="str">
        <f>IF(G465="I",$K465,IF(G465="II",$K465-SUM(H$8:H464),IF(G465="III",$K465-SUM(H$8:H464),IF(G465="IV",$K465-SUM(H$8:H464),IF(G465="V",1-SUM(H$8:H464)," ")))))</f>
        <v xml:space="preserve"> </v>
      </c>
      <c r="I465" s="66" t="str">
        <f t="shared" si="144"/>
        <v/>
      </c>
      <c r="L465" s="62" t="str">
        <f t="shared" si="141"/>
        <v xml:space="preserve"> </v>
      </c>
      <c r="P465" s="58" t="str">
        <f>IF(O465="Plus",$K465,IF(O465="Basis",$K465-SUM(P$8:P464),IF(O465="Breedte",$K465-SUM(P$8:P464),IF(O464="Breedte",1-SUM(P$8:P464)," "))))</f>
        <v xml:space="preserve"> </v>
      </c>
      <c r="Q465" s="56" t="str">
        <f t="shared" ref="Q465:Q500" si="156">IF(L464="plus",CONCATENATE(E465,", "),IF(L464="basis",IF(E465=0,"",CONCATENATE(E465,", ")),CONCATENATE(Q464,IF(E465=0,"",CONCATENATE(E465,", ")))))</f>
        <v/>
      </c>
      <c r="R465" s="196">
        <f t="shared" si="145"/>
        <v>0</v>
      </c>
      <c r="S465" s="1">
        <f t="shared" si="154"/>
        <v>-1</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-1</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4">
        <f t="shared" si="142"/>
        <v>0</v>
      </c>
      <c r="B466" s="64">
        <f t="shared" si="140"/>
        <v>0</v>
      </c>
      <c r="C466" s="57">
        <f t="shared" si="153"/>
        <v>-1</v>
      </c>
      <c r="F466" s="59">
        <f>IF(C466&lt;C$6,0,VLOOKUP(C466,index!$A:$M,3,0))</f>
        <v>0</v>
      </c>
      <c r="G466" s="57" t="str">
        <f t="shared" si="143"/>
        <v/>
      </c>
      <c r="H466" s="58" t="str">
        <f>IF(G466="I",$K466,IF(G466="II",$K466-SUM(H$8:H465),IF(G466="III",$K466-SUM(H$8:H465),IF(G466="IV",$K466-SUM(H$8:H465),IF(G466="V",1-SUM(H$8:H465)," ")))))</f>
        <v xml:space="preserve"> </v>
      </c>
      <c r="I466" s="66" t="str">
        <f t="shared" si="144"/>
        <v/>
      </c>
      <c r="L466" s="62" t="str">
        <f t="shared" si="141"/>
        <v xml:space="preserve"> </v>
      </c>
      <c r="P466" s="58" t="str">
        <f>IF(O466="Plus",$K466,IF(O466="Basis",$K466-SUM(P$8:P465),IF(O466="Breedte",$K466-SUM(P$8:P465),IF(O465="Breedte",1-SUM(P$8:P465)," "))))</f>
        <v xml:space="preserve"> </v>
      </c>
      <c r="Q466" s="56" t="str">
        <f t="shared" si="156"/>
        <v/>
      </c>
      <c r="R466" s="196">
        <f t="shared" si="145"/>
        <v>0</v>
      </c>
      <c r="S466" s="1">
        <f t="shared" si="154"/>
        <v>-1</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-1</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4">
        <f t="shared" si="142"/>
        <v>0</v>
      </c>
      <c r="B467" s="64">
        <f t="shared" si="140"/>
        <v>0</v>
      </c>
      <c r="C467" s="57">
        <f t="shared" si="153"/>
        <v>-1</v>
      </c>
      <c r="F467" s="59">
        <f>IF(C467&lt;C$6,0,VLOOKUP(C467,index!$A:$M,3,0))</f>
        <v>0</v>
      </c>
      <c r="G467" s="57" t="str">
        <f t="shared" si="143"/>
        <v/>
      </c>
      <c r="H467" s="58" t="str">
        <f>IF(G467="I",$K467,IF(G467="II",$K467-SUM(H$8:H466),IF(G467="III",$K467-SUM(H$8:H466),IF(G467="IV",$K467-SUM(H$8:H466),IF(G467="V",1-SUM(H$8:H466)," ")))))</f>
        <v xml:space="preserve"> </v>
      </c>
      <c r="I467" s="66" t="str">
        <f t="shared" si="144"/>
        <v/>
      </c>
      <c r="L467" s="62" t="str">
        <f t="shared" si="141"/>
        <v xml:space="preserve"> </v>
      </c>
      <c r="P467" s="58" t="str">
        <f>IF(O467="Plus",$K467,IF(O467="Basis",$K467-SUM(P$8:P466),IF(O467="Breedte",$K467-SUM(P$8:P466),IF(O466="Breedte",1-SUM(P$8:P466)," "))))</f>
        <v xml:space="preserve"> </v>
      </c>
      <c r="Q467" s="56" t="str">
        <f t="shared" si="156"/>
        <v/>
      </c>
      <c r="R467" s="196">
        <f t="shared" si="145"/>
        <v>0</v>
      </c>
      <c r="S467" s="1">
        <f t="shared" si="154"/>
        <v>-1</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-1</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4">
        <f t="shared" si="142"/>
        <v>0</v>
      </c>
      <c r="B468" s="64">
        <f t="shared" si="140"/>
        <v>0</v>
      </c>
      <c r="C468" s="57">
        <f t="shared" si="153"/>
        <v>-1</v>
      </c>
      <c r="F468" s="59">
        <f>IF(C468&lt;C$6,0,VLOOKUP(C468,index!$A:$M,3,0))</f>
        <v>0</v>
      </c>
      <c r="G468" s="57" t="str">
        <f t="shared" si="143"/>
        <v/>
      </c>
      <c r="H468" s="58" t="str">
        <f>IF(G468="I",$K468,IF(G468="II",$K468-SUM(H$8:H467),IF(G468="III",$K468-SUM(H$8:H467),IF(G468="IV",$K468-SUM(H$8:H467),IF(G468="V",1-SUM(H$8:H467)," ")))))</f>
        <v xml:space="preserve"> </v>
      </c>
      <c r="I468" s="66" t="str">
        <f t="shared" si="144"/>
        <v/>
      </c>
      <c r="L468" s="62" t="str">
        <f t="shared" si="141"/>
        <v xml:space="preserve"> </v>
      </c>
      <c r="P468" s="58" t="str">
        <f>IF(O468="Plus",$K468,IF(O468="Basis",$K468-SUM(P$8:P467),IF(O468="Breedte",$K468-SUM(P$8:P467),IF(O467="Breedte",1-SUM(P$8:P467)," "))))</f>
        <v xml:space="preserve"> </v>
      </c>
      <c r="Q468" s="56" t="str">
        <f t="shared" si="156"/>
        <v/>
      </c>
      <c r="R468" s="196">
        <f t="shared" si="145"/>
        <v>0</v>
      </c>
      <c r="S468" s="1">
        <f t="shared" si="154"/>
        <v>-1</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-1</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4">
        <f t="shared" si="142"/>
        <v>0</v>
      </c>
      <c r="B469" s="64">
        <f t="shared" si="140"/>
        <v>0</v>
      </c>
      <c r="C469" s="57">
        <f t="shared" si="153"/>
        <v>-1</v>
      </c>
      <c r="F469" s="59">
        <f>IF(C469&lt;C$6,0,VLOOKUP(C469,index!$A:$M,3,0))</f>
        <v>0</v>
      </c>
      <c r="G469" s="57" t="str">
        <f t="shared" si="143"/>
        <v/>
      </c>
      <c r="H469" s="58" t="str">
        <f>IF(G469="I",$K469,IF(G469="II",$K469-SUM(H$8:H468),IF(G469="III",$K469-SUM(H$8:H468),IF(G469="IV",$K469-SUM(H$8:H468),IF(G469="V",1-SUM(H$8:H468)," ")))))</f>
        <v xml:space="preserve"> </v>
      </c>
      <c r="I469" s="66" t="str">
        <f t="shared" si="144"/>
        <v/>
      </c>
      <c r="L469" s="62" t="str">
        <f t="shared" si="141"/>
        <v xml:space="preserve"> </v>
      </c>
      <c r="P469" s="58" t="str">
        <f>IF(O469="Plus",$K469,IF(O469="Basis",$K469-SUM(P$8:P468),IF(O469="Breedte",$K469-SUM(P$8:P468),IF(O468="Breedte",1-SUM(P$8:P468)," "))))</f>
        <v xml:space="preserve"> </v>
      </c>
      <c r="Q469" s="56" t="str">
        <f t="shared" si="156"/>
        <v/>
      </c>
      <c r="R469" s="196">
        <f t="shared" si="145"/>
        <v>0</v>
      </c>
      <c r="S469" s="1">
        <f t="shared" si="154"/>
        <v>-1</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-1</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4">
        <f t="shared" si="142"/>
        <v>0</v>
      </c>
      <c r="B470" s="64">
        <f t="shared" si="140"/>
        <v>0</v>
      </c>
      <c r="C470" s="57">
        <f t="shared" si="153"/>
        <v>-1</v>
      </c>
      <c r="F470" s="59">
        <f>IF(C470&lt;C$6,0,VLOOKUP(C470,index!$A:$M,3,0))</f>
        <v>0</v>
      </c>
      <c r="G470" s="57" t="str">
        <f t="shared" si="143"/>
        <v/>
      </c>
      <c r="H470" s="58" t="str">
        <f>IF(G470="I",$K470,IF(G470="II",$K470-SUM(H$8:H469),IF(G470="III",$K470-SUM(H$8:H469),IF(G470="IV",$K470-SUM(H$8:H469),IF(G470="V",1-SUM(H$8:H469)," ")))))</f>
        <v xml:space="preserve"> </v>
      </c>
      <c r="I470" s="66" t="str">
        <f t="shared" si="144"/>
        <v/>
      </c>
      <c r="L470" s="62" t="str">
        <f t="shared" si="141"/>
        <v xml:space="preserve"> </v>
      </c>
      <c r="P470" s="58" t="str">
        <f>IF(O470="Plus",$K470,IF(O470="Basis",$K470-SUM(P$8:P469),IF(O470="Breedte",$K470-SUM(P$8:P469),IF(O469="Breedte",1-SUM(P$8:P469)," "))))</f>
        <v xml:space="preserve"> </v>
      </c>
      <c r="Q470" s="56" t="str">
        <f t="shared" si="156"/>
        <v/>
      </c>
      <c r="R470" s="196">
        <f t="shared" si="145"/>
        <v>0</v>
      </c>
      <c r="S470" s="1">
        <f t="shared" si="154"/>
        <v>-1</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-1</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4">
        <f t="shared" si="142"/>
        <v>0</v>
      </c>
      <c r="B471" s="64">
        <f t="shared" si="140"/>
        <v>0</v>
      </c>
      <c r="C471" s="57">
        <f t="shared" si="153"/>
        <v>-1</v>
      </c>
      <c r="F471" s="59">
        <f>IF(C471&lt;C$6,0,VLOOKUP(C471,index!$A:$M,3,0))</f>
        <v>0</v>
      </c>
      <c r="G471" s="57" t="str">
        <f t="shared" si="143"/>
        <v/>
      </c>
      <c r="H471" s="58" t="str">
        <f>IF(G471="I",$K471,IF(G471="II",$K471-SUM(H$8:H470),IF(G471="III",$K471-SUM(H$8:H470),IF(G471="IV",$K471-SUM(H$8:H470),IF(G471="V",1-SUM(H$8:H470)," ")))))</f>
        <v xml:space="preserve"> </v>
      </c>
      <c r="I471" s="66" t="str">
        <f t="shared" si="144"/>
        <v/>
      </c>
      <c r="L471" s="62" t="str">
        <f t="shared" si="141"/>
        <v xml:space="preserve"> </v>
      </c>
      <c r="P471" s="58" t="str">
        <f>IF(O471="Plus",$K471,IF(O471="Basis",$K471-SUM(P$8:P470),IF(O471="Breedte",$K471-SUM(P$8:P470),IF(O470="Breedte",1-SUM(P$8:P470)," "))))</f>
        <v xml:space="preserve"> </v>
      </c>
      <c r="Q471" s="56" t="str">
        <f t="shared" si="156"/>
        <v/>
      </c>
      <c r="R471" s="196">
        <f t="shared" si="145"/>
        <v>0</v>
      </c>
      <c r="S471" s="1">
        <f t="shared" si="154"/>
        <v>-1</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-1</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4">
        <f t="shared" si="142"/>
        <v>0</v>
      </c>
      <c r="B472" s="64">
        <f t="shared" si="140"/>
        <v>0</v>
      </c>
      <c r="C472" s="57">
        <f t="shared" si="153"/>
        <v>-1</v>
      </c>
      <c r="F472" s="59">
        <f>IF(C472&lt;C$6,0,VLOOKUP(C472,index!$A:$M,3,0))</f>
        <v>0</v>
      </c>
      <c r="G472" s="57" t="str">
        <f t="shared" si="143"/>
        <v/>
      </c>
      <c r="H472" s="58" t="str">
        <f>IF(G472="I",$K472,IF(G472="II",$K472-SUM(H$8:H471),IF(G472="III",$K472-SUM(H$8:H471),IF(G472="IV",$K472-SUM(H$8:H471),IF(G472="V",1-SUM(H$8:H471)," ")))))</f>
        <v xml:space="preserve"> </v>
      </c>
      <c r="I472" s="66" t="str">
        <f t="shared" si="144"/>
        <v/>
      </c>
      <c r="L472" s="62" t="str">
        <f t="shared" si="141"/>
        <v xml:space="preserve"> </v>
      </c>
      <c r="P472" s="58" t="str">
        <f>IF(O472="Plus",$K472,IF(O472="Basis",$K472-SUM(P$8:P471),IF(O472="Breedte",$K472-SUM(P$8:P471),IF(O471="Breedte",1-SUM(P$8:P471)," "))))</f>
        <v xml:space="preserve"> </v>
      </c>
      <c r="Q472" s="56" t="str">
        <f t="shared" si="156"/>
        <v/>
      </c>
      <c r="R472" s="196">
        <f t="shared" si="145"/>
        <v>0</v>
      </c>
      <c r="S472" s="1">
        <f t="shared" si="154"/>
        <v>-1</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-1</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4">
        <f t="shared" si="142"/>
        <v>0</v>
      </c>
      <c r="B473" s="64">
        <f t="shared" si="140"/>
        <v>0</v>
      </c>
      <c r="C473" s="57">
        <f t="shared" si="153"/>
        <v>-1</v>
      </c>
      <c r="F473" s="59">
        <f>IF(C473&lt;C$6,0,VLOOKUP(C473,index!$A:$M,3,0))</f>
        <v>0</v>
      </c>
      <c r="G473" s="57" t="str">
        <f t="shared" si="143"/>
        <v/>
      </c>
      <c r="H473" s="58" t="str">
        <f>IF(G473="I",$K473,IF(G473="II",$K473-SUM(H$8:H472),IF(G473="III",$K473-SUM(H$8:H472),IF(G473="IV",$K473-SUM(H$8:H472),IF(G473="V",1-SUM(H$8:H472)," ")))))</f>
        <v xml:space="preserve"> </v>
      </c>
      <c r="I473" s="66" t="str">
        <f t="shared" si="144"/>
        <v/>
      </c>
      <c r="L473" s="62" t="str">
        <f t="shared" si="141"/>
        <v xml:space="preserve"> </v>
      </c>
      <c r="P473" s="58" t="str">
        <f>IF(O473="Plus",$K473,IF(O473="Basis",$K473-SUM(P$8:P472),IF(O473="Breedte",$K473-SUM(P$8:P472),IF(O472="Breedte",1-SUM(P$8:P472)," "))))</f>
        <v xml:space="preserve"> </v>
      </c>
      <c r="Q473" s="56" t="str">
        <f t="shared" si="156"/>
        <v/>
      </c>
      <c r="R473" s="196">
        <f t="shared" si="145"/>
        <v>0</v>
      </c>
      <c r="S473" s="1">
        <f t="shared" si="154"/>
        <v>-1</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-1</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4">
        <f t="shared" si="142"/>
        <v>0</v>
      </c>
      <c r="B474" s="64">
        <f t="shared" si="140"/>
        <v>0</v>
      </c>
      <c r="C474" s="57">
        <f t="shared" si="153"/>
        <v>-1</v>
      </c>
      <c r="F474" s="59">
        <f>IF(C474&lt;C$6,0,VLOOKUP(C474,index!$A:$M,3,0))</f>
        <v>0</v>
      </c>
      <c r="G474" s="57" t="str">
        <f t="shared" si="143"/>
        <v/>
      </c>
      <c r="H474" s="58" t="str">
        <f>IF(G474="I",$K474,IF(G474="II",$K474-SUM(H$8:H473),IF(G474="III",$K474-SUM(H$8:H473),IF(G474="IV",$K474-SUM(H$8:H473),IF(G474="V",1-SUM(H$8:H473)," ")))))</f>
        <v xml:space="preserve"> </v>
      </c>
      <c r="I474" s="66" t="str">
        <f t="shared" si="144"/>
        <v/>
      </c>
      <c r="L474" s="62" t="str">
        <f t="shared" si="141"/>
        <v xml:space="preserve"> </v>
      </c>
      <c r="P474" s="58" t="str">
        <f>IF(O474="Plus",$K474,IF(O474="Basis",$K474-SUM(P$8:P473),IF(O474="Breedte",$K474-SUM(P$8:P473),IF(O473="Breedte",1-SUM(P$8:P473)," "))))</f>
        <v xml:space="preserve"> </v>
      </c>
      <c r="Q474" s="56" t="str">
        <f t="shared" si="156"/>
        <v/>
      </c>
      <c r="R474" s="196">
        <f t="shared" si="145"/>
        <v>0</v>
      </c>
      <c r="S474" s="1">
        <f t="shared" si="154"/>
        <v>-1</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-1</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4">
        <f t="shared" si="142"/>
        <v>0</v>
      </c>
      <c r="B475" s="64">
        <f t="shared" si="140"/>
        <v>0</v>
      </c>
      <c r="C475" s="57">
        <f t="shared" si="153"/>
        <v>-1</v>
      </c>
      <c r="F475" s="59">
        <f>IF(C475&lt;C$6,0,VLOOKUP(C475,index!$A:$M,3,0))</f>
        <v>0</v>
      </c>
      <c r="G475" s="57" t="str">
        <f t="shared" si="143"/>
        <v/>
      </c>
      <c r="H475" s="58" t="str">
        <f>IF(G475="I",$K475,IF(G475="II",$K475-SUM(H$8:H474),IF(G475="III",$K475-SUM(H$8:H474),IF(G475="IV",$K475-SUM(H$8:H474),IF(G475="V",1-SUM(H$8:H474)," ")))))</f>
        <v xml:space="preserve"> </v>
      </c>
      <c r="I475" s="66" t="str">
        <f t="shared" si="144"/>
        <v/>
      </c>
      <c r="L475" s="62" t="str">
        <f t="shared" si="141"/>
        <v xml:space="preserve"> </v>
      </c>
      <c r="P475" s="58" t="str">
        <f>IF(O475="Plus",$K475,IF(O475="Basis",$K475-SUM(P$8:P474),IF(O475="Breedte",$K475-SUM(P$8:P474),IF(O474="Breedte",1-SUM(P$8:P474)," "))))</f>
        <v xml:space="preserve"> </v>
      </c>
      <c r="Q475" s="56" t="str">
        <f t="shared" si="156"/>
        <v/>
      </c>
      <c r="R475" s="196">
        <f t="shared" si="145"/>
        <v>0</v>
      </c>
      <c r="S475" s="1">
        <f t="shared" si="154"/>
        <v>-1</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-1</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4">
        <f t="shared" si="142"/>
        <v>0</v>
      </c>
      <c r="B476" s="64">
        <f t="shared" si="140"/>
        <v>0</v>
      </c>
      <c r="C476" s="57">
        <f t="shared" si="153"/>
        <v>-1</v>
      </c>
      <c r="F476" s="59">
        <f>IF(C476&lt;C$6,0,VLOOKUP(C476,index!$A:$M,3,0))</f>
        <v>0</v>
      </c>
      <c r="G476" s="57" t="str">
        <f t="shared" si="143"/>
        <v/>
      </c>
      <c r="H476" s="58" t="str">
        <f>IF(G476="I",$K476,IF(G476="II",$K476-SUM(H$8:H475),IF(G476="III",$K476-SUM(H$8:H475),IF(G476="IV",$K476-SUM(H$8:H475),IF(G476="V",1-SUM(H$8:H475)," ")))))</f>
        <v xml:space="preserve"> </v>
      </c>
      <c r="I476" s="66" t="str">
        <f t="shared" si="144"/>
        <v/>
      </c>
      <c r="L476" s="62" t="str">
        <f t="shared" si="141"/>
        <v xml:space="preserve"> </v>
      </c>
      <c r="P476" s="58" t="str">
        <f>IF(O476="Plus",$K476,IF(O476="Basis",$K476-SUM(P$8:P475),IF(O476="Breedte",$K476-SUM(P$8:P475),IF(O475="Breedte",1-SUM(P$8:P475)," "))))</f>
        <v xml:space="preserve"> </v>
      </c>
      <c r="Q476" s="56" t="str">
        <f t="shared" si="156"/>
        <v/>
      </c>
      <c r="R476" s="196">
        <f t="shared" si="145"/>
        <v>0</v>
      </c>
      <c r="S476" s="1">
        <f t="shared" si="154"/>
        <v>-1</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-1</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4">
        <f t="shared" si="142"/>
        <v>0</v>
      </c>
      <c r="B477" s="64">
        <f t="shared" si="140"/>
        <v>0</v>
      </c>
      <c r="C477" s="57">
        <f t="shared" si="153"/>
        <v>-1</v>
      </c>
      <c r="F477" s="59">
        <f>IF(C477&lt;C$6,0,VLOOKUP(C477,index!$A:$M,3,0))</f>
        <v>0</v>
      </c>
      <c r="G477" s="57" t="str">
        <f t="shared" si="143"/>
        <v/>
      </c>
      <c r="H477" s="58" t="str">
        <f>IF(G477="I",$K477,IF(G477="II",$K477-SUM(H$8:H476),IF(G477="III",$K477-SUM(H$8:H476),IF(G477="IV",$K477-SUM(H$8:H476),IF(G477="V",1-SUM(H$8:H476)," ")))))</f>
        <v xml:space="preserve"> </v>
      </c>
      <c r="I477" s="66" t="str">
        <f t="shared" si="144"/>
        <v/>
      </c>
      <c r="L477" s="62" t="str">
        <f t="shared" si="141"/>
        <v xml:space="preserve"> </v>
      </c>
      <c r="P477" s="58" t="str">
        <f>IF(O477="Plus",$K477,IF(O477="Basis",$K477-SUM(P$8:P476),IF(O477="Breedte",$K477-SUM(P$8:P476),IF(O476="Breedte",1-SUM(P$8:P476)," "))))</f>
        <v xml:space="preserve"> </v>
      </c>
      <c r="Q477" s="56" t="str">
        <f t="shared" si="156"/>
        <v/>
      </c>
      <c r="R477" s="196">
        <f t="shared" si="145"/>
        <v>0</v>
      </c>
      <c r="S477" s="1">
        <f t="shared" si="154"/>
        <v>-1</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-1</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4">
        <f t="shared" si="142"/>
        <v>0</v>
      </c>
      <c r="B478" s="64">
        <f t="shared" si="140"/>
        <v>0</v>
      </c>
      <c r="C478" s="57">
        <f t="shared" si="153"/>
        <v>-1</v>
      </c>
      <c r="F478" s="59">
        <f>IF(C478&lt;C$6,0,VLOOKUP(C478,index!$A:$M,3,0))</f>
        <v>0</v>
      </c>
      <c r="G478" s="57" t="str">
        <f t="shared" si="143"/>
        <v/>
      </c>
      <c r="H478" s="58" t="str">
        <f>IF(G478="I",$K478,IF(G478="II",$K478-SUM(H$8:H477),IF(G478="III",$K478-SUM(H$8:H477),IF(G478="IV",$K478-SUM(H$8:H477),IF(G478="V",1-SUM(H$8:H477)," ")))))</f>
        <v xml:space="preserve"> </v>
      </c>
      <c r="I478" s="66" t="str">
        <f t="shared" si="144"/>
        <v/>
      </c>
      <c r="L478" s="62" t="str">
        <f t="shared" si="141"/>
        <v xml:space="preserve"> </v>
      </c>
      <c r="P478" s="58" t="str">
        <f>IF(O478="Plus",$K478,IF(O478="Basis",$K478-SUM(P$8:P477),IF(O478="Breedte",$K478-SUM(P$8:P477),IF(O477="Breedte",1-SUM(P$8:P477)," "))))</f>
        <v xml:space="preserve"> </v>
      </c>
      <c r="Q478" s="56" t="str">
        <f t="shared" si="156"/>
        <v/>
      </c>
      <c r="R478" s="196">
        <f t="shared" si="145"/>
        <v>0</v>
      </c>
      <c r="S478" s="1">
        <f t="shared" si="154"/>
        <v>-1</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-1</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4">
        <f t="shared" si="142"/>
        <v>0</v>
      </c>
      <c r="B479" s="64">
        <f t="shared" si="140"/>
        <v>0</v>
      </c>
      <c r="C479" s="57">
        <f t="shared" si="153"/>
        <v>-1</v>
      </c>
      <c r="F479" s="59">
        <f>IF(C479&lt;C$6,0,VLOOKUP(C479,index!$A:$M,3,0))</f>
        <v>0</v>
      </c>
      <c r="G479" s="57" t="str">
        <f t="shared" si="143"/>
        <v/>
      </c>
      <c r="H479" s="58" t="str">
        <f>IF(G479="I",$K479,IF(G479="II",$K479-SUM(H$8:H478),IF(G479="III",$K479-SUM(H$8:H478),IF(G479="IV",$K479-SUM(H$8:H478),IF(G479="V",1-SUM(H$8:H478)," ")))))</f>
        <v xml:space="preserve"> </v>
      </c>
      <c r="I479" s="66" t="str">
        <f t="shared" si="144"/>
        <v/>
      </c>
      <c r="L479" s="62" t="str">
        <f t="shared" si="141"/>
        <v xml:space="preserve"> </v>
      </c>
      <c r="P479" s="58" t="str">
        <f>IF(O479="Plus",$K479,IF(O479="Basis",$K479-SUM(P$8:P478),IF(O479="Breedte",$K479-SUM(P$8:P478),IF(O478="Breedte",1-SUM(P$8:P478)," "))))</f>
        <v xml:space="preserve"> </v>
      </c>
      <c r="Q479" s="56" t="str">
        <f t="shared" si="156"/>
        <v/>
      </c>
      <c r="R479" s="196">
        <f t="shared" si="145"/>
        <v>0</v>
      </c>
      <c r="S479" s="1">
        <f t="shared" si="154"/>
        <v>-1</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-1</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4">
        <f t="shared" si="142"/>
        <v>0</v>
      </c>
      <c r="B480" s="64">
        <f t="shared" si="140"/>
        <v>0</v>
      </c>
      <c r="C480" s="57">
        <f t="shared" si="153"/>
        <v>-1</v>
      </c>
      <c r="F480" s="59">
        <f>IF(C480&lt;C$6,0,VLOOKUP(C480,index!$A:$M,3,0))</f>
        <v>0</v>
      </c>
      <c r="G480" s="57" t="str">
        <f t="shared" si="143"/>
        <v/>
      </c>
      <c r="H480" s="58" t="str">
        <f>IF(G480="I",$K480,IF(G480="II",$K480-SUM(H$8:H479),IF(G480="III",$K480-SUM(H$8:H479),IF(G480="IV",$K480-SUM(H$8:H479),IF(G480="V",1-SUM(H$8:H479)," ")))))</f>
        <v xml:space="preserve"> </v>
      </c>
      <c r="I480" s="66" t="str">
        <f t="shared" si="144"/>
        <v/>
      </c>
      <c r="L480" s="62" t="str">
        <f t="shared" si="141"/>
        <v xml:space="preserve"> </v>
      </c>
      <c r="P480" s="58" t="str">
        <f>IF(O480="Plus",$K480,IF(O480="Basis",$K480-SUM(P$8:P479),IF(O480="Breedte",$K480-SUM(P$8:P479),IF(O479="Breedte",1-SUM(P$8:P479)," "))))</f>
        <v xml:space="preserve"> </v>
      </c>
      <c r="Q480" s="56" t="str">
        <f t="shared" si="156"/>
        <v/>
      </c>
      <c r="R480" s="196">
        <f t="shared" si="145"/>
        <v>0</v>
      </c>
      <c r="S480" s="1">
        <f t="shared" si="154"/>
        <v>-1</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-1</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4">
        <f t="shared" si="142"/>
        <v>0</v>
      </c>
      <c r="B481" s="64">
        <f t="shared" si="140"/>
        <v>0</v>
      </c>
      <c r="C481" s="57">
        <f t="shared" si="153"/>
        <v>-1</v>
      </c>
      <c r="F481" s="59">
        <f>IF(C481&lt;C$6,0,VLOOKUP(C481,index!$A:$M,3,0))</f>
        <v>0</v>
      </c>
      <c r="G481" s="57" t="str">
        <f t="shared" si="143"/>
        <v/>
      </c>
      <c r="H481" s="58" t="str">
        <f>IF(G481="I",$K481,IF(G481="II",$K481-SUM(H$8:H480),IF(G481="III",$K481-SUM(H$8:H480),IF(G481="IV",$K481-SUM(H$8:H480),IF(G481="V",1-SUM(H$8:H480)," ")))))</f>
        <v xml:space="preserve"> </v>
      </c>
      <c r="I481" s="66" t="str">
        <f t="shared" si="144"/>
        <v/>
      </c>
      <c r="L481" s="62" t="str">
        <f t="shared" si="141"/>
        <v xml:space="preserve"> </v>
      </c>
      <c r="P481" s="58" t="str">
        <f>IF(O481="Plus",$K481,IF(O481="Basis",$K481-SUM(P$8:P480),IF(O481="Breedte",$K481-SUM(P$8:P480),IF(O480="Breedte",1-SUM(P$8:P480)," "))))</f>
        <v xml:space="preserve"> </v>
      </c>
      <c r="Q481" s="56" t="str">
        <f t="shared" si="156"/>
        <v/>
      </c>
      <c r="R481" s="196">
        <f t="shared" si="145"/>
        <v>0</v>
      </c>
      <c r="S481" s="1">
        <f t="shared" si="154"/>
        <v>-1</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-1</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4">
        <f t="shared" si="142"/>
        <v>0</v>
      </c>
      <c r="B482" s="64">
        <f t="shared" si="140"/>
        <v>0</v>
      </c>
      <c r="C482" s="57">
        <f t="shared" si="153"/>
        <v>-1</v>
      </c>
      <c r="F482" s="59">
        <f>IF(C482&lt;C$6,0,VLOOKUP(C482,index!$A:$M,3,0))</f>
        <v>0</v>
      </c>
      <c r="G482" s="57" t="str">
        <f t="shared" si="143"/>
        <v/>
      </c>
      <c r="H482" s="58" t="str">
        <f>IF(G482="I",$K482,IF(G482="II",$K482-SUM(H$8:H481),IF(G482="III",$K482-SUM(H$8:H481),IF(G482="IV",$K482-SUM(H$8:H481),IF(G482="V",1-SUM(H$8:H481)," ")))))</f>
        <v xml:space="preserve"> </v>
      </c>
      <c r="I482" s="66" t="str">
        <f t="shared" si="144"/>
        <v/>
      </c>
      <c r="L482" s="62" t="str">
        <f t="shared" si="141"/>
        <v xml:space="preserve"> </v>
      </c>
      <c r="P482" s="58" t="str">
        <f>IF(O482="Plus",$K482,IF(O482="Basis",$K482-SUM(P$8:P481),IF(O482="Breedte",$K482-SUM(P$8:P481),IF(O481="Breedte",1-SUM(P$8:P481)," "))))</f>
        <v xml:space="preserve"> </v>
      </c>
      <c r="Q482" s="56" t="str">
        <f t="shared" si="156"/>
        <v/>
      </c>
      <c r="R482" s="196">
        <f t="shared" si="145"/>
        <v>0</v>
      </c>
      <c r="S482" s="1">
        <f t="shared" si="154"/>
        <v>-1</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-1</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4">
        <f t="shared" si="142"/>
        <v>0</v>
      </c>
      <c r="B483" s="64">
        <f t="shared" si="140"/>
        <v>0</v>
      </c>
      <c r="C483" s="57">
        <f t="shared" si="153"/>
        <v>-1</v>
      </c>
      <c r="F483" s="59">
        <f>IF(C483&lt;C$6,0,VLOOKUP(C483,index!$A:$M,3,0))</f>
        <v>0</v>
      </c>
      <c r="G483" s="57" t="str">
        <f t="shared" si="143"/>
        <v/>
      </c>
      <c r="H483" s="58" t="str">
        <f>IF(G483="I",$K483,IF(G483="II",$K483-SUM(H$8:H482),IF(G483="III",$K483-SUM(H$8:H482),IF(G483="IV",$K483-SUM(H$8:H482),IF(G483="V",1-SUM(H$8:H482)," ")))))</f>
        <v xml:space="preserve"> </v>
      </c>
      <c r="I483" s="66" t="str">
        <f t="shared" si="144"/>
        <v/>
      </c>
      <c r="L483" s="62" t="str">
        <f t="shared" si="141"/>
        <v xml:space="preserve"> </v>
      </c>
      <c r="P483" s="58" t="str">
        <f>IF(O483="Plus",$K483,IF(O483="Basis",$K483-SUM(P$8:P482),IF(O483="Breedte",$K483-SUM(P$8:P482),IF(O482="Breedte",1-SUM(P$8:P482)," "))))</f>
        <v xml:space="preserve"> </v>
      </c>
      <c r="Q483" s="56" t="str">
        <f t="shared" si="156"/>
        <v/>
      </c>
      <c r="R483" s="196">
        <f t="shared" si="145"/>
        <v>0</v>
      </c>
      <c r="S483" s="1">
        <f t="shared" si="154"/>
        <v>-1</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-1</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4">
        <f t="shared" si="142"/>
        <v>0</v>
      </c>
      <c r="B484" s="64">
        <f t="shared" si="140"/>
        <v>0</v>
      </c>
      <c r="C484" s="57">
        <f t="shared" si="153"/>
        <v>-1</v>
      </c>
      <c r="F484" s="59">
        <f>IF(C484&lt;C$6,0,VLOOKUP(C484,index!$A:$M,3,0))</f>
        <v>0</v>
      </c>
      <c r="G484" s="57" t="str">
        <f t="shared" si="143"/>
        <v/>
      </c>
      <c r="H484" s="58" t="str">
        <f>IF(G484="I",$K484,IF(G484="II",$K484-SUM(H$8:H483),IF(G484="III",$K484-SUM(H$8:H483),IF(G484="IV",$K484-SUM(H$8:H483),IF(G484="V",1-SUM(H$8:H483)," ")))))</f>
        <v xml:space="preserve"> </v>
      </c>
      <c r="I484" s="66" t="str">
        <f t="shared" si="144"/>
        <v/>
      </c>
      <c r="L484" s="62" t="str">
        <f t="shared" si="141"/>
        <v xml:space="preserve"> </v>
      </c>
      <c r="P484" s="58" t="str">
        <f>IF(O484="Plus",$K484,IF(O484="Basis",$K484-SUM(P$8:P483),IF(O484="Breedte",$K484-SUM(P$8:P483),IF(O483="Breedte",1-SUM(P$8:P483)," "))))</f>
        <v xml:space="preserve"> </v>
      </c>
      <c r="Q484" s="56" t="str">
        <f t="shared" si="156"/>
        <v/>
      </c>
      <c r="R484" s="196">
        <f t="shared" si="145"/>
        <v>0</v>
      </c>
      <c r="S484" s="1">
        <f t="shared" si="154"/>
        <v>-1</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-1</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4">
        <f t="shared" si="142"/>
        <v>0</v>
      </c>
      <c r="B485" s="64">
        <f t="shared" si="140"/>
        <v>0</v>
      </c>
      <c r="C485" s="57">
        <f t="shared" si="153"/>
        <v>-1</v>
      </c>
      <c r="F485" s="59">
        <f>IF(C485&lt;C$6,0,VLOOKUP(C485,index!$A:$M,3,0))</f>
        <v>0</v>
      </c>
      <c r="G485" s="57" t="str">
        <f t="shared" si="143"/>
        <v/>
      </c>
      <c r="H485" s="58" t="str">
        <f>IF(G485="I",$K485,IF(G485="II",$K485-SUM(H$8:H484),IF(G485="III",$K485-SUM(H$8:H484),IF(G485="IV",$K485-SUM(H$8:H484),IF(G485="V",1-SUM(H$8:H484)," ")))))</f>
        <v xml:space="preserve"> </v>
      </c>
      <c r="I485" s="66" t="str">
        <f t="shared" si="144"/>
        <v/>
      </c>
      <c r="L485" s="62" t="str">
        <f t="shared" si="141"/>
        <v xml:space="preserve"> </v>
      </c>
      <c r="P485" s="58" t="str">
        <f>IF(O485="Plus",$K485,IF(O485="Basis",$K485-SUM(P$8:P484),IF(O485="Breedte",$K485-SUM(P$8:P484),IF(O484="Breedte",1-SUM(P$8:P484)," "))))</f>
        <v xml:space="preserve"> </v>
      </c>
      <c r="Q485" s="56" t="str">
        <f t="shared" si="156"/>
        <v/>
      </c>
      <c r="R485" s="196">
        <f t="shared" si="145"/>
        <v>0</v>
      </c>
      <c r="S485" s="1">
        <f t="shared" si="154"/>
        <v>-1</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-1</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4">
        <f t="shared" si="142"/>
        <v>0</v>
      </c>
      <c r="B486" s="64">
        <f t="shared" si="140"/>
        <v>0</v>
      </c>
      <c r="C486" s="57">
        <f t="shared" si="153"/>
        <v>-1</v>
      </c>
      <c r="F486" s="59">
        <f>IF(C486&lt;C$6,0,VLOOKUP(C486,index!$A:$M,3,0))</f>
        <v>0</v>
      </c>
      <c r="G486" s="57" t="str">
        <f t="shared" si="143"/>
        <v/>
      </c>
      <c r="H486" s="58" t="str">
        <f>IF(G486="I",$K486,IF(G486="II",$K486-SUM(H$8:H485),IF(G486="III",$K486-SUM(H$8:H485),IF(G486="IV",$K486-SUM(H$8:H485),IF(G486="V",1-SUM(H$8:H485)," ")))))</f>
        <v xml:space="preserve"> </v>
      </c>
      <c r="I486" s="66" t="str">
        <f t="shared" si="144"/>
        <v/>
      </c>
      <c r="L486" s="62" t="str">
        <f t="shared" si="141"/>
        <v xml:space="preserve"> </v>
      </c>
      <c r="P486" s="58" t="str">
        <f>IF(O486="Plus",$K486,IF(O486="Basis",$K486-SUM(P$8:P485),IF(O486="Breedte",$K486-SUM(P$8:P485),IF(O485="Breedte",1-SUM(P$8:P485)," "))))</f>
        <v xml:space="preserve"> </v>
      </c>
      <c r="Q486" s="56" t="str">
        <f t="shared" si="156"/>
        <v/>
      </c>
      <c r="R486" s="196">
        <f t="shared" si="145"/>
        <v>0</v>
      </c>
      <c r="S486" s="1">
        <f t="shared" si="154"/>
        <v>-1</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-1</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4">
        <f t="shared" si="142"/>
        <v>0</v>
      </c>
      <c r="B487" s="64">
        <f t="shared" si="140"/>
        <v>0</v>
      </c>
      <c r="C487" s="57">
        <f t="shared" si="153"/>
        <v>-1</v>
      </c>
      <c r="F487" s="59">
        <f>IF(C487&lt;C$6,0,VLOOKUP(C487,index!$A:$M,3,0))</f>
        <v>0</v>
      </c>
      <c r="G487" s="57" t="str">
        <f t="shared" si="143"/>
        <v/>
      </c>
      <c r="H487" s="58" t="str">
        <f>IF(G487="I",$K487,IF(G487="II",$K487-SUM(H$8:H486),IF(G487="III",$K487-SUM(H$8:H486),IF(G487="IV",$K487-SUM(H$8:H486),IF(G487="V",1-SUM(H$8:H486)," ")))))</f>
        <v xml:space="preserve"> </v>
      </c>
      <c r="I487" s="66" t="str">
        <f t="shared" si="144"/>
        <v/>
      </c>
      <c r="L487" s="62" t="str">
        <f t="shared" si="141"/>
        <v xml:space="preserve"> </v>
      </c>
      <c r="P487" s="58" t="str">
        <f>IF(O487="Plus",$K487,IF(O487="Basis",$K487-SUM(P$8:P486),IF(O487="Breedte",$K487-SUM(P$8:P486),IF(O486="Breedte",1-SUM(P$8:P486)," "))))</f>
        <v xml:space="preserve"> </v>
      </c>
      <c r="Q487" s="56" t="str">
        <f t="shared" si="156"/>
        <v/>
      </c>
      <c r="R487" s="196">
        <f t="shared" si="145"/>
        <v>0</v>
      </c>
      <c r="S487" s="1">
        <f t="shared" si="154"/>
        <v>-1</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-1</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4">
        <f t="shared" si="142"/>
        <v>0</v>
      </c>
      <c r="B488" s="64">
        <f t="shared" si="140"/>
        <v>0</v>
      </c>
      <c r="C488" s="57">
        <f t="shared" si="153"/>
        <v>-1</v>
      </c>
      <c r="F488" s="59">
        <f>IF(C488&lt;C$6,0,VLOOKUP(C488,index!$A:$M,3,0))</f>
        <v>0</v>
      </c>
      <c r="G488" s="57" t="str">
        <f t="shared" si="143"/>
        <v/>
      </c>
      <c r="H488" s="58" t="str">
        <f>IF(G488="I",$K488,IF(G488="II",$K488-SUM(H$8:H487),IF(G488="III",$K488-SUM(H$8:H487),IF(G488="IV",$K488-SUM(H$8:H487),IF(G488="V",1-SUM(H$8:H487)," ")))))</f>
        <v xml:space="preserve"> </v>
      </c>
      <c r="I488" s="66" t="str">
        <f t="shared" si="144"/>
        <v/>
      </c>
      <c r="L488" s="62" t="str">
        <f t="shared" si="141"/>
        <v xml:space="preserve"> </v>
      </c>
      <c r="P488" s="58" t="str">
        <f>IF(O488="Plus",$K488,IF(O488="Basis",$K488-SUM(P$8:P487),IF(O488="Breedte",$K488-SUM(P$8:P487),IF(O487="Breedte",1-SUM(P$8:P487)," "))))</f>
        <v xml:space="preserve"> </v>
      </c>
      <c r="Q488" s="56" t="str">
        <f t="shared" si="156"/>
        <v/>
      </c>
      <c r="R488" s="196">
        <f t="shared" si="145"/>
        <v>0</v>
      </c>
      <c r="S488" s="1">
        <f t="shared" si="154"/>
        <v>-1</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-1</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4">
        <f t="shared" si="142"/>
        <v>0</v>
      </c>
      <c r="B489" s="64">
        <f t="shared" si="140"/>
        <v>0</v>
      </c>
      <c r="C489" s="57">
        <f t="shared" si="153"/>
        <v>-1</v>
      </c>
      <c r="F489" s="59">
        <f>IF(C489&lt;C$6,0,VLOOKUP(C489,index!$A:$M,3,0))</f>
        <v>0</v>
      </c>
      <c r="G489" s="57" t="str">
        <f t="shared" si="143"/>
        <v/>
      </c>
      <c r="H489" s="58" t="str">
        <f>IF(G489="I",$K489,IF(G489="II",$K489-SUM(H$8:H488),IF(G489="III",$K489-SUM(H$8:H488),IF(G489="IV",$K489-SUM(H$8:H488),IF(G489="V",1-SUM(H$8:H488)," ")))))</f>
        <v xml:space="preserve"> </v>
      </c>
      <c r="I489" s="66" t="str">
        <f t="shared" si="144"/>
        <v/>
      </c>
      <c r="L489" s="62" t="str">
        <f t="shared" si="141"/>
        <v xml:space="preserve"> </v>
      </c>
      <c r="P489" s="58" t="str">
        <f>IF(O489="Plus",$K489,IF(O489="Basis",$K489-SUM(P$8:P488),IF(O489="Breedte",$K489-SUM(P$8:P488),IF(O488="Breedte",1-SUM(P$8:P488)," "))))</f>
        <v xml:space="preserve"> </v>
      </c>
      <c r="Q489" s="56" t="str">
        <f t="shared" si="156"/>
        <v/>
      </c>
      <c r="R489" s="196">
        <f t="shared" si="145"/>
        <v>0</v>
      </c>
      <c r="S489" s="1">
        <f t="shared" si="154"/>
        <v>-1</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-1</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4">
        <f t="shared" si="142"/>
        <v>0</v>
      </c>
      <c r="B490" s="64">
        <f t="shared" si="140"/>
        <v>0</v>
      </c>
      <c r="C490" s="57">
        <f t="shared" si="153"/>
        <v>-1</v>
      </c>
      <c r="F490" s="59">
        <f>IF(C490&lt;C$6,0,VLOOKUP(C490,index!$A:$M,3,0))</f>
        <v>0</v>
      </c>
      <c r="G490" s="57" t="str">
        <f t="shared" si="143"/>
        <v/>
      </c>
      <c r="H490" s="58" t="str">
        <f>IF(G490="I",$K490,IF(G490="II",$K490-SUM(H$8:H489),IF(G490="III",$K490-SUM(H$8:H489),IF(G490="IV",$K490-SUM(H$8:H489),IF(G490="V",1-SUM(H$8:H489)," ")))))</f>
        <v xml:space="preserve"> </v>
      </c>
      <c r="I490" s="66" t="str">
        <f t="shared" si="144"/>
        <v/>
      </c>
      <c r="L490" s="62" t="str">
        <f t="shared" si="141"/>
        <v xml:space="preserve"> </v>
      </c>
      <c r="P490" s="58" t="str">
        <f>IF(O490="Plus",$K490,IF(O490="Basis",$K490-SUM(P$8:P489),IF(O490="Breedte",$K490-SUM(P$8:P489),IF(O489="Breedte",1-SUM(P$8:P489)," "))))</f>
        <v xml:space="preserve"> </v>
      </c>
      <c r="Q490" s="56" t="str">
        <f t="shared" si="156"/>
        <v/>
      </c>
      <c r="R490" s="196">
        <f t="shared" si="145"/>
        <v>0</v>
      </c>
      <c r="S490" s="1">
        <f t="shared" si="154"/>
        <v>-1</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-1</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4">
        <f t="shared" si="142"/>
        <v>0</v>
      </c>
      <c r="B491" s="64">
        <f t="shared" si="140"/>
        <v>0</v>
      </c>
      <c r="C491" s="57">
        <f t="shared" si="153"/>
        <v>-1</v>
      </c>
      <c r="F491" s="59">
        <f>IF(C491&lt;C$6,0,VLOOKUP(C491,index!$A:$M,3,0))</f>
        <v>0</v>
      </c>
      <c r="G491" s="57" t="str">
        <f t="shared" si="143"/>
        <v/>
      </c>
      <c r="H491" s="58" t="str">
        <f>IF(G491="I",$K491,IF(G491="II",$K491-SUM(H$8:H490),IF(G491="III",$K491-SUM(H$8:H490),IF(G491="IV",$K491-SUM(H$8:H490),IF(G491="V",1-SUM(H$8:H490)," ")))))</f>
        <v xml:space="preserve"> </v>
      </c>
      <c r="I491" s="66" t="str">
        <f t="shared" si="144"/>
        <v/>
      </c>
      <c r="L491" s="62" t="str">
        <f t="shared" si="141"/>
        <v xml:space="preserve"> </v>
      </c>
      <c r="P491" s="58" t="str">
        <f>IF(O491="Plus",$K491,IF(O491="Basis",$K491-SUM(P$8:P490),IF(O491="Breedte",$K491-SUM(P$8:P490),IF(O490="Breedte",1-SUM(P$8:P490)," "))))</f>
        <v xml:space="preserve"> </v>
      </c>
      <c r="Q491" s="56" t="str">
        <f t="shared" si="156"/>
        <v/>
      </c>
      <c r="R491" s="196">
        <f t="shared" si="145"/>
        <v>0</v>
      </c>
      <c r="S491" s="1">
        <f t="shared" si="154"/>
        <v>-1</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-1</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4">
        <f t="shared" si="142"/>
        <v>0</v>
      </c>
      <c r="B492" s="64">
        <f t="shared" si="140"/>
        <v>0</v>
      </c>
      <c r="C492" s="57">
        <f t="shared" si="153"/>
        <v>-1</v>
      </c>
      <c r="F492" s="59">
        <f>IF(C492&lt;C$6,0,VLOOKUP(C492,index!$A:$M,3,0))</f>
        <v>0</v>
      </c>
      <c r="G492" s="57" t="str">
        <f t="shared" si="143"/>
        <v/>
      </c>
      <c r="H492" s="58" t="str">
        <f>IF(G492="I",$K492,IF(G492="II",$K492-SUM(H$8:H491),IF(G492="III",$K492-SUM(H$8:H491),IF(G492="IV",$K492-SUM(H$8:H491),IF(G492="V",1-SUM(H$8:H491)," ")))))</f>
        <v xml:space="preserve"> </v>
      </c>
      <c r="I492" s="66" t="str">
        <f t="shared" si="144"/>
        <v/>
      </c>
      <c r="L492" s="62" t="str">
        <f t="shared" si="141"/>
        <v xml:space="preserve"> </v>
      </c>
      <c r="P492" s="58" t="str">
        <f>IF(O492="Plus",$K492,IF(O492="Basis",$K492-SUM(P$8:P491),IF(O492="Breedte",$K492-SUM(P$8:P491),IF(O491="Breedte",1-SUM(P$8:P491)," "))))</f>
        <v xml:space="preserve"> </v>
      </c>
      <c r="Q492" s="56" t="str">
        <f t="shared" si="156"/>
        <v/>
      </c>
      <c r="R492" s="196">
        <f t="shared" si="145"/>
        <v>0</v>
      </c>
      <c r="S492" s="1">
        <f t="shared" si="154"/>
        <v>-1</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-1</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4">
        <f t="shared" si="142"/>
        <v>0</v>
      </c>
      <c r="B493" s="64">
        <f t="shared" si="140"/>
        <v>0</v>
      </c>
      <c r="C493" s="57">
        <f t="shared" si="153"/>
        <v>-1</v>
      </c>
      <c r="F493" s="59">
        <f>IF(C493&lt;C$6,0,VLOOKUP(C493,index!$A:$M,3,0))</f>
        <v>0</v>
      </c>
      <c r="G493" s="57" t="str">
        <f t="shared" si="143"/>
        <v/>
      </c>
      <c r="H493" s="58" t="str">
        <f>IF(G493="I",$K493,IF(G493="II",$K493-SUM(H$8:H492),IF(G493="III",$K493-SUM(H$8:H492),IF(G493="IV",$K493-SUM(H$8:H492),IF(G493="V",1-SUM(H$8:H492)," ")))))</f>
        <v xml:space="preserve"> </v>
      </c>
      <c r="I493" s="66" t="str">
        <f t="shared" si="144"/>
        <v/>
      </c>
      <c r="L493" s="62" t="str">
        <f t="shared" si="141"/>
        <v xml:space="preserve"> </v>
      </c>
      <c r="P493" s="58" t="str">
        <f>IF(O493="Plus",$K493,IF(O493="Basis",$K493-SUM(P$8:P492),IF(O493="Breedte",$K493-SUM(P$8:P492),IF(O492="Breedte",1-SUM(P$8:P492)," "))))</f>
        <v xml:space="preserve"> </v>
      </c>
      <c r="Q493" s="56" t="str">
        <f t="shared" si="156"/>
        <v/>
      </c>
      <c r="R493" s="196">
        <f t="shared" si="145"/>
        <v>0</v>
      </c>
      <c r="S493" s="1">
        <f t="shared" si="154"/>
        <v>-1</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-1</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4">
        <f t="shared" si="142"/>
        <v>0</v>
      </c>
      <c r="B494" s="64">
        <f t="shared" si="140"/>
        <v>0</v>
      </c>
      <c r="C494" s="57">
        <f t="shared" si="153"/>
        <v>-1</v>
      </c>
      <c r="F494" s="59">
        <f>IF(C494&lt;C$6,0,VLOOKUP(C494,index!$A:$M,3,0))</f>
        <v>0</v>
      </c>
      <c r="G494" s="57" t="str">
        <f t="shared" si="143"/>
        <v/>
      </c>
      <c r="H494" s="58" t="str">
        <f>IF(G494="I",$K494,IF(G494="II",$K494-SUM(H$8:H493),IF(G494="III",$K494-SUM(H$8:H493),IF(G494="IV",$K494-SUM(H$8:H493),IF(G494="V",1-SUM(H$8:H493)," ")))))</f>
        <v xml:space="preserve"> </v>
      </c>
      <c r="I494" s="66" t="str">
        <f t="shared" si="144"/>
        <v/>
      </c>
      <c r="L494" s="62" t="str">
        <f t="shared" si="141"/>
        <v xml:space="preserve"> </v>
      </c>
      <c r="P494" s="58" t="str">
        <f>IF(O494="Plus",$K494,IF(O494="Basis",$K494-SUM(P$8:P493),IF(O494="Breedte",$K494-SUM(P$8:P493),IF(O493="Breedte",1-SUM(P$8:P493)," "))))</f>
        <v xml:space="preserve"> </v>
      </c>
      <c r="Q494" s="56" t="str">
        <f t="shared" si="156"/>
        <v/>
      </c>
      <c r="R494" s="196">
        <f t="shared" si="145"/>
        <v>0</v>
      </c>
      <c r="S494" s="1">
        <f t="shared" si="154"/>
        <v>-1</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-1</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4">
        <f t="shared" si="142"/>
        <v>0</v>
      </c>
      <c r="B495" s="64">
        <f t="shared" si="140"/>
        <v>0</v>
      </c>
      <c r="C495" s="57">
        <f t="shared" si="153"/>
        <v>-1</v>
      </c>
      <c r="F495" s="59">
        <f>IF(C495&lt;C$6,0,VLOOKUP(C495,index!$A:$M,3,0))</f>
        <v>0</v>
      </c>
      <c r="G495" s="57" t="str">
        <f t="shared" si="143"/>
        <v/>
      </c>
      <c r="H495" s="58" t="str">
        <f>IF(G495="I",$K495,IF(G495="II",$K495-SUM(H$8:H494),IF(G495="III",$K495-SUM(H$8:H494),IF(G495="IV",$K495-SUM(H$8:H494),IF(G495="V",1-SUM(H$8:H494)," ")))))</f>
        <v xml:space="preserve"> </v>
      </c>
      <c r="I495" s="66" t="str">
        <f t="shared" si="144"/>
        <v/>
      </c>
      <c r="L495" s="62" t="str">
        <f t="shared" si="141"/>
        <v xml:space="preserve"> </v>
      </c>
      <c r="P495" s="58" t="str">
        <f>IF(O495="Plus",$K495,IF(O495="Basis",$K495-SUM(P$8:P494),IF(O495="Breedte",$K495-SUM(P$8:P494),IF(O494="Breedte",1-SUM(P$8:P494)," "))))</f>
        <v xml:space="preserve"> </v>
      </c>
      <c r="Q495" s="56" t="str">
        <f t="shared" si="156"/>
        <v/>
      </c>
      <c r="R495" s="196">
        <f t="shared" si="145"/>
        <v>0</v>
      </c>
      <c r="S495" s="1">
        <f t="shared" si="154"/>
        <v>-1</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-1</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4">
        <f t="shared" si="142"/>
        <v>0</v>
      </c>
      <c r="B496" s="64">
        <f t="shared" si="140"/>
        <v>0</v>
      </c>
      <c r="C496" s="57">
        <f t="shared" si="153"/>
        <v>-1</v>
      </c>
      <c r="F496" s="59">
        <f>IF(C496&lt;C$6,0,VLOOKUP(C496,index!$A:$M,3,0))</f>
        <v>0</v>
      </c>
      <c r="G496" s="57" t="str">
        <f t="shared" si="143"/>
        <v/>
      </c>
      <c r="H496" s="58" t="str">
        <f>IF(G496="I",$K496,IF(G496="II",$K496-SUM(H$8:H495),IF(G496="III",$K496-SUM(H$8:H495),IF(G496="IV",$K496-SUM(H$8:H495),IF(G496="V",1-SUM(H$8:H495)," ")))))</f>
        <v xml:space="preserve"> </v>
      </c>
      <c r="I496" s="66" t="str">
        <f t="shared" si="144"/>
        <v/>
      </c>
      <c r="L496" s="62" t="str">
        <f t="shared" si="141"/>
        <v xml:space="preserve"> </v>
      </c>
      <c r="P496" s="58" t="str">
        <f>IF(O496="Plus",$K496,IF(O496="Basis",$K496-SUM(P$8:P495),IF(O496="Breedte",$K496-SUM(P$8:P495),IF(O495="Breedte",1-SUM(P$8:P495)," "))))</f>
        <v xml:space="preserve"> </v>
      </c>
      <c r="Q496" s="56" t="str">
        <f t="shared" si="156"/>
        <v/>
      </c>
      <c r="R496" s="196">
        <f t="shared" si="145"/>
        <v>0</v>
      </c>
      <c r="S496" s="1">
        <f t="shared" si="154"/>
        <v>-1</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-1</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4">
        <f t="shared" si="142"/>
        <v>0</v>
      </c>
      <c r="B497" s="64">
        <f t="shared" si="140"/>
        <v>0</v>
      </c>
      <c r="C497" s="57">
        <f t="shared" si="153"/>
        <v>-1</v>
      </c>
      <c r="F497" s="59">
        <f>IF(C497&lt;C$6,0,VLOOKUP(C497,index!$A:$M,3,0))</f>
        <v>0</v>
      </c>
      <c r="G497" s="57" t="str">
        <f t="shared" si="143"/>
        <v/>
      </c>
      <c r="H497" s="58" t="str">
        <f>IF(G497="I",$K497,IF(G497="II",$K497-SUM(H$8:H496),IF(G497="III",$K497-SUM(H$8:H496),IF(G497="IV",$K497-SUM(H$8:H496),IF(G497="V",1-SUM(H$8:H496)," ")))))</f>
        <v xml:space="preserve"> </v>
      </c>
      <c r="I497" s="66" t="str">
        <f t="shared" si="144"/>
        <v/>
      </c>
      <c r="L497" s="62" t="str">
        <f t="shared" si="141"/>
        <v xml:space="preserve"> </v>
      </c>
      <c r="P497" s="58" t="str">
        <f>IF(O497="Plus",$K497,IF(O497="Basis",$K497-SUM(P$8:P496),IF(O497="Breedte",$K497-SUM(P$8:P496),IF(O496="Breedte",1-SUM(P$8:P496)," "))))</f>
        <v xml:space="preserve"> </v>
      </c>
      <c r="Q497" s="56" t="str">
        <f t="shared" si="156"/>
        <v/>
      </c>
      <c r="R497" s="196">
        <f t="shared" si="145"/>
        <v>0</v>
      </c>
      <c r="S497" s="1">
        <f t="shared" si="154"/>
        <v>-1</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-1</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4">
        <f t="shared" si="142"/>
        <v>0</v>
      </c>
      <c r="B498" s="64">
        <f t="shared" si="140"/>
        <v>0</v>
      </c>
      <c r="C498" s="57">
        <f t="shared" si="153"/>
        <v>-1</v>
      </c>
      <c r="F498" s="59">
        <f>IF(C498&lt;C$6,0,VLOOKUP(C498,index!$A:$M,3,0))</f>
        <v>0</v>
      </c>
      <c r="G498" s="57" t="str">
        <f t="shared" si="143"/>
        <v/>
      </c>
      <c r="H498" s="58" t="str">
        <f>IF(G498="I",$K498,IF(G498="II",$K498-SUM(H$8:H497),IF(G498="III",$K498-SUM(H$8:H497),IF(G498="IV",$K498-SUM(H$8:H497),IF(G498="V",1-SUM(H$8:H497)," ")))))</f>
        <v xml:space="preserve"> </v>
      </c>
      <c r="I498" s="66" t="str">
        <f t="shared" si="144"/>
        <v/>
      </c>
      <c r="L498" s="62" t="str">
        <f t="shared" si="141"/>
        <v xml:space="preserve"> </v>
      </c>
      <c r="P498" s="58" t="str">
        <f>IF(O498="Plus",$K498,IF(O498="Basis",$K498-SUM(P$8:P497),IF(O498="Breedte",$K498-SUM(P$8:P497),IF(O497="Breedte",1-SUM(P$8:P497)," "))))</f>
        <v xml:space="preserve"> </v>
      </c>
      <c r="Q498" s="56" t="str">
        <f t="shared" si="156"/>
        <v/>
      </c>
      <c r="R498" s="196">
        <f t="shared" si="145"/>
        <v>0</v>
      </c>
      <c r="S498" s="1">
        <f t="shared" si="154"/>
        <v>-1</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-1</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4">
        <f t="shared" si="142"/>
        <v>0</v>
      </c>
      <c r="B499" s="64">
        <f t="shared" si="140"/>
        <v>0</v>
      </c>
      <c r="C499" s="57">
        <f t="shared" si="153"/>
        <v>-1</v>
      </c>
      <c r="F499" s="59">
        <f>IF(C499&lt;C$6,0,VLOOKUP(C499,index!$A:$M,3,0))</f>
        <v>0</v>
      </c>
      <c r="G499" s="57" t="str">
        <f t="shared" si="143"/>
        <v/>
      </c>
      <c r="H499" s="58" t="str">
        <f>IF(G499="I",$K499,IF(G499="II",$K499-SUM(H$8:H498),IF(G499="III",$K499-SUM(H$8:H498),IF(G499="IV",$K499-SUM(H$8:H498),IF(G499="V",1-SUM(H$8:H498)," ")))))</f>
        <v xml:space="preserve"> </v>
      </c>
      <c r="I499" s="66" t="str">
        <f t="shared" si="144"/>
        <v/>
      </c>
      <c r="L499" s="62" t="str">
        <f t="shared" si="141"/>
        <v xml:space="preserve"> </v>
      </c>
      <c r="P499" s="58" t="str">
        <f>IF(O499="Plus",$K499,IF(O499="Basis",$K499-SUM(P$8:P498),IF(O499="Breedte",$K499-SUM(P$8:P498),IF(O498="Breedte",1-SUM(P$8:P498)," "))))</f>
        <v xml:space="preserve"> </v>
      </c>
      <c r="Q499" s="56" t="str">
        <f t="shared" si="156"/>
        <v/>
      </c>
      <c r="R499" s="196">
        <f t="shared" si="145"/>
        <v>0</v>
      </c>
      <c r="S499" s="1">
        <f t="shared" si="154"/>
        <v>-1</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-1</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4">
        <f t="shared" si="142"/>
        <v>0</v>
      </c>
      <c r="B500" s="64">
        <f t="shared" si="140"/>
        <v>0</v>
      </c>
      <c r="C500" s="57">
        <f t="shared" si="153"/>
        <v>-1</v>
      </c>
      <c r="F500" s="59">
        <f>IF(C500&lt;C$6,0,VLOOKUP(C500,index!$A:$M,3,0))</f>
        <v>0</v>
      </c>
      <c r="G500" s="57" t="str">
        <f t="shared" si="143"/>
        <v/>
      </c>
      <c r="H500" s="58" t="str">
        <f>IF(G500="I",$K500,IF(G500="II",$K500-SUM(H$8:H499),IF(G500="III",$K500-SUM(H$8:H499),IF(G500="IV",$K500-SUM(H$8:H499),IF(G500="V",1-SUM(H$8:H499)," ")))))</f>
        <v xml:space="preserve"> </v>
      </c>
      <c r="I500" s="66" t="str">
        <f t="shared" si="144"/>
        <v/>
      </c>
      <c r="L500" s="62" t="str">
        <f t="shared" si="141"/>
        <v xml:space="preserve"> </v>
      </c>
      <c r="P500" s="58" t="str">
        <f>IF(O500="Plus",$K500,IF(O500="Basis",$K500-SUM(P$8:P499),IF(O500="Breedte",$K500-SUM(P$8:P499),IF(O499="Breedte",1-SUM(P$8:P499)," "))))</f>
        <v xml:space="preserve"> </v>
      </c>
      <c r="Q500" s="56" t="str">
        <f t="shared" si="156"/>
        <v/>
      </c>
      <c r="R500" s="196">
        <f t="shared" si="145"/>
        <v>0</v>
      </c>
      <c r="S500" s="1">
        <f t="shared" si="154"/>
        <v>-1</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-1</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423" priority="12" stopIfTrue="1" operator="lessThanOrEqual">
      <formula>0</formula>
    </cfRule>
  </conditionalFormatting>
  <conditionalFormatting sqref="AT18:AV22 AT26:AV30">
    <cfRule type="cellIs" dxfId="422" priority="13" stopIfTrue="1" operator="lessThanOrEqual">
      <formula>0</formula>
    </cfRule>
  </conditionalFormatting>
  <conditionalFormatting sqref="AY18:BB22 AY26:BB30">
    <cfRule type="cellIs" dxfId="421" priority="14" stopIfTrue="1" operator="lessThanOrEqual">
      <formula>0</formula>
    </cfRule>
  </conditionalFormatting>
  <conditionalFormatting sqref="AR32">
    <cfRule type="cellIs" dxfId="420" priority="11" operator="equal">
      <formula>0</formula>
    </cfRule>
  </conditionalFormatting>
  <conditionalFormatting sqref="AQ33">
    <cfRule type="containsErrors" dxfId="419" priority="15">
      <formula>ISERROR(AQ33)</formula>
    </cfRule>
  </conditionalFormatting>
  <conditionalFormatting sqref="L8:M500">
    <cfRule type="expression" dxfId="418" priority="5">
      <formula>$C8&gt;$C$6-1</formula>
    </cfRule>
    <cfRule type="expression" dxfId="417" priority="18" stopIfTrue="1">
      <formula>SUM($U8:$X8)&gt;1</formula>
    </cfRule>
  </conditionalFormatting>
  <conditionalFormatting sqref="B8:B500">
    <cfRule type="expression" dxfId="416" priority="19">
      <formula>$B8&gt;0</formula>
    </cfRule>
  </conditionalFormatting>
  <conditionalFormatting sqref="N8:P500">
    <cfRule type="expression" dxfId="415" priority="20" stopIfTrue="1">
      <formula>OR($O8="Plus",$O8="Basis",$O8="Breedte")</formula>
    </cfRule>
  </conditionalFormatting>
  <conditionalFormatting sqref="A8:A500">
    <cfRule type="expression" dxfId="414" priority="10">
      <formula>$A8&gt;0</formula>
    </cfRule>
  </conditionalFormatting>
  <conditionalFormatting sqref="G8:H500">
    <cfRule type="expression" dxfId="413" priority="22">
      <formula>$B8&gt;0</formula>
    </cfRule>
  </conditionalFormatting>
  <conditionalFormatting sqref="I8:J500">
    <cfRule type="expression" dxfId="412" priority="23">
      <formula>$A8&gt;0</formula>
    </cfRule>
  </conditionalFormatting>
  <conditionalFormatting sqref="F8:F500">
    <cfRule type="expression" dxfId="411" priority="7">
      <formula>$D8&gt;0</formula>
    </cfRule>
    <cfRule type="expression" dxfId="410" priority="8">
      <formula>$C8&gt;$C$6-1</formula>
    </cfRule>
  </conditionalFormatting>
  <conditionalFormatting sqref="A8:B500">
    <cfRule type="expression" dxfId="409" priority="21">
      <formula>$C8&gt;$C$6-1</formula>
    </cfRule>
  </conditionalFormatting>
  <conditionalFormatting sqref="C8:C500">
    <cfRule type="expression" dxfId="408" priority="3">
      <formula>$B8&gt;0</formula>
    </cfRule>
    <cfRule type="expression" dxfId="407" priority="9">
      <formula>$C8&gt;$C$6-1</formula>
    </cfRule>
  </conditionalFormatting>
  <conditionalFormatting sqref="K8:K500">
    <cfRule type="expression" dxfId="406" priority="16" stopIfTrue="1">
      <formula>SUM($U8:$X8)&gt;0</formula>
    </cfRule>
    <cfRule type="expression" dxfId="405" priority="17" stopIfTrue="1">
      <formula>$D8=0</formula>
    </cfRule>
  </conditionalFormatting>
  <conditionalFormatting sqref="D8:E500">
    <cfRule type="expression" dxfId="404" priority="6">
      <formula>$C8&gt;$C$6-1</formula>
    </cfRule>
  </conditionalFormatting>
  <conditionalFormatting sqref="G8:J500">
    <cfRule type="expression" dxfId="403" priority="24">
      <formula>$C8&gt;$C$6-1</formula>
    </cfRule>
  </conditionalFormatting>
  <conditionalFormatting sqref="O8:P500">
    <cfRule type="expression" dxfId="402" priority="4">
      <formula>$C8&gt;$C$6-1</formula>
    </cfRule>
  </conditionalFormatting>
  <conditionalFormatting sqref="AQ36">
    <cfRule type="containsErrors" dxfId="401" priority="2">
      <formula>ISERROR(AQ36)</formula>
    </cfRule>
  </conditionalFormatting>
  <conditionalFormatting sqref="AQ40">
    <cfRule type="containsErrors" dxfId="400"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5"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7" t="s">
        <v>72</v>
      </c>
      <c r="D1" s="198"/>
      <c r="E1" s="198"/>
      <c r="F1" s="198"/>
      <c r="G1" s="198"/>
      <c r="H1" s="198"/>
      <c r="I1" s="198"/>
      <c r="J1" s="198"/>
      <c r="K1" s="198"/>
      <c r="L1" s="198"/>
      <c r="M1" s="199"/>
      <c r="N1" s="69"/>
      <c r="O1" s="69"/>
      <c r="P1" s="70"/>
      <c r="Q1" s="68" t="s">
        <v>21</v>
      </c>
    </row>
    <row r="2" spans="1:55" ht="18" customHeight="1" x14ac:dyDescent="0.2">
      <c r="A2" s="68"/>
      <c r="B2" s="68" t="s">
        <v>3</v>
      </c>
      <c r="C2" s="197" t="s">
        <v>34</v>
      </c>
      <c r="D2" s="198"/>
      <c r="E2" s="198"/>
      <c r="F2" s="198"/>
      <c r="G2" s="198"/>
      <c r="H2" s="198"/>
      <c r="I2" s="198"/>
      <c r="J2" s="198"/>
      <c r="K2" s="198"/>
      <c r="L2" s="198"/>
      <c r="M2" s="199"/>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364</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58</v>
      </c>
      <c r="C6" s="6">
        <v>0</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Spelling 3.0 - M4</v>
      </c>
    </row>
    <row r="8" spans="1:55" ht="12" customHeight="1" thickTop="1" x14ac:dyDescent="0.15">
      <c r="A8" s="64">
        <f>IF(I8="A",25,IF(I8="B",25,IF(I8="C",25,IF(I8="D",15,IF(I8="E",10,0)))))</f>
        <v>0</v>
      </c>
      <c r="B8" s="64">
        <f>IF(G8="I",20,IF(G8="II",20,IF(G8="III",20,IF(G8="IV",20,IF(G8="V",20,0)))))</f>
        <v>0</v>
      </c>
      <c r="C8" s="57">
        <f>C5</f>
        <v>364</v>
      </c>
      <c r="F8" s="59">
        <f>IF(C8&lt;C$6,0,VLOOKUP(C8,index!$A:$M,4,0))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71"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6">
        <f>F8</f>
        <v>230</v>
      </c>
      <c r="S8" s="1">
        <f>C8</f>
        <v>364</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364</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363</v>
      </c>
      <c r="F9" s="59">
        <f>IF(C9&lt;C$6,0,VLOOKUP(C9,index!$A:$M,4,0))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6">
        <f t="shared" ref="R9:R72" si="7">F9</f>
        <v>230</v>
      </c>
      <c r="S9" s="1">
        <f>C9</f>
        <v>363</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363</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362</v>
      </c>
      <c r="F10" s="59">
        <f>IF(C10&lt;C$6,0,VLOOKUP(C10,index!$A:$M,4,0))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6">
        <f t="shared" si="7"/>
        <v>230</v>
      </c>
      <c r="S10" s="1">
        <f t="shared" ref="S10:S73" si="16">C10</f>
        <v>362</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362</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273</v>
      </c>
      <c r="AT10" s="10">
        <f>AU10*AT$14</f>
        <v>0</v>
      </c>
      <c r="AU10" s="11">
        <f>AV10</f>
        <v>0</v>
      </c>
      <c r="AV10" s="11">
        <f>IF($U3=0,0,VLOOKUP("I",$G:$S,5,FALSE))</f>
        <v>0</v>
      </c>
      <c r="AW10" s="103"/>
    </row>
    <row r="11" spans="1:55" ht="12" customHeight="1" x14ac:dyDescent="0.15">
      <c r="A11" s="64">
        <f t="shared" si="2"/>
        <v>0</v>
      </c>
      <c r="B11" s="64">
        <f t="shared" si="3"/>
        <v>0</v>
      </c>
      <c r="C11" s="57">
        <f t="shared" si="15"/>
        <v>361</v>
      </c>
      <c r="F11" s="59">
        <f>IF(C11&lt;C$6,0,VLOOKUP(C11,index!$A:$M,4,0))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6">
        <f t="shared" si="7"/>
        <v>230</v>
      </c>
      <c r="S11" s="1">
        <f t="shared" si="16"/>
        <v>361</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361</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202</v>
      </c>
      <c r="AT11" s="10">
        <f>AU11*AT$14</f>
        <v>0</v>
      </c>
      <c r="AU11" s="11">
        <f>AV11-AV10</f>
        <v>0</v>
      </c>
      <c r="AV11" s="11">
        <f>IF($U4=0,0,VLOOKUP("IV",$G:$S,5,FALSE))</f>
        <v>0</v>
      </c>
      <c r="AW11" s="103"/>
    </row>
    <row r="12" spans="1:55" ht="12" customHeight="1" x14ac:dyDescent="0.15">
      <c r="A12" s="64">
        <f t="shared" si="2"/>
        <v>0</v>
      </c>
      <c r="B12" s="64">
        <f t="shared" si="3"/>
        <v>0</v>
      </c>
      <c r="C12" s="57">
        <f t="shared" si="15"/>
        <v>360</v>
      </c>
      <c r="F12" s="59">
        <f>IF(C12&lt;C$6,0,VLOOKUP(C12,index!$A:$M,4,0))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6">
        <f t="shared" si="7"/>
        <v>230</v>
      </c>
      <c r="S12" s="1">
        <f t="shared" si="16"/>
        <v>360</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360</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0</v>
      </c>
      <c r="AT12" s="10">
        <f>AU12*AT$14</f>
        <v>0</v>
      </c>
      <c r="AU12" s="11">
        <f>AV12-AV11</f>
        <v>0</v>
      </c>
      <c r="AV12" s="11">
        <f>IF($U5=0,0,VLOOKUP("V",$G:$S,5,FALSE))</f>
        <v>0</v>
      </c>
      <c r="AW12" s="103"/>
    </row>
    <row r="13" spans="1:55" ht="12" customHeight="1" x14ac:dyDescent="0.15">
      <c r="A13" s="64">
        <f t="shared" si="2"/>
        <v>0</v>
      </c>
      <c r="B13" s="64">
        <f t="shared" si="3"/>
        <v>0</v>
      </c>
      <c r="C13" s="57">
        <f t="shared" si="15"/>
        <v>359</v>
      </c>
      <c r="F13" s="59">
        <f>IF(C13&lt;C$6,0,VLOOKUP(C13,index!$A:$M,4,0))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6">
        <f t="shared" si="7"/>
        <v>230</v>
      </c>
      <c r="S13" s="1">
        <f t="shared" si="16"/>
        <v>359</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359</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358</v>
      </c>
      <c r="F14" s="59">
        <f>IF(C14&lt;C$6,0,VLOOKUP(C14,index!$A:$M,4,0))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77" si="21">IF(L13="plus",IF(E14=0,"",CONCATENATE(E14,",")),IF(L13="basis",IF(E14=0,"",CONCATENATE(E14,",")),CONCATENATE(Q13,IF(E14=0,"",CONCATENATE(E14,", ")))))</f>
        <v/>
      </c>
      <c r="R14" s="196">
        <f t="shared" si="7"/>
        <v>230</v>
      </c>
      <c r="S14" s="1">
        <f t="shared" si="16"/>
        <v>358</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358</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357</v>
      </c>
      <c r="F15" s="59">
        <f>IF(C15&lt;C$6,0,VLOOKUP(C15,index!$A:$M,4,0))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6">
        <f t="shared" si="7"/>
        <v>230</v>
      </c>
      <c r="S15" s="1">
        <f t="shared" si="16"/>
        <v>357</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357</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356</v>
      </c>
      <c r="F16" s="59">
        <f>IF(C16&lt;C$6,0,VLOOKUP(C16,index!$A:$M,4,0))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6">
        <f t="shared" si="7"/>
        <v>230</v>
      </c>
      <c r="S16" s="1">
        <f t="shared" si="16"/>
        <v>356</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356</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355</v>
      </c>
      <c r="F17" s="59">
        <f>IF(C17&lt;C$6,0,VLOOKUP(C17,index!$A:$M,4,0))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6">
        <f t="shared" si="7"/>
        <v>230</v>
      </c>
      <c r="S17" s="1">
        <f t="shared" si="16"/>
        <v>355</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355</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354</v>
      </c>
      <c r="F18" s="59">
        <f>IF(C18&lt;C$6,0,VLOOKUP(C18,index!$A:$M,4,0))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6">
        <f t="shared" si="7"/>
        <v>230</v>
      </c>
      <c r="S18" s="1">
        <f t="shared" si="16"/>
        <v>354</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354</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353</v>
      </c>
      <c r="F19" s="59">
        <f>IF(C19&lt;C$6,0,VLOOKUP(C19,index!$A:$M,4,0))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6">
        <f t="shared" si="7"/>
        <v>230</v>
      </c>
      <c r="S19" s="1">
        <f t="shared" si="16"/>
        <v>353</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353</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1" si="22">BA19*$AT$22</f>
        <v>0</v>
      </c>
      <c r="BA19" s="128">
        <f>BB19-BB18</f>
        <v>0</v>
      </c>
      <c r="BB19" s="129">
        <f>IF($W4=0,0,VLOOKUP("Basis",$O:$T,6,FALSE))</f>
        <v>0</v>
      </c>
      <c r="BC19" s="117"/>
    </row>
    <row r="20" spans="1:56" ht="12" customHeight="1" thickTop="1" thickBot="1" x14ac:dyDescent="0.2">
      <c r="A20" s="64">
        <f t="shared" si="2"/>
        <v>0</v>
      </c>
      <c r="B20" s="64">
        <f t="shared" si="3"/>
        <v>0</v>
      </c>
      <c r="C20" s="57">
        <f t="shared" si="15"/>
        <v>352</v>
      </c>
      <c r="F20" s="59">
        <f>IF(C20&lt;C$6,0,VLOOKUP(C20,index!$A:$M,4,0))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6">
        <f t="shared" si="7"/>
        <v>230</v>
      </c>
      <c r="S20" s="1">
        <f t="shared" si="16"/>
        <v>352</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352</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351</v>
      </c>
      <c r="F21" s="59">
        <f>IF(C21&lt;C$6,0,VLOOKUP(C21,index!$A:$M,4,0))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6">
        <f t="shared" si="7"/>
        <v>230</v>
      </c>
      <c r="S21" s="1">
        <f t="shared" si="16"/>
        <v>351</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351</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si="22"/>
        <v>0</v>
      </c>
      <c r="BA21" s="131">
        <f>BB21-BB20</f>
        <v>0</v>
      </c>
      <c r="BB21" s="132">
        <f>IF(SUM(W3:W5)=0,0,IF(SUM(AZ18:AZ20)&lt;AZ22,1,0))</f>
        <v>0</v>
      </c>
      <c r="BC21" s="117"/>
    </row>
    <row r="22" spans="1:56" ht="12" customHeight="1" thickTop="1" thickBot="1" x14ac:dyDescent="0.2">
      <c r="A22" s="64">
        <f t="shared" si="2"/>
        <v>0</v>
      </c>
      <c r="B22" s="64">
        <f t="shared" si="3"/>
        <v>0</v>
      </c>
      <c r="C22" s="57">
        <f t="shared" si="15"/>
        <v>350</v>
      </c>
      <c r="F22" s="59">
        <f>IF(C22&lt;C$6,0,VLOOKUP(C22,index!$A:$M,4,0))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6">
        <f t="shared" si="7"/>
        <v>230</v>
      </c>
      <c r="S22" s="1">
        <f t="shared" si="16"/>
        <v>350</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350</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349</v>
      </c>
      <c r="F23" s="59">
        <f>IF(C23&lt;C$6,0,VLOOKUP(C23,index!$A:$M,4,0))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6">
        <f t="shared" si="7"/>
        <v>230</v>
      </c>
      <c r="S23" s="1">
        <f t="shared" si="16"/>
        <v>349</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349</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348</v>
      </c>
      <c r="F24" s="59">
        <f>IF(C24&lt;C$6,0,VLOOKUP(C24,index!$A:$M,4,0))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6">
        <f t="shared" si="7"/>
        <v>230</v>
      </c>
      <c r="S24" s="1">
        <f t="shared" si="16"/>
        <v>348</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348</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347</v>
      </c>
      <c r="F25" s="59">
        <f>IF(C25&lt;C$6,0,VLOOKUP(C25,index!$A:$M,4,0))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6">
        <f t="shared" si="7"/>
        <v>230</v>
      </c>
      <c r="S25" s="1">
        <f t="shared" si="16"/>
        <v>347</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347</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346</v>
      </c>
      <c r="F26" s="59">
        <f>IF(C26&lt;C$6,0,VLOOKUP(C26,index!$A:$M,4,0))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6">
        <f t="shared" si="7"/>
        <v>230</v>
      </c>
      <c r="S26" s="1">
        <f t="shared" si="16"/>
        <v>346</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346</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3">AZ18</f>
        <v>0</v>
      </c>
      <c r="BA26" s="128">
        <f t="shared" si="23"/>
        <v>0</v>
      </c>
      <c r="BB26" s="129">
        <f t="shared" si="23"/>
        <v>0</v>
      </c>
    </row>
    <row r="27" spans="1:56" ht="12" customHeight="1" thickTop="1" thickBot="1" x14ac:dyDescent="0.2">
      <c r="A27" s="64">
        <f t="shared" si="2"/>
        <v>0</v>
      </c>
      <c r="B27" s="64">
        <f t="shared" si="3"/>
        <v>0</v>
      </c>
      <c r="C27" s="57">
        <f t="shared" si="15"/>
        <v>345</v>
      </c>
      <c r="F27" s="59">
        <f>IF(C27&lt;C$6,0,VLOOKUP(C27,index!$A:$M,4,0))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6">
        <f t="shared" si="7"/>
        <v>230</v>
      </c>
      <c r="S27" s="1">
        <f t="shared" si="16"/>
        <v>345</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345</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4">AU19</f>
        <v>0</v>
      </c>
      <c r="AV27" s="124">
        <f t="shared" si="24"/>
        <v>0</v>
      </c>
      <c r="AW27" s="97"/>
      <c r="AX27" s="98"/>
      <c r="AY27" s="9">
        <f>IF(AY19=0,0,VLOOKUP("Basis",$O:$T,4,FALSE))</f>
        <v>0</v>
      </c>
      <c r="AZ27" s="9">
        <f t="shared" si="23"/>
        <v>0</v>
      </c>
      <c r="BA27" s="128">
        <f t="shared" si="23"/>
        <v>0</v>
      </c>
      <c r="BB27" s="129">
        <f t="shared" si="23"/>
        <v>0</v>
      </c>
    </row>
    <row r="28" spans="1:56" ht="12" customHeight="1" thickTop="1" thickBot="1" x14ac:dyDescent="0.2">
      <c r="A28" s="64">
        <f t="shared" si="2"/>
        <v>0</v>
      </c>
      <c r="B28" s="64">
        <f t="shared" si="3"/>
        <v>0</v>
      </c>
      <c r="C28" s="57">
        <f t="shared" si="15"/>
        <v>344</v>
      </c>
      <c r="F28" s="59">
        <f>IF(C28&lt;C$6,0,VLOOKUP(C28,index!$A:$M,4,0))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6">
        <f t="shared" si="7"/>
        <v>230</v>
      </c>
      <c r="S28" s="1">
        <f t="shared" si="16"/>
        <v>344</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344</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4"/>
        <v>0</v>
      </c>
      <c r="AV28" s="124">
        <f t="shared" si="24"/>
        <v>0</v>
      </c>
      <c r="AW28" s="97"/>
      <c r="AX28" s="98"/>
      <c r="AY28" s="9">
        <f>IF(AY20=0,0,VLOOKUP("Breedte",$O:$T,4,FALSE))</f>
        <v>0</v>
      </c>
      <c r="AZ28" s="9">
        <f t="shared" si="23"/>
        <v>0</v>
      </c>
      <c r="BA28" s="128">
        <f t="shared" si="23"/>
        <v>0</v>
      </c>
      <c r="BB28" s="129">
        <f t="shared" si="23"/>
        <v>0</v>
      </c>
    </row>
    <row r="29" spans="1:56" ht="12" customHeight="1" thickTop="1" thickBot="1" x14ac:dyDescent="0.2">
      <c r="A29" s="64">
        <f t="shared" si="2"/>
        <v>0</v>
      </c>
      <c r="B29" s="64">
        <f t="shared" si="3"/>
        <v>0</v>
      </c>
      <c r="C29" s="57">
        <f t="shared" si="15"/>
        <v>343</v>
      </c>
      <c r="F29" s="59">
        <f>IF(C29&lt;C$6,0,VLOOKUP(C29,index!$A:$M,4,0))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6">
        <f t="shared" si="7"/>
        <v>230</v>
      </c>
      <c r="S29" s="1">
        <f t="shared" si="16"/>
        <v>343</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343</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3"/>
        <v>0</v>
      </c>
      <c r="BA29" s="131">
        <f t="shared" si="23"/>
        <v>0</v>
      </c>
      <c r="BB29" s="132">
        <f t="shared" si="23"/>
        <v>0</v>
      </c>
    </row>
    <row r="30" spans="1:56" ht="12" customHeight="1" thickTop="1" thickBot="1" x14ac:dyDescent="0.2">
      <c r="A30" s="64">
        <f t="shared" si="2"/>
        <v>0</v>
      </c>
      <c r="B30" s="64">
        <f t="shared" si="3"/>
        <v>0</v>
      </c>
      <c r="C30" s="57">
        <f t="shared" si="15"/>
        <v>342</v>
      </c>
      <c r="F30" s="59">
        <f>IF(C30&lt;C$6,0,VLOOKUP(C30,index!$A:$M,4,0))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6">
        <f t="shared" si="7"/>
        <v>230</v>
      </c>
      <c r="S30" s="1">
        <f t="shared" si="16"/>
        <v>342</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342</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341</v>
      </c>
      <c r="F31" s="59">
        <f>IF(C31&lt;C$6,0,VLOOKUP(C31,index!$A:$M,4,0))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6">
        <f t="shared" si="7"/>
        <v>230</v>
      </c>
      <c r="S31" s="1">
        <f t="shared" si="16"/>
        <v>341</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341</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340</v>
      </c>
      <c r="F32" s="59">
        <f>IF(C32&lt;C$6,0,VLOOKUP(C32,index!$A:$M,4,0))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6">
        <f t="shared" si="7"/>
        <v>230</v>
      </c>
      <c r="S32" s="1">
        <f t="shared" si="16"/>
        <v>340</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340</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339</v>
      </c>
      <c r="F33" s="59">
        <f>IF(C33&lt;C$6,0,VLOOKUP(C33,index!$A:$M,4,0))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6">
        <f t="shared" si="7"/>
        <v>230</v>
      </c>
      <c r="S33" s="1">
        <f t="shared" si="16"/>
        <v>339</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339</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0" t="str">
        <f>IFERROR(VLOOKUP(AQ32,L$8:Q$500,6,FALSE),"-")</f>
        <v>-</v>
      </c>
      <c r="AR33" s="201"/>
      <c r="AS33" s="201"/>
      <c r="AT33" s="201"/>
      <c r="AU33" s="201"/>
      <c r="AV33" s="201"/>
      <c r="AW33" s="201"/>
      <c r="AX33" s="201"/>
      <c r="AY33" s="201"/>
      <c r="AZ33" s="201"/>
      <c r="BA33" s="201"/>
      <c r="BB33" s="202"/>
    </row>
    <row r="34" spans="1:54" ht="12" customHeight="1" x14ac:dyDescent="0.15">
      <c r="A34" s="64">
        <f t="shared" si="2"/>
        <v>0</v>
      </c>
      <c r="B34" s="64">
        <f t="shared" si="3"/>
        <v>0</v>
      </c>
      <c r="C34" s="57">
        <f t="shared" si="15"/>
        <v>338</v>
      </c>
      <c r="F34" s="59">
        <f>IF(C34&lt;C$6,0,VLOOKUP(C34,index!$A:$M,4,0))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6">
        <f t="shared" si="7"/>
        <v>230</v>
      </c>
      <c r="S34" s="1">
        <f t="shared" si="16"/>
        <v>338</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338</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0"/>
      <c r="AR34" s="201"/>
      <c r="AS34" s="201"/>
      <c r="AT34" s="201"/>
      <c r="AU34" s="201"/>
      <c r="AV34" s="201"/>
      <c r="AW34" s="201"/>
      <c r="AX34" s="201"/>
      <c r="AY34" s="201"/>
      <c r="AZ34" s="201"/>
      <c r="BA34" s="201"/>
      <c r="BB34" s="202"/>
    </row>
    <row r="35" spans="1:54" ht="12" customHeight="1" x14ac:dyDescent="0.15">
      <c r="A35" s="64">
        <f t="shared" si="2"/>
        <v>0</v>
      </c>
      <c r="B35" s="64">
        <f t="shared" si="3"/>
        <v>0</v>
      </c>
      <c r="C35" s="57">
        <f t="shared" si="15"/>
        <v>337</v>
      </c>
      <c r="F35" s="59">
        <f>IF(C35&lt;C$6,0,VLOOKUP(C35,index!$A:$M,4,0))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6">
        <f t="shared" si="7"/>
        <v>230</v>
      </c>
      <c r="S35" s="1">
        <f t="shared" si="16"/>
        <v>337</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337</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336</v>
      </c>
      <c r="F36" s="59">
        <f>IF(C36&lt;C$6,0,VLOOKUP(C36,index!$A:$M,4,0))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6">
        <f t="shared" si="7"/>
        <v>230</v>
      </c>
      <c r="S36" s="1">
        <f t="shared" si="16"/>
        <v>336</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336</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0" t="str">
        <f>IFERROR(VLOOKUP(AQ35,L$8:Q$500,6,FALSE),"-")</f>
        <v>-</v>
      </c>
      <c r="AR36" s="201"/>
      <c r="AS36" s="201"/>
      <c r="AT36" s="201"/>
      <c r="AU36" s="201"/>
      <c r="AV36" s="201"/>
      <c r="AW36" s="201"/>
      <c r="AX36" s="201"/>
      <c r="AY36" s="201"/>
      <c r="AZ36" s="201"/>
      <c r="BA36" s="201"/>
      <c r="BB36" s="202"/>
    </row>
    <row r="37" spans="1:54" ht="12" customHeight="1" x14ac:dyDescent="0.15">
      <c r="A37" s="64">
        <f t="shared" si="2"/>
        <v>0</v>
      </c>
      <c r="B37" s="64">
        <f t="shared" si="3"/>
        <v>0</v>
      </c>
      <c r="C37" s="57">
        <f t="shared" si="15"/>
        <v>335</v>
      </c>
      <c r="F37" s="59">
        <f>IF(C37&lt;C$6,0,VLOOKUP(C37,index!$A:$M,4,0))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6">
        <f t="shared" si="7"/>
        <v>230</v>
      </c>
      <c r="S37" s="1">
        <f t="shared" si="16"/>
        <v>335</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335</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0"/>
      <c r="AR37" s="201"/>
      <c r="AS37" s="201"/>
      <c r="AT37" s="201"/>
      <c r="AU37" s="201"/>
      <c r="AV37" s="201"/>
      <c r="AW37" s="201"/>
      <c r="AX37" s="201"/>
      <c r="AY37" s="201"/>
      <c r="AZ37" s="201"/>
      <c r="BA37" s="201"/>
      <c r="BB37" s="202"/>
    </row>
    <row r="38" spans="1:54" ht="12" customHeight="1" x14ac:dyDescent="0.15">
      <c r="A38" s="64">
        <f t="shared" si="2"/>
        <v>0</v>
      </c>
      <c r="B38" s="64">
        <f t="shared" si="3"/>
        <v>0</v>
      </c>
      <c r="C38" s="57">
        <f t="shared" si="15"/>
        <v>334</v>
      </c>
      <c r="F38" s="59">
        <f>IF(C38&lt;C$6,0,VLOOKUP(C38,index!$A:$M,4,0))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6">
        <f t="shared" si="7"/>
        <v>230</v>
      </c>
      <c r="S38" s="1">
        <f t="shared" si="16"/>
        <v>334</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334</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0"/>
      <c r="AR38" s="201"/>
      <c r="AS38" s="201"/>
      <c r="AT38" s="201"/>
      <c r="AU38" s="201"/>
      <c r="AV38" s="201"/>
      <c r="AW38" s="201"/>
      <c r="AX38" s="201"/>
      <c r="AY38" s="201"/>
      <c r="AZ38" s="201"/>
      <c r="BA38" s="201"/>
      <c r="BB38" s="202"/>
    </row>
    <row r="39" spans="1:54" ht="12" customHeight="1" x14ac:dyDescent="0.15">
      <c r="A39" s="64">
        <f t="shared" si="2"/>
        <v>0</v>
      </c>
      <c r="B39" s="64">
        <f t="shared" si="3"/>
        <v>0</v>
      </c>
      <c r="C39" s="57">
        <f t="shared" si="15"/>
        <v>333</v>
      </c>
      <c r="F39" s="59">
        <f>IF(C39&lt;C$6,0,VLOOKUP(C39,index!$A:$M,4,0))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6">
        <f t="shared" si="7"/>
        <v>230</v>
      </c>
      <c r="S39" s="1">
        <f t="shared" si="16"/>
        <v>333</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333</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332</v>
      </c>
      <c r="F40" s="59">
        <f>IF(C40&lt;C$6,0,VLOOKUP(C40,index!$A:$M,4,0))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si="0"/>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6">
        <f t="shared" si="7"/>
        <v>230</v>
      </c>
      <c r="S40" s="1">
        <f t="shared" si="16"/>
        <v>332</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332</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0" t="str">
        <f>IFERROR(VLOOKUP(AQ39,L$8:Q$500,6,FALSE),"-")</f>
        <v>-</v>
      </c>
      <c r="AR40" s="201"/>
      <c r="AS40" s="201"/>
      <c r="AT40" s="201"/>
      <c r="AU40" s="201"/>
      <c r="AV40" s="201"/>
      <c r="AW40" s="201"/>
      <c r="AX40" s="201"/>
      <c r="AY40" s="201"/>
      <c r="AZ40" s="201"/>
      <c r="BA40" s="201"/>
      <c r="BB40" s="202"/>
    </row>
    <row r="41" spans="1:54" ht="12" customHeight="1" thickBot="1" x14ac:dyDescent="0.2">
      <c r="A41" s="64">
        <f t="shared" si="2"/>
        <v>0</v>
      </c>
      <c r="B41" s="64">
        <f t="shared" si="3"/>
        <v>0</v>
      </c>
      <c r="C41" s="57">
        <f t="shared" si="15"/>
        <v>331</v>
      </c>
      <c r="F41" s="59">
        <f>IF(C41&lt;C$6,0,VLOOKUP(C41,index!$A:$M,4,0))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0"/>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6">
        <f t="shared" si="7"/>
        <v>230</v>
      </c>
      <c r="S41" s="1">
        <f t="shared" si="16"/>
        <v>331</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331</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3"/>
      <c r="AR41" s="204"/>
      <c r="AS41" s="204"/>
      <c r="AT41" s="204"/>
      <c r="AU41" s="204"/>
      <c r="AV41" s="204"/>
      <c r="AW41" s="204"/>
      <c r="AX41" s="204"/>
      <c r="AY41" s="204"/>
      <c r="AZ41" s="204"/>
      <c r="BA41" s="204"/>
      <c r="BB41" s="205"/>
    </row>
    <row r="42" spans="1:54" ht="12" customHeight="1" thickTop="1" x14ac:dyDescent="0.15">
      <c r="A42" s="64">
        <f t="shared" si="2"/>
        <v>0</v>
      </c>
      <c r="B42" s="64">
        <f t="shared" si="3"/>
        <v>0</v>
      </c>
      <c r="C42" s="57">
        <f t="shared" si="15"/>
        <v>330</v>
      </c>
      <c r="F42" s="59">
        <f>IF(C42&lt;C$6,0,VLOOKUP(C42,index!$A:$M,4,0))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0"/>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6">
        <f t="shared" si="7"/>
        <v>230</v>
      </c>
      <c r="S42" s="1">
        <f t="shared" si="16"/>
        <v>330</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330</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329</v>
      </c>
      <c r="F43" s="59">
        <f>IF(C43&lt;C$6,0,VLOOKUP(C43,index!$A:$M,4,0))</f>
        <v>230</v>
      </c>
      <c r="G43" s="57" t="str">
        <f t="shared" si="4"/>
        <v/>
      </c>
      <c r="I43" s="66" t="str">
        <f t="shared" si="5"/>
        <v/>
      </c>
      <c r="J43" s="61" t="str">
        <f>IF(I43="A",$K43,IF(I43="B",$K43-SUM(J$8:J42),IF(I43="C",$K43-SUM(J$8:J42),IF(I43="D",$K43-SUM(J$8:J42),IF(I43="E",1-SUM(J$8:J42)," ")))))</f>
        <v xml:space="preserve"> </v>
      </c>
      <c r="K43" s="58">
        <f>IF(C$4=0,0,(SUM(D$8:D43)/C$4))</f>
        <v>0</v>
      </c>
      <c r="L43" s="62" t="str">
        <f t="shared" si="0"/>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6">
        <f t="shared" si="7"/>
        <v>230</v>
      </c>
      <c r="S43" s="1">
        <f t="shared" si="16"/>
        <v>329</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329</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328</v>
      </c>
      <c r="F44" s="59">
        <f>IF(C44&lt;C$6,0,VLOOKUP(C44,index!$A:$M,4,0))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0"/>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6">
        <f t="shared" si="7"/>
        <v>230</v>
      </c>
      <c r="S44" s="1">
        <f t="shared" si="16"/>
        <v>328</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328</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327</v>
      </c>
      <c r="F45" s="59">
        <f>IF(C45&lt;C$6,0,VLOOKUP(C45,index!$A:$M,4,0))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0"/>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6">
        <f t="shared" si="7"/>
        <v>230</v>
      </c>
      <c r="S45" s="1">
        <f t="shared" si="16"/>
        <v>327</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327</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326</v>
      </c>
      <c r="F46" s="59">
        <f>IF(C46&lt;C$6,0,VLOOKUP(C46,index!$A:$M,4,0))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0"/>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si="21"/>
        <v/>
      </c>
      <c r="R46" s="196">
        <f t="shared" si="7"/>
        <v>230</v>
      </c>
      <c r="S46" s="1">
        <f t="shared" si="16"/>
        <v>326</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326</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325</v>
      </c>
      <c r="F47" s="59">
        <f>IF(C47&lt;C$6,0,VLOOKUP(C47,index!$A:$M,4,0))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0"/>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1"/>
        <v/>
      </c>
      <c r="R47" s="196">
        <f t="shared" si="7"/>
        <v>230</v>
      </c>
      <c r="S47" s="1">
        <f t="shared" si="16"/>
        <v>325</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325</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324</v>
      </c>
      <c r="F48" s="59">
        <f>IF(C48&lt;C$6,0,VLOOKUP(C48,index!$A:$M,4,0))</f>
        <v>230</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0"/>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1"/>
        <v/>
      </c>
      <c r="R48" s="196">
        <f t="shared" si="7"/>
        <v>230</v>
      </c>
      <c r="S48" s="1">
        <f t="shared" si="16"/>
        <v>324</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324</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323</v>
      </c>
      <c r="F49" s="59">
        <f>IF(C49&lt;C$6,0,VLOOKUP(C49,index!$A:$M,4,0))</f>
        <v>230</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0"/>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1"/>
        <v/>
      </c>
      <c r="R49" s="196">
        <f t="shared" si="7"/>
        <v>230</v>
      </c>
      <c r="S49" s="1">
        <f t="shared" si="16"/>
        <v>323</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323</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322</v>
      </c>
      <c r="F50" s="59">
        <f>IF(C50&lt;C$6,0,VLOOKUP(C50,index!$A:$M,4,0))</f>
        <v>230</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0"/>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1"/>
        <v/>
      </c>
      <c r="R50" s="196">
        <f t="shared" si="7"/>
        <v>230</v>
      </c>
      <c r="S50" s="1">
        <f t="shared" si="16"/>
        <v>322</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322</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321</v>
      </c>
      <c r="F51" s="59">
        <f>IF(C51&lt;C$6,0,VLOOKUP(C51,index!$A:$M,4,0))</f>
        <v>230</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0"/>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1"/>
        <v/>
      </c>
      <c r="R51" s="196">
        <f t="shared" si="7"/>
        <v>230</v>
      </c>
      <c r="S51" s="1">
        <f t="shared" si="16"/>
        <v>321</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321</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320</v>
      </c>
      <c r="F52" s="59">
        <f>IF(C52&lt;C$6,0,VLOOKUP(C52,index!$A:$M,4,0))</f>
        <v>230</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0"/>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1"/>
        <v/>
      </c>
      <c r="R52" s="196">
        <f t="shared" si="7"/>
        <v>230</v>
      </c>
      <c r="S52" s="1">
        <f t="shared" si="16"/>
        <v>320</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320</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319</v>
      </c>
      <c r="F53" s="59">
        <f>IF(C53&lt;C$6,0,VLOOKUP(C53,index!$A:$M,4,0))</f>
        <v>229</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0"/>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1"/>
        <v/>
      </c>
      <c r="R53" s="196">
        <f t="shared" si="7"/>
        <v>229</v>
      </c>
      <c r="S53" s="1">
        <f t="shared" si="16"/>
        <v>319</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319</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318</v>
      </c>
      <c r="F54" s="59">
        <f>IF(C54&lt;C$6,0,VLOOKUP(C54,index!$A:$M,4,0))</f>
        <v>229</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0"/>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1"/>
        <v/>
      </c>
      <c r="R54" s="196">
        <f t="shared" si="7"/>
        <v>229</v>
      </c>
      <c r="S54" s="1">
        <f t="shared" si="16"/>
        <v>318</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318</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317</v>
      </c>
      <c r="F55" s="59">
        <f>IF(C55&lt;C$6,0,VLOOKUP(C55,index!$A:$M,4,0))</f>
        <v>229</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0"/>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1"/>
        <v/>
      </c>
      <c r="R55" s="196">
        <f t="shared" si="7"/>
        <v>229</v>
      </c>
      <c r="S55" s="1">
        <f t="shared" si="16"/>
        <v>317</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317</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316</v>
      </c>
      <c r="F56" s="59">
        <f>IF(C56&lt;C$6,0,VLOOKUP(C56,index!$A:$M,4,0))</f>
        <v>228</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0"/>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1"/>
        <v/>
      </c>
      <c r="R56" s="196">
        <f t="shared" si="7"/>
        <v>228</v>
      </c>
      <c r="S56" s="1">
        <f t="shared" si="16"/>
        <v>316</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316</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315</v>
      </c>
      <c r="F57" s="59">
        <f>IF(C57&lt;C$6,0,VLOOKUP(C57,index!$A:$M,4,0))</f>
        <v>228</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0"/>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1"/>
        <v/>
      </c>
      <c r="R57" s="196">
        <f t="shared" si="7"/>
        <v>228</v>
      </c>
      <c r="S57" s="1">
        <f t="shared" si="16"/>
        <v>315</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315</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314</v>
      </c>
      <c r="F58" s="59">
        <f>IF(C58&lt;C$6,0,VLOOKUP(C58,index!$A:$M,4,0))</f>
        <v>227</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0"/>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1"/>
        <v/>
      </c>
      <c r="R58" s="196">
        <f t="shared" si="7"/>
        <v>227</v>
      </c>
      <c r="S58" s="1">
        <f t="shared" si="16"/>
        <v>314</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314</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313</v>
      </c>
      <c r="F59" s="59">
        <f>IF(C59&lt;C$6,0,VLOOKUP(C59,index!$A:$M,4,0))</f>
        <v>227</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0"/>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1"/>
        <v/>
      </c>
      <c r="R59" s="196">
        <f t="shared" si="7"/>
        <v>227</v>
      </c>
      <c r="S59" s="1">
        <f t="shared" si="16"/>
        <v>313</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313</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312</v>
      </c>
      <c r="F60" s="59">
        <f>IF(C60&lt;C$6,0,VLOOKUP(C60,index!$A:$M,4,0))</f>
        <v>227</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0"/>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1"/>
        <v/>
      </c>
      <c r="R60" s="196">
        <f t="shared" si="7"/>
        <v>227</v>
      </c>
      <c r="S60" s="1">
        <f t="shared" si="16"/>
        <v>312</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312</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311</v>
      </c>
      <c r="F61" s="59">
        <f>IF(C61&lt;C$6,0,VLOOKUP(C61,index!$A:$M,4,0))</f>
        <v>226</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0"/>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1"/>
        <v/>
      </c>
      <c r="R61" s="196">
        <f t="shared" si="7"/>
        <v>226</v>
      </c>
      <c r="S61" s="1">
        <f t="shared" si="16"/>
        <v>311</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311</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310</v>
      </c>
      <c r="F62" s="59">
        <f>IF(C62&lt;C$6,0,VLOOKUP(C62,index!$A:$M,4,0))</f>
        <v>226</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0"/>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1"/>
        <v/>
      </c>
      <c r="R62" s="196">
        <f t="shared" si="7"/>
        <v>226</v>
      </c>
      <c r="S62" s="1">
        <f t="shared" si="16"/>
        <v>310</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310</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309</v>
      </c>
      <c r="F63" s="59">
        <f>IF(C63&lt;C$6,0,VLOOKUP(C63,index!$A:$M,4,0))</f>
        <v>226</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0"/>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1"/>
        <v/>
      </c>
      <c r="R63" s="196">
        <f t="shared" si="7"/>
        <v>226</v>
      </c>
      <c r="S63" s="1">
        <f t="shared" si="16"/>
        <v>309</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309</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308</v>
      </c>
      <c r="F64" s="59">
        <f>IF(C64&lt;C$6,0,VLOOKUP(C64,index!$A:$M,4,0))</f>
        <v>225</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0"/>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1"/>
        <v/>
      </c>
      <c r="R64" s="196">
        <f t="shared" si="7"/>
        <v>225</v>
      </c>
      <c r="S64" s="1">
        <f t="shared" si="16"/>
        <v>308</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308</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307</v>
      </c>
      <c r="F65" s="59">
        <f>IF(C65&lt;C$6,0,VLOOKUP(C65,index!$A:$M,4,0))</f>
        <v>225</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0"/>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1"/>
        <v/>
      </c>
      <c r="R65" s="196">
        <f t="shared" si="7"/>
        <v>225</v>
      </c>
      <c r="S65" s="1">
        <f t="shared" si="16"/>
        <v>307</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307</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306</v>
      </c>
      <c r="F66" s="59">
        <f>IF(C66&lt;C$6,0,VLOOKUP(C66,index!$A:$M,4,0))</f>
        <v>225</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0"/>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1"/>
        <v/>
      </c>
      <c r="R66" s="196">
        <f t="shared" si="7"/>
        <v>225</v>
      </c>
      <c r="S66" s="1">
        <f t="shared" si="16"/>
        <v>306</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306</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305</v>
      </c>
      <c r="F67" s="59">
        <f>IF(C67&lt;C$6,0,VLOOKUP(C67,index!$A:$M,4,0))</f>
        <v>224</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0"/>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1"/>
        <v/>
      </c>
      <c r="R67" s="196">
        <f t="shared" si="7"/>
        <v>224</v>
      </c>
      <c r="S67" s="1">
        <f t="shared" si="16"/>
        <v>305</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305</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304</v>
      </c>
      <c r="F68" s="59">
        <f>IF(C68&lt;C$6,0,VLOOKUP(C68,index!$A:$M,4,0))</f>
        <v>224</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0"/>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1"/>
        <v/>
      </c>
      <c r="R68" s="196">
        <f t="shared" si="7"/>
        <v>224</v>
      </c>
      <c r="S68" s="1">
        <f t="shared" si="16"/>
        <v>304</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304</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303</v>
      </c>
      <c r="F69" s="59">
        <f>IF(C69&lt;C$6,0,VLOOKUP(C69,index!$A:$M,4,0))</f>
        <v>224</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0"/>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1"/>
        <v/>
      </c>
      <c r="R69" s="196">
        <f t="shared" si="7"/>
        <v>224</v>
      </c>
      <c r="S69" s="1">
        <f t="shared" si="16"/>
        <v>303</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303</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302</v>
      </c>
      <c r="F70" s="59">
        <f>IF(C70&lt;C$6,0,VLOOKUP(C70,index!$A:$M,4,0))</f>
        <v>223</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0"/>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1"/>
        <v/>
      </c>
      <c r="R70" s="196">
        <f t="shared" si="7"/>
        <v>223</v>
      </c>
      <c r="S70" s="1">
        <f t="shared" si="16"/>
        <v>302</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302</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301</v>
      </c>
      <c r="F71" s="59">
        <f>IF(C71&lt;C$6,0,VLOOKUP(C71,index!$A:$M,4,0))</f>
        <v>223</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0"/>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1"/>
        <v/>
      </c>
      <c r="R71" s="196">
        <f t="shared" si="7"/>
        <v>223</v>
      </c>
      <c r="S71" s="1">
        <f t="shared" si="16"/>
        <v>301</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301</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300</v>
      </c>
      <c r="F72" s="59">
        <f>IF(C72&lt;C$6,0,VLOOKUP(C72,index!$A:$M,4,0))</f>
        <v>222</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ref="L72:L135" si="25">IF(U72=2,"Plus",IF(W72=2,"Basis",IF(X72=2,"Breedte"," ")))</f>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1"/>
        <v/>
      </c>
      <c r="R72" s="196">
        <f t="shared" si="7"/>
        <v>222</v>
      </c>
      <c r="S72" s="1">
        <f t="shared" si="16"/>
        <v>300</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300</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6">IF(I73="A",25,IF(I73="B",25,IF(I73="C",25,IF(I73="D",15,IF(I73="E",10,0)))))</f>
        <v>0</v>
      </c>
      <c r="B73" s="64">
        <f t="shared" ref="B73:B136" si="27">IF(G73="I",20,IF(G73="II",20,IF(G73="III",20,IF(G73="IV",20,IF(G73="V",20,0)))))</f>
        <v>0</v>
      </c>
      <c r="C73" s="57">
        <f t="shared" si="15"/>
        <v>299</v>
      </c>
      <c r="F73" s="59">
        <f>IF(C73&lt;C$6,0,VLOOKUP(C73,index!$A:$M,4,0))</f>
        <v>222</v>
      </c>
      <c r="G73" s="57" t="str">
        <f t="shared" ref="G73:G136" si="28">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29">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si="25"/>
        <v xml:space="preserve"> </v>
      </c>
      <c r="M73" s="58" t="str">
        <f>IF(U73=2,K73,IF(W73=2,K73-SUM(M$8:M72),IF(X73=2,K73-SUM(M$8:M72),IF(X72=2,1-SUM(M$8:M72)," "))))</f>
        <v xml:space="preserve"> </v>
      </c>
      <c r="N73" s="58" t="str">
        <f t="shared" ref="N73:N136" si="30">IF(OR(O73="Plus",O73="Basis",O73="Breedte"),K73," ")</f>
        <v xml:space="preserve"> </v>
      </c>
      <c r="P73" s="58" t="str">
        <f>IF(O73="Plus",$K73,IF(O73="Basis",$K73-SUM(P$8:P72),IF(O73="Breedte",$K73-SUM(P$8:P72),IF(O72="Breedte",1-SUM(P$8:P72)," "))))</f>
        <v xml:space="preserve"> </v>
      </c>
      <c r="Q73" s="56" t="str">
        <f t="shared" si="21"/>
        <v/>
      </c>
      <c r="R73" s="196">
        <f t="shared" ref="R73:R136" si="31">F73</f>
        <v>222</v>
      </c>
      <c r="S73" s="1">
        <f t="shared" si="16"/>
        <v>299</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299</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4">
        <f t="shared" si="26"/>
        <v>0</v>
      </c>
      <c r="B74" s="64">
        <f t="shared" si="27"/>
        <v>0</v>
      </c>
      <c r="C74" s="57">
        <f t="shared" ref="C74:C137" si="39">IF(C73-1&lt;C$6,C$6-1,C73-1)</f>
        <v>298</v>
      </c>
      <c r="F74" s="59">
        <f>IF(C74&lt;C$6,0,VLOOKUP(C74,index!$A:$M,4,0))</f>
        <v>222</v>
      </c>
      <c r="G74" s="57" t="str">
        <f t="shared" si="28"/>
        <v/>
      </c>
      <c r="H74" s="58" t="str">
        <f>IF(G74="I",$K74,IF(G74="II",$K74-SUM(H$8:H73),IF(G74="III",$K74-SUM(H$8:H73),IF(G74="IV",$K74-SUM(H$8:H73),IF(G74="V",1-SUM(H$8:H73)," ")))))</f>
        <v xml:space="preserve"> </v>
      </c>
      <c r="I74" s="66" t="str">
        <f t="shared" si="29"/>
        <v/>
      </c>
      <c r="J74" s="61" t="str">
        <f>IF(I74="A",$K74,IF(I74="B",$K74-SUM(J$8:J73),IF(I74="C",$K74-SUM(J$8:J73),IF(I74="D",$K74-SUM(J$8:J73),IF(I74="E",1-SUM(J$8:J73)," ")))))</f>
        <v xml:space="preserve"> </v>
      </c>
      <c r="K74" s="58">
        <f>IF(C$4=0,0,(SUM(D$8:D74)/C$4))</f>
        <v>0</v>
      </c>
      <c r="L74" s="62" t="str">
        <f t="shared" si="25"/>
        <v xml:space="preserve"> </v>
      </c>
      <c r="M74" s="58" t="str">
        <f>IF(U74=2,K74,IF(W74=2,K74-SUM(M$8:M73),IF(X74=2,K74-SUM(M$8:M73),IF(X73=2,1-SUM(M$8:M73)," "))))</f>
        <v xml:space="preserve"> </v>
      </c>
      <c r="N74" s="58" t="str">
        <f t="shared" si="30"/>
        <v xml:space="preserve"> </v>
      </c>
      <c r="P74" s="58" t="str">
        <f>IF(O74="Plus",$K74,IF(O74="Basis",$K74-SUM(P$8:P73),IF(O74="Breedte",$K74-SUM(P$8:P73),IF(O73="Breedte",1-SUM(P$8:P73)," "))))</f>
        <v xml:space="preserve"> </v>
      </c>
      <c r="Q74" s="56" t="str">
        <f t="shared" si="21"/>
        <v/>
      </c>
      <c r="R74" s="196">
        <f t="shared" si="31"/>
        <v>222</v>
      </c>
      <c r="S74" s="1">
        <f t="shared" ref="S74:S137" si="40">C74</f>
        <v>298</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298</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4">
        <f t="shared" si="26"/>
        <v>0</v>
      </c>
      <c r="B75" s="64">
        <f t="shared" si="27"/>
        <v>0</v>
      </c>
      <c r="C75" s="57">
        <f t="shared" si="39"/>
        <v>297</v>
      </c>
      <c r="F75" s="59">
        <f>IF(C75&lt;C$6,0,VLOOKUP(C75,index!$A:$M,4,0))</f>
        <v>221</v>
      </c>
      <c r="G75" s="57" t="str">
        <f t="shared" si="28"/>
        <v/>
      </c>
      <c r="H75" s="58" t="str">
        <f>IF(G75="I",$K75,IF(G75="II",$K75-SUM(H$8:H74),IF(G75="III",$K75-SUM(H$8:H74),IF(G75="IV",$K75-SUM(H$8:H74),IF(G75="V",1-SUM(H$8:H74)," ")))))</f>
        <v xml:space="preserve"> </v>
      </c>
      <c r="I75" s="66" t="str">
        <f t="shared" si="29"/>
        <v/>
      </c>
      <c r="J75" s="61" t="str">
        <f>IF(I75="A",$K75,IF(I75="B",$K75-SUM(J$8:J74),IF(I75="C",$K75-SUM(J$8:J74),IF(I75="D",$K75-SUM(J$8:J74),IF(I75="E",1-SUM(J$8:J74)," ")))))</f>
        <v xml:space="preserve"> </v>
      </c>
      <c r="K75" s="58">
        <f>IF(C$4=0,0,(SUM(D$8:D75)/C$4))</f>
        <v>0</v>
      </c>
      <c r="L75" s="62" t="str">
        <f t="shared" si="25"/>
        <v xml:space="preserve"> </v>
      </c>
      <c r="M75" s="58" t="str">
        <f>IF(U75=2,K75,IF(W75=2,K75-SUM(M$8:M74),IF(X75=2,K75-SUM(M$8:M74),IF(X74=2,1-SUM(M$8:M74)," "))))</f>
        <v xml:space="preserve"> </v>
      </c>
      <c r="N75" s="58" t="str">
        <f t="shared" si="30"/>
        <v xml:space="preserve"> </v>
      </c>
      <c r="P75" s="58" t="str">
        <f>IF(O75="Plus",$K75,IF(O75="Basis",$K75-SUM(P$8:P74),IF(O75="Breedte",$K75-SUM(P$8:P74),IF(O74="Breedte",1-SUM(P$8:P74)," "))))</f>
        <v xml:space="preserve"> </v>
      </c>
      <c r="Q75" s="56" t="str">
        <f t="shared" si="21"/>
        <v/>
      </c>
      <c r="R75" s="196">
        <f t="shared" si="31"/>
        <v>221</v>
      </c>
      <c r="S75" s="1">
        <f t="shared" si="40"/>
        <v>297</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297</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4">
        <f t="shared" si="26"/>
        <v>0</v>
      </c>
      <c r="B76" s="64">
        <f t="shared" si="27"/>
        <v>0</v>
      </c>
      <c r="C76" s="57">
        <f t="shared" si="39"/>
        <v>296</v>
      </c>
      <c r="F76" s="59">
        <f>IF(C76&lt;C$6,0,VLOOKUP(C76,index!$A:$M,4,0))</f>
        <v>221</v>
      </c>
      <c r="G76" s="57" t="str">
        <f t="shared" si="28"/>
        <v/>
      </c>
      <c r="H76" s="58" t="str">
        <f>IF(G76="I",$K76,IF(G76="II",$K76-SUM(H$8:H75),IF(G76="III",$K76-SUM(H$8:H75),IF(G76="IV",$K76-SUM(H$8:H75),IF(G76="V",1-SUM(H$8:H75)," ")))))</f>
        <v xml:space="preserve"> </v>
      </c>
      <c r="I76" s="66" t="str">
        <f t="shared" si="29"/>
        <v/>
      </c>
      <c r="J76" s="61" t="str">
        <f>IF(I76="A",$K76,IF(I76="B",$K76-SUM(J$8:J75),IF(I76="C",$K76-SUM(J$8:J75),IF(I76="D",$K76-SUM(J$8:J75),IF(I76="E",1-SUM(J$8:J75)," ")))))</f>
        <v xml:space="preserve"> </v>
      </c>
      <c r="K76" s="58">
        <f>IF(C$4=0,0,(SUM(D$8:D76)/C$4))</f>
        <v>0</v>
      </c>
      <c r="L76" s="62" t="str">
        <f t="shared" si="25"/>
        <v xml:space="preserve"> </v>
      </c>
      <c r="M76" s="58" t="str">
        <f>IF(U76=2,K76,IF(W76=2,K76-SUM(M$8:M75),IF(X76=2,K76-SUM(M$8:M75),IF(X75=2,1-SUM(M$8:M75)," "))))</f>
        <v xml:space="preserve"> </v>
      </c>
      <c r="N76" s="58" t="str">
        <f t="shared" si="30"/>
        <v xml:space="preserve"> </v>
      </c>
      <c r="P76" s="58" t="str">
        <f>IF(O76="Plus",$K76,IF(O76="Basis",$K76-SUM(P$8:P75),IF(O76="Breedte",$K76-SUM(P$8:P75),IF(O75="Breedte",1-SUM(P$8:P75)," "))))</f>
        <v xml:space="preserve"> </v>
      </c>
      <c r="Q76" s="56" t="str">
        <f t="shared" si="21"/>
        <v/>
      </c>
      <c r="R76" s="196">
        <f t="shared" si="31"/>
        <v>221</v>
      </c>
      <c r="S76" s="1">
        <f t="shared" si="40"/>
        <v>296</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296</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4">
        <f t="shared" si="26"/>
        <v>0</v>
      </c>
      <c r="B77" s="64">
        <f t="shared" si="27"/>
        <v>0</v>
      </c>
      <c r="C77" s="57">
        <f t="shared" si="39"/>
        <v>295</v>
      </c>
      <c r="F77" s="59">
        <f>IF(C77&lt;C$6,0,VLOOKUP(C77,index!$A:$M,4,0))</f>
        <v>221</v>
      </c>
      <c r="G77" s="57" t="str">
        <f t="shared" si="28"/>
        <v/>
      </c>
      <c r="H77" s="58" t="str">
        <f>IF(G77="I",$K77,IF(G77="II",$K77-SUM(H$8:H76),IF(G77="III",$K77-SUM(H$8:H76),IF(G77="IV",$K77-SUM(H$8:H76),IF(G77="V",1-SUM(H$8:H76)," ")))))</f>
        <v xml:space="preserve"> </v>
      </c>
      <c r="I77" s="66" t="str">
        <f t="shared" si="29"/>
        <v/>
      </c>
      <c r="J77" s="61" t="str">
        <f>IF(I77="A",$K77,IF(I77="B",$K77-SUM(J$8:J76),IF(I77="C",$K77-SUM(J$8:J76),IF(I77="D",$K77-SUM(J$8:J76),IF(I77="E",1-SUM(J$8:J76)," ")))))</f>
        <v xml:space="preserve"> </v>
      </c>
      <c r="K77" s="58">
        <f>IF(C$4=0,0,(SUM(D$8:D77)/C$4))</f>
        <v>0</v>
      </c>
      <c r="L77" s="62" t="str">
        <f t="shared" si="25"/>
        <v xml:space="preserve"> </v>
      </c>
      <c r="M77" s="58" t="str">
        <f>IF(U77=2,K77,IF(W77=2,K77-SUM(M$8:M76),IF(X77=2,K77-SUM(M$8:M76),IF(X76=2,1-SUM(M$8:M76)," "))))</f>
        <v xml:space="preserve"> </v>
      </c>
      <c r="N77" s="58" t="str">
        <f t="shared" si="30"/>
        <v xml:space="preserve"> </v>
      </c>
      <c r="P77" s="58" t="str">
        <f>IF(O77="Plus",$K77,IF(O77="Basis",$K77-SUM(P$8:P76),IF(O77="Breedte",$K77-SUM(P$8:P76),IF(O76="Breedte",1-SUM(P$8:P76)," "))))</f>
        <v xml:space="preserve"> </v>
      </c>
      <c r="Q77" s="56" t="str">
        <f t="shared" si="21"/>
        <v/>
      </c>
      <c r="R77" s="196">
        <f t="shared" si="31"/>
        <v>221</v>
      </c>
      <c r="S77" s="1">
        <f t="shared" si="40"/>
        <v>295</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295</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4">
        <f t="shared" si="26"/>
        <v>0</v>
      </c>
      <c r="B78" s="64">
        <f t="shared" si="27"/>
        <v>0</v>
      </c>
      <c r="C78" s="57">
        <f t="shared" si="39"/>
        <v>294</v>
      </c>
      <c r="F78" s="59">
        <f>IF(C78&lt;C$6,0,VLOOKUP(C78,index!$A:$M,4,0))</f>
        <v>220</v>
      </c>
      <c r="G78" s="57" t="str">
        <f t="shared" si="28"/>
        <v/>
      </c>
      <c r="H78" s="58" t="str">
        <f>IF(G78="I",$K78,IF(G78="II",$K78-SUM(H$8:H77),IF(G78="III",$K78-SUM(H$8:H77),IF(G78="IV",$K78-SUM(H$8:H77),IF(G78="V",1-SUM(H$8:H77)," ")))))</f>
        <v xml:space="preserve"> </v>
      </c>
      <c r="I78" s="66" t="str">
        <f t="shared" si="29"/>
        <v/>
      </c>
      <c r="J78" s="61" t="str">
        <f>IF(I78="A",$K78,IF(I78="B",$K78-SUM(J$8:J77),IF(I78="C",$K78-SUM(J$8:J77),IF(I78="D",$K78-SUM(J$8:J77),IF(I78="E",1-SUM(J$8:J77)," ")))))</f>
        <v xml:space="preserve"> </v>
      </c>
      <c r="K78" s="58">
        <f>IF(C$4=0,0,(SUM(D$8:D78)/C$4))</f>
        <v>0</v>
      </c>
      <c r="L78" s="62" t="str">
        <f t="shared" si="25"/>
        <v xml:space="preserve"> </v>
      </c>
      <c r="M78" s="58" t="str">
        <f>IF(U78=2,K78,IF(W78=2,K78-SUM(M$8:M77),IF(X78=2,K78-SUM(M$8:M77),IF(X77=2,1-SUM(M$8:M77)," "))))</f>
        <v xml:space="preserve"> </v>
      </c>
      <c r="N78" s="58" t="str">
        <f t="shared" si="30"/>
        <v xml:space="preserve"> </v>
      </c>
      <c r="P78" s="58" t="str">
        <f>IF(O78="Plus",$K78,IF(O78="Basis",$K78-SUM(P$8:P77),IF(O78="Breedte",$K78-SUM(P$8:P77),IF(O77="Breedte",1-SUM(P$8:P77)," "))))</f>
        <v xml:space="preserve"> </v>
      </c>
      <c r="Q78" s="56" t="str">
        <f t="shared" ref="Q78:Q141" si="45">IF(L77="plus",IF(E78=0,"",CONCATENATE(E78,",")),IF(L77="basis",IF(E78=0,"",CONCATENATE(E78,",")),CONCATENATE(Q77,IF(E78=0,"",CONCATENATE(E78,", ")))))</f>
        <v/>
      </c>
      <c r="R78" s="196">
        <f t="shared" si="31"/>
        <v>220</v>
      </c>
      <c r="S78" s="1">
        <f t="shared" si="40"/>
        <v>294</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294</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4">
        <f t="shared" si="26"/>
        <v>0</v>
      </c>
      <c r="B79" s="64">
        <f t="shared" si="27"/>
        <v>0</v>
      </c>
      <c r="C79" s="57">
        <f t="shared" si="39"/>
        <v>293</v>
      </c>
      <c r="F79" s="59">
        <f>IF(C79&lt;C$6,0,VLOOKUP(C79,index!$A:$M,4,0))</f>
        <v>220</v>
      </c>
      <c r="G79" s="57" t="str">
        <f t="shared" si="28"/>
        <v/>
      </c>
      <c r="H79" s="58" t="str">
        <f>IF(G79="I",$K79,IF(G79="II",$K79-SUM(H$8:H78),IF(G79="III",$K79-SUM(H$8:H78),IF(G79="IV",$K79-SUM(H$8:H78),IF(G79="V",1-SUM(H$8:H78)," ")))))</f>
        <v xml:space="preserve"> </v>
      </c>
      <c r="I79" s="66" t="str">
        <f t="shared" si="29"/>
        <v/>
      </c>
      <c r="J79" s="61" t="str">
        <f>IF(I79="A",$K79,IF(I79="B",$K79-SUM(J$8:J78),IF(I79="C",$K79-SUM(J$8:J78),IF(I79="D",$K79-SUM(J$8:J78),IF(I79="E",1-SUM(J$8:J78)," ")))))</f>
        <v xml:space="preserve"> </v>
      </c>
      <c r="K79" s="58">
        <f>IF(C$4=0,0,(SUM(D$8:D79)/C$4))</f>
        <v>0</v>
      </c>
      <c r="L79" s="62" t="str">
        <f t="shared" si="25"/>
        <v xml:space="preserve"> </v>
      </c>
      <c r="M79" s="58" t="str">
        <f>IF(U79=2,K79,IF(W79=2,K79-SUM(M$8:M78),IF(X79=2,K79-SUM(M$8:M78),IF(X78=2,1-SUM(M$8:M78)," "))))</f>
        <v xml:space="preserve"> </v>
      </c>
      <c r="N79" s="58" t="str">
        <f t="shared" si="30"/>
        <v xml:space="preserve"> </v>
      </c>
      <c r="P79" s="58" t="str">
        <f>IF(O79="Plus",$K79,IF(O79="Basis",$K79-SUM(P$8:P78),IF(O79="Breedte",$K79-SUM(P$8:P78),IF(O78="Breedte",1-SUM(P$8:P78)," "))))</f>
        <v xml:space="preserve"> </v>
      </c>
      <c r="Q79" s="56" t="str">
        <f t="shared" si="45"/>
        <v/>
      </c>
      <c r="R79" s="196">
        <f t="shared" si="31"/>
        <v>220</v>
      </c>
      <c r="S79" s="1">
        <f t="shared" si="40"/>
        <v>293</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293</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4">
        <f t="shared" si="26"/>
        <v>0</v>
      </c>
      <c r="B80" s="64">
        <f t="shared" si="27"/>
        <v>0</v>
      </c>
      <c r="C80" s="57">
        <f t="shared" si="39"/>
        <v>292</v>
      </c>
      <c r="F80" s="59">
        <f>IF(C80&lt;C$6,0,VLOOKUP(C80,index!$A:$M,4,0))</f>
        <v>220</v>
      </c>
      <c r="G80" s="57" t="str">
        <f t="shared" si="28"/>
        <v/>
      </c>
      <c r="H80" s="58" t="str">
        <f>IF(G80="I",$K80,IF(G80="II",$K80-SUM(H$8:H79),IF(G80="III",$K80-SUM(H$8:H79),IF(G80="IV",$K80-SUM(H$8:H79),IF(G80="V",1-SUM(H$8:H79)," ")))))</f>
        <v xml:space="preserve"> </v>
      </c>
      <c r="I80" s="66" t="str">
        <f t="shared" si="29"/>
        <v/>
      </c>
      <c r="J80" s="61" t="str">
        <f>IF(I80="A",$K80,IF(I80="B",$K80-SUM(J$8:J79),IF(I80="C",$K80-SUM(J$8:J79),IF(I80="D",$K80-SUM(J$8:J79),IF(I80="E",1-SUM(J$8:J79)," ")))))</f>
        <v xml:space="preserve"> </v>
      </c>
      <c r="K80" s="58">
        <f>IF(C$4=0,0,(SUM(D$8:D80)/C$4))</f>
        <v>0</v>
      </c>
      <c r="L80" s="62" t="str">
        <f t="shared" si="25"/>
        <v xml:space="preserve"> </v>
      </c>
      <c r="M80" s="58" t="str">
        <f>IF(U80=2,K80,IF(W80=2,K80-SUM(M$8:M79),IF(X80=2,K80-SUM(M$8:M79),IF(X79=2,1-SUM(M$8:M79)," "))))</f>
        <v xml:space="preserve"> </v>
      </c>
      <c r="N80" s="58" t="str">
        <f t="shared" si="30"/>
        <v xml:space="preserve"> </v>
      </c>
      <c r="P80" s="58" t="str">
        <f>IF(O80="Plus",$K80,IF(O80="Basis",$K80-SUM(P$8:P79),IF(O80="Breedte",$K80-SUM(P$8:P79),IF(O79="Breedte",1-SUM(P$8:P79)," "))))</f>
        <v xml:space="preserve"> </v>
      </c>
      <c r="Q80" s="56" t="str">
        <f t="shared" si="45"/>
        <v/>
      </c>
      <c r="R80" s="196">
        <f t="shared" si="31"/>
        <v>220</v>
      </c>
      <c r="S80" s="1">
        <f t="shared" si="40"/>
        <v>292</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292</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4">
        <f t="shared" si="26"/>
        <v>0</v>
      </c>
      <c r="B81" s="64">
        <f t="shared" si="27"/>
        <v>0</v>
      </c>
      <c r="C81" s="57">
        <f t="shared" si="39"/>
        <v>291</v>
      </c>
      <c r="F81" s="59">
        <f>IF(C81&lt;C$6,0,VLOOKUP(C81,index!$A:$M,4,0))</f>
        <v>219</v>
      </c>
      <c r="G81" s="57" t="str">
        <f t="shared" si="28"/>
        <v/>
      </c>
      <c r="H81" s="58" t="str">
        <f>IF(G81="I",$K81,IF(G81="II",$K81-SUM(H$8:H80),IF(G81="III",$K81-SUM(H$8:H80),IF(G81="IV",$K81-SUM(H$8:H80),IF(G81="V",1-SUM(H$8:H80)," ")))))</f>
        <v xml:space="preserve"> </v>
      </c>
      <c r="I81" s="66" t="str">
        <f t="shared" si="29"/>
        <v/>
      </c>
      <c r="J81" s="61" t="str">
        <f>IF(I81="A",$K81,IF(I81="B",$K81-SUM(J$8:J80),IF(I81="C",$K81-SUM(J$8:J80),IF(I81="D",$K81-SUM(J$8:J80),IF(I81="E",1-SUM(J$8:J80)," ")))))</f>
        <v xml:space="preserve"> </v>
      </c>
      <c r="K81" s="58">
        <f>IF(C$4=0,0,(SUM(D$8:D81)/C$4))</f>
        <v>0</v>
      </c>
      <c r="L81" s="62" t="str">
        <f t="shared" si="25"/>
        <v xml:space="preserve"> </v>
      </c>
      <c r="M81" s="58" t="str">
        <f>IF(U81=2,K81,IF(W81=2,K81-SUM(M$8:M80),IF(X81=2,K81-SUM(M$8:M80),IF(X80=2,1-SUM(M$8:M80)," "))))</f>
        <v xml:space="preserve"> </v>
      </c>
      <c r="N81" s="58" t="str">
        <f t="shared" si="30"/>
        <v xml:space="preserve"> </v>
      </c>
      <c r="P81" s="58" t="str">
        <f>IF(O81="Plus",$K81,IF(O81="Basis",$K81-SUM(P$8:P80),IF(O81="Breedte",$K81-SUM(P$8:P80),IF(O80="Breedte",1-SUM(P$8:P80)," "))))</f>
        <v xml:space="preserve"> </v>
      </c>
      <c r="Q81" s="56" t="str">
        <f t="shared" si="45"/>
        <v/>
      </c>
      <c r="R81" s="196">
        <f t="shared" si="31"/>
        <v>219</v>
      </c>
      <c r="S81" s="1">
        <f t="shared" si="40"/>
        <v>291</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291</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4">
        <f t="shared" si="26"/>
        <v>0</v>
      </c>
      <c r="B82" s="64">
        <f t="shared" si="27"/>
        <v>0</v>
      </c>
      <c r="C82" s="57">
        <f t="shared" si="39"/>
        <v>290</v>
      </c>
      <c r="F82" s="59">
        <f>IF(C82&lt;C$6,0,VLOOKUP(C82,index!$A:$M,4,0))</f>
        <v>219</v>
      </c>
      <c r="G82" s="57" t="str">
        <f t="shared" si="28"/>
        <v/>
      </c>
      <c r="H82" s="58" t="str">
        <f>IF(G82="I",$K82,IF(G82="II",$K82-SUM(H$8:H81),IF(G82="III",$K82-SUM(H$8:H81),IF(G82="IV",$K82-SUM(H$8:H81),IF(G82="V",1-SUM(H$8:H81)," ")))))</f>
        <v xml:space="preserve"> </v>
      </c>
      <c r="I82" s="66" t="str">
        <f t="shared" si="29"/>
        <v/>
      </c>
      <c r="J82" s="61" t="str">
        <f>IF(I82="A",$K82,IF(I82="B",$K82-SUM(J$8:J81),IF(I82="C",$K82-SUM(J$8:J81),IF(I82="D",$K82-SUM(J$8:J81),IF(I82="E",1-SUM(J$8:J81)," ")))))</f>
        <v xml:space="preserve"> </v>
      </c>
      <c r="K82" s="58">
        <f>IF(C$4=0,0,(SUM(D$8:D82)/C$4))</f>
        <v>0</v>
      </c>
      <c r="L82" s="62" t="str">
        <f t="shared" si="25"/>
        <v xml:space="preserve"> </v>
      </c>
      <c r="M82" s="58" t="str">
        <f>IF(U82=2,K82,IF(W82=2,K82-SUM(M$8:M81),IF(X82=2,K82-SUM(M$8:M81),IF(X81=2,1-SUM(M$8:M81)," "))))</f>
        <v xml:space="preserve"> </v>
      </c>
      <c r="N82" s="58" t="str">
        <f t="shared" si="30"/>
        <v xml:space="preserve"> </v>
      </c>
      <c r="P82" s="58" t="str">
        <f>IF(O82="Plus",$K82,IF(O82="Basis",$K82-SUM(P$8:P81),IF(O82="Breedte",$K82-SUM(P$8:P81),IF(O81="Breedte",1-SUM(P$8:P81)," "))))</f>
        <v xml:space="preserve"> </v>
      </c>
      <c r="Q82" s="56" t="str">
        <f t="shared" si="45"/>
        <v/>
      </c>
      <c r="R82" s="196">
        <f t="shared" si="31"/>
        <v>219</v>
      </c>
      <c r="S82" s="1">
        <f t="shared" si="40"/>
        <v>290</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290</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4">
        <f t="shared" si="26"/>
        <v>0</v>
      </c>
      <c r="B83" s="64">
        <f t="shared" si="27"/>
        <v>0</v>
      </c>
      <c r="C83" s="57">
        <f t="shared" si="39"/>
        <v>289</v>
      </c>
      <c r="F83" s="59">
        <f>IF(C83&lt;C$6,0,VLOOKUP(C83,index!$A:$M,4,0))</f>
        <v>218</v>
      </c>
      <c r="G83" s="57" t="str">
        <f t="shared" si="28"/>
        <v/>
      </c>
      <c r="H83" s="58" t="str">
        <f>IF(G83="I",$K83,IF(G83="II",$K83-SUM(H$8:H82),IF(G83="III",$K83-SUM(H$8:H82),IF(G83="IV",$K83-SUM(H$8:H82),IF(G83="V",1-SUM(H$8:H82)," ")))))</f>
        <v xml:space="preserve"> </v>
      </c>
      <c r="I83" s="66" t="str">
        <f t="shared" si="29"/>
        <v/>
      </c>
      <c r="J83" s="61" t="str">
        <f>IF(I83="A",$K83,IF(I83="B",$K83-SUM(J$8:J82),IF(I83="C",$K83-SUM(J$8:J82),IF(I83="D",$K83-SUM(J$8:J82),IF(I83="E",1-SUM(J$8:J82)," ")))))</f>
        <v xml:space="preserve"> </v>
      </c>
      <c r="K83" s="58">
        <f>IF(C$4=0,0,(SUM(D$8:D83)/C$4))</f>
        <v>0</v>
      </c>
      <c r="L83" s="62" t="str">
        <f t="shared" si="25"/>
        <v xml:space="preserve"> </v>
      </c>
      <c r="M83" s="58" t="str">
        <f>IF(U83=2,K83,IF(W83=2,K83-SUM(M$8:M82),IF(X83=2,K83-SUM(M$8:M82),IF(X82=2,1-SUM(M$8:M82)," "))))</f>
        <v xml:space="preserve"> </v>
      </c>
      <c r="N83" s="58" t="str">
        <f t="shared" si="30"/>
        <v xml:space="preserve"> </v>
      </c>
      <c r="P83" s="58" t="str">
        <f>IF(O83="Plus",$K83,IF(O83="Basis",$K83-SUM(P$8:P82),IF(O83="Breedte",$K83-SUM(P$8:P82),IF(O82="Breedte",1-SUM(P$8:P82)," "))))</f>
        <v xml:space="preserve"> </v>
      </c>
      <c r="Q83" s="56" t="str">
        <f t="shared" si="45"/>
        <v/>
      </c>
      <c r="R83" s="196">
        <f t="shared" si="31"/>
        <v>218</v>
      </c>
      <c r="S83" s="1">
        <f t="shared" si="40"/>
        <v>289</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289</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4">
        <f t="shared" si="26"/>
        <v>0</v>
      </c>
      <c r="B84" s="64">
        <f t="shared" si="27"/>
        <v>0</v>
      </c>
      <c r="C84" s="57">
        <f t="shared" si="39"/>
        <v>288</v>
      </c>
      <c r="F84" s="59">
        <f>IF(C84&lt;C$6,0,VLOOKUP(C84,index!$A:$M,4,0))</f>
        <v>218</v>
      </c>
      <c r="G84" s="57" t="str">
        <f t="shared" si="28"/>
        <v/>
      </c>
      <c r="H84" s="58" t="str">
        <f>IF(G84="I",$K84,IF(G84="II",$K84-SUM(H$8:H83),IF(G84="III",$K84-SUM(H$8:H83),IF(G84="IV",$K84-SUM(H$8:H83),IF(G84="V",1-SUM(H$8:H83)," ")))))</f>
        <v xml:space="preserve"> </v>
      </c>
      <c r="I84" s="66" t="str">
        <f t="shared" si="29"/>
        <v/>
      </c>
      <c r="J84" s="61" t="str">
        <f>IF(I84="A",$K84,IF(I84="B",$K84-SUM(J$8:J83),IF(I84="C",$K84-SUM(J$8:J83),IF(I84="D",$K84-SUM(J$8:J83),IF(I84="E",1-SUM(J$8:J83)," ")))))</f>
        <v xml:space="preserve"> </v>
      </c>
      <c r="K84" s="58">
        <f>IF(C$4=0,0,(SUM(D$8:D84)/C$4))</f>
        <v>0</v>
      </c>
      <c r="L84" s="62" t="str">
        <f t="shared" si="25"/>
        <v xml:space="preserve"> </v>
      </c>
      <c r="M84" s="58" t="str">
        <f>IF(U84=2,K84,IF(W84=2,K84-SUM(M$8:M83),IF(X84=2,K84-SUM(M$8:M83),IF(X83=2,1-SUM(M$8:M83)," "))))</f>
        <v xml:space="preserve"> </v>
      </c>
      <c r="N84" s="58" t="str">
        <f t="shared" si="30"/>
        <v xml:space="preserve"> </v>
      </c>
      <c r="P84" s="58" t="str">
        <f>IF(O84="Plus",$K84,IF(O84="Basis",$K84-SUM(P$8:P83),IF(O84="Breedte",$K84-SUM(P$8:P83),IF(O83="Breedte",1-SUM(P$8:P83)," "))))</f>
        <v xml:space="preserve"> </v>
      </c>
      <c r="Q84" s="56" t="str">
        <f t="shared" si="45"/>
        <v/>
      </c>
      <c r="R84" s="196">
        <f t="shared" si="31"/>
        <v>218</v>
      </c>
      <c r="S84" s="1">
        <f t="shared" si="40"/>
        <v>288</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288</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4">
        <f t="shared" si="26"/>
        <v>0</v>
      </c>
      <c r="B85" s="64">
        <f t="shared" si="27"/>
        <v>0</v>
      </c>
      <c r="C85" s="57">
        <f t="shared" si="39"/>
        <v>287</v>
      </c>
      <c r="F85" s="59">
        <f>IF(C85&lt;C$6,0,VLOOKUP(C85,index!$A:$M,4,0))</f>
        <v>218</v>
      </c>
      <c r="G85" s="57" t="str">
        <f t="shared" si="28"/>
        <v/>
      </c>
      <c r="H85" s="58" t="str">
        <f>IF(G85="I",$K85,IF(G85="II",$K85-SUM(H$8:H84),IF(G85="III",$K85-SUM(H$8:H84),IF(G85="IV",$K85-SUM(H$8:H84),IF(G85="V",1-SUM(H$8:H84)," ")))))</f>
        <v xml:space="preserve"> </v>
      </c>
      <c r="I85" s="66" t="str">
        <f t="shared" si="29"/>
        <v/>
      </c>
      <c r="J85" s="61" t="str">
        <f>IF(I85="A",$K85,IF(I85="B",$K85-SUM(J$8:J84),IF(I85="C",$K85-SUM(J$8:J84),IF(I85="D",$K85-SUM(J$8:J84),IF(I85="E",1-SUM(J$8:J84)," ")))))</f>
        <v xml:space="preserve"> </v>
      </c>
      <c r="K85" s="58">
        <f>IF(C$4=0,0,(SUM(D$8:D85)/C$4))</f>
        <v>0</v>
      </c>
      <c r="L85" s="62" t="str">
        <f t="shared" si="25"/>
        <v xml:space="preserve"> </v>
      </c>
      <c r="M85" s="58" t="str">
        <f>IF(U85=2,K85,IF(W85=2,K85-SUM(M$8:M84),IF(X85=2,K85-SUM(M$8:M84),IF(X84=2,1-SUM(M$8:M84)," "))))</f>
        <v xml:space="preserve"> </v>
      </c>
      <c r="N85" s="58" t="str">
        <f t="shared" si="30"/>
        <v xml:space="preserve"> </v>
      </c>
      <c r="P85" s="58" t="str">
        <f>IF(O85="Plus",$K85,IF(O85="Basis",$K85-SUM(P$8:P84),IF(O85="Breedte",$K85-SUM(P$8:P84),IF(O84="Breedte",1-SUM(P$8:P84)," "))))</f>
        <v xml:space="preserve"> </v>
      </c>
      <c r="Q85" s="56" t="str">
        <f t="shared" si="45"/>
        <v/>
      </c>
      <c r="R85" s="196">
        <f t="shared" si="31"/>
        <v>218</v>
      </c>
      <c r="S85" s="1">
        <f t="shared" si="40"/>
        <v>287</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287</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4">
        <f t="shared" si="26"/>
        <v>0</v>
      </c>
      <c r="B86" s="64">
        <f t="shared" si="27"/>
        <v>0</v>
      </c>
      <c r="C86" s="57">
        <f t="shared" si="39"/>
        <v>286</v>
      </c>
      <c r="F86" s="59">
        <f>IF(C86&lt;C$6,0,VLOOKUP(C86,index!$A:$M,4,0))</f>
        <v>217</v>
      </c>
      <c r="G86" s="57" t="str">
        <f t="shared" si="28"/>
        <v/>
      </c>
      <c r="H86" s="58" t="str">
        <f>IF(G86="I",$K86,IF(G86="II",$K86-SUM(H$8:H85),IF(G86="III",$K86-SUM(H$8:H85),IF(G86="IV",$K86-SUM(H$8:H85),IF(G86="V",1-SUM(H$8:H85)," ")))))</f>
        <v xml:space="preserve"> </v>
      </c>
      <c r="I86" s="66" t="str">
        <f t="shared" si="29"/>
        <v/>
      </c>
      <c r="J86" s="61" t="str">
        <f>IF(I86="A",$K86,IF(I86="B",$K86-SUM(J$8:J85),IF(I86="C",$K86-SUM(J$8:J85),IF(I86="D",$K86-SUM(J$8:J85),IF(I86="E",1-SUM(J$8:J85)," ")))))</f>
        <v xml:space="preserve"> </v>
      </c>
      <c r="K86" s="58">
        <f>IF(C$4=0,0,(SUM(D$8:D86)/C$4))</f>
        <v>0</v>
      </c>
      <c r="L86" s="62" t="str">
        <f t="shared" si="25"/>
        <v xml:space="preserve"> </v>
      </c>
      <c r="M86" s="58" t="str">
        <f>IF(U86=2,K86,IF(W86=2,K86-SUM(M$8:M85),IF(X86=2,K86-SUM(M$8:M85),IF(X85=2,1-SUM(M$8:M85)," "))))</f>
        <v xml:space="preserve"> </v>
      </c>
      <c r="N86" s="58" t="str">
        <f t="shared" si="30"/>
        <v xml:space="preserve"> </v>
      </c>
      <c r="P86" s="58" t="str">
        <f>IF(O86="Plus",$K86,IF(O86="Basis",$K86-SUM(P$8:P85),IF(O86="Breedte",$K86-SUM(P$8:P85),IF(O85="Breedte",1-SUM(P$8:P85)," "))))</f>
        <v xml:space="preserve"> </v>
      </c>
      <c r="Q86" s="56" t="str">
        <f t="shared" si="45"/>
        <v/>
      </c>
      <c r="R86" s="196">
        <f t="shared" si="31"/>
        <v>217</v>
      </c>
      <c r="S86" s="1">
        <f t="shared" si="40"/>
        <v>286</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286</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4">
        <f t="shared" si="26"/>
        <v>0</v>
      </c>
      <c r="B87" s="64">
        <f t="shared" si="27"/>
        <v>0</v>
      </c>
      <c r="C87" s="57">
        <f t="shared" si="39"/>
        <v>285</v>
      </c>
      <c r="F87" s="59">
        <f>IF(C87&lt;C$6,0,VLOOKUP(C87,index!$A:$M,4,0))</f>
        <v>217</v>
      </c>
      <c r="G87" s="57" t="str">
        <f t="shared" si="28"/>
        <v/>
      </c>
      <c r="H87" s="58" t="str">
        <f>IF(G87="I",$K87,IF(G87="II",$K87-SUM(H$8:H86),IF(G87="III",$K87-SUM(H$8:H86),IF(G87="IV",$K87-SUM(H$8:H86),IF(G87="V",1-SUM(H$8:H86)," ")))))</f>
        <v xml:space="preserve"> </v>
      </c>
      <c r="I87" s="66" t="str">
        <f t="shared" si="29"/>
        <v/>
      </c>
      <c r="J87" s="61" t="str">
        <f>IF(I87="A",$K87,IF(I87="B",$K87-SUM(J$8:J86),IF(I87="C",$K87-SUM(J$8:J86),IF(I87="D",$K87-SUM(J$8:J86),IF(I87="E",1-SUM(J$8:J86)," ")))))</f>
        <v xml:space="preserve"> </v>
      </c>
      <c r="K87" s="58">
        <f>IF(C$4=0,0,(SUM(D$8:D87)/C$4))</f>
        <v>0</v>
      </c>
      <c r="L87" s="62" t="str">
        <f t="shared" si="25"/>
        <v xml:space="preserve"> </v>
      </c>
      <c r="M87" s="58" t="str">
        <f>IF(U87=2,K87,IF(W87=2,K87-SUM(M$8:M86),IF(X87=2,K87-SUM(M$8:M86),IF(X86=2,1-SUM(M$8:M86)," "))))</f>
        <v xml:space="preserve"> </v>
      </c>
      <c r="N87" s="58" t="str">
        <f t="shared" si="30"/>
        <v xml:space="preserve"> </v>
      </c>
      <c r="P87" s="58" t="str">
        <f>IF(O87="Plus",$K87,IF(O87="Basis",$K87-SUM(P$8:P86),IF(O87="Breedte",$K87-SUM(P$8:P86),IF(O86="Breedte",1-SUM(P$8:P86)," "))))</f>
        <v xml:space="preserve"> </v>
      </c>
      <c r="Q87" s="56" t="str">
        <f t="shared" si="45"/>
        <v/>
      </c>
      <c r="R87" s="196">
        <f t="shared" si="31"/>
        <v>217</v>
      </c>
      <c r="S87" s="1">
        <f t="shared" si="40"/>
        <v>285</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285</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4">
        <f t="shared" si="26"/>
        <v>0</v>
      </c>
      <c r="B88" s="64">
        <f t="shared" si="27"/>
        <v>0</v>
      </c>
      <c r="C88" s="57">
        <f t="shared" si="39"/>
        <v>284</v>
      </c>
      <c r="F88" s="59">
        <f>IF(C88&lt;C$6,0,VLOOKUP(C88,index!$A:$M,4,0))</f>
        <v>217</v>
      </c>
      <c r="G88" s="57" t="str">
        <f t="shared" si="28"/>
        <v/>
      </c>
      <c r="H88" s="58" t="str">
        <f>IF(G88="I",$K88,IF(G88="II",$K88-SUM(H$8:H87),IF(G88="III",$K88-SUM(H$8:H87),IF(G88="IV",$K88-SUM(H$8:H87),IF(G88="V",1-SUM(H$8:H87)," ")))))</f>
        <v xml:space="preserve"> </v>
      </c>
      <c r="I88" s="66" t="str">
        <f t="shared" si="29"/>
        <v/>
      </c>
      <c r="J88" s="61" t="str">
        <f>IF(I88="A",$K88,IF(I88="B",$K88-SUM(J$8:J87),IF(I88="C",$K88-SUM(J$8:J87),IF(I88="D",$K88-SUM(J$8:J87),IF(I88="E",1-SUM(J$8:J87)," ")))))</f>
        <v xml:space="preserve"> </v>
      </c>
      <c r="K88" s="58">
        <f>IF(C$4=0,0,(SUM(D$8:D88)/C$4))</f>
        <v>0</v>
      </c>
      <c r="L88" s="62" t="str">
        <f t="shared" si="25"/>
        <v xml:space="preserve"> </v>
      </c>
      <c r="M88" s="58" t="str">
        <f>IF(U88=2,K88,IF(W88=2,K88-SUM(M$8:M87),IF(X88=2,K88-SUM(M$8:M87),IF(X87=2,1-SUM(M$8:M87)," "))))</f>
        <v xml:space="preserve"> </v>
      </c>
      <c r="N88" s="58" t="str">
        <f t="shared" si="30"/>
        <v xml:space="preserve"> </v>
      </c>
      <c r="P88" s="58" t="str">
        <f>IF(O88="Plus",$K88,IF(O88="Basis",$K88-SUM(P$8:P87),IF(O88="Breedte",$K88-SUM(P$8:P87),IF(O87="Breedte",1-SUM(P$8:P87)," "))))</f>
        <v xml:space="preserve"> </v>
      </c>
      <c r="Q88" s="56" t="str">
        <f t="shared" si="45"/>
        <v/>
      </c>
      <c r="R88" s="196">
        <f t="shared" si="31"/>
        <v>217</v>
      </c>
      <c r="S88" s="1">
        <f t="shared" si="40"/>
        <v>284</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284</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4">
        <f t="shared" si="26"/>
        <v>0</v>
      </c>
      <c r="B89" s="64">
        <f t="shared" si="27"/>
        <v>0</v>
      </c>
      <c r="C89" s="57">
        <f t="shared" si="39"/>
        <v>283</v>
      </c>
      <c r="F89" s="59">
        <f>IF(C89&lt;C$6,0,VLOOKUP(C89,index!$A:$M,4,0))</f>
        <v>216</v>
      </c>
      <c r="G89" s="57" t="str">
        <f t="shared" si="28"/>
        <v/>
      </c>
      <c r="H89" s="58" t="str">
        <f>IF(G89="I",$K89,IF(G89="II",$K89-SUM(H$8:H88),IF(G89="III",$K89-SUM(H$8:H88),IF(G89="IV",$K89-SUM(H$8:H88),IF(G89="V",1-SUM(H$8:H88)," ")))))</f>
        <v xml:space="preserve"> </v>
      </c>
      <c r="I89" s="66" t="str">
        <f t="shared" si="29"/>
        <v/>
      </c>
      <c r="J89" s="61" t="str">
        <f>IF(I89="A",$K89,IF(I89="B",$K89-SUM(J$8:J88),IF(I89="C",$K89-SUM(J$8:J88),IF(I89="D",$K89-SUM(J$8:J88),IF(I89="E",1-SUM(J$8:J88)," ")))))</f>
        <v xml:space="preserve"> </v>
      </c>
      <c r="K89" s="58">
        <f>IF(C$4=0,0,(SUM(D$8:D89)/C$4))</f>
        <v>0</v>
      </c>
      <c r="L89" s="62" t="str">
        <f t="shared" si="25"/>
        <v xml:space="preserve"> </v>
      </c>
      <c r="M89" s="58" t="str">
        <f>IF(U89=2,K89,IF(W89=2,K89-SUM(M$8:M88),IF(X89=2,K89-SUM(M$8:M88),IF(X88=2,1-SUM(M$8:M88)," "))))</f>
        <v xml:space="preserve"> </v>
      </c>
      <c r="N89" s="58" t="str">
        <f t="shared" si="30"/>
        <v xml:space="preserve"> </v>
      </c>
      <c r="P89" s="58" t="str">
        <f>IF(O89="Plus",$K89,IF(O89="Basis",$K89-SUM(P$8:P88),IF(O89="Breedte",$K89-SUM(P$8:P88),IF(O88="Breedte",1-SUM(P$8:P88)," "))))</f>
        <v xml:space="preserve"> </v>
      </c>
      <c r="Q89" s="56" t="str">
        <f t="shared" si="45"/>
        <v/>
      </c>
      <c r="R89" s="196">
        <f t="shared" si="31"/>
        <v>216</v>
      </c>
      <c r="S89" s="1">
        <f t="shared" si="40"/>
        <v>283</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283</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4">
        <f t="shared" si="26"/>
        <v>0</v>
      </c>
      <c r="B90" s="64">
        <f t="shared" si="27"/>
        <v>0</v>
      </c>
      <c r="C90" s="57">
        <f t="shared" si="39"/>
        <v>282</v>
      </c>
      <c r="F90" s="59">
        <f>IF(C90&lt;C$6,0,VLOOKUP(C90,index!$A:$M,4,0))</f>
        <v>216</v>
      </c>
      <c r="G90" s="57" t="str">
        <f t="shared" si="28"/>
        <v/>
      </c>
      <c r="H90" s="58" t="str">
        <f>IF(G90="I",$K90,IF(G90="II",$K90-SUM(H$8:H89),IF(G90="III",$K90-SUM(H$8:H89),IF(G90="IV",$K90-SUM(H$8:H89),IF(G90="V",1-SUM(H$8:H89)," ")))))</f>
        <v xml:space="preserve"> </v>
      </c>
      <c r="I90" s="66" t="str">
        <f t="shared" si="29"/>
        <v/>
      </c>
      <c r="J90" s="61" t="str">
        <f>IF(I90="A",$K90,IF(I90="B",$K90-SUM(J$8:J89),IF(I90="C",$K90-SUM(J$8:J89),IF(I90="D",$K90-SUM(J$8:J89),IF(I90="E",1-SUM(J$8:J89)," ")))))</f>
        <v xml:space="preserve"> </v>
      </c>
      <c r="K90" s="58">
        <f>IF(C$4=0,0,(SUM(D$8:D90)/C$4))</f>
        <v>0</v>
      </c>
      <c r="L90" s="62" t="str">
        <f t="shared" si="25"/>
        <v xml:space="preserve"> </v>
      </c>
      <c r="M90" s="58" t="str">
        <f>IF(U90=2,K90,IF(W90=2,K90-SUM(M$8:M89),IF(X90=2,K90-SUM(M$8:M89),IF(X89=2,1-SUM(M$8:M89)," "))))</f>
        <v xml:space="preserve"> </v>
      </c>
      <c r="N90" s="58" t="str">
        <f t="shared" si="30"/>
        <v xml:space="preserve"> </v>
      </c>
      <c r="P90" s="58" t="str">
        <f>IF(O90="Plus",$K90,IF(O90="Basis",$K90-SUM(P$8:P89),IF(O90="Breedte",$K90-SUM(P$8:P89),IF(O89="Breedte",1-SUM(P$8:P89)," "))))</f>
        <v xml:space="preserve"> </v>
      </c>
      <c r="Q90" s="56" t="str">
        <f t="shared" si="45"/>
        <v/>
      </c>
      <c r="R90" s="196">
        <f t="shared" si="31"/>
        <v>216</v>
      </c>
      <c r="S90" s="1">
        <f t="shared" si="40"/>
        <v>282</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282</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4">
        <f t="shared" si="26"/>
        <v>0</v>
      </c>
      <c r="B91" s="64">
        <f t="shared" si="27"/>
        <v>0</v>
      </c>
      <c r="C91" s="57">
        <f t="shared" si="39"/>
        <v>281</v>
      </c>
      <c r="F91" s="59">
        <f>IF(C91&lt;C$6,0,VLOOKUP(C91,index!$A:$M,4,0))</f>
        <v>216</v>
      </c>
      <c r="G91" s="57" t="str">
        <f t="shared" si="28"/>
        <v/>
      </c>
      <c r="H91" s="58" t="str">
        <f>IF(G91="I",$K91,IF(G91="II",$K91-SUM(H$8:H90),IF(G91="III",$K91-SUM(H$8:H90),IF(G91="IV",$K91-SUM(H$8:H90),IF(G91="V",1-SUM(H$8:H90)," ")))))</f>
        <v xml:space="preserve"> </v>
      </c>
      <c r="I91" s="66" t="str">
        <f t="shared" si="29"/>
        <v/>
      </c>
      <c r="J91" s="61" t="str">
        <f>IF(I91="A",$K91,IF(I91="B",$K91-SUM(J$8:J90),IF(I91="C",$K91-SUM(J$8:J90),IF(I91="D",$K91-SUM(J$8:J90),IF(I91="E",1-SUM(J$8:J90)," ")))))</f>
        <v xml:space="preserve"> </v>
      </c>
      <c r="K91" s="58">
        <f>IF(C$4=0,0,(SUM(D$8:D91)/C$4))</f>
        <v>0</v>
      </c>
      <c r="L91" s="62" t="str">
        <f t="shared" si="25"/>
        <v xml:space="preserve"> </v>
      </c>
      <c r="M91" s="58" t="str">
        <f>IF(U91=2,K91,IF(W91=2,K91-SUM(M$8:M90),IF(X91=2,K91-SUM(M$8:M90),IF(X90=2,1-SUM(M$8:M90)," "))))</f>
        <v xml:space="preserve"> </v>
      </c>
      <c r="N91" s="58" t="str">
        <f t="shared" si="30"/>
        <v xml:space="preserve"> </v>
      </c>
      <c r="P91" s="58" t="str">
        <f>IF(O91="Plus",$K91,IF(O91="Basis",$K91-SUM(P$8:P90),IF(O91="Breedte",$K91-SUM(P$8:P90),IF(O90="Breedte",1-SUM(P$8:P90)," "))))</f>
        <v xml:space="preserve"> </v>
      </c>
      <c r="Q91" s="56" t="str">
        <f t="shared" si="45"/>
        <v/>
      </c>
      <c r="R91" s="196">
        <f t="shared" si="31"/>
        <v>216</v>
      </c>
      <c r="S91" s="1">
        <f t="shared" si="40"/>
        <v>281</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281</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4">
        <f t="shared" si="26"/>
        <v>0</v>
      </c>
      <c r="B92" s="64">
        <f t="shared" si="27"/>
        <v>0</v>
      </c>
      <c r="C92" s="57">
        <f t="shared" si="39"/>
        <v>280</v>
      </c>
      <c r="F92" s="59">
        <f>IF(C92&lt;C$6,0,VLOOKUP(C92,index!$A:$M,4,0))</f>
        <v>215</v>
      </c>
      <c r="G92" s="57" t="str">
        <f t="shared" si="28"/>
        <v/>
      </c>
      <c r="H92" s="58" t="str">
        <f>IF(G92="I",$K92,IF(G92="II",$K92-SUM(H$8:H91),IF(G92="III",$K92-SUM(H$8:H91),IF(G92="IV",$K92-SUM(H$8:H91),IF(G92="V",1-SUM(H$8:H91)," ")))))</f>
        <v xml:space="preserve"> </v>
      </c>
      <c r="I92" s="66" t="str">
        <f t="shared" si="29"/>
        <v/>
      </c>
      <c r="J92" s="61" t="str">
        <f>IF(I92="A",$K92,IF(I92="B",$K92-SUM(J$8:J91),IF(I92="C",$K92-SUM(J$8:J91),IF(I92="D",$K92-SUM(J$8:J91),IF(I92="E",1-SUM(J$8:J91)," ")))))</f>
        <v xml:space="preserve"> </v>
      </c>
      <c r="K92" s="58">
        <f>IF(C$4=0,0,(SUM(D$8:D92)/C$4))</f>
        <v>0</v>
      </c>
      <c r="L92" s="62" t="str">
        <f t="shared" si="25"/>
        <v xml:space="preserve"> </v>
      </c>
      <c r="M92" s="58" t="str">
        <f>IF(U92=2,K92,IF(W92=2,K92-SUM(M$8:M91),IF(X92=2,K92-SUM(M$8:M91),IF(X91=2,1-SUM(M$8:M91)," "))))</f>
        <v xml:space="preserve"> </v>
      </c>
      <c r="N92" s="58" t="str">
        <f t="shared" si="30"/>
        <v xml:space="preserve"> </v>
      </c>
      <c r="P92" s="58" t="str">
        <f>IF(O92="Plus",$K92,IF(O92="Basis",$K92-SUM(P$8:P91),IF(O92="Breedte",$K92-SUM(P$8:P91),IF(O91="Breedte",1-SUM(P$8:P91)," "))))</f>
        <v xml:space="preserve"> </v>
      </c>
      <c r="Q92" s="56" t="str">
        <f t="shared" si="45"/>
        <v/>
      </c>
      <c r="R92" s="196">
        <f t="shared" si="31"/>
        <v>215</v>
      </c>
      <c r="S92" s="1">
        <f t="shared" si="40"/>
        <v>280</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280</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4">
        <f t="shared" si="26"/>
        <v>0</v>
      </c>
      <c r="B93" s="64">
        <f t="shared" si="27"/>
        <v>0</v>
      </c>
      <c r="C93" s="57">
        <f t="shared" si="39"/>
        <v>279</v>
      </c>
      <c r="F93" s="59">
        <f>IF(C93&lt;C$6,0,VLOOKUP(C93,index!$A:$M,4,0))</f>
        <v>215</v>
      </c>
      <c r="G93" s="57" t="str">
        <f t="shared" si="28"/>
        <v/>
      </c>
      <c r="H93" s="58" t="str">
        <f>IF(G93="I",$K93,IF(G93="II",$K93-SUM(H$8:H92),IF(G93="III",$K93-SUM(H$8:H92),IF(G93="IV",$K93-SUM(H$8:H92),IF(G93="V",1-SUM(H$8:H92)," ")))))</f>
        <v xml:space="preserve"> </v>
      </c>
      <c r="I93" s="66" t="str">
        <f t="shared" si="29"/>
        <v/>
      </c>
      <c r="J93" s="61" t="str">
        <f>IF(I93="A",$K93,IF(I93="B",$K93-SUM(J$8:J92),IF(I93="C",$K93-SUM(J$8:J92),IF(I93="D",$K93-SUM(J$8:J92),IF(I93="E",1-SUM(J$8:J92)," ")))))</f>
        <v xml:space="preserve"> </v>
      </c>
      <c r="K93" s="58">
        <f>IF(C$4=0,0,(SUM(D$8:D93)/C$4))</f>
        <v>0</v>
      </c>
      <c r="L93" s="62" t="str">
        <f t="shared" si="25"/>
        <v xml:space="preserve"> </v>
      </c>
      <c r="M93" s="58" t="str">
        <f>IF(U93=2,K93,IF(W93=2,K93-SUM(M$8:M92),IF(X93=2,K93-SUM(M$8:M92),IF(X92=2,1-SUM(M$8:M92)," "))))</f>
        <v xml:space="preserve"> </v>
      </c>
      <c r="N93" s="58" t="str">
        <f t="shared" si="30"/>
        <v xml:space="preserve"> </v>
      </c>
      <c r="P93" s="58" t="str">
        <f>IF(O93="Plus",$K93,IF(O93="Basis",$K93-SUM(P$8:P92),IF(O93="Breedte",$K93-SUM(P$8:P92),IF(O92="Breedte",1-SUM(P$8:P92)," "))))</f>
        <v xml:space="preserve"> </v>
      </c>
      <c r="Q93" s="56" t="str">
        <f t="shared" si="45"/>
        <v/>
      </c>
      <c r="R93" s="196">
        <f t="shared" si="31"/>
        <v>215</v>
      </c>
      <c r="S93" s="1">
        <f t="shared" si="40"/>
        <v>279</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279</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4">
        <f t="shared" si="26"/>
        <v>0</v>
      </c>
      <c r="B94" s="64">
        <f t="shared" si="27"/>
        <v>0</v>
      </c>
      <c r="C94" s="57">
        <f t="shared" si="39"/>
        <v>278</v>
      </c>
      <c r="F94" s="59">
        <f>IF(C94&lt;C$6,0,VLOOKUP(C94,index!$A:$M,4,0))</f>
        <v>215</v>
      </c>
      <c r="G94" s="57" t="str">
        <f t="shared" si="28"/>
        <v/>
      </c>
      <c r="H94" s="58" t="str">
        <f>IF(G94="I",$K94,IF(G94="II",$K94-SUM(H$8:H93),IF(G94="III",$K94-SUM(H$8:H93),IF(G94="IV",$K94-SUM(H$8:H93),IF(G94="V",1-SUM(H$8:H93)," ")))))</f>
        <v xml:space="preserve"> </v>
      </c>
      <c r="I94" s="66" t="str">
        <f t="shared" si="29"/>
        <v/>
      </c>
      <c r="J94" s="61" t="str">
        <f>IF(I94="A",$K94,IF(I94="B",$K94-SUM(J$8:J93),IF(I94="C",$K94-SUM(J$8:J93),IF(I94="D",$K94-SUM(J$8:J93),IF(I94="E",1-SUM(J$8:J93)," ")))))</f>
        <v xml:space="preserve"> </v>
      </c>
      <c r="K94" s="58">
        <f>IF(C$4=0,0,(SUM(D$8:D94)/C$4))</f>
        <v>0</v>
      </c>
      <c r="L94" s="62" t="str">
        <f t="shared" si="25"/>
        <v xml:space="preserve"> </v>
      </c>
      <c r="M94" s="58" t="str">
        <f>IF(U94=2,K94,IF(W94=2,K94-SUM(M$8:M93),IF(X94=2,K94-SUM(M$8:M93),IF(X93=2,1-SUM(M$8:M93)," "))))</f>
        <v xml:space="preserve"> </v>
      </c>
      <c r="N94" s="58" t="str">
        <f t="shared" si="30"/>
        <v xml:space="preserve"> </v>
      </c>
      <c r="P94" s="58" t="str">
        <f>IF(O94="Plus",$K94,IF(O94="Basis",$K94-SUM(P$8:P93),IF(O94="Breedte",$K94-SUM(P$8:P93),IF(O93="Breedte",1-SUM(P$8:P93)," "))))</f>
        <v xml:space="preserve"> </v>
      </c>
      <c r="Q94" s="56" t="str">
        <f t="shared" si="45"/>
        <v/>
      </c>
      <c r="R94" s="196">
        <f t="shared" si="31"/>
        <v>215</v>
      </c>
      <c r="S94" s="1">
        <f t="shared" si="40"/>
        <v>278</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278</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4">
        <f t="shared" si="26"/>
        <v>0</v>
      </c>
      <c r="B95" s="64">
        <f t="shared" si="27"/>
        <v>0</v>
      </c>
      <c r="C95" s="57">
        <f t="shared" si="39"/>
        <v>277</v>
      </c>
      <c r="F95" s="59">
        <f>IF(C95&lt;C$6,0,VLOOKUP(C95,index!$A:$M,4,0))</f>
        <v>214</v>
      </c>
      <c r="G95" s="57" t="str">
        <f t="shared" si="28"/>
        <v/>
      </c>
      <c r="H95" s="58" t="str">
        <f>IF(G95="I",$K95,IF(G95="II",$K95-SUM(H$8:H94),IF(G95="III",$K95-SUM(H$8:H94),IF(G95="IV",$K95-SUM(H$8:H94),IF(G95="V",1-SUM(H$8:H94)," ")))))</f>
        <v xml:space="preserve"> </v>
      </c>
      <c r="I95" s="66" t="str">
        <f t="shared" si="29"/>
        <v/>
      </c>
      <c r="J95" s="61" t="str">
        <f>IF(I95="A",$K95,IF(I95="B",$K95-SUM(J$8:J94),IF(I95="C",$K95-SUM(J$8:J94),IF(I95="D",$K95-SUM(J$8:J94),IF(I95="E",1-SUM(J$8:J94)," ")))))</f>
        <v xml:space="preserve"> </v>
      </c>
      <c r="K95" s="58">
        <f>IF(C$4=0,0,(SUM(D$8:D95)/C$4))</f>
        <v>0</v>
      </c>
      <c r="L95" s="62" t="str">
        <f t="shared" si="25"/>
        <v xml:space="preserve"> </v>
      </c>
      <c r="M95" s="58" t="str">
        <f>IF(U95=2,K95,IF(W95=2,K95-SUM(M$8:M94),IF(X95=2,K95-SUM(M$8:M94),IF(X94=2,1-SUM(M$8:M94)," "))))</f>
        <v xml:space="preserve"> </v>
      </c>
      <c r="N95" s="58" t="str">
        <f t="shared" si="30"/>
        <v xml:space="preserve"> </v>
      </c>
      <c r="P95" s="58" t="str">
        <f>IF(O95="Plus",$K95,IF(O95="Basis",$K95-SUM(P$8:P94),IF(O95="Breedte",$K95-SUM(P$8:P94),IF(O94="Breedte",1-SUM(P$8:P94)," "))))</f>
        <v xml:space="preserve"> </v>
      </c>
      <c r="Q95" s="56" t="str">
        <f t="shared" si="45"/>
        <v/>
      </c>
      <c r="R95" s="196">
        <f t="shared" si="31"/>
        <v>214</v>
      </c>
      <c r="S95" s="1">
        <f t="shared" si="40"/>
        <v>277</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277</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4">
        <f t="shared" si="26"/>
        <v>0</v>
      </c>
      <c r="B96" s="64">
        <f t="shared" si="27"/>
        <v>0</v>
      </c>
      <c r="C96" s="57">
        <f t="shared" si="39"/>
        <v>276</v>
      </c>
      <c r="F96" s="59">
        <f>IF(C96&lt;C$6,0,VLOOKUP(C96,index!$A:$M,4,0))</f>
        <v>214</v>
      </c>
      <c r="G96" s="57" t="str">
        <f t="shared" si="28"/>
        <v/>
      </c>
      <c r="H96" s="58" t="str">
        <f>IF(G96="I",$K96,IF(G96="II",$K96-SUM(H$8:H95),IF(G96="III",$K96-SUM(H$8:H95),IF(G96="IV",$K96-SUM(H$8:H95),IF(G96="V",1-SUM(H$8:H95)," ")))))</f>
        <v xml:space="preserve"> </v>
      </c>
      <c r="I96" s="66" t="str">
        <f t="shared" si="29"/>
        <v/>
      </c>
      <c r="J96" s="61" t="str">
        <f>IF(I96="A",$K96,IF(I96="B",$K96-SUM(J$8:J95),IF(I96="C",$K96-SUM(J$8:J95),IF(I96="D",$K96-SUM(J$8:J95),IF(I96="E",1-SUM(J$8:J95)," ")))))</f>
        <v xml:space="preserve"> </v>
      </c>
      <c r="K96" s="58">
        <f>IF(C$4=0,0,(SUM(D$8:D96)/C$4))</f>
        <v>0</v>
      </c>
      <c r="L96" s="62" t="str">
        <f t="shared" si="25"/>
        <v xml:space="preserve"> </v>
      </c>
      <c r="M96" s="58" t="str">
        <f>IF(U96=2,K96,IF(W96=2,K96-SUM(M$8:M95),IF(X96=2,K96-SUM(M$8:M95),IF(X95=2,1-SUM(M$8:M95)," "))))</f>
        <v xml:space="preserve"> </v>
      </c>
      <c r="N96" s="58" t="str">
        <f t="shared" si="30"/>
        <v xml:space="preserve"> </v>
      </c>
      <c r="P96" s="58" t="str">
        <f>IF(O96="Plus",$K96,IF(O96="Basis",$K96-SUM(P$8:P95),IF(O96="Breedte",$K96-SUM(P$8:P95),IF(O95="Breedte",1-SUM(P$8:P95)," "))))</f>
        <v xml:space="preserve"> </v>
      </c>
      <c r="Q96" s="56" t="str">
        <f t="shared" si="45"/>
        <v/>
      </c>
      <c r="R96" s="196">
        <f t="shared" si="31"/>
        <v>214</v>
      </c>
      <c r="S96" s="1">
        <f t="shared" si="40"/>
        <v>276</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276</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4">
        <f t="shared" si="26"/>
        <v>0</v>
      </c>
      <c r="B97" s="64">
        <f t="shared" si="27"/>
        <v>0</v>
      </c>
      <c r="C97" s="57">
        <f t="shared" si="39"/>
        <v>275</v>
      </c>
      <c r="F97" s="59">
        <f>IF(C97&lt;C$6,0,VLOOKUP(C97,index!$A:$M,4,0))</f>
        <v>213</v>
      </c>
      <c r="G97" s="57" t="str">
        <f t="shared" si="28"/>
        <v/>
      </c>
      <c r="H97" s="58" t="str">
        <f>IF(G97="I",$K97,IF(G97="II",$K97-SUM(H$8:H96),IF(G97="III",$K97-SUM(H$8:H96),IF(G97="IV",$K97-SUM(H$8:H96),IF(G97="V",1-SUM(H$8:H96)," ")))))</f>
        <v xml:space="preserve"> </v>
      </c>
      <c r="I97" s="66" t="str">
        <f t="shared" si="29"/>
        <v/>
      </c>
      <c r="J97" s="61" t="str">
        <f>IF(I97="A",$K97,IF(I97="B",$K97-SUM(J$8:J96),IF(I97="C",$K97-SUM(J$8:J96),IF(I97="D",$K97-SUM(J$8:J96),IF(I97="E",1-SUM(J$8:J96)," ")))))</f>
        <v xml:space="preserve"> </v>
      </c>
      <c r="K97" s="58">
        <f>IF(C$4=0,0,(SUM(D$8:D97)/C$4))</f>
        <v>0</v>
      </c>
      <c r="L97" s="62" t="str">
        <f t="shared" si="25"/>
        <v xml:space="preserve"> </v>
      </c>
      <c r="M97" s="58" t="str">
        <f>IF(U97=2,K97,IF(W97=2,K97-SUM(M$8:M96),IF(X97=2,K97-SUM(M$8:M96),IF(X96=2,1-SUM(M$8:M96)," "))))</f>
        <v xml:space="preserve"> </v>
      </c>
      <c r="N97" s="58" t="str">
        <f t="shared" si="30"/>
        <v xml:space="preserve"> </v>
      </c>
      <c r="P97" s="58" t="str">
        <f>IF(O97="Plus",$K97,IF(O97="Basis",$K97-SUM(P$8:P96),IF(O97="Breedte",$K97-SUM(P$8:P96),IF(O96="Breedte",1-SUM(P$8:P96)," "))))</f>
        <v xml:space="preserve"> </v>
      </c>
      <c r="Q97" s="56" t="str">
        <f t="shared" si="45"/>
        <v/>
      </c>
      <c r="R97" s="196">
        <f t="shared" si="31"/>
        <v>213</v>
      </c>
      <c r="S97" s="1">
        <f t="shared" si="40"/>
        <v>275</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275</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4">
        <f t="shared" si="26"/>
        <v>0</v>
      </c>
      <c r="B98" s="64">
        <f t="shared" si="27"/>
        <v>0</v>
      </c>
      <c r="C98" s="57">
        <f t="shared" si="39"/>
        <v>274</v>
      </c>
      <c r="F98" s="59">
        <f>IF(C98&lt;C$6,0,VLOOKUP(C98,index!$A:$M,4,0))</f>
        <v>213</v>
      </c>
      <c r="G98" s="57" t="str">
        <f t="shared" si="28"/>
        <v/>
      </c>
      <c r="H98" s="58" t="str">
        <f>IF(G98="I",$K98,IF(G98="II",$K98-SUM(H$8:H97),IF(G98="III",$K98-SUM(H$8:H97),IF(G98="IV",$K98-SUM(H$8:H97),IF(G98="V",1-SUM(H$8:H97)," ")))))</f>
        <v xml:space="preserve"> </v>
      </c>
      <c r="I98" s="66" t="str">
        <f t="shared" si="29"/>
        <v/>
      </c>
      <c r="J98" s="61" t="str">
        <f>IF(I98="A",$K98,IF(I98="B",$K98-SUM(J$8:J97),IF(I98="C",$K98-SUM(J$8:J97),IF(I98="D",$K98-SUM(J$8:J97),IF(I98="E",1-SUM(J$8:J97)," ")))))</f>
        <v xml:space="preserve"> </v>
      </c>
      <c r="K98" s="58">
        <f>IF(C$4=0,0,(SUM(D$8:D98)/C$4))</f>
        <v>0</v>
      </c>
      <c r="L98" s="62" t="str">
        <f t="shared" si="25"/>
        <v xml:space="preserve"> </v>
      </c>
      <c r="M98" s="58" t="str">
        <f>IF(U98=2,K98,IF(W98=2,K98-SUM(M$8:M97),IF(X98=2,K98-SUM(M$8:M97),IF(X97=2,1-SUM(M$8:M97)," "))))</f>
        <v xml:space="preserve"> </v>
      </c>
      <c r="N98" s="58" t="str">
        <f t="shared" si="30"/>
        <v xml:space="preserve"> </v>
      </c>
      <c r="P98" s="58" t="str">
        <f>IF(O98="Plus",$K98,IF(O98="Basis",$K98-SUM(P$8:P97),IF(O98="Breedte",$K98-SUM(P$8:P97),IF(O97="Breedte",1-SUM(P$8:P97)," "))))</f>
        <v xml:space="preserve"> </v>
      </c>
      <c r="Q98" s="56" t="str">
        <f t="shared" si="45"/>
        <v/>
      </c>
      <c r="R98" s="196">
        <f t="shared" si="31"/>
        <v>213</v>
      </c>
      <c r="S98" s="1">
        <f t="shared" si="40"/>
        <v>274</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274</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4">
        <f t="shared" si="26"/>
        <v>0</v>
      </c>
      <c r="B99" s="64">
        <f t="shared" si="27"/>
        <v>20</v>
      </c>
      <c r="C99" s="57">
        <f t="shared" si="39"/>
        <v>273</v>
      </c>
      <c r="F99" s="59">
        <f>IF(C99&lt;C$6,0,VLOOKUP(C99,index!$A:$M,4,0))</f>
        <v>213</v>
      </c>
      <c r="G99" s="57" t="str">
        <f t="shared" si="28"/>
        <v>I</v>
      </c>
      <c r="H99" s="58">
        <f>IF(G99="I",$K99,IF(G99="II",$K99-SUM(H$8:H98),IF(G99="III",$K99-SUM(H$8:H98),IF(G99="IV",$K99-SUM(H$8:H98),IF(G99="V",1-SUM(H$8:H98)," ")))))</f>
        <v>0</v>
      </c>
      <c r="I99" s="66" t="str">
        <f t="shared" si="29"/>
        <v/>
      </c>
      <c r="J99" s="61" t="str">
        <f>IF(I99="A",$K99,IF(I99="B",$K99-SUM(J$8:J98),IF(I99="C",$K99-SUM(J$8:J98),IF(I99="D",$K99-SUM(J$8:J98),IF(I99="E",1-SUM(J$8:J98)," ")))))</f>
        <v xml:space="preserve"> </v>
      </c>
      <c r="K99" s="58">
        <f>IF(C$4=0,0,(SUM(D$8:D99)/C$4))</f>
        <v>0</v>
      </c>
      <c r="L99" s="62" t="str">
        <f t="shared" si="25"/>
        <v xml:space="preserve"> </v>
      </c>
      <c r="M99" s="58" t="str">
        <f>IF(U99=2,K99,IF(W99=2,K99-SUM(M$8:M98),IF(X99=2,K99-SUM(M$8:M98),IF(X98=2,1-SUM(M$8:M98)," "))))</f>
        <v xml:space="preserve"> </v>
      </c>
      <c r="N99" s="58" t="str">
        <f t="shared" si="30"/>
        <v xml:space="preserve"> </v>
      </c>
      <c r="P99" s="58" t="str">
        <f>IF(O99="Plus",$K99,IF(O99="Basis",$K99-SUM(P$8:P98),IF(O99="Breedte",$K99-SUM(P$8:P98),IF(O98="Breedte",1-SUM(P$8:P98)," "))))</f>
        <v xml:space="preserve"> </v>
      </c>
      <c r="Q99" s="56" t="str">
        <f t="shared" si="45"/>
        <v/>
      </c>
      <c r="R99" s="196">
        <f t="shared" si="31"/>
        <v>213</v>
      </c>
      <c r="S99" s="1">
        <f t="shared" si="40"/>
        <v>273</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273</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4">
        <f t="shared" si="26"/>
        <v>0</v>
      </c>
      <c r="B100" s="64">
        <f t="shared" si="27"/>
        <v>0</v>
      </c>
      <c r="C100" s="57">
        <f t="shared" si="39"/>
        <v>272</v>
      </c>
      <c r="F100" s="59">
        <f>IF(C100&lt;C$6,0,VLOOKUP(C100,index!$A:$M,4,0))</f>
        <v>212</v>
      </c>
      <c r="G100" s="57" t="str">
        <f t="shared" si="28"/>
        <v/>
      </c>
      <c r="H100" s="58" t="str">
        <f>IF(G100="I",$K100,IF(G100="II",$K100-SUM(H$8:H99),IF(G100="III",$K100-SUM(H$8:H99),IF(G100="IV",$K100-SUM(H$8:H99),IF(G100="V",1-SUM(H$8:H99)," ")))))</f>
        <v xml:space="preserve"> </v>
      </c>
      <c r="I100" s="66" t="str">
        <f t="shared" si="29"/>
        <v/>
      </c>
      <c r="J100" s="61" t="str">
        <f>IF(I100="A",$K100,IF(I100="B",$K100-SUM(J$8:J99),IF(I100="C",$K100-SUM(J$8:J99),IF(I100="D",$K100-SUM(J$8:J99),IF(I100="E",1-SUM(J$8:J99)," ")))))</f>
        <v xml:space="preserve"> </v>
      </c>
      <c r="K100" s="58">
        <f>IF(C$4=0,0,(SUM(D$8:D100)/C$4))</f>
        <v>0</v>
      </c>
      <c r="L100" s="62" t="str">
        <f t="shared" si="25"/>
        <v xml:space="preserve"> </v>
      </c>
      <c r="M100" s="58" t="str">
        <f>IF(U100=2,K100,IF(W100=2,K100-SUM(M$8:M99),IF(X100=2,K100-SUM(M$8:M99),IF(X99=2,1-SUM(M$8:M99)," "))))</f>
        <v xml:space="preserve"> </v>
      </c>
      <c r="N100" s="58" t="str">
        <f t="shared" si="30"/>
        <v xml:space="preserve"> </v>
      </c>
      <c r="P100" s="58" t="str">
        <f>IF(O100="Plus",$K100,IF(O100="Basis",$K100-SUM(P$8:P99),IF(O100="Breedte",$K100-SUM(P$8:P99),IF(O99="Breedte",1-SUM(P$8:P99)," "))))</f>
        <v xml:space="preserve"> </v>
      </c>
      <c r="Q100" s="56" t="str">
        <f t="shared" si="45"/>
        <v/>
      </c>
      <c r="R100" s="196">
        <f t="shared" si="31"/>
        <v>212</v>
      </c>
      <c r="S100" s="1">
        <f t="shared" si="40"/>
        <v>272</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272</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4">
        <f t="shared" si="26"/>
        <v>0</v>
      </c>
      <c r="B101" s="64">
        <f t="shared" si="27"/>
        <v>0</v>
      </c>
      <c r="C101" s="57">
        <f t="shared" si="39"/>
        <v>271</v>
      </c>
      <c r="F101" s="59">
        <f>IF(C101&lt;C$6,0,VLOOKUP(C101,index!$A:$M,4,0))</f>
        <v>212</v>
      </c>
      <c r="G101" s="57" t="str">
        <f t="shared" si="28"/>
        <v/>
      </c>
      <c r="H101" s="58" t="str">
        <f>IF(G101="I",$K101,IF(G101="II",$K101-SUM(H$8:H100),IF(G101="III",$K101-SUM(H$8:H100),IF(G101="IV",$K101-SUM(H$8:H100),IF(G101="V",1-SUM(H$8:H100)," ")))))</f>
        <v xml:space="preserve"> </v>
      </c>
      <c r="I101" s="66" t="str">
        <f t="shared" si="29"/>
        <v/>
      </c>
      <c r="J101" s="61" t="str">
        <f>IF(I101="A",$K101,IF(I101="B",$K101-SUM(J$8:J100),IF(I101="C",$K101-SUM(J$8:J100),IF(I101="D",$K101-SUM(J$8:J100),IF(I101="E",1-SUM(J$8:J100)," ")))))</f>
        <v xml:space="preserve"> </v>
      </c>
      <c r="K101" s="58">
        <f>IF(C$4=0,0,(SUM(D$8:D101)/C$4))</f>
        <v>0</v>
      </c>
      <c r="L101" s="62" t="str">
        <f t="shared" si="25"/>
        <v xml:space="preserve"> </v>
      </c>
      <c r="M101" s="58" t="str">
        <f>IF(U101=2,K101,IF(W101=2,K101-SUM(M$8:M100),IF(X101=2,K101-SUM(M$8:M100),IF(X100=2,1-SUM(M$8:M100)," "))))</f>
        <v xml:space="preserve"> </v>
      </c>
      <c r="N101" s="58" t="str">
        <f t="shared" si="30"/>
        <v xml:space="preserve"> </v>
      </c>
      <c r="P101" s="58" t="str">
        <f>IF(O101="Plus",$K101,IF(O101="Basis",$K101-SUM(P$8:P100),IF(O101="Breedte",$K101-SUM(P$8:P100),IF(O100="Breedte",1-SUM(P$8:P100)," "))))</f>
        <v xml:space="preserve"> </v>
      </c>
      <c r="Q101" s="56" t="str">
        <f t="shared" si="45"/>
        <v/>
      </c>
      <c r="R101" s="196">
        <f t="shared" si="31"/>
        <v>212</v>
      </c>
      <c r="S101" s="1">
        <f t="shared" si="40"/>
        <v>271</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271</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4">
        <f t="shared" si="26"/>
        <v>0</v>
      </c>
      <c r="B102" s="64">
        <f t="shared" si="27"/>
        <v>0</v>
      </c>
      <c r="C102" s="57">
        <f t="shared" si="39"/>
        <v>270</v>
      </c>
      <c r="F102" s="59">
        <f>IF(C102&lt;C$6,0,VLOOKUP(C102,index!$A:$M,4,0))</f>
        <v>212</v>
      </c>
      <c r="G102" s="57" t="str">
        <f t="shared" si="28"/>
        <v/>
      </c>
      <c r="H102" s="58" t="str">
        <f>IF(G102="I",$K102,IF(G102="II",$K102-SUM(H$8:H101),IF(G102="III",$K102-SUM(H$8:H101),IF(G102="IV",$K102-SUM(H$8:H101),IF(G102="V",1-SUM(H$8:H101)," ")))))</f>
        <v xml:space="preserve"> </v>
      </c>
      <c r="I102" s="66" t="str">
        <f t="shared" si="29"/>
        <v/>
      </c>
      <c r="J102" s="61" t="str">
        <f>IF(I102="A",$K102,IF(I102="B",$K102-SUM(J$8:J101),IF(I102="C",$K102-SUM(J$8:J101),IF(I102="D",$K102-SUM(J$8:J101),IF(I102="E",1-SUM(J$8:J101)," ")))))</f>
        <v xml:space="preserve"> </v>
      </c>
      <c r="K102" s="58">
        <f>IF(C$4=0,0,(SUM(D$8:D102)/C$4))</f>
        <v>0</v>
      </c>
      <c r="L102" s="62" t="str">
        <f t="shared" si="25"/>
        <v xml:space="preserve"> </v>
      </c>
      <c r="M102" s="58" t="str">
        <f>IF(U102=2,K102,IF(W102=2,K102-SUM(M$8:M101),IF(X102=2,K102-SUM(M$8:M101),IF(X101=2,1-SUM(M$8:M101)," "))))</f>
        <v xml:space="preserve"> </v>
      </c>
      <c r="N102" s="58" t="str">
        <f t="shared" si="30"/>
        <v xml:space="preserve"> </v>
      </c>
      <c r="P102" s="58" t="str">
        <f>IF(O102="Plus",$K102,IF(O102="Basis",$K102-SUM(P$8:P101),IF(O102="Breedte",$K102-SUM(P$8:P101),IF(O101="Breedte",1-SUM(P$8:P101)," "))))</f>
        <v xml:space="preserve"> </v>
      </c>
      <c r="Q102" s="56" t="str">
        <f t="shared" si="45"/>
        <v/>
      </c>
      <c r="R102" s="196">
        <f t="shared" si="31"/>
        <v>212</v>
      </c>
      <c r="S102" s="1">
        <f t="shared" si="40"/>
        <v>270</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270</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4">
        <f t="shared" si="26"/>
        <v>0</v>
      </c>
      <c r="B103" s="64">
        <f t="shared" si="27"/>
        <v>0</v>
      </c>
      <c r="C103" s="57">
        <f t="shared" si="39"/>
        <v>269</v>
      </c>
      <c r="F103" s="59">
        <f>IF(C103&lt;C$6,0,VLOOKUP(C103,index!$A:$M,4,0))</f>
        <v>211</v>
      </c>
      <c r="G103" s="57" t="str">
        <f t="shared" si="28"/>
        <v/>
      </c>
      <c r="H103" s="58" t="str">
        <f>IF(G103="I",$K103,IF(G103="II",$K103-SUM(H$8:H102),IF(G103="III",$K103-SUM(H$8:H102),IF(G103="IV",$K103-SUM(H$8:H102),IF(G103="V",1-SUM(H$8:H102)," ")))))</f>
        <v xml:space="preserve"> </v>
      </c>
      <c r="I103" s="66" t="str">
        <f t="shared" si="29"/>
        <v/>
      </c>
      <c r="J103" s="61" t="str">
        <f>IF(I103="A",$K103,IF(I103="B",$K103-SUM(J$8:J102),IF(I103="C",$K103-SUM(J$8:J102),IF(I103="D",$K103-SUM(J$8:J102),IF(I103="E",1-SUM(J$8:J102)," ")))))</f>
        <v xml:space="preserve"> </v>
      </c>
      <c r="K103" s="58">
        <f>IF(C$4=0,0,(SUM(D$8:D103)/C$4))</f>
        <v>0</v>
      </c>
      <c r="L103" s="62" t="str">
        <f t="shared" si="25"/>
        <v xml:space="preserve"> </v>
      </c>
      <c r="M103" s="58" t="str">
        <f>IF(U103=2,K103,IF(W103=2,K103-SUM(M$8:M102),IF(X103=2,K103-SUM(M$8:M102),IF(X102=2,1-SUM(M$8:M102)," "))))</f>
        <v xml:space="preserve"> </v>
      </c>
      <c r="N103" s="58" t="str">
        <f t="shared" si="30"/>
        <v xml:space="preserve"> </v>
      </c>
      <c r="P103" s="58" t="str">
        <f>IF(O103="Plus",$K103,IF(O103="Basis",$K103-SUM(P$8:P102),IF(O103="Breedte",$K103-SUM(P$8:P102),IF(O102="Breedte",1-SUM(P$8:P102)," "))))</f>
        <v xml:space="preserve"> </v>
      </c>
      <c r="Q103" s="56" t="str">
        <f t="shared" si="45"/>
        <v/>
      </c>
      <c r="R103" s="196">
        <f t="shared" si="31"/>
        <v>211</v>
      </c>
      <c r="S103" s="1">
        <f t="shared" si="40"/>
        <v>269</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269</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4">
        <f t="shared" si="26"/>
        <v>0</v>
      </c>
      <c r="B104" s="64">
        <f t="shared" si="27"/>
        <v>0</v>
      </c>
      <c r="C104" s="57">
        <f t="shared" si="39"/>
        <v>268</v>
      </c>
      <c r="F104" s="59">
        <f>IF(C104&lt;C$6,0,VLOOKUP(C104,index!$A:$M,4,0))</f>
        <v>211</v>
      </c>
      <c r="G104" s="57" t="str">
        <f t="shared" si="28"/>
        <v/>
      </c>
      <c r="H104" s="58" t="str">
        <f>IF(G104="I",$K104,IF(G104="II",$K104-SUM(H$8:H103),IF(G104="III",$K104-SUM(H$8:H103),IF(G104="IV",$K104-SUM(H$8:H103),IF(G104="V",1-SUM(H$8:H103)," ")))))</f>
        <v xml:space="preserve"> </v>
      </c>
      <c r="I104" s="66" t="str">
        <f t="shared" si="29"/>
        <v/>
      </c>
      <c r="J104" s="61" t="str">
        <f>IF(I104="A",$K104,IF(I104="B",$K104-SUM(J$8:J103),IF(I104="C",$K104-SUM(J$8:J103),IF(I104="D",$K104-SUM(J$8:J103),IF(I104="E",1-SUM(J$8:J103)," ")))))</f>
        <v xml:space="preserve"> </v>
      </c>
      <c r="K104" s="58">
        <f>IF(C$4=0,0,(SUM(D$8:D104)/C$4))</f>
        <v>0</v>
      </c>
      <c r="L104" s="62" t="str">
        <f t="shared" si="25"/>
        <v xml:space="preserve"> </v>
      </c>
      <c r="M104" s="58" t="str">
        <f>IF(U104=2,K104,IF(W104=2,K104-SUM(M$8:M103),IF(X104=2,K104-SUM(M$8:M103),IF(X103=2,1-SUM(M$8:M103)," "))))</f>
        <v xml:space="preserve"> </v>
      </c>
      <c r="N104" s="58" t="str">
        <f t="shared" si="30"/>
        <v xml:space="preserve"> </v>
      </c>
      <c r="P104" s="58" t="str">
        <f>IF(O104="Plus",$K104,IF(O104="Basis",$K104-SUM(P$8:P103),IF(O104="Breedte",$K104-SUM(P$8:P103),IF(O103="Breedte",1-SUM(P$8:P103)," "))))</f>
        <v xml:space="preserve"> </v>
      </c>
      <c r="Q104" s="56" t="str">
        <f t="shared" si="45"/>
        <v/>
      </c>
      <c r="R104" s="196">
        <f t="shared" si="31"/>
        <v>211</v>
      </c>
      <c r="S104" s="1">
        <f t="shared" si="40"/>
        <v>268</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268</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4">
        <f t="shared" si="26"/>
        <v>0</v>
      </c>
      <c r="B105" s="64">
        <f t="shared" si="27"/>
        <v>0</v>
      </c>
      <c r="C105" s="57">
        <f t="shared" si="39"/>
        <v>267</v>
      </c>
      <c r="F105" s="59">
        <f>IF(C105&lt;C$6,0,VLOOKUP(C105,index!$A:$M,4,0))</f>
        <v>211</v>
      </c>
      <c r="G105" s="57" t="str">
        <f t="shared" si="28"/>
        <v/>
      </c>
      <c r="H105" s="58" t="str">
        <f>IF(G105="I",$K105,IF(G105="II",$K105-SUM(H$8:H104),IF(G105="III",$K105-SUM(H$8:H104),IF(G105="IV",$K105-SUM(H$8:H104),IF(G105="V",1-SUM(H$8:H104)," ")))))</f>
        <v xml:space="preserve"> </v>
      </c>
      <c r="I105" s="66" t="str">
        <f t="shared" si="29"/>
        <v/>
      </c>
      <c r="J105" s="61" t="str">
        <f>IF(I105="A",$K105,IF(I105="B",$K105-SUM(J$8:J104),IF(I105="C",$K105-SUM(J$8:J104),IF(I105="D",$K105-SUM(J$8:J104),IF(I105="E",1-SUM(J$8:J104)," ")))))</f>
        <v xml:space="preserve"> </v>
      </c>
      <c r="K105" s="58">
        <f>IF(C$4=0,0,(SUM(D$8:D105)/C$4))</f>
        <v>0</v>
      </c>
      <c r="L105" s="62" t="str">
        <f t="shared" si="25"/>
        <v xml:space="preserve"> </v>
      </c>
      <c r="M105" s="58" t="str">
        <f>IF(U105=2,K105,IF(W105=2,K105-SUM(M$8:M104),IF(X105=2,K105-SUM(M$8:M104),IF(X104=2,1-SUM(M$8:M104)," "))))</f>
        <v xml:space="preserve"> </v>
      </c>
      <c r="N105" s="58" t="str">
        <f t="shared" si="30"/>
        <v xml:space="preserve"> </v>
      </c>
      <c r="P105" s="58" t="str">
        <f>IF(O105="Plus",$K105,IF(O105="Basis",$K105-SUM(P$8:P104),IF(O105="Breedte",$K105-SUM(P$8:P104),IF(O104="Breedte",1-SUM(P$8:P104)," "))))</f>
        <v xml:space="preserve"> </v>
      </c>
      <c r="Q105" s="56" t="str">
        <f t="shared" si="45"/>
        <v/>
      </c>
      <c r="R105" s="196">
        <f t="shared" si="31"/>
        <v>211</v>
      </c>
      <c r="S105" s="1">
        <f t="shared" si="40"/>
        <v>267</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267</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4">
        <f t="shared" si="26"/>
        <v>0</v>
      </c>
      <c r="B106" s="64">
        <f t="shared" si="27"/>
        <v>0</v>
      </c>
      <c r="C106" s="57">
        <f t="shared" si="39"/>
        <v>266</v>
      </c>
      <c r="F106" s="59">
        <f>IF(C106&lt;C$6,0,VLOOKUP(C106,index!$A:$M,4,0))</f>
        <v>210</v>
      </c>
      <c r="G106" s="57" t="str">
        <f t="shared" si="28"/>
        <v/>
      </c>
      <c r="H106" s="58" t="str">
        <f>IF(G106="I",$K106,IF(G106="II",$K106-SUM(H$8:H105),IF(G106="III",$K106-SUM(H$8:H105),IF(G106="IV",$K106-SUM(H$8:H105),IF(G106="V",1-SUM(H$8:H105)," ")))))</f>
        <v xml:space="preserve"> </v>
      </c>
      <c r="I106" s="66" t="str">
        <f t="shared" si="29"/>
        <v/>
      </c>
      <c r="J106" s="61" t="str">
        <f>IF(I106="A",$K106,IF(I106="B",$K106-SUM(J$8:J105),IF(I106="C",$K106-SUM(J$8:J105),IF(I106="D",$K106-SUM(J$8:J105),IF(I106="E",1-SUM(J$8:J105)," ")))))</f>
        <v xml:space="preserve"> </v>
      </c>
      <c r="K106" s="58">
        <f>IF(C$4=0,0,(SUM(D$8:D106)/C$4))</f>
        <v>0</v>
      </c>
      <c r="L106" s="62" t="str">
        <f t="shared" si="25"/>
        <v xml:space="preserve"> </v>
      </c>
      <c r="M106" s="58" t="str">
        <f>IF(U106=2,K106,IF(W106=2,K106-SUM(M$8:M105),IF(X106=2,K106-SUM(M$8:M105),IF(X105=2,1-SUM(M$8:M105)," "))))</f>
        <v xml:space="preserve"> </v>
      </c>
      <c r="N106" s="58" t="str">
        <f t="shared" si="30"/>
        <v xml:space="preserve"> </v>
      </c>
      <c r="P106" s="58" t="str">
        <f>IF(O106="Plus",$K106,IF(O106="Basis",$K106-SUM(P$8:P105),IF(O106="Breedte",$K106-SUM(P$8:P105),IF(O105="Breedte",1-SUM(P$8:P105)," "))))</f>
        <v xml:space="preserve"> </v>
      </c>
      <c r="Q106" s="56" t="str">
        <f t="shared" si="45"/>
        <v/>
      </c>
      <c r="R106" s="196">
        <f t="shared" si="31"/>
        <v>210</v>
      </c>
      <c r="S106" s="1">
        <f t="shared" si="40"/>
        <v>266</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266</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4">
        <f t="shared" si="26"/>
        <v>0</v>
      </c>
      <c r="B107" s="64">
        <f t="shared" si="27"/>
        <v>0</v>
      </c>
      <c r="C107" s="57">
        <f t="shared" si="39"/>
        <v>265</v>
      </c>
      <c r="F107" s="59">
        <f>IF(C107&lt;C$6,0,VLOOKUP(C107,index!$A:$M,4,0))</f>
        <v>210</v>
      </c>
      <c r="G107" s="57" t="str">
        <f t="shared" si="28"/>
        <v/>
      </c>
      <c r="H107" s="58" t="str">
        <f>IF(G107="I",$K107,IF(G107="II",$K107-SUM(H$8:H106),IF(G107="III",$K107-SUM(H$8:H106),IF(G107="IV",$K107-SUM(H$8:H106),IF(G107="V",1-SUM(H$8:H106)," ")))))</f>
        <v xml:space="preserve"> </v>
      </c>
      <c r="I107" s="66" t="str">
        <f t="shared" si="29"/>
        <v/>
      </c>
      <c r="J107" s="61" t="str">
        <f>IF(I107="A",$K107,IF(I107="B",$K107-SUM(J$8:J106),IF(I107="C",$K107-SUM(J$8:J106),IF(I107="D",$K107-SUM(J$8:J106),IF(I107="E",1-SUM(J$8:J106)," ")))))</f>
        <v xml:space="preserve"> </v>
      </c>
      <c r="K107" s="58">
        <f>IF(C$4=0,0,(SUM(D$8:D107)/C$4))</f>
        <v>0</v>
      </c>
      <c r="L107" s="62" t="str">
        <f t="shared" si="25"/>
        <v xml:space="preserve"> </v>
      </c>
      <c r="M107" s="58" t="str">
        <f>IF(U107=2,K107,IF(W107=2,K107-SUM(M$8:M106),IF(X107=2,K107-SUM(M$8:M106),IF(X106=2,1-SUM(M$8:M106)," "))))</f>
        <v xml:space="preserve"> </v>
      </c>
      <c r="N107" s="58" t="str">
        <f t="shared" si="30"/>
        <v xml:space="preserve"> </v>
      </c>
      <c r="P107" s="58" t="str">
        <f>IF(O107="Plus",$K107,IF(O107="Basis",$K107-SUM(P$8:P106),IF(O107="Breedte",$K107-SUM(P$8:P106),IF(O106="Breedte",1-SUM(P$8:P106)," "))))</f>
        <v xml:space="preserve"> </v>
      </c>
      <c r="Q107" s="56" t="str">
        <f t="shared" si="45"/>
        <v/>
      </c>
      <c r="R107" s="196">
        <f t="shared" si="31"/>
        <v>210</v>
      </c>
      <c r="S107" s="1">
        <f t="shared" si="40"/>
        <v>265</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265</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4">
        <f t="shared" si="26"/>
        <v>25</v>
      </c>
      <c r="B108" s="64">
        <f t="shared" si="27"/>
        <v>0</v>
      </c>
      <c r="C108" s="57">
        <f t="shared" si="39"/>
        <v>264</v>
      </c>
      <c r="F108" s="59">
        <f>IF(C108&lt;C$6,0,VLOOKUP(C108,index!$A:$M,4,0))</f>
        <v>210</v>
      </c>
      <c r="G108" s="57" t="str">
        <f t="shared" si="28"/>
        <v/>
      </c>
      <c r="H108" s="58" t="str">
        <f>IF(G108="I",$K108,IF(G108="II",$K108-SUM(H$8:H107),IF(G108="III",$K108-SUM(H$8:H107),IF(G108="IV",$K108-SUM(H$8:H107),IF(G108="V",1-SUM(H$8:H107)," ")))))</f>
        <v xml:space="preserve"> </v>
      </c>
      <c r="I108" s="66" t="str">
        <f t="shared" si="29"/>
        <v>A</v>
      </c>
      <c r="J108" s="61">
        <f>IF(I108="A",$K108,IF(I108="B",$K108-SUM(J$8:J107),IF(I108="C",$K108-SUM(J$8:J107),IF(I108="D",$K108-SUM(J$8:J107),IF(I108="E",1-SUM(J$8:J107)," ")))))</f>
        <v>0</v>
      </c>
      <c r="K108" s="58">
        <f>IF(C$4=0,0,(SUM(D$8:D108)/C$4))</f>
        <v>0</v>
      </c>
      <c r="L108" s="62" t="str">
        <f t="shared" si="25"/>
        <v xml:space="preserve"> </v>
      </c>
      <c r="M108" s="58" t="str">
        <f>IF(U108=2,K108,IF(W108=2,K108-SUM(M$8:M107),IF(X108=2,K108-SUM(M$8:M107),IF(X107=2,1-SUM(M$8:M107)," "))))</f>
        <v xml:space="preserve"> </v>
      </c>
      <c r="N108" s="58" t="str">
        <f t="shared" si="30"/>
        <v xml:space="preserve"> </v>
      </c>
      <c r="P108" s="58" t="str">
        <f>IF(O108="Plus",$K108,IF(O108="Basis",$K108-SUM(P$8:P107),IF(O108="Breedte",$K108-SUM(P$8:P107),IF(O107="Breedte",1-SUM(P$8:P107)," "))))</f>
        <v xml:space="preserve"> </v>
      </c>
      <c r="Q108" s="56" t="str">
        <f t="shared" si="45"/>
        <v/>
      </c>
      <c r="R108" s="196">
        <f t="shared" si="31"/>
        <v>210</v>
      </c>
      <c r="S108" s="1">
        <f t="shared" si="40"/>
        <v>264</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264</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4">
        <f t="shared" si="26"/>
        <v>0</v>
      </c>
      <c r="B109" s="64">
        <f t="shared" si="27"/>
        <v>0</v>
      </c>
      <c r="C109" s="57">
        <f t="shared" si="39"/>
        <v>263</v>
      </c>
      <c r="F109" s="59">
        <f>IF(C109&lt;C$6,0,VLOOKUP(C109,index!$A:$M,4,0))</f>
        <v>209</v>
      </c>
      <c r="G109" s="57" t="str">
        <f t="shared" si="28"/>
        <v/>
      </c>
      <c r="H109" s="58" t="str">
        <f>IF(G109="I",$K109,IF(G109="II",$K109-SUM(H$8:H108),IF(G109="III",$K109-SUM(H$8:H108),IF(G109="IV",$K109-SUM(H$8:H108),IF(G109="V",1-SUM(H$8:H108)," ")))))</f>
        <v xml:space="preserve"> </v>
      </c>
      <c r="I109" s="66" t="str">
        <f t="shared" si="29"/>
        <v/>
      </c>
      <c r="J109" s="61" t="str">
        <f>IF(I109="A",$K109,IF(I109="B",$K109-SUM(J$8:J108),IF(I109="C",$K109-SUM(J$8:J108),IF(I109="D",$K109-SUM(J$8:J108),IF(I109="E",1-SUM(J$8:J108)," ")))))</f>
        <v xml:space="preserve"> </v>
      </c>
      <c r="K109" s="58">
        <f>IF(C$4=0,0,(SUM(D$8:D109)/C$4))</f>
        <v>0</v>
      </c>
      <c r="L109" s="62" t="str">
        <f t="shared" si="25"/>
        <v xml:space="preserve"> </v>
      </c>
      <c r="M109" s="58" t="str">
        <f>IF(U109=2,K109,IF(W109=2,K109-SUM(M$8:M108),IF(X109=2,K109-SUM(M$8:M108),IF(X108=2,1-SUM(M$8:M108)," "))))</f>
        <v xml:space="preserve"> </v>
      </c>
      <c r="N109" s="58" t="str">
        <f t="shared" si="30"/>
        <v xml:space="preserve"> </v>
      </c>
      <c r="P109" s="58" t="str">
        <f>IF(O109="Plus",$K109,IF(O109="Basis",$K109-SUM(P$8:P108),IF(O109="Breedte",$K109-SUM(P$8:P108),IF(O108="Breedte",1-SUM(P$8:P108)," "))))</f>
        <v xml:space="preserve"> </v>
      </c>
      <c r="Q109" s="56" t="str">
        <f t="shared" si="45"/>
        <v/>
      </c>
      <c r="R109" s="196">
        <f t="shared" si="31"/>
        <v>209</v>
      </c>
      <c r="S109" s="1">
        <f t="shared" si="40"/>
        <v>263</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263</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4">
        <f t="shared" si="26"/>
        <v>0</v>
      </c>
      <c r="B110" s="64">
        <f t="shared" si="27"/>
        <v>0</v>
      </c>
      <c r="C110" s="57">
        <f t="shared" si="39"/>
        <v>262</v>
      </c>
      <c r="F110" s="59">
        <f>IF(C110&lt;C$6,0,VLOOKUP(C110,index!$A:$M,4,0))</f>
        <v>209</v>
      </c>
      <c r="G110" s="57" t="str">
        <f t="shared" si="28"/>
        <v/>
      </c>
      <c r="H110" s="58" t="str">
        <f>IF(G110="I",$K110,IF(G110="II",$K110-SUM(H$8:H109),IF(G110="III",$K110-SUM(H$8:H109),IF(G110="IV",$K110-SUM(H$8:H109),IF(G110="V",1-SUM(H$8:H109)," ")))))</f>
        <v xml:space="preserve"> </v>
      </c>
      <c r="I110" s="66" t="str">
        <f t="shared" si="29"/>
        <v/>
      </c>
      <c r="J110" s="61" t="str">
        <f>IF(I110="A",$K110,IF(I110="B",$K110-SUM(J$8:J109),IF(I110="C",$K110-SUM(J$8:J109),IF(I110="D",$K110-SUM(J$8:J109),IF(I110="E",1-SUM(J$8:J109)," ")))))</f>
        <v xml:space="preserve"> </v>
      </c>
      <c r="K110" s="58">
        <f>IF(C$4=0,0,(SUM(D$8:D110)/C$4))</f>
        <v>0</v>
      </c>
      <c r="L110" s="62" t="str">
        <f t="shared" si="25"/>
        <v xml:space="preserve"> </v>
      </c>
      <c r="M110" s="58" t="str">
        <f>IF(U110=2,K110,IF(W110=2,K110-SUM(M$8:M109),IF(X110=2,K110-SUM(M$8:M109),IF(X109=2,1-SUM(M$8:M109)," "))))</f>
        <v xml:space="preserve"> </v>
      </c>
      <c r="N110" s="58" t="str">
        <f t="shared" si="30"/>
        <v xml:space="preserve"> </v>
      </c>
      <c r="P110" s="58" t="str">
        <f>IF(O110="Plus",$K110,IF(O110="Basis",$K110-SUM(P$8:P109),IF(O110="Breedte",$K110-SUM(P$8:P109),IF(O109="Breedte",1-SUM(P$8:P109)," "))))</f>
        <v xml:space="preserve"> </v>
      </c>
      <c r="Q110" s="56" t="str">
        <f t="shared" si="45"/>
        <v/>
      </c>
      <c r="R110" s="196">
        <f t="shared" si="31"/>
        <v>209</v>
      </c>
      <c r="S110" s="1">
        <f t="shared" si="40"/>
        <v>262</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262</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4">
        <f t="shared" si="26"/>
        <v>0</v>
      </c>
      <c r="B111" s="64">
        <f t="shared" si="27"/>
        <v>0</v>
      </c>
      <c r="C111" s="57">
        <f t="shared" si="39"/>
        <v>261</v>
      </c>
      <c r="F111" s="59">
        <f>IF(C111&lt;C$6,0,VLOOKUP(C111,index!$A:$M,4,0))</f>
        <v>208</v>
      </c>
      <c r="G111" s="57" t="str">
        <f t="shared" si="28"/>
        <v/>
      </c>
      <c r="H111" s="58" t="str">
        <f>IF(G111="I",$K111,IF(G111="II",$K111-SUM(H$8:H110),IF(G111="III",$K111-SUM(H$8:H110),IF(G111="IV",$K111-SUM(H$8:H110),IF(G111="V",1-SUM(H$8:H110)," ")))))</f>
        <v xml:space="preserve"> </v>
      </c>
      <c r="I111" s="66" t="str">
        <f t="shared" si="29"/>
        <v/>
      </c>
      <c r="J111" s="61" t="str">
        <f>IF(I111="A",$K111,IF(I111="B",$K111-SUM(J$8:J110),IF(I111="C",$K111-SUM(J$8:J110),IF(I111="D",$K111-SUM(J$8:J110),IF(I111="E",1-SUM(J$8:J110)," ")))))</f>
        <v xml:space="preserve"> </v>
      </c>
      <c r="K111" s="58">
        <f>IF(C$4=0,0,(SUM(D$8:D111)/C$4))</f>
        <v>0</v>
      </c>
      <c r="L111" s="62" t="str">
        <f t="shared" si="25"/>
        <v xml:space="preserve"> </v>
      </c>
      <c r="M111" s="58" t="str">
        <f>IF(U111=2,K111,IF(W111=2,K111-SUM(M$8:M110),IF(X111=2,K111-SUM(M$8:M110),IF(X110=2,1-SUM(M$8:M110)," "))))</f>
        <v xml:space="preserve"> </v>
      </c>
      <c r="N111" s="58" t="str">
        <f t="shared" si="30"/>
        <v xml:space="preserve"> </v>
      </c>
      <c r="P111" s="58" t="str">
        <f>IF(O111="Plus",$K111,IF(O111="Basis",$K111-SUM(P$8:P110),IF(O111="Breedte",$K111-SUM(P$8:P110),IF(O110="Breedte",1-SUM(P$8:P110)," "))))</f>
        <v xml:space="preserve"> </v>
      </c>
      <c r="Q111" s="56" t="str">
        <f t="shared" si="45"/>
        <v/>
      </c>
      <c r="R111" s="196">
        <f t="shared" si="31"/>
        <v>208</v>
      </c>
      <c r="S111" s="1">
        <f t="shared" si="40"/>
        <v>261</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261</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4">
        <f t="shared" si="26"/>
        <v>0</v>
      </c>
      <c r="B112" s="64">
        <f t="shared" si="27"/>
        <v>0</v>
      </c>
      <c r="C112" s="57">
        <f t="shared" si="39"/>
        <v>260</v>
      </c>
      <c r="F112" s="59">
        <f>IF(C112&lt;C$6,0,VLOOKUP(C112,index!$A:$M,4,0))</f>
        <v>208</v>
      </c>
      <c r="G112" s="57" t="str">
        <f t="shared" si="28"/>
        <v/>
      </c>
      <c r="H112" s="58" t="str">
        <f>IF(G112="I",$K112,IF(G112="II",$K112-SUM(H$8:H111),IF(G112="III",$K112-SUM(H$8:H111),IF(G112="IV",$K112-SUM(H$8:H111),IF(G112="V",1-SUM(H$8:H111)," ")))))</f>
        <v xml:space="preserve"> </v>
      </c>
      <c r="I112" s="66" t="str">
        <f t="shared" si="29"/>
        <v/>
      </c>
      <c r="J112" s="61" t="str">
        <f>IF(I112="A",$K112,IF(I112="B",$K112-SUM(J$8:J111),IF(I112="C",$K112-SUM(J$8:J111),IF(I112="D",$K112-SUM(J$8:J111),IF(I112="E",1-SUM(J$8:J111)," ")))))</f>
        <v xml:space="preserve"> </v>
      </c>
      <c r="K112" s="58">
        <f>IF(C$4=0,0,(SUM(D$8:D112)/C$4))</f>
        <v>0</v>
      </c>
      <c r="L112" s="62" t="str">
        <f t="shared" si="25"/>
        <v xml:space="preserve"> </v>
      </c>
      <c r="M112" s="58" t="str">
        <f>IF(U112=2,K112,IF(W112=2,K112-SUM(M$8:M111),IF(X112=2,K112-SUM(M$8:M111),IF(X111=2,1-SUM(M$8:M111)," "))))</f>
        <v xml:space="preserve"> </v>
      </c>
      <c r="N112" s="58" t="str">
        <f t="shared" si="30"/>
        <v xml:space="preserve"> </v>
      </c>
      <c r="P112" s="58" t="str">
        <f>IF(O112="Plus",$K112,IF(O112="Basis",$K112-SUM(P$8:P111),IF(O112="Breedte",$K112-SUM(P$8:P111),IF(O111="Breedte",1-SUM(P$8:P111)," "))))</f>
        <v xml:space="preserve"> </v>
      </c>
      <c r="Q112" s="56" t="str">
        <f t="shared" si="45"/>
        <v/>
      </c>
      <c r="R112" s="196">
        <f t="shared" si="31"/>
        <v>208</v>
      </c>
      <c r="S112" s="1">
        <f t="shared" si="40"/>
        <v>260</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260</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4">
        <f t="shared" si="26"/>
        <v>0</v>
      </c>
      <c r="B113" s="64">
        <f t="shared" si="27"/>
        <v>0</v>
      </c>
      <c r="C113" s="57">
        <f t="shared" si="39"/>
        <v>259</v>
      </c>
      <c r="F113" s="59">
        <f>IF(C113&lt;C$6,0,VLOOKUP(C113,index!$A:$M,4,0))</f>
        <v>208</v>
      </c>
      <c r="G113" s="57" t="str">
        <f t="shared" si="28"/>
        <v/>
      </c>
      <c r="H113" s="58" t="str">
        <f>IF(G113="I",$K113,IF(G113="II",$K113-SUM(H$8:H112),IF(G113="III",$K113-SUM(H$8:H112),IF(G113="IV",$K113-SUM(H$8:H112),IF(G113="V",1-SUM(H$8:H112)," ")))))</f>
        <v xml:space="preserve"> </v>
      </c>
      <c r="I113" s="66" t="str">
        <f t="shared" si="29"/>
        <v/>
      </c>
      <c r="J113" s="61" t="str">
        <f>IF(I113="A",$K113,IF(I113="B",$K113-SUM(J$8:J112),IF(I113="C",$K113-SUM(J$8:J112),IF(I113="D",$K113-SUM(J$8:J112),IF(I113="E",1-SUM(J$8:J112)," ")))))</f>
        <v xml:space="preserve"> </v>
      </c>
      <c r="K113" s="58">
        <f>IF(C$4=0,0,(SUM(D$8:D113)/C$4))</f>
        <v>0</v>
      </c>
      <c r="L113" s="62" t="str">
        <f t="shared" si="25"/>
        <v xml:space="preserve"> </v>
      </c>
      <c r="M113" s="58" t="str">
        <f>IF(U113=2,K113,IF(W113=2,K113-SUM(M$8:M112),IF(X113=2,K113-SUM(M$8:M112),IF(X112=2,1-SUM(M$8:M112)," "))))</f>
        <v xml:space="preserve"> </v>
      </c>
      <c r="N113" s="58" t="str">
        <f t="shared" si="30"/>
        <v xml:space="preserve"> </v>
      </c>
      <c r="P113" s="58" t="str">
        <f>IF(O113="Plus",$K113,IF(O113="Basis",$K113-SUM(P$8:P112),IF(O113="Breedte",$K113-SUM(P$8:P112),IF(O112="Breedte",1-SUM(P$8:P112)," "))))</f>
        <v xml:space="preserve"> </v>
      </c>
      <c r="Q113" s="56" t="str">
        <f t="shared" si="45"/>
        <v/>
      </c>
      <c r="R113" s="196">
        <f t="shared" si="31"/>
        <v>208</v>
      </c>
      <c r="S113" s="1">
        <f t="shared" si="40"/>
        <v>259</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259</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4">
        <f t="shared" si="26"/>
        <v>0</v>
      </c>
      <c r="B114" s="64">
        <f t="shared" si="27"/>
        <v>0</v>
      </c>
      <c r="C114" s="57">
        <f t="shared" si="39"/>
        <v>258</v>
      </c>
      <c r="F114" s="59">
        <f>IF(C114&lt;C$6,0,VLOOKUP(C114,index!$A:$M,4,0))</f>
        <v>207</v>
      </c>
      <c r="G114" s="57" t="str">
        <f t="shared" si="28"/>
        <v/>
      </c>
      <c r="H114" s="58" t="str">
        <f>IF(G114="I",$K114,IF(G114="II",$K114-SUM(H$8:H113),IF(G114="III",$K114-SUM(H$8:H113),IF(G114="IV",$K114-SUM(H$8:H113),IF(G114="V",1-SUM(H$8:H113)," ")))))</f>
        <v xml:space="preserve"> </v>
      </c>
      <c r="I114" s="66" t="str">
        <f t="shared" si="29"/>
        <v/>
      </c>
      <c r="J114" s="61" t="str">
        <f>IF(I114="A",$K114,IF(I114="B",$K114-SUM(J$8:J113),IF(I114="C",$K114-SUM(J$8:J113),IF(I114="D",$K114-SUM(J$8:J113),IF(I114="E",1-SUM(J$8:J113)," ")))))</f>
        <v xml:space="preserve"> </v>
      </c>
      <c r="K114" s="58">
        <f>IF(C$4=0,0,(SUM(D$8:D114)/C$4))</f>
        <v>0</v>
      </c>
      <c r="L114" s="62" t="str">
        <f t="shared" si="25"/>
        <v xml:space="preserve"> </v>
      </c>
      <c r="M114" s="58" t="str">
        <f>IF(U114=2,K114,IF(W114=2,K114-SUM(M$8:M113),IF(X114=2,K114-SUM(M$8:M113),IF(X113=2,1-SUM(M$8:M113)," "))))</f>
        <v xml:space="preserve"> </v>
      </c>
      <c r="N114" s="58" t="str">
        <f t="shared" si="30"/>
        <v xml:space="preserve"> </v>
      </c>
      <c r="P114" s="58" t="str">
        <f>IF(O114="Plus",$K114,IF(O114="Basis",$K114-SUM(P$8:P113),IF(O114="Breedte",$K114-SUM(P$8:P113),IF(O113="Breedte",1-SUM(P$8:P113)," "))))</f>
        <v xml:space="preserve"> </v>
      </c>
      <c r="Q114" s="56" t="str">
        <f t="shared" si="45"/>
        <v/>
      </c>
      <c r="R114" s="196">
        <f t="shared" si="31"/>
        <v>207</v>
      </c>
      <c r="S114" s="1">
        <f t="shared" si="40"/>
        <v>258</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258</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4">
        <f t="shared" si="26"/>
        <v>0</v>
      </c>
      <c r="B115" s="64">
        <f t="shared" si="27"/>
        <v>0</v>
      </c>
      <c r="C115" s="57">
        <f t="shared" si="39"/>
        <v>257</v>
      </c>
      <c r="F115" s="59">
        <f>IF(C115&lt;C$6,0,VLOOKUP(C115,index!$A:$M,4,0))</f>
        <v>207</v>
      </c>
      <c r="G115" s="57" t="str">
        <f t="shared" si="28"/>
        <v/>
      </c>
      <c r="H115" s="58" t="str">
        <f>IF(G115="I",$K115,IF(G115="II",$K115-SUM(H$8:H114),IF(G115="III",$K115-SUM(H$8:H114),IF(G115="IV",$K115-SUM(H$8:H114),IF(G115="V",1-SUM(H$8:H114)," ")))))</f>
        <v xml:space="preserve"> </v>
      </c>
      <c r="I115" s="66" t="str">
        <f t="shared" si="29"/>
        <v/>
      </c>
      <c r="J115" s="61" t="str">
        <f>IF(I115="A",$K115,IF(I115="B",$K115-SUM(J$8:J114),IF(I115="C",$K115-SUM(J$8:J114),IF(I115="D",$K115-SUM(J$8:J114),IF(I115="E",1-SUM(J$8:J114)," ")))))</f>
        <v xml:space="preserve"> </v>
      </c>
      <c r="K115" s="58">
        <f>IF(C$4=0,0,(SUM(D$8:D115)/C$4))</f>
        <v>0</v>
      </c>
      <c r="L115" s="62" t="str">
        <f t="shared" si="25"/>
        <v xml:space="preserve"> </v>
      </c>
      <c r="M115" s="58" t="str">
        <f>IF(U115=2,K115,IF(W115=2,K115-SUM(M$8:M114),IF(X115=2,K115-SUM(M$8:M114),IF(X114=2,1-SUM(M$8:M114)," "))))</f>
        <v xml:space="preserve"> </v>
      </c>
      <c r="N115" s="58" t="str">
        <f t="shared" si="30"/>
        <v xml:space="preserve"> </v>
      </c>
      <c r="P115" s="58" t="str">
        <f>IF(O115="Plus",$K115,IF(O115="Basis",$K115-SUM(P$8:P114),IF(O115="Breedte",$K115-SUM(P$8:P114),IF(O114="Breedte",1-SUM(P$8:P114)," "))))</f>
        <v xml:space="preserve"> </v>
      </c>
      <c r="Q115" s="56" t="str">
        <f t="shared" si="45"/>
        <v/>
      </c>
      <c r="R115" s="196">
        <f t="shared" si="31"/>
        <v>207</v>
      </c>
      <c r="S115" s="1">
        <f t="shared" si="40"/>
        <v>257</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257</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4">
        <f t="shared" si="26"/>
        <v>0</v>
      </c>
      <c r="B116" s="64">
        <f t="shared" si="27"/>
        <v>0</v>
      </c>
      <c r="C116" s="57">
        <f t="shared" si="39"/>
        <v>256</v>
      </c>
      <c r="F116" s="59">
        <f>IF(C116&lt;C$6,0,VLOOKUP(C116,index!$A:$M,4,0))</f>
        <v>207</v>
      </c>
      <c r="G116" s="57" t="str">
        <f t="shared" si="28"/>
        <v/>
      </c>
      <c r="H116" s="58" t="str">
        <f>IF(G116="I",$K116,IF(G116="II",$K116-SUM(H$8:H115),IF(G116="III",$K116-SUM(H$8:H115),IF(G116="IV",$K116-SUM(H$8:H115),IF(G116="V",1-SUM(H$8:H115)," ")))))</f>
        <v xml:space="preserve"> </v>
      </c>
      <c r="I116" s="66" t="str">
        <f t="shared" si="29"/>
        <v/>
      </c>
      <c r="J116" s="61" t="str">
        <f>IF(I116="A",$K116,IF(I116="B",$K116-SUM(J$8:J115),IF(I116="C",$K116-SUM(J$8:J115),IF(I116="D",$K116-SUM(J$8:J115),IF(I116="E",1-SUM(J$8:J115)," ")))))</f>
        <v xml:space="preserve"> </v>
      </c>
      <c r="K116" s="58">
        <f>IF(C$4=0,0,(SUM(D$8:D116)/C$4))</f>
        <v>0</v>
      </c>
      <c r="L116" s="62" t="str">
        <f t="shared" si="25"/>
        <v xml:space="preserve"> </v>
      </c>
      <c r="M116" s="58" t="str">
        <f>IF(U116=2,K116,IF(W116=2,K116-SUM(M$8:M115),IF(X116=2,K116-SUM(M$8:M115),IF(X115=2,1-SUM(M$8:M115)," "))))</f>
        <v xml:space="preserve"> </v>
      </c>
      <c r="N116" s="58" t="str">
        <f t="shared" si="30"/>
        <v xml:space="preserve"> </v>
      </c>
      <c r="P116" s="58" t="str">
        <f>IF(O116="Plus",$K116,IF(O116="Basis",$K116-SUM(P$8:P115),IF(O116="Breedte",$K116-SUM(P$8:P115),IF(O115="Breedte",1-SUM(P$8:P115)," "))))</f>
        <v xml:space="preserve"> </v>
      </c>
      <c r="Q116" s="56" t="str">
        <f t="shared" si="45"/>
        <v/>
      </c>
      <c r="R116" s="196">
        <f t="shared" si="31"/>
        <v>207</v>
      </c>
      <c r="S116" s="1">
        <f t="shared" si="40"/>
        <v>256</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256</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4">
        <f t="shared" si="26"/>
        <v>0</v>
      </c>
      <c r="B117" s="64">
        <f t="shared" si="27"/>
        <v>0</v>
      </c>
      <c r="C117" s="57">
        <f t="shared" si="39"/>
        <v>255</v>
      </c>
      <c r="F117" s="59">
        <f>IF(C117&lt;C$6,0,VLOOKUP(C117,index!$A:$M,4,0))</f>
        <v>206</v>
      </c>
      <c r="G117" s="57" t="str">
        <f t="shared" si="28"/>
        <v/>
      </c>
      <c r="H117" s="58" t="str">
        <f>IF(G117="I",$K117,IF(G117="II",$K117-SUM(H$8:H116),IF(G117="III",$K117-SUM(H$8:H116),IF(G117="IV",$K117-SUM(H$8:H116),IF(G117="V",1-SUM(H$8:H116)," ")))))</f>
        <v xml:space="preserve"> </v>
      </c>
      <c r="I117" s="66" t="str">
        <f t="shared" si="29"/>
        <v/>
      </c>
      <c r="J117" s="61" t="str">
        <f>IF(I117="A",$K117,IF(I117="B",$K117-SUM(J$8:J116),IF(I117="C",$K117-SUM(J$8:J116),IF(I117="D",$K117-SUM(J$8:J116),IF(I117="E",1-SUM(J$8:J116)," ")))))</f>
        <v xml:space="preserve"> </v>
      </c>
      <c r="K117" s="58">
        <f>IF(C$4=0,0,(SUM(D$8:D117)/C$4))</f>
        <v>0</v>
      </c>
      <c r="L117" s="62" t="str">
        <f t="shared" si="25"/>
        <v xml:space="preserve"> </v>
      </c>
      <c r="M117" s="58" t="str">
        <f>IF(U117=2,K117,IF(W117=2,K117-SUM(M$8:M116),IF(X117=2,K117-SUM(M$8:M116),IF(X116=2,1-SUM(M$8:M116)," "))))</f>
        <v xml:space="preserve"> </v>
      </c>
      <c r="N117" s="58" t="str">
        <f t="shared" si="30"/>
        <v xml:space="preserve"> </v>
      </c>
      <c r="P117" s="58" t="str">
        <f>IF(O117="Plus",$K117,IF(O117="Basis",$K117-SUM(P$8:P116),IF(O117="Breedte",$K117-SUM(P$8:P116),IF(O116="Breedte",1-SUM(P$8:P116)," "))))</f>
        <v xml:space="preserve"> </v>
      </c>
      <c r="Q117" s="56" t="str">
        <f t="shared" si="45"/>
        <v/>
      </c>
      <c r="R117" s="196">
        <f t="shared" si="31"/>
        <v>206</v>
      </c>
      <c r="S117" s="1">
        <f t="shared" si="40"/>
        <v>255</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255</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4">
        <f t="shared" si="26"/>
        <v>0</v>
      </c>
      <c r="B118" s="64">
        <f t="shared" si="27"/>
        <v>0</v>
      </c>
      <c r="C118" s="57">
        <f t="shared" si="39"/>
        <v>254</v>
      </c>
      <c r="F118" s="59">
        <f>IF(C118&lt;C$6,0,VLOOKUP(C118,index!$A:$M,4,0))</f>
        <v>206</v>
      </c>
      <c r="G118" s="57" t="str">
        <f t="shared" si="28"/>
        <v/>
      </c>
      <c r="H118" s="58" t="str">
        <f>IF(G118="I",$K118,IF(G118="II",$K118-SUM(H$8:H117),IF(G118="III",$K118-SUM(H$8:H117),IF(G118="IV",$K118-SUM(H$8:H117),IF(G118="V",1-SUM(H$8:H117)," ")))))</f>
        <v xml:space="preserve"> </v>
      </c>
      <c r="I118" s="66" t="str">
        <f t="shared" si="29"/>
        <v/>
      </c>
      <c r="J118" s="61" t="str">
        <f>IF(I118="A",$K118,IF(I118="B",$K118-SUM(J$8:J117),IF(I118="C",$K118-SUM(J$8:J117),IF(I118="D",$K118-SUM(J$8:J117),IF(I118="E",1-SUM(J$8:J117)," ")))))</f>
        <v xml:space="preserve"> </v>
      </c>
      <c r="K118" s="58">
        <f>IF(C$4=0,0,(SUM(D$8:D118)/C$4))</f>
        <v>0</v>
      </c>
      <c r="L118" s="62" t="str">
        <f t="shared" si="25"/>
        <v xml:space="preserve"> </v>
      </c>
      <c r="M118" s="58" t="str">
        <f>IF(U118=2,K118,IF(W118=2,K118-SUM(M$8:M117),IF(X118=2,K118-SUM(M$8:M117),IF(X117=2,1-SUM(M$8:M117)," "))))</f>
        <v xml:space="preserve"> </v>
      </c>
      <c r="N118" s="58" t="str">
        <f t="shared" si="30"/>
        <v xml:space="preserve"> </v>
      </c>
      <c r="P118" s="58" t="str">
        <f>IF(O118="Plus",$K118,IF(O118="Basis",$K118-SUM(P$8:P117),IF(O118="Breedte",$K118-SUM(P$8:P117),IF(O117="Breedte",1-SUM(P$8:P117)," "))))</f>
        <v xml:space="preserve"> </v>
      </c>
      <c r="Q118" s="56" t="str">
        <f t="shared" si="45"/>
        <v/>
      </c>
      <c r="R118" s="196">
        <f t="shared" si="31"/>
        <v>206</v>
      </c>
      <c r="S118" s="1">
        <f t="shared" si="40"/>
        <v>254</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254</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4">
        <f t="shared" si="26"/>
        <v>0</v>
      </c>
      <c r="B119" s="64">
        <f t="shared" si="27"/>
        <v>0</v>
      </c>
      <c r="C119" s="57">
        <f t="shared" si="39"/>
        <v>253</v>
      </c>
      <c r="F119" s="59">
        <f>IF(C119&lt;C$6,0,VLOOKUP(C119,index!$A:$M,4,0))</f>
        <v>206</v>
      </c>
      <c r="G119" s="57" t="str">
        <f t="shared" si="28"/>
        <v/>
      </c>
      <c r="H119" s="58" t="str">
        <f>IF(G119="I",$K119,IF(G119="II",$K119-SUM(H$8:H118),IF(G119="III",$K119-SUM(H$8:H118),IF(G119="IV",$K119-SUM(H$8:H118),IF(G119="V",1-SUM(H$8:H118)," ")))))</f>
        <v xml:space="preserve"> </v>
      </c>
      <c r="I119" s="66" t="str">
        <f t="shared" si="29"/>
        <v/>
      </c>
      <c r="J119" s="61" t="str">
        <f>IF(I119="A",$K119,IF(I119="B",$K119-SUM(J$8:J118),IF(I119="C",$K119-SUM(J$8:J118),IF(I119="D",$K119-SUM(J$8:J118),IF(I119="E",1-SUM(J$8:J118)," ")))))</f>
        <v xml:space="preserve"> </v>
      </c>
      <c r="K119" s="58">
        <f>IF(C$4=0,0,(SUM(D$8:D119)/C$4))</f>
        <v>0</v>
      </c>
      <c r="L119" s="62" t="str">
        <f t="shared" si="25"/>
        <v xml:space="preserve"> </v>
      </c>
      <c r="M119" s="58" t="str">
        <f>IF(U119=2,K119,IF(W119=2,K119-SUM(M$8:M118),IF(X119=2,K119-SUM(M$8:M118),IF(X118=2,1-SUM(M$8:M118)," "))))</f>
        <v xml:space="preserve"> </v>
      </c>
      <c r="N119" s="58" t="str">
        <f t="shared" si="30"/>
        <v xml:space="preserve"> </v>
      </c>
      <c r="P119" s="58" t="str">
        <f>IF(O119="Plus",$K119,IF(O119="Basis",$K119-SUM(P$8:P118),IF(O119="Breedte",$K119-SUM(P$8:P118),IF(O118="Breedte",1-SUM(P$8:P118)," "))))</f>
        <v xml:space="preserve"> </v>
      </c>
      <c r="Q119" s="56" t="str">
        <f t="shared" si="45"/>
        <v/>
      </c>
      <c r="R119" s="196">
        <f t="shared" si="31"/>
        <v>206</v>
      </c>
      <c r="S119" s="1">
        <f t="shared" si="40"/>
        <v>253</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253</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4">
        <f t="shared" si="26"/>
        <v>0</v>
      </c>
      <c r="B120" s="64">
        <f t="shared" si="27"/>
        <v>0</v>
      </c>
      <c r="C120" s="57">
        <f t="shared" si="39"/>
        <v>252</v>
      </c>
      <c r="F120" s="59">
        <f>IF(C120&lt;C$6,0,VLOOKUP(C120,index!$A:$M,4,0))</f>
        <v>205</v>
      </c>
      <c r="G120" s="57" t="str">
        <f t="shared" si="28"/>
        <v/>
      </c>
      <c r="H120" s="58" t="str">
        <f>IF(G120="I",$K120,IF(G120="II",$K120-SUM(H$8:H119),IF(G120="III",$K120-SUM(H$8:H119),IF(G120="IV",$K120-SUM(H$8:H119),IF(G120="V",1-SUM(H$8:H119)," ")))))</f>
        <v xml:space="preserve"> </v>
      </c>
      <c r="I120" s="66" t="str">
        <f t="shared" si="29"/>
        <v/>
      </c>
      <c r="J120" s="61" t="str">
        <f>IF(I120="A",$K120,IF(I120="B",$K120-SUM(J$8:J119),IF(I120="C",$K120-SUM(J$8:J119),IF(I120="D",$K120-SUM(J$8:J119),IF(I120="E",1-SUM(J$8:J119)," ")))))</f>
        <v xml:space="preserve"> </v>
      </c>
      <c r="K120" s="58">
        <f>IF(C$4=0,0,(SUM(D$8:D120)/C$4))</f>
        <v>0</v>
      </c>
      <c r="L120" s="62" t="str">
        <f t="shared" si="25"/>
        <v xml:space="preserve"> </v>
      </c>
      <c r="M120" s="58" t="str">
        <f>IF(U120=2,K120,IF(W120=2,K120-SUM(M$8:M119),IF(X120=2,K120-SUM(M$8:M119),IF(X119=2,1-SUM(M$8:M119)," "))))</f>
        <v xml:space="preserve"> </v>
      </c>
      <c r="N120" s="58" t="str">
        <f t="shared" si="30"/>
        <v xml:space="preserve"> </v>
      </c>
      <c r="P120" s="58" t="str">
        <f>IF(O120="Plus",$K120,IF(O120="Basis",$K120-SUM(P$8:P119),IF(O120="Breedte",$K120-SUM(P$8:P119),IF(O119="Breedte",1-SUM(P$8:P119)," "))))</f>
        <v xml:space="preserve"> </v>
      </c>
      <c r="Q120" s="56" t="str">
        <f t="shared" si="45"/>
        <v/>
      </c>
      <c r="R120" s="196">
        <f t="shared" si="31"/>
        <v>205</v>
      </c>
      <c r="S120" s="1">
        <f t="shared" si="40"/>
        <v>252</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252</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4">
        <f t="shared" si="26"/>
        <v>0</v>
      </c>
      <c r="B121" s="64">
        <f t="shared" si="27"/>
        <v>0</v>
      </c>
      <c r="C121" s="57">
        <f t="shared" si="39"/>
        <v>251</v>
      </c>
      <c r="F121" s="59">
        <f>IF(C121&lt;C$6,0,VLOOKUP(C121,index!$A:$M,4,0))</f>
        <v>205</v>
      </c>
      <c r="G121" s="57" t="str">
        <f t="shared" si="28"/>
        <v/>
      </c>
      <c r="H121" s="58" t="str">
        <f>IF(G121="I",$K121,IF(G121="II",$K121-SUM(H$8:H120),IF(G121="III",$K121-SUM(H$8:H120),IF(G121="IV",$K121-SUM(H$8:H120),IF(G121="V",1-SUM(H$8:H120)," ")))))</f>
        <v xml:space="preserve"> </v>
      </c>
      <c r="I121" s="66" t="str">
        <f t="shared" si="29"/>
        <v/>
      </c>
      <c r="J121" s="61" t="str">
        <f>IF(I121="A",$K121,IF(I121="B",$K121-SUM(J$8:J120),IF(I121="C",$K121-SUM(J$8:J120),IF(I121="D",$K121-SUM(J$8:J120),IF(I121="E",1-SUM(J$8:J120)," ")))))</f>
        <v xml:space="preserve"> </v>
      </c>
      <c r="K121" s="58">
        <f>IF(C$4=0,0,(SUM(D$8:D121)/C$4))</f>
        <v>0</v>
      </c>
      <c r="L121" s="62" t="str">
        <f t="shared" si="25"/>
        <v xml:space="preserve"> </v>
      </c>
      <c r="M121" s="58" t="str">
        <f>IF(U121=2,K121,IF(W121=2,K121-SUM(M$8:M120),IF(X121=2,K121-SUM(M$8:M120),IF(X120=2,1-SUM(M$8:M120)," "))))</f>
        <v xml:space="preserve"> </v>
      </c>
      <c r="N121" s="58" t="str">
        <f t="shared" si="30"/>
        <v xml:space="preserve"> </v>
      </c>
      <c r="P121" s="58" t="str">
        <f>IF(O121="Plus",$K121,IF(O121="Basis",$K121-SUM(P$8:P120),IF(O121="Breedte",$K121-SUM(P$8:P120),IF(O120="Breedte",1-SUM(P$8:P120)," "))))</f>
        <v xml:space="preserve"> </v>
      </c>
      <c r="Q121" s="56" t="str">
        <f t="shared" si="45"/>
        <v/>
      </c>
      <c r="R121" s="196">
        <f t="shared" si="31"/>
        <v>205</v>
      </c>
      <c r="S121" s="1">
        <f t="shared" si="40"/>
        <v>251</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251</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4">
        <f t="shared" si="26"/>
        <v>0</v>
      </c>
      <c r="B122" s="64">
        <f t="shared" si="27"/>
        <v>0</v>
      </c>
      <c r="C122" s="57">
        <f t="shared" si="39"/>
        <v>250</v>
      </c>
      <c r="F122" s="59">
        <f>IF(C122&lt;C$6,0,VLOOKUP(C122,index!$A:$M,4,0))</f>
        <v>204</v>
      </c>
      <c r="G122" s="57" t="str">
        <f t="shared" si="28"/>
        <v/>
      </c>
      <c r="H122" s="58" t="str">
        <f>IF(G122="I",$K122,IF(G122="II",$K122-SUM(H$8:H121),IF(G122="III",$K122-SUM(H$8:H121),IF(G122="IV",$K122-SUM(H$8:H121),IF(G122="V",1-SUM(H$8:H121)," ")))))</f>
        <v xml:space="preserve"> </v>
      </c>
      <c r="I122" s="66" t="str">
        <f t="shared" si="29"/>
        <v/>
      </c>
      <c r="J122" s="61" t="str">
        <f>IF(I122="A",$K122,IF(I122="B",$K122-SUM(J$8:J121),IF(I122="C",$K122-SUM(J$8:J121),IF(I122="D",$K122-SUM(J$8:J121),IF(I122="E",1-SUM(J$8:J121)," ")))))</f>
        <v xml:space="preserve"> </v>
      </c>
      <c r="K122" s="58">
        <f>IF(C$4=0,0,(SUM(D$8:D122)/C$4))</f>
        <v>0</v>
      </c>
      <c r="L122" s="62" t="str">
        <f t="shared" si="25"/>
        <v xml:space="preserve"> </v>
      </c>
      <c r="M122" s="58" t="str">
        <f>IF(U122=2,K122,IF(W122=2,K122-SUM(M$8:M121),IF(X122=2,K122-SUM(M$8:M121),IF(X121=2,1-SUM(M$8:M121)," "))))</f>
        <v xml:space="preserve"> </v>
      </c>
      <c r="N122" s="58" t="str">
        <f t="shared" si="30"/>
        <v xml:space="preserve"> </v>
      </c>
      <c r="P122" s="58" t="str">
        <f>IF(O122="Plus",$K122,IF(O122="Basis",$K122-SUM(P$8:P121),IF(O122="Breedte",$K122-SUM(P$8:P121),IF(O121="Breedte",1-SUM(P$8:P121)," "))))</f>
        <v xml:space="preserve"> </v>
      </c>
      <c r="Q122" s="56" t="str">
        <f t="shared" si="45"/>
        <v/>
      </c>
      <c r="R122" s="196">
        <f t="shared" si="31"/>
        <v>204</v>
      </c>
      <c r="S122" s="1">
        <f t="shared" si="40"/>
        <v>250</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250</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4">
        <f t="shared" si="26"/>
        <v>0</v>
      </c>
      <c r="B123" s="64">
        <f t="shared" si="27"/>
        <v>0</v>
      </c>
      <c r="C123" s="57">
        <f t="shared" si="39"/>
        <v>249</v>
      </c>
      <c r="F123" s="59">
        <f>IF(C123&lt;C$6,0,VLOOKUP(C123,index!$A:$M,4,0))</f>
        <v>204</v>
      </c>
      <c r="G123" s="57" t="str">
        <f t="shared" si="28"/>
        <v/>
      </c>
      <c r="H123" s="58" t="str">
        <f>IF(G123="I",$K123,IF(G123="II",$K123-SUM(H$8:H122),IF(G123="III",$K123-SUM(H$8:H122),IF(G123="IV",$K123-SUM(H$8:H122),IF(G123="V",1-SUM(H$8:H122)," ")))))</f>
        <v xml:space="preserve"> </v>
      </c>
      <c r="I123" s="66" t="str">
        <f t="shared" si="29"/>
        <v/>
      </c>
      <c r="J123" s="61" t="str">
        <f>IF(I123="A",$K123,IF(I123="B",$K123-SUM(J$8:J122),IF(I123="C",$K123-SUM(J$8:J122),IF(I123="D",$K123-SUM(J$8:J122),IF(I123="E",1-SUM(J$8:J122)," ")))))</f>
        <v xml:space="preserve"> </v>
      </c>
      <c r="K123" s="58">
        <f>IF(C$4=0,0,(SUM(D$8:D123)/C$4))</f>
        <v>0</v>
      </c>
      <c r="L123" s="62" t="str">
        <f t="shared" si="25"/>
        <v xml:space="preserve"> </v>
      </c>
      <c r="M123" s="58" t="str">
        <f>IF(U123=2,K123,IF(W123=2,K123-SUM(M$8:M122),IF(X123=2,K123-SUM(M$8:M122),IF(X122=2,1-SUM(M$8:M122)," "))))</f>
        <v xml:space="preserve"> </v>
      </c>
      <c r="N123" s="58" t="str">
        <f t="shared" si="30"/>
        <v xml:space="preserve"> </v>
      </c>
      <c r="P123" s="58" t="str">
        <f>IF(O123="Plus",$K123,IF(O123="Basis",$K123-SUM(P$8:P122),IF(O123="Breedte",$K123-SUM(P$8:P122),IF(O122="Breedte",1-SUM(P$8:P122)," "))))</f>
        <v xml:space="preserve"> </v>
      </c>
      <c r="Q123" s="56" t="str">
        <f t="shared" si="45"/>
        <v/>
      </c>
      <c r="R123" s="196">
        <f t="shared" si="31"/>
        <v>204</v>
      </c>
      <c r="S123" s="1">
        <f t="shared" si="40"/>
        <v>249</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249</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4">
        <f t="shared" si="26"/>
        <v>0</v>
      </c>
      <c r="B124" s="64">
        <f t="shared" si="27"/>
        <v>20</v>
      </c>
      <c r="C124" s="57">
        <f t="shared" si="39"/>
        <v>248</v>
      </c>
      <c r="F124" s="59">
        <f>IF(C124&lt;C$6,0,VLOOKUP(C124,index!$A:$M,4,0))</f>
        <v>204</v>
      </c>
      <c r="G124" s="57" t="str">
        <f t="shared" si="28"/>
        <v>II</v>
      </c>
      <c r="H124" s="58">
        <f>IF(G124="I",$K124,IF(G124="II",$K124-SUM(H$8:H123),IF(G124="III",$K124-SUM(H$8:H123),IF(G124="IV",$K124-SUM(H$8:H123),IF(G124="V",1-SUM(H$8:H123)," ")))))</f>
        <v>0</v>
      </c>
      <c r="I124" s="66" t="str">
        <f t="shared" si="29"/>
        <v/>
      </c>
      <c r="J124" s="61" t="str">
        <f>IF(I124="A",$K124,IF(I124="B",$K124-SUM(J$8:J123),IF(I124="C",$K124-SUM(J$8:J123),IF(I124="D",$K124-SUM(J$8:J123),IF(I124="E",1-SUM(J$8:J123)," ")))))</f>
        <v xml:space="preserve"> </v>
      </c>
      <c r="K124" s="58">
        <f>IF(C$4=0,0,(SUM(D$8:D124)/C$4))</f>
        <v>0</v>
      </c>
      <c r="L124" s="62" t="str">
        <f t="shared" si="25"/>
        <v xml:space="preserve"> </v>
      </c>
      <c r="M124" s="58" t="str">
        <f>IF(U124=2,K124,IF(W124=2,K124-SUM(M$8:M123),IF(X124=2,K124-SUM(M$8:M123),IF(X123=2,1-SUM(M$8:M123)," "))))</f>
        <v xml:space="preserve"> </v>
      </c>
      <c r="N124" s="58" t="str">
        <f t="shared" si="30"/>
        <v xml:space="preserve"> </v>
      </c>
      <c r="P124" s="58" t="str">
        <f>IF(O124="Plus",$K124,IF(O124="Basis",$K124-SUM(P$8:P123),IF(O124="Breedte",$K124-SUM(P$8:P123),IF(O123="Breedte",1-SUM(P$8:P123)," "))))</f>
        <v xml:space="preserve"> </v>
      </c>
      <c r="Q124" s="56" t="str">
        <f t="shared" si="45"/>
        <v/>
      </c>
      <c r="R124" s="196">
        <f t="shared" si="31"/>
        <v>204</v>
      </c>
      <c r="S124" s="1">
        <f t="shared" si="40"/>
        <v>248</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248</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4">
        <f t="shared" si="26"/>
        <v>0</v>
      </c>
      <c r="B125" s="64">
        <f t="shared" si="27"/>
        <v>0</v>
      </c>
      <c r="C125" s="57">
        <f t="shared" si="39"/>
        <v>247</v>
      </c>
      <c r="F125" s="59">
        <f>IF(C125&lt;C$6,0,VLOOKUP(C125,index!$A:$M,4,0))</f>
        <v>203</v>
      </c>
      <c r="G125" s="57" t="str">
        <f t="shared" si="28"/>
        <v/>
      </c>
      <c r="H125" s="58" t="str">
        <f>IF(G125="I",$K125,IF(G125="II",$K125-SUM(H$8:H124),IF(G125="III",$K125-SUM(H$8:H124),IF(G125="IV",$K125-SUM(H$8:H124),IF(G125="V",1-SUM(H$8:H124)," ")))))</f>
        <v xml:space="preserve"> </v>
      </c>
      <c r="I125" s="66" t="str">
        <f t="shared" si="29"/>
        <v/>
      </c>
      <c r="J125" s="61" t="str">
        <f>IF(I125="A",$K125,IF(I125="B",$K125-SUM(J$8:J124),IF(I125="C",$K125-SUM(J$8:J124),IF(I125="D",$K125-SUM(J$8:J124),IF(I125="E",1-SUM(J$8:J124)," ")))))</f>
        <v xml:space="preserve"> </v>
      </c>
      <c r="K125" s="58">
        <f>IF(C$4=0,0,(SUM(D$8:D125)/C$4))</f>
        <v>0</v>
      </c>
      <c r="L125" s="62" t="str">
        <f t="shared" si="25"/>
        <v xml:space="preserve"> </v>
      </c>
      <c r="M125" s="58" t="str">
        <f>IF(U125=2,K125,IF(W125=2,K125-SUM(M$8:M124),IF(X125=2,K125-SUM(M$8:M124),IF(X124=2,1-SUM(M$8:M124)," "))))</f>
        <v xml:space="preserve"> </v>
      </c>
      <c r="N125" s="58" t="str">
        <f t="shared" si="30"/>
        <v xml:space="preserve"> </v>
      </c>
      <c r="P125" s="58" t="str">
        <f>IF(O125="Plus",$K125,IF(O125="Basis",$K125-SUM(P$8:P124),IF(O125="Breedte",$K125-SUM(P$8:P124),IF(O124="Breedte",1-SUM(P$8:P124)," "))))</f>
        <v xml:space="preserve"> </v>
      </c>
      <c r="Q125" s="56" t="str">
        <f t="shared" si="45"/>
        <v/>
      </c>
      <c r="R125" s="196">
        <f t="shared" si="31"/>
        <v>203</v>
      </c>
      <c r="S125" s="1">
        <f t="shared" si="40"/>
        <v>247</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247</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4">
        <f t="shared" si="26"/>
        <v>0</v>
      </c>
      <c r="B126" s="64">
        <f t="shared" si="27"/>
        <v>0</v>
      </c>
      <c r="C126" s="57">
        <f t="shared" si="39"/>
        <v>246</v>
      </c>
      <c r="F126" s="59">
        <f>IF(C126&lt;C$6,0,VLOOKUP(C126,index!$A:$M,4,0))</f>
        <v>203</v>
      </c>
      <c r="G126" s="57" t="str">
        <f t="shared" si="28"/>
        <v/>
      </c>
      <c r="H126" s="58" t="str">
        <f>IF(G126="I",$K126,IF(G126="II",$K126-SUM(H$8:H125),IF(G126="III",$K126-SUM(H$8:H125),IF(G126="IV",$K126-SUM(H$8:H125),IF(G126="V",1-SUM(H$8:H125)," ")))))</f>
        <v xml:space="preserve"> </v>
      </c>
      <c r="I126" s="66" t="str">
        <f t="shared" si="29"/>
        <v/>
      </c>
      <c r="J126" s="61" t="str">
        <f>IF(I126="A",$K126,IF(I126="B",$K126-SUM(J$8:J125),IF(I126="C",$K126-SUM(J$8:J125),IF(I126="D",$K126-SUM(J$8:J125),IF(I126="E",1-SUM(J$8:J125)," ")))))</f>
        <v xml:space="preserve"> </v>
      </c>
      <c r="K126" s="58">
        <f>IF(C$4=0,0,(SUM(D$8:D126)/C$4))</f>
        <v>0</v>
      </c>
      <c r="L126" s="62" t="str">
        <f t="shared" si="25"/>
        <v xml:space="preserve"> </v>
      </c>
      <c r="M126" s="58" t="str">
        <f>IF(U126=2,K126,IF(W126=2,K126-SUM(M$8:M125),IF(X126=2,K126-SUM(M$8:M125),IF(X125=2,1-SUM(M$8:M125)," "))))</f>
        <v xml:space="preserve"> </v>
      </c>
      <c r="N126" s="58" t="str">
        <f t="shared" si="30"/>
        <v xml:space="preserve"> </v>
      </c>
      <c r="P126" s="58" t="str">
        <f>IF(O126="Plus",$K126,IF(O126="Basis",$K126-SUM(P$8:P125),IF(O126="Breedte",$K126-SUM(P$8:P125),IF(O125="Breedte",1-SUM(P$8:P125)," "))))</f>
        <v xml:space="preserve"> </v>
      </c>
      <c r="Q126" s="56" t="str">
        <f t="shared" si="45"/>
        <v/>
      </c>
      <c r="R126" s="196">
        <f t="shared" si="31"/>
        <v>203</v>
      </c>
      <c r="S126" s="1">
        <f t="shared" si="40"/>
        <v>246</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246</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4">
        <f t="shared" si="26"/>
        <v>0</v>
      </c>
      <c r="B127" s="64">
        <f t="shared" si="27"/>
        <v>0</v>
      </c>
      <c r="C127" s="57">
        <f t="shared" si="39"/>
        <v>245</v>
      </c>
      <c r="F127" s="59">
        <f>IF(C127&lt;C$6,0,VLOOKUP(C127,index!$A:$M,4,0))</f>
        <v>203</v>
      </c>
      <c r="G127" s="57" t="str">
        <f t="shared" si="28"/>
        <v/>
      </c>
      <c r="H127" s="58" t="str">
        <f>IF(G127="I",$K127,IF(G127="II",$K127-SUM(H$8:H126),IF(G127="III",$K127-SUM(H$8:H126),IF(G127="IV",$K127-SUM(H$8:H126),IF(G127="V",1-SUM(H$8:H126)," ")))))</f>
        <v xml:space="preserve"> </v>
      </c>
      <c r="I127" s="66" t="str">
        <f t="shared" si="29"/>
        <v/>
      </c>
      <c r="J127" s="61" t="str">
        <f>IF(I127="A",$K127,IF(I127="B",$K127-SUM(J$8:J126),IF(I127="C",$K127-SUM(J$8:J126),IF(I127="D",$K127-SUM(J$8:J126),IF(I127="E",1-SUM(J$8:J126)," ")))))</f>
        <v xml:space="preserve"> </v>
      </c>
      <c r="K127" s="58">
        <f>IF(C$4=0,0,(SUM(D$8:D127)/C$4))</f>
        <v>0</v>
      </c>
      <c r="L127" s="62" t="str">
        <f t="shared" si="25"/>
        <v xml:space="preserve"> </v>
      </c>
      <c r="M127" s="58" t="str">
        <f>IF(U127=2,K127,IF(W127=2,K127-SUM(M$8:M126),IF(X127=2,K127-SUM(M$8:M126),IF(X126=2,1-SUM(M$8:M126)," "))))</f>
        <v xml:space="preserve"> </v>
      </c>
      <c r="N127" s="58" t="str">
        <f t="shared" si="30"/>
        <v xml:space="preserve"> </v>
      </c>
      <c r="P127" s="58" t="str">
        <f>IF(O127="Plus",$K127,IF(O127="Basis",$K127-SUM(P$8:P126),IF(O127="Breedte",$K127-SUM(P$8:P126),IF(O126="Breedte",1-SUM(P$8:P126)," "))))</f>
        <v xml:space="preserve"> </v>
      </c>
      <c r="Q127" s="56" t="str">
        <f t="shared" si="45"/>
        <v/>
      </c>
      <c r="R127" s="196">
        <f t="shared" si="31"/>
        <v>203</v>
      </c>
      <c r="S127" s="1">
        <f t="shared" si="40"/>
        <v>245</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245</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4">
        <f t="shared" si="26"/>
        <v>0</v>
      </c>
      <c r="B128" s="64">
        <f t="shared" si="27"/>
        <v>0</v>
      </c>
      <c r="C128" s="57">
        <f t="shared" si="39"/>
        <v>244</v>
      </c>
      <c r="F128" s="59">
        <f>IF(C128&lt;C$6,0,VLOOKUP(C128,index!$A:$M,4,0))</f>
        <v>202</v>
      </c>
      <c r="G128" s="57" t="str">
        <f t="shared" si="28"/>
        <v/>
      </c>
      <c r="H128" s="58" t="str">
        <f>IF(G128="I",$K128,IF(G128="II",$K128-SUM(H$8:H127),IF(G128="III",$K128-SUM(H$8:H127),IF(G128="IV",$K128-SUM(H$8:H127),IF(G128="V",1-SUM(H$8:H127)," ")))))</f>
        <v xml:space="preserve"> </v>
      </c>
      <c r="I128" s="66" t="str">
        <f t="shared" si="29"/>
        <v/>
      </c>
      <c r="J128" s="61" t="str">
        <f>IF(I128="A",$K128,IF(I128="B",$K128-SUM(J$8:J127),IF(I128="C",$K128-SUM(J$8:J127),IF(I128="D",$K128-SUM(J$8:J127),IF(I128="E",1-SUM(J$8:J127)," ")))))</f>
        <v xml:space="preserve"> </v>
      </c>
      <c r="K128" s="58">
        <f>IF(C$4=0,0,(SUM(D$8:D128)/C$4))</f>
        <v>0</v>
      </c>
      <c r="L128" s="62" t="str">
        <f t="shared" si="25"/>
        <v xml:space="preserve"> </v>
      </c>
      <c r="M128" s="58" t="str">
        <f>IF(U128=2,K128,IF(W128=2,K128-SUM(M$8:M127),IF(X128=2,K128-SUM(M$8:M127),IF(X127=2,1-SUM(M$8:M127)," "))))</f>
        <v xml:space="preserve"> </v>
      </c>
      <c r="N128" s="58" t="str">
        <f t="shared" si="30"/>
        <v xml:space="preserve"> </v>
      </c>
      <c r="P128" s="58" t="str">
        <f>IF(O128="Plus",$K128,IF(O128="Basis",$K128-SUM(P$8:P127),IF(O128="Breedte",$K128-SUM(P$8:P127),IF(O127="Breedte",1-SUM(P$8:P127)," "))))</f>
        <v xml:space="preserve"> </v>
      </c>
      <c r="Q128" s="56" t="str">
        <f t="shared" si="45"/>
        <v/>
      </c>
      <c r="R128" s="196">
        <f t="shared" si="31"/>
        <v>202</v>
      </c>
      <c r="S128" s="1">
        <f t="shared" si="40"/>
        <v>244</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244</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4">
        <f t="shared" si="26"/>
        <v>0</v>
      </c>
      <c r="B129" s="64">
        <f t="shared" si="27"/>
        <v>0</v>
      </c>
      <c r="C129" s="57">
        <f t="shared" si="39"/>
        <v>243</v>
      </c>
      <c r="F129" s="59">
        <f>IF(C129&lt;C$6,0,VLOOKUP(C129,index!$A:$M,4,0))</f>
        <v>202</v>
      </c>
      <c r="G129" s="57" t="str">
        <f t="shared" si="28"/>
        <v/>
      </c>
      <c r="H129" s="58" t="str">
        <f>IF(G129="I",$K129,IF(G129="II",$K129-SUM(H$8:H128),IF(G129="III",$K129-SUM(H$8:H128),IF(G129="IV",$K129-SUM(H$8:H128),IF(G129="V",1-SUM(H$8:H128)," ")))))</f>
        <v xml:space="preserve"> </v>
      </c>
      <c r="I129" s="66" t="str">
        <f t="shared" si="29"/>
        <v/>
      </c>
      <c r="J129" s="61" t="str">
        <f>IF(I129="A",$K129,IF(I129="B",$K129-SUM(J$8:J128),IF(I129="C",$K129-SUM(J$8:J128),IF(I129="D",$K129-SUM(J$8:J128),IF(I129="E",1-SUM(J$8:J128)," ")))))</f>
        <v xml:space="preserve"> </v>
      </c>
      <c r="K129" s="58">
        <f>IF(C$4=0,0,(SUM(D$8:D129)/C$4))</f>
        <v>0</v>
      </c>
      <c r="L129" s="62" t="str">
        <f t="shared" si="25"/>
        <v xml:space="preserve"> </v>
      </c>
      <c r="M129" s="58" t="str">
        <f>IF(U129=2,K129,IF(W129=2,K129-SUM(M$8:M128),IF(X129=2,K129-SUM(M$8:M128),IF(X128=2,1-SUM(M$8:M128)," "))))</f>
        <v xml:space="preserve"> </v>
      </c>
      <c r="N129" s="58" t="str">
        <f t="shared" si="30"/>
        <v xml:space="preserve"> </v>
      </c>
      <c r="P129" s="58" t="str">
        <f>IF(O129="Plus",$K129,IF(O129="Basis",$K129-SUM(P$8:P128),IF(O129="Breedte",$K129-SUM(P$8:P128),IF(O128="Breedte",1-SUM(P$8:P128)," "))))</f>
        <v xml:space="preserve"> </v>
      </c>
      <c r="Q129" s="56" t="str">
        <f t="shared" si="45"/>
        <v/>
      </c>
      <c r="R129" s="196">
        <f t="shared" si="31"/>
        <v>202</v>
      </c>
      <c r="S129" s="1">
        <f t="shared" si="40"/>
        <v>243</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243</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4">
        <f t="shared" si="26"/>
        <v>0</v>
      </c>
      <c r="B130" s="64">
        <f t="shared" si="27"/>
        <v>0</v>
      </c>
      <c r="C130" s="57">
        <f t="shared" si="39"/>
        <v>242</v>
      </c>
      <c r="F130" s="59">
        <f>IF(C130&lt;C$6,0,VLOOKUP(C130,index!$A:$M,4,0))</f>
        <v>202</v>
      </c>
      <c r="G130" s="57" t="str">
        <f t="shared" si="28"/>
        <v/>
      </c>
      <c r="H130" s="58" t="str">
        <f>IF(G130="I",$K130,IF(G130="II",$K130-SUM(H$8:H129),IF(G130="III",$K130-SUM(H$8:H129),IF(G130="IV",$K130-SUM(H$8:H129),IF(G130="V",1-SUM(H$8:H129)," ")))))</f>
        <v xml:space="preserve"> </v>
      </c>
      <c r="I130" s="66" t="str">
        <f t="shared" si="29"/>
        <v/>
      </c>
      <c r="J130" s="61" t="str">
        <f>IF(I130="A",$K130,IF(I130="B",$K130-SUM(J$8:J129),IF(I130="C",$K130-SUM(J$8:J129),IF(I130="D",$K130-SUM(J$8:J129),IF(I130="E",1-SUM(J$8:J129)," ")))))</f>
        <v xml:space="preserve"> </v>
      </c>
      <c r="K130" s="58">
        <f>IF(C$4=0,0,(SUM(D$8:D130)/C$4))</f>
        <v>0</v>
      </c>
      <c r="L130" s="62" t="str">
        <f t="shared" si="25"/>
        <v xml:space="preserve"> </v>
      </c>
      <c r="M130" s="58" t="str">
        <f>IF(U130=2,K130,IF(W130=2,K130-SUM(M$8:M129),IF(X130=2,K130-SUM(M$8:M129),IF(X129=2,1-SUM(M$8:M129)," "))))</f>
        <v xml:space="preserve"> </v>
      </c>
      <c r="N130" s="58" t="str">
        <f t="shared" si="30"/>
        <v xml:space="preserve"> </v>
      </c>
      <c r="P130" s="58" t="str">
        <f>IF(O130="Plus",$K130,IF(O130="Basis",$K130-SUM(P$8:P129),IF(O130="Breedte",$K130-SUM(P$8:P129),IF(O129="Breedte",1-SUM(P$8:P129)," "))))</f>
        <v xml:space="preserve"> </v>
      </c>
      <c r="Q130" s="56" t="str">
        <f t="shared" si="45"/>
        <v/>
      </c>
      <c r="R130" s="196">
        <f t="shared" si="31"/>
        <v>202</v>
      </c>
      <c r="S130" s="1">
        <f t="shared" si="40"/>
        <v>242</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242</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4">
        <f t="shared" si="26"/>
        <v>0</v>
      </c>
      <c r="B131" s="64">
        <f t="shared" si="27"/>
        <v>0</v>
      </c>
      <c r="C131" s="57">
        <f t="shared" si="39"/>
        <v>241</v>
      </c>
      <c r="F131" s="59">
        <f>IF(C131&lt;C$6,0,VLOOKUP(C131,index!$A:$M,4,0))</f>
        <v>201</v>
      </c>
      <c r="G131" s="57" t="str">
        <f t="shared" si="28"/>
        <v/>
      </c>
      <c r="H131" s="58" t="str">
        <f>IF(G131="I",$K131,IF(G131="II",$K131-SUM(H$8:H130),IF(G131="III",$K131-SUM(H$8:H130),IF(G131="IV",$K131-SUM(H$8:H130),IF(G131="V",1-SUM(H$8:H130)," ")))))</f>
        <v xml:space="preserve"> </v>
      </c>
      <c r="I131" s="66" t="str">
        <f t="shared" si="29"/>
        <v/>
      </c>
      <c r="J131" s="61" t="str">
        <f>IF(I131="A",$K131,IF(I131="B",$K131-SUM(J$8:J130),IF(I131="C",$K131-SUM(J$8:J130),IF(I131="D",$K131-SUM(J$8:J130),IF(I131="E",1-SUM(J$8:J130)," ")))))</f>
        <v xml:space="preserve"> </v>
      </c>
      <c r="K131" s="58">
        <f>IF(C$4=0,0,(SUM(D$8:D131)/C$4))</f>
        <v>0</v>
      </c>
      <c r="L131" s="62" t="str">
        <f t="shared" si="25"/>
        <v xml:space="preserve"> </v>
      </c>
      <c r="M131" s="58" t="str">
        <f>IF(U131=2,K131,IF(W131=2,K131-SUM(M$8:M130),IF(X131=2,K131-SUM(M$8:M130),IF(X130=2,1-SUM(M$8:M130)," "))))</f>
        <v xml:space="preserve"> </v>
      </c>
      <c r="N131" s="58" t="str">
        <f t="shared" si="30"/>
        <v xml:space="preserve"> </v>
      </c>
      <c r="P131" s="58" t="str">
        <f>IF(O131="Plus",$K131,IF(O131="Basis",$K131-SUM(P$8:P130),IF(O131="Breedte",$K131-SUM(P$8:P130),IF(O130="Breedte",1-SUM(P$8:P130)," "))))</f>
        <v xml:space="preserve"> </v>
      </c>
      <c r="Q131" s="56" t="str">
        <f t="shared" si="45"/>
        <v/>
      </c>
      <c r="R131" s="196">
        <f t="shared" si="31"/>
        <v>201</v>
      </c>
      <c r="S131" s="1">
        <f t="shared" si="40"/>
        <v>241</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241</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4">
        <f t="shared" si="26"/>
        <v>0</v>
      </c>
      <c r="B132" s="64">
        <f t="shared" si="27"/>
        <v>0</v>
      </c>
      <c r="C132" s="57">
        <f t="shared" si="39"/>
        <v>240</v>
      </c>
      <c r="F132" s="59">
        <f>IF(C132&lt;C$6,0,VLOOKUP(C132,index!$A:$M,4,0))</f>
        <v>201</v>
      </c>
      <c r="G132" s="57" t="str">
        <f t="shared" si="28"/>
        <v/>
      </c>
      <c r="H132" s="58" t="str">
        <f>IF(G132="I",$K132,IF(G132="II",$K132-SUM(H$8:H131),IF(G132="III",$K132-SUM(H$8:H131),IF(G132="IV",$K132-SUM(H$8:H131),IF(G132="V",1-SUM(H$8:H131)," ")))))</f>
        <v xml:space="preserve"> </v>
      </c>
      <c r="I132" s="66" t="str">
        <f t="shared" si="29"/>
        <v/>
      </c>
      <c r="J132" s="61" t="str">
        <f>IF(I132="A",$K132,IF(I132="B",$K132-SUM(J$8:J131),IF(I132="C",$K132-SUM(J$8:J131),IF(I132="D",$K132-SUM(J$8:J131),IF(I132="E",1-SUM(J$8:J131)," ")))))</f>
        <v xml:space="preserve"> </v>
      </c>
      <c r="K132" s="58">
        <f>IF(C$4=0,0,(SUM(D$8:D132)/C$4))</f>
        <v>0</v>
      </c>
      <c r="L132" s="62" t="str">
        <f t="shared" si="25"/>
        <v xml:space="preserve"> </v>
      </c>
      <c r="M132" s="58" t="str">
        <f>IF(U132=2,K132,IF(W132=2,K132-SUM(M$8:M131),IF(X132=2,K132-SUM(M$8:M131),IF(X131=2,1-SUM(M$8:M131)," "))))</f>
        <v xml:space="preserve"> </v>
      </c>
      <c r="N132" s="58" t="str">
        <f t="shared" si="30"/>
        <v xml:space="preserve"> </v>
      </c>
      <c r="P132" s="58" t="str">
        <f>IF(O132="Plus",$K132,IF(O132="Basis",$K132-SUM(P$8:P131),IF(O132="Breedte",$K132-SUM(P$8:P131),IF(O131="Breedte",1-SUM(P$8:P131)," "))))</f>
        <v xml:space="preserve"> </v>
      </c>
      <c r="Q132" s="56" t="str">
        <f t="shared" si="45"/>
        <v/>
      </c>
      <c r="R132" s="196">
        <f t="shared" si="31"/>
        <v>201</v>
      </c>
      <c r="S132" s="1">
        <f t="shared" si="40"/>
        <v>240</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240</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4">
        <f t="shared" si="26"/>
        <v>0</v>
      </c>
      <c r="B133" s="64">
        <f t="shared" si="27"/>
        <v>0</v>
      </c>
      <c r="C133" s="57">
        <f t="shared" si="39"/>
        <v>239</v>
      </c>
      <c r="F133" s="59">
        <f>IF(C133&lt;C$6,0,VLOOKUP(C133,index!$A:$M,4,0))</f>
        <v>201</v>
      </c>
      <c r="G133" s="57" t="str">
        <f t="shared" si="28"/>
        <v/>
      </c>
      <c r="H133" s="58" t="str">
        <f>IF(G133="I",$K133,IF(G133="II",$K133-SUM(H$8:H132),IF(G133="III",$K133-SUM(H$8:H132),IF(G133="IV",$K133-SUM(H$8:H132),IF(G133="V",1-SUM(H$8:H132)," ")))))</f>
        <v xml:space="preserve"> </v>
      </c>
      <c r="I133" s="66" t="str">
        <f t="shared" si="29"/>
        <v/>
      </c>
      <c r="J133" s="61" t="str">
        <f>IF(I133="A",$K133,IF(I133="B",$K133-SUM(J$8:J132),IF(I133="C",$K133-SUM(J$8:J132),IF(I133="D",$K133-SUM(J$8:J132),IF(I133="E",1-SUM(J$8:J132)," ")))))</f>
        <v xml:space="preserve"> </v>
      </c>
      <c r="K133" s="58">
        <f>IF(C$4=0,0,(SUM(D$8:D133)/C$4))</f>
        <v>0</v>
      </c>
      <c r="L133" s="62" t="str">
        <f t="shared" si="25"/>
        <v xml:space="preserve"> </v>
      </c>
      <c r="M133" s="58" t="str">
        <f>IF(U133=2,K133,IF(W133=2,K133-SUM(M$8:M132),IF(X133=2,K133-SUM(M$8:M132),IF(X132=2,1-SUM(M$8:M132)," "))))</f>
        <v xml:space="preserve"> </v>
      </c>
      <c r="N133" s="58" t="str">
        <f t="shared" si="30"/>
        <v xml:space="preserve"> </v>
      </c>
      <c r="P133" s="58" t="str">
        <f>IF(O133="Plus",$K133,IF(O133="Basis",$K133-SUM(P$8:P132),IF(O133="Breedte",$K133-SUM(P$8:P132),IF(O132="Breedte",1-SUM(P$8:P132)," "))))</f>
        <v xml:space="preserve"> </v>
      </c>
      <c r="Q133" s="56" t="str">
        <f t="shared" si="45"/>
        <v/>
      </c>
      <c r="R133" s="196">
        <f t="shared" si="31"/>
        <v>201</v>
      </c>
      <c r="S133" s="1">
        <f t="shared" si="40"/>
        <v>239</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239</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4">
        <f t="shared" si="26"/>
        <v>0</v>
      </c>
      <c r="B134" s="64">
        <f t="shared" si="27"/>
        <v>0</v>
      </c>
      <c r="C134" s="57">
        <f t="shared" si="39"/>
        <v>238</v>
      </c>
      <c r="F134" s="59">
        <f>IF(C134&lt;C$6,0,VLOOKUP(C134,index!$A:$M,4,0))</f>
        <v>200</v>
      </c>
      <c r="G134" s="57" t="str">
        <f t="shared" si="28"/>
        <v/>
      </c>
      <c r="H134" s="58" t="str">
        <f>IF(G134="I",$K134,IF(G134="II",$K134-SUM(H$8:H133),IF(G134="III",$K134-SUM(H$8:H133),IF(G134="IV",$K134-SUM(H$8:H133),IF(G134="V",1-SUM(H$8:H133)," ")))))</f>
        <v xml:space="preserve"> </v>
      </c>
      <c r="I134" s="66" t="str">
        <f t="shared" si="29"/>
        <v/>
      </c>
      <c r="J134" s="61" t="str">
        <f>IF(I134="A",$K134,IF(I134="B",$K134-SUM(J$8:J133),IF(I134="C",$K134-SUM(J$8:J133),IF(I134="D",$K134-SUM(J$8:J133),IF(I134="E",1-SUM(J$8:J133)," ")))))</f>
        <v xml:space="preserve"> </v>
      </c>
      <c r="K134" s="58">
        <f>IF(C$4=0,0,(SUM(D$8:D134)/C$4))</f>
        <v>0</v>
      </c>
      <c r="L134" s="62" t="str">
        <f t="shared" si="25"/>
        <v xml:space="preserve"> </v>
      </c>
      <c r="M134" s="58" t="str">
        <f>IF(U134=2,K134,IF(W134=2,K134-SUM(M$8:M133),IF(X134=2,K134-SUM(M$8:M133),IF(X133=2,1-SUM(M$8:M133)," "))))</f>
        <v xml:space="preserve"> </v>
      </c>
      <c r="N134" s="58" t="str">
        <f t="shared" si="30"/>
        <v xml:space="preserve"> </v>
      </c>
      <c r="P134" s="58" t="str">
        <f>IF(O134="Plus",$K134,IF(O134="Basis",$K134-SUM(P$8:P133),IF(O134="Breedte",$K134-SUM(P$8:P133),IF(O133="Breedte",1-SUM(P$8:P133)," "))))</f>
        <v xml:space="preserve"> </v>
      </c>
      <c r="Q134" s="56" t="str">
        <f t="shared" si="45"/>
        <v/>
      </c>
      <c r="R134" s="196">
        <f t="shared" si="31"/>
        <v>200</v>
      </c>
      <c r="S134" s="1">
        <f t="shared" si="40"/>
        <v>238</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238</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4">
        <f t="shared" si="26"/>
        <v>25</v>
      </c>
      <c r="B135" s="64">
        <f t="shared" si="27"/>
        <v>0</v>
      </c>
      <c r="C135" s="57">
        <f t="shared" si="39"/>
        <v>237</v>
      </c>
      <c r="F135" s="59">
        <f>IF(C135&lt;C$6,0,VLOOKUP(C135,index!$A:$M,4,0))</f>
        <v>200</v>
      </c>
      <c r="G135" s="57" t="str">
        <f t="shared" si="28"/>
        <v/>
      </c>
      <c r="H135" s="58" t="str">
        <f>IF(G135="I",$K135,IF(G135="II",$K135-SUM(H$8:H134),IF(G135="III",$K135-SUM(H$8:H134),IF(G135="IV",$K135-SUM(H$8:H134),IF(G135="V",1-SUM(H$8:H134)," ")))))</f>
        <v xml:space="preserve"> </v>
      </c>
      <c r="I135" s="66" t="str">
        <f t="shared" si="29"/>
        <v>B</v>
      </c>
      <c r="J135" s="61">
        <f>IF(I135="A",$K135,IF(I135="B",$K135-SUM(J$8:J134),IF(I135="C",$K135-SUM(J$8:J134),IF(I135="D",$K135-SUM(J$8:J134),IF(I135="E",1-SUM(J$8:J134)," ")))))</f>
        <v>0</v>
      </c>
      <c r="K135" s="58">
        <f>IF(C$4=0,0,(SUM(D$8:D135)/C$4))</f>
        <v>0</v>
      </c>
      <c r="L135" s="62" t="str">
        <f t="shared" si="25"/>
        <v xml:space="preserve"> </v>
      </c>
      <c r="M135" s="58" t="str">
        <f>IF(U135=2,K135,IF(W135=2,K135-SUM(M$8:M134),IF(X135=2,K135-SUM(M$8:M134),IF(X134=2,1-SUM(M$8:M134)," "))))</f>
        <v xml:space="preserve"> </v>
      </c>
      <c r="N135" s="58" t="str">
        <f t="shared" si="30"/>
        <v xml:space="preserve"> </v>
      </c>
      <c r="P135" s="58" t="str">
        <f>IF(O135="Plus",$K135,IF(O135="Basis",$K135-SUM(P$8:P134),IF(O135="Breedte",$K135-SUM(P$8:P134),IF(O134="Breedte",1-SUM(P$8:P134)," "))))</f>
        <v xml:space="preserve"> </v>
      </c>
      <c r="Q135" s="56" t="str">
        <f t="shared" si="45"/>
        <v/>
      </c>
      <c r="R135" s="196">
        <f t="shared" si="31"/>
        <v>200</v>
      </c>
      <c r="S135" s="1">
        <f t="shared" si="40"/>
        <v>237</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237</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4">
        <f t="shared" si="26"/>
        <v>0</v>
      </c>
      <c r="B136" s="64">
        <f t="shared" si="27"/>
        <v>0</v>
      </c>
      <c r="C136" s="57">
        <f t="shared" si="39"/>
        <v>236</v>
      </c>
      <c r="F136" s="59">
        <f>IF(C136&lt;C$6,0,VLOOKUP(C136,index!$A:$M,4,0))</f>
        <v>199</v>
      </c>
      <c r="G136" s="57" t="str">
        <f t="shared" si="28"/>
        <v/>
      </c>
      <c r="H136" s="58" t="str">
        <f>IF(G136="I",$K136,IF(G136="II",$K136-SUM(H$8:H135),IF(G136="III",$K136-SUM(H$8:H135),IF(G136="IV",$K136-SUM(H$8:H135),IF(G136="V",1-SUM(H$8:H135)," ")))))</f>
        <v xml:space="preserve"> </v>
      </c>
      <c r="I136" s="66" t="str">
        <f t="shared" si="29"/>
        <v/>
      </c>
      <c r="J136" s="61" t="str">
        <f>IF(I136="A",$K136,IF(I136="B",$K136-SUM(J$8:J135),IF(I136="C",$K136-SUM(J$8:J135),IF(I136="D",$K136-SUM(J$8:J135),IF(I136="E",1-SUM(J$8:J135)," ")))))</f>
        <v xml:space="preserve"> </v>
      </c>
      <c r="K136" s="58">
        <f>IF(C$4=0,0,(SUM(D$8:D136)/C$4))</f>
        <v>0</v>
      </c>
      <c r="L136" s="62" t="str">
        <f t="shared" ref="L136:L199" si="46">IF(U136=2,"Plus",IF(W136=2,"Basis",IF(X136=2,"Breedte"," ")))</f>
        <v xml:space="preserve"> </v>
      </c>
      <c r="M136" s="58" t="str">
        <f>IF(U136=2,K136,IF(W136=2,K136-SUM(M$8:M135),IF(X136=2,K136-SUM(M$8:M135),IF(X135=2,1-SUM(M$8:M135)," "))))</f>
        <v xml:space="preserve"> </v>
      </c>
      <c r="N136" s="58" t="str">
        <f t="shared" si="30"/>
        <v xml:space="preserve"> </v>
      </c>
      <c r="P136" s="58" t="str">
        <f>IF(O136="Plus",$K136,IF(O136="Basis",$K136-SUM(P$8:P135),IF(O136="Breedte",$K136-SUM(P$8:P135),IF(O135="Breedte",1-SUM(P$8:P135)," "))))</f>
        <v xml:space="preserve"> </v>
      </c>
      <c r="Q136" s="56" t="str">
        <f t="shared" si="45"/>
        <v/>
      </c>
      <c r="R136" s="196">
        <f t="shared" si="31"/>
        <v>199</v>
      </c>
      <c r="S136" s="1">
        <f t="shared" si="40"/>
        <v>236</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236</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4">
        <f t="shared" ref="A137:A200" si="47">IF(I137="A",25,IF(I137="B",25,IF(I137="C",25,IF(I137="D",15,IF(I137="E",10,0)))))</f>
        <v>0</v>
      </c>
      <c r="B137" s="64">
        <f t="shared" ref="B137:B200" si="48">IF(G137="I",20,IF(G137="II",20,IF(G137="III",20,IF(G137="IV",20,IF(G137="V",20,0)))))</f>
        <v>0</v>
      </c>
      <c r="C137" s="57">
        <f t="shared" si="39"/>
        <v>235</v>
      </c>
      <c r="F137" s="59">
        <f>IF(C137&lt;C$6,0,VLOOKUP(C137,index!$A:$M,4,0))</f>
        <v>199</v>
      </c>
      <c r="G137" s="57" t="str">
        <f t="shared" ref="G137:G200" si="49">IF(AND(F137&gt;212,F138&lt;213),"I",IF(AND(F137&gt;203,F138&lt;204),"II",IF(AND(F137&gt;195,F138&lt;196),"III",IF(AND(F137&gt;186,F138&lt;187),"IV",IF(AND(F137&gt;109,F138&lt;110),"V","")))))</f>
        <v/>
      </c>
      <c r="H137" s="58" t="str">
        <f>IF(G137="I",$K137,IF(G137="II",$K137-SUM(H$8:H136),IF(G137="III",$K137-SUM(H$8:H136),IF(G137="IV",$K137-SUM(H$8:H136),IF(G137="V",1-SUM(H$8:H136)," ")))))</f>
        <v xml:space="preserve"> </v>
      </c>
      <c r="I137" s="66" t="str">
        <f t="shared" ref="I137:I200" si="50">IF(AND(F137&gt;209,F138&lt;210),"A",IF(AND(F137&gt;199,F138&lt;200),"B",IF(AND(F137&gt;189,F138&lt;190),"C",IF(AND(F137&gt;180,F138&lt;181),"D",IF(AND(F137&gt;109,F138&lt;110),"E","")))))</f>
        <v/>
      </c>
      <c r="J137" s="61" t="str">
        <f>IF(I137="A",$K137,IF(I137="B",$K137-SUM(J$8:J136),IF(I137="C",$K137-SUM(J$8:J136),IF(I137="D",$K137-SUM(J$8:J136),IF(I137="E",1-SUM(J$8:J136)," ")))))</f>
        <v xml:space="preserve"> </v>
      </c>
      <c r="K137" s="58">
        <f>IF(C$4=0,0,(SUM(D$8:D137)/C$4))</f>
        <v>0</v>
      </c>
      <c r="L137" s="62" t="str">
        <f t="shared" si="46"/>
        <v xml:space="preserve"> </v>
      </c>
      <c r="M137" s="58" t="str">
        <f>IF(U137=2,K137,IF(W137=2,K137-SUM(M$8:M136),IF(X137=2,K137-SUM(M$8:M136),IF(X136=2,1-SUM(M$8:M136)," "))))</f>
        <v xml:space="preserve"> </v>
      </c>
      <c r="N137" s="58" t="str">
        <f t="shared" ref="N137:N200" si="51">IF(OR(O137="Plus",O137="Basis",O137="Breedte"),K137," ")</f>
        <v xml:space="preserve"> </v>
      </c>
      <c r="P137" s="58" t="str">
        <f>IF(O137="Plus",$K137,IF(O137="Basis",$K137-SUM(P$8:P136),IF(O137="Breedte",$K137-SUM(P$8:P136),IF(O136="Breedte",1-SUM(P$8:P136)," "))))</f>
        <v xml:space="preserve"> </v>
      </c>
      <c r="Q137" s="56" t="str">
        <f t="shared" si="45"/>
        <v/>
      </c>
      <c r="R137" s="196">
        <f t="shared" ref="R137:R200" si="52">F137</f>
        <v>199</v>
      </c>
      <c r="S137" s="1">
        <f t="shared" si="40"/>
        <v>235</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235</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4">
        <f t="shared" si="47"/>
        <v>0</v>
      </c>
      <c r="B138" s="64">
        <f t="shared" si="48"/>
        <v>0</v>
      </c>
      <c r="C138" s="57">
        <f t="shared" ref="C138:C201" si="60">IF(C137-1&lt;C$6,C$6-1,C137-1)</f>
        <v>234</v>
      </c>
      <c r="F138" s="59">
        <f>IF(C138&lt;C$6,0,VLOOKUP(C138,index!$A:$M,4,0))</f>
        <v>199</v>
      </c>
      <c r="G138" s="57" t="str">
        <f t="shared" si="49"/>
        <v/>
      </c>
      <c r="H138" s="58" t="str">
        <f>IF(G138="I",$K138,IF(G138="II",$K138-SUM(H$8:H137),IF(G138="III",$K138-SUM(H$8:H137),IF(G138="IV",$K138-SUM(H$8:H137),IF(G138="V",1-SUM(H$8:H137)," ")))))</f>
        <v xml:space="preserve"> </v>
      </c>
      <c r="I138" s="66" t="str">
        <f t="shared" si="50"/>
        <v/>
      </c>
      <c r="J138" s="61" t="str">
        <f>IF(I138="A",$K138,IF(I138="B",$K138-SUM(J$8:J137),IF(I138="C",$K138-SUM(J$8:J137),IF(I138="D",$K138-SUM(J$8:J137),IF(I138="E",1-SUM(J$8:J137)," ")))))</f>
        <v xml:space="preserve"> </v>
      </c>
      <c r="K138" s="58">
        <f>IF(C$4=0,0,(SUM(D$8:D138)/C$4))</f>
        <v>0</v>
      </c>
      <c r="L138" s="62" t="str">
        <f t="shared" si="46"/>
        <v xml:space="preserve"> </v>
      </c>
      <c r="M138" s="58" t="str">
        <f>IF(U138=2,K138,IF(W138=2,K138-SUM(M$8:M137),IF(X138=2,K138-SUM(M$8:M137),IF(X137=2,1-SUM(M$8:M137)," "))))</f>
        <v xml:space="preserve"> </v>
      </c>
      <c r="N138" s="58" t="str">
        <f t="shared" si="51"/>
        <v xml:space="preserve"> </v>
      </c>
      <c r="P138" s="58" t="str">
        <f>IF(O138="Plus",$K138,IF(O138="Basis",$K138-SUM(P$8:P137),IF(O138="Breedte",$K138-SUM(P$8:P137),IF(O137="Breedte",1-SUM(P$8:P137)," "))))</f>
        <v xml:space="preserve"> </v>
      </c>
      <c r="Q138" s="56" t="str">
        <f t="shared" si="45"/>
        <v/>
      </c>
      <c r="R138" s="196">
        <f t="shared" si="52"/>
        <v>199</v>
      </c>
      <c r="S138" s="1">
        <f t="shared" ref="S138:S201" si="61">C138</f>
        <v>234</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234</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4">
        <f t="shared" si="47"/>
        <v>0</v>
      </c>
      <c r="B139" s="64">
        <f t="shared" si="48"/>
        <v>0</v>
      </c>
      <c r="C139" s="57">
        <f t="shared" si="60"/>
        <v>233</v>
      </c>
      <c r="F139" s="59">
        <f>IF(C139&lt;C$6,0,VLOOKUP(C139,index!$A:$M,4,0))</f>
        <v>198</v>
      </c>
      <c r="G139" s="57" t="str">
        <f t="shared" si="49"/>
        <v/>
      </c>
      <c r="H139" s="58" t="str">
        <f>IF(G139="I",$K139,IF(G139="II",$K139-SUM(H$8:H138),IF(G139="III",$K139-SUM(H$8:H138),IF(G139="IV",$K139-SUM(H$8:H138),IF(G139="V",1-SUM(H$8:H138)," ")))))</f>
        <v xml:space="preserve"> </v>
      </c>
      <c r="I139" s="66" t="str">
        <f t="shared" si="50"/>
        <v/>
      </c>
      <c r="J139" s="61" t="str">
        <f>IF(I139="A",$K139,IF(I139="B",$K139-SUM(J$8:J138),IF(I139="C",$K139-SUM(J$8:J138),IF(I139="D",$K139-SUM(J$8:J138),IF(I139="E",1-SUM(J$8:J138)," ")))))</f>
        <v xml:space="preserve"> </v>
      </c>
      <c r="K139" s="58">
        <f>IF(C$4=0,0,(SUM(D$8:D139)/C$4))</f>
        <v>0</v>
      </c>
      <c r="L139" s="62" t="str">
        <f t="shared" si="46"/>
        <v xml:space="preserve"> </v>
      </c>
      <c r="M139" s="58" t="str">
        <f>IF(U139=2,K139,IF(W139=2,K139-SUM(M$8:M138),IF(X139=2,K139-SUM(M$8:M138),IF(X138=2,1-SUM(M$8:M138)," "))))</f>
        <v xml:space="preserve"> </v>
      </c>
      <c r="N139" s="58" t="str">
        <f t="shared" si="51"/>
        <v xml:space="preserve"> </v>
      </c>
      <c r="P139" s="58" t="str">
        <f>IF(O139="Plus",$K139,IF(O139="Basis",$K139-SUM(P$8:P138),IF(O139="Breedte",$K139-SUM(P$8:P138),IF(O138="Breedte",1-SUM(P$8:P138)," "))))</f>
        <v xml:space="preserve"> </v>
      </c>
      <c r="Q139" s="56" t="str">
        <f t="shared" si="45"/>
        <v/>
      </c>
      <c r="R139" s="196">
        <f t="shared" si="52"/>
        <v>198</v>
      </c>
      <c r="S139" s="1">
        <f t="shared" si="61"/>
        <v>233</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233</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4">
        <f t="shared" si="47"/>
        <v>0</v>
      </c>
      <c r="B140" s="64">
        <f t="shared" si="48"/>
        <v>0</v>
      </c>
      <c r="C140" s="57">
        <f t="shared" si="60"/>
        <v>232</v>
      </c>
      <c r="F140" s="59">
        <f>IF(C140&lt;C$6,0,VLOOKUP(C140,index!$A:$M,4,0))</f>
        <v>198</v>
      </c>
      <c r="G140" s="57" t="str">
        <f t="shared" si="49"/>
        <v/>
      </c>
      <c r="H140" s="58" t="str">
        <f>IF(G140="I",$K140,IF(G140="II",$K140-SUM(H$8:H139),IF(G140="III",$K140-SUM(H$8:H139),IF(G140="IV",$K140-SUM(H$8:H139),IF(G140="V",1-SUM(H$8:H139)," ")))))</f>
        <v xml:space="preserve"> </v>
      </c>
      <c r="I140" s="66" t="str">
        <f t="shared" si="50"/>
        <v/>
      </c>
      <c r="J140" s="61" t="str">
        <f>IF(I140="A",$K140,IF(I140="B",$K140-SUM(J$8:J139),IF(I140="C",$K140-SUM(J$8:J139),IF(I140="D",$K140-SUM(J$8:J139),IF(I140="E",1-SUM(J$8:J139)," ")))))</f>
        <v xml:space="preserve"> </v>
      </c>
      <c r="K140" s="58">
        <f>IF(C$4=0,0,(SUM(D$8:D140)/C$4))</f>
        <v>0</v>
      </c>
      <c r="L140" s="62" t="str">
        <f t="shared" si="46"/>
        <v xml:space="preserve"> </v>
      </c>
      <c r="M140" s="58" t="str">
        <f>IF(U140=2,K140,IF(W140=2,K140-SUM(M$8:M139),IF(X140=2,K140-SUM(M$8:M139),IF(X139=2,1-SUM(M$8:M139)," "))))</f>
        <v xml:space="preserve"> </v>
      </c>
      <c r="N140" s="58" t="str">
        <f t="shared" si="51"/>
        <v xml:space="preserve"> </v>
      </c>
      <c r="P140" s="58" t="str">
        <f>IF(O140="Plus",$K140,IF(O140="Basis",$K140-SUM(P$8:P139),IF(O140="Breedte",$K140-SUM(P$8:P139),IF(O139="Breedte",1-SUM(P$8:P139)," "))))</f>
        <v xml:space="preserve"> </v>
      </c>
      <c r="Q140" s="56" t="str">
        <f t="shared" si="45"/>
        <v/>
      </c>
      <c r="R140" s="196">
        <f t="shared" si="52"/>
        <v>198</v>
      </c>
      <c r="S140" s="1">
        <f t="shared" si="61"/>
        <v>232</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232</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4">
        <f t="shared" si="47"/>
        <v>0</v>
      </c>
      <c r="B141" s="64">
        <f t="shared" si="48"/>
        <v>0</v>
      </c>
      <c r="C141" s="57">
        <f t="shared" si="60"/>
        <v>231</v>
      </c>
      <c r="F141" s="59">
        <f>IF(C141&lt;C$6,0,VLOOKUP(C141,index!$A:$M,4,0))</f>
        <v>198</v>
      </c>
      <c r="G141" s="57" t="str">
        <f t="shared" si="49"/>
        <v/>
      </c>
      <c r="H141" s="58" t="str">
        <f>IF(G141="I",$K141,IF(G141="II",$K141-SUM(H$8:H140),IF(G141="III",$K141-SUM(H$8:H140),IF(G141="IV",$K141-SUM(H$8:H140),IF(G141="V",1-SUM(H$8:H140)," ")))))</f>
        <v xml:space="preserve"> </v>
      </c>
      <c r="I141" s="66" t="str">
        <f t="shared" si="50"/>
        <v/>
      </c>
      <c r="J141" s="61" t="str">
        <f>IF(I141="A",$K141,IF(I141="B",$K141-SUM(J$8:J140),IF(I141="C",$K141-SUM(J$8:J140),IF(I141="D",$K141-SUM(J$8:J140),IF(I141="E",1-SUM(J$8:J140)," ")))))</f>
        <v xml:space="preserve"> </v>
      </c>
      <c r="K141" s="58">
        <f>IF(C$4=0,0,(SUM(D$8:D141)/C$4))</f>
        <v>0</v>
      </c>
      <c r="L141" s="62" t="str">
        <f t="shared" si="46"/>
        <v xml:space="preserve"> </v>
      </c>
      <c r="M141" s="58" t="str">
        <f>IF(U141=2,K141,IF(W141=2,K141-SUM(M$8:M140),IF(X141=2,K141-SUM(M$8:M140),IF(X140=2,1-SUM(M$8:M140)," "))))</f>
        <v xml:space="preserve"> </v>
      </c>
      <c r="N141" s="58" t="str">
        <f t="shared" si="51"/>
        <v xml:space="preserve"> </v>
      </c>
      <c r="P141" s="58" t="str">
        <f>IF(O141="Plus",$K141,IF(O141="Basis",$K141-SUM(P$8:P140),IF(O141="Breedte",$K141-SUM(P$8:P140),IF(O140="Breedte",1-SUM(P$8:P140)," "))))</f>
        <v xml:space="preserve"> </v>
      </c>
      <c r="Q141" s="56" t="str">
        <f t="shared" si="45"/>
        <v/>
      </c>
      <c r="R141" s="196">
        <f t="shared" si="52"/>
        <v>198</v>
      </c>
      <c r="S141" s="1">
        <f t="shared" si="61"/>
        <v>231</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231</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4">
        <f t="shared" si="47"/>
        <v>0</v>
      </c>
      <c r="B142" s="64">
        <f t="shared" si="48"/>
        <v>0</v>
      </c>
      <c r="C142" s="57">
        <f t="shared" si="60"/>
        <v>230</v>
      </c>
      <c r="F142" s="59">
        <f>IF(C142&lt;C$6,0,VLOOKUP(C142,index!$A:$M,4,0))</f>
        <v>197</v>
      </c>
      <c r="G142" s="57" t="str">
        <f t="shared" si="49"/>
        <v/>
      </c>
      <c r="H142" s="58" t="str">
        <f>IF(G142="I",$K142,IF(G142="II",$K142-SUM(H$8:H141),IF(G142="III",$K142-SUM(H$8:H141),IF(G142="IV",$K142-SUM(H$8:H141),IF(G142="V",1-SUM(H$8:H141)," ")))))</f>
        <v xml:space="preserve"> </v>
      </c>
      <c r="I142" s="66" t="str">
        <f t="shared" si="50"/>
        <v/>
      </c>
      <c r="J142" s="61" t="str">
        <f>IF(I142="A",$K142,IF(I142="B",$K142-SUM(J$8:J141),IF(I142="C",$K142-SUM(J$8:J141),IF(I142="D",$K142-SUM(J$8:J141),IF(I142="E",1-SUM(J$8:J141)," ")))))</f>
        <v xml:space="preserve"> </v>
      </c>
      <c r="K142" s="58">
        <f>IF(C$4=0,0,(SUM(D$8:D142)/C$4))</f>
        <v>0</v>
      </c>
      <c r="L142" s="62" t="str">
        <f t="shared" si="46"/>
        <v xml:space="preserve"> </v>
      </c>
      <c r="M142" s="58" t="str">
        <f>IF(U142=2,K142,IF(W142=2,K142-SUM(M$8:M141),IF(X142=2,K142-SUM(M$8:M141),IF(X141=2,1-SUM(M$8:M141)," "))))</f>
        <v xml:space="preserve"> </v>
      </c>
      <c r="N142" s="58" t="str">
        <f t="shared" si="51"/>
        <v xml:space="preserve"> </v>
      </c>
      <c r="P142" s="58" t="str">
        <f>IF(O142="Plus",$K142,IF(O142="Basis",$K142-SUM(P$8:P141),IF(O142="Breedte",$K142-SUM(P$8:P141),IF(O141="Breedte",1-SUM(P$8:P141)," "))))</f>
        <v xml:space="preserve"> </v>
      </c>
      <c r="Q142" s="56" t="str">
        <f t="shared" ref="Q142:Q205" si="66">IF(L141="plus",IF(E142=0,"",CONCATENATE(E142,",")),IF(L141="basis",IF(E142=0,"",CONCATENATE(E142,",")),CONCATENATE(Q141,IF(E142=0,"",CONCATENATE(E142,", ")))))</f>
        <v/>
      </c>
      <c r="R142" s="196">
        <f t="shared" si="52"/>
        <v>197</v>
      </c>
      <c r="S142" s="1">
        <f t="shared" si="61"/>
        <v>230</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230</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4">
        <f t="shared" si="47"/>
        <v>0</v>
      </c>
      <c r="B143" s="64">
        <f t="shared" si="48"/>
        <v>0</v>
      </c>
      <c r="C143" s="57">
        <f t="shared" si="60"/>
        <v>229</v>
      </c>
      <c r="F143" s="59">
        <f>IF(C143&lt;C$6,0,VLOOKUP(C143,index!$A:$M,4,0))</f>
        <v>197</v>
      </c>
      <c r="G143" s="57" t="str">
        <f t="shared" si="49"/>
        <v/>
      </c>
      <c r="H143" s="58" t="str">
        <f>IF(G143="I",$K143,IF(G143="II",$K143-SUM(H$8:H142),IF(G143="III",$K143-SUM(H$8:H142),IF(G143="IV",$K143-SUM(H$8:H142),IF(G143="V",1-SUM(H$8:H142)," ")))))</f>
        <v xml:space="preserve"> </v>
      </c>
      <c r="I143" s="66" t="str">
        <f t="shared" si="50"/>
        <v/>
      </c>
      <c r="J143" s="61" t="str">
        <f>IF(I143="A",$K143,IF(I143="B",$K143-SUM(J$8:J142),IF(I143="C",$K143-SUM(J$8:J142),IF(I143="D",$K143-SUM(J$8:J142),IF(I143="E",1-SUM(J$8:J142)," ")))))</f>
        <v xml:space="preserve"> </v>
      </c>
      <c r="K143" s="58">
        <f>IF(C$4=0,0,(SUM(D$8:D143)/C$4))</f>
        <v>0</v>
      </c>
      <c r="L143" s="62" t="str">
        <f t="shared" si="46"/>
        <v xml:space="preserve"> </v>
      </c>
      <c r="M143" s="58" t="str">
        <f>IF(U143=2,K143,IF(W143=2,K143-SUM(M$8:M142),IF(X143=2,K143-SUM(M$8:M142),IF(X142=2,1-SUM(M$8:M142)," "))))</f>
        <v xml:space="preserve"> </v>
      </c>
      <c r="N143" s="58" t="str">
        <f t="shared" si="51"/>
        <v xml:space="preserve"> </v>
      </c>
      <c r="P143" s="58" t="str">
        <f>IF(O143="Plus",$K143,IF(O143="Basis",$K143-SUM(P$8:P142),IF(O143="Breedte",$K143-SUM(P$8:P142),IF(O142="Breedte",1-SUM(P$8:P142)," "))))</f>
        <v xml:space="preserve"> </v>
      </c>
      <c r="Q143" s="56" t="str">
        <f t="shared" si="66"/>
        <v/>
      </c>
      <c r="R143" s="196">
        <f t="shared" si="52"/>
        <v>197</v>
      </c>
      <c r="S143" s="1">
        <f t="shared" si="61"/>
        <v>229</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229</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4">
        <f t="shared" si="47"/>
        <v>0</v>
      </c>
      <c r="B144" s="64">
        <f t="shared" si="48"/>
        <v>0</v>
      </c>
      <c r="C144" s="57">
        <f t="shared" si="60"/>
        <v>228</v>
      </c>
      <c r="F144" s="59">
        <f>IF(C144&lt;C$6,0,VLOOKUP(C144,index!$A:$M,4,0))</f>
        <v>196</v>
      </c>
      <c r="G144" s="57" t="str">
        <f t="shared" si="49"/>
        <v/>
      </c>
      <c r="H144" s="58" t="str">
        <f>IF(G144="I",$K144,IF(G144="II",$K144-SUM(H$8:H143),IF(G144="III",$K144-SUM(H$8:H143),IF(G144="IV",$K144-SUM(H$8:H143),IF(G144="V",1-SUM(H$8:H143)," ")))))</f>
        <v xml:space="preserve"> </v>
      </c>
      <c r="I144" s="66" t="str">
        <f t="shared" si="50"/>
        <v/>
      </c>
      <c r="J144" s="61" t="str">
        <f>IF(I144="A",$K144,IF(I144="B",$K144-SUM(J$8:J143),IF(I144="C",$K144-SUM(J$8:J143),IF(I144="D",$K144-SUM(J$8:J143),IF(I144="E",1-SUM(J$8:J143)," ")))))</f>
        <v xml:space="preserve"> </v>
      </c>
      <c r="K144" s="58">
        <f>IF(C$4=0,0,(SUM(D$8:D144)/C$4))</f>
        <v>0</v>
      </c>
      <c r="L144" s="62" t="str">
        <f t="shared" si="46"/>
        <v xml:space="preserve"> </v>
      </c>
      <c r="M144" s="58" t="str">
        <f>IF(U144=2,K144,IF(W144=2,K144-SUM(M$8:M143),IF(X144=2,K144-SUM(M$8:M143),IF(X143=2,1-SUM(M$8:M143)," "))))</f>
        <v xml:space="preserve"> </v>
      </c>
      <c r="N144" s="58" t="str">
        <f t="shared" si="51"/>
        <v xml:space="preserve"> </v>
      </c>
      <c r="P144" s="58" t="str">
        <f>IF(O144="Plus",$K144,IF(O144="Basis",$K144-SUM(P$8:P143),IF(O144="Breedte",$K144-SUM(P$8:P143),IF(O143="Breedte",1-SUM(P$8:P143)," "))))</f>
        <v xml:space="preserve"> </v>
      </c>
      <c r="Q144" s="56" t="str">
        <f t="shared" si="66"/>
        <v/>
      </c>
      <c r="R144" s="196">
        <f t="shared" si="52"/>
        <v>196</v>
      </c>
      <c r="S144" s="1">
        <f t="shared" si="61"/>
        <v>228</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228</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4">
        <f t="shared" si="47"/>
        <v>0</v>
      </c>
      <c r="B145" s="64">
        <f t="shared" si="48"/>
        <v>0</v>
      </c>
      <c r="C145" s="57">
        <f t="shared" si="60"/>
        <v>227</v>
      </c>
      <c r="F145" s="59">
        <f>IF(C145&lt;C$6,0,VLOOKUP(C145,index!$A:$M,4,0))</f>
        <v>196</v>
      </c>
      <c r="G145" s="57" t="str">
        <f t="shared" si="49"/>
        <v/>
      </c>
      <c r="H145" s="58" t="str">
        <f>IF(G145="I",$K145,IF(G145="II",$K145-SUM(H$8:H144),IF(G145="III",$K145-SUM(H$8:H144),IF(G145="IV",$K145-SUM(H$8:H144),IF(G145="V",1-SUM(H$8:H144)," ")))))</f>
        <v xml:space="preserve"> </v>
      </c>
      <c r="I145" s="66" t="str">
        <f t="shared" si="50"/>
        <v/>
      </c>
      <c r="J145" s="61" t="str">
        <f>IF(I145="A",$K145,IF(I145="B",$K145-SUM(J$8:J144),IF(I145="C",$K145-SUM(J$8:J144),IF(I145="D",$K145-SUM(J$8:J144),IF(I145="E",1-SUM(J$8:J144)," ")))))</f>
        <v xml:space="preserve"> </v>
      </c>
      <c r="K145" s="58">
        <f>IF(C$4=0,0,(SUM(D$8:D145)/C$4))</f>
        <v>0</v>
      </c>
      <c r="L145" s="62" t="str">
        <f t="shared" si="46"/>
        <v xml:space="preserve"> </v>
      </c>
      <c r="M145" s="58" t="str">
        <f>IF(U145=2,K145,IF(W145=2,K145-SUM(M$8:M144),IF(X145=2,K145-SUM(M$8:M144),IF(X144=2,1-SUM(M$8:M144)," "))))</f>
        <v xml:space="preserve"> </v>
      </c>
      <c r="N145" s="58" t="str">
        <f t="shared" si="51"/>
        <v xml:space="preserve"> </v>
      </c>
      <c r="P145" s="58" t="str">
        <f>IF(O145="Plus",$K145,IF(O145="Basis",$K145-SUM(P$8:P144),IF(O145="Breedte",$K145-SUM(P$8:P144),IF(O144="Breedte",1-SUM(P$8:P144)," "))))</f>
        <v xml:space="preserve"> </v>
      </c>
      <c r="Q145" s="56" t="str">
        <f t="shared" si="66"/>
        <v/>
      </c>
      <c r="R145" s="196">
        <f t="shared" si="52"/>
        <v>196</v>
      </c>
      <c r="S145" s="1">
        <f t="shared" si="61"/>
        <v>227</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227</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4">
        <f t="shared" si="47"/>
        <v>0</v>
      </c>
      <c r="B146" s="64">
        <f t="shared" si="48"/>
        <v>20</v>
      </c>
      <c r="C146" s="57">
        <f t="shared" si="60"/>
        <v>226</v>
      </c>
      <c r="F146" s="59">
        <f>IF(C146&lt;C$6,0,VLOOKUP(C146,index!$A:$M,4,0))</f>
        <v>196</v>
      </c>
      <c r="G146" s="57" t="str">
        <f t="shared" si="49"/>
        <v>III</v>
      </c>
      <c r="H146" s="58">
        <f>IF(G146="I",$K146,IF(G146="II",$K146-SUM(H$8:H145),IF(G146="III",$K146-SUM(H$8:H145),IF(G146="IV",$K146-SUM(H$8:H145),IF(G146="V",1-SUM(H$8:H145)," ")))))</f>
        <v>0</v>
      </c>
      <c r="I146" s="66" t="str">
        <f t="shared" si="50"/>
        <v/>
      </c>
      <c r="J146" s="61" t="str">
        <f>IF(I146="A",$K146,IF(I146="B",$K146-SUM(J$8:J145),IF(I146="C",$K146-SUM(J$8:J145),IF(I146="D",$K146-SUM(J$8:J145),IF(I146="E",1-SUM(J$8:J145)," ")))))</f>
        <v xml:space="preserve"> </v>
      </c>
      <c r="K146" s="58">
        <f>IF(C$4=0,0,(SUM(D$8:D146)/C$4))</f>
        <v>0</v>
      </c>
      <c r="L146" s="62" t="str">
        <f t="shared" si="46"/>
        <v xml:space="preserve"> </v>
      </c>
      <c r="M146" s="58" t="str">
        <f>IF(U146=2,K146,IF(W146=2,K146-SUM(M$8:M145),IF(X146=2,K146-SUM(M$8:M145),IF(X145=2,1-SUM(M$8:M145)," "))))</f>
        <v xml:space="preserve"> </v>
      </c>
      <c r="N146" s="58" t="str">
        <f t="shared" si="51"/>
        <v xml:space="preserve"> </v>
      </c>
      <c r="P146" s="58" t="str">
        <f>IF(O146="Plus",$K146,IF(O146="Basis",$K146-SUM(P$8:P145),IF(O146="Breedte",$K146-SUM(P$8:P145),IF(O145="Breedte",1-SUM(P$8:P145)," "))))</f>
        <v xml:space="preserve"> </v>
      </c>
      <c r="Q146" s="56" t="str">
        <f t="shared" si="66"/>
        <v/>
      </c>
      <c r="R146" s="196">
        <f t="shared" si="52"/>
        <v>196</v>
      </c>
      <c r="S146" s="1">
        <f t="shared" si="61"/>
        <v>226</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226</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4">
        <f t="shared" si="47"/>
        <v>0</v>
      </c>
      <c r="B147" s="64">
        <f t="shared" si="48"/>
        <v>0</v>
      </c>
      <c r="C147" s="57">
        <f t="shared" si="60"/>
        <v>225</v>
      </c>
      <c r="F147" s="59">
        <f>IF(C147&lt;C$6,0,VLOOKUP(C147,index!$A:$M,4,0))</f>
        <v>195</v>
      </c>
      <c r="G147" s="57" t="str">
        <f t="shared" si="49"/>
        <v/>
      </c>
      <c r="H147" s="58" t="str">
        <f>IF(G147="I",$K147,IF(G147="II",$K147-SUM(H$8:H146),IF(G147="III",$K147-SUM(H$8:H146),IF(G147="IV",$K147-SUM(H$8:H146),IF(G147="V",1-SUM(H$8:H146)," ")))))</f>
        <v xml:space="preserve"> </v>
      </c>
      <c r="I147" s="66" t="str">
        <f t="shared" si="50"/>
        <v/>
      </c>
      <c r="J147" s="61" t="str">
        <f>IF(I147="A",$K147,IF(I147="B",$K147-SUM(J$8:J146),IF(I147="C",$K147-SUM(J$8:J146),IF(I147="D",$K147-SUM(J$8:J146),IF(I147="E",1-SUM(J$8:J146)," ")))))</f>
        <v xml:space="preserve"> </v>
      </c>
      <c r="K147" s="58">
        <f>IF(C$4=0,0,(SUM(D$8:D147)/C$4))</f>
        <v>0</v>
      </c>
      <c r="L147" s="62" t="str">
        <f t="shared" si="46"/>
        <v xml:space="preserve"> </v>
      </c>
      <c r="M147" s="58" t="str">
        <f>IF(U147=2,K147,IF(W147=2,K147-SUM(M$8:M146),IF(X147=2,K147-SUM(M$8:M146),IF(X146=2,1-SUM(M$8:M146)," "))))</f>
        <v xml:space="preserve"> </v>
      </c>
      <c r="N147" s="58" t="str">
        <f t="shared" si="51"/>
        <v xml:space="preserve"> </v>
      </c>
      <c r="P147" s="58" t="str">
        <f>IF(O147="Plus",$K147,IF(O147="Basis",$K147-SUM(P$8:P146),IF(O147="Breedte",$K147-SUM(P$8:P146),IF(O146="Breedte",1-SUM(P$8:P146)," "))))</f>
        <v xml:space="preserve"> </v>
      </c>
      <c r="Q147" s="56" t="str">
        <f t="shared" si="66"/>
        <v/>
      </c>
      <c r="R147" s="196">
        <f t="shared" si="52"/>
        <v>195</v>
      </c>
      <c r="S147" s="1">
        <f t="shared" si="61"/>
        <v>225</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225</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4">
        <f t="shared" si="47"/>
        <v>0</v>
      </c>
      <c r="B148" s="64">
        <f t="shared" si="48"/>
        <v>0</v>
      </c>
      <c r="C148" s="57">
        <f t="shared" si="60"/>
        <v>224</v>
      </c>
      <c r="F148" s="59">
        <f>IF(C148&lt;C$6,0,VLOOKUP(C148,index!$A:$M,4,0))</f>
        <v>195</v>
      </c>
      <c r="G148" s="57" t="str">
        <f t="shared" si="49"/>
        <v/>
      </c>
      <c r="H148" s="58" t="str">
        <f>IF(G148="I",$K148,IF(G148="II",$K148-SUM(H$8:H147),IF(G148="III",$K148-SUM(H$8:H147),IF(G148="IV",$K148-SUM(H$8:H147),IF(G148="V",1-SUM(H$8:H147)," ")))))</f>
        <v xml:space="preserve"> </v>
      </c>
      <c r="I148" s="66" t="str">
        <f t="shared" si="50"/>
        <v/>
      </c>
      <c r="J148" s="61" t="str">
        <f>IF(I148="A",$K148,IF(I148="B",$K148-SUM(J$8:J147),IF(I148="C",$K148-SUM(J$8:J147),IF(I148="D",$K148-SUM(J$8:J147),IF(I148="E",1-SUM(J$8:J147)," ")))))</f>
        <v xml:space="preserve"> </v>
      </c>
      <c r="K148" s="58">
        <f>IF(C$4=0,0,(SUM(D$8:D148)/C$4))</f>
        <v>0</v>
      </c>
      <c r="L148" s="62" t="str">
        <f t="shared" si="46"/>
        <v xml:space="preserve"> </v>
      </c>
      <c r="M148" s="58" t="str">
        <f>IF(U148=2,K148,IF(W148=2,K148-SUM(M$8:M147),IF(X148=2,K148-SUM(M$8:M147),IF(X147=2,1-SUM(M$8:M147)," "))))</f>
        <v xml:space="preserve"> </v>
      </c>
      <c r="N148" s="58" t="str">
        <f t="shared" si="51"/>
        <v xml:space="preserve"> </v>
      </c>
      <c r="P148" s="58" t="str">
        <f>IF(O148="Plus",$K148,IF(O148="Basis",$K148-SUM(P$8:P147),IF(O148="Breedte",$K148-SUM(P$8:P147),IF(O147="Breedte",1-SUM(P$8:P147)," "))))</f>
        <v xml:space="preserve"> </v>
      </c>
      <c r="Q148" s="56" t="str">
        <f t="shared" si="66"/>
        <v/>
      </c>
      <c r="R148" s="196">
        <f t="shared" si="52"/>
        <v>195</v>
      </c>
      <c r="S148" s="1">
        <f t="shared" si="61"/>
        <v>224</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224</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4">
        <f t="shared" si="47"/>
        <v>0</v>
      </c>
      <c r="B149" s="64">
        <f t="shared" si="48"/>
        <v>0</v>
      </c>
      <c r="C149" s="57">
        <f t="shared" si="60"/>
        <v>223</v>
      </c>
      <c r="F149" s="59">
        <f>IF(C149&lt;C$6,0,VLOOKUP(C149,index!$A:$M,4,0))</f>
        <v>195</v>
      </c>
      <c r="G149" s="57" t="str">
        <f t="shared" si="49"/>
        <v/>
      </c>
      <c r="H149" s="58" t="str">
        <f>IF(G149="I",$K149,IF(G149="II",$K149-SUM(H$8:H148),IF(G149="III",$K149-SUM(H$8:H148),IF(G149="IV",$K149-SUM(H$8:H148),IF(G149="V",1-SUM(H$8:H148)," ")))))</f>
        <v xml:space="preserve"> </v>
      </c>
      <c r="I149" s="66" t="str">
        <f t="shared" si="50"/>
        <v/>
      </c>
      <c r="J149" s="61" t="str">
        <f>IF(I149="A",$K149,IF(I149="B",$K149-SUM(J$8:J148),IF(I149="C",$K149-SUM(J$8:J148),IF(I149="D",$K149-SUM(J$8:J148),IF(I149="E",1-SUM(J$8:J148)," ")))))</f>
        <v xml:space="preserve"> </v>
      </c>
      <c r="K149" s="58">
        <f>IF(C$4=0,0,(SUM(D$8:D149)/C$4))</f>
        <v>0</v>
      </c>
      <c r="L149" s="62" t="str">
        <f t="shared" si="46"/>
        <v xml:space="preserve"> </v>
      </c>
      <c r="M149" s="58" t="str">
        <f>IF(U149=2,K149,IF(W149=2,K149-SUM(M$8:M148),IF(X149=2,K149-SUM(M$8:M148),IF(X148=2,1-SUM(M$8:M148)," "))))</f>
        <v xml:space="preserve"> </v>
      </c>
      <c r="N149" s="58" t="str">
        <f t="shared" si="51"/>
        <v xml:space="preserve"> </v>
      </c>
      <c r="P149" s="58" t="str">
        <f>IF(O149="Plus",$K149,IF(O149="Basis",$K149-SUM(P$8:P148),IF(O149="Breedte",$K149-SUM(P$8:P148),IF(O148="Breedte",1-SUM(P$8:P148)," "))))</f>
        <v xml:space="preserve"> </v>
      </c>
      <c r="Q149" s="56" t="str">
        <f t="shared" si="66"/>
        <v/>
      </c>
      <c r="R149" s="196">
        <f t="shared" si="52"/>
        <v>195</v>
      </c>
      <c r="S149" s="1">
        <f t="shared" si="61"/>
        <v>223</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223</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4">
        <f t="shared" si="47"/>
        <v>0</v>
      </c>
      <c r="B150" s="64">
        <f t="shared" si="48"/>
        <v>0</v>
      </c>
      <c r="C150" s="57">
        <f t="shared" si="60"/>
        <v>222</v>
      </c>
      <c r="F150" s="59">
        <f>IF(C150&lt;C$6,0,VLOOKUP(C150,index!$A:$M,4,0))</f>
        <v>194</v>
      </c>
      <c r="G150" s="57" t="str">
        <f t="shared" si="49"/>
        <v/>
      </c>
      <c r="H150" s="58" t="str">
        <f>IF(G150="I",$K150,IF(G150="II",$K150-SUM(H$8:H149),IF(G150="III",$K150-SUM(H$8:H149),IF(G150="IV",$K150-SUM(H$8:H149),IF(G150="V",1-SUM(H$8:H149)," ")))))</f>
        <v xml:space="preserve"> </v>
      </c>
      <c r="I150" s="66" t="str">
        <f t="shared" si="50"/>
        <v/>
      </c>
      <c r="J150" s="61" t="str">
        <f>IF(I150="A",$K150,IF(I150="B",$K150-SUM(J$8:J149),IF(I150="C",$K150-SUM(J$8:J149),IF(I150="D",$K150-SUM(J$8:J149),IF(I150="E",1-SUM(J$8:J149)," ")))))</f>
        <v xml:space="preserve"> </v>
      </c>
      <c r="K150" s="58">
        <f>IF(C$4=0,0,(SUM(D$8:D150)/C$4))</f>
        <v>0</v>
      </c>
      <c r="L150" s="62" t="str">
        <f t="shared" si="46"/>
        <v xml:space="preserve"> </v>
      </c>
      <c r="M150" s="58" t="str">
        <f>IF(U150=2,K150,IF(W150=2,K150-SUM(M$8:M149),IF(X150=2,K150-SUM(M$8:M149),IF(X149=2,1-SUM(M$8:M149)," "))))</f>
        <v xml:space="preserve"> </v>
      </c>
      <c r="N150" s="58" t="str">
        <f t="shared" si="51"/>
        <v xml:space="preserve"> </v>
      </c>
      <c r="P150" s="58" t="str">
        <f>IF(O150="Plus",$K150,IF(O150="Basis",$K150-SUM(P$8:P149),IF(O150="Breedte",$K150-SUM(P$8:P149),IF(O149="Breedte",1-SUM(P$8:P149)," "))))</f>
        <v xml:space="preserve"> </v>
      </c>
      <c r="Q150" s="56" t="str">
        <f t="shared" si="66"/>
        <v/>
      </c>
      <c r="R150" s="196">
        <f t="shared" si="52"/>
        <v>194</v>
      </c>
      <c r="S150" s="1">
        <f t="shared" si="61"/>
        <v>222</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222</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4">
        <f t="shared" si="47"/>
        <v>0</v>
      </c>
      <c r="B151" s="64">
        <f t="shared" si="48"/>
        <v>0</v>
      </c>
      <c r="C151" s="57">
        <f t="shared" si="60"/>
        <v>221</v>
      </c>
      <c r="F151" s="59">
        <f>IF(C151&lt;C$6,0,VLOOKUP(C151,index!$A:$M,4,0))</f>
        <v>194</v>
      </c>
      <c r="G151" s="57" t="str">
        <f t="shared" si="49"/>
        <v/>
      </c>
      <c r="H151" s="58" t="str">
        <f>IF(G151="I",$K151,IF(G151="II",$K151-SUM(H$8:H150),IF(G151="III",$K151-SUM(H$8:H150),IF(G151="IV",$K151-SUM(H$8:H150),IF(G151="V",1-SUM(H$8:H150)," ")))))</f>
        <v xml:space="preserve"> </v>
      </c>
      <c r="I151" s="66" t="str">
        <f t="shared" si="50"/>
        <v/>
      </c>
      <c r="J151" s="61" t="str">
        <f>IF(I151="A",$K151,IF(I151="B",$K151-SUM(J$8:J150),IF(I151="C",$K151-SUM(J$8:J150),IF(I151="D",$K151-SUM(J$8:J150),IF(I151="E",1-SUM(J$8:J150)," ")))))</f>
        <v xml:space="preserve"> </v>
      </c>
      <c r="K151" s="58">
        <f>IF(C$4=0,0,(SUM(D$8:D151)/C$4))</f>
        <v>0</v>
      </c>
      <c r="L151" s="62" t="str">
        <f t="shared" si="46"/>
        <v xml:space="preserve"> </v>
      </c>
      <c r="M151" s="58" t="str">
        <f>IF(U151=2,K151,IF(W151=2,K151-SUM(M$8:M150),IF(X151=2,K151-SUM(M$8:M150),IF(X150=2,1-SUM(M$8:M150)," "))))</f>
        <v xml:space="preserve"> </v>
      </c>
      <c r="N151" s="58" t="str">
        <f t="shared" si="51"/>
        <v xml:space="preserve"> </v>
      </c>
      <c r="P151" s="58" t="str">
        <f>IF(O151="Plus",$K151,IF(O151="Basis",$K151-SUM(P$8:P150),IF(O151="Breedte",$K151-SUM(P$8:P150),IF(O150="Breedte",1-SUM(P$8:P150)," "))))</f>
        <v xml:space="preserve"> </v>
      </c>
      <c r="Q151" s="56" t="str">
        <f t="shared" si="66"/>
        <v/>
      </c>
      <c r="R151" s="196">
        <f t="shared" si="52"/>
        <v>194</v>
      </c>
      <c r="S151" s="1">
        <f t="shared" si="61"/>
        <v>221</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221</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4">
        <f t="shared" si="47"/>
        <v>0</v>
      </c>
      <c r="B152" s="64">
        <f t="shared" si="48"/>
        <v>0</v>
      </c>
      <c r="C152" s="57">
        <f t="shared" si="60"/>
        <v>220</v>
      </c>
      <c r="F152" s="59">
        <f>IF(C152&lt;C$6,0,VLOOKUP(C152,index!$A:$M,4,0))</f>
        <v>193</v>
      </c>
      <c r="G152" s="57" t="str">
        <f t="shared" si="49"/>
        <v/>
      </c>
      <c r="H152" s="58" t="str">
        <f>IF(G152="I",$K152,IF(G152="II",$K152-SUM(H$8:H151),IF(G152="III",$K152-SUM(H$8:H151),IF(G152="IV",$K152-SUM(H$8:H151),IF(G152="V",1-SUM(H$8:H151)," ")))))</f>
        <v xml:space="preserve"> </v>
      </c>
      <c r="I152" s="66" t="str">
        <f t="shared" si="50"/>
        <v/>
      </c>
      <c r="J152" s="61" t="str">
        <f>IF(I152="A",$K152,IF(I152="B",$K152-SUM(J$8:J151),IF(I152="C",$K152-SUM(J$8:J151),IF(I152="D",$K152-SUM(J$8:J151),IF(I152="E",1-SUM(J$8:J151)," ")))))</f>
        <v xml:space="preserve"> </v>
      </c>
      <c r="K152" s="58">
        <f>IF(C$4=0,0,(SUM(D$8:D152)/C$4))</f>
        <v>0</v>
      </c>
      <c r="L152" s="62" t="str">
        <f t="shared" si="46"/>
        <v xml:space="preserve"> </v>
      </c>
      <c r="M152" s="58" t="str">
        <f>IF(U152=2,K152,IF(W152=2,K152-SUM(M$8:M151),IF(X152=2,K152-SUM(M$8:M151),IF(X151=2,1-SUM(M$8:M151)," "))))</f>
        <v xml:space="preserve"> </v>
      </c>
      <c r="N152" s="58" t="str">
        <f t="shared" si="51"/>
        <v xml:space="preserve"> </v>
      </c>
      <c r="P152" s="58" t="str">
        <f>IF(O152="Plus",$K152,IF(O152="Basis",$K152-SUM(P$8:P151),IF(O152="Breedte",$K152-SUM(P$8:P151),IF(O151="Breedte",1-SUM(P$8:P151)," "))))</f>
        <v xml:space="preserve"> </v>
      </c>
      <c r="Q152" s="56" t="str">
        <f t="shared" si="66"/>
        <v/>
      </c>
      <c r="R152" s="196">
        <f t="shared" si="52"/>
        <v>193</v>
      </c>
      <c r="S152" s="1">
        <f t="shared" si="61"/>
        <v>220</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220</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4">
        <f t="shared" si="47"/>
        <v>0</v>
      </c>
      <c r="B153" s="64">
        <f t="shared" si="48"/>
        <v>0</v>
      </c>
      <c r="C153" s="57">
        <f t="shared" si="60"/>
        <v>219</v>
      </c>
      <c r="F153" s="59">
        <f>IF(C153&lt;C$6,0,VLOOKUP(C153,index!$A:$M,4,0))</f>
        <v>193</v>
      </c>
      <c r="G153" s="57" t="str">
        <f t="shared" si="49"/>
        <v/>
      </c>
      <c r="H153" s="58" t="str">
        <f>IF(G153="I",$K153,IF(G153="II",$K153-SUM(H$8:H152),IF(G153="III",$K153-SUM(H$8:H152),IF(G153="IV",$K153-SUM(H$8:H152),IF(G153="V",1-SUM(H$8:H152)," ")))))</f>
        <v xml:space="preserve"> </v>
      </c>
      <c r="I153" s="66" t="str">
        <f t="shared" si="50"/>
        <v/>
      </c>
      <c r="J153" s="61" t="str">
        <f>IF(I153="A",$K153,IF(I153="B",$K153-SUM(J$8:J152),IF(I153="C",$K153-SUM(J$8:J152),IF(I153="D",$K153-SUM(J$8:J152),IF(I153="E",1-SUM(J$8:J152)," ")))))</f>
        <v xml:space="preserve"> </v>
      </c>
      <c r="K153" s="58">
        <f>IF(C$4=0,0,(SUM(D$8:D153)/C$4))</f>
        <v>0</v>
      </c>
      <c r="L153" s="62" t="str">
        <f t="shared" si="46"/>
        <v xml:space="preserve"> </v>
      </c>
      <c r="M153" s="58" t="str">
        <f>IF(U153=2,K153,IF(W153=2,K153-SUM(M$8:M152),IF(X153=2,K153-SUM(M$8:M152),IF(X152=2,1-SUM(M$8:M152)," "))))</f>
        <v xml:space="preserve"> </v>
      </c>
      <c r="N153" s="58" t="str">
        <f t="shared" si="51"/>
        <v xml:space="preserve"> </v>
      </c>
      <c r="P153" s="58" t="str">
        <f>IF(O153="Plus",$K153,IF(O153="Basis",$K153-SUM(P$8:P152),IF(O153="Breedte",$K153-SUM(P$8:P152),IF(O152="Breedte",1-SUM(P$8:P152)," "))))</f>
        <v xml:space="preserve"> </v>
      </c>
      <c r="Q153" s="56" t="str">
        <f t="shared" si="66"/>
        <v/>
      </c>
      <c r="R153" s="196">
        <f t="shared" si="52"/>
        <v>193</v>
      </c>
      <c r="S153" s="1">
        <f t="shared" si="61"/>
        <v>219</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219</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4">
        <f t="shared" si="47"/>
        <v>0</v>
      </c>
      <c r="B154" s="64">
        <f t="shared" si="48"/>
        <v>0</v>
      </c>
      <c r="C154" s="57">
        <f t="shared" si="60"/>
        <v>218</v>
      </c>
      <c r="F154" s="59">
        <f>IF(C154&lt;C$6,0,VLOOKUP(C154,index!$A:$M,4,0))</f>
        <v>193</v>
      </c>
      <c r="G154" s="57" t="str">
        <f t="shared" si="49"/>
        <v/>
      </c>
      <c r="H154" s="58" t="str">
        <f>IF(G154="I",$K154,IF(G154="II",$K154-SUM(H$8:H153),IF(G154="III",$K154-SUM(H$8:H153),IF(G154="IV",$K154-SUM(H$8:H153),IF(G154="V",1-SUM(H$8:H153)," ")))))</f>
        <v xml:space="preserve"> </v>
      </c>
      <c r="I154" s="66" t="str">
        <f t="shared" si="50"/>
        <v/>
      </c>
      <c r="J154" s="61" t="str">
        <f>IF(I154="A",$K154,IF(I154="B",$K154-SUM(J$8:J153),IF(I154="C",$K154-SUM(J$8:J153),IF(I154="D",$K154-SUM(J$8:J153),IF(I154="E",1-SUM(J$8:J153)," ")))))</f>
        <v xml:space="preserve"> </v>
      </c>
      <c r="K154" s="58">
        <f>IF(C$4=0,0,(SUM(D$8:D154)/C$4))</f>
        <v>0</v>
      </c>
      <c r="L154" s="62" t="str">
        <f t="shared" si="46"/>
        <v xml:space="preserve"> </v>
      </c>
      <c r="M154" s="58" t="str">
        <f>IF(U154=2,K154,IF(W154=2,K154-SUM(M$8:M153),IF(X154=2,K154-SUM(M$8:M153),IF(X153=2,1-SUM(M$8:M153)," "))))</f>
        <v xml:space="preserve"> </v>
      </c>
      <c r="N154" s="58" t="str">
        <f t="shared" si="51"/>
        <v xml:space="preserve"> </v>
      </c>
      <c r="P154" s="58" t="str">
        <f>IF(O154="Plus",$K154,IF(O154="Basis",$K154-SUM(P$8:P153),IF(O154="Breedte",$K154-SUM(P$8:P153),IF(O153="Breedte",1-SUM(P$8:P153)," "))))</f>
        <v xml:space="preserve"> </v>
      </c>
      <c r="Q154" s="56" t="str">
        <f t="shared" si="66"/>
        <v/>
      </c>
      <c r="R154" s="196">
        <f t="shared" si="52"/>
        <v>193</v>
      </c>
      <c r="S154" s="1">
        <f t="shared" si="61"/>
        <v>218</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218</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4">
        <f t="shared" si="47"/>
        <v>0</v>
      </c>
      <c r="B155" s="64">
        <f t="shared" si="48"/>
        <v>0</v>
      </c>
      <c r="C155" s="57">
        <f t="shared" si="60"/>
        <v>217</v>
      </c>
      <c r="F155" s="59">
        <f>IF(C155&lt;C$6,0,VLOOKUP(C155,index!$A:$M,4,0))</f>
        <v>192</v>
      </c>
      <c r="G155" s="57" t="str">
        <f t="shared" si="49"/>
        <v/>
      </c>
      <c r="H155" s="58" t="str">
        <f>IF(G155="I",$K155,IF(G155="II",$K155-SUM(H$8:H154),IF(G155="III",$K155-SUM(H$8:H154),IF(G155="IV",$K155-SUM(H$8:H154),IF(G155="V",1-SUM(H$8:H154)," ")))))</f>
        <v xml:space="preserve"> </v>
      </c>
      <c r="I155" s="66" t="str">
        <f t="shared" si="50"/>
        <v/>
      </c>
      <c r="J155" s="61" t="str">
        <f>IF(I155="A",$K155,IF(I155="B",$K155-SUM(J$8:J154),IF(I155="C",$K155-SUM(J$8:J154),IF(I155="D",$K155-SUM(J$8:J154),IF(I155="E",1-SUM(J$8:J154)," ")))))</f>
        <v xml:space="preserve"> </v>
      </c>
      <c r="K155" s="58">
        <f>IF(C$4=0,0,(SUM(D$8:D155)/C$4))</f>
        <v>0</v>
      </c>
      <c r="L155" s="62" t="str">
        <f t="shared" si="46"/>
        <v xml:space="preserve"> </v>
      </c>
      <c r="M155" s="58" t="str">
        <f>IF(U155=2,K155,IF(W155=2,K155-SUM(M$8:M154),IF(X155=2,K155-SUM(M$8:M154),IF(X154=2,1-SUM(M$8:M154)," "))))</f>
        <v xml:space="preserve"> </v>
      </c>
      <c r="N155" s="58" t="str">
        <f t="shared" si="51"/>
        <v xml:space="preserve"> </v>
      </c>
      <c r="P155" s="58" t="str">
        <f>IF(O155="Plus",$K155,IF(O155="Basis",$K155-SUM(P$8:P154),IF(O155="Breedte",$K155-SUM(P$8:P154),IF(O154="Breedte",1-SUM(P$8:P154)," "))))</f>
        <v xml:space="preserve"> </v>
      </c>
      <c r="Q155" s="56" t="str">
        <f t="shared" si="66"/>
        <v/>
      </c>
      <c r="R155" s="196">
        <f t="shared" si="52"/>
        <v>192</v>
      </c>
      <c r="S155" s="1">
        <f t="shared" si="61"/>
        <v>217</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217</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4">
        <f t="shared" si="47"/>
        <v>0</v>
      </c>
      <c r="B156" s="64">
        <f t="shared" si="48"/>
        <v>0</v>
      </c>
      <c r="C156" s="57">
        <f t="shared" si="60"/>
        <v>216</v>
      </c>
      <c r="F156" s="59">
        <f>IF(C156&lt;C$6,0,VLOOKUP(C156,index!$A:$M,4,0))</f>
        <v>192</v>
      </c>
      <c r="G156" s="57" t="str">
        <f t="shared" si="49"/>
        <v/>
      </c>
      <c r="H156" s="58" t="str">
        <f>IF(G156="I",$K156,IF(G156="II",$K156-SUM(H$8:H155),IF(G156="III",$K156-SUM(H$8:H155),IF(G156="IV",$K156-SUM(H$8:H155),IF(G156="V",1-SUM(H$8:H155)," ")))))</f>
        <v xml:space="preserve"> </v>
      </c>
      <c r="I156" s="66" t="str">
        <f t="shared" si="50"/>
        <v/>
      </c>
      <c r="J156" s="61" t="str">
        <f>IF(I156="A",$K156,IF(I156="B",$K156-SUM(J$8:J155),IF(I156="C",$K156-SUM(J$8:J155),IF(I156="D",$K156-SUM(J$8:J155),IF(I156="E",1-SUM(J$8:J155)," ")))))</f>
        <v xml:space="preserve"> </v>
      </c>
      <c r="K156" s="58">
        <f>IF(C$4=0,0,(SUM(D$8:D156)/C$4))</f>
        <v>0</v>
      </c>
      <c r="L156" s="62" t="str">
        <f t="shared" si="46"/>
        <v xml:space="preserve"> </v>
      </c>
      <c r="M156" s="58" t="str">
        <f>IF(U156=2,K156,IF(W156=2,K156-SUM(M$8:M155),IF(X156=2,K156-SUM(M$8:M155),IF(X155=2,1-SUM(M$8:M155)," "))))</f>
        <v xml:space="preserve"> </v>
      </c>
      <c r="N156" s="58" t="str">
        <f t="shared" si="51"/>
        <v xml:space="preserve"> </v>
      </c>
      <c r="P156" s="58" t="str">
        <f>IF(O156="Plus",$K156,IF(O156="Basis",$K156-SUM(P$8:P155),IF(O156="Breedte",$K156-SUM(P$8:P155),IF(O155="Breedte",1-SUM(P$8:P155)," "))))</f>
        <v xml:space="preserve"> </v>
      </c>
      <c r="Q156" s="56" t="str">
        <f t="shared" si="66"/>
        <v/>
      </c>
      <c r="R156" s="196">
        <f t="shared" si="52"/>
        <v>192</v>
      </c>
      <c r="S156" s="1">
        <f t="shared" si="61"/>
        <v>216</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216</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4">
        <f t="shared" si="47"/>
        <v>0</v>
      </c>
      <c r="B157" s="64">
        <f t="shared" si="48"/>
        <v>0</v>
      </c>
      <c r="C157" s="57">
        <f t="shared" si="60"/>
        <v>215</v>
      </c>
      <c r="F157" s="59">
        <f>IF(C157&lt;C$6,0,VLOOKUP(C157,index!$A:$M,4,0))</f>
        <v>192</v>
      </c>
      <c r="G157" s="57" t="str">
        <f t="shared" si="49"/>
        <v/>
      </c>
      <c r="H157" s="58" t="str">
        <f>IF(G157="I",$K157,IF(G157="II",$K157-SUM(H$8:H156),IF(G157="III",$K157-SUM(H$8:H156),IF(G157="IV",$K157-SUM(H$8:H156),IF(G157="V",1-SUM(H$8:H156)," ")))))</f>
        <v xml:space="preserve"> </v>
      </c>
      <c r="I157" s="66" t="str">
        <f t="shared" si="50"/>
        <v/>
      </c>
      <c r="J157" s="61" t="str">
        <f>IF(I157="A",$K157,IF(I157="B",$K157-SUM(J$8:J156),IF(I157="C",$K157-SUM(J$8:J156),IF(I157="D",$K157-SUM(J$8:J156),IF(I157="E",1-SUM(J$8:J156)," ")))))</f>
        <v xml:space="preserve"> </v>
      </c>
      <c r="K157" s="58">
        <f>IF(C$4=0,0,(SUM(D$8:D157)/C$4))</f>
        <v>0</v>
      </c>
      <c r="L157" s="62" t="str">
        <f t="shared" si="46"/>
        <v xml:space="preserve"> </v>
      </c>
      <c r="M157" s="58" t="str">
        <f>IF(U157=2,K157,IF(W157=2,K157-SUM(M$8:M156),IF(X157=2,K157-SUM(M$8:M156),IF(X156=2,1-SUM(M$8:M156)," "))))</f>
        <v xml:space="preserve"> </v>
      </c>
      <c r="N157" s="58" t="str">
        <f t="shared" si="51"/>
        <v xml:space="preserve"> </v>
      </c>
      <c r="P157" s="58" t="str">
        <f>IF(O157="Plus",$K157,IF(O157="Basis",$K157-SUM(P$8:P156),IF(O157="Breedte",$K157-SUM(P$8:P156),IF(O156="Breedte",1-SUM(P$8:P156)," "))))</f>
        <v xml:space="preserve"> </v>
      </c>
      <c r="Q157" s="56" t="str">
        <f t="shared" si="66"/>
        <v/>
      </c>
      <c r="R157" s="196">
        <f t="shared" si="52"/>
        <v>192</v>
      </c>
      <c r="S157" s="1">
        <f t="shared" si="61"/>
        <v>215</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215</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4">
        <f t="shared" si="47"/>
        <v>0</v>
      </c>
      <c r="B158" s="64">
        <f t="shared" si="48"/>
        <v>0</v>
      </c>
      <c r="C158" s="57">
        <f t="shared" si="60"/>
        <v>214</v>
      </c>
      <c r="F158" s="59">
        <f>IF(C158&lt;C$6,0,VLOOKUP(C158,index!$A:$M,4,0))</f>
        <v>191</v>
      </c>
      <c r="G158" s="57" t="str">
        <f t="shared" si="49"/>
        <v/>
      </c>
      <c r="H158" s="58" t="str">
        <f>IF(G158="I",$K158,IF(G158="II",$K158-SUM(H$8:H157),IF(G158="III",$K158-SUM(H$8:H157),IF(G158="IV",$K158-SUM(H$8:H157),IF(G158="V",1-SUM(H$8:H157)," ")))))</f>
        <v xml:space="preserve"> </v>
      </c>
      <c r="I158" s="66" t="str">
        <f t="shared" si="50"/>
        <v/>
      </c>
      <c r="J158" s="61" t="str">
        <f>IF(I158="A",$K158,IF(I158="B",$K158-SUM(J$8:J157),IF(I158="C",$K158-SUM(J$8:J157),IF(I158="D",$K158-SUM(J$8:J157),IF(I158="E",1-SUM(J$8:J157)," ")))))</f>
        <v xml:space="preserve"> </v>
      </c>
      <c r="K158" s="58">
        <f>IF(C$4=0,0,(SUM(D$8:D158)/C$4))</f>
        <v>0</v>
      </c>
      <c r="L158" s="62" t="str">
        <f t="shared" si="46"/>
        <v xml:space="preserve"> </v>
      </c>
      <c r="M158" s="58" t="str">
        <f>IF(U158=2,K158,IF(W158=2,K158-SUM(M$8:M157),IF(X158=2,K158-SUM(M$8:M157),IF(X157=2,1-SUM(M$8:M157)," "))))</f>
        <v xml:space="preserve"> </v>
      </c>
      <c r="N158" s="58" t="str">
        <f t="shared" si="51"/>
        <v xml:space="preserve"> </v>
      </c>
      <c r="P158" s="58" t="str">
        <f>IF(O158="Plus",$K158,IF(O158="Basis",$K158-SUM(P$8:P157),IF(O158="Breedte",$K158-SUM(P$8:P157),IF(O157="Breedte",1-SUM(P$8:P157)," "))))</f>
        <v xml:space="preserve"> </v>
      </c>
      <c r="Q158" s="56" t="str">
        <f t="shared" si="66"/>
        <v/>
      </c>
      <c r="R158" s="196">
        <f t="shared" si="52"/>
        <v>191</v>
      </c>
      <c r="S158" s="1">
        <f t="shared" si="61"/>
        <v>214</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214</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4">
        <f t="shared" si="47"/>
        <v>0</v>
      </c>
      <c r="B159" s="64">
        <f t="shared" si="48"/>
        <v>0</v>
      </c>
      <c r="C159" s="57">
        <f t="shared" si="60"/>
        <v>213</v>
      </c>
      <c r="F159" s="59">
        <f>IF(C159&lt;C$6,0,VLOOKUP(C159,index!$A:$M,4,0))</f>
        <v>191</v>
      </c>
      <c r="G159" s="57" t="str">
        <f t="shared" si="49"/>
        <v/>
      </c>
      <c r="H159" s="58" t="str">
        <f>IF(G159="I",$K159,IF(G159="II",$K159-SUM(H$8:H158),IF(G159="III",$K159-SUM(H$8:H158),IF(G159="IV",$K159-SUM(H$8:H158),IF(G159="V",1-SUM(H$8:H158)," ")))))</f>
        <v xml:space="preserve"> </v>
      </c>
      <c r="I159" s="66" t="str">
        <f t="shared" si="50"/>
        <v/>
      </c>
      <c r="J159" s="61" t="str">
        <f>IF(I159="A",$K159,IF(I159="B",$K159-SUM(J$8:J158),IF(I159="C",$K159-SUM(J$8:J158),IF(I159="D",$K159-SUM(J$8:J158),IF(I159="E",1-SUM(J$8:J158)," ")))))</f>
        <v xml:space="preserve"> </v>
      </c>
      <c r="K159" s="58">
        <f>IF(C$4=0,0,(SUM(D$8:D159)/C$4))</f>
        <v>0</v>
      </c>
      <c r="L159" s="62" t="str">
        <f t="shared" si="46"/>
        <v xml:space="preserve"> </v>
      </c>
      <c r="M159" s="58" t="str">
        <f>IF(U159=2,K159,IF(W159=2,K159-SUM(M$8:M158),IF(X159=2,K159-SUM(M$8:M158),IF(X158=2,1-SUM(M$8:M158)," "))))</f>
        <v xml:space="preserve"> </v>
      </c>
      <c r="N159" s="58" t="str">
        <f t="shared" si="51"/>
        <v xml:space="preserve"> </v>
      </c>
      <c r="P159" s="58" t="str">
        <f>IF(O159="Plus",$K159,IF(O159="Basis",$K159-SUM(P$8:P158),IF(O159="Breedte",$K159-SUM(P$8:P158),IF(O158="Breedte",1-SUM(P$8:P158)," "))))</f>
        <v xml:space="preserve"> </v>
      </c>
      <c r="Q159" s="56" t="str">
        <f t="shared" si="66"/>
        <v/>
      </c>
      <c r="R159" s="196">
        <f t="shared" si="52"/>
        <v>191</v>
      </c>
      <c r="S159" s="1">
        <f t="shared" si="61"/>
        <v>213</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213</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4">
        <f t="shared" si="47"/>
        <v>0</v>
      </c>
      <c r="B160" s="64">
        <f t="shared" si="48"/>
        <v>0</v>
      </c>
      <c r="C160" s="57">
        <f t="shared" si="60"/>
        <v>212</v>
      </c>
      <c r="F160" s="59">
        <f>IF(C160&lt;C$6,0,VLOOKUP(C160,index!$A:$M,4,0))</f>
        <v>191</v>
      </c>
      <c r="G160" s="57" t="str">
        <f t="shared" si="49"/>
        <v/>
      </c>
      <c r="H160" s="58" t="str">
        <f>IF(G160="I",$K160,IF(G160="II",$K160-SUM(H$8:H159),IF(G160="III",$K160-SUM(H$8:H159),IF(G160="IV",$K160-SUM(H$8:H159),IF(G160="V",1-SUM(H$8:H159)," ")))))</f>
        <v xml:space="preserve"> </v>
      </c>
      <c r="I160" s="66" t="str">
        <f t="shared" si="50"/>
        <v/>
      </c>
      <c r="J160" s="61" t="str">
        <f>IF(I160="A",$K160,IF(I160="B",$K160-SUM(J$8:J159),IF(I160="C",$K160-SUM(J$8:J159),IF(I160="D",$K160-SUM(J$8:J159),IF(I160="E",1-SUM(J$8:J159)," ")))))</f>
        <v xml:space="preserve"> </v>
      </c>
      <c r="K160" s="58">
        <f>IF(C$4=0,0,(SUM(D$8:D160)/C$4))</f>
        <v>0</v>
      </c>
      <c r="L160" s="62" t="str">
        <f t="shared" si="46"/>
        <v xml:space="preserve"> </v>
      </c>
      <c r="M160" s="58" t="str">
        <f>IF(U160=2,K160,IF(W160=2,K160-SUM(M$8:M159),IF(X160=2,K160-SUM(M$8:M159),IF(X159=2,1-SUM(M$8:M159)," "))))</f>
        <v xml:space="preserve"> </v>
      </c>
      <c r="N160" s="58" t="str">
        <f t="shared" si="51"/>
        <v xml:space="preserve"> </v>
      </c>
      <c r="P160" s="58" t="str">
        <f>IF(O160="Plus",$K160,IF(O160="Basis",$K160-SUM(P$8:P159),IF(O160="Breedte",$K160-SUM(P$8:P159),IF(O159="Breedte",1-SUM(P$8:P159)," "))))</f>
        <v xml:space="preserve"> </v>
      </c>
      <c r="Q160" s="56" t="str">
        <f t="shared" si="66"/>
        <v/>
      </c>
      <c r="R160" s="196">
        <f t="shared" si="52"/>
        <v>191</v>
      </c>
      <c r="S160" s="1">
        <f t="shared" si="61"/>
        <v>212</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212</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4">
        <f t="shared" si="47"/>
        <v>0</v>
      </c>
      <c r="B161" s="64">
        <f t="shared" si="48"/>
        <v>0</v>
      </c>
      <c r="C161" s="57">
        <f t="shared" si="60"/>
        <v>211</v>
      </c>
      <c r="F161" s="59">
        <f>IF(C161&lt;C$6,0,VLOOKUP(C161,index!$A:$M,4,0))</f>
        <v>190</v>
      </c>
      <c r="G161" s="57" t="str">
        <f t="shared" si="49"/>
        <v/>
      </c>
      <c r="H161" s="58" t="str">
        <f>IF(G161="I",$K161,IF(G161="II",$K161-SUM(H$8:H160),IF(G161="III",$K161-SUM(H$8:H160),IF(G161="IV",$K161-SUM(H$8:H160),IF(G161="V",1-SUM(H$8:H160)," ")))))</f>
        <v xml:space="preserve"> </v>
      </c>
      <c r="I161" s="66" t="str">
        <f t="shared" si="50"/>
        <v/>
      </c>
      <c r="J161" s="61" t="str">
        <f>IF(I161="A",$K161,IF(I161="B",$K161-SUM(J$8:J160),IF(I161="C",$K161-SUM(J$8:J160),IF(I161="D",$K161-SUM(J$8:J160),IF(I161="E",1-SUM(J$8:J160)," ")))))</f>
        <v xml:space="preserve"> </v>
      </c>
      <c r="K161" s="58">
        <f>IF(C$4=0,0,(SUM(D$8:D161)/C$4))</f>
        <v>0</v>
      </c>
      <c r="L161" s="62" t="str">
        <f t="shared" si="46"/>
        <v xml:space="preserve"> </v>
      </c>
      <c r="M161" s="58" t="str">
        <f>IF(U161=2,K161,IF(W161=2,K161-SUM(M$8:M160),IF(X161=2,K161-SUM(M$8:M160),IF(X160=2,1-SUM(M$8:M160)," "))))</f>
        <v xml:space="preserve"> </v>
      </c>
      <c r="N161" s="58" t="str">
        <f t="shared" si="51"/>
        <v xml:space="preserve"> </v>
      </c>
      <c r="P161" s="58" t="str">
        <f>IF(O161="Plus",$K161,IF(O161="Basis",$K161-SUM(P$8:P160),IF(O161="Breedte",$K161-SUM(P$8:P160),IF(O160="Breedte",1-SUM(P$8:P160)," "))))</f>
        <v xml:space="preserve"> </v>
      </c>
      <c r="Q161" s="56" t="str">
        <f t="shared" si="66"/>
        <v/>
      </c>
      <c r="R161" s="196">
        <f t="shared" si="52"/>
        <v>190</v>
      </c>
      <c r="S161" s="1">
        <f t="shared" si="61"/>
        <v>211</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211</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4">
        <f t="shared" si="47"/>
        <v>25</v>
      </c>
      <c r="B162" s="64">
        <f t="shared" si="48"/>
        <v>0</v>
      </c>
      <c r="C162" s="57">
        <f t="shared" si="60"/>
        <v>210</v>
      </c>
      <c r="F162" s="59">
        <f>IF(C162&lt;C$6,0,VLOOKUP(C162,index!$A:$M,4,0))</f>
        <v>190</v>
      </c>
      <c r="G162" s="57" t="str">
        <f t="shared" si="49"/>
        <v/>
      </c>
      <c r="H162" s="58" t="str">
        <f>IF(G162="I",$K162,IF(G162="II",$K162-SUM(H$8:H161),IF(G162="III",$K162-SUM(H$8:H161),IF(G162="IV",$K162-SUM(H$8:H161),IF(G162="V",1-SUM(H$8:H161)," ")))))</f>
        <v xml:space="preserve"> </v>
      </c>
      <c r="I162" s="66" t="str">
        <f t="shared" si="50"/>
        <v>C</v>
      </c>
      <c r="J162" s="61">
        <f>IF(I162="A",$K162,IF(I162="B",$K162-SUM(J$8:J161),IF(I162="C",$K162-SUM(J$8:J161),IF(I162="D",$K162-SUM(J$8:J161),IF(I162="E",1-SUM(J$8:J161)," ")))))</f>
        <v>0</v>
      </c>
      <c r="K162" s="58">
        <f>IF(C$4=0,0,(SUM(D$8:D162)/C$4))</f>
        <v>0</v>
      </c>
      <c r="L162" s="62" t="str">
        <f t="shared" si="46"/>
        <v xml:space="preserve"> </v>
      </c>
      <c r="M162" s="58" t="str">
        <f>IF(U162=2,K162,IF(W162=2,K162-SUM(M$8:M161),IF(X162=2,K162-SUM(M$8:M161),IF(X161=2,1-SUM(M$8:M161)," "))))</f>
        <v xml:space="preserve"> </v>
      </c>
      <c r="N162" s="58" t="str">
        <f t="shared" si="51"/>
        <v xml:space="preserve"> </v>
      </c>
      <c r="P162" s="58" t="str">
        <f>IF(O162="Plus",$K162,IF(O162="Basis",$K162-SUM(P$8:P161),IF(O162="Breedte",$K162-SUM(P$8:P161),IF(O161="Breedte",1-SUM(P$8:P161)," "))))</f>
        <v xml:space="preserve"> </v>
      </c>
      <c r="Q162" s="56" t="str">
        <f t="shared" si="66"/>
        <v/>
      </c>
      <c r="R162" s="196">
        <f t="shared" si="52"/>
        <v>190</v>
      </c>
      <c r="S162" s="1">
        <f t="shared" si="61"/>
        <v>210</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210</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4">
        <f t="shared" si="47"/>
        <v>0</v>
      </c>
      <c r="B163" s="64">
        <f t="shared" si="48"/>
        <v>0</v>
      </c>
      <c r="C163" s="57">
        <f t="shared" si="60"/>
        <v>209</v>
      </c>
      <c r="F163" s="59">
        <f>IF(C163&lt;C$6,0,VLOOKUP(C163,index!$A:$M,4,0))</f>
        <v>189</v>
      </c>
      <c r="G163" s="57" t="str">
        <f t="shared" si="49"/>
        <v/>
      </c>
      <c r="H163" s="58" t="str">
        <f>IF(G163="I",$K163,IF(G163="II",$K163-SUM(H$8:H162),IF(G163="III",$K163-SUM(H$8:H162),IF(G163="IV",$K163-SUM(H$8:H162),IF(G163="V",1-SUM(H$8:H162)," ")))))</f>
        <v xml:space="preserve"> </v>
      </c>
      <c r="I163" s="66" t="str">
        <f t="shared" si="50"/>
        <v/>
      </c>
      <c r="J163" s="61" t="str">
        <f>IF(I163="A",$K163,IF(I163="B",$K163-SUM(J$8:J162),IF(I163="C",$K163-SUM(J$8:J162),IF(I163="D",$K163-SUM(J$8:J162),IF(I163="E",1-SUM(J$8:J162)," ")))))</f>
        <v xml:space="preserve"> </v>
      </c>
      <c r="K163" s="58">
        <f>IF(C$4=0,0,(SUM(D$8:D163)/C$4))</f>
        <v>0</v>
      </c>
      <c r="L163" s="62" t="str">
        <f t="shared" si="46"/>
        <v xml:space="preserve"> </v>
      </c>
      <c r="M163" s="58" t="str">
        <f>IF(U163=2,K163,IF(W163=2,K163-SUM(M$8:M162),IF(X163=2,K163-SUM(M$8:M162),IF(X162=2,1-SUM(M$8:M162)," "))))</f>
        <v xml:space="preserve"> </v>
      </c>
      <c r="N163" s="58" t="str">
        <f t="shared" si="51"/>
        <v xml:space="preserve"> </v>
      </c>
      <c r="P163" s="58" t="str">
        <f>IF(O163="Plus",$K163,IF(O163="Basis",$K163-SUM(P$8:P162),IF(O163="Breedte",$K163-SUM(P$8:P162),IF(O162="Breedte",1-SUM(P$8:P162)," "))))</f>
        <v xml:space="preserve"> </v>
      </c>
      <c r="Q163" s="56" t="str">
        <f t="shared" si="66"/>
        <v/>
      </c>
      <c r="R163" s="196">
        <f t="shared" si="52"/>
        <v>189</v>
      </c>
      <c r="S163" s="1">
        <f t="shared" si="61"/>
        <v>209</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209</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4">
        <f t="shared" si="47"/>
        <v>0</v>
      </c>
      <c r="B164" s="64">
        <f t="shared" si="48"/>
        <v>0</v>
      </c>
      <c r="C164" s="57">
        <f t="shared" si="60"/>
        <v>208</v>
      </c>
      <c r="F164" s="59">
        <f>IF(C164&lt;C$6,0,VLOOKUP(C164,index!$A:$M,4,0))</f>
        <v>189</v>
      </c>
      <c r="G164" s="57" t="str">
        <f t="shared" si="49"/>
        <v/>
      </c>
      <c r="H164" s="58" t="str">
        <f>IF(G164="I",$K164,IF(G164="II",$K164-SUM(H$8:H163),IF(G164="III",$K164-SUM(H$8:H163),IF(G164="IV",$K164-SUM(H$8:H163),IF(G164="V",1-SUM(H$8:H163)," ")))))</f>
        <v xml:space="preserve"> </v>
      </c>
      <c r="I164" s="66" t="str">
        <f t="shared" si="50"/>
        <v/>
      </c>
      <c r="J164" s="61" t="str">
        <f>IF(I164="A",$K164,IF(I164="B",$K164-SUM(J$8:J163),IF(I164="C",$K164-SUM(J$8:J163),IF(I164="D",$K164-SUM(J$8:J163),IF(I164="E",1-SUM(J$8:J163)," ")))))</f>
        <v xml:space="preserve"> </v>
      </c>
      <c r="K164" s="58">
        <f>IF(C$4=0,0,(SUM(D$8:D164)/C$4))</f>
        <v>0</v>
      </c>
      <c r="L164" s="62" t="str">
        <f t="shared" si="46"/>
        <v xml:space="preserve"> </v>
      </c>
      <c r="M164" s="58" t="str">
        <f>IF(U164=2,K164,IF(W164=2,K164-SUM(M$8:M163),IF(X164=2,K164-SUM(M$8:M163),IF(X163=2,1-SUM(M$8:M163)," "))))</f>
        <v xml:space="preserve"> </v>
      </c>
      <c r="N164" s="58" t="str">
        <f t="shared" si="51"/>
        <v xml:space="preserve"> </v>
      </c>
      <c r="P164" s="58" t="str">
        <f>IF(O164="Plus",$K164,IF(O164="Basis",$K164-SUM(P$8:P163),IF(O164="Breedte",$K164-SUM(P$8:P163),IF(O163="Breedte",1-SUM(P$8:P163)," "))))</f>
        <v xml:space="preserve"> </v>
      </c>
      <c r="Q164" s="56" t="str">
        <f t="shared" si="66"/>
        <v/>
      </c>
      <c r="R164" s="196">
        <f t="shared" si="52"/>
        <v>189</v>
      </c>
      <c r="S164" s="1">
        <f t="shared" si="61"/>
        <v>208</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208</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4">
        <f t="shared" si="47"/>
        <v>0</v>
      </c>
      <c r="B165" s="64">
        <f t="shared" si="48"/>
        <v>0</v>
      </c>
      <c r="C165" s="57">
        <f t="shared" si="60"/>
        <v>207</v>
      </c>
      <c r="F165" s="59">
        <f>IF(C165&lt;C$6,0,VLOOKUP(C165,index!$A:$M,4,0))</f>
        <v>189</v>
      </c>
      <c r="G165" s="57" t="str">
        <f t="shared" si="49"/>
        <v/>
      </c>
      <c r="H165" s="58" t="str">
        <f>IF(G165="I",$K165,IF(G165="II",$K165-SUM(H$8:H164),IF(G165="III",$K165-SUM(H$8:H164),IF(G165="IV",$K165-SUM(H$8:H164),IF(G165="V",1-SUM(H$8:H164)," ")))))</f>
        <v xml:space="preserve"> </v>
      </c>
      <c r="I165" s="66" t="str">
        <f t="shared" si="50"/>
        <v/>
      </c>
      <c r="J165" s="61" t="str">
        <f>IF(I165="A",$K165,IF(I165="B",$K165-SUM(J$8:J164),IF(I165="C",$K165-SUM(J$8:J164),IF(I165="D",$K165-SUM(J$8:J164),IF(I165="E",1-SUM(J$8:J164)," ")))))</f>
        <v xml:space="preserve"> </v>
      </c>
      <c r="K165" s="58">
        <f>IF(C$4=0,0,(SUM(D$8:D165)/C$4))</f>
        <v>0</v>
      </c>
      <c r="L165" s="62" t="str">
        <f t="shared" si="46"/>
        <v xml:space="preserve"> </v>
      </c>
      <c r="M165" s="58" t="str">
        <f>IF(U165=2,K165,IF(W165=2,K165-SUM(M$8:M164),IF(X165=2,K165-SUM(M$8:M164),IF(X164=2,1-SUM(M$8:M164)," "))))</f>
        <v xml:space="preserve"> </v>
      </c>
      <c r="N165" s="58" t="str">
        <f t="shared" si="51"/>
        <v xml:space="preserve"> </v>
      </c>
      <c r="P165" s="58" t="str">
        <f>IF(O165="Plus",$K165,IF(O165="Basis",$K165-SUM(P$8:P164),IF(O165="Breedte",$K165-SUM(P$8:P164),IF(O164="Breedte",1-SUM(P$8:P164)," "))))</f>
        <v xml:space="preserve"> </v>
      </c>
      <c r="Q165" s="56" t="str">
        <f t="shared" si="66"/>
        <v/>
      </c>
      <c r="R165" s="196">
        <f t="shared" si="52"/>
        <v>189</v>
      </c>
      <c r="S165" s="1">
        <f t="shared" si="61"/>
        <v>207</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207</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4">
        <f t="shared" si="47"/>
        <v>0</v>
      </c>
      <c r="B166" s="64">
        <f t="shared" si="48"/>
        <v>0</v>
      </c>
      <c r="C166" s="57">
        <f t="shared" si="60"/>
        <v>206</v>
      </c>
      <c r="F166" s="59">
        <f>IF(C166&lt;C$6,0,VLOOKUP(C166,index!$A:$M,4,0))</f>
        <v>188</v>
      </c>
      <c r="G166" s="57" t="str">
        <f t="shared" si="49"/>
        <v/>
      </c>
      <c r="H166" s="58" t="str">
        <f>IF(G166="I",$K166,IF(G166="II",$K166-SUM(H$8:H165),IF(G166="III",$K166-SUM(H$8:H165),IF(G166="IV",$K166-SUM(H$8:H165),IF(G166="V",1-SUM(H$8:H165)," ")))))</f>
        <v xml:space="preserve"> </v>
      </c>
      <c r="I166" s="66" t="str">
        <f t="shared" si="50"/>
        <v/>
      </c>
      <c r="J166" s="61" t="str">
        <f>IF(I166="A",$K166,IF(I166="B",$K166-SUM(J$8:J165),IF(I166="C",$K166-SUM(J$8:J165),IF(I166="D",$K166-SUM(J$8:J165),IF(I166="E",1-SUM(J$8:J165)," ")))))</f>
        <v xml:space="preserve"> </v>
      </c>
      <c r="K166" s="58">
        <f>IF(C$4=0,0,(SUM(D$8:D166)/C$4))</f>
        <v>0</v>
      </c>
      <c r="L166" s="62" t="str">
        <f t="shared" si="46"/>
        <v xml:space="preserve"> </v>
      </c>
      <c r="M166" s="58" t="str">
        <f>IF(U166=2,K166,IF(W166=2,K166-SUM(M$8:M165),IF(X166=2,K166-SUM(M$8:M165),IF(X165=2,1-SUM(M$8:M165)," "))))</f>
        <v xml:space="preserve"> </v>
      </c>
      <c r="N166" s="58" t="str">
        <f t="shared" si="51"/>
        <v xml:space="preserve"> </v>
      </c>
      <c r="P166" s="58" t="str">
        <f>IF(O166="Plus",$K166,IF(O166="Basis",$K166-SUM(P$8:P165),IF(O166="Breedte",$K166-SUM(P$8:P165),IF(O165="Breedte",1-SUM(P$8:P165)," "))))</f>
        <v xml:space="preserve"> </v>
      </c>
      <c r="Q166" s="56" t="str">
        <f t="shared" si="66"/>
        <v/>
      </c>
      <c r="R166" s="196">
        <f t="shared" si="52"/>
        <v>188</v>
      </c>
      <c r="S166" s="1">
        <f t="shared" si="61"/>
        <v>206</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206</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4">
        <f t="shared" si="47"/>
        <v>0</v>
      </c>
      <c r="B167" s="64">
        <f t="shared" si="48"/>
        <v>0</v>
      </c>
      <c r="C167" s="57">
        <f t="shared" si="60"/>
        <v>205</v>
      </c>
      <c r="F167" s="59">
        <f>IF(C167&lt;C$6,0,VLOOKUP(C167,index!$A:$M,4,0))</f>
        <v>188</v>
      </c>
      <c r="G167" s="57" t="str">
        <f t="shared" si="49"/>
        <v/>
      </c>
      <c r="H167" s="58" t="str">
        <f>IF(G167="I",$K167,IF(G167="II",$K167-SUM(H$8:H166),IF(G167="III",$K167-SUM(H$8:H166),IF(G167="IV",$K167-SUM(H$8:H166),IF(G167="V",1-SUM(H$8:H166)," ")))))</f>
        <v xml:space="preserve"> </v>
      </c>
      <c r="I167" s="66" t="str">
        <f t="shared" si="50"/>
        <v/>
      </c>
      <c r="J167" s="61" t="str">
        <f>IF(I167="A",$K167,IF(I167="B",$K167-SUM(J$8:J166),IF(I167="C",$K167-SUM(J$8:J166),IF(I167="D",$K167-SUM(J$8:J166),IF(I167="E",1-SUM(J$8:J166)," ")))))</f>
        <v xml:space="preserve"> </v>
      </c>
      <c r="K167" s="58">
        <f>IF(C$4=0,0,(SUM(D$8:D167)/C$4))</f>
        <v>0</v>
      </c>
      <c r="L167" s="62" t="str">
        <f t="shared" si="46"/>
        <v xml:space="preserve"> </v>
      </c>
      <c r="M167" s="58" t="str">
        <f>IF(U167=2,K167,IF(W167=2,K167-SUM(M$8:M166),IF(X167=2,K167-SUM(M$8:M166),IF(X166=2,1-SUM(M$8:M166)," "))))</f>
        <v xml:space="preserve"> </v>
      </c>
      <c r="N167" s="58" t="str">
        <f t="shared" si="51"/>
        <v xml:space="preserve"> </v>
      </c>
      <c r="P167" s="58" t="str">
        <f>IF(O167="Plus",$K167,IF(O167="Basis",$K167-SUM(P$8:P166),IF(O167="Breedte",$K167-SUM(P$8:P166),IF(O166="Breedte",1-SUM(P$8:P166)," "))))</f>
        <v xml:space="preserve"> </v>
      </c>
      <c r="Q167" s="56" t="str">
        <f t="shared" si="66"/>
        <v/>
      </c>
      <c r="R167" s="196">
        <f t="shared" si="52"/>
        <v>188</v>
      </c>
      <c r="S167" s="1">
        <f t="shared" si="61"/>
        <v>205</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205</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4">
        <f t="shared" si="47"/>
        <v>0</v>
      </c>
      <c r="B168" s="64">
        <f t="shared" si="48"/>
        <v>0</v>
      </c>
      <c r="C168" s="57">
        <f t="shared" si="60"/>
        <v>204</v>
      </c>
      <c r="F168" s="59">
        <f>IF(C168&lt;C$6,0,VLOOKUP(C168,index!$A:$M,4,0))</f>
        <v>188</v>
      </c>
      <c r="G168" s="57" t="str">
        <f t="shared" si="49"/>
        <v/>
      </c>
      <c r="H168" s="58" t="str">
        <f>IF(G168="I",$K168,IF(G168="II",$K168-SUM(H$8:H167),IF(G168="III",$K168-SUM(H$8:H167),IF(G168="IV",$K168-SUM(H$8:H167),IF(G168="V",1-SUM(H$8:H167)," ")))))</f>
        <v xml:space="preserve"> </v>
      </c>
      <c r="I168" s="66" t="str">
        <f t="shared" si="50"/>
        <v/>
      </c>
      <c r="J168" s="61" t="str">
        <f>IF(I168="A",$K168,IF(I168="B",$K168-SUM(J$8:J167),IF(I168="C",$K168-SUM(J$8:J167),IF(I168="D",$K168-SUM(J$8:J167),IF(I168="E",1-SUM(J$8:J167)," ")))))</f>
        <v xml:space="preserve"> </v>
      </c>
      <c r="K168" s="58">
        <f>IF(C$4=0,0,(SUM(D$8:D168)/C$4))</f>
        <v>0</v>
      </c>
      <c r="L168" s="62" t="str">
        <f t="shared" si="46"/>
        <v xml:space="preserve"> </v>
      </c>
      <c r="M168" s="58" t="str">
        <f>IF(U168=2,K168,IF(W168=2,K168-SUM(M$8:M167),IF(X168=2,K168-SUM(M$8:M167),IF(X167=2,1-SUM(M$8:M167)," "))))</f>
        <v xml:space="preserve"> </v>
      </c>
      <c r="N168" s="58" t="str">
        <f t="shared" si="51"/>
        <v xml:space="preserve"> </v>
      </c>
      <c r="P168" s="58" t="str">
        <f>IF(O168="Plus",$K168,IF(O168="Basis",$K168-SUM(P$8:P167),IF(O168="Breedte",$K168-SUM(P$8:P167),IF(O167="Breedte",1-SUM(P$8:P167)," "))))</f>
        <v xml:space="preserve"> </v>
      </c>
      <c r="Q168" s="56" t="str">
        <f t="shared" si="66"/>
        <v/>
      </c>
      <c r="R168" s="196">
        <f t="shared" si="52"/>
        <v>188</v>
      </c>
      <c r="S168" s="1">
        <f t="shared" si="61"/>
        <v>204</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204</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4">
        <f t="shared" si="47"/>
        <v>0</v>
      </c>
      <c r="B169" s="64">
        <f t="shared" si="48"/>
        <v>0</v>
      </c>
      <c r="C169" s="57">
        <f t="shared" si="60"/>
        <v>203</v>
      </c>
      <c r="F169" s="59">
        <f>IF(C169&lt;C$6,0,VLOOKUP(C169,index!$A:$M,4,0))</f>
        <v>187</v>
      </c>
      <c r="G169" s="57" t="str">
        <f t="shared" si="49"/>
        <v/>
      </c>
      <c r="H169" s="58" t="str">
        <f>IF(G169="I",$K169,IF(G169="II",$K169-SUM(H$8:H168),IF(G169="III",$K169-SUM(H$8:H168),IF(G169="IV",$K169-SUM(H$8:H168),IF(G169="V",1-SUM(H$8:H168)," ")))))</f>
        <v xml:space="preserve"> </v>
      </c>
      <c r="I169" s="66" t="str">
        <f t="shared" si="50"/>
        <v/>
      </c>
      <c r="J169" s="61" t="str">
        <f>IF(I169="A",$K169,IF(I169="B",$K169-SUM(J$8:J168),IF(I169="C",$K169-SUM(J$8:J168),IF(I169="D",$K169-SUM(J$8:J168),IF(I169="E",1-SUM(J$8:J168)," ")))))</f>
        <v xml:space="preserve"> </v>
      </c>
      <c r="K169" s="58">
        <f>IF(C$4=0,0,(SUM(D$8:D169)/C$4))</f>
        <v>0</v>
      </c>
      <c r="L169" s="62" t="str">
        <f t="shared" si="46"/>
        <v xml:space="preserve"> </v>
      </c>
      <c r="M169" s="58" t="str">
        <f>IF(U169=2,K169,IF(W169=2,K169-SUM(M$8:M168),IF(X169=2,K169-SUM(M$8:M168),IF(X168=2,1-SUM(M$8:M168)," "))))</f>
        <v xml:space="preserve"> </v>
      </c>
      <c r="N169" s="58" t="str">
        <f t="shared" si="51"/>
        <v xml:space="preserve"> </v>
      </c>
      <c r="P169" s="58" t="str">
        <f>IF(O169="Plus",$K169,IF(O169="Basis",$K169-SUM(P$8:P168),IF(O169="Breedte",$K169-SUM(P$8:P168),IF(O168="Breedte",1-SUM(P$8:P168)," "))))</f>
        <v xml:space="preserve"> </v>
      </c>
      <c r="Q169" s="56" t="str">
        <f t="shared" si="66"/>
        <v/>
      </c>
      <c r="R169" s="196">
        <f t="shared" si="52"/>
        <v>187</v>
      </c>
      <c r="S169" s="1">
        <f t="shared" si="61"/>
        <v>203</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203</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4">
        <f t="shared" si="47"/>
        <v>0</v>
      </c>
      <c r="B170" s="64">
        <f t="shared" si="48"/>
        <v>20</v>
      </c>
      <c r="C170" s="57">
        <f t="shared" si="60"/>
        <v>202</v>
      </c>
      <c r="F170" s="59">
        <f>IF(C170&lt;C$6,0,VLOOKUP(C170,index!$A:$M,4,0))</f>
        <v>187</v>
      </c>
      <c r="G170" s="57" t="str">
        <f t="shared" si="49"/>
        <v>IV</v>
      </c>
      <c r="H170" s="58">
        <f>IF(G170="I",$K170,IF(G170="II",$K170-SUM(H$8:H169),IF(G170="III",$K170-SUM(H$8:H169),IF(G170="IV",$K170-SUM(H$8:H169),IF(G170="V",1-SUM(H$8:H169)," ")))))</f>
        <v>0</v>
      </c>
      <c r="I170" s="66" t="str">
        <f t="shared" si="50"/>
        <v/>
      </c>
      <c r="J170" s="61" t="str">
        <f>IF(I170="A",$K170,IF(I170="B",$K170-SUM(J$8:J169),IF(I170="C",$K170-SUM(J$8:J169),IF(I170="D",$K170-SUM(J$8:J169),IF(I170="E",1-SUM(J$8:J169)," ")))))</f>
        <v xml:space="preserve"> </v>
      </c>
      <c r="K170" s="58">
        <f>IF(C$4=0,0,(SUM(D$8:D170)/C$4))</f>
        <v>0</v>
      </c>
      <c r="L170" s="62" t="str">
        <f t="shared" si="46"/>
        <v xml:space="preserve"> </v>
      </c>
      <c r="M170" s="58" t="str">
        <f>IF(U170=2,K170,IF(W170=2,K170-SUM(M$8:M169),IF(X170=2,K170-SUM(M$8:M169),IF(X169=2,1-SUM(M$8:M169)," "))))</f>
        <v xml:space="preserve"> </v>
      </c>
      <c r="N170" s="58" t="str">
        <f t="shared" si="51"/>
        <v xml:space="preserve"> </v>
      </c>
      <c r="P170" s="58" t="str">
        <f>IF(O170="Plus",$K170,IF(O170="Basis",$K170-SUM(P$8:P169),IF(O170="Breedte",$K170-SUM(P$8:P169),IF(O169="Breedte",1-SUM(P$8:P169)," "))))</f>
        <v xml:space="preserve"> </v>
      </c>
      <c r="Q170" s="56" t="str">
        <f t="shared" si="66"/>
        <v/>
      </c>
      <c r="R170" s="196">
        <f t="shared" si="52"/>
        <v>187</v>
      </c>
      <c r="S170" s="1">
        <f t="shared" si="61"/>
        <v>202</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202</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4">
        <f t="shared" si="47"/>
        <v>0</v>
      </c>
      <c r="B171" s="64">
        <f t="shared" si="48"/>
        <v>0</v>
      </c>
      <c r="C171" s="57">
        <f t="shared" si="60"/>
        <v>201</v>
      </c>
      <c r="F171" s="59">
        <f>IF(C171&lt;C$6,0,VLOOKUP(C171,index!$A:$M,4,0))</f>
        <v>186</v>
      </c>
      <c r="G171" s="57" t="str">
        <f t="shared" si="49"/>
        <v/>
      </c>
      <c r="H171" s="58" t="str">
        <f>IF(G171="I",$K171,IF(G171="II",$K171-SUM(H$8:H170),IF(G171="III",$K171-SUM(H$8:H170),IF(G171="IV",$K171-SUM(H$8:H170),IF(G171="V",1-SUM(H$8:H170)," ")))))</f>
        <v xml:space="preserve"> </v>
      </c>
      <c r="I171" s="66" t="str">
        <f t="shared" si="50"/>
        <v/>
      </c>
      <c r="J171" s="61" t="str">
        <f>IF(I171="A",$K171,IF(I171="B",$K171-SUM(J$8:J170),IF(I171="C",$K171-SUM(J$8:J170),IF(I171="D",$K171-SUM(J$8:J170),IF(I171="E",1-SUM(J$8:J170)," ")))))</f>
        <v xml:space="preserve"> </v>
      </c>
      <c r="K171" s="58">
        <f>IF(C$4=0,0,(SUM(D$8:D171)/C$4))</f>
        <v>0</v>
      </c>
      <c r="L171" s="62" t="str">
        <f t="shared" si="46"/>
        <v xml:space="preserve"> </v>
      </c>
      <c r="M171" s="58" t="str">
        <f>IF(U171=2,K171,IF(W171=2,K171-SUM(M$8:M170),IF(X171=2,K171-SUM(M$8:M170),IF(X170=2,1-SUM(M$8:M170)," "))))</f>
        <v xml:space="preserve"> </v>
      </c>
      <c r="N171" s="58" t="str">
        <f t="shared" si="51"/>
        <v xml:space="preserve"> </v>
      </c>
      <c r="P171" s="58" t="str">
        <f>IF(O171="Plus",$K171,IF(O171="Basis",$K171-SUM(P$8:P170),IF(O171="Breedte",$K171-SUM(P$8:P170),IF(O170="Breedte",1-SUM(P$8:P170)," "))))</f>
        <v xml:space="preserve"> </v>
      </c>
      <c r="Q171" s="56" t="str">
        <f t="shared" si="66"/>
        <v/>
      </c>
      <c r="R171" s="196">
        <f t="shared" si="52"/>
        <v>186</v>
      </c>
      <c r="S171" s="1">
        <f t="shared" si="61"/>
        <v>201</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201</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4">
        <f t="shared" si="47"/>
        <v>0</v>
      </c>
      <c r="B172" s="64">
        <f t="shared" si="48"/>
        <v>0</v>
      </c>
      <c r="C172" s="57">
        <f t="shared" si="60"/>
        <v>200</v>
      </c>
      <c r="F172" s="59">
        <f>IF(C172&lt;C$6,0,VLOOKUP(C172,index!$A:$M,4,0))</f>
        <v>186</v>
      </c>
      <c r="G172" s="57" t="str">
        <f t="shared" si="49"/>
        <v/>
      </c>
      <c r="H172" s="58" t="str">
        <f>IF(G172="I",$K172,IF(G172="II",$K172-SUM(H$8:H171),IF(G172="III",$K172-SUM(H$8:H171),IF(G172="IV",$K172-SUM(H$8:H171),IF(G172="V",1-SUM(H$8:H171)," ")))))</f>
        <v xml:space="preserve"> </v>
      </c>
      <c r="I172" s="66" t="str">
        <f t="shared" si="50"/>
        <v/>
      </c>
      <c r="J172" s="61" t="str">
        <f>IF(I172="A",$K172,IF(I172="B",$K172-SUM(J$8:J171),IF(I172="C",$K172-SUM(J$8:J171),IF(I172="D",$K172-SUM(J$8:J171),IF(I172="E",1-SUM(J$8:J171)," ")))))</f>
        <v xml:space="preserve"> </v>
      </c>
      <c r="K172" s="58">
        <f>IF(C$4=0,0,(SUM(D$8:D172)/C$4))</f>
        <v>0</v>
      </c>
      <c r="L172" s="62" t="str">
        <f t="shared" si="46"/>
        <v xml:space="preserve"> </v>
      </c>
      <c r="M172" s="58" t="str">
        <f>IF(U172=2,K172,IF(W172=2,K172-SUM(M$8:M171),IF(X172=2,K172-SUM(M$8:M171),IF(X171=2,1-SUM(M$8:M171)," "))))</f>
        <v xml:space="preserve"> </v>
      </c>
      <c r="N172" s="58" t="str">
        <f t="shared" si="51"/>
        <v xml:space="preserve"> </v>
      </c>
      <c r="P172" s="58" t="str">
        <f>IF(O172="Plus",$K172,IF(O172="Basis",$K172-SUM(P$8:P171),IF(O172="Breedte",$K172-SUM(P$8:P171),IF(O171="Breedte",1-SUM(P$8:P171)," "))))</f>
        <v xml:space="preserve"> </v>
      </c>
      <c r="Q172" s="56" t="str">
        <f t="shared" si="66"/>
        <v/>
      </c>
      <c r="R172" s="196">
        <f t="shared" si="52"/>
        <v>186</v>
      </c>
      <c r="S172" s="1">
        <f t="shared" si="61"/>
        <v>200</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200</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4">
        <f t="shared" si="47"/>
        <v>0</v>
      </c>
      <c r="B173" s="64">
        <f t="shared" si="48"/>
        <v>0</v>
      </c>
      <c r="C173" s="57">
        <f t="shared" si="60"/>
        <v>199</v>
      </c>
      <c r="F173" s="59">
        <f>IF(C173&lt;C$6,0,VLOOKUP(C173,index!$A:$M,4,0))</f>
        <v>186</v>
      </c>
      <c r="G173" s="57" t="str">
        <f t="shared" si="49"/>
        <v/>
      </c>
      <c r="H173" s="58" t="str">
        <f>IF(G173="I",$K173,IF(G173="II",$K173-SUM(H$8:H172),IF(G173="III",$K173-SUM(H$8:H172),IF(G173="IV",$K173-SUM(H$8:H172),IF(G173="V",1-SUM(H$8:H172)," ")))))</f>
        <v xml:space="preserve"> </v>
      </c>
      <c r="I173" s="66" t="str">
        <f t="shared" si="50"/>
        <v/>
      </c>
      <c r="J173" s="61" t="str">
        <f>IF(I173="A",$K173,IF(I173="B",$K173-SUM(J$8:J172),IF(I173="C",$K173-SUM(J$8:J172),IF(I173="D",$K173-SUM(J$8:J172),IF(I173="E",1-SUM(J$8:J172)," ")))))</f>
        <v xml:space="preserve"> </v>
      </c>
      <c r="K173" s="58">
        <f>IF(C$4=0,0,(SUM(D$8:D173)/C$4))</f>
        <v>0</v>
      </c>
      <c r="L173" s="62" t="str">
        <f t="shared" si="46"/>
        <v xml:space="preserve"> </v>
      </c>
      <c r="M173" s="58" t="str">
        <f>IF(U173=2,K173,IF(W173=2,K173-SUM(M$8:M172),IF(X173=2,K173-SUM(M$8:M172),IF(X172=2,1-SUM(M$8:M172)," "))))</f>
        <v xml:space="preserve"> </v>
      </c>
      <c r="N173" s="58" t="str">
        <f t="shared" si="51"/>
        <v xml:space="preserve"> </v>
      </c>
      <c r="P173" s="58" t="str">
        <f>IF(O173="Plus",$K173,IF(O173="Basis",$K173-SUM(P$8:P172),IF(O173="Breedte",$K173-SUM(P$8:P172),IF(O172="Breedte",1-SUM(P$8:P172)," "))))</f>
        <v xml:space="preserve"> </v>
      </c>
      <c r="Q173" s="56" t="str">
        <f t="shared" si="66"/>
        <v/>
      </c>
      <c r="R173" s="196">
        <f t="shared" si="52"/>
        <v>186</v>
      </c>
      <c r="S173" s="1">
        <f t="shared" si="61"/>
        <v>199</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199</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4">
        <f t="shared" si="47"/>
        <v>0</v>
      </c>
      <c r="B174" s="64">
        <f t="shared" si="48"/>
        <v>0</v>
      </c>
      <c r="C174" s="57">
        <f t="shared" si="60"/>
        <v>198</v>
      </c>
      <c r="F174" s="59">
        <f>IF(C174&lt;C$6,0,VLOOKUP(C174,index!$A:$M,4,0))</f>
        <v>185</v>
      </c>
      <c r="G174" s="57" t="str">
        <f t="shared" si="49"/>
        <v/>
      </c>
      <c r="H174" s="58" t="str">
        <f>IF(G174="I",$K174,IF(G174="II",$K174-SUM(H$8:H173),IF(G174="III",$K174-SUM(H$8:H173),IF(G174="IV",$K174-SUM(H$8:H173),IF(G174="V",1-SUM(H$8:H173)," ")))))</f>
        <v xml:space="preserve"> </v>
      </c>
      <c r="I174" s="66" t="str">
        <f t="shared" si="50"/>
        <v/>
      </c>
      <c r="J174" s="61" t="str">
        <f>IF(I174="A",$K174,IF(I174="B",$K174-SUM(J$8:J173),IF(I174="C",$K174-SUM(J$8:J173),IF(I174="D",$K174-SUM(J$8:J173),IF(I174="E",1-SUM(J$8:J173)," ")))))</f>
        <v xml:space="preserve"> </v>
      </c>
      <c r="K174" s="58">
        <f>IF(C$4=0,0,(SUM(D$8:D174)/C$4))</f>
        <v>0</v>
      </c>
      <c r="L174" s="62" t="str">
        <f t="shared" si="46"/>
        <v xml:space="preserve"> </v>
      </c>
      <c r="M174" s="58" t="str">
        <f>IF(U174=2,K174,IF(W174=2,K174-SUM(M$8:M173),IF(X174=2,K174-SUM(M$8:M173),IF(X173=2,1-SUM(M$8:M173)," "))))</f>
        <v xml:space="preserve"> </v>
      </c>
      <c r="N174" s="58" t="str">
        <f t="shared" si="51"/>
        <v xml:space="preserve"> </v>
      </c>
      <c r="P174" s="58" t="str">
        <f>IF(O174="Plus",$K174,IF(O174="Basis",$K174-SUM(P$8:P173),IF(O174="Breedte",$K174-SUM(P$8:P173),IF(O173="Breedte",1-SUM(P$8:P173)," "))))</f>
        <v xml:space="preserve"> </v>
      </c>
      <c r="Q174" s="56" t="str">
        <f t="shared" si="66"/>
        <v/>
      </c>
      <c r="R174" s="196">
        <f t="shared" si="52"/>
        <v>185</v>
      </c>
      <c r="S174" s="1">
        <f t="shared" si="61"/>
        <v>198</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198</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4">
        <f t="shared" si="47"/>
        <v>0</v>
      </c>
      <c r="B175" s="64">
        <f t="shared" si="48"/>
        <v>0</v>
      </c>
      <c r="C175" s="57">
        <f t="shared" si="60"/>
        <v>197</v>
      </c>
      <c r="F175" s="59">
        <f>IF(C175&lt;C$6,0,VLOOKUP(C175,index!$A:$M,4,0))</f>
        <v>185</v>
      </c>
      <c r="G175" s="57" t="str">
        <f t="shared" si="49"/>
        <v/>
      </c>
      <c r="H175" s="58" t="str">
        <f>IF(G175="I",$K175,IF(G175="II",$K175-SUM(H$8:H174),IF(G175="III",$K175-SUM(H$8:H174),IF(G175="IV",$K175-SUM(H$8:H174),IF(G175="V",1-SUM(H$8:H174)," ")))))</f>
        <v xml:space="preserve"> </v>
      </c>
      <c r="I175" s="66" t="str">
        <f t="shared" si="50"/>
        <v/>
      </c>
      <c r="J175" s="61" t="str">
        <f>IF(I175="A",$K175,IF(I175="B",$K175-SUM(J$8:J174),IF(I175="C",$K175-SUM(J$8:J174),IF(I175="D",$K175-SUM(J$8:J174),IF(I175="E",1-SUM(J$8:J174)," ")))))</f>
        <v xml:space="preserve"> </v>
      </c>
      <c r="K175" s="58">
        <f>IF(C$4=0,0,(SUM(D$8:D175)/C$4))</f>
        <v>0</v>
      </c>
      <c r="L175" s="62" t="str">
        <f t="shared" si="46"/>
        <v xml:space="preserve"> </v>
      </c>
      <c r="M175" s="58" t="str">
        <f>IF(U175=2,K175,IF(W175=2,K175-SUM(M$8:M174),IF(X175=2,K175-SUM(M$8:M174),IF(X174=2,1-SUM(M$8:M174)," "))))</f>
        <v xml:space="preserve"> </v>
      </c>
      <c r="N175" s="58" t="str">
        <f t="shared" si="51"/>
        <v xml:space="preserve"> </v>
      </c>
      <c r="P175" s="58" t="str">
        <f>IF(O175="Plus",$K175,IF(O175="Basis",$K175-SUM(P$8:P174),IF(O175="Breedte",$K175-SUM(P$8:P174),IF(O174="Breedte",1-SUM(P$8:P174)," "))))</f>
        <v xml:space="preserve"> </v>
      </c>
      <c r="Q175" s="56" t="str">
        <f t="shared" si="66"/>
        <v/>
      </c>
      <c r="R175" s="196">
        <f t="shared" si="52"/>
        <v>185</v>
      </c>
      <c r="S175" s="1">
        <f t="shared" si="61"/>
        <v>197</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197</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4">
        <f t="shared" si="47"/>
        <v>0</v>
      </c>
      <c r="B176" s="64">
        <f t="shared" si="48"/>
        <v>0</v>
      </c>
      <c r="C176" s="57">
        <f t="shared" si="60"/>
        <v>196</v>
      </c>
      <c r="F176" s="59">
        <f>IF(C176&lt;C$6,0,VLOOKUP(C176,index!$A:$M,4,0))</f>
        <v>185</v>
      </c>
      <c r="G176" s="57" t="str">
        <f t="shared" si="49"/>
        <v/>
      </c>
      <c r="H176" s="58" t="str">
        <f>IF(G176="I",$K176,IF(G176="II",$K176-SUM(H$8:H175),IF(G176="III",$K176-SUM(H$8:H175),IF(G176="IV",$K176-SUM(H$8:H175),IF(G176="V",1-SUM(H$8:H175)," ")))))</f>
        <v xml:space="preserve"> </v>
      </c>
      <c r="I176" s="66" t="str">
        <f t="shared" si="50"/>
        <v/>
      </c>
      <c r="J176" s="61" t="str">
        <f>IF(I176="A",$K176,IF(I176="B",$K176-SUM(J$8:J175),IF(I176="C",$K176-SUM(J$8:J175),IF(I176="D",$K176-SUM(J$8:J175),IF(I176="E",1-SUM(J$8:J175)," ")))))</f>
        <v xml:space="preserve"> </v>
      </c>
      <c r="K176" s="58">
        <f>IF(C$4=0,0,(SUM(D$8:D176)/C$4))</f>
        <v>0</v>
      </c>
      <c r="L176" s="62" t="str">
        <f t="shared" si="46"/>
        <v xml:space="preserve"> </v>
      </c>
      <c r="M176" s="58" t="str">
        <f>IF(U176=2,K176,IF(W176=2,K176-SUM(M$8:M175),IF(X176=2,K176-SUM(M$8:M175),IF(X175=2,1-SUM(M$8:M175)," "))))</f>
        <v xml:space="preserve"> </v>
      </c>
      <c r="N176" s="58" t="str">
        <f t="shared" si="51"/>
        <v xml:space="preserve"> </v>
      </c>
      <c r="P176" s="58" t="str">
        <f>IF(O176="Plus",$K176,IF(O176="Basis",$K176-SUM(P$8:P175),IF(O176="Breedte",$K176-SUM(P$8:P175),IF(O175="Breedte",1-SUM(P$8:P175)," "))))</f>
        <v xml:space="preserve"> </v>
      </c>
      <c r="Q176" s="56" t="str">
        <f t="shared" si="66"/>
        <v/>
      </c>
      <c r="R176" s="196">
        <f t="shared" si="52"/>
        <v>185</v>
      </c>
      <c r="S176" s="1">
        <f t="shared" si="61"/>
        <v>196</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196</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4">
        <f t="shared" si="47"/>
        <v>0</v>
      </c>
      <c r="B177" s="64">
        <f t="shared" si="48"/>
        <v>0</v>
      </c>
      <c r="C177" s="57">
        <f t="shared" si="60"/>
        <v>195</v>
      </c>
      <c r="F177" s="59">
        <f>IF(C177&lt;C$6,0,VLOOKUP(C177,index!$A:$M,4,0))</f>
        <v>184</v>
      </c>
      <c r="G177" s="57" t="str">
        <f t="shared" si="49"/>
        <v/>
      </c>
      <c r="H177" s="58" t="str">
        <f>IF(G177="I",$K177,IF(G177="II",$K177-SUM(H$8:H176),IF(G177="III",$K177-SUM(H$8:H176),IF(G177="IV",$K177-SUM(H$8:H176),IF(G177="V",1-SUM(H$8:H176)," ")))))</f>
        <v xml:space="preserve"> </v>
      </c>
      <c r="I177" s="66" t="str">
        <f t="shared" si="50"/>
        <v/>
      </c>
      <c r="J177" s="61" t="str">
        <f>IF(I177="A",$K177,IF(I177="B",$K177-SUM(J$8:J176),IF(I177="C",$K177-SUM(J$8:J176),IF(I177="D",$K177-SUM(J$8:J176),IF(I177="E",1-SUM(J$8:J176)," ")))))</f>
        <v xml:space="preserve"> </v>
      </c>
      <c r="K177" s="58">
        <f>IF(C$4=0,0,(SUM(D$8:D177)/C$4))</f>
        <v>0</v>
      </c>
      <c r="L177" s="62" t="str">
        <f t="shared" si="46"/>
        <v xml:space="preserve"> </v>
      </c>
      <c r="M177" s="58" t="str">
        <f>IF(U177=2,K177,IF(W177=2,K177-SUM(M$8:M176),IF(X177=2,K177-SUM(M$8:M176),IF(X176=2,1-SUM(M$8:M176)," "))))</f>
        <v xml:space="preserve"> </v>
      </c>
      <c r="N177" s="58" t="str">
        <f t="shared" si="51"/>
        <v xml:space="preserve"> </v>
      </c>
      <c r="P177" s="58" t="str">
        <f>IF(O177="Plus",$K177,IF(O177="Basis",$K177-SUM(P$8:P176),IF(O177="Breedte",$K177-SUM(P$8:P176),IF(O176="Breedte",1-SUM(P$8:P176)," "))))</f>
        <v xml:space="preserve"> </v>
      </c>
      <c r="Q177" s="56" t="str">
        <f t="shared" si="66"/>
        <v/>
      </c>
      <c r="R177" s="196">
        <f t="shared" si="52"/>
        <v>184</v>
      </c>
      <c r="S177" s="1">
        <f t="shared" si="61"/>
        <v>195</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195</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4">
        <f t="shared" si="47"/>
        <v>0</v>
      </c>
      <c r="B178" s="64">
        <f t="shared" si="48"/>
        <v>0</v>
      </c>
      <c r="C178" s="57">
        <f t="shared" si="60"/>
        <v>194</v>
      </c>
      <c r="F178" s="59">
        <f>IF(C178&lt;C$6,0,VLOOKUP(C178,index!$A:$M,4,0))</f>
        <v>184</v>
      </c>
      <c r="G178" s="57" t="str">
        <f t="shared" si="49"/>
        <v/>
      </c>
      <c r="H178" s="58" t="str">
        <f>IF(G178="I",$K178,IF(G178="II",$K178-SUM(H$8:H177),IF(G178="III",$K178-SUM(H$8:H177),IF(G178="IV",$K178-SUM(H$8:H177),IF(G178="V",1-SUM(H$8:H177)," ")))))</f>
        <v xml:space="preserve"> </v>
      </c>
      <c r="I178" s="66" t="str">
        <f t="shared" si="50"/>
        <v/>
      </c>
      <c r="J178" s="61" t="str">
        <f>IF(I178="A",$K178,IF(I178="B",$K178-SUM(J$8:J177),IF(I178="C",$K178-SUM(J$8:J177),IF(I178="D",$K178-SUM(J$8:J177),IF(I178="E",1-SUM(J$8:J177)," ")))))</f>
        <v xml:space="preserve"> </v>
      </c>
      <c r="K178" s="58">
        <f>IF(C$4=0,0,(SUM(D$8:D178)/C$4))</f>
        <v>0</v>
      </c>
      <c r="L178" s="62" t="str">
        <f t="shared" si="46"/>
        <v xml:space="preserve"> </v>
      </c>
      <c r="M178" s="58" t="str">
        <f>IF(U178=2,K178,IF(W178=2,K178-SUM(M$8:M177),IF(X178=2,K178-SUM(M$8:M177),IF(X177=2,1-SUM(M$8:M177)," "))))</f>
        <v xml:space="preserve"> </v>
      </c>
      <c r="N178" s="58" t="str">
        <f t="shared" si="51"/>
        <v xml:space="preserve"> </v>
      </c>
      <c r="P178" s="58" t="str">
        <f>IF(O178="Plus",$K178,IF(O178="Basis",$K178-SUM(P$8:P177),IF(O178="Breedte",$K178-SUM(P$8:P177),IF(O177="Breedte",1-SUM(P$8:P177)," "))))</f>
        <v xml:space="preserve"> </v>
      </c>
      <c r="Q178" s="56" t="str">
        <f t="shared" si="66"/>
        <v/>
      </c>
      <c r="R178" s="196">
        <f t="shared" si="52"/>
        <v>184</v>
      </c>
      <c r="S178" s="1">
        <f t="shared" si="61"/>
        <v>194</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194</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4">
        <f t="shared" si="47"/>
        <v>0</v>
      </c>
      <c r="B179" s="64">
        <f t="shared" si="48"/>
        <v>0</v>
      </c>
      <c r="C179" s="57">
        <f t="shared" si="60"/>
        <v>193</v>
      </c>
      <c r="F179" s="59">
        <f>IF(C179&lt;C$6,0,VLOOKUP(C179,index!$A:$M,4,0))</f>
        <v>183</v>
      </c>
      <c r="G179" s="57" t="str">
        <f t="shared" si="49"/>
        <v/>
      </c>
      <c r="H179" s="58" t="str">
        <f>IF(G179="I",$K179,IF(G179="II",$K179-SUM(H$8:H178),IF(G179="III",$K179-SUM(H$8:H178),IF(G179="IV",$K179-SUM(H$8:H178),IF(G179="V",1-SUM(H$8:H178)," ")))))</f>
        <v xml:space="preserve"> </v>
      </c>
      <c r="I179" s="66" t="str">
        <f t="shared" si="50"/>
        <v/>
      </c>
      <c r="J179" s="61" t="str">
        <f>IF(I179="A",$K179,IF(I179="B",$K179-SUM(J$8:J178),IF(I179="C",$K179-SUM(J$8:J178),IF(I179="D",$K179-SUM(J$8:J178),IF(I179="E",1-SUM(J$8:J178)," ")))))</f>
        <v xml:space="preserve"> </v>
      </c>
      <c r="K179" s="58">
        <f>IF(C$4=0,0,(SUM(D$8:D179)/C$4))</f>
        <v>0</v>
      </c>
      <c r="L179" s="62" t="str">
        <f t="shared" si="46"/>
        <v xml:space="preserve"> </v>
      </c>
      <c r="M179" s="58" t="str">
        <f>IF(U179=2,K179,IF(W179=2,K179-SUM(M$8:M178),IF(X179=2,K179-SUM(M$8:M178),IF(X178=2,1-SUM(M$8:M178)," "))))</f>
        <v xml:space="preserve"> </v>
      </c>
      <c r="N179" s="58" t="str">
        <f t="shared" si="51"/>
        <v xml:space="preserve"> </v>
      </c>
      <c r="P179" s="58" t="str">
        <f>IF(O179="Plus",$K179,IF(O179="Basis",$K179-SUM(P$8:P178),IF(O179="Breedte",$K179-SUM(P$8:P178),IF(O178="Breedte",1-SUM(P$8:P178)," "))))</f>
        <v xml:space="preserve"> </v>
      </c>
      <c r="Q179" s="56" t="str">
        <f t="shared" si="66"/>
        <v/>
      </c>
      <c r="R179" s="196">
        <f t="shared" si="52"/>
        <v>183</v>
      </c>
      <c r="S179" s="1">
        <f t="shared" si="61"/>
        <v>193</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193</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4">
        <f t="shared" si="47"/>
        <v>0</v>
      </c>
      <c r="B180" s="64">
        <f t="shared" si="48"/>
        <v>0</v>
      </c>
      <c r="C180" s="57">
        <f t="shared" si="60"/>
        <v>192</v>
      </c>
      <c r="F180" s="59">
        <f>IF(C180&lt;C$6,0,VLOOKUP(C180,index!$A:$M,4,0))</f>
        <v>183</v>
      </c>
      <c r="G180" s="57" t="str">
        <f t="shared" si="49"/>
        <v/>
      </c>
      <c r="H180" s="58" t="str">
        <f>IF(G180="I",$K180,IF(G180="II",$K180-SUM(H$8:H179),IF(G180="III",$K180-SUM(H$8:H179),IF(G180="IV",$K180-SUM(H$8:H179),IF(G180="V",1-SUM(H$8:H179)," ")))))</f>
        <v xml:space="preserve"> </v>
      </c>
      <c r="I180" s="66" t="str">
        <f t="shared" si="50"/>
        <v/>
      </c>
      <c r="J180" s="61" t="str">
        <f>IF(I180="A",$K180,IF(I180="B",$K180-SUM(J$8:J179),IF(I180="C",$K180-SUM(J$8:J179),IF(I180="D",$K180-SUM(J$8:J179),IF(I180="E",1-SUM(J$8:J179)," ")))))</f>
        <v xml:space="preserve"> </v>
      </c>
      <c r="K180" s="58">
        <f>IF(C$4=0,0,(SUM(D$8:D180)/C$4))</f>
        <v>0</v>
      </c>
      <c r="L180" s="62" t="str">
        <f t="shared" si="46"/>
        <v xml:space="preserve"> </v>
      </c>
      <c r="M180" s="58" t="str">
        <f>IF(U180=2,K180,IF(W180=2,K180-SUM(M$8:M179),IF(X180=2,K180-SUM(M$8:M179),IF(X179=2,1-SUM(M$8:M179)," "))))</f>
        <v xml:space="preserve"> </v>
      </c>
      <c r="N180" s="58" t="str">
        <f t="shared" si="51"/>
        <v xml:space="preserve"> </v>
      </c>
      <c r="P180" s="58" t="str">
        <f>IF(O180="Plus",$K180,IF(O180="Basis",$K180-SUM(P$8:P179),IF(O180="Breedte",$K180-SUM(P$8:P179),IF(O179="Breedte",1-SUM(P$8:P179)," "))))</f>
        <v xml:space="preserve"> </v>
      </c>
      <c r="Q180" s="56" t="str">
        <f t="shared" si="66"/>
        <v/>
      </c>
      <c r="R180" s="196">
        <f t="shared" si="52"/>
        <v>183</v>
      </c>
      <c r="S180" s="1">
        <f t="shared" si="61"/>
        <v>192</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192</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4">
        <f t="shared" si="47"/>
        <v>0</v>
      </c>
      <c r="B181" s="64">
        <f t="shared" si="48"/>
        <v>0</v>
      </c>
      <c r="C181" s="57">
        <f t="shared" si="60"/>
        <v>191</v>
      </c>
      <c r="F181" s="59">
        <f>IF(C181&lt;C$6,0,VLOOKUP(C181,index!$A:$M,4,0))</f>
        <v>183</v>
      </c>
      <c r="G181" s="57" t="str">
        <f t="shared" si="49"/>
        <v/>
      </c>
      <c r="H181" s="58" t="str">
        <f>IF(G181="I",$K181,IF(G181="II",$K181-SUM(H$8:H180),IF(G181="III",$K181-SUM(H$8:H180),IF(G181="IV",$K181-SUM(H$8:H180),IF(G181="V",1-SUM(H$8:H180)," ")))))</f>
        <v xml:space="preserve"> </v>
      </c>
      <c r="I181" s="66" t="str">
        <f t="shared" si="50"/>
        <v/>
      </c>
      <c r="J181" s="61" t="str">
        <f>IF(I181="A",$K181,IF(I181="B",$K181-SUM(J$8:J180),IF(I181="C",$K181-SUM(J$8:J180),IF(I181="D",$K181-SUM(J$8:J180),IF(I181="E",1-SUM(J$8:J180)," ")))))</f>
        <v xml:space="preserve"> </v>
      </c>
      <c r="K181" s="58">
        <f>IF(C$4=0,0,(SUM(D$8:D181)/C$4))</f>
        <v>0</v>
      </c>
      <c r="L181" s="62" t="str">
        <f t="shared" si="46"/>
        <v xml:space="preserve"> </v>
      </c>
      <c r="M181" s="58" t="str">
        <f>IF(U181=2,K181,IF(W181=2,K181-SUM(M$8:M180),IF(X181=2,K181-SUM(M$8:M180),IF(X180=2,1-SUM(M$8:M180)," "))))</f>
        <v xml:space="preserve"> </v>
      </c>
      <c r="N181" s="58" t="str">
        <f t="shared" si="51"/>
        <v xml:space="preserve"> </v>
      </c>
      <c r="P181" s="58" t="str">
        <f>IF(O181="Plus",$K181,IF(O181="Basis",$K181-SUM(P$8:P180),IF(O181="Breedte",$K181-SUM(P$8:P180),IF(O180="Breedte",1-SUM(P$8:P180)," "))))</f>
        <v xml:space="preserve"> </v>
      </c>
      <c r="Q181" s="56" t="str">
        <f t="shared" si="66"/>
        <v/>
      </c>
      <c r="R181" s="196">
        <f t="shared" si="52"/>
        <v>183</v>
      </c>
      <c r="S181" s="1">
        <f t="shared" si="61"/>
        <v>191</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191</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4">
        <f t="shared" si="47"/>
        <v>0</v>
      </c>
      <c r="B182" s="64">
        <f t="shared" si="48"/>
        <v>0</v>
      </c>
      <c r="C182" s="57">
        <f t="shared" si="60"/>
        <v>190</v>
      </c>
      <c r="F182" s="59">
        <f>IF(C182&lt;C$6,0,VLOOKUP(C182,index!$A:$M,4,0))</f>
        <v>182</v>
      </c>
      <c r="G182" s="57" t="str">
        <f t="shared" si="49"/>
        <v/>
      </c>
      <c r="H182" s="58" t="str">
        <f>IF(G182="I",$K182,IF(G182="II",$K182-SUM(H$8:H181),IF(G182="III",$K182-SUM(H$8:H181),IF(G182="IV",$K182-SUM(H$8:H181),IF(G182="V",1-SUM(H$8:H181)," ")))))</f>
        <v xml:space="preserve"> </v>
      </c>
      <c r="I182" s="66" t="str">
        <f t="shared" si="50"/>
        <v/>
      </c>
      <c r="J182" s="61" t="str">
        <f>IF(I182="A",$K182,IF(I182="B",$K182-SUM(J$8:J181),IF(I182="C",$K182-SUM(J$8:J181),IF(I182="D",$K182-SUM(J$8:J181),IF(I182="E",1-SUM(J$8:J181)," ")))))</f>
        <v xml:space="preserve"> </v>
      </c>
      <c r="K182" s="58">
        <f>IF(C$4=0,0,(SUM(D$8:D182)/C$4))</f>
        <v>0</v>
      </c>
      <c r="L182" s="62" t="str">
        <f t="shared" si="46"/>
        <v xml:space="preserve"> </v>
      </c>
      <c r="M182" s="58" t="str">
        <f>IF(U182=2,K182,IF(W182=2,K182-SUM(M$8:M181),IF(X182=2,K182-SUM(M$8:M181),IF(X181=2,1-SUM(M$8:M181)," "))))</f>
        <v xml:space="preserve"> </v>
      </c>
      <c r="N182" s="58" t="str">
        <f t="shared" si="51"/>
        <v xml:space="preserve"> </v>
      </c>
      <c r="P182" s="58" t="str">
        <f>IF(O182="Plus",$K182,IF(O182="Basis",$K182-SUM(P$8:P181),IF(O182="Breedte",$K182-SUM(P$8:P181),IF(O181="Breedte",1-SUM(P$8:P181)," "))))</f>
        <v xml:space="preserve"> </v>
      </c>
      <c r="Q182" s="56" t="str">
        <f t="shared" si="66"/>
        <v/>
      </c>
      <c r="R182" s="196">
        <f t="shared" si="52"/>
        <v>182</v>
      </c>
      <c r="S182" s="1">
        <f t="shared" si="61"/>
        <v>190</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190</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4">
        <f t="shared" si="47"/>
        <v>0</v>
      </c>
      <c r="B183" s="64">
        <f t="shared" si="48"/>
        <v>0</v>
      </c>
      <c r="C183" s="57">
        <f t="shared" si="60"/>
        <v>189</v>
      </c>
      <c r="F183" s="59">
        <f>IF(C183&lt;C$6,0,VLOOKUP(C183,index!$A:$M,4,0))</f>
        <v>182</v>
      </c>
      <c r="G183" s="57" t="str">
        <f t="shared" si="49"/>
        <v/>
      </c>
      <c r="H183" s="58" t="str">
        <f>IF(G183="I",$K183,IF(G183="II",$K183-SUM(H$8:H182),IF(G183="III",$K183-SUM(H$8:H182),IF(G183="IV",$K183-SUM(H$8:H182),IF(G183="V",1-SUM(H$8:H182)," ")))))</f>
        <v xml:space="preserve"> </v>
      </c>
      <c r="I183" s="66" t="str">
        <f t="shared" si="50"/>
        <v/>
      </c>
      <c r="J183" s="61" t="str">
        <f>IF(I183="A",$K183,IF(I183="B",$K183-SUM(J$8:J182),IF(I183="C",$K183-SUM(J$8:J182),IF(I183="D",$K183-SUM(J$8:J182),IF(I183="E",1-SUM(J$8:J182)," ")))))</f>
        <v xml:space="preserve"> </v>
      </c>
      <c r="K183" s="58">
        <f>IF(C$4=0,0,(SUM(D$8:D183)/C$4))</f>
        <v>0</v>
      </c>
      <c r="L183" s="62" t="str">
        <f t="shared" si="46"/>
        <v xml:space="preserve"> </v>
      </c>
      <c r="M183" s="58" t="str">
        <f>IF(U183=2,K183,IF(W183=2,K183-SUM(M$8:M182),IF(X183=2,K183-SUM(M$8:M182),IF(X182=2,1-SUM(M$8:M182)," "))))</f>
        <v xml:space="preserve"> </v>
      </c>
      <c r="N183" s="58" t="str">
        <f t="shared" si="51"/>
        <v xml:space="preserve"> </v>
      </c>
      <c r="P183" s="58" t="str">
        <f>IF(O183="Plus",$K183,IF(O183="Basis",$K183-SUM(P$8:P182),IF(O183="Breedte",$K183-SUM(P$8:P182),IF(O182="Breedte",1-SUM(P$8:P182)," "))))</f>
        <v xml:space="preserve"> </v>
      </c>
      <c r="Q183" s="56" t="str">
        <f t="shared" si="66"/>
        <v/>
      </c>
      <c r="R183" s="196">
        <f t="shared" si="52"/>
        <v>182</v>
      </c>
      <c r="S183" s="1">
        <f t="shared" si="61"/>
        <v>189</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189</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4">
        <f t="shared" si="47"/>
        <v>0</v>
      </c>
      <c r="B184" s="64">
        <f t="shared" si="48"/>
        <v>0</v>
      </c>
      <c r="C184" s="57">
        <f t="shared" si="60"/>
        <v>188</v>
      </c>
      <c r="F184" s="59">
        <f>IF(C184&lt;C$6,0,VLOOKUP(C184,index!$A:$M,4,0))</f>
        <v>182</v>
      </c>
      <c r="G184" s="57" t="str">
        <f t="shared" si="49"/>
        <v/>
      </c>
      <c r="H184" s="58" t="str">
        <f>IF(G184="I",$K184,IF(G184="II",$K184-SUM(H$8:H183),IF(G184="III",$K184-SUM(H$8:H183),IF(G184="IV",$K184-SUM(H$8:H183),IF(G184="V",1-SUM(H$8:H183)," ")))))</f>
        <v xml:space="preserve"> </v>
      </c>
      <c r="I184" s="66" t="str">
        <f t="shared" si="50"/>
        <v/>
      </c>
      <c r="J184" s="61" t="str">
        <f>IF(I184="A",$K184,IF(I184="B",$K184-SUM(J$8:J183),IF(I184="C",$K184-SUM(J$8:J183),IF(I184="D",$K184-SUM(J$8:J183),IF(I184="E",1-SUM(J$8:J183)," ")))))</f>
        <v xml:space="preserve"> </v>
      </c>
      <c r="K184" s="58">
        <f>IF(C$4=0,0,(SUM(D$8:D184)/C$4))</f>
        <v>0</v>
      </c>
      <c r="L184" s="62" t="str">
        <f t="shared" si="46"/>
        <v xml:space="preserve"> </v>
      </c>
      <c r="M184" s="58" t="str">
        <f>IF(U184=2,K184,IF(W184=2,K184-SUM(M$8:M183),IF(X184=2,K184-SUM(M$8:M183),IF(X183=2,1-SUM(M$8:M183)," "))))</f>
        <v xml:space="preserve"> </v>
      </c>
      <c r="N184" s="58" t="str">
        <f t="shared" si="51"/>
        <v xml:space="preserve"> </v>
      </c>
      <c r="P184" s="58" t="str">
        <f>IF(O184="Plus",$K184,IF(O184="Basis",$K184-SUM(P$8:P183),IF(O184="Breedte",$K184-SUM(P$8:P183),IF(O183="Breedte",1-SUM(P$8:P183)," "))))</f>
        <v xml:space="preserve"> </v>
      </c>
      <c r="Q184" s="56" t="str">
        <f t="shared" si="66"/>
        <v/>
      </c>
      <c r="R184" s="196">
        <f t="shared" si="52"/>
        <v>182</v>
      </c>
      <c r="S184" s="1">
        <f t="shared" si="61"/>
        <v>188</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188</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4">
        <f t="shared" si="47"/>
        <v>0</v>
      </c>
      <c r="B185" s="64">
        <f t="shared" si="48"/>
        <v>0</v>
      </c>
      <c r="C185" s="57">
        <f t="shared" si="60"/>
        <v>187</v>
      </c>
      <c r="F185" s="59">
        <f>IF(C185&lt;C$6,0,VLOOKUP(C185,index!$A:$M,4,0))</f>
        <v>181</v>
      </c>
      <c r="G185" s="57" t="str">
        <f t="shared" si="49"/>
        <v/>
      </c>
      <c r="H185" s="58" t="str">
        <f>IF(G185="I",$K185,IF(G185="II",$K185-SUM(H$8:H184),IF(G185="III",$K185-SUM(H$8:H184),IF(G185="IV",$K185-SUM(H$8:H184),IF(G185="V",1-SUM(H$8:H184)," ")))))</f>
        <v xml:space="preserve"> </v>
      </c>
      <c r="I185" s="66" t="str">
        <f t="shared" si="50"/>
        <v/>
      </c>
      <c r="J185" s="61" t="str">
        <f>IF(I185="A",$K185,IF(I185="B",$K185-SUM(J$8:J184),IF(I185="C",$K185-SUM(J$8:J184),IF(I185="D",$K185-SUM(J$8:J184),IF(I185="E",1-SUM(J$8:J184)," ")))))</f>
        <v xml:space="preserve"> </v>
      </c>
      <c r="K185" s="58">
        <f>IF(C$4=0,0,(SUM(D$8:D185)/C$4))</f>
        <v>0</v>
      </c>
      <c r="L185" s="62" t="str">
        <f t="shared" si="46"/>
        <v xml:space="preserve"> </v>
      </c>
      <c r="M185" s="58" t="str">
        <f>IF(U185=2,K185,IF(W185=2,K185-SUM(M$8:M184),IF(X185=2,K185-SUM(M$8:M184),IF(X184=2,1-SUM(M$8:M184)," "))))</f>
        <v xml:space="preserve"> </v>
      </c>
      <c r="N185" s="58" t="str">
        <f t="shared" si="51"/>
        <v xml:space="preserve"> </v>
      </c>
      <c r="P185" s="58" t="str">
        <f>IF(O185="Plus",$K185,IF(O185="Basis",$K185-SUM(P$8:P184),IF(O185="Breedte",$K185-SUM(P$8:P184),IF(O184="Breedte",1-SUM(P$8:P184)," "))))</f>
        <v xml:space="preserve"> </v>
      </c>
      <c r="Q185" s="56" t="str">
        <f t="shared" si="66"/>
        <v/>
      </c>
      <c r="R185" s="196">
        <f t="shared" si="52"/>
        <v>181</v>
      </c>
      <c r="S185" s="1">
        <f t="shared" si="61"/>
        <v>187</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187</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4">
        <f t="shared" si="47"/>
        <v>15</v>
      </c>
      <c r="B186" s="64">
        <f t="shared" si="48"/>
        <v>0</v>
      </c>
      <c r="C186" s="57">
        <f t="shared" si="60"/>
        <v>186</v>
      </c>
      <c r="F186" s="59">
        <f>IF(C186&lt;C$6,0,VLOOKUP(C186,index!$A:$M,4,0))</f>
        <v>181</v>
      </c>
      <c r="G186" s="57" t="str">
        <f t="shared" si="49"/>
        <v/>
      </c>
      <c r="H186" s="58" t="str">
        <f>IF(G186="I",$K186,IF(G186="II",$K186-SUM(H$8:H185),IF(G186="III",$K186-SUM(H$8:H185),IF(G186="IV",$K186-SUM(H$8:H185),IF(G186="V",1-SUM(H$8:H185)," ")))))</f>
        <v xml:space="preserve"> </v>
      </c>
      <c r="I186" s="66" t="str">
        <f t="shared" si="50"/>
        <v>D</v>
      </c>
      <c r="J186" s="61">
        <f>IF(I186="A",$K186,IF(I186="B",$K186-SUM(J$8:J185),IF(I186="C",$K186-SUM(J$8:J185),IF(I186="D",$K186-SUM(J$8:J185),IF(I186="E",1-SUM(J$8:J185)," ")))))</f>
        <v>0</v>
      </c>
      <c r="K186" s="58">
        <f>IF(C$4=0,0,(SUM(D$8:D186)/C$4))</f>
        <v>0</v>
      </c>
      <c r="L186" s="62" t="str">
        <f t="shared" si="46"/>
        <v xml:space="preserve"> </v>
      </c>
      <c r="M186" s="58" t="str">
        <f>IF(U186=2,K186,IF(W186=2,K186-SUM(M$8:M185),IF(X186=2,K186-SUM(M$8:M185),IF(X185=2,1-SUM(M$8:M185)," "))))</f>
        <v xml:space="preserve"> </v>
      </c>
      <c r="N186" s="58" t="str">
        <f t="shared" si="51"/>
        <v xml:space="preserve"> </v>
      </c>
      <c r="P186" s="58" t="str">
        <f>IF(O186="Plus",$K186,IF(O186="Basis",$K186-SUM(P$8:P185),IF(O186="Breedte",$K186-SUM(P$8:P185),IF(O185="Breedte",1-SUM(P$8:P185)," "))))</f>
        <v xml:space="preserve"> </v>
      </c>
      <c r="Q186" s="56" t="str">
        <f t="shared" si="66"/>
        <v/>
      </c>
      <c r="R186" s="196">
        <f t="shared" si="52"/>
        <v>181</v>
      </c>
      <c r="S186" s="1">
        <f t="shared" si="61"/>
        <v>186</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186</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4">
        <f t="shared" si="47"/>
        <v>0</v>
      </c>
      <c r="B187" s="64">
        <f t="shared" si="48"/>
        <v>0</v>
      </c>
      <c r="C187" s="57">
        <f t="shared" si="60"/>
        <v>185</v>
      </c>
      <c r="F187" s="59">
        <f>IF(C187&lt;C$6,0,VLOOKUP(C187,index!$A:$M,4,0))</f>
        <v>180</v>
      </c>
      <c r="G187" s="57" t="str">
        <f t="shared" si="49"/>
        <v/>
      </c>
      <c r="H187" s="58" t="str">
        <f>IF(G187="I",$K187,IF(G187="II",$K187-SUM(H$8:H186),IF(G187="III",$K187-SUM(H$8:H186),IF(G187="IV",$K187-SUM(H$8:H186),IF(G187="V",1-SUM(H$8:H186)," ")))))</f>
        <v xml:space="preserve"> </v>
      </c>
      <c r="I187" s="66" t="str">
        <f t="shared" si="50"/>
        <v/>
      </c>
      <c r="J187" s="61" t="str">
        <f>IF(I187="A",$K187,IF(I187="B",$K187-SUM(J$8:J186),IF(I187="C",$K187-SUM(J$8:J186),IF(I187="D",$K187-SUM(J$8:J186),IF(I187="E",1-SUM(J$8:J186)," ")))))</f>
        <v xml:space="preserve"> </v>
      </c>
      <c r="K187" s="58">
        <f>IF(C$4=0,0,(SUM(D$8:D187)/C$4))</f>
        <v>0</v>
      </c>
      <c r="L187" s="62" t="str">
        <f t="shared" si="46"/>
        <v xml:space="preserve"> </v>
      </c>
      <c r="M187" s="58" t="str">
        <f>IF(U187=2,K187,IF(W187=2,K187-SUM(M$8:M186),IF(X187=2,K187-SUM(M$8:M186),IF(X186=2,1-SUM(M$8:M186)," "))))</f>
        <v xml:space="preserve"> </v>
      </c>
      <c r="N187" s="58" t="str">
        <f t="shared" si="51"/>
        <v xml:space="preserve"> </v>
      </c>
      <c r="P187" s="58" t="str">
        <f>IF(O187="Plus",$K187,IF(O187="Basis",$K187-SUM(P$8:P186),IF(O187="Breedte",$K187-SUM(P$8:P186),IF(O186="Breedte",1-SUM(P$8:P186)," "))))</f>
        <v xml:space="preserve"> </v>
      </c>
      <c r="Q187" s="56" t="str">
        <f t="shared" si="66"/>
        <v/>
      </c>
      <c r="R187" s="196">
        <f t="shared" si="52"/>
        <v>180</v>
      </c>
      <c r="S187" s="1">
        <f t="shared" si="61"/>
        <v>185</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185</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4">
        <f t="shared" si="47"/>
        <v>0</v>
      </c>
      <c r="B188" s="64">
        <f t="shared" si="48"/>
        <v>0</v>
      </c>
      <c r="C188" s="57">
        <f t="shared" si="60"/>
        <v>184</v>
      </c>
      <c r="F188" s="59">
        <f>IF(C188&lt;C$6,0,VLOOKUP(C188,index!$A:$M,4,0))</f>
        <v>180</v>
      </c>
      <c r="G188" s="57" t="str">
        <f t="shared" si="49"/>
        <v/>
      </c>
      <c r="H188" s="58" t="str">
        <f>IF(G188="I",$K188,IF(G188="II",$K188-SUM(H$8:H187),IF(G188="III",$K188-SUM(H$8:H187),IF(G188="IV",$K188-SUM(H$8:H187),IF(G188="V",1-SUM(H$8:H187)," ")))))</f>
        <v xml:space="preserve"> </v>
      </c>
      <c r="I188" s="66" t="str">
        <f t="shared" si="50"/>
        <v/>
      </c>
      <c r="J188" s="61" t="str">
        <f>IF(I188="A",$K188,IF(I188="B",$K188-SUM(J$8:J187),IF(I188="C",$K188-SUM(J$8:J187),IF(I188="D",$K188-SUM(J$8:J187),IF(I188="E",1-SUM(J$8:J187)," ")))))</f>
        <v xml:space="preserve"> </v>
      </c>
      <c r="K188" s="58">
        <f>IF(C$4=0,0,(SUM(D$8:D188)/C$4))</f>
        <v>0</v>
      </c>
      <c r="L188" s="62" t="str">
        <f t="shared" si="46"/>
        <v xml:space="preserve"> </v>
      </c>
      <c r="M188" s="58" t="str">
        <f>IF(U188=2,K188,IF(W188=2,K188-SUM(M$8:M187),IF(X188=2,K188-SUM(M$8:M187),IF(X187=2,1-SUM(M$8:M187)," "))))</f>
        <v xml:space="preserve"> </v>
      </c>
      <c r="N188" s="58" t="str">
        <f t="shared" si="51"/>
        <v xml:space="preserve"> </v>
      </c>
      <c r="P188" s="58" t="str">
        <f>IF(O188="Plus",$K188,IF(O188="Basis",$K188-SUM(P$8:P187),IF(O188="Breedte",$K188-SUM(P$8:P187),IF(O187="Breedte",1-SUM(P$8:P187)," "))))</f>
        <v xml:space="preserve"> </v>
      </c>
      <c r="Q188" s="56" t="str">
        <f t="shared" si="66"/>
        <v/>
      </c>
      <c r="R188" s="196">
        <f t="shared" si="52"/>
        <v>180</v>
      </c>
      <c r="S188" s="1">
        <f t="shared" si="61"/>
        <v>184</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184</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4">
        <f t="shared" si="47"/>
        <v>0</v>
      </c>
      <c r="B189" s="64">
        <f t="shared" si="48"/>
        <v>0</v>
      </c>
      <c r="C189" s="57">
        <f t="shared" si="60"/>
        <v>183</v>
      </c>
      <c r="F189" s="59">
        <f>IF(C189&lt;C$6,0,VLOOKUP(C189,index!$A:$M,4,0))</f>
        <v>180</v>
      </c>
      <c r="G189" s="57" t="str">
        <f t="shared" si="49"/>
        <v/>
      </c>
      <c r="H189" s="58" t="str">
        <f>IF(G189="I",$K189,IF(G189="II",$K189-SUM(H$8:H188),IF(G189="III",$K189-SUM(H$8:H188),IF(G189="IV",$K189-SUM(H$8:H188),IF(G189="V",1-SUM(H$8:H188)," ")))))</f>
        <v xml:space="preserve"> </v>
      </c>
      <c r="I189" s="66" t="str">
        <f t="shared" si="50"/>
        <v/>
      </c>
      <c r="J189" s="61" t="str">
        <f>IF(I189="A",$K189,IF(I189="B",$K189-SUM(J$8:J188),IF(I189="C",$K189-SUM(J$8:J188),IF(I189="D",$K189-SUM(J$8:J188),IF(I189="E",1-SUM(J$8:J188)," ")))))</f>
        <v xml:space="preserve"> </v>
      </c>
      <c r="K189" s="58">
        <f>IF(C$4=0,0,(SUM(D$8:D189)/C$4))</f>
        <v>0</v>
      </c>
      <c r="L189" s="62" t="str">
        <f t="shared" si="46"/>
        <v xml:space="preserve"> </v>
      </c>
      <c r="M189" s="58" t="str">
        <f>IF(U189=2,K189,IF(W189=2,K189-SUM(M$8:M188),IF(X189=2,K189-SUM(M$8:M188),IF(X188=2,1-SUM(M$8:M188)," "))))</f>
        <v xml:space="preserve"> </v>
      </c>
      <c r="N189" s="58" t="str">
        <f t="shared" si="51"/>
        <v xml:space="preserve"> </v>
      </c>
      <c r="P189" s="58" t="str">
        <f>IF(O189="Plus",$K189,IF(O189="Basis",$K189-SUM(P$8:P188),IF(O189="Breedte",$K189-SUM(P$8:P188),IF(O188="Breedte",1-SUM(P$8:P188)," "))))</f>
        <v xml:space="preserve"> </v>
      </c>
      <c r="Q189" s="56" t="str">
        <f t="shared" si="66"/>
        <v/>
      </c>
      <c r="R189" s="196">
        <f t="shared" si="52"/>
        <v>180</v>
      </c>
      <c r="S189" s="1">
        <f t="shared" si="61"/>
        <v>183</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183</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4">
        <f t="shared" si="47"/>
        <v>0</v>
      </c>
      <c r="B190" s="64">
        <f t="shared" si="48"/>
        <v>0</v>
      </c>
      <c r="C190" s="57">
        <f t="shared" si="60"/>
        <v>182</v>
      </c>
      <c r="F190" s="59">
        <f>IF(C190&lt;C$6,0,VLOOKUP(C190,index!$A:$M,4,0))</f>
        <v>179</v>
      </c>
      <c r="G190" s="57" t="str">
        <f t="shared" si="49"/>
        <v/>
      </c>
      <c r="H190" s="58" t="str">
        <f>IF(G190="I",$K190,IF(G190="II",$K190-SUM(H$8:H189),IF(G190="III",$K190-SUM(H$8:H189),IF(G190="IV",$K190-SUM(H$8:H189),IF(G190="V",1-SUM(H$8:H189)," ")))))</f>
        <v xml:space="preserve"> </v>
      </c>
      <c r="I190" s="66" t="str">
        <f t="shared" si="50"/>
        <v/>
      </c>
      <c r="J190" s="61" t="str">
        <f>IF(I190="A",$K190,IF(I190="B",$K190-SUM(J$8:J189),IF(I190="C",$K190-SUM(J$8:J189),IF(I190="D",$K190-SUM(J$8:J189),IF(I190="E",1-SUM(J$8:J189)," ")))))</f>
        <v xml:space="preserve"> </v>
      </c>
      <c r="K190" s="58">
        <f>IF(C$4=0,0,(SUM(D$8:D190)/C$4))</f>
        <v>0</v>
      </c>
      <c r="L190" s="62" t="str">
        <f t="shared" si="46"/>
        <v xml:space="preserve"> </v>
      </c>
      <c r="M190" s="58" t="str">
        <f>IF(U190=2,K190,IF(W190=2,K190-SUM(M$8:M189),IF(X190=2,K190-SUM(M$8:M189),IF(X189=2,1-SUM(M$8:M189)," "))))</f>
        <v xml:space="preserve"> </v>
      </c>
      <c r="N190" s="58" t="str">
        <f t="shared" si="51"/>
        <v xml:space="preserve"> </v>
      </c>
      <c r="P190" s="58" t="str">
        <f>IF(O190="Plus",$K190,IF(O190="Basis",$K190-SUM(P$8:P189),IF(O190="Breedte",$K190-SUM(P$8:P189),IF(O189="Breedte",1-SUM(P$8:P189)," "))))</f>
        <v xml:space="preserve"> </v>
      </c>
      <c r="Q190" s="56" t="str">
        <f t="shared" si="66"/>
        <v/>
      </c>
      <c r="R190" s="196">
        <f t="shared" si="52"/>
        <v>179</v>
      </c>
      <c r="S190" s="1">
        <f t="shared" si="61"/>
        <v>182</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182</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4">
        <f t="shared" si="47"/>
        <v>0</v>
      </c>
      <c r="B191" s="64">
        <f t="shared" si="48"/>
        <v>0</v>
      </c>
      <c r="C191" s="57">
        <f t="shared" si="60"/>
        <v>181</v>
      </c>
      <c r="F191" s="59">
        <f>IF(C191&lt;C$6,0,VLOOKUP(C191,index!$A:$M,4,0))</f>
        <v>179</v>
      </c>
      <c r="G191" s="57" t="str">
        <f t="shared" si="49"/>
        <v/>
      </c>
      <c r="H191" s="58" t="str">
        <f>IF(G191="I",$K191,IF(G191="II",$K191-SUM(H$8:H190),IF(G191="III",$K191-SUM(H$8:H190),IF(G191="IV",$K191-SUM(H$8:H190),IF(G191="V",1-SUM(H$8:H190)," ")))))</f>
        <v xml:space="preserve"> </v>
      </c>
      <c r="I191" s="66" t="str">
        <f t="shared" si="50"/>
        <v/>
      </c>
      <c r="J191" s="61" t="str">
        <f>IF(I191="A",$K191,IF(I191="B",$K191-SUM(J$8:J190),IF(I191="C",$K191-SUM(J$8:J190),IF(I191="D",$K191-SUM(J$8:J190),IF(I191="E",1-SUM(J$8:J190)," ")))))</f>
        <v xml:space="preserve"> </v>
      </c>
      <c r="K191" s="58">
        <f>IF(C$4=0,0,(SUM(D$8:D191)/C$4))</f>
        <v>0</v>
      </c>
      <c r="L191" s="62" t="str">
        <f t="shared" si="46"/>
        <v xml:space="preserve"> </v>
      </c>
      <c r="M191" s="58" t="str">
        <f>IF(U191=2,K191,IF(W191=2,K191-SUM(M$8:M190),IF(X191=2,K191-SUM(M$8:M190),IF(X190=2,1-SUM(M$8:M190)," "))))</f>
        <v xml:space="preserve"> </v>
      </c>
      <c r="N191" s="58" t="str">
        <f t="shared" si="51"/>
        <v xml:space="preserve"> </v>
      </c>
      <c r="P191" s="58" t="str">
        <f>IF(O191="Plus",$K191,IF(O191="Basis",$K191-SUM(P$8:P190),IF(O191="Breedte",$K191-SUM(P$8:P190),IF(O190="Breedte",1-SUM(P$8:P190)," "))))</f>
        <v xml:space="preserve"> </v>
      </c>
      <c r="Q191" s="56" t="str">
        <f t="shared" si="66"/>
        <v/>
      </c>
      <c r="R191" s="196">
        <f t="shared" si="52"/>
        <v>179</v>
      </c>
      <c r="S191" s="1">
        <f t="shared" si="61"/>
        <v>181</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181</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4">
        <f t="shared" si="47"/>
        <v>0</v>
      </c>
      <c r="B192" s="64">
        <f t="shared" si="48"/>
        <v>0</v>
      </c>
      <c r="C192" s="57">
        <f t="shared" si="60"/>
        <v>180</v>
      </c>
      <c r="F192" s="59">
        <f>IF(C192&lt;C$6,0,VLOOKUP(C192,index!$A:$M,4,0))</f>
        <v>179</v>
      </c>
      <c r="G192" s="57" t="str">
        <f t="shared" si="49"/>
        <v/>
      </c>
      <c r="H192" s="58" t="str">
        <f>IF(G192="I",$K192,IF(G192="II",$K192-SUM(H$8:H191),IF(G192="III",$K192-SUM(H$8:H191),IF(G192="IV",$K192-SUM(H$8:H191),IF(G192="V",1-SUM(H$8:H191)," ")))))</f>
        <v xml:space="preserve"> </v>
      </c>
      <c r="I192" s="66" t="str">
        <f t="shared" si="50"/>
        <v/>
      </c>
      <c r="J192" s="61" t="str">
        <f>IF(I192="A",$K192,IF(I192="B",$K192-SUM(J$8:J191),IF(I192="C",$K192-SUM(J$8:J191),IF(I192="D",$K192-SUM(J$8:J191),IF(I192="E",1-SUM(J$8:J191)," ")))))</f>
        <v xml:space="preserve"> </v>
      </c>
      <c r="K192" s="58">
        <f>IF(C$4=0,0,(SUM(D$8:D192)/C$4))</f>
        <v>0</v>
      </c>
      <c r="L192" s="62" t="str">
        <f t="shared" si="46"/>
        <v xml:space="preserve"> </v>
      </c>
      <c r="M192" s="58" t="str">
        <f>IF(U192=2,K192,IF(W192=2,K192-SUM(M$8:M191),IF(X192=2,K192-SUM(M$8:M191),IF(X191=2,1-SUM(M$8:M191)," "))))</f>
        <v xml:space="preserve"> </v>
      </c>
      <c r="N192" s="58" t="str">
        <f t="shared" si="51"/>
        <v xml:space="preserve"> </v>
      </c>
      <c r="P192" s="58" t="str">
        <f>IF(O192="Plus",$K192,IF(O192="Basis",$K192-SUM(P$8:P191),IF(O192="Breedte",$K192-SUM(P$8:P191),IF(O191="Breedte",1-SUM(P$8:P191)," "))))</f>
        <v xml:space="preserve"> </v>
      </c>
      <c r="Q192" s="56" t="str">
        <f t="shared" si="66"/>
        <v/>
      </c>
      <c r="R192" s="196">
        <f t="shared" si="52"/>
        <v>179</v>
      </c>
      <c r="S192" s="1">
        <f t="shared" si="61"/>
        <v>180</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180</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4">
        <f t="shared" si="47"/>
        <v>0</v>
      </c>
      <c r="B193" s="64">
        <f t="shared" si="48"/>
        <v>0</v>
      </c>
      <c r="C193" s="57">
        <f t="shared" si="60"/>
        <v>179</v>
      </c>
      <c r="F193" s="59">
        <f>IF(C193&lt;C$6,0,VLOOKUP(C193,index!$A:$M,4,0))</f>
        <v>178</v>
      </c>
      <c r="G193" s="57" t="str">
        <f t="shared" si="49"/>
        <v/>
      </c>
      <c r="H193" s="58" t="str">
        <f>IF(G193="I",$K193,IF(G193="II",$K193-SUM(H$8:H192),IF(G193="III",$K193-SUM(H$8:H192),IF(G193="IV",$K193-SUM(H$8:H192),IF(G193="V",1-SUM(H$8:H192)," ")))))</f>
        <v xml:space="preserve"> </v>
      </c>
      <c r="I193" s="66" t="str">
        <f t="shared" si="50"/>
        <v/>
      </c>
      <c r="J193" s="61" t="str">
        <f>IF(I193="A",$K193,IF(I193="B",$K193-SUM(J$8:J192),IF(I193="C",$K193-SUM(J$8:J192),IF(I193="D",$K193-SUM(J$8:J192),IF(I193="E",1-SUM(J$8:J192)," ")))))</f>
        <v xml:space="preserve"> </v>
      </c>
      <c r="K193" s="58">
        <f>IF(C$4=0,0,(SUM(D$8:D193)/C$4))</f>
        <v>0</v>
      </c>
      <c r="L193" s="62" t="str">
        <f t="shared" si="46"/>
        <v xml:space="preserve"> </v>
      </c>
      <c r="M193" s="58" t="str">
        <f>IF(U193=2,K193,IF(W193=2,K193-SUM(M$8:M192),IF(X193=2,K193-SUM(M$8:M192),IF(X192=2,1-SUM(M$8:M192)," "))))</f>
        <v xml:space="preserve"> </v>
      </c>
      <c r="N193" s="58" t="str">
        <f t="shared" si="51"/>
        <v xml:space="preserve"> </v>
      </c>
      <c r="P193" s="58" t="str">
        <f>IF(O193="Plus",$K193,IF(O193="Basis",$K193-SUM(P$8:P192),IF(O193="Breedte",$K193-SUM(P$8:P192),IF(O192="Breedte",1-SUM(P$8:P192)," "))))</f>
        <v xml:space="preserve"> </v>
      </c>
      <c r="Q193" s="56" t="str">
        <f t="shared" si="66"/>
        <v/>
      </c>
      <c r="R193" s="196">
        <f t="shared" si="52"/>
        <v>178</v>
      </c>
      <c r="S193" s="1">
        <f t="shared" si="61"/>
        <v>179</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179</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4">
        <f t="shared" si="47"/>
        <v>0</v>
      </c>
      <c r="B194" s="64">
        <f t="shared" si="48"/>
        <v>0</v>
      </c>
      <c r="C194" s="57">
        <f t="shared" si="60"/>
        <v>178</v>
      </c>
      <c r="F194" s="59">
        <f>IF(C194&lt;C$6,0,VLOOKUP(C194,index!$A:$M,4,0))</f>
        <v>178</v>
      </c>
      <c r="G194" s="57" t="str">
        <f t="shared" si="49"/>
        <v/>
      </c>
      <c r="H194" s="58" t="str">
        <f>IF(G194="I",$K194,IF(G194="II",$K194-SUM(H$8:H193),IF(G194="III",$K194-SUM(H$8:H193),IF(G194="IV",$K194-SUM(H$8:H193),IF(G194="V",1-SUM(H$8:H193)," ")))))</f>
        <v xml:space="preserve"> </v>
      </c>
      <c r="I194" s="66" t="str">
        <f t="shared" si="50"/>
        <v/>
      </c>
      <c r="J194" s="61" t="str">
        <f>IF(I194="A",$K194,IF(I194="B",$K194-SUM(J$8:J193),IF(I194="C",$K194-SUM(J$8:J193),IF(I194="D",$K194-SUM(J$8:J193),IF(I194="E",1-SUM(J$8:J193)," ")))))</f>
        <v xml:space="preserve"> </v>
      </c>
      <c r="K194" s="58">
        <f>IF(C$4=0,0,(SUM(D$8:D194)/C$4))</f>
        <v>0</v>
      </c>
      <c r="L194" s="62" t="str">
        <f t="shared" si="46"/>
        <v xml:space="preserve"> </v>
      </c>
      <c r="M194" s="58" t="str">
        <f>IF(U194=2,K194,IF(W194=2,K194-SUM(M$8:M193),IF(X194=2,K194-SUM(M$8:M193),IF(X193=2,1-SUM(M$8:M193)," "))))</f>
        <v xml:space="preserve"> </v>
      </c>
      <c r="N194" s="58" t="str">
        <f t="shared" si="51"/>
        <v xml:space="preserve"> </v>
      </c>
      <c r="P194" s="58" t="str">
        <f>IF(O194="Plus",$K194,IF(O194="Basis",$K194-SUM(P$8:P193),IF(O194="Breedte",$K194-SUM(P$8:P193),IF(O193="Breedte",1-SUM(P$8:P193)," "))))</f>
        <v xml:space="preserve"> </v>
      </c>
      <c r="Q194" s="56" t="str">
        <f t="shared" si="66"/>
        <v/>
      </c>
      <c r="R194" s="196">
        <f t="shared" si="52"/>
        <v>178</v>
      </c>
      <c r="S194" s="1">
        <f t="shared" si="61"/>
        <v>178</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178</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4">
        <f t="shared" si="47"/>
        <v>0</v>
      </c>
      <c r="B195" s="64">
        <f t="shared" si="48"/>
        <v>0</v>
      </c>
      <c r="C195" s="57">
        <f t="shared" si="60"/>
        <v>177</v>
      </c>
      <c r="F195" s="59">
        <f>IF(C195&lt;C$6,0,VLOOKUP(C195,index!$A:$M,4,0))</f>
        <v>177</v>
      </c>
      <c r="G195" s="57" t="str">
        <f t="shared" si="49"/>
        <v/>
      </c>
      <c r="H195" s="58" t="str">
        <f>IF(G195="I",$K195,IF(G195="II",$K195-SUM(H$8:H194),IF(G195="III",$K195-SUM(H$8:H194),IF(G195="IV",$K195-SUM(H$8:H194),IF(G195="V",1-SUM(H$8:H194)," ")))))</f>
        <v xml:space="preserve"> </v>
      </c>
      <c r="I195" s="66" t="str">
        <f t="shared" si="50"/>
        <v/>
      </c>
      <c r="J195" s="61" t="str">
        <f>IF(I195="A",$K195,IF(I195="B",$K195-SUM(J$8:J194),IF(I195="C",$K195-SUM(J$8:J194),IF(I195="D",$K195-SUM(J$8:J194),IF(I195="E",1-SUM(J$8:J194)," ")))))</f>
        <v xml:space="preserve"> </v>
      </c>
      <c r="K195" s="58">
        <f>IF(C$4=0,0,(SUM(D$8:D195)/C$4))</f>
        <v>0</v>
      </c>
      <c r="L195" s="62" t="str">
        <f t="shared" si="46"/>
        <v xml:space="preserve"> </v>
      </c>
      <c r="M195" s="58" t="str">
        <f>IF(U195=2,K195,IF(W195=2,K195-SUM(M$8:M194),IF(X195=2,K195-SUM(M$8:M194),IF(X194=2,1-SUM(M$8:M194)," "))))</f>
        <v xml:space="preserve"> </v>
      </c>
      <c r="N195" s="58" t="str">
        <f t="shared" si="51"/>
        <v xml:space="preserve"> </v>
      </c>
      <c r="P195" s="58" t="str">
        <f>IF(O195="Plus",$K195,IF(O195="Basis",$K195-SUM(P$8:P194),IF(O195="Breedte",$K195-SUM(P$8:P194),IF(O194="Breedte",1-SUM(P$8:P194)," "))))</f>
        <v xml:space="preserve"> </v>
      </c>
      <c r="Q195" s="56" t="str">
        <f t="shared" si="66"/>
        <v/>
      </c>
      <c r="R195" s="196">
        <f t="shared" si="52"/>
        <v>177</v>
      </c>
      <c r="S195" s="1">
        <f t="shared" si="61"/>
        <v>177</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177</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4">
        <f t="shared" si="47"/>
        <v>0</v>
      </c>
      <c r="B196" s="64">
        <f t="shared" si="48"/>
        <v>0</v>
      </c>
      <c r="C196" s="57">
        <f t="shared" si="60"/>
        <v>176</v>
      </c>
      <c r="F196" s="59">
        <f>IF(C196&lt;C$6,0,VLOOKUP(C196,index!$A:$M,4,0))</f>
        <v>177</v>
      </c>
      <c r="G196" s="57" t="str">
        <f t="shared" si="49"/>
        <v/>
      </c>
      <c r="H196" s="58" t="str">
        <f>IF(G196="I",$K196,IF(G196="II",$K196-SUM(H$8:H195),IF(G196="III",$K196-SUM(H$8:H195),IF(G196="IV",$K196-SUM(H$8:H195),IF(G196="V",1-SUM(H$8:H195)," ")))))</f>
        <v xml:space="preserve"> </v>
      </c>
      <c r="I196" s="66" t="str">
        <f t="shared" si="50"/>
        <v/>
      </c>
      <c r="J196" s="61" t="str">
        <f>IF(I196="A",$K196,IF(I196="B",$K196-SUM(J$8:J195),IF(I196="C",$K196-SUM(J$8:J195),IF(I196="D",$K196-SUM(J$8:J195),IF(I196="E",1-SUM(J$8:J195)," ")))))</f>
        <v xml:space="preserve"> </v>
      </c>
      <c r="K196" s="58">
        <f>IF(C$4=0,0,(SUM(D$8:D196)/C$4))</f>
        <v>0</v>
      </c>
      <c r="L196" s="62" t="str">
        <f t="shared" si="46"/>
        <v xml:space="preserve"> </v>
      </c>
      <c r="M196" s="58" t="str">
        <f>IF(U196=2,K196,IF(W196=2,K196-SUM(M$8:M195),IF(X196=2,K196-SUM(M$8:M195),IF(X195=2,1-SUM(M$8:M195)," "))))</f>
        <v xml:space="preserve"> </v>
      </c>
      <c r="N196" s="58" t="str">
        <f t="shared" si="51"/>
        <v xml:space="preserve"> </v>
      </c>
      <c r="P196" s="58" t="str">
        <f>IF(O196="Plus",$K196,IF(O196="Basis",$K196-SUM(P$8:P195),IF(O196="Breedte",$K196-SUM(P$8:P195),IF(O195="Breedte",1-SUM(P$8:P195)," "))))</f>
        <v xml:space="preserve"> </v>
      </c>
      <c r="Q196" s="56" t="str">
        <f t="shared" si="66"/>
        <v/>
      </c>
      <c r="R196" s="196">
        <f t="shared" si="52"/>
        <v>177</v>
      </c>
      <c r="S196" s="1">
        <f t="shared" si="61"/>
        <v>176</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176</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4">
        <f t="shared" si="47"/>
        <v>0</v>
      </c>
      <c r="B197" s="64">
        <f t="shared" si="48"/>
        <v>0</v>
      </c>
      <c r="C197" s="57">
        <f t="shared" si="60"/>
        <v>175</v>
      </c>
      <c r="F197" s="59">
        <f>IF(C197&lt;C$6,0,VLOOKUP(C197,index!$A:$M,4,0))</f>
        <v>177</v>
      </c>
      <c r="G197" s="57" t="str">
        <f t="shared" si="49"/>
        <v/>
      </c>
      <c r="H197" s="58" t="str">
        <f>IF(G197="I",$K197,IF(G197="II",$K197-SUM(H$8:H196),IF(G197="III",$K197-SUM(H$8:H196),IF(G197="IV",$K197-SUM(H$8:H196),IF(G197="V",1-SUM(H$8:H196)," ")))))</f>
        <v xml:space="preserve"> </v>
      </c>
      <c r="I197" s="66" t="str">
        <f t="shared" si="50"/>
        <v/>
      </c>
      <c r="J197" s="61" t="str">
        <f>IF(I197="A",$K197,IF(I197="B",$K197-SUM(J$8:J196),IF(I197="C",$K197-SUM(J$8:J196),IF(I197="D",$K197-SUM(J$8:J196),IF(I197="E",1-SUM(J$8:J196)," ")))))</f>
        <v xml:space="preserve"> </v>
      </c>
      <c r="K197" s="58">
        <f>IF(C$4=0,0,(SUM(D$8:D197)/C$4))</f>
        <v>0</v>
      </c>
      <c r="L197" s="62" t="str">
        <f t="shared" si="46"/>
        <v xml:space="preserve"> </v>
      </c>
      <c r="M197" s="58" t="str">
        <f>IF(U197=2,K197,IF(W197=2,K197-SUM(M$8:M196),IF(X197=2,K197-SUM(M$8:M196),IF(X196=2,1-SUM(M$8:M196)," "))))</f>
        <v xml:space="preserve"> </v>
      </c>
      <c r="N197" s="58" t="str">
        <f t="shared" si="51"/>
        <v xml:space="preserve"> </v>
      </c>
      <c r="P197" s="58" t="str">
        <f>IF(O197="Plus",$K197,IF(O197="Basis",$K197-SUM(P$8:P196),IF(O197="Breedte",$K197-SUM(P$8:P196),IF(O196="Breedte",1-SUM(P$8:P196)," "))))</f>
        <v xml:space="preserve"> </v>
      </c>
      <c r="Q197" s="56" t="str">
        <f t="shared" si="66"/>
        <v/>
      </c>
      <c r="R197" s="196">
        <f t="shared" si="52"/>
        <v>177</v>
      </c>
      <c r="S197" s="1">
        <f t="shared" si="61"/>
        <v>175</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175</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4">
        <f t="shared" si="47"/>
        <v>0</v>
      </c>
      <c r="B198" s="64">
        <f t="shared" si="48"/>
        <v>0</v>
      </c>
      <c r="C198" s="57">
        <f t="shared" si="60"/>
        <v>174</v>
      </c>
      <c r="F198" s="59">
        <f>IF(C198&lt;C$6,0,VLOOKUP(C198,index!$A:$M,4,0))</f>
        <v>176</v>
      </c>
      <c r="G198" s="57" t="str">
        <f t="shared" si="49"/>
        <v/>
      </c>
      <c r="H198" s="58" t="str">
        <f>IF(G198="I",$K198,IF(G198="II",$K198-SUM(H$8:H197),IF(G198="III",$K198-SUM(H$8:H197),IF(G198="IV",$K198-SUM(H$8:H197),IF(G198="V",1-SUM(H$8:H197)," ")))))</f>
        <v xml:space="preserve"> </v>
      </c>
      <c r="I198" s="66" t="str">
        <f t="shared" si="50"/>
        <v/>
      </c>
      <c r="J198" s="61" t="str">
        <f>IF(I198="A",$K198,IF(I198="B",$K198-SUM(J$8:J197),IF(I198="C",$K198-SUM(J$8:J197),IF(I198="D",$K198-SUM(J$8:J197),IF(I198="E",1-SUM(J$8:J197)," ")))))</f>
        <v xml:space="preserve"> </v>
      </c>
      <c r="K198" s="58">
        <f>IF(C$4=0,0,(SUM(D$8:D198)/C$4))</f>
        <v>0</v>
      </c>
      <c r="L198" s="62" t="str">
        <f t="shared" si="46"/>
        <v xml:space="preserve"> </v>
      </c>
      <c r="M198" s="58" t="str">
        <f>IF(U198=2,K198,IF(W198=2,K198-SUM(M$8:M197),IF(X198=2,K198-SUM(M$8:M197),IF(X197=2,1-SUM(M$8:M197)," "))))</f>
        <v xml:space="preserve"> </v>
      </c>
      <c r="N198" s="58" t="str">
        <f t="shared" si="51"/>
        <v xml:space="preserve"> </v>
      </c>
      <c r="P198" s="58" t="str">
        <f>IF(O198="Plus",$K198,IF(O198="Basis",$K198-SUM(P$8:P197),IF(O198="Breedte",$K198-SUM(P$8:P197),IF(O197="Breedte",1-SUM(P$8:P197)," "))))</f>
        <v xml:space="preserve"> </v>
      </c>
      <c r="Q198" s="56" t="str">
        <f t="shared" si="66"/>
        <v/>
      </c>
      <c r="R198" s="196">
        <f t="shared" si="52"/>
        <v>176</v>
      </c>
      <c r="S198" s="1">
        <f t="shared" si="61"/>
        <v>174</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174</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4">
        <f t="shared" si="47"/>
        <v>0</v>
      </c>
      <c r="B199" s="64">
        <f t="shared" si="48"/>
        <v>0</v>
      </c>
      <c r="C199" s="57">
        <f t="shared" si="60"/>
        <v>173</v>
      </c>
      <c r="F199" s="59">
        <f>IF(C199&lt;C$6,0,VLOOKUP(C199,index!$A:$M,4,0))</f>
        <v>176</v>
      </c>
      <c r="G199" s="57" t="str">
        <f t="shared" si="49"/>
        <v/>
      </c>
      <c r="H199" s="58" t="str">
        <f>IF(G199="I",$K199,IF(G199="II",$K199-SUM(H$8:H198),IF(G199="III",$K199-SUM(H$8:H198),IF(G199="IV",$K199-SUM(H$8:H198),IF(G199="V",1-SUM(H$8:H198)," ")))))</f>
        <v xml:space="preserve"> </v>
      </c>
      <c r="I199" s="66" t="str">
        <f t="shared" si="50"/>
        <v/>
      </c>
      <c r="J199" s="61" t="str">
        <f>IF(I199="A",$K199,IF(I199="B",$K199-SUM(J$8:J198),IF(I199="C",$K199-SUM(J$8:J198),IF(I199="D",$K199-SUM(J$8:J198),IF(I199="E",1-SUM(J$8:J198)," ")))))</f>
        <v xml:space="preserve"> </v>
      </c>
      <c r="K199" s="58">
        <f>IF(C$4=0,0,(SUM(D$8:D199)/C$4))</f>
        <v>0</v>
      </c>
      <c r="L199" s="62" t="str">
        <f t="shared" si="46"/>
        <v xml:space="preserve"> </v>
      </c>
      <c r="M199" s="58" t="str">
        <f>IF(U199=2,K199,IF(W199=2,K199-SUM(M$8:M198),IF(X199=2,K199-SUM(M$8:M198),IF(X198=2,1-SUM(M$8:M198)," "))))</f>
        <v xml:space="preserve"> </v>
      </c>
      <c r="N199" s="58" t="str">
        <f t="shared" si="51"/>
        <v xml:space="preserve"> </v>
      </c>
      <c r="P199" s="58" t="str">
        <f>IF(O199="Plus",$K199,IF(O199="Basis",$K199-SUM(P$8:P198),IF(O199="Breedte",$K199-SUM(P$8:P198),IF(O198="Breedte",1-SUM(P$8:P198)," "))))</f>
        <v xml:space="preserve"> </v>
      </c>
      <c r="Q199" s="56" t="str">
        <f t="shared" si="66"/>
        <v/>
      </c>
      <c r="R199" s="196">
        <f t="shared" si="52"/>
        <v>176</v>
      </c>
      <c r="S199" s="1">
        <f t="shared" si="61"/>
        <v>173</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173</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4">
        <f t="shared" si="47"/>
        <v>0</v>
      </c>
      <c r="B200" s="64">
        <f t="shared" si="48"/>
        <v>0</v>
      </c>
      <c r="C200" s="57">
        <f t="shared" si="60"/>
        <v>172</v>
      </c>
      <c r="F200" s="59">
        <f>IF(C200&lt;C$6,0,VLOOKUP(C200,index!$A:$M,4,0))</f>
        <v>176</v>
      </c>
      <c r="G200" s="57" t="str">
        <f t="shared" si="49"/>
        <v/>
      </c>
      <c r="H200" s="58" t="str">
        <f>IF(G200="I",$K200,IF(G200="II",$K200-SUM(H$8:H199),IF(G200="III",$K200-SUM(H$8:H199),IF(G200="IV",$K200-SUM(H$8:H199),IF(G200="V",1-SUM(H$8:H199)," ")))))</f>
        <v xml:space="preserve"> </v>
      </c>
      <c r="I200" s="66" t="str">
        <f t="shared" si="50"/>
        <v/>
      </c>
      <c r="J200" s="61" t="str">
        <f>IF(I200="A",$K200,IF(I200="B",$K200-SUM(J$8:J199),IF(I200="C",$K200-SUM(J$8:J199),IF(I200="D",$K200-SUM(J$8:J199),IF(I200="E",1-SUM(J$8:J199)," ")))))</f>
        <v xml:space="preserve"> </v>
      </c>
      <c r="K200" s="58">
        <f>IF(C$4=0,0,(SUM(D$8:D200)/C$4))</f>
        <v>0</v>
      </c>
      <c r="L200" s="62" t="str">
        <f t="shared" ref="L200:L263" si="67">IF(U200=2,"Plus",IF(W200=2,"Basis",IF(X200=2,"Breedte"," ")))</f>
        <v xml:space="preserve"> </v>
      </c>
      <c r="M200" s="58" t="str">
        <f>IF(U200=2,K200,IF(W200=2,K200-SUM(M$8:M199),IF(X200=2,K200-SUM(M$8:M199),IF(X199=2,1-SUM(M$8:M199)," "))))</f>
        <v xml:space="preserve"> </v>
      </c>
      <c r="N200" s="58" t="str">
        <f t="shared" si="51"/>
        <v xml:space="preserve"> </v>
      </c>
      <c r="P200" s="58" t="str">
        <f>IF(O200="Plus",$K200,IF(O200="Basis",$K200-SUM(P$8:P199),IF(O200="Breedte",$K200-SUM(P$8:P199),IF(O199="Breedte",1-SUM(P$8:P199)," "))))</f>
        <v xml:space="preserve"> </v>
      </c>
      <c r="Q200" s="56" t="str">
        <f t="shared" si="66"/>
        <v/>
      </c>
      <c r="R200" s="196">
        <f t="shared" si="52"/>
        <v>176</v>
      </c>
      <c r="S200" s="1">
        <f t="shared" si="61"/>
        <v>172</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172</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4">
        <f t="shared" ref="A201:A264" si="68">IF(I201="A",25,IF(I201="B",25,IF(I201="C",25,IF(I201="D",15,IF(I201="E",10,0)))))</f>
        <v>0</v>
      </c>
      <c r="B201" s="64">
        <f t="shared" ref="B201:B264" si="69">IF(G201="I",20,IF(G201="II",20,IF(G201="III",20,IF(G201="IV",20,IF(G201="V",20,0)))))</f>
        <v>0</v>
      </c>
      <c r="C201" s="57">
        <f t="shared" si="60"/>
        <v>171</v>
      </c>
      <c r="F201" s="59">
        <f>IF(C201&lt;C$6,0,VLOOKUP(C201,index!$A:$M,4,0))</f>
        <v>175</v>
      </c>
      <c r="G201" s="57" t="str">
        <f t="shared" ref="G201:G264" si="70">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1">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si="67"/>
        <v xml:space="preserve"> </v>
      </c>
      <c r="M201" s="58" t="str">
        <f>IF(U201=2,K201,IF(W201=2,K201-SUM(M$8:M200),IF(X201=2,K201-SUM(M$8:M200),IF(X200=2,1-SUM(M$8:M200)," "))))</f>
        <v xml:space="preserve"> </v>
      </c>
      <c r="N201" s="58" t="str">
        <f t="shared" ref="N201:N208" si="72">IF(OR(O201="Plus",O201="Basis",O201="Breedte"),K201," ")</f>
        <v xml:space="preserve"> </v>
      </c>
      <c r="P201" s="58" t="str">
        <f>IF(O201="Plus",$K201,IF(O201="Basis",$K201-SUM(P$8:P200),IF(O201="Breedte",$K201-SUM(P$8:P200),IF(O200="Breedte",1-SUM(P$8:P200)," "))))</f>
        <v xml:space="preserve"> </v>
      </c>
      <c r="Q201" s="56" t="str">
        <f t="shared" si="66"/>
        <v/>
      </c>
      <c r="R201" s="196">
        <f t="shared" ref="R201:R264" si="73">F201</f>
        <v>175</v>
      </c>
      <c r="S201" s="1">
        <f t="shared" si="61"/>
        <v>171</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171</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4">
        <f t="shared" si="68"/>
        <v>0</v>
      </c>
      <c r="B202" s="64">
        <f t="shared" si="69"/>
        <v>0</v>
      </c>
      <c r="C202" s="57">
        <f t="shared" ref="C202:C265" si="81">IF(C201-1&lt;C$6,C$6-1,C201-1)</f>
        <v>170</v>
      </c>
      <c r="F202" s="59">
        <f>IF(C202&lt;C$6,0,VLOOKUP(C202,index!$A:$M,4,0))</f>
        <v>175</v>
      </c>
      <c r="G202" s="57" t="str">
        <f t="shared" si="70"/>
        <v/>
      </c>
      <c r="H202" s="58" t="str">
        <f>IF(G202="I",$K202,IF(G202="II",$K202-SUM(H$8:H201),IF(G202="III",$K202-SUM(H$8:H201),IF(G202="IV",$K202-SUM(H$8:H201),IF(G202="V",1-SUM(H$8:H201)," ")))))</f>
        <v xml:space="preserve"> </v>
      </c>
      <c r="I202" s="66" t="str">
        <f t="shared" si="71"/>
        <v/>
      </c>
      <c r="J202" s="61" t="str">
        <f>IF(I202="A",$K202,IF(I202="B",$K202-SUM(J$8:J201),IF(I202="C",$K202-SUM(J$8:J201),IF(I202="D",$K202-SUM(J$8:J201),IF(I202="E",1-SUM(J$8:J201)," ")))))</f>
        <v xml:space="preserve"> </v>
      </c>
      <c r="K202" s="58">
        <f>IF(C$4=0,0,(SUM(D$8:D202)/C$4))</f>
        <v>0</v>
      </c>
      <c r="L202" s="62" t="str">
        <f t="shared" si="67"/>
        <v xml:space="preserve"> </v>
      </c>
      <c r="M202" s="58" t="str">
        <f>IF(U202=2,K202,IF(W202=2,K202-SUM(M$8:M201),IF(X202=2,K202-SUM(M$8:M201),IF(X201=2,1-SUM(M$8:M201)," "))))</f>
        <v xml:space="preserve"> </v>
      </c>
      <c r="N202" s="58" t="str">
        <f t="shared" si="72"/>
        <v xml:space="preserve"> </v>
      </c>
      <c r="P202" s="58" t="str">
        <f>IF(O202="Plus",$K202,IF(O202="Basis",$K202-SUM(P$8:P201),IF(O202="Breedte",$K202-SUM(P$8:P201),IF(O201="Breedte",1-SUM(P$8:P201)," "))))</f>
        <v xml:space="preserve"> </v>
      </c>
      <c r="Q202" s="56" t="str">
        <f t="shared" si="66"/>
        <v/>
      </c>
      <c r="R202" s="196">
        <f t="shared" si="73"/>
        <v>175</v>
      </c>
      <c r="S202" s="1">
        <f t="shared" ref="S202:S265" si="82">C202</f>
        <v>170</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170</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4">
        <f t="shared" si="68"/>
        <v>0</v>
      </c>
      <c r="B203" s="64">
        <f t="shared" si="69"/>
        <v>0</v>
      </c>
      <c r="C203" s="57">
        <f t="shared" si="81"/>
        <v>169</v>
      </c>
      <c r="F203" s="59">
        <f>IF(C203&lt;C$6,0,VLOOKUP(C203,index!$A:$M,4,0))</f>
        <v>175</v>
      </c>
      <c r="G203" s="57" t="str">
        <f t="shared" si="70"/>
        <v/>
      </c>
      <c r="H203" s="58" t="str">
        <f>IF(G203="I",$K203,IF(G203="II",$K203-SUM(H$8:H202),IF(G203="III",$K203-SUM(H$8:H202),IF(G203="IV",$K203-SUM(H$8:H202),IF(G203="V",1-SUM(H$8:H202)," ")))))</f>
        <v xml:space="preserve"> </v>
      </c>
      <c r="I203" s="66" t="str">
        <f t="shared" si="71"/>
        <v/>
      </c>
      <c r="J203" s="61" t="str">
        <f>IF(I203="A",$K203,IF(I203="B",$K203-SUM(J$8:J202),IF(I203="C",$K203-SUM(J$8:J202),IF(I203="D",$K203-SUM(J$8:J202),IF(I203="E",1-SUM(J$8:J202)," ")))))</f>
        <v xml:space="preserve"> </v>
      </c>
      <c r="K203" s="58">
        <f>IF(C$4=0,0,(SUM(D$8:D203)/C$4))</f>
        <v>0</v>
      </c>
      <c r="L203" s="62" t="str">
        <f t="shared" si="67"/>
        <v xml:space="preserve"> </v>
      </c>
      <c r="M203" s="58" t="str">
        <f>IF(U203=2,K203,IF(W203=2,K203-SUM(M$8:M202),IF(X203=2,K203-SUM(M$8:M202),IF(X202=2,1-SUM(M$8:M202)," "))))</f>
        <v xml:space="preserve"> </v>
      </c>
      <c r="N203" s="58" t="str">
        <f t="shared" si="72"/>
        <v xml:space="preserve"> </v>
      </c>
      <c r="P203" s="58" t="str">
        <f>IF(O203="Plus",$K203,IF(O203="Basis",$K203-SUM(P$8:P202),IF(O203="Breedte",$K203-SUM(P$8:P202),IF(O202="Breedte",1-SUM(P$8:P202)," "))))</f>
        <v xml:space="preserve"> </v>
      </c>
      <c r="Q203" s="56" t="str">
        <f t="shared" si="66"/>
        <v/>
      </c>
      <c r="R203" s="196">
        <f t="shared" si="73"/>
        <v>175</v>
      </c>
      <c r="S203" s="1">
        <f t="shared" si="82"/>
        <v>169</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169</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4">
        <f t="shared" si="68"/>
        <v>0</v>
      </c>
      <c r="B204" s="64">
        <f t="shared" si="69"/>
        <v>0</v>
      </c>
      <c r="C204" s="57">
        <f t="shared" si="81"/>
        <v>168</v>
      </c>
      <c r="F204" s="59">
        <f>IF(C204&lt;C$6,0,VLOOKUP(C204,index!$A:$M,4,0))</f>
        <v>174</v>
      </c>
      <c r="G204" s="57" t="str">
        <f t="shared" si="70"/>
        <v/>
      </c>
      <c r="H204" s="58" t="str">
        <f>IF(G204="I",$K204,IF(G204="II",$K204-SUM(H$8:H203),IF(G204="III",$K204-SUM(H$8:H203),IF(G204="IV",$K204-SUM(H$8:H203),IF(G204="V",1-SUM(H$8:H203)," ")))))</f>
        <v xml:space="preserve"> </v>
      </c>
      <c r="I204" s="66" t="str">
        <f t="shared" si="71"/>
        <v/>
      </c>
      <c r="J204" s="61" t="str">
        <f>IF(I204="A",$K204,IF(I204="B",$K204-SUM(J$8:J203),IF(I204="C",$K204-SUM(J$8:J203),IF(I204="D",$K204-SUM(J$8:J203),IF(I204="E",1-SUM(J$8:J203)," ")))))</f>
        <v xml:space="preserve"> </v>
      </c>
      <c r="K204" s="58">
        <f>IF(C$4=0,0,(SUM(D$8:D204)/C$4))</f>
        <v>0</v>
      </c>
      <c r="L204" s="62" t="str">
        <f t="shared" si="67"/>
        <v xml:space="preserve"> </v>
      </c>
      <c r="M204" s="58" t="str">
        <f>IF(U204=2,K204,IF(W204=2,K204-SUM(M$8:M203),IF(X204=2,K204-SUM(M$8:M203),IF(X203=2,1-SUM(M$8:M203)," "))))</f>
        <v xml:space="preserve"> </v>
      </c>
      <c r="N204" s="58" t="str">
        <f t="shared" si="72"/>
        <v xml:space="preserve"> </v>
      </c>
      <c r="P204" s="58" t="str">
        <f>IF(O204="Plus",$K204,IF(O204="Basis",$K204-SUM(P$8:P203),IF(O204="Breedte",$K204-SUM(P$8:P203),IF(O203="Breedte",1-SUM(P$8:P203)," "))))</f>
        <v xml:space="preserve"> </v>
      </c>
      <c r="Q204" s="56" t="str">
        <f t="shared" si="66"/>
        <v/>
      </c>
      <c r="R204" s="196">
        <f t="shared" si="73"/>
        <v>174</v>
      </c>
      <c r="S204" s="1">
        <f t="shared" si="82"/>
        <v>168</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168</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4">
        <f t="shared" si="68"/>
        <v>0</v>
      </c>
      <c r="B205" s="64">
        <f t="shared" si="69"/>
        <v>0</v>
      </c>
      <c r="C205" s="57">
        <f t="shared" si="81"/>
        <v>167</v>
      </c>
      <c r="F205" s="59">
        <f>IF(C205&lt;C$6,0,VLOOKUP(C205,index!$A:$M,4,0))</f>
        <v>174</v>
      </c>
      <c r="G205" s="57" t="str">
        <f t="shared" si="70"/>
        <v/>
      </c>
      <c r="H205" s="58" t="str">
        <f>IF(G205="I",$K205,IF(G205="II",$K205-SUM(H$8:H204),IF(G205="III",$K205-SUM(H$8:H204),IF(G205="IV",$K205-SUM(H$8:H204),IF(G205="V",1-SUM(H$8:H204)," ")))))</f>
        <v xml:space="preserve"> </v>
      </c>
      <c r="I205" s="66" t="str">
        <f t="shared" si="71"/>
        <v/>
      </c>
      <c r="J205" s="61" t="str">
        <f>IF(I205="A",$K205,IF(I205="B",$K205-SUM(J$8:J204),IF(I205="C",$K205-SUM(J$8:J204),IF(I205="D",$K205-SUM(J$8:J204),IF(I205="E",1-SUM(J$8:J204)," ")))))</f>
        <v xml:space="preserve"> </v>
      </c>
      <c r="K205" s="58">
        <f>IF(C$4=0,0,(SUM(D$8:D205)/C$4))</f>
        <v>0</v>
      </c>
      <c r="L205" s="62" t="str">
        <f t="shared" si="67"/>
        <v xml:space="preserve"> </v>
      </c>
      <c r="M205" s="58" t="str">
        <f>IF(U205=2,K205,IF(W205=2,K205-SUM(M$8:M204),IF(X205=2,K205-SUM(M$8:M204),IF(X204=2,1-SUM(M$8:M204)," "))))</f>
        <v xml:space="preserve"> </v>
      </c>
      <c r="N205" s="58" t="str">
        <f t="shared" si="72"/>
        <v xml:space="preserve"> </v>
      </c>
      <c r="P205" s="58" t="str">
        <f>IF(O205="Plus",$K205,IF(O205="Basis",$K205-SUM(P$8:P204),IF(O205="Breedte",$K205-SUM(P$8:P204),IF(O204="Breedte",1-SUM(P$8:P204)," "))))</f>
        <v xml:space="preserve"> </v>
      </c>
      <c r="Q205" s="56" t="str">
        <f t="shared" si="66"/>
        <v/>
      </c>
      <c r="R205" s="196">
        <f t="shared" si="73"/>
        <v>174</v>
      </c>
      <c r="S205" s="1">
        <f t="shared" si="82"/>
        <v>167</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167</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4">
        <f t="shared" si="68"/>
        <v>0</v>
      </c>
      <c r="B206" s="64">
        <f t="shared" si="69"/>
        <v>0</v>
      </c>
      <c r="C206" s="57">
        <f t="shared" si="81"/>
        <v>166</v>
      </c>
      <c r="F206" s="59">
        <f>IF(C206&lt;C$6,0,VLOOKUP(C206,index!$A:$M,4,0))</f>
        <v>173</v>
      </c>
      <c r="G206" s="57" t="str">
        <f t="shared" si="70"/>
        <v/>
      </c>
      <c r="H206" s="58" t="str">
        <f>IF(G206="I",$K206,IF(G206="II",$K206-SUM(H$8:H205),IF(G206="III",$K206-SUM(H$8:H205),IF(G206="IV",$K206-SUM(H$8:H205),IF(G206="V",1-SUM(H$8:H205)," ")))))</f>
        <v xml:space="preserve"> </v>
      </c>
      <c r="I206" s="66" t="str">
        <f t="shared" si="71"/>
        <v/>
      </c>
      <c r="J206" s="61" t="str">
        <f>IF(I206="A",$K206,IF(I206="B",$K206-SUM(J$8:J205),IF(I206="C",$K206-SUM(J$8:J205),IF(I206="D",$K206-SUM(J$8:J205),IF(I206="E",1-SUM(J$8:J205)," ")))))</f>
        <v xml:space="preserve"> </v>
      </c>
      <c r="K206" s="58">
        <f>IF(C$4=0,0,(SUM(D$8:D206)/C$4))</f>
        <v>0</v>
      </c>
      <c r="L206" s="62" t="str">
        <f t="shared" si="67"/>
        <v xml:space="preserve"> </v>
      </c>
      <c r="M206" s="58" t="str">
        <f>IF(U206=2,K206,IF(W206=2,K206-SUM(M$8:M205),IF(X206=2,K206-SUM(M$8:M205),IF(X205=2,1-SUM(M$8:M205)," "))))</f>
        <v xml:space="preserve"> </v>
      </c>
      <c r="N206" s="58" t="str">
        <f t="shared" si="72"/>
        <v xml:space="preserve"> </v>
      </c>
      <c r="P206" s="58" t="str">
        <f>IF(O206="Plus",$K206,IF(O206="Basis",$K206-SUM(P$8:P205),IF(O206="Breedte",$K206-SUM(P$8:P205),IF(O205="Breedte",1-SUM(P$8:P205)," "))))</f>
        <v xml:space="preserve"> </v>
      </c>
      <c r="Q206" s="56" t="str">
        <f t="shared" ref="Q206:Q208" si="87">IF(L205="plus",IF(E206=0,"",CONCATENATE(E206,",")),IF(L205="basis",IF(E206=0,"",CONCATENATE(E206,",")),CONCATENATE(Q205,IF(E206=0,"",CONCATENATE(E206,", ")))))</f>
        <v/>
      </c>
      <c r="R206" s="196">
        <f t="shared" si="73"/>
        <v>173</v>
      </c>
      <c r="S206" s="1">
        <f t="shared" si="82"/>
        <v>166</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166</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4">
        <f t="shared" si="68"/>
        <v>0</v>
      </c>
      <c r="B207" s="64">
        <f t="shared" si="69"/>
        <v>0</v>
      </c>
      <c r="C207" s="57">
        <f t="shared" si="81"/>
        <v>165</v>
      </c>
      <c r="F207" s="59">
        <f>IF(C207&lt;C$6,0,VLOOKUP(C207,index!$A:$M,4,0))</f>
        <v>173</v>
      </c>
      <c r="G207" s="57" t="str">
        <f t="shared" si="70"/>
        <v/>
      </c>
      <c r="H207" s="58" t="str">
        <f>IF(G207="I",$K207,IF(G207="II",$K207-SUM(H$8:H206),IF(G207="III",$K207-SUM(H$8:H206),IF(G207="IV",$K207-SUM(H$8:H206),IF(G207="V",1-SUM(H$8:H206)," ")))))</f>
        <v xml:space="preserve"> </v>
      </c>
      <c r="I207" s="66" t="str">
        <f t="shared" si="71"/>
        <v/>
      </c>
      <c r="J207" s="61" t="str">
        <f>IF(I207="A",$K207,IF(I207="B",$K207-SUM(J$8:J206),IF(I207="C",$K207-SUM(J$8:J206),IF(I207="D",$K207-SUM(J$8:J206),IF(I207="E",1-SUM(J$8:J206)," ")))))</f>
        <v xml:space="preserve"> </v>
      </c>
      <c r="K207" s="58">
        <f>IF(C$4=0,0,(SUM(D$8:D207)/C$4))</f>
        <v>0</v>
      </c>
      <c r="L207" s="62" t="str">
        <f t="shared" si="67"/>
        <v xml:space="preserve"> </v>
      </c>
      <c r="M207" s="58" t="str">
        <f>IF(U207=2,K207,IF(W207=2,K207-SUM(M$8:M206),IF(X207=2,K207-SUM(M$8:M206),IF(X206=2,1-SUM(M$8:M206)," "))))</f>
        <v xml:space="preserve"> </v>
      </c>
      <c r="N207" s="58" t="str">
        <f t="shared" si="72"/>
        <v xml:space="preserve"> </v>
      </c>
      <c r="P207" s="58" t="str">
        <f>IF(O207="Plus",$K207,IF(O207="Basis",$K207-SUM(P$8:P206),IF(O207="Breedte",$K207-SUM(P$8:P206),IF(O206="Breedte",1-SUM(P$8:P206)," "))))</f>
        <v xml:space="preserve"> </v>
      </c>
      <c r="Q207" s="56" t="str">
        <f t="shared" si="87"/>
        <v/>
      </c>
      <c r="R207" s="196">
        <f t="shared" si="73"/>
        <v>173</v>
      </c>
      <c r="S207" s="1">
        <f t="shared" si="82"/>
        <v>165</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165</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4">
        <f t="shared" si="68"/>
        <v>0</v>
      </c>
      <c r="B208" s="64">
        <f t="shared" si="69"/>
        <v>0</v>
      </c>
      <c r="C208" s="57">
        <f t="shared" si="81"/>
        <v>164</v>
      </c>
      <c r="F208" s="59">
        <f>IF(C208&lt;C$6,0,VLOOKUP(C208,index!$A:$M,4,0))</f>
        <v>173</v>
      </c>
      <c r="G208" s="57" t="str">
        <f t="shared" si="70"/>
        <v/>
      </c>
      <c r="H208" s="58" t="str">
        <f>IF(G208="I",$K208,IF(G208="II",$K208-SUM(H$8:H207),IF(G208="III",$K208-SUM(H$8:H207),IF(G208="IV",$K208-SUM(H$8:H207),IF(G208="V",1-SUM(H$8:H207)," ")))))</f>
        <v xml:space="preserve"> </v>
      </c>
      <c r="I208" s="66" t="str">
        <f t="shared" si="71"/>
        <v/>
      </c>
      <c r="J208" s="61" t="str">
        <f>IF(I208="A",$K208,IF(I208="B",$K208-SUM(J$8:J207),IF(I208="C",$K208-SUM(J$8:J207),IF(I208="D",$K208-SUM(J$8:J207),IF(I208="E",1-SUM(J$8:J207)," ")))))</f>
        <v xml:space="preserve"> </v>
      </c>
      <c r="K208" s="58">
        <f>IF(C$4=0,0,(SUM(D$8:D208)/C$4))</f>
        <v>0</v>
      </c>
      <c r="L208" s="62" t="str">
        <f t="shared" si="67"/>
        <v xml:space="preserve"> </v>
      </c>
      <c r="M208" s="58" t="str">
        <f>IF(U208=2,K208,IF(W208=2,K208-SUM(M$8:M207),IF(X208=2,K208-SUM(M$8:M207),IF(X207=2,1-SUM(M$8:M207)," "))))</f>
        <v xml:space="preserve"> </v>
      </c>
      <c r="N208" s="58" t="str">
        <f t="shared" si="72"/>
        <v xml:space="preserve"> </v>
      </c>
      <c r="P208" s="58" t="str">
        <f>IF(O208="Plus",$K208,IF(O208="Basis",$K208-SUM(P$8:P207),IF(O208="Breedte",$K208-SUM(P$8:P207),IF(O207="Breedte",1-SUM(P$8:P207)," "))))</f>
        <v xml:space="preserve"> </v>
      </c>
      <c r="Q208" s="56" t="str">
        <f t="shared" si="87"/>
        <v/>
      </c>
      <c r="R208" s="196">
        <f t="shared" si="73"/>
        <v>173</v>
      </c>
      <c r="S208" s="1">
        <f t="shared" si="82"/>
        <v>164</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164</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4">
        <f t="shared" si="68"/>
        <v>0</v>
      </c>
      <c r="B209" s="64">
        <f t="shared" si="69"/>
        <v>0</v>
      </c>
      <c r="C209" s="57">
        <f t="shared" si="81"/>
        <v>163</v>
      </c>
      <c r="F209" s="59">
        <f>IF(C209&lt;C$6,0,VLOOKUP(C209,index!$A:$M,4,0))</f>
        <v>172</v>
      </c>
      <c r="G209" s="57" t="str">
        <f t="shared" si="70"/>
        <v/>
      </c>
      <c r="H209" s="58" t="str">
        <f>IF(G209="I",$K209,IF(G209="II",$K209-SUM(H$8:H208),IF(G209="III",$K209-SUM(H$8:H208),IF(G209="IV",$K209-SUM(H$8:H208),IF(G209="V",1-SUM(H$8:H208)," ")))))</f>
        <v xml:space="preserve"> </v>
      </c>
      <c r="I209" s="66" t="str">
        <f t="shared" si="71"/>
        <v/>
      </c>
      <c r="J209" s="61" t="str">
        <f>IF(I209="A",$K209,IF(I209="B",$K209-SUM(J$8:J208),IF(I209="C",$K209-SUM(J$8:J208),IF(I209="D",$K209-SUM(J$8:J208),IF(I209="E",1-SUM(J$8:J208)," ")))))</f>
        <v xml:space="preserve"> </v>
      </c>
      <c r="L209" s="62" t="str">
        <f t="shared" si="67"/>
        <v xml:space="preserve"> </v>
      </c>
      <c r="P209" s="58" t="str">
        <f>IF(O209="Plus",$K209,IF(O209="Basis",$K209-SUM(P$8:P208),IF(O209="Breedte",$K209-SUM(P$8:P208),IF(O208="Breedte",1-SUM(P$8:P208)," "))))</f>
        <v xml:space="preserve"> </v>
      </c>
      <c r="Q209" s="56" t="str">
        <f t="shared" ref="Q209:Q272" si="88">IF(L208="plus",CONCATENATE(E209,", "),IF(L208="basis",IF(E209=0,"",CONCATENATE(E209,", ")),CONCATENATE(Q208,IF(E209=0,"",CONCATENATE(E209,", ")))))</f>
        <v/>
      </c>
      <c r="R209" s="196">
        <f t="shared" si="73"/>
        <v>172</v>
      </c>
      <c r="S209" s="1">
        <f t="shared" si="82"/>
        <v>163</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163</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4">
        <f t="shared" si="68"/>
        <v>0</v>
      </c>
      <c r="B210" s="64">
        <f t="shared" si="69"/>
        <v>0</v>
      </c>
      <c r="C210" s="57">
        <f t="shared" si="81"/>
        <v>162</v>
      </c>
      <c r="F210" s="59">
        <f>IF(C210&lt;C$6,0,VLOOKUP(C210,index!$A:$M,4,0))</f>
        <v>172</v>
      </c>
      <c r="G210" s="57" t="str">
        <f t="shared" si="70"/>
        <v/>
      </c>
      <c r="H210" s="58" t="str">
        <f>IF(G210="I",$K210,IF(G210="II",$K210-SUM(H$8:H209),IF(G210="III",$K210-SUM(H$8:H209),IF(G210="IV",$K210-SUM(H$8:H209),IF(G210="V",1-SUM(H$8:H209)," ")))))</f>
        <v xml:space="preserve"> </v>
      </c>
      <c r="I210" s="66" t="str">
        <f t="shared" si="71"/>
        <v/>
      </c>
      <c r="J210" s="61" t="str">
        <f>IF(I210="A",$K210,IF(I210="B",$K210-SUM(J$8:J209),IF(I210="C",$K210-SUM(J$8:J209),IF(I210="D",$K210-SUM(J$8:J209),IF(I210="E",1-SUM(J$8:J209)," ")))))</f>
        <v xml:space="preserve"> </v>
      </c>
      <c r="L210" s="62" t="str">
        <f t="shared" si="67"/>
        <v xml:space="preserve"> </v>
      </c>
      <c r="P210" s="58" t="str">
        <f>IF(O210="Plus",$K210,IF(O210="Basis",$K210-SUM(P$8:P209),IF(O210="Breedte",$K210-SUM(P$8:P209),IF(O209="Breedte",1-SUM(P$8:P209)," "))))</f>
        <v xml:space="preserve"> </v>
      </c>
      <c r="Q210" s="56" t="str">
        <f t="shared" si="88"/>
        <v/>
      </c>
      <c r="R210" s="196">
        <f t="shared" si="73"/>
        <v>172</v>
      </c>
      <c r="S210" s="1">
        <f t="shared" si="82"/>
        <v>162</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162</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4">
        <f t="shared" si="68"/>
        <v>0</v>
      </c>
      <c r="B211" s="64">
        <f t="shared" si="69"/>
        <v>0</v>
      </c>
      <c r="C211" s="57">
        <f t="shared" si="81"/>
        <v>161</v>
      </c>
      <c r="F211" s="59">
        <f>IF(C211&lt;C$6,0,VLOOKUP(C211,index!$A:$M,4,0))</f>
        <v>172</v>
      </c>
      <c r="G211" s="57" t="str">
        <f t="shared" si="70"/>
        <v/>
      </c>
      <c r="H211" s="58" t="str">
        <f>IF(G211="I",$K211,IF(G211="II",$K211-SUM(H$8:H210),IF(G211="III",$K211-SUM(H$8:H210),IF(G211="IV",$K211-SUM(H$8:H210),IF(G211="V",1-SUM(H$8:H210)," ")))))</f>
        <v xml:space="preserve"> </v>
      </c>
      <c r="I211" s="66" t="str">
        <f t="shared" si="71"/>
        <v/>
      </c>
      <c r="J211" s="61" t="str">
        <f>IF(I211="A",$K211,IF(I211="B",$K211-SUM(J$8:J210),IF(I211="C",$K211-SUM(J$8:J210),IF(I211="D",$K211-SUM(J$8:J210),IF(I211="E",1-SUM(J$8:J210)," ")))))</f>
        <v xml:space="preserve"> </v>
      </c>
      <c r="L211" s="62" t="str">
        <f t="shared" si="67"/>
        <v xml:space="preserve"> </v>
      </c>
      <c r="P211" s="58" t="str">
        <f>IF(O211="Plus",$K211,IF(O211="Basis",$K211-SUM(P$8:P210),IF(O211="Breedte",$K211-SUM(P$8:P210),IF(O210="Breedte",1-SUM(P$8:P210)," "))))</f>
        <v xml:space="preserve"> </v>
      </c>
      <c r="Q211" s="56" t="str">
        <f t="shared" si="88"/>
        <v/>
      </c>
      <c r="R211" s="196">
        <f t="shared" si="73"/>
        <v>172</v>
      </c>
      <c r="S211" s="1">
        <f t="shared" si="82"/>
        <v>161</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161</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4">
        <f t="shared" si="68"/>
        <v>0</v>
      </c>
      <c r="B212" s="64">
        <f t="shared" si="69"/>
        <v>0</v>
      </c>
      <c r="C212" s="57">
        <f t="shared" si="81"/>
        <v>160</v>
      </c>
      <c r="F212" s="59">
        <f>IF(C212&lt;C$6,0,VLOOKUP(C212,index!$A:$M,4,0))</f>
        <v>171</v>
      </c>
      <c r="G212" s="57" t="str">
        <f t="shared" si="70"/>
        <v/>
      </c>
      <c r="H212" s="58" t="str">
        <f>IF(G212="I",$K212,IF(G212="II",$K212-SUM(H$8:H211),IF(G212="III",$K212-SUM(H$8:H211),IF(G212="IV",$K212-SUM(H$8:H211),IF(G212="V",1-SUM(H$8:H211)," ")))))</f>
        <v xml:space="preserve"> </v>
      </c>
      <c r="I212" s="66" t="str">
        <f t="shared" si="71"/>
        <v/>
      </c>
      <c r="J212" s="61" t="str">
        <f>IF(I212="A",$K212,IF(I212="B",$K212-SUM(J$8:J211),IF(I212="C",$K212-SUM(J$8:J211),IF(I212="D",$K212-SUM(J$8:J211),IF(I212="E",1-SUM(J$8:J211)," ")))))</f>
        <v xml:space="preserve"> </v>
      </c>
      <c r="L212" s="62" t="str">
        <f t="shared" si="67"/>
        <v xml:space="preserve"> </v>
      </c>
      <c r="P212" s="58" t="str">
        <f>IF(O212="Plus",$K212,IF(O212="Basis",$K212-SUM(P$8:P211),IF(O212="Breedte",$K212-SUM(P$8:P211),IF(O211="Breedte",1-SUM(P$8:P211)," "))))</f>
        <v xml:space="preserve"> </v>
      </c>
      <c r="Q212" s="56" t="str">
        <f t="shared" si="88"/>
        <v/>
      </c>
      <c r="R212" s="196">
        <f t="shared" si="73"/>
        <v>171</v>
      </c>
      <c r="S212" s="1">
        <f t="shared" si="82"/>
        <v>160</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160</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4">
        <f t="shared" si="68"/>
        <v>0</v>
      </c>
      <c r="B213" s="64">
        <f t="shared" si="69"/>
        <v>0</v>
      </c>
      <c r="C213" s="57">
        <f t="shared" si="81"/>
        <v>159</v>
      </c>
      <c r="F213" s="59">
        <f>IF(C213&lt;C$6,0,VLOOKUP(C213,index!$A:$M,4,0))</f>
        <v>171</v>
      </c>
      <c r="G213" s="57" t="str">
        <f t="shared" si="70"/>
        <v/>
      </c>
      <c r="H213" s="58" t="str">
        <f>IF(G213="I",$K213,IF(G213="II",$K213-SUM(H$8:H212),IF(G213="III",$K213-SUM(H$8:H212),IF(G213="IV",$K213-SUM(H$8:H212),IF(G213="V",1-SUM(H$8:H212)," ")))))</f>
        <v xml:space="preserve"> </v>
      </c>
      <c r="I213" s="66" t="str">
        <f t="shared" si="71"/>
        <v/>
      </c>
      <c r="J213" s="61" t="str">
        <f>IF(I213="A",$K213,IF(I213="B",$K213-SUM(J$8:J212),IF(I213="C",$K213-SUM(J$8:J212),IF(I213="D",$K213-SUM(J$8:J212),IF(I213="E",1-SUM(J$8:J212)," ")))))</f>
        <v xml:space="preserve"> </v>
      </c>
      <c r="L213" s="62" t="str">
        <f t="shared" si="67"/>
        <v xml:space="preserve"> </v>
      </c>
      <c r="P213" s="58" t="str">
        <f>IF(O213="Plus",$K213,IF(O213="Basis",$K213-SUM(P$8:P212),IF(O213="Breedte",$K213-SUM(P$8:P212),IF(O212="Breedte",1-SUM(P$8:P212)," "))))</f>
        <v xml:space="preserve"> </v>
      </c>
      <c r="Q213" s="56" t="str">
        <f t="shared" si="88"/>
        <v/>
      </c>
      <c r="R213" s="196">
        <f t="shared" si="73"/>
        <v>171</v>
      </c>
      <c r="S213" s="1">
        <f t="shared" si="82"/>
        <v>159</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159</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4">
        <f t="shared" si="68"/>
        <v>0</v>
      </c>
      <c r="B214" s="64">
        <f t="shared" si="69"/>
        <v>0</v>
      </c>
      <c r="C214" s="57">
        <f t="shared" si="81"/>
        <v>158</v>
      </c>
      <c r="F214" s="59">
        <f>IF(C214&lt;C$6,0,VLOOKUP(C214,index!$A:$M,4,0))</f>
        <v>170</v>
      </c>
      <c r="G214" s="57" t="str">
        <f t="shared" si="70"/>
        <v/>
      </c>
      <c r="H214" s="58" t="str">
        <f>IF(G214="I",$K214,IF(G214="II",$K214-SUM(H$8:H213),IF(G214="III",$K214-SUM(H$8:H213),IF(G214="IV",$K214-SUM(H$8:H213),IF(G214="V",1-SUM(H$8:H213)," ")))))</f>
        <v xml:space="preserve"> </v>
      </c>
      <c r="I214" s="66" t="str">
        <f t="shared" si="71"/>
        <v/>
      </c>
      <c r="J214" s="61" t="str">
        <f>IF(I214="A",$K214,IF(I214="B",$K214-SUM(J$8:J213),IF(I214="C",$K214-SUM(J$8:J213),IF(I214="D",$K214-SUM(J$8:J213),IF(I214="E",1-SUM(J$8:J213)," ")))))</f>
        <v xml:space="preserve"> </v>
      </c>
      <c r="L214" s="62" t="str">
        <f t="shared" si="67"/>
        <v xml:space="preserve"> </v>
      </c>
      <c r="P214" s="58" t="str">
        <f>IF(O214="Plus",$K214,IF(O214="Basis",$K214-SUM(P$8:P213),IF(O214="Breedte",$K214-SUM(P$8:P213),IF(O213="Breedte",1-SUM(P$8:P213)," "))))</f>
        <v xml:space="preserve"> </v>
      </c>
      <c r="Q214" s="56" t="str">
        <f t="shared" si="88"/>
        <v/>
      </c>
      <c r="R214" s="196">
        <f t="shared" si="73"/>
        <v>170</v>
      </c>
      <c r="S214" s="1">
        <f t="shared" si="82"/>
        <v>158</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158</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4">
        <f t="shared" si="68"/>
        <v>0</v>
      </c>
      <c r="B215" s="64">
        <f t="shared" si="69"/>
        <v>0</v>
      </c>
      <c r="C215" s="57">
        <f t="shared" si="81"/>
        <v>157</v>
      </c>
      <c r="F215" s="59">
        <f>IF(C215&lt;C$6,0,VLOOKUP(C215,index!$A:$M,4,0))</f>
        <v>170</v>
      </c>
      <c r="G215" s="57" t="str">
        <f t="shared" si="70"/>
        <v/>
      </c>
      <c r="H215" s="58" t="str">
        <f>IF(G215="I",$K215,IF(G215="II",$K215-SUM(H$8:H214),IF(G215="III",$K215-SUM(H$8:H214),IF(G215="IV",$K215-SUM(H$8:H214),IF(G215="V",1-SUM(H$8:H214)," ")))))</f>
        <v xml:space="preserve"> </v>
      </c>
      <c r="I215" s="66" t="str">
        <f t="shared" si="71"/>
        <v/>
      </c>
      <c r="J215" s="61" t="str">
        <f>IF(I215="A",$K215,IF(I215="B",$K215-SUM(J$8:J214),IF(I215="C",$K215-SUM(J$8:J214),IF(I215="D",$K215-SUM(J$8:J214),IF(I215="E",1-SUM(J$8:J214)," ")))))</f>
        <v xml:space="preserve"> </v>
      </c>
      <c r="L215" s="62" t="str">
        <f t="shared" si="67"/>
        <v xml:space="preserve"> </v>
      </c>
      <c r="P215" s="58" t="str">
        <f>IF(O215="Plus",$K215,IF(O215="Basis",$K215-SUM(P$8:P214),IF(O215="Breedte",$K215-SUM(P$8:P214),IF(O214="Breedte",1-SUM(P$8:P214)," "))))</f>
        <v xml:space="preserve"> </v>
      </c>
      <c r="Q215" s="56" t="str">
        <f t="shared" si="88"/>
        <v/>
      </c>
      <c r="R215" s="196">
        <f t="shared" si="73"/>
        <v>170</v>
      </c>
      <c r="S215" s="1">
        <f t="shared" si="82"/>
        <v>157</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157</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4">
        <f t="shared" si="68"/>
        <v>0</v>
      </c>
      <c r="B216" s="64">
        <f t="shared" si="69"/>
        <v>0</v>
      </c>
      <c r="C216" s="57">
        <f t="shared" si="81"/>
        <v>156</v>
      </c>
      <c r="F216" s="59">
        <f>IF(C216&lt;C$6,0,VLOOKUP(C216,index!$A:$M,4,0))</f>
        <v>170</v>
      </c>
      <c r="G216" s="57" t="str">
        <f t="shared" si="70"/>
        <v/>
      </c>
      <c r="H216" s="58" t="str">
        <f>IF(G216="I",$K216,IF(G216="II",$K216-SUM(H$8:H215),IF(G216="III",$K216-SUM(H$8:H215),IF(G216="IV",$K216-SUM(H$8:H215),IF(G216="V",1-SUM(H$8:H215)," ")))))</f>
        <v xml:space="preserve"> </v>
      </c>
      <c r="I216" s="66" t="str">
        <f t="shared" si="71"/>
        <v/>
      </c>
      <c r="J216" s="61" t="str">
        <f>IF(I216="A",$K216,IF(I216="B",$K216-SUM(J$8:J215),IF(I216="C",$K216-SUM(J$8:J215),IF(I216="D",$K216-SUM(J$8:J215),IF(I216="E",1-SUM(J$8:J215)," ")))))</f>
        <v xml:space="preserve"> </v>
      </c>
      <c r="L216" s="62" t="str">
        <f t="shared" si="67"/>
        <v xml:space="preserve"> </v>
      </c>
      <c r="P216" s="58" t="str">
        <f>IF(O216="Plus",$K216,IF(O216="Basis",$K216-SUM(P$8:P215),IF(O216="Breedte",$K216-SUM(P$8:P215),IF(O215="Breedte",1-SUM(P$8:P215)," "))))</f>
        <v xml:space="preserve"> </v>
      </c>
      <c r="Q216" s="56" t="str">
        <f t="shared" si="88"/>
        <v/>
      </c>
      <c r="R216" s="196">
        <f t="shared" si="73"/>
        <v>170</v>
      </c>
      <c r="S216" s="1">
        <f t="shared" si="82"/>
        <v>156</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156</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4">
        <f t="shared" si="68"/>
        <v>0</v>
      </c>
      <c r="B217" s="64">
        <f t="shared" si="69"/>
        <v>0</v>
      </c>
      <c r="C217" s="57">
        <f t="shared" si="81"/>
        <v>155</v>
      </c>
      <c r="F217" s="59">
        <f>IF(C217&lt;C$6,0,VLOOKUP(C217,index!$A:$M,4,0))</f>
        <v>169</v>
      </c>
      <c r="G217" s="57" t="str">
        <f t="shared" si="70"/>
        <v/>
      </c>
      <c r="H217" s="58" t="str">
        <f>IF(G217="I",$K217,IF(G217="II",$K217-SUM(H$8:H216),IF(G217="III",$K217-SUM(H$8:H216),IF(G217="IV",$K217-SUM(H$8:H216),IF(G217="V",1-SUM(H$8:H216)," ")))))</f>
        <v xml:space="preserve"> </v>
      </c>
      <c r="I217" s="66" t="str">
        <f t="shared" si="71"/>
        <v/>
      </c>
      <c r="J217" s="61" t="str">
        <f>IF(I217="A",$K217,IF(I217="B",$K217-SUM(J$8:J216),IF(I217="C",$K217-SUM(J$8:J216),IF(I217="D",$K217-SUM(J$8:J216),IF(I217="E",1-SUM(J$8:J216)," ")))))</f>
        <v xml:space="preserve"> </v>
      </c>
      <c r="L217" s="62" t="str">
        <f t="shared" si="67"/>
        <v xml:space="preserve"> </v>
      </c>
      <c r="P217" s="58" t="str">
        <f>IF(O217="Plus",$K217,IF(O217="Basis",$K217-SUM(P$8:P216),IF(O217="Breedte",$K217-SUM(P$8:P216),IF(O216="Breedte",1-SUM(P$8:P216)," "))))</f>
        <v xml:space="preserve"> </v>
      </c>
      <c r="Q217" s="56" t="str">
        <f t="shared" si="88"/>
        <v/>
      </c>
      <c r="R217" s="196">
        <f t="shared" si="73"/>
        <v>169</v>
      </c>
      <c r="S217" s="1">
        <f t="shared" si="82"/>
        <v>155</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155</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4">
        <f t="shared" si="68"/>
        <v>0</v>
      </c>
      <c r="B218" s="64">
        <f t="shared" si="69"/>
        <v>0</v>
      </c>
      <c r="C218" s="57">
        <f t="shared" si="81"/>
        <v>154</v>
      </c>
      <c r="F218" s="59">
        <f>IF(C218&lt;C$6,0,VLOOKUP(C218,index!$A:$M,4,0))</f>
        <v>169</v>
      </c>
      <c r="G218" s="57" t="str">
        <f t="shared" si="70"/>
        <v/>
      </c>
      <c r="H218" s="58" t="str">
        <f>IF(G218="I",$K218,IF(G218="II",$K218-SUM(H$8:H217),IF(G218="III",$K218-SUM(H$8:H217),IF(G218="IV",$K218-SUM(H$8:H217),IF(G218="V",1-SUM(H$8:H217)," ")))))</f>
        <v xml:space="preserve"> </v>
      </c>
      <c r="I218" s="66" t="str">
        <f t="shared" si="71"/>
        <v/>
      </c>
      <c r="L218" s="62" t="str">
        <f t="shared" si="67"/>
        <v xml:space="preserve"> </v>
      </c>
      <c r="P218" s="58" t="str">
        <f>IF(O218="Plus",$K218,IF(O218="Basis",$K218-SUM(P$8:P217),IF(O218="Breedte",$K218-SUM(P$8:P217),IF(O217="Breedte",1-SUM(P$8:P217)," "))))</f>
        <v xml:space="preserve"> </v>
      </c>
      <c r="Q218" s="56" t="str">
        <f t="shared" si="88"/>
        <v/>
      </c>
      <c r="R218" s="196">
        <f t="shared" si="73"/>
        <v>169</v>
      </c>
      <c r="S218" s="1">
        <f t="shared" si="82"/>
        <v>154</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154</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4">
        <f t="shared" si="68"/>
        <v>0</v>
      </c>
      <c r="B219" s="64">
        <f t="shared" si="69"/>
        <v>0</v>
      </c>
      <c r="C219" s="57">
        <f t="shared" si="81"/>
        <v>153</v>
      </c>
      <c r="F219" s="59">
        <f>IF(C219&lt;C$6,0,VLOOKUP(C219,index!$A:$M,4,0))</f>
        <v>169</v>
      </c>
      <c r="G219" s="57" t="str">
        <f t="shared" si="70"/>
        <v/>
      </c>
      <c r="H219" s="58" t="str">
        <f>IF(G219="I",$K219,IF(G219="II",$K219-SUM(H$8:H218),IF(G219="III",$K219-SUM(H$8:H218),IF(G219="IV",$K219-SUM(H$8:H218),IF(G219="V",1-SUM(H$8:H218)," ")))))</f>
        <v xml:space="preserve"> </v>
      </c>
      <c r="I219" s="66" t="str">
        <f t="shared" si="71"/>
        <v/>
      </c>
      <c r="L219" s="62" t="str">
        <f t="shared" si="67"/>
        <v xml:space="preserve"> </v>
      </c>
      <c r="P219" s="58" t="str">
        <f>IF(O219="Plus",$K219,IF(O219="Basis",$K219-SUM(P$8:P218),IF(O219="Breedte",$K219-SUM(P$8:P218),IF(O218="Breedte",1-SUM(P$8:P218)," "))))</f>
        <v xml:space="preserve"> </v>
      </c>
      <c r="Q219" s="56" t="str">
        <f t="shared" si="88"/>
        <v/>
      </c>
      <c r="R219" s="196">
        <f t="shared" si="73"/>
        <v>169</v>
      </c>
      <c r="S219" s="1">
        <f t="shared" si="82"/>
        <v>153</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153</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4">
        <f t="shared" si="68"/>
        <v>0</v>
      </c>
      <c r="B220" s="64">
        <f t="shared" si="69"/>
        <v>0</v>
      </c>
      <c r="C220" s="57">
        <f t="shared" si="81"/>
        <v>152</v>
      </c>
      <c r="F220" s="59">
        <f>IF(C220&lt;C$6,0,VLOOKUP(C220,index!$A:$M,4,0))</f>
        <v>168</v>
      </c>
      <c r="G220" s="57" t="str">
        <f t="shared" si="70"/>
        <v/>
      </c>
      <c r="H220" s="58" t="str">
        <f>IF(G220="I",$K220,IF(G220="II",$K220-SUM(H$8:H219),IF(G220="III",$K220-SUM(H$8:H219),IF(G220="IV",$K220-SUM(H$8:H219),IF(G220="V",1-SUM(H$8:H219)," ")))))</f>
        <v xml:space="preserve"> </v>
      </c>
      <c r="I220" s="66" t="str">
        <f t="shared" si="71"/>
        <v/>
      </c>
      <c r="L220" s="62" t="str">
        <f t="shared" si="67"/>
        <v xml:space="preserve"> </v>
      </c>
      <c r="P220" s="58" t="str">
        <f>IF(O220="Plus",$K220,IF(O220="Basis",$K220-SUM(P$8:P219),IF(O220="Breedte",$K220-SUM(P$8:P219),IF(O219="Breedte",1-SUM(P$8:P219)," "))))</f>
        <v xml:space="preserve"> </v>
      </c>
      <c r="Q220" s="56" t="str">
        <f t="shared" si="88"/>
        <v/>
      </c>
      <c r="R220" s="196">
        <f t="shared" si="73"/>
        <v>168</v>
      </c>
      <c r="S220" s="1">
        <f t="shared" si="82"/>
        <v>152</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152</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4">
        <f t="shared" si="68"/>
        <v>0</v>
      </c>
      <c r="B221" s="64">
        <f t="shared" si="69"/>
        <v>0</v>
      </c>
      <c r="C221" s="57">
        <f t="shared" si="81"/>
        <v>151</v>
      </c>
      <c r="F221" s="59">
        <f>IF(C221&lt;C$6,0,VLOOKUP(C221,index!$A:$M,4,0))</f>
        <v>168</v>
      </c>
      <c r="G221" s="57" t="str">
        <f t="shared" si="70"/>
        <v/>
      </c>
      <c r="H221" s="58" t="str">
        <f>IF(G221="I",$K221,IF(G221="II",$K221-SUM(H$8:H220),IF(G221="III",$K221-SUM(H$8:H220),IF(G221="IV",$K221-SUM(H$8:H220),IF(G221="V",1-SUM(H$8:H220)," ")))))</f>
        <v xml:space="preserve"> </v>
      </c>
      <c r="I221" s="66" t="str">
        <f t="shared" si="71"/>
        <v/>
      </c>
      <c r="L221" s="62" t="str">
        <f t="shared" si="67"/>
        <v xml:space="preserve"> </v>
      </c>
      <c r="P221" s="58" t="str">
        <f>IF(O221="Plus",$K221,IF(O221="Basis",$K221-SUM(P$8:P220),IF(O221="Breedte",$K221-SUM(P$8:P220),IF(O220="Breedte",1-SUM(P$8:P220)," "))))</f>
        <v xml:space="preserve"> </v>
      </c>
      <c r="Q221" s="56" t="str">
        <f t="shared" si="88"/>
        <v/>
      </c>
      <c r="R221" s="196">
        <f t="shared" si="73"/>
        <v>168</v>
      </c>
      <c r="S221" s="1">
        <f t="shared" si="82"/>
        <v>151</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151</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4">
        <f t="shared" si="68"/>
        <v>0</v>
      </c>
      <c r="B222" s="64">
        <f t="shared" si="69"/>
        <v>0</v>
      </c>
      <c r="C222" s="57">
        <f t="shared" si="81"/>
        <v>150</v>
      </c>
      <c r="F222" s="59">
        <f>IF(C222&lt;C$6,0,VLOOKUP(C222,index!$A:$M,4,0))</f>
        <v>167</v>
      </c>
      <c r="G222" s="57" t="str">
        <f t="shared" si="70"/>
        <v/>
      </c>
      <c r="H222" s="58" t="str">
        <f>IF(G222="I",$K222,IF(G222="II",$K222-SUM(H$8:H221),IF(G222="III",$K222-SUM(H$8:H221),IF(G222="IV",$K222-SUM(H$8:H221),IF(G222="V",1-SUM(H$8:H221)," ")))))</f>
        <v xml:space="preserve"> </v>
      </c>
      <c r="I222" s="66" t="str">
        <f t="shared" si="71"/>
        <v/>
      </c>
      <c r="L222" s="62" t="str">
        <f t="shared" si="67"/>
        <v xml:space="preserve"> </v>
      </c>
      <c r="P222" s="58" t="str">
        <f>IF(O222="Plus",$K222,IF(O222="Basis",$K222-SUM(P$8:P221),IF(O222="Breedte",$K222-SUM(P$8:P221),IF(O221="Breedte",1-SUM(P$8:P221)," "))))</f>
        <v xml:space="preserve"> </v>
      </c>
      <c r="Q222" s="56" t="str">
        <f t="shared" si="88"/>
        <v/>
      </c>
      <c r="R222" s="196">
        <f t="shared" si="73"/>
        <v>167</v>
      </c>
      <c r="S222" s="1">
        <f t="shared" si="82"/>
        <v>150</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150</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4">
        <f t="shared" si="68"/>
        <v>0</v>
      </c>
      <c r="B223" s="64">
        <f t="shared" si="69"/>
        <v>0</v>
      </c>
      <c r="C223" s="57">
        <f t="shared" si="81"/>
        <v>149</v>
      </c>
      <c r="F223" s="59">
        <f>IF(C223&lt;C$6,0,VLOOKUP(C223,index!$A:$M,4,0))</f>
        <v>167</v>
      </c>
      <c r="G223" s="57" t="str">
        <f t="shared" si="70"/>
        <v/>
      </c>
      <c r="H223" s="58" t="str">
        <f>IF(G223="I",$K223,IF(G223="II",$K223-SUM(H$8:H222),IF(G223="III",$K223-SUM(H$8:H222),IF(G223="IV",$K223-SUM(H$8:H222),IF(G223="V",1-SUM(H$8:H222)," ")))))</f>
        <v xml:space="preserve"> </v>
      </c>
      <c r="I223" s="66" t="str">
        <f t="shared" si="71"/>
        <v/>
      </c>
      <c r="L223" s="62" t="str">
        <f t="shared" si="67"/>
        <v xml:space="preserve"> </v>
      </c>
      <c r="P223" s="58" t="str">
        <f>IF(O223="Plus",$K223,IF(O223="Basis",$K223-SUM(P$8:P222),IF(O223="Breedte",$K223-SUM(P$8:P222),IF(O222="Breedte",1-SUM(P$8:P222)," "))))</f>
        <v xml:space="preserve"> </v>
      </c>
      <c r="Q223" s="56" t="str">
        <f t="shared" si="88"/>
        <v/>
      </c>
      <c r="R223" s="196">
        <f t="shared" si="73"/>
        <v>167</v>
      </c>
      <c r="S223" s="1">
        <f t="shared" si="82"/>
        <v>149</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149</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4">
        <f t="shared" si="68"/>
        <v>0</v>
      </c>
      <c r="B224" s="64">
        <f t="shared" si="69"/>
        <v>0</v>
      </c>
      <c r="C224" s="57">
        <f t="shared" si="81"/>
        <v>148</v>
      </c>
      <c r="F224" s="59">
        <f>IF(C224&lt;C$6,0,VLOOKUP(C224,index!$A:$M,4,0))</f>
        <v>167</v>
      </c>
      <c r="G224" s="57" t="str">
        <f t="shared" si="70"/>
        <v/>
      </c>
      <c r="H224" s="58" t="str">
        <f>IF(G224="I",$K224,IF(G224="II",$K224-SUM(H$8:H223),IF(G224="III",$K224-SUM(H$8:H223),IF(G224="IV",$K224-SUM(H$8:H223),IF(G224="V",1-SUM(H$8:H223)," ")))))</f>
        <v xml:space="preserve"> </v>
      </c>
      <c r="I224" s="66" t="str">
        <f t="shared" si="71"/>
        <v/>
      </c>
      <c r="L224" s="62" t="str">
        <f t="shared" si="67"/>
        <v xml:space="preserve"> </v>
      </c>
      <c r="P224" s="58" t="str">
        <f>IF(O224="Plus",$K224,IF(O224="Basis",$K224-SUM(P$8:P223),IF(O224="Breedte",$K224-SUM(P$8:P223),IF(O223="Breedte",1-SUM(P$8:P223)," "))))</f>
        <v xml:space="preserve"> </v>
      </c>
      <c r="Q224" s="56" t="str">
        <f t="shared" si="88"/>
        <v/>
      </c>
      <c r="R224" s="196">
        <f t="shared" si="73"/>
        <v>167</v>
      </c>
      <c r="S224" s="1">
        <f t="shared" si="82"/>
        <v>148</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148</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4">
        <f t="shared" si="68"/>
        <v>0</v>
      </c>
      <c r="B225" s="64">
        <f t="shared" si="69"/>
        <v>0</v>
      </c>
      <c r="C225" s="57">
        <f t="shared" si="81"/>
        <v>147</v>
      </c>
      <c r="F225" s="59">
        <f>IF(C225&lt;C$6,0,VLOOKUP(C225,index!$A:$M,4,0))</f>
        <v>166</v>
      </c>
      <c r="G225" s="57" t="str">
        <f t="shared" si="70"/>
        <v/>
      </c>
      <c r="H225" s="58" t="str">
        <f>IF(G225="I",$K225,IF(G225="II",$K225-SUM(H$8:H224),IF(G225="III",$K225-SUM(H$8:H224),IF(G225="IV",$K225-SUM(H$8:H224),IF(G225="V",1-SUM(H$8:H224)," ")))))</f>
        <v xml:space="preserve"> </v>
      </c>
      <c r="I225" s="66" t="str">
        <f t="shared" si="71"/>
        <v/>
      </c>
      <c r="L225" s="62" t="str">
        <f t="shared" si="67"/>
        <v xml:space="preserve"> </v>
      </c>
      <c r="P225" s="58" t="str">
        <f>IF(O225="Plus",$K225,IF(O225="Basis",$K225-SUM(P$8:P224),IF(O225="Breedte",$K225-SUM(P$8:P224),IF(O224="Breedte",1-SUM(P$8:P224)," "))))</f>
        <v xml:space="preserve"> </v>
      </c>
      <c r="Q225" s="56" t="str">
        <f t="shared" si="88"/>
        <v/>
      </c>
      <c r="R225" s="196">
        <f t="shared" si="73"/>
        <v>166</v>
      </c>
      <c r="S225" s="1">
        <f t="shared" si="82"/>
        <v>147</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147</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4">
        <f t="shared" si="68"/>
        <v>0</v>
      </c>
      <c r="B226" s="64">
        <f t="shared" si="69"/>
        <v>0</v>
      </c>
      <c r="C226" s="57">
        <f t="shared" si="81"/>
        <v>146</v>
      </c>
      <c r="F226" s="59">
        <f>IF(C226&lt;C$6,0,VLOOKUP(C226,index!$A:$M,4,0))</f>
        <v>166</v>
      </c>
      <c r="G226" s="57" t="str">
        <f t="shared" si="70"/>
        <v/>
      </c>
      <c r="H226" s="58" t="str">
        <f>IF(G226="I",$K226,IF(G226="II",$K226-SUM(H$8:H225),IF(G226="III",$K226-SUM(H$8:H225),IF(G226="IV",$K226-SUM(H$8:H225),IF(G226="V",1-SUM(H$8:H225)," ")))))</f>
        <v xml:space="preserve"> </v>
      </c>
      <c r="I226" s="66" t="str">
        <f t="shared" si="71"/>
        <v/>
      </c>
      <c r="L226" s="62" t="str">
        <f t="shared" si="67"/>
        <v xml:space="preserve"> </v>
      </c>
      <c r="P226" s="58" t="str">
        <f>IF(O226="Plus",$K226,IF(O226="Basis",$K226-SUM(P$8:P225),IF(O226="Breedte",$K226-SUM(P$8:P225),IF(O225="Breedte",1-SUM(P$8:P225)," "))))</f>
        <v xml:space="preserve"> </v>
      </c>
      <c r="Q226" s="56" t="str">
        <f t="shared" si="88"/>
        <v/>
      </c>
      <c r="R226" s="196">
        <f t="shared" si="73"/>
        <v>166</v>
      </c>
      <c r="S226" s="1">
        <f t="shared" si="82"/>
        <v>146</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146</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4">
        <f t="shared" si="68"/>
        <v>0</v>
      </c>
      <c r="B227" s="64">
        <f t="shared" si="69"/>
        <v>0</v>
      </c>
      <c r="C227" s="57">
        <f t="shared" si="81"/>
        <v>145</v>
      </c>
      <c r="F227" s="59">
        <f>IF(C227&lt;C$6,0,VLOOKUP(C227,index!$A:$M,4,0))</f>
        <v>166</v>
      </c>
      <c r="G227" s="57" t="str">
        <f t="shared" si="70"/>
        <v/>
      </c>
      <c r="H227" s="58" t="str">
        <f>IF(G227="I",$K227,IF(G227="II",$K227-SUM(H$8:H226),IF(G227="III",$K227-SUM(H$8:H226),IF(G227="IV",$K227-SUM(H$8:H226),IF(G227="V",1-SUM(H$8:H226)," ")))))</f>
        <v xml:space="preserve"> </v>
      </c>
      <c r="I227" s="66" t="str">
        <f t="shared" si="71"/>
        <v/>
      </c>
      <c r="L227" s="62" t="str">
        <f t="shared" si="67"/>
        <v xml:space="preserve"> </v>
      </c>
      <c r="P227" s="58" t="str">
        <f>IF(O227="Plus",$K227,IF(O227="Basis",$K227-SUM(P$8:P226),IF(O227="Breedte",$K227-SUM(P$8:P226),IF(O226="Breedte",1-SUM(P$8:P226)," "))))</f>
        <v xml:space="preserve"> </v>
      </c>
      <c r="Q227" s="56" t="str">
        <f t="shared" si="88"/>
        <v/>
      </c>
      <c r="R227" s="196">
        <f t="shared" si="73"/>
        <v>166</v>
      </c>
      <c r="S227" s="1">
        <f t="shared" si="82"/>
        <v>145</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145</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4">
        <f t="shared" si="68"/>
        <v>0</v>
      </c>
      <c r="B228" s="64">
        <f t="shared" si="69"/>
        <v>0</v>
      </c>
      <c r="C228" s="57">
        <f t="shared" si="81"/>
        <v>144</v>
      </c>
      <c r="F228" s="59">
        <f>IF(C228&lt;C$6,0,VLOOKUP(C228,index!$A:$M,4,0))</f>
        <v>165</v>
      </c>
      <c r="G228" s="57" t="str">
        <f t="shared" si="70"/>
        <v/>
      </c>
      <c r="H228" s="58" t="str">
        <f>IF(G228="I",$K228,IF(G228="II",$K228-SUM(H$8:H227),IF(G228="III",$K228-SUM(H$8:H227),IF(G228="IV",$K228-SUM(H$8:H227),IF(G228="V",1-SUM(H$8:H227)," ")))))</f>
        <v xml:space="preserve"> </v>
      </c>
      <c r="I228" s="66" t="str">
        <f t="shared" si="71"/>
        <v/>
      </c>
      <c r="L228" s="62" t="str">
        <f t="shared" si="67"/>
        <v xml:space="preserve"> </v>
      </c>
      <c r="P228" s="58" t="str">
        <f>IF(O228="Plus",$K228,IF(O228="Basis",$K228-SUM(P$8:P227),IF(O228="Breedte",$K228-SUM(P$8:P227),IF(O227="Breedte",1-SUM(P$8:P227)," "))))</f>
        <v xml:space="preserve"> </v>
      </c>
      <c r="Q228" s="56" t="str">
        <f t="shared" si="88"/>
        <v/>
      </c>
      <c r="R228" s="196">
        <f t="shared" si="73"/>
        <v>165</v>
      </c>
      <c r="S228" s="1">
        <f t="shared" si="82"/>
        <v>144</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144</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4">
        <f t="shared" si="68"/>
        <v>0</v>
      </c>
      <c r="B229" s="64">
        <f t="shared" si="69"/>
        <v>0</v>
      </c>
      <c r="C229" s="57">
        <f t="shared" si="81"/>
        <v>143</v>
      </c>
      <c r="F229" s="59">
        <f>IF(C229&lt;C$6,0,VLOOKUP(C229,index!$A:$M,4,0))</f>
        <v>165</v>
      </c>
      <c r="G229" s="57" t="str">
        <f t="shared" si="70"/>
        <v/>
      </c>
      <c r="H229" s="58" t="str">
        <f>IF(G229="I",$K229,IF(G229="II",$K229-SUM(H$8:H228),IF(G229="III",$K229-SUM(H$8:H228),IF(G229="IV",$K229-SUM(H$8:H228),IF(G229="V",1-SUM(H$8:H228)," ")))))</f>
        <v xml:space="preserve"> </v>
      </c>
      <c r="I229" s="66" t="str">
        <f t="shared" si="71"/>
        <v/>
      </c>
      <c r="L229" s="62" t="str">
        <f t="shared" si="67"/>
        <v xml:space="preserve"> </v>
      </c>
      <c r="P229" s="58" t="str">
        <f>IF(O229="Plus",$K229,IF(O229="Basis",$K229-SUM(P$8:P228),IF(O229="Breedte",$K229-SUM(P$8:P228),IF(O228="Breedte",1-SUM(P$8:P228)," "))))</f>
        <v xml:space="preserve"> </v>
      </c>
      <c r="Q229" s="56" t="str">
        <f t="shared" si="88"/>
        <v/>
      </c>
      <c r="R229" s="196">
        <f t="shared" si="73"/>
        <v>165</v>
      </c>
      <c r="S229" s="1">
        <f t="shared" si="82"/>
        <v>143</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143</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4">
        <f t="shared" si="68"/>
        <v>0</v>
      </c>
      <c r="B230" s="64">
        <f t="shared" si="69"/>
        <v>0</v>
      </c>
      <c r="C230" s="57">
        <f t="shared" si="81"/>
        <v>142</v>
      </c>
      <c r="F230" s="59">
        <f>IF(C230&lt;C$6,0,VLOOKUP(C230,index!$A:$M,4,0))</f>
        <v>164</v>
      </c>
      <c r="G230" s="57" t="str">
        <f t="shared" si="70"/>
        <v/>
      </c>
      <c r="H230" s="58" t="str">
        <f>IF(G230="I",$K230,IF(G230="II",$K230-SUM(H$8:H229),IF(G230="III",$K230-SUM(H$8:H229),IF(G230="IV",$K230-SUM(H$8:H229),IF(G230="V",1-SUM(H$8:H229)," ")))))</f>
        <v xml:space="preserve"> </v>
      </c>
      <c r="I230" s="66" t="str">
        <f t="shared" si="71"/>
        <v/>
      </c>
      <c r="L230" s="62" t="str">
        <f t="shared" si="67"/>
        <v xml:space="preserve"> </v>
      </c>
      <c r="P230" s="58" t="str">
        <f>IF(O230="Plus",$K230,IF(O230="Basis",$K230-SUM(P$8:P229),IF(O230="Breedte",$K230-SUM(P$8:P229),IF(O229="Breedte",1-SUM(P$8:P229)," "))))</f>
        <v xml:space="preserve"> </v>
      </c>
      <c r="Q230" s="56" t="str">
        <f t="shared" si="88"/>
        <v/>
      </c>
      <c r="R230" s="196">
        <f t="shared" si="73"/>
        <v>164</v>
      </c>
      <c r="S230" s="1">
        <f t="shared" si="82"/>
        <v>142</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142</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4">
        <f t="shared" si="68"/>
        <v>0</v>
      </c>
      <c r="B231" s="64">
        <f t="shared" si="69"/>
        <v>0</v>
      </c>
      <c r="C231" s="57">
        <f t="shared" si="81"/>
        <v>141</v>
      </c>
      <c r="F231" s="59">
        <f>IF(C231&lt;C$6,0,VLOOKUP(C231,index!$A:$M,4,0))</f>
        <v>164</v>
      </c>
      <c r="G231" s="57" t="str">
        <f t="shared" si="70"/>
        <v/>
      </c>
      <c r="H231" s="58" t="str">
        <f>IF(G231="I",$K231,IF(G231="II",$K231-SUM(H$8:H230),IF(G231="III",$K231-SUM(H$8:H230),IF(G231="IV",$K231-SUM(H$8:H230),IF(G231="V",1-SUM(H$8:H230)," ")))))</f>
        <v xml:space="preserve"> </v>
      </c>
      <c r="I231" s="66" t="str">
        <f t="shared" si="71"/>
        <v/>
      </c>
      <c r="L231" s="62" t="str">
        <f t="shared" si="67"/>
        <v xml:space="preserve"> </v>
      </c>
      <c r="P231" s="58" t="str">
        <f>IF(O231="Plus",$K231,IF(O231="Basis",$K231-SUM(P$8:P230),IF(O231="Breedte",$K231-SUM(P$8:P230),IF(O230="Breedte",1-SUM(P$8:P230)," "))))</f>
        <v xml:space="preserve"> </v>
      </c>
      <c r="Q231" s="56" t="str">
        <f t="shared" si="88"/>
        <v/>
      </c>
      <c r="R231" s="196">
        <f t="shared" si="73"/>
        <v>164</v>
      </c>
      <c r="S231" s="1">
        <f t="shared" si="82"/>
        <v>141</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141</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4">
        <f t="shared" si="68"/>
        <v>0</v>
      </c>
      <c r="B232" s="64">
        <f t="shared" si="69"/>
        <v>0</v>
      </c>
      <c r="C232" s="57">
        <f t="shared" si="81"/>
        <v>140</v>
      </c>
      <c r="F232" s="59">
        <f>IF(C232&lt;C$6,0,VLOOKUP(C232,index!$A:$M,4,0))</f>
        <v>164</v>
      </c>
      <c r="G232" s="57" t="str">
        <f t="shared" si="70"/>
        <v/>
      </c>
      <c r="H232" s="58" t="str">
        <f>IF(G232="I",$K232,IF(G232="II",$K232-SUM(H$8:H231),IF(G232="III",$K232-SUM(H$8:H231),IF(G232="IV",$K232-SUM(H$8:H231),IF(G232="V",1-SUM(H$8:H231)," ")))))</f>
        <v xml:space="preserve"> </v>
      </c>
      <c r="I232" s="66" t="str">
        <f t="shared" si="71"/>
        <v/>
      </c>
      <c r="L232" s="62" t="str">
        <f t="shared" si="67"/>
        <v xml:space="preserve"> </v>
      </c>
      <c r="P232" s="58" t="str">
        <f>IF(O232="Plus",$K232,IF(O232="Basis",$K232-SUM(P$8:P231),IF(O232="Breedte",$K232-SUM(P$8:P231),IF(O231="Breedte",1-SUM(P$8:P231)," "))))</f>
        <v xml:space="preserve"> </v>
      </c>
      <c r="Q232" s="56" t="str">
        <f t="shared" si="88"/>
        <v/>
      </c>
      <c r="R232" s="196">
        <f t="shared" si="73"/>
        <v>164</v>
      </c>
      <c r="S232" s="1">
        <f t="shared" si="82"/>
        <v>140</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140</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4">
        <f t="shared" si="68"/>
        <v>0</v>
      </c>
      <c r="B233" s="64">
        <f t="shared" si="69"/>
        <v>0</v>
      </c>
      <c r="C233" s="57">
        <f t="shared" si="81"/>
        <v>139</v>
      </c>
      <c r="F233" s="59">
        <f>IF(C233&lt;C$6,0,VLOOKUP(C233,index!$A:$M,4,0))</f>
        <v>163</v>
      </c>
      <c r="G233" s="57" t="str">
        <f t="shared" si="70"/>
        <v/>
      </c>
      <c r="H233" s="58" t="str">
        <f>IF(G233="I",$K233,IF(G233="II",$K233-SUM(H$8:H232),IF(G233="III",$K233-SUM(H$8:H232),IF(G233="IV",$K233-SUM(H$8:H232),IF(G233="V",1-SUM(H$8:H232)," ")))))</f>
        <v xml:space="preserve"> </v>
      </c>
      <c r="I233" s="66" t="str">
        <f t="shared" si="71"/>
        <v/>
      </c>
      <c r="L233" s="62" t="str">
        <f t="shared" si="67"/>
        <v xml:space="preserve"> </v>
      </c>
      <c r="P233" s="58" t="str">
        <f>IF(O233="Plus",$K233,IF(O233="Basis",$K233-SUM(P$8:P232),IF(O233="Breedte",$K233-SUM(P$8:P232),IF(O232="Breedte",1-SUM(P$8:P232)," "))))</f>
        <v xml:space="preserve"> </v>
      </c>
      <c r="Q233" s="56" t="str">
        <f t="shared" si="88"/>
        <v/>
      </c>
      <c r="R233" s="196">
        <f t="shared" si="73"/>
        <v>163</v>
      </c>
      <c r="S233" s="1">
        <f t="shared" si="82"/>
        <v>139</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139</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4">
        <f t="shared" si="68"/>
        <v>0</v>
      </c>
      <c r="B234" s="64">
        <f t="shared" si="69"/>
        <v>0</v>
      </c>
      <c r="C234" s="57">
        <f t="shared" si="81"/>
        <v>138</v>
      </c>
      <c r="F234" s="59">
        <f>IF(C234&lt;C$6,0,VLOOKUP(C234,index!$A:$M,4,0))</f>
        <v>163</v>
      </c>
      <c r="G234" s="57" t="str">
        <f t="shared" si="70"/>
        <v/>
      </c>
      <c r="H234" s="58" t="str">
        <f>IF(G234="I",$K234,IF(G234="II",$K234-SUM(H$8:H233),IF(G234="III",$K234-SUM(H$8:H233),IF(G234="IV",$K234-SUM(H$8:H233),IF(G234="V",1-SUM(H$8:H233)," ")))))</f>
        <v xml:space="preserve"> </v>
      </c>
      <c r="I234" s="66" t="str">
        <f t="shared" si="71"/>
        <v/>
      </c>
      <c r="L234" s="62" t="str">
        <f t="shared" si="67"/>
        <v xml:space="preserve"> </v>
      </c>
      <c r="P234" s="58" t="str">
        <f>IF(O234="Plus",$K234,IF(O234="Basis",$K234-SUM(P$8:P233),IF(O234="Breedte",$K234-SUM(P$8:P233),IF(O233="Breedte",1-SUM(P$8:P233)," "))))</f>
        <v xml:space="preserve"> </v>
      </c>
      <c r="Q234" s="56" t="str">
        <f t="shared" si="88"/>
        <v/>
      </c>
      <c r="R234" s="196">
        <f t="shared" si="73"/>
        <v>163</v>
      </c>
      <c r="S234" s="1">
        <f t="shared" si="82"/>
        <v>138</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138</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4">
        <f t="shared" si="68"/>
        <v>0</v>
      </c>
      <c r="B235" s="64">
        <f t="shared" si="69"/>
        <v>0</v>
      </c>
      <c r="C235" s="57">
        <f t="shared" si="81"/>
        <v>137</v>
      </c>
      <c r="F235" s="59">
        <f>IF(C235&lt;C$6,0,VLOOKUP(C235,index!$A:$M,4,0))</f>
        <v>163</v>
      </c>
      <c r="G235" s="57" t="str">
        <f t="shared" si="70"/>
        <v/>
      </c>
      <c r="H235" s="58" t="str">
        <f>IF(G235="I",$K235,IF(G235="II",$K235-SUM(H$8:H234),IF(G235="III",$K235-SUM(H$8:H234),IF(G235="IV",$K235-SUM(H$8:H234),IF(G235="V",1-SUM(H$8:H234)," ")))))</f>
        <v xml:space="preserve"> </v>
      </c>
      <c r="I235" s="66" t="str">
        <f t="shared" si="71"/>
        <v/>
      </c>
      <c r="L235" s="62" t="str">
        <f t="shared" si="67"/>
        <v xml:space="preserve"> </v>
      </c>
      <c r="P235" s="58" t="str">
        <f>IF(O235="Plus",$K235,IF(O235="Basis",$K235-SUM(P$8:P234),IF(O235="Breedte",$K235-SUM(P$8:P234),IF(O234="Breedte",1-SUM(P$8:P234)," "))))</f>
        <v xml:space="preserve"> </v>
      </c>
      <c r="Q235" s="56" t="str">
        <f t="shared" si="88"/>
        <v/>
      </c>
      <c r="R235" s="196">
        <f t="shared" si="73"/>
        <v>163</v>
      </c>
      <c r="S235" s="1">
        <f t="shared" si="82"/>
        <v>137</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137</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4">
        <f t="shared" si="68"/>
        <v>0</v>
      </c>
      <c r="B236" s="64">
        <f t="shared" si="69"/>
        <v>0</v>
      </c>
      <c r="C236" s="57">
        <f t="shared" si="81"/>
        <v>136</v>
      </c>
      <c r="F236" s="59">
        <f>IF(C236&lt;C$6,0,VLOOKUP(C236,index!$A:$M,4,0))</f>
        <v>162</v>
      </c>
      <c r="G236" s="57" t="str">
        <f t="shared" si="70"/>
        <v/>
      </c>
      <c r="H236" s="58" t="str">
        <f>IF(G236="I",$K236,IF(G236="II",$K236-SUM(H$8:H235),IF(G236="III",$K236-SUM(H$8:H235),IF(G236="IV",$K236-SUM(H$8:H235),IF(G236="V",1-SUM(H$8:H235)," ")))))</f>
        <v xml:space="preserve"> </v>
      </c>
      <c r="I236" s="66" t="str">
        <f t="shared" si="71"/>
        <v/>
      </c>
      <c r="L236" s="62" t="str">
        <f t="shared" si="67"/>
        <v xml:space="preserve"> </v>
      </c>
      <c r="P236" s="58" t="str">
        <f>IF(O236="Plus",$K236,IF(O236="Basis",$K236-SUM(P$8:P235),IF(O236="Breedte",$K236-SUM(P$8:P235),IF(O235="Breedte",1-SUM(P$8:P235)," "))))</f>
        <v xml:space="preserve"> </v>
      </c>
      <c r="Q236" s="56" t="str">
        <f t="shared" si="88"/>
        <v/>
      </c>
      <c r="R236" s="196">
        <f t="shared" si="73"/>
        <v>162</v>
      </c>
      <c r="S236" s="1">
        <f t="shared" si="82"/>
        <v>136</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136</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4">
        <f t="shared" si="68"/>
        <v>0</v>
      </c>
      <c r="B237" s="64">
        <f t="shared" si="69"/>
        <v>0</v>
      </c>
      <c r="C237" s="57">
        <f t="shared" si="81"/>
        <v>135</v>
      </c>
      <c r="F237" s="59">
        <f>IF(C237&lt;C$6,0,VLOOKUP(C237,index!$A:$M,4,0))</f>
        <v>162</v>
      </c>
      <c r="G237" s="57" t="str">
        <f t="shared" si="70"/>
        <v/>
      </c>
      <c r="H237" s="58" t="str">
        <f>IF(G237="I",$K237,IF(G237="II",$K237-SUM(H$8:H236),IF(G237="III",$K237-SUM(H$8:H236),IF(G237="IV",$K237-SUM(H$8:H236),IF(G237="V",1-SUM(H$8:H236)," ")))))</f>
        <v xml:space="preserve"> </v>
      </c>
      <c r="I237" s="66" t="str">
        <f t="shared" si="71"/>
        <v/>
      </c>
      <c r="L237" s="62" t="str">
        <f t="shared" si="67"/>
        <v xml:space="preserve"> </v>
      </c>
      <c r="P237" s="58" t="str">
        <f>IF(O237="Plus",$K237,IF(O237="Basis",$K237-SUM(P$8:P236),IF(O237="Breedte",$K237-SUM(P$8:P236),IF(O236="Breedte",1-SUM(P$8:P236)," "))))</f>
        <v xml:space="preserve"> </v>
      </c>
      <c r="Q237" s="56" t="str">
        <f t="shared" si="88"/>
        <v/>
      </c>
      <c r="R237" s="196">
        <f t="shared" si="73"/>
        <v>162</v>
      </c>
      <c r="S237" s="1">
        <f t="shared" si="82"/>
        <v>135</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135</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4">
        <f t="shared" si="68"/>
        <v>0</v>
      </c>
      <c r="B238" s="64">
        <f t="shared" si="69"/>
        <v>0</v>
      </c>
      <c r="C238" s="57">
        <f t="shared" si="81"/>
        <v>134</v>
      </c>
      <c r="F238" s="59">
        <f>IF(C238&lt;C$6,0,VLOOKUP(C238,index!$A:$M,4,0))</f>
        <v>161</v>
      </c>
      <c r="G238" s="57" t="str">
        <f t="shared" si="70"/>
        <v/>
      </c>
      <c r="H238" s="58" t="str">
        <f>IF(G238="I",$K238,IF(G238="II",$K238-SUM(H$8:H237),IF(G238="III",$K238-SUM(H$8:H237),IF(G238="IV",$K238-SUM(H$8:H237),IF(G238="V",1-SUM(H$8:H237)," ")))))</f>
        <v xml:space="preserve"> </v>
      </c>
      <c r="I238" s="66" t="str">
        <f t="shared" si="71"/>
        <v/>
      </c>
      <c r="L238" s="62" t="str">
        <f t="shared" si="67"/>
        <v xml:space="preserve"> </v>
      </c>
      <c r="P238" s="58" t="str">
        <f>IF(O238="Plus",$K238,IF(O238="Basis",$K238-SUM(P$8:P237),IF(O238="Breedte",$K238-SUM(P$8:P237),IF(O237="Breedte",1-SUM(P$8:P237)," "))))</f>
        <v xml:space="preserve"> </v>
      </c>
      <c r="Q238" s="56" t="str">
        <f t="shared" si="88"/>
        <v/>
      </c>
      <c r="R238" s="196">
        <f t="shared" si="73"/>
        <v>161</v>
      </c>
      <c r="S238" s="1">
        <f t="shared" si="82"/>
        <v>134</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134</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4">
        <f t="shared" si="68"/>
        <v>0</v>
      </c>
      <c r="B239" s="64">
        <f t="shared" si="69"/>
        <v>0</v>
      </c>
      <c r="C239" s="57">
        <f t="shared" si="81"/>
        <v>133</v>
      </c>
      <c r="F239" s="59">
        <f>IF(C239&lt;C$6,0,VLOOKUP(C239,index!$A:$M,4,0))</f>
        <v>161</v>
      </c>
      <c r="G239" s="57" t="str">
        <f t="shared" si="70"/>
        <v/>
      </c>
      <c r="H239" s="58" t="str">
        <f>IF(G239="I",$K239,IF(G239="II",$K239-SUM(H$8:H238),IF(G239="III",$K239-SUM(H$8:H238),IF(G239="IV",$K239-SUM(H$8:H238),IF(G239="V",1-SUM(H$8:H238)," ")))))</f>
        <v xml:space="preserve"> </v>
      </c>
      <c r="I239" s="66" t="str">
        <f t="shared" si="71"/>
        <v/>
      </c>
      <c r="L239" s="62" t="str">
        <f t="shared" si="67"/>
        <v xml:space="preserve"> </v>
      </c>
      <c r="P239" s="58" t="str">
        <f>IF(O239="Plus",$K239,IF(O239="Basis",$K239-SUM(P$8:P238),IF(O239="Breedte",$K239-SUM(P$8:P238),IF(O238="Breedte",1-SUM(P$8:P238)," "))))</f>
        <v xml:space="preserve"> </v>
      </c>
      <c r="Q239" s="56" t="str">
        <f t="shared" si="88"/>
        <v/>
      </c>
      <c r="R239" s="196">
        <f t="shared" si="73"/>
        <v>161</v>
      </c>
      <c r="S239" s="1">
        <f t="shared" si="82"/>
        <v>133</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133</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4">
        <f t="shared" si="68"/>
        <v>0</v>
      </c>
      <c r="B240" s="64">
        <f t="shared" si="69"/>
        <v>0</v>
      </c>
      <c r="C240" s="57">
        <f t="shared" si="81"/>
        <v>132</v>
      </c>
      <c r="F240" s="59">
        <f>IF(C240&lt;C$6,0,VLOOKUP(C240,index!$A:$M,4,0))</f>
        <v>161</v>
      </c>
      <c r="G240" s="57" t="str">
        <f t="shared" si="70"/>
        <v/>
      </c>
      <c r="H240" s="58" t="str">
        <f>IF(G240="I",$K240,IF(G240="II",$K240-SUM(H$8:H239),IF(G240="III",$K240-SUM(H$8:H239),IF(G240="IV",$K240-SUM(H$8:H239),IF(G240="V",1-SUM(H$8:H239)," ")))))</f>
        <v xml:space="preserve"> </v>
      </c>
      <c r="I240" s="66" t="str">
        <f t="shared" si="71"/>
        <v/>
      </c>
      <c r="L240" s="62" t="str">
        <f t="shared" si="67"/>
        <v xml:space="preserve"> </v>
      </c>
      <c r="P240" s="58" t="str">
        <f>IF(O240="Plus",$K240,IF(O240="Basis",$K240-SUM(P$8:P239),IF(O240="Breedte",$K240-SUM(P$8:P239),IF(O239="Breedte",1-SUM(P$8:P239)," "))))</f>
        <v xml:space="preserve"> </v>
      </c>
      <c r="Q240" s="56" t="str">
        <f t="shared" si="88"/>
        <v/>
      </c>
      <c r="R240" s="196">
        <f t="shared" si="73"/>
        <v>161</v>
      </c>
      <c r="S240" s="1">
        <f t="shared" si="82"/>
        <v>132</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132</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4">
        <f t="shared" si="68"/>
        <v>0</v>
      </c>
      <c r="B241" s="64">
        <f t="shared" si="69"/>
        <v>0</v>
      </c>
      <c r="C241" s="57">
        <f t="shared" si="81"/>
        <v>131</v>
      </c>
      <c r="F241" s="59">
        <f>IF(C241&lt;C$6,0,VLOOKUP(C241,index!$A:$M,4,0))</f>
        <v>160</v>
      </c>
      <c r="G241" s="57" t="str">
        <f t="shared" si="70"/>
        <v/>
      </c>
      <c r="H241" s="58" t="str">
        <f>IF(G241="I",$K241,IF(G241="II",$K241-SUM(H$8:H240),IF(G241="III",$K241-SUM(H$8:H240),IF(G241="IV",$K241-SUM(H$8:H240),IF(G241="V",1-SUM(H$8:H240)," ")))))</f>
        <v xml:space="preserve"> </v>
      </c>
      <c r="I241" s="66" t="str">
        <f t="shared" si="71"/>
        <v/>
      </c>
      <c r="L241" s="62" t="str">
        <f t="shared" si="67"/>
        <v xml:space="preserve"> </v>
      </c>
      <c r="P241" s="58" t="str">
        <f>IF(O241="Plus",$K241,IF(O241="Basis",$K241-SUM(P$8:P240),IF(O241="Breedte",$K241-SUM(P$8:P240),IF(O240="Breedte",1-SUM(P$8:P240)," "))))</f>
        <v xml:space="preserve"> </v>
      </c>
      <c r="Q241" s="56" t="str">
        <f t="shared" si="88"/>
        <v/>
      </c>
      <c r="R241" s="196">
        <f t="shared" si="73"/>
        <v>160</v>
      </c>
      <c r="S241" s="1">
        <f t="shared" si="82"/>
        <v>131</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131</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4">
        <f t="shared" si="68"/>
        <v>0</v>
      </c>
      <c r="B242" s="64">
        <f t="shared" si="69"/>
        <v>0</v>
      </c>
      <c r="C242" s="57">
        <f t="shared" si="81"/>
        <v>130</v>
      </c>
      <c r="F242" s="59">
        <f>IF(C242&lt;C$6,0,VLOOKUP(C242,index!$A:$M,4,0))</f>
        <v>160</v>
      </c>
      <c r="G242" s="57" t="str">
        <f t="shared" si="70"/>
        <v/>
      </c>
      <c r="H242" s="58" t="str">
        <f>IF(G242="I",$K242,IF(G242="II",$K242-SUM(H$8:H241),IF(G242="III",$K242-SUM(H$8:H241),IF(G242="IV",$K242-SUM(H$8:H241),IF(G242="V",1-SUM(H$8:H241)," ")))))</f>
        <v xml:space="preserve"> </v>
      </c>
      <c r="I242" s="66" t="str">
        <f t="shared" si="71"/>
        <v/>
      </c>
      <c r="L242" s="62" t="str">
        <f t="shared" si="67"/>
        <v xml:space="preserve"> </v>
      </c>
      <c r="P242" s="58" t="str">
        <f>IF(O242="Plus",$K242,IF(O242="Basis",$K242-SUM(P$8:P241),IF(O242="Breedte",$K242-SUM(P$8:P241),IF(O241="Breedte",1-SUM(P$8:P241)," "))))</f>
        <v xml:space="preserve"> </v>
      </c>
      <c r="Q242" s="56" t="str">
        <f t="shared" si="88"/>
        <v/>
      </c>
      <c r="R242" s="196">
        <f t="shared" si="73"/>
        <v>160</v>
      </c>
      <c r="S242" s="1">
        <f t="shared" si="82"/>
        <v>130</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130</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4">
        <f t="shared" si="68"/>
        <v>0</v>
      </c>
      <c r="B243" s="64">
        <f t="shared" si="69"/>
        <v>0</v>
      </c>
      <c r="C243" s="57">
        <f t="shared" si="81"/>
        <v>129</v>
      </c>
      <c r="F243" s="59">
        <f>IF(C243&lt;C$6,0,VLOOKUP(C243,index!$A:$M,4,0))</f>
        <v>160</v>
      </c>
      <c r="G243" s="57" t="str">
        <f t="shared" si="70"/>
        <v/>
      </c>
      <c r="H243" s="58" t="str">
        <f>IF(G243="I",$K243,IF(G243="II",$K243-SUM(H$8:H242),IF(G243="III",$K243-SUM(H$8:H242),IF(G243="IV",$K243-SUM(H$8:H242),IF(G243="V",1-SUM(H$8:H242)," ")))))</f>
        <v xml:space="preserve"> </v>
      </c>
      <c r="I243" s="66" t="str">
        <f t="shared" si="71"/>
        <v/>
      </c>
      <c r="L243" s="62" t="str">
        <f t="shared" si="67"/>
        <v xml:space="preserve"> </v>
      </c>
      <c r="P243" s="58" t="str">
        <f>IF(O243="Plus",$K243,IF(O243="Basis",$K243-SUM(P$8:P242),IF(O243="Breedte",$K243-SUM(P$8:P242),IF(O242="Breedte",1-SUM(P$8:P242)," "))))</f>
        <v xml:space="preserve"> </v>
      </c>
      <c r="Q243" s="56" t="str">
        <f t="shared" si="88"/>
        <v/>
      </c>
      <c r="R243" s="196">
        <f t="shared" si="73"/>
        <v>160</v>
      </c>
      <c r="S243" s="1">
        <f t="shared" si="82"/>
        <v>129</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129</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4">
        <f t="shared" si="68"/>
        <v>0</v>
      </c>
      <c r="B244" s="64">
        <f t="shared" si="69"/>
        <v>0</v>
      </c>
      <c r="C244" s="57">
        <f t="shared" si="81"/>
        <v>128</v>
      </c>
      <c r="F244" s="59">
        <f>IF(C244&lt;C$6,0,VLOOKUP(C244,index!$A:$M,4,0))</f>
        <v>159</v>
      </c>
      <c r="G244" s="57" t="str">
        <f t="shared" si="70"/>
        <v/>
      </c>
      <c r="H244" s="58" t="str">
        <f>IF(G244="I",$K244,IF(G244="II",$K244-SUM(H$8:H243),IF(G244="III",$K244-SUM(H$8:H243),IF(G244="IV",$K244-SUM(H$8:H243),IF(G244="V",1-SUM(H$8:H243)," ")))))</f>
        <v xml:space="preserve"> </v>
      </c>
      <c r="I244" s="66" t="str">
        <f t="shared" si="71"/>
        <v/>
      </c>
      <c r="L244" s="62" t="str">
        <f t="shared" si="67"/>
        <v xml:space="preserve"> </v>
      </c>
      <c r="P244" s="58" t="str">
        <f>IF(O244="Plus",$K244,IF(O244="Basis",$K244-SUM(P$8:P243),IF(O244="Breedte",$K244-SUM(P$8:P243),IF(O243="Breedte",1-SUM(P$8:P243)," "))))</f>
        <v xml:space="preserve"> </v>
      </c>
      <c r="Q244" s="56" t="str">
        <f t="shared" si="88"/>
        <v/>
      </c>
      <c r="R244" s="196">
        <f t="shared" si="73"/>
        <v>159</v>
      </c>
      <c r="S244" s="1">
        <f t="shared" si="82"/>
        <v>128</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128</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4">
        <f t="shared" si="68"/>
        <v>0</v>
      </c>
      <c r="B245" s="64">
        <f t="shared" si="69"/>
        <v>0</v>
      </c>
      <c r="C245" s="57">
        <f t="shared" si="81"/>
        <v>127</v>
      </c>
      <c r="F245" s="59">
        <f>IF(C245&lt;C$6,0,VLOOKUP(C245,index!$A:$M,4,0))</f>
        <v>159</v>
      </c>
      <c r="G245" s="57" t="str">
        <f t="shared" si="70"/>
        <v/>
      </c>
      <c r="H245" s="58" t="str">
        <f>IF(G245="I",$K245,IF(G245="II",$K245-SUM(H$8:H244),IF(G245="III",$K245-SUM(H$8:H244),IF(G245="IV",$K245-SUM(H$8:H244),IF(G245="V",1-SUM(H$8:H244)," ")))))</f>
        <v xml:space="preserve"> </v>
      </c>
      <c r="I245" s="66" t="str">
        <f t="shared" si="71"/>
        <v/>
      </c>
      <c r="L245" s="62" t="str">
        <f t="shared" si="67"/>
        <v xml:space="preserve"> </v>
      </c>
      <c r="P245" s="58" t="str">
        <f>IF(O245="Plus",$K245,IF(O245="Basis",$K245-SUM(P$8:P244),IF(O245="Breedte",$K245-SUM(P$8:P244),IF(O244="Breedte",1-SUM(P$8:P244)," "))))</f>
        <v xml:space="preserve"> </v>
      </c>
      <c r="Q245" s="56" t="str">
        <f t="shared" si="88"/>
        <v/>
      </c>
      <c r="R245" s="196">
        <f t="shared" si="73"/>
        <v>159</v>
      </c>
      <c r="S245" s="1">
        <f t="shared" si="82"/>
        <v>127</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127</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4">
        <f t="shared" si="68"/>
        <v>0</v>
      </c>
      <c r="B246" s="64">
        <f t="shared" si="69"/>
        <v>0</v>
      </c>
      <c r="C246" s="57">
        <f t="shared" si="81"/>
        <v>126</v>
      </c>
      <c r="F246" s="59">
        <f>IF(C246&lt;C$6,0,VLOOKUP(C246,index!$A:$M,4,0))</f>
        <v>158</v>
      </c>
      <c r="G246" s="57" t="str">
        <f t="shared" si="70"/>
        <v/>
      </c>
      <c r="H246" s="58" t="str">
        <f>IF(G246="I",$K246,IF(G246="II",$K246-SUM(H$8:H245),IF(G246="III",$K246-SUM(H$8:H245),IF(G246="IV",$K246-SUM(H$8:H245),IF(G246="V",1-SUM(H$8:H245)," ")))))</f>
        <v xml:space="preserve"> </v>
      </c>
      <c r="I246" s="66" t="str">
        <f t="shared" si="71"/>
        <v/>
      </c>
      <c r="L246" s="62" t="str">
        <f t="shared" si="67"/>
        <v xml:space="preserve"> </v>
      </c>
      <c r="P246" s="58" t="str">
        <f>IF(O246="Plus",$K246,IF(O246="Basis",$K246-SUM(P$8:P245),IF(O246="Breedte",$K246-SUM(P$8:P245),IF(O245="Breedte",1-SUM(P$8:P245)," "))))</f>
        <v xml:space="preserve"> </v>
      </c>
      <c r="Q246" s="56" t="str">
        <f t="shared" si="88"/>
        <v/>
      </c>
      <c r="R246" s="196">
        <f t="shared" si="73"/>
        <v>158</v>
      </c>
      <c r="S246" s="1">
        <f t="shared" si="82"/>
        <v>126</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126</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4">
        <f t="shared" si="68"/>
        <v>0</v>
      </c>
      <c r="B247" s="64">
        <f t="shared" si="69"/>
        <v>0</v>
      </c>
      <c r="C247" s="57">
        <f t="shared" si="81"/>
        <v>125</v>
      </c>
      <c r="F247" s="59">
        <f>IF(C247&lt;C$6,0,VLOOKUP(C247,index!$A:$M,4,0))</f>
        <v>158</v>
      </c>
      <c r="G247" s="57" t="str">
        <f t="shared" si="70"/>
        <v/>
      </c>
      <c r="H247" s="58" t="str">
        <f>IF(G247="I",$K247,IF(G247="II",$K247-SUM(H$8:H246),IF(G247="III",$K247-SUM(H$8:H246),IF(G247="IV",$K247-SUM(H$8:H246),IF(G247="V",1-SUM(H$8:H246)," ")))))</f>
        <v xml:space="preserve"> </v>
      </c>
      <c r="I247" s="66" t="str">
        <f t="shared" si="71"/>
        <v/>
      </c>
      <c r="L247" s="62" t="str">
        <f t="shared" si="67"/>
        <v xml:space="preserve"> </v>
      </c>
      <c r="P247" s="58" t="str">
        <f>IF(O247="Plus",$K247,IF(O247="Basis",$K247-SUM(P$8:P246),IF(O247="Breedte",$K247-SUM(P$8:P246),IF(O246="Breedte",1-SUM(P$8:P246)," "))))</f>
        <v xml:space="preserve"> </v>
      </c>
      <c r="Q247" s="56" t="str">
        <f t="shared" si="88"/>
        <v/>
      </c>
      <c r="R247" s="196">
        <f t="shared" si="73"/>
        <v>158</v>
      </c>
      <c r="S247" s="1">
        <f t="shared" si="82"/>
        <v>125</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125</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4">
        <f t="shared" si="68"/>
        <v>0</v>
      </c>
      <c r="B248" s="64">
        <f t="shared" si="69"/>
        <v>0</v>
      </c>
      <c r="C248" s="57">
        <f t="shared" si="81"/>
        <v>124</v>
      </c>
      <c r="F248" s="59">
        <f>IF(C248&lt;C$6,0,VLOOKUP(C248,index!$A:$M,4,0))</f>
        <v>158</v>
      </c>
      <c r="G248" s="57" t="str">
        <f t="shared" si="70"/>
        <v/>
      </c>
      <c r="H248" s="58" t="str">
        <f>IF(G248="I",$K248,IF(G248="II",$K248-SUM(H$8:H247),IF(G248="III",$K248-SUM(H$8:H247),IF(G248="IV",$K248-SUM(H$8:H247),IF(G248="V",1-SUM(H$8:H247)," ")))))</f>
        <v xml:space="preserve"> </v>
      </c>
      <c r="I248" s="66" t="str">
        <f t="shared" si="71"/>
        <v/>
      </c>
      <c r="L248" s="62" t="str">
        <f t="shared" si="67"/>
        <v xml:space="preserve"> </v>
      </c>
      <c r="P248" s="58" t="str">
        <f>IF(O248="Plus",$K248,IF(O248="Basis",$K248-SUM(P$8:P247),IF(O248="Breedte",$K248-SUM(P$8:P247),IF(O247="Breedte",1-SUM(P$8:P247)," "))))</f>
        <v xml:space="preserve"> </v>
      </c>
      <c r="Q248" s="56" t="str">
        <f t="shared" si="88"/>
        <v/>
      </c>
      <c r="R248" s="196">
        <f t="shared" si="73"/>
        <v>158</v>
      </c>
      <c r="S248" s="1">
        <f t="shared" si="82"/>
        <v>124</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124</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4">
        <f t="shared" si="68"/>
        <v>0</v>
      </c>
      <c r="B249" s="64">
        <f t="shared" si="69"/>
        <v>0</v>
      </c>
      <c r="C249" s="57">
        <f t="shared" si="81"/>
        <v>123</v>
      </c>
      <c r="F249" s="59">
        <f>IF(C249&lt;C$6,0,VLOOKUP(C249,index!$A:$M,4,0))</f>
        <v>157</v>
      </c>
      <c r="G249" s="57" t="str">
        <f t="shared" si="70"/>
        <v/>
      </c>
      <c r="H249" s="58" t="str">
        <f>IF(G249="I",$K249,IF(G249="II",$K249-SUM(H$8:H248),IF(G249="III",$K249-SUM(H$8:H248),IF(G249="IV",$K249-SUM(H$8:H248),IF(G249="V",1-SUM(H$8:H248)," ")))))</f>
        <v xml:space="preserve"> </v>
      </c>
      <c r="I249" s="66" t="str">
        <f t="shared" si="71"/>
        <v/>
      </c>
      <c r="L249" s="62" t="str">
        <f t="shared" si="67"/>
        <v xml:space="preserve"> </v>
      </c>
      <c r="P249" s="58" t="str">
        <f>IF(O249="Plus",$K249,IF(O249="Basis",$K249-SUM(P$8:P248),IF(O249="Breedte",$K249-SUM(P$8:P248),IF(O248="Breedte",1-SUM(P$8:P248)," "))))</f>
        <v xml:space="preserve"> </v>
      </c>
      <c r="Q249" s="56" t="str">
        <f t="shared" si="88"/>
        <v/>
      </c>
      <c r="R249" s="196">
        <f t="shared" si="73"/>
        <v>157</v>
      </c>
      <c r="S249" s="1">
        <f t="shared" si="82"/>
        <v>123</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123</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4">
        <f t="shared" si="68"/>
        <v>0</v>
      </c>
      <c r="B250" s="64">
        <f t="shared" si="69"/>
        <v>0</v>
      </c>
      <c r="C250" s="57">
        <f t="shared" si="81"/>
        <v>122</v>
      </c>
      <c r="F250" s="59">
        <f>IF(C250&lt;C$6,0,VLOOKUP(C250,index!$A:$M,4,0))</f>
        <v>157</v>
      </c>
      <c r="G250" s="57" t="str">
        <f t="shared" si="70"/>
        <v/>
      </c>
      <c r="H250" s="58" t="str">
        <f>IF(G250="I",$K250,IF(G250="II",$K250-SUM(H$8:H249),IF(G250="III",$K250-SUM(H$8:H249),IF(G250="IV",$K250-SUM(H$8:H249),IF(G250="V",1-SUM(H$8:H249)," ")))))</f>
        <v xml:space="preserve"> </v>
      </c>
      <c r="I250" s="66" t="str">
        <f t="shared" si="71"/>
        <v/>
      </c>
      <c r="L250" s="62" t="str">
        <f t="shared" si="67"/>
        <v xml:space="preserve"> </v>
      </c>
      <c r="P250" s="58" t="str">
        <f>IF(O250="Plus",$K250,IF(O250="Basis",$K250-SUM(P$8:P249),IF(O250="Breedte",$K250-SUM(P$8:P249),IF(O249="Breedte",1-SUM(P$8:P249)," "))))</f>
        <v xml:space="preserve"> </v>
      </c>
      <c r="Q250" s="56" t="str">
        <f t="shared" si="88"/>
        <v/>
      </c>
      <c r="R250" s="196">
        <f t="shared" si="73"/>
        <v>157</v>
      </c>
      <c r="S250" s="1">
        <f t="shared" si="82"/>
        <v>122</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122</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4">
        <f t="shared" si="68"/>
        <v>0</v>
      </c>
      <c r="B251" s="64">
        <f t="shared" si="69"/>
        <v>0</v>
      </c>
      <c r="C251" s="57">
        <f t="shared" si="81"/>
        <v>121</v>
      </c>
      <c r="F251" s="59">
        <f>IF(C251&lt;C$6,0,VLOOKUP(C251,index!$A:$M,4,0))</f>
        <v>157</v>
      </c>
      <c r="G251" s="57" t="str">
        <f t="shared" si="70"/>
        <v/>
      </c>
      <c r="H251" s="58" t="str">
        <f>IF(G251="I",$K251,IF(G251="II",$K251-SUM(H$8:H250),IF(G251="III",$K251-SUM(H$8:H250),IF(G251="IV",$K251-SUM(H$8:H250),IF(G251="V",1-SUM(H$8:H250)," ")))))</f>
        <v xml:space="preserve"> </v>
      </c>
      <c r="I251" s="66" t="str">
        <f t="shared" si="71"/>
        <v/>
      </c>
      <c r="L251" s="62" t="str">
        <f t="shared" si="67"/>
        <v xml:space="preserve"> </v>
      </c>
      <c r="P251" s="58" t="str">
        <f>IF(O251="Plus",$K251,IF(O251="Basis",$K251-SUM(P$8:P250),IF(O251="Breedte",$K251-SUM(P$8:P250),IF(O250="Breedte",1-SUM(P$8:P250)," "))))</f>
        <v xml:space="preserve"> </v>
      </c>
      <c r="Q251" s="56" t="str">
        <f t="shared" si="88"/>
        <v/>
      </c>
      <c r="R251" s="196">
        <f t="shared" si="73"/>
        <v>157</v>
      </c>
      <c r="S251" s="1">
        <f t="shared" si="82"/>
        <v>121</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121</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4">
        <f t="shared" si="68"/>
        <v>0</v>
      </c>
      <c r="B252" s="64">
        <f t="shared" si="69"/>
        <v>0</v>
      </c>
      <c r="C252" s="57">
        <f t="shared" si="81"/>
        <v>120</v>
      </c>
      <c r="F252" s="59">
        <f>IF(C252&lt;C$6,0,VLOOKUP(C252,index!$A:$M,4,0))</f>
        <v>156</v>
      </c>
      <c r="G252" s="57" t="str">
        <f t="shared" si="70"/>
        <v/>
      </c>
      <c r="H252" s="58" t="str">
        <f>IF(G252="I",$K252,IF(G252="II",$K252-SUM(H$8:H251),IF(G252="III",$K252-SUM(H$8:H251),IF(G252="IV",$K252-SUM(H$8:H251),IF(G252="V",1-SUM(H$8:H251)," ")))))</f>
        <v xml:space="preserve"> </v>
      </c>
      <c r="I252" s="66" t="str">
        <f t="shared" si="71"/>
        <v/>
      </c>
      <c r="L252" s="62" t="str">
        <f t="shared" si="67"/>
        <v xml:space="preserve"> </v>
      </c>
      <c r="P252" s="58" t="str">
        <f>IF(O252="Plus",$K252,IF(O252="Basis",$K252-SUM(P$8:P251),IF(O252="Breedte",$K252-SUM(P$8:P251),IF(O251="Breedte",1-SUM(P$8:P251)," "))))</f>
        <v xml:space="preserve"> </v>
      </c>
      <c r="Q252" s="56" t="str">
        <f t="shared" si="88"/>
        <v/>
      </c>
      <c r="R252" s="196">
        <f t="shared" si="73"/>
        <v>156</v>
      </c>
      <c r="S252" s="1">
        <f t="shared" si="82"/>
        <v>120</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120</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4">
        <f t="shared" si="68"/>
        <v>0</v>
      </c>
      <c r="B253" s="64">
        <f t="shared" si="69"/>
        <v>0</v>
      </c>
      <c r="C253" s="57">
        <f t="shared" si="81"/>
        <v>119</v>
      </c>
      <c r="F253" s="59">
        <f>IF(C253&lt;C$6,0,VLOOKUP(C253,index!$A:$M,4,0))</f>
        <v>156</v>
      </c>
      <c r="G253" s="57" t="str">
        <f t="shared" si="70"/>
        <v/>
      </c>
      <c r="H253" s="58" t="str">
        <f>IF(G253="I",$K253,IF(G253="II",$K253-SUM(H$8:H252),IF(G253="III",$K253-SUM(H$8:H252),IF(G253="IV",$K253-SUM(H$8:H252),IF(G253="V",1-SUM(H$8:H252)," ")))))</f>
        <v xml:space="preserve"> </v>
      </c>
      <c r="I253" s="66" t="str">
        <f t="shared" si="71"/>
        <v/>
      </c>
      <c r="L253" s="62" t="str">
        <f t="shared" si="67"/>
        <v xml:space="preserve"> </v>
      </c>
      <c r="P253" s="58" t="str">
        <f>IF(O253="Plus",$K253,IF(O253="Basis",$K253-SUM(P$8:P252),IF(O253="Breedte",$K253-SUM(P$8:P252),IF(O252="Breedte",1-SUM(P$8:P252)," "))))</f>
        <v xml:space="preserve"> </v>
      </c>
      <c r="Q253" s="56" t="str">
        <f t="shared" si="88"/>
        <v/>
      </c>
      <c r="R253" s="196">
        <f t="shared" si="73"/>
        <v>156</v>
      </c>
      <c r="S253" s="1">
        <f t="shared" si="82"/>
        <v>119</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119</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4">
        <f t="shared" si="68"/>
        <v>0</v>
      </c>
      <c r="B254" s="64">
        <f t="shared" si="69"/>
        <v>0</v>
      </c>
      <c r="C254" s="57">
        <f t="shared" si="81"/>
        <v>118</v>
      </c>
      <c r="F254" s="59">
        <f>IF(C254&lt;C$6,0,VLOOKUP(C254,index!$A:$M,4,0))</f>
        <v>156</v>
      </c>
      <c r="G254" s="57" t="str">
        <f t="shared" si="70"/>
        <v/>
      </c>
      <c r="H254" s="58" t="str">
        <f>IF(G254="I",$K254,IF(G254="II",$K254-SUM(H$8:H253),IF(G254="III",$K254-SUM(H$8:H253),IF(G254="IV",$K254-SUM(H$8:H253),IF(G254="V",1-SUM(H$8:H253)," ")))))</f>
        <v xml:space="preserve"> </v>
      </c>
      <c r="I254" s="66" t="str">
        <f t="shared" si="71"/>
        <v/>
      </c>
      <c r="L254" s="62" t="str">
        <f t="shared" si="67"/>
        <v xml:space="preserve"> </v>
      </c>
      <c r="P254" s="58" t="str">
        <f>IF(O254="Plus",$K254,IF(O254="Basis",$K254-SUM(P$8:P253),IF(O254="Breedte",$K254-SUM(P$8:P253),IF(O253="Breedte",1-SUM(P$8:P253)," "))))</f>
        <v xml:space="preserve"> </v>
      </c>
      <c r="Q254" s="56" t="str">
        <f t="shared" si="88"/>
        <v/>
      </c>
      <c r="R254" s="196">
        <f t="shared" si="73"/>
        <v>156</v>
      </c>
      <c r="S254" s="1">
        <f t="shared" si="82"/>
        <v>118</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118</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4">
        <f t="shared" si="68"/>
        <v>0</v>
      </c>
      <c r="B255" s="64">
        <f t="shared" si="69"/>
        <v>0</v>
      </c>
      <c r="C255" s="57">
        <f t="shared" si="81"/>
        <v>117</v>
      </c>
      <c r="F255" s="59">
        <f>IF(C255&lt;C$6,0,VLOOKUP(C255,index!$A:$M,4,0))</f>
        <v>155</v>
      </c>
      <c r="G255" s="57" t="str">
        <f t="shared" si="70"/>
        <v/>
      </c>
      <c r="H255" s="58" t="str">
        <f>IF(G255="I",$K255,IF(G255="II",$K255-SUM(H$8:H254),IF(G255="III",$K255-SUM(H$8:H254),IF(G255="IV",$K255-SUM(H$8:H254),IF(G255="V",1-SUM(H$8:H254)," ")))))</f>
        <v xml:space="preserve"> </v>
      </c>
      <c r="I255" s="66" t="str">
        <f t="shared" si="71"/>
        <v/>
      </c>
      <c r="L255" s="62" t="str">
        <f t="shared" si="67"/>
        <v xml:space="preserve"> </v>
      </c>
      <c r="P255" s="58" t="str">
        <f>IF(O255="Plus",$K255,IF(O255="Basis",$K255-SUM(P$8:P254),IF(O255="Breedte",$K255-SUM(P$8:P254),IF(O254="Breedte",1-SUM(P$8:P254)," "))))</f>
        <v xml:space="preserve"> </v>
      </c>
      <c r="Q255" s="56" t="str">
        <f t="shared" si="88"/>
        <v/>
      </c>
      <c r="R255" s="196">
        <f t="shared" si="73"/>
        <v>155</v>
      </c>
      <c r="S255" s="1">
        <f t="shared" si="82"/>
        <v>117</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117</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4">
        <f t="shared" si="68"/>
        <v>0</v>
      </c>
      <c r="B256" s="64">
        <f t="shared" si="69"/>
        <v>0</v>
      </c>
      <c r="C256" s="57">
        <f t="shared" si="81"/>
        <v>116</v>
      </c>
      <c r="F256" s="59">
        <f>IF(C256&lt;C$6,0,VLOOKUP(C256,index!$A:$M,4,0))</f>
        <v>155</v>
      </c>
      <c r="G256" s="57" t="str">
        <f t="shared" si="70"/>
        <v/>
      </c>
      <c r="H256" s="58" t="str">
        <f>IF(G256="I",$K256,IF(G256="II",$K256-SUM(H$8:H255),IF(G256="III",$K256-SUM(H$8:H255),IF(G256="IV",$K256-SUM(H$8:H255),IF(G256="V",1-SUM(H$8:H255)," ")))))</f>
        <v xml:space="preserve"> </v>
      </c>
      <c r="I256" s="66" t="str">
        <f t="shared" si="71"/>
        <v/>
      </c>
      <c r="L256" s="62" t="str">
        <f t="shared" si="67"/>
        <v xml:space="preserve"> </v>
      </c>
      <c r="P256" s="58" t="str">
        <f>IF(O256="Plus",$K256,IF(O256="Basis",$K256-SUM(P$8:P255),IF(O256="Breedte",$K256-SUM(P$8:P255),IF(O255="Breedte",1-SUM(P$8:P255)," "))))</f>
        <v xml:space="preserve"> </v>
      </c>
      <c r="Q256" s="56" t="str">
        <f t="shared" si="88"/>
        <v/>
      </c>
      <c r="R256" s="196">
        <f t="shared" si="73"/>
        <v>155</v>
      </c>
      <c r="S256" s="1">
        <f t="shared" si="82"/>
        <v>116</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116</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4">
        <f t="shared" si="68"/>
        <v>0</v>
      </c>
      <c r="B257" s="64">
        <f t="shared" si="69"/>
        <v>0</v>
      </c>
      <c r="C257" s="57">
        <f t="shared" si="81"/>
        <v>115</v>
      </c>
      <c r="F257" s="59">
        <f>IF(C257&lt;C$6,0,VLOOKUP(C257,index!$A:$M,4,0))</f>
        <v>154</v>
      </c>
      <c r="G257" s="57" t="str">
        <f t="shared" si="70"/>
        <v/>
      </c>
      <c r="H257" s="58" t="str">
        <f>IF(G257="I",$K257,IF(G257="II",$K257-SUM(H$8:H256),IF(G257="III",$K257-SUM(H$8:H256),IF(G257="IV",$K257-SUM(H$8:H256),IF(G257="V",1-SUM(H$8:H256)," ")))))</f>
        <v xml:space="preserve"> </v>
      </c>
      <c r="I257" s="66" t="str">
        <f t="shared" si="71"/>
        <v/>
      </c>
      <c r="L257" s="62" t="str">
        <f t="shared" si="67"/>
        <v xml:space="preserve"> </v>
      </c>
      <c r="P257" s="58" t="str">
        <f>IF(O257="Plus",$K257,IF(O257="Basis",$K257-SUM(P$8:P256),IF(O257="Breedte",$K257-SUM(P$8:P256),IF(O256="Breedte",1-SUM(P$8:P256)," "))))</f>
        <v xml:space="preserve"> </v>
      </c>
      <c r="Q257" s="56" t="str">
        <f t="shared" si="88"/>
        <v/>
      </c>
      <c r="R257" s="196">
        <f t="shared" si="73"/>
        <v>154</v>
      </c>
      <c r="S257" s="1">
        <f t="shared" si="82"/>
        <v>115</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115</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4">
        <f t="shared" si="68"/>
        <v>0</v>
      </c>
      <c r="B258" s="64">
        <f t="shared" si="69"/>
        <v>0</v>
      </c>
      <c r="C258" s="57">
        <f t="shared" si="81"/>
        <v>114</v>
      </c>
      <c r="F258" s="59">
        <f>IF(C258&lt;C$6,0,VLOOKUP(C258,index!$A:$M,4,0))</f>
        <v>154</v>
      </c>
      <c r="G258" s="57" t="str">
        <f t="shared" si="70"/>
        <v/>
      </c>
      <c r="H258" s="58" t="str">
        <f>IF(G258="I",$K258,IF(G258="II",$K258-SUM(H$8:H257),IF(G258="III",$K258-SUM(H$8:H257),IF(G258="IV",$K258-SUM(H$8:H257),IF(G258="V",1-SUM(H$8:H257)," ")))))</f>
        <v xml:space="preserve"> </v>
      </c>
      <c r="I258" s="66" t="str">
        <f t="shared" si="71"/>
        <v/>
      </c>
      <c r="L258" s="62" t="str">
        <f t="shared" si="67"/>
        <v xml:space="preserve"> </v>
      </c>
      <c r="P258" s="58" t="str">
        <f>IF(O258="Plus",$K258,IF(O258="Basis",$K258-SUM(P$8:P257),IF(O258="Breedte",$K258-SUM(P$8:P257),IF(O257="Breedte",1-SUM(P$8:P257)," "))))</f>
        <v xml:space="preserve"> </v>
      </c>
      <c r="Q258" s="56" t="str">
        <f t="shared" si="88"/>
        <v/>
      </c>
      <c r="R258" s="196">
        <f t="shared" si="73"/>
        <v>154</v>
      </c>
      <c r="S258" s="1">
        <f t="shared" si="82"/>
        <v>114</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114</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4">
        <f t="shared" si="68"/>
        <v>0</v>
      </c>
      <c r="B259" s="64">
        <f t="shared" si="69"/>
        <v>0</v>
      </c>
      <c r="C259" s="57">
        <f t="shared" si="81"/>
        <v>113</v>
      </c>
      <c r="F259" s="59">
        <f>IF(C259&lt;C$6,0,VLOOKUP(C259,index!$A:$M,4,0))</f>
        <v>154</v>
      </c>
      <c r="G259" s="57" t="str">
        <f t="shared" si="70"/>
        <v/>
      </c>
      <c r="H259" s="58" t="str">
        <f>IF(G259="I",$K259,IF(G259="II",$K259-SUM(H$8:H258),IF(G259="III",$K259-SUM(H$8:H258),IF(G259="IV",$K259-SUM(H$8:H258),IF(G259="V",1-SUM(H$8:H258)," ")))))</f>
        <v xml:space="preserve"> </v>
      </c>
      <c r="I259" s="66" t="str">
        <f t="shared" si="71"/>
        <v/>
      </c>
      <c r="L259" s="62" t="str">
        <f t="shared" si="67"/>
        <v xml:space="preserve"> </v>
      </c>
      <c r="P259" s="58" t="str">
        <f>IF(O259="Plus",$K259,IF(O259="Basis",$K259-SUM(P$8:P258),IF(O259="Breedte",$K259-SUM(P$8:P258),IF(O258="Breedte",1-SUM(P$8:P258)," "))))</f>
        <v xml:space="preserve"> </v>
      </c>
      <c r="Q259" s="56" t="str">
        <f t="shared" si="88"/>
        <v/>
      </c>
      <c r="R259" s="196">
        <f t="shared" si="73"/>
        <v>154</v>
      </c>
      <c r="S259" s="1">
        <f t="shared" si="82"/>
        <v>113</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113</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4">
        <f t="shared" si="68"/>
        <v>0</v>
      </c>
      <c r="B260" s="64">
        <f t="shared" si="69"/>
        <v>0</v>
      </c>
      <c r="C260" s="57">
        <f t="shared" si="81"/>
        <v>112</v>
      </c>
      <c r="F260" s="59">
        <f>IF(C260&lt;C$6,0,VLOOKUP(C260,index!$A:$M,4,0))</f>
        <v>153</v>
      </c>
      <c r="G260" s="57" t="str">
        <f t="shared" si="70"/>
        <v/>
      </c>
      <c r="H260" s="58" t="str">
        <f>IF(G260="I",$K260,IF(G260="II",$K260-SUM(H$8:H259),IF(G260="III",$K260-SUM(H$8:H259),IF(G260="IV",$K260-SUM(H$8:H259),IF(G260="V",1-SUM(H$8:H259)," ")))))</f>
        <v xml:space="preserve"> </v>
      </c>
      <c r="I260" s="66" t="str">
        <f t="shared" si="71"/>
        <v/>
      </c>
      <c r="L260" s="62" t="str">
        <f t="shared" si="67"/>
        <v xml:space="preserve"> </v>
      </c>
      <c r="P260" s="58" t="str">
        <f>IF(O260="Plus",$K260,IF(O260="Basis",$K260-SUM(P$8:P259),IF(O260="Breedte",$K260-SUM(P$8:P259),IF(O259="Breedte",1-SUM(P$8:P259)," "))))</f>
        <v xml:space="preserve"> </v>
      </c>
      <c r="Q260" s="56" t="str">
        <f t="shared" si="88"/>
        <v/>
      </c>
      <c r="R260" s="196">
        <f t="shared" si="73"/>
        <v>153</v>
      </c>
      <c r="S260" s="1">
        <f t="shared" si="82"/>
        <v>112</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112</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4">
        <f t="shared" si="68"/>
        <v>0</v>
      </c>
      <c r="B261" s="64">
        <f t="shared" si="69"/>
        <v>0</v>
      </c>
      <c r="C261" s="57">
        <f t="shared" si="81"/>
        <v>111</v>
      </c>
      <c r="F261" s="59">
        <f>IF(C261&lt;C$6,0,VLOOKUP(C261,index!$A:$M,4,0))</f>
        <v>153</v>
      </c>
      <c r="G261" s="57" t="str">
        <f t="shared" si="70"/>
        <v/>
      </c>
      <c r="H261" s="58" t="str">
        <f>IF(G261="I",$K261,IF(G261="II",$K261-SUM(H$8:H260),IF(G261="III",$K261-SUM(H$8:H260),IF(G261="IV",$K261-SUM(H$8:H260),IF(G261="V",1-SUM(H$8:H260)," ")))))</f>
        <v xml:space="preserve"> </v>
      </c>
      <c r="I261" s="66" t="str">
        <f t="shared" si="71"/>
        <v/>
      </c>
      <c r="L261" s="62" t="str">
        <f t="shared" si="67"/>
        <v xml:space="preserve"> </v>
      </c>
      <c r="P261" s="58" t="str">
        <f>IF(O261="Plus",$K261,IF(O261="Basis",$K261-SUM(P$8:P260),IF(O261="Breedte",$K261-SUM(P$8:P260),IF(O260="Breedte",1-SUM(P$8:P260)," "))))</f>
        <v xml:space="preserve"> </v>
      </c>
      <c r="Q261" s="56" t="str">
        <f t="shared" si="88"/>
        <v/>
      </c>
      <c r="R261" s="196">
        <f t="shared" si="73"/>
        <v>153</v>
      </c>
      <c r="S261" s="1">
        <f t="shared" si="82"/>
        <v>111</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111</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4">
        <f t="shared" si="68"/>
        <v>0</v>
      </c>
      <c r="B262" s="64">
        <f t="shared" si="69"/>
        <v>0</v>
      </c>
      <c r="C262" s="57">
        <f t="shared" si="81"/>
        <v>110</v>
      </c>
      <c r="F262" s="59">
        <f>IF(C262&lt;C$6,0,VLOOKUP(C262,index!$A:$M,4,0))</f>
        <v>153</v>
      </c>
      <c r="G262" s="57" t="str">
        <f t="shared" si="70"/>
        <v/>
      </c>
      <c r="H262" s="58" t="str">
        <f>IF(G262="I",$K262,IF(G262="II",$K262-SUM(H$8:H261),IF(G262="III",$K262-SUM(H$8:H261),IF(G262="IV",$K262-SUM(H$8:H261),IF(G262="V",1-SUM(H$8:H261)," ")))))</f>
        <v xml:space="preserve"> </v>
      </c>
      <c r="I262" s="66" t="str">
        <f t="shared" si="71"/>
        <v/>
      </c>
      <c r="L262" s="62" t="str">
        <f t="shared" si="67"/>
        <v xml:space="preserve"> </v>
      </c>
      <c r="P262" s="58" t="str">
        <f>IF(O262="Plus",$K262,IF(O262="Basis",$K262-SUM(P$8:P261),IF(O262="Breedte",$K262-SUM(P$8:P261),IF(O261="Breedte",1-SUM(P$8:P261)," "))))</f>
        <v xml:space="preserve"> </v>
      </c>
      <c r="Q262" s="56" t="str">
        <f t="shared" si="88"/>
        <v/>
      </c>
      <c r="R262" s="196">
        <f t="shared" si="73"/>
        <v>153</v>
      </c>
      <c r="S262" s="1">
        <f t="shared" si="82"/>
        <v>110</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110</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4">
        <f t="shared" si="68"/>
        <v>0</v>
      </c>
      <c r="B263" s="64">
        <f t="shared" si="69"/>
        <v>0</v>
      </c>
      <c r="C263" s="57">
        <f t="shared" si="81"/>
        <v>109</v>
      </c>
      <c r="F263" s="59">
        <f>IF(C263&lt;C$6,0,VLOOKUP(C263,index!$A:$M,4,0))</f>
        <v>152</v>
      </c>
      <c r="G263" s="57" t="str">
        <f t="shared" si="70"/>
        <v/>
      </c>
      <c r="H263" s="58" t="str">
        <f>IF(G263="I",$K263,IF(G263="II",$K263-SUM(H$8:H262),IF(G263="III",$K263-SUM(H$8:H262),IF(G263="IV",$K263-SUM(H$8:H262),IF(G263="V",1-SUM(H$8:H262)," ")))))</f>
        <v xml:space="preserve"> </v>
      </c>
      <c r="I263" s="66" t="str">
        <f t="shared" si="71"/>
        <v/>
      </c>
      <c r="L263" s="62" t="str">
        <f t="shared" si="67"/>
        <v xml:space="preserve"> </v>
      </c>
      <c r="P263" s="58" t="str">
        <f>IF(O263="Plus",$K263,IF(O263="Basis",$K263-SUM(P$8:P262),IF(O263="Breedte",$K263-SUM(P$8:P262),IF(O262="Breedte",1-SUM(P$8:P262)," "))))</f>
        <v xml:space="preserve"> </v>
      </c>
      <c r="Q263" s="56" t="str">
        <f t="shared" si="88"/>
        <v/>
      </c>
      <c r="R263" s="196">
        <f t="shared" si="73"/>
        <v>152</v>
      </c>
      <c r="S263" s="1">
        <f t="shared" si="82"/>
        <v>109</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109</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4">
        <f t="shared" si="68"/>
        <v>0</v>
      </c>
      <c r="B264" s="64">
        <f t="shared" si="69"/>
        <v>0</v>
      </c>
      <c r="C264" s="57">
        <f t="shared" si="81"/>
        <v>108</v>
      </c>
      <c r="F264" s="59">
        <f>IF(C264&lt;C$6,0,VLOOKUP(C264,index!$A:$M,4,0))</f>
        <v>152</v>
      </c>
      <c r="G264" s="57" t="str">
        <f t="shared" si="70"/>
        <v/>
      </c>
      <c r="H264" s="58" t="str">
        <f>IF(G264="I",$K264,IF(G264="II",$K264-SUM(H$8:H263),IF(G264="III",$K264-SUM(H$8:H263),IF(G264="IV",$K264-SUM(H$8:H263),IF(G264="V",1-SUM(H$8:H263)," ")))))</f>
        <v xml:space="preserve"> </v>
      </c>
      <c r="I264" s="66" t="str">
        <f t="shared" si="71"/>
        <v/>
      </c>
      <c r="L264" s="62" t="str">
        <f t="shared" ref="L264:L327" si="89">IF(U264=2,"Plus",IF(W264=2,"Basis",IF(X264=2,"Breedte"," ")))</f>
        <v xml:space="preserve"> </v>
      </c>
      <c r="P264" s="58" t="str">
        <f>IF(O264="Plus",$K264,IF(O264="Basis",$K264-SUM(P$8:P263),IF(O264="Breedte",$K264-SUM(P$8:P263),IF(O263="Breedte",1-SUM(P$8:P263)," "))))</f>
        <v xml:space="preserve"> </v>
      </c>
      <c r="Q264" s="56" t="str">
        <f t="shared" si="88"/>
        <v/>
      </c>
      <c r="R264" s="196">
        <f t="shared" si="73"/>
        <v>152</v>
      </c>
      <c r="S264" s="1">
        <f t="shared" si="82"/>
        <v>108</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108</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4">
        <f t="shared" ref="A265:A328" si="90">IF(I265="A",25,IF(I265="B",25,IF(I265="C",25,IF(I265="D",15,IF(I265="E",10,0)))))</f>
        <v>0</v>
      </c>
      <c r="B265" s="64">
        <f t="shared" ref="B265:B328" si="91">IF(G265="I",20,IF(G265="II",20,IF(G265="III",20,IF(G265="IV",20,IF(G265="V",20,0)))))</f>
        <v>0</v>
      </c>
      <c r="C265" s="57">
        <f t="shared" si="81"/>
        <v>107</v>
      </c>
      <c r="F265" s="59">
        <f>IF(C265&lt;C$6,0,VLOOKUP(C265,index!$A:$M,4,0))</f>
        <v>151</v>
      </c>
      <c r="G265" s="57" t="str">
        <f t="shared" ref="G265:G328" si="92">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93">IF(AND(F265&gt;209,F266&lt;210),"A",IF(AND(F265&gt;199,F266&lt;200),"B",IF(AND(F265&gt;189,F266&lt;190),"C",IF(AND(F265&gt;180,F266&lt;181),"D",IF(AND(F265&gt;109,F266&lt;110),"E","")))))</f>
        <v/>
      </c>
      <c r="L265" s="62" t="str">
        <f t="shared" si="89"/>
        <v xml:space="preserve"> </v>
      </c>
      <c r="P265" s="58" t="str">
        <f>IF(O265="Plus",$K265,IF(O265="Basis",$K265-SUM(P$8:P264),IF(O265="Breedte",$K265-SUM(P$8:P264),IF(O264="Breedte",1-SUM(P$8:P264)," "))))</f>
        <v xml:space="preserve"> </v>
      </c>
      <c r="Q265" s="56" t="str">
        <f t="shared" si="88"/>
        <v/>
      </c>
      <c r="R265" s="196">
        <f t="shared" ref="R265:R328" si="94">F265</f>
        <v>151</v>
      </c>
      <c r="S265" s="1">
        <f t="shared" si="82"/>
        <v>107</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107</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4">
        <f t="shared" si="90"/>
        <v>0</v>
      </c>
      <c r="B266" s="64">
        <f t="shared" si="91"/>
        <v>0</v>
      </c>
      <c r="C266" s="57">
        <f t="shared" ref="C266:C329" si="102">IF(C265-1&lt;C$6,C$6-1,C265-1)</f>
        <v>106</v>
      </c>
      <c r="F266" s="59">
        <f>IF(C266&lt;C$6,0,VLOOKUP(C266,index!$A:$M,4,0))</f>
        <v>151</v>
      </c>
      <c r="G266" s="57" t="str">
        <f t="shared" si="92"/>
        <v/>
      </c>
      <c r="H266" s="58" t="str">
        <f>IF(G266="I",$K266,IF(G266="II",$K266-SUM(H$8:H265),IF(G266="III",$K266-SUM(H$8:H265),IF(G266="IV",$K266-SUM(H$8:H265),IF(G266="V",1-SUM(H$8:H265)," ")))))</f>
        <v xml:space="preserve"> </v>
      </c>
      <c r="I266" s="66" t="str">
        <f t="shared" si="93"/>
        <v/>
      </c>
      <c r="L266" s="62" t="str">
        <f t="shared" si="89"/>
        <v xml:space="preserve"> </v>
      </c>
      <c r="P266" s="58" t="str">
        <f>IF(O266="Plus",$K266,IF(O266="Basis",$K266-SUM(P$8:P265),IF(O266="Breedte",$K266-SUM(P$8:P265),IF(O265="Breedte",1-SUM(P$8:P265)," "))))</f>
        <v xml:space="preserve"> </v>
      </c>
      <c r="Q266" s="56" t="str">
        <f t="shared" si="88"/>
        <v/>
      </c>
      <c r="R266" s="196">
        <f t="shared" si="94"/>
        <v>151</v>
      </c>
      <c r="S266" s="1">
        <f t="shared" ref="S266:S329" si="103">C266</f>
        <v>106</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106</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4">
        <f t="shared" si="90"/>
        <v>0</v>
      </c>
      <c r="B267" s="64">
        <f t="shared" si="91"/>
        <v>0</v>
      </c>
      <c r="C267" s="57">
        <f t="shared" si="102"/>
        <v>105</v>
      </c>
      <c r="F267" s="59">
        <f>IF(C267&lt;C$6,0,VLOOKUP(C267,index!$A:$M,4,0))</f>
        <v>151</v>
      </c>
      <c r="G267" s="57" t="str">
        <f t="shared" si="92"/>
        <v/>
      </c>
      <c r="H267" s="58" t="str">
        <f>IF(G267="I",$K267,IF(G267="II",$K267-SUM(H$8:H266),IF(G267="III",$K267-SUM(H$8:H266),IF(G267="IV",$K267-SUM(H$8:H266),IF(G267="V",1-SUM(H$8:H266)," ")))))</f>
        <v xml:space="preserve"> </v>
      </c>
      <c r="I267" s="66" t="str">
        <f t="shared" si="93"/>
        <v/>
      </c>
      <c r="L267" s="62" t="str">
        <f t="shared" si="89"/>
        <v xml:space="preserve"> </v>
      </c>
      <c r="P267" s="58" t="str">
        <f>IF(O267="Plus",$K267,IF(O267="Basis",$K267-SUM(P$8:P266),IF(O267="Breedte",$K267-SUM(P$8:P266),IF(O266="Breedte",1-SUM(P$8:P266)," "))))</f>
        <v xml:space="preserve"> </v>
      </c>
      <c r="Q267" s="56" t="str">
        <f t="shared" si="88"/>
        <v/>
      </c>
      <c r="R267" s="196">
        <f t="shared" si="94"/>
        <v>151</v>
      </c>
      <c r="S267" s="1">
        <f t="shared" si="103"/>
        <v>105</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105</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4">
        <f t="shared" si="90"/>
        <v>0</v>
      </c>
      <c r="B268" s="64">
        <f t="shared" si="91"/>
        <v>0</v>
      </c>
      <c r="C268" s="57">
        <f t="shared" si="102"/>
        <v>104</v>
      </c>
      <c r="F268" s="59">
        <f>IF(C268&lt;C$6,0,VLOOKUP(C268,index!$A:$M,4,0))</f>
        <v>150</v>
      </c>
      <c r="G268" s="57" t="str">
        <f t="shared" si="92"/>
        <v/>
      </c>
      <c r="H268" s="58" t="str">
        <f>IF(G268="I",$K268,IF(G268="II",$K268-SUM(H$8:H267),IF(G268="III",$K268-SUM(H$8:H267),IF(G268="IV",$K268-SUM(H$8:H267),IF(G268="V",1-SUM(H$8:H267)," ")))))</f>
        <v xml:space="preserve"> </v>
      </c>
      <c r="I268" s="66" t="str">
        <f t="shared" si="93"/>
        <v/>
      </c>
      <c r="L268" s="62" t="str">
        <f t="shared" si="89"/>
        <v xml:space="preserve"> </v>
      </c>
      <c r="P268" s="58" t="str">
        <f>IF(O268="Plus",$K268,IF(O268="Basis",$K268-SUM(P$8:P267),IF(O268="Breedte",$K268-SUM(P$8:P267),IF(O267="Breedte",1-SUM(P$8:P267)," "))))</f>
        <v xml:space="preserve"> </v>
      </c>
      <c r="Q268" s="56" t="str">
        <f t="shared" si="88"/>
        <v/>
      </c>
      <c r="R268" s="196">
        <f t="shared" si="94"/>
        <v>150</v>
      </c>
      <c r="S268" s="1">
        <f t="shared" si="103"/>
        <v>104</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104</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4">
        <f t="shared" si="90"/>
        <v>0</v>
      </c>
      <c r="B269" s="64">
        <f t="shared" si="91"/>
        <v>0</v>
      </c>
      <c r="C269" s="57">
        <f t="shared" si="102"/>
        <v>103</v>
      </c>
      <c r="F269" s="59">
        <f>IF(C269&lt;C$6,0,VLOOKUP(C269,index!$A:$M,4,0))</f>
        <v>150</v>
      </c>
      <c r="G269" s="57" t="str">
        <f t="shared" si="92"/>
        <v/>
      </c>
      <c r="H269" s="58" t="str">
        <f>IF(G269="I",$K269,IF(G269="II",$K269-SUM(H$8:H268),IF(G269="III",$K269-SUM(H$8:H268),IF(G269="IV",$K269-SUM(H$8:H268),IF(G269="V",1-SUM(H$8:H268)," ")))))</f>
        <v xml:space="preserve"> </v>
      </c>
      <c r="I269" s="66" t="str">
        <f t="shared" si="93"/>
        <v/>
      </c>
      <c r="L269" s="62" t="str">
        <f t="shared" si="89"/>
        <v xml:space="preserve"> </v>
      </c>
      <c r="P269" s="58" t="str">
        <f>IF(O269="Plus",$K269,IF(O269="Basis",$K269-SUM(P$8:P268),IF(O269="Breedte",$K269-SUM(P$8:P268),IF(O268="Breedte",1-SUM(P$8:P268)," "))))</f>
        <v xml:space="preserve"> </v>
      </c>
      <c r="Q269" s="56" t="str">
        <f t="shared" si="88"/>
        <v/>
      </c>
      <c r="R269" s="196">
        <f t="shared" si="94"/>
        <v>150</v>
      </c>
      <c r="S269" s="1">
        <f t="shared" si="103"/>
        <v>103</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103</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4">
        <f t="shared" si="90"/>
        <v>0</v>
      </c>
      <c r="B270" s="64">
        <f t="shared" si="91"/>
        <v>0</v>
      </c>
      <c r="C270" s="57">
        <f t="shared" si="102"/>
        <v>102</v>
      </c>
      <c r="F270" s="59">
        <f>IF(C270&lt;C$6,0,VLOOKUP(C270,index!$A:$M,4,0))</f>
        <v>150</v>
      </c>
      <c r="G270" s="57" t="str">
        <f t="shared" si="92"/>
        <v/>
      </c>
      <c r="H270" s="58" t="str">
        <f>IF(G270="I",$K270,IF(G270="II",$K270-SUM(H$8:H269),IF(G270="III",$K270-SUM(H$8:H269),IF(G270="IV",$K270-SUM(H$8:H269),IF(G270="V",1-SUM(H$8:H269)," ")))))</f>
        <v xml:space="preserve"> </v>
      </c>
      <c r="I270" s="66" t="str">
        <f t="shared" si="93"/>
        <v/>
      </c>
      <c r="L270" s="62" t="str">
        <f t="shared" si="89"/>
        <v xml:space="preserve"> </v>
      </c>
      <c r="P270" s="58" t="str">
        <f>IF(O270="Plus",$K270,IF(O270="Basis",$K270-SUM(P$8:P269),IF(O270="Breedte",$K270-SUM(P$8:P269),IF(O269="Breedte",1-SUM(P$8:P269)," "))))</f>
        <v xml:space="preserve"> </v>
      </c>
      <c r="Q270" s="56" t="str">
        <f t="shared" si="88"/>
        <v/>
      </c>
      <c r="R270" s="196">
        <f t="shared" si="94"/>
        <v>150</v>
      </c>
      <c r="S270" s="1">
        <f t="shared" si="103"/>
        <v>102</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102</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4">
        <f t="shared" si="90"/>
        <v>0</v>
      </c>
      <c r="B271" s="64">
        <f t="shared" si="91"/>
        <v>0</v>
      </c>
      <c r="C271" s="57">
        <f t="shared" si="102"/>
        <v>101</v>
      </c>
      <c r="F271" s="59">
        <f>IF(C271&lt;C$6,0,VLOOKUP(C271,index!$A:$M,4,0))</f>
        <v>149</v>
      </c>
      <c r="G271" s="57" t="str">
        <f t="shared" si="92"/>
        <v/>
      </c>
      <c r="H271" s="58" t="str">
        <f>IF(G271="I",$K271,IF(G271="II",$K271-SUM(H$8:H270),IF(G271="III",$K271-SUM(H$8:H270),IF(G271="IV",$K271-SUM(H$8:H270),IF(G271="V",1-SUM(H$8:H270)," ")))))</f>
        <v xml:space="preserve"> </v>
      </c>
      <c r="I271" s="66" t="str">
        <f t="shared" si="93"/>
        <v/>
      </c>
      <c r="L271" s="62" t="str">
        <f t="shared" si="89"/>
        <v xml:space="preserve"> </v>
      </c>
      <c r="P271" s="58" t="str">
        <f>IF(O271="Plus",$K271,IF(O271="Basis",$K271-SUM(P$8:P270),IF(O271="Breedte",$K271-SUM(P$8:P270),IF(O270="Breedte",1-SUM(P$8:P270)," "))))</f>
        <v xml:space="preserve"> </v>
      </c>
      <c r="Q271" s="56" t="str">
        <f t="shared" si="88"/>
        <v/>
      </c>
      <c r="R271" s="196">
        <f t="shared" si="94"/>
        <v>149</v>
      </c>
      <c r="S271" s="1">
        <f t="shared" si="103"/>
        <v>101</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101</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4">
        <f t="shared" si="90"/>
        <v>0</v>
      </c>
      <c r="B272" s="64">
        <f t="shared" si="91"/>
        <v>0</v>
      </c>
      <c r="C272" s="57">
        <f t="shared" si="102"/>
        <v>100</v>
      </c>
      <c r="F272" s="59">
        <f>IF(C272&lt;C$6,0,VLOOKUP(C272,index!$A:$M,4,0))</f>
        <v>149</v>
      </c>
      <c r="G272" s="57" t="str">
        <f t="shared" si="92"/>
        <v/>
      </c>
      <c r="H272" s="58" t="str">
        <f>IF(G272="I",$K272,IF(G272="II",$K272-SUM(H$8:H271),IF(G272="III",$K272-SUM(H$8:H271),IF(G272="IV",$K272-SUM(H$8:H271),IF(G272="V",1-SUM(H$8:H271)," ")))))</f>
        <v xml:space="preserve"> </v>
      </c>
      <c r="I272" s="66" t="str">
        <f t="shared" si="93"/>
        <v/>
      </c>
      <c r="L272" s="62" t="str">
        <f t="shared" si="89"/>
        <v xml:space="preserve"> </v>
      </c>
      <c r="P272" s="58" t="str">
        <f>IF(O272="Plus",$K272,IF(O272="Basis",$K272-SUM(P$8:P271),IF(O272="Breedte",$K272-SUM(P$8:P271),IF(O271="Breedte",1-SUM(P$8:P271)," "))))</f>
        <v xml:space="preserve"> </v>
      </c>
      <c r="Q272" s="56" t="str">
        <f t="shared" si="88"/>
        <v/>
      </c>
      <c r="R272" s="196">
        <f t="shared" si="94"/>
        <v>149</v>
      </c>
      <c r="S272" s="1">
        <f t="shared" si="103"/>
        <v>100</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100</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4">
        <f t="shared" si="90"/>
        <v>0</v>
      </c>
      <c r="B273" s="64">
        <f t="shared" si="91"/>
        <v>0</v>
      </c>
      <c r="C273" s="57">
        <f t="shared" si="102"/>
        <v>99</v>
      </c>
      <c r="F273" s="59">
        <f>IF(C273&lt;C$6,0,VLOOKUP(C273,index!$A:$M,4,0))</f>
        <v>148</v>
      </c>
      <c r="G273" s="57" t="str">
        <f t="shared" si="92"/>
        <v/>
      </c>
      <c r="H273" s="58" t="str">
        <f>IF(G273="I",$K273,IF(G273="II",$K273-SUM(H$8:H272),IF(G273="III",$K273-SUM(H$8:H272),IF(G273="IV",$K273-SUM(H$8:H272),IF(G273="V",1-SUM(H$8:H272)," ")))))</f>
        <v xml:space="preserve"> </v>
      </c>
      <c r="I273" s="66" t="str">
        <f t="shared" si="93"/>
        <v/>
      </c>
      <c r="L273" s="62" t="str">
        <f t="shared" si="89"/>
        <v xml:space="preserve"> </v>
      </c>
      <c r="P273" s="58" t="str">
        <f>IF(O273="Plus",$K273,IF(O273="Basis",$K273-SUM(P$8:P272),IF(O273="Breedte",$K273-SUM(P$8:P272),IF(O272="Breedte",1-SUM(P$8:P272)," "))))</f>
        <v xml:space="preserve"> </v>
      </c>
      <c r="Q273" s="56" t="str">
        <f t="shared" ref="Q273:Q336" si="105">IF(L272="plus",CONCATENATE(E273,", "),IF(L272="basis",IF(E273=0,"",CONCATENATE(E273,", ")),CONCATENATE(Q272,IF(E273=0,"",CONCATENATE(E273,", ")))))</f>
        <v/>
      </c>
      <c r="R273" s="196">
        <f t="shared" si="94"/>
        <v>148</v>
      </c>
      <c r="S273" s="1">
        <f t="shared" si="103"/>
        <v>99</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99</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4">
        <f t="shared" si="90"/>
        <v>0</v>
      </c>
      <c r="B274" s="64">
        <f t="shared" si="91"/>
        <v>0</v>
      </c>
      <c r="C274" s="57">
        <f t="shared" si="102"/>
        <v>98</v>
      </c>
      <c r="F274" s="59">
        <f>IF(C274&lt;C$6,0,VLOOKUP(C274,index!$A:$M,4,0))</f>
        <v>148</v>
      </c>
      <c r="G274" s="57" t="str">
        <f t="shared" si="92"/>
        <v/>
      </c>
      <c r="H274" s="58" t="str">
        <f>IF(G274="I",$K274,IF(G274="II",$K274-SUM(H$8:H273),IF(G274="III",$K274-SUM(H$8:H273),IF(G274="IV",$K274-SUM(H$8:H273),IF(G274="V",1-SUM(H$8:H273)," ")))))</f>
        <v xml:space="preserve"> </v>
      </c>
      <c r="I274" s="66" t="str">
        <f t="shared" si="93"/>
        <v/>
      </c>
      <c r="L274" s="62" t="str">
        <f t="shared" si="89"/>
        <v xml:space="preserve"> </v>
      </c>
      <c r="P274" s="58" t="str">
        <f>IF(O274="Plus",$K274,IF(O274="Basis",$K274-SUM(P$8:P273),IF(O274="Breedte",$K274-SUM(P$8:P273),IF(O273="Breedte",1-SUM(P$8:P273)," "))))</f>
        <v xml:space="preserve"> </v>
      </c>
      <c r="Q274" s="56" t="str">
        <f t="shared" si="105"/>
        <v/>
      </c>
      <c r="R274" s="196">
        <f t="shared" si="94"/>
        <v>148</v>
      </c>
      <c r="S274" s="1">
        <f t="shared" si="103"/>
        <v>98</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98</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4">
        <f t="shared" si="90"/>
        <v>0</v>
      </c>
      <c r="B275" s="64">
        <f t="shared" si="91"/>
        <v>0</v>
      </c>
      <c r="C275" s="57">
        <f t="shared" si="102"/>
        <v>97</v>
      </c>
      <c r="F275" s="59">
        <f>IF(C275&lt;C$6,0,VLOOKUP(C275,index!$A:$M,4,0))</f>
        <v>148</v>
      </c>
      <c r="G275" s="57" t="str">
        <f t="shared" si="92"/>
        <v/>
      </c>
      <c r="H275" s="58" t="str">
        <f>IF(G275="I",$K275,IF(G275="II",$K275-SUM(H$8:H274),IF(G275="III",$K275-SUM(H$8:H274),IF(G275="IV",$K275-SUM(H$8:H274),IF(G275="V",1-SUM(H$8:H274)," ")))))</f>
        <v xml:space="preserve"> </v>
      </c>
      <c r="I275" s="66" t="str">
        <f t="shared" si="93"/>
        <v/>
      </c>
      <c r="L275" s="62" t="str">
        <f t="shared" si="89"/>
        <v xml:space="preserve"> </v>
      </c>
      <c r="P275" s="58" t="str">
        <f>IF(O275="Plus",$K275,IF(O275="Basis",$K275-SUM(P$8:P274),IF(O275="Breedte",$K275-SUM(P$8:P274),IF(O274="Breedte",1-SUM(P$8:P274)," "))))</f>
        <v xml:space="preserve"> </v>
      </c>
      <c r="Q275" s="56" t="str">
        <f t="shared" si="105"/>
        <v/>
      </c>
      <c r="R275" s="196">
        <f t="shared" si="94"/>
        <v>148</v>
      </c>
      <c r="S275" s="1">
        <f t="shared" si="103"/>
        <v>97</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97</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4">
        <f t="shared" si="90"/>
        <v>0</v>
      </c>
      <c r="B276" s="64">
        <f t="shared" si="91"/>
        <v>0</v>
      </c>
      <c r="C276" s="57">
        <f t="shared" si="102"/>
        <v>96</v>
      </c>
      <c r="F276" s="59">
        <f>IF(C276&lt;C$6,0,VLOOKUP(C276,index!$A:$M,4,0))</f>
        <v>147</v>
      </c>
      <c r="G276" s="57" t="str">
        <f t="shared" si="92"/>
        <v/>
      </c>
      <c r="H276" s="58" t="str">
        <f>IF(G276="I",$K276,IF(G276="II",$K276-SUM(H$8:H275),IF(G276="III",$K276-SUM(H$8:H275),IF(G276="IV",$K276-SUM(H$8:H275),IF(G276="V",1-SUM(H$8:H275)," ")))))</f>
        <v xml:space="preserve"> </v>
      </c>
      <c r="I276" s="66" t="str">
        <f t="shared" si="93"/>
        <v/>
      </c>
      <c r="L276" s="62" t="str">
        <f t="shared" si="89"/>
        <v xml:space="preserve"> </v>
      </c>
      <c r="P276" s="58" t="str">
        <f>IF(O276="Plus",$K276,IF(O276="Basis",$K276-SUM(P$8:P275),IF(O276="Breedte",$K276-SUM(P$8:P275),IF(O275="Breedte",1-SUM(P$8:P275)," "))))</f>
        <v xml:space="preserve"> </v>
      </c>
      <c r="Q276" s="56" t="str">
        <f t="shared" si="105"/>
        <v/>
      </c>
      <c r="R276" s="196">
        <f t="shared" si="94"/>
        <v>147</v>
      </c>
      <c r="S276" s="1">
        <f t="shared" si="103"/>
        <v>96</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96</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4">
        <f t="shared" si="90"/>
        <v>0</v>
      </c>
      <c r="B277" s="64">
        <f t="shared" si="91"/>
        <v>0</v>
      </c>
      <c r="C277" s="57">
        <f t="shared" si="102"/>
        <v>95</v>
      </c>
      <c r="F277" s="59">
        <f>IF(C277&lt;C$6,0,VLOOKUP(C277,index!$A:$M,4,0))</f>
        <v>147</v>
      </c>
      <c r="G277" s="57" t="str">
        <f t="shared" si="92"/>
        <v/>
      </c>
      <c r="H277" s="58" t="str">
        <f>IF(G277="I",$K277,IF(G277="II",$K277-SUM(H$8:H276),IF(G277="III",$K277-SUM(H$8:H276),IF(G277="IV",$K277-SUM(H$8:H276),IF(G277="V",1-SUM(H$8:H276)," ")))))</f>
        <v xml:space="preserve"> </v>
      </c>
      <c r="I277" s="66" t="str">
        <f t="shared" si="93"/>
        <v/>
      </c>
      <c r="L277" s="62" t="str">
        <f t="shared" si="89"/>
        <v xml:space="preserve"> </v>
      </c>
      <c r="P277" s="58" t="str">
        <f>IF(O277="Plus",$K277,IF(O277="Basis",$K277-SUM(P$8:P276),IF(O277="Breedte",$K277-SUM(P$8:P276),IF(O276="Breedte",1-SUM(P$8:P276)," "))))</f>
        <v xml:space="preserve"> </v>
      </c>
      <c r="Q277" s="56" t="str">
        <f t="shared" si="105"/>
        <v/>
      </c>
      <c r="R277" s="196">
        <f t="shared" si="94"/>
        <v>147</v>
      </c>
      <c r="S277" s="1">
        <f t="shared" si="103"/>
        <v>95</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95</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4">
        <f t="shared" si="90"/>
        <v>0</v>
      </c>
      <c r="B278" s="64">
        <f t="shared" si="91"/>
        <v>0</v>
      </c>
      <c r="C278" s="57">
        <f t="shared" si="102"/>
        <v>94</v>
      </c>
      <c r="F278" s="59">
        <f>IF(C278&lt;C$6,0,VLOOKUP(C278,index!$A:$M,4,0))</f>
        <v>147</v>
      </c>
      <c r="G278" s="57" t="str">
        <f t="shared" si="92"/>
        <v/>
      </c>
      <c r="H278" s="58" t="str">
        <f>IF(G278="I",$K278,IF(G278="II",$K278-SUM(H$8:H277),IF(G278="III",$K278-SUM(H$8:H277),IF(G278="IV",$K278-SUM(H$8:H277),IF(G278="V",1-SUM(H$8:H277)," ")))))</f>
        <v xml:space="preserve"> </v>
      </c>
      <c r="I278" s="66" t="str">
        <f t="shared" si="93"/>
        <v/>
      </c>
      <c r="L278" s="62" t="str">
        <f t="shared" si="89"/>
        <v xml:space="preserve"> </v>
      </c>
      <c r="P278" s="58" t="str">
        <f>IF(O278="Plus",$K278,IF(O278="Basis",$K278-SUM(P$8:P277),IF(O278="Breedte",$K278-SUM(P$8:P277),IF(O277="Breedte",1-SUM(P$8:P277)," "))))</f>
        <v xml:space="preserve"> </v>
      </c>
      <c r="Q278" s="56" t="str">
        <f t="shared" si="105"/>
        <v/>
      </c>
      <c r="R278" s="196">
        <f t="shared" si="94"/>
        <v>147</v>
      </c>
      <c r="S278" s="1">
        <f t="shared" si="103"/>
        <v>94</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94</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4">
        <f t="shared" si="90"/>
        <v>0</v>
      </c>
      <c r="B279" s="64">
        <f t="shared" si="91"/>
        <v>0</v>
      </c>
      <c r="C279" s="57">
        <f t="shared" si="102"/>
        <v>93</v>
      </c>
      <c r="F279" s="59">
        <f>IF(C279&lt;C$6,0,VLOOKUP(C279,index!$A:$M,4,0))</f>
        <v>146</v>
      </c>
      <c r="G279" s="57" t="str">
        <f t="shared" si="92"/>
        <v/>
      </c>
      <c r="H279" s="58" t="str">
        <f>IF(G279="I",$K279,IF(G279="II",$K279-SUM(H$8:H278),IF(G279="III",$K279-SUM(H$8:H278),IF(G279="IV",$K279-SUM(H$8:H278),IF(G279="V",1-SUM(H$8:H278)," ")))))</f>
        <v xml:space="preserve"> </v>
      </c>
      <c r="I279" s="66" t="str">
        <f t="shared" si="93"/>
        <v/>
      </c>
      <c r="L279" s="62" t="str">
        <f t="shared" si="89"/>
        <v xml:space="preserve"> </v>
      </c>
      <c r="P279" s="58" t="str">
        <f>IF(O279="Plus",$K279,IF(O279="Basis",$K279-SUM(P$8:P278),IF(O279="Breedte",$K279-SUM(P$8:P278),IF(O278="Breedte",1-SUM(P$8:P278)," "))))</f>
        <v xml:space="preserve"> </v>
      </c>
      <c r="Q279" s="56" t="str">
        <f t="shared" si="105"/>
        <v/>
      </c>
      <c r="R279" s="196">
        <f t="shared" si="94"/>
        <v>146</v>
      </c>
      <c r="S279" s="1">
        <f t="shared" si="103"/>
        <v>93</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93</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4">
        <f t="shared" si="90"/>
        <v>0</v>
      </c>
      <c r="B280" s="64">
        <f t="shared" si="91"/>
        <v>0</v>
      </c>
      <c r="C280" s="57">
        <f t="shared" si="102"/>
        <v>92</v>
      </c>
      <c r="F280" s="59">
        <f>IF(C280&lt;C$6,0,VLOOKUP(C280,index!$A:$M,4,0))</f>
        <v>146</v>
      </c>
      <c r="G280" s="57" t="str">
        <f t="shared" si="92"/>
        <v/>
      </c>
      <c r="H280" s="58" t="str">
        <f>IF(G280="I",$K280,IF(G280="II",$K280-SUM(H$8:H279),IF(G280="III",$K280-SUM(H$8:H279),IF(G280="IV",$K280-SUM(H$8:H279),IF(G280="V",1-SUM(H$8:H279)," ")))))</f>
        <v xml:space="preserve"> </v>
      </c>
      <c r="I280" s="66" t="str">
        <f t="shared" si="93"/>
        <v/>
      </c>
      <c r="L280" s="62" t="str">
        <f t="shared" si="89"/>
        <v xml:space="preserve"> </v>
      </c>
      <c r="P280" s="58" t="str">
        <f>IF(O280="Plus",$K280,IF(O280="Basis",$K280-SUM(P$8:P279),IF(O280="Breedte",$K280-SUM(P$8:P279),IF(O279="Breedte",1-SUM(P$8:P279)," "))))</f>
        <v xml:space="preserve"> </v>
      </c>
      <c r="Q280" s="56" t="str">
        <f t="shared" si="105"/>
        <v/>
      </c>
      <c r="R280" s="196">
        <f t="shared" si="94"/>
        <v>146</v>
      </c>
      <c r="S280" s="1">
        <f t="shared" si="103"/>
        <v>92</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92</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4">
        <f t="shared" si="90"/>
        <v>0</v>
      </c>
      <c r="B281" s="64">
        <f t="shared" si="91"/>
        <v>0</v>
      </c>
      <c r="C281" s="57">
        <f t="shared" si="102"/>
        <v>91</v>
      </c>
      <c r="F281" s="59">
        <f>IF(C281&lt;C$6,0,VLOOKUP(C281,index!$A:$M,4,0))</f>
        <v>145</v>
      </c>
      <c r="G281" s="57" t="str">
        <f t="shared" si="92"/>
        <v/>
      </c>
      <c r="H281" s="58" t="str">
        <f>IF(G281="I",$K281,IF(G281="II",$K281-SUM(H$8:H280),IF(G281="III",$K281-SUM(H$8:H280),IF(G281="IV",$K281-SUM(H$8:H280),IF(G281="V",1-SUM(H$8:H280)," ")))))</f>
        <v xml:space="preserve"> </v>
      </c>
      <c r="I281" s="66" t="str">
        <f t="shared" si="93"/>
        <v/>
      </c>
      <c r="L281" s="62" t="str">
        <f t="shared" si="89"/>
        <v xml:space="preserve"> </v>
      </c>
      <c r="P281" s="58" t="str">
        <f>IF(O281="Plus",$K281,IF(O281="Basis",$K281-SUM(P$8:P280),IF(O281="Breedte",$K281-SUM(P$8:P280),IF(O280="Breedte",1-SUM(P$8:P280)," "))))</f>
        <v xml:space="preserve"> </v>
      </c>
      <c r="Q281" s="56" t="str">
        <f t="shared" si="105"/>
        <v/>
      </c>
      <c r="R281" s="196">
        <f t="shared" si="94"/>
        <v>145</v>
      </c>
      <c r="S281" s="1">
        <f t="shared" si="103"/>
        <v>91</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91</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4">
        <f t="shared" si="90"/>
        <v>0</v>
      </c>
      <c r="B282" s="64">
        <f t="shared" si="91"/>
        <v>0</v>
      </c>
      <c r="C282" s="57">
        <f t="shared" si="102"/>
        <v>90</v>
      </c>
      <c r="F282" s="59">
        <f>IF(C282&lt;C$6,0,VLOOKUP(C282,index!$A:$M,4,0))</f>
        <v>145</v>
      </c>
      <c r="G282" s="57" t="str">
        <f t="shared" si="92"/>
        <v/>
      </c>
      <c r="H282" s="58" t="str">
        <f>IF(G282="I",$K282,IF(G282="II",$K282-SUM(H$8:H281),IF(G282="III",$K282-SUM(H$8:H281),IF(G282="IV",$K282-SUM(H$8:H281),IF(G282="V",1-SUM(H$8:H281)," ")))))</f>
        <v xml:space="preserve"> </v>
      </c>
      <c r="I282" s="66" t="str">
        <f t="shared" si="93"/>
        <v/>
      </c>
      <c r="L282" s="62" t="str">
        <f t="shared" si="89"/>
        <v xml:space="preserve"> </v>
      </c>
      <c r="P282" s="58" t="str">
        <f>IF(O282="Plus",$K282,IF(O282="Basis",$K282-SUM(P$8:P281),IF(O282="Breedte",$K282-SUM(P$8:P281),IF(O281="Breedte",1-SUM(P$8:P281)," "))))</f>
        <v xml:space="preserve"> </v>
      </c>
      <c r="Q282" s="56" t="str">
        <f t="shared" si="105"/>
        <v/>
      </c>
      <c r="R282" s="196">
        <f t="shared" si="94"/>
        <v>145</v>
      </c>
      <c r="S282" s="1">
        <f t="shared" si="103"/>
        <v>90</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90</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4">
        <f t="shared" si="90"/>
        <v>0</v>
      </c>
      <c r="B283" s="64">
        <f t="shared" si="91"/>
        <v>0</v>
      </c>
      <c r="C283" s="57">
        <f t="shared" si="102"/>
        <v>89</v>
      </c>
      <c r="F283" s="59">
        <f>IF(C283&lt;C$6,0,VLOOKUP(C283,index!$A:$M,4,0))</f>
        <v>145</v>
      </c>
      <c r="G283" s="57" t="str">
        <f t="shared" si="92"/>
        <v/>
      </c>
      <c r="H283" s="58" t="str">
        <f>IF(G283="I",$K283,IF(G283="II",$K283-SUM(H$8:H282),IF(G283="III",$K283-SUM(H$8:H282),IF(G283="IV",$K283-SUM(H$8:H282),IF(G283="V",1-SUM(H$8:H282)," ")))))</f>
        <v xml:space="preserve"> </v>
      </c>
      <c r="I283" s="66" t="str">
        <f t="shared" si="93"/>
        <v/>
      </c>
      <c r="L283" s="62" t="str">
        <f t="shared" si="89"/>
        <v xml:space="preserve"> </v>
      </c>
      <c r="P283" s="58" t="str">
        <f>IF(O283="Plus",$K283,IF(O283="Basis",$K283-SUM(P$8:P282),IF(O283="Breedte",$K283-SUM(P$8:P282),IF(O282="Breedte",1-SUM(P$8:P282)," "))))</f>
        <v xml:space="preserve"> </v>
      </c>
      <c r="Q283" s="56" t="str">
        <f t="shared" si="105"/>
        <v/>
      </c>
      <c r="R283" s="196">
        <f t="shared" si="94"/>
        <v>145</v>
      </c>
      <c r="S283" s="1">
        <f t="shared" si="103"/>
        <v>89</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89</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4">
        <f t="shared" si="90"/>
        <v>0</v>
      </c>
      <c r="B284" s="64">
        <f t="shared" si="91"/>
        <v>0</v>
      </c>
      <c r="C284" s="57">
        <f t="shared" si="102"/>
        <v>88</v>
      </c>
      <c r="F284" s="59">
        <f>IF(C284&lt;C$6,0,VLOOKUP(C284,index!$A:$M,4,0))</f>
        <v>144</v>
      </c>
      <c r="G284" s="57" t="str">
        <f t="shared" si="92"/>
        <v/>
      </c>
      <c r="H284" s="58" t="str">
        <f>IF(G284="I",$K284,IF(G284="II",$K284-SUM(H$8:H283),IF(G284="III",$K284-SUM(H$8:H283),IF(G284="IV",$K284-SUM(H$8:H283),IF(G284="V",1-SUM(H$8:H283)," ")))))</f>
        <v xml:space="preserve"> </v>
      </c>
      <c r="I284" s="66" t="str">
        <f t="shared" si="93"/>
        <v/>
      </c>
      <c r="L284" s="62" t="str">
        <f t="shared" si="89"/>
        <v xml:space="preserve"> </v>
      </c>
      <c r="P284" s="58" t="str">
        <f>IF(O284="Plus",$K284,IF(O284="Basis",$K284-SUM(P$8:P283),IF(O284="Breedte",$K284-SUM(P$8:P283),IF(O283="Breedte",1-SUM(P$8:P283)," "))))</f>
        <v xml:space="preserve"> </v>
      </c>
      <c r="Q284" s="56" t="str">
        <f t="shared" si="105"/>
        <v/>
      </c>
      <c r="R284" s="196">
        <f t="shared" si="94"/>
        <v>144</v>
      </c>
      <c r="S284" s="1">
        <f t="shared" si="103"/>
        <v>88</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88</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4">
        <f t="shared" si="90"/>
        <v>0</v>
      </c>
      <c r="B285" s="64">
        <f t="shared" si="91"/>
        <v>0</v>
      </c>
      <c r="C285" s="57">
        <f t="shared" si="102"/>
        <v>87</v>
      </c>
      <c r="F285" s="59">
        <f>IF(C285&lt;C$6,0,VLOOKUP(C285,index!$A:$M,4,0))</f>
        <v>144</v>
      </c>
      <c r="G285" s="57" t="str">
        <f t="shared" si="92"/>
        <v/>
      </c>
      <c r="H285" s="58" t="str">
        <f>IF(G285="I",$K285,IF(G285="II",$K285-SUM(H$8:H284),IF(G285="III",$K285-SUM(H$8:H284),IF(G285="IV",$K285-SUM(H$8:H284),IF(G285="V",1-SUM(H$8:H284)," ")))))</f>
        <v xml:space="preserve"> </v>
      </c>
      <c r="I285" s="66" t="str">
        <f t="shared" si="93"/>
        <v/>
      </c>
      <c r="L285" s="62" t="str">
        <f t="shared" si="89"/>
        <v xml:space="preserve"> </v>
      </c>
      <c r="P285" s="58" t="str">
        <f>IF(O285="Plus",$K285,IF(O285="Basis",$K285-SUM(P$8:P284),IF(O285="Breedte",$K285-SUM(P$8:P284),IF(O284="Breedte",1-SUM(P$8:P284)," "))))</f>
        <v xml:space="preserve"> </v>
      </c>
      <c r="Q285" s="56" t="str">
        <f t="shared" si="105"/>
        <v/>
      </c>
      <c r="R285" s="196">
        <f t="shared" si="94"/>
        <v>144</v>
      </c>
      <c r="S285" s="1">
        <f t="shared" si="103"/>
        <v>87</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87</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4">
        <f t="shared" si="90"/>
        <v>0</v>
      </c>
      <c r="B286" s="64">
        <f t="shared" si="91"/>
        <v>0</v>
      </c>
      <c r="C286" s="57">
        <f t="shared" si="102"/>
        <v>86</v>
      </c>
      <c r="F286" s="59">
        <f>IF(C286&lt;C$6,0,VLOOKUP(C286,index!$A:$M,4,0))</f>
        <v>144</v>
      </c>
      <c r="G286" s="57" t="str">
        <f t="shared" si="92"/>
        <v/>
      </c>
      <c r="H286" s="58" t="str">
        <f>IF(G286="I",$K286,IF(G286="II",$K286-SUM(H$8:H285),IF(G286="III",$K286-SUM(H$8:H285),IF(G286="IV",$K286-SUM(H$8:H285),IF(G286="V",1-SUM(H$8:H285)," ")))))</f>
        <v xml:space="preserve"> </v>
      </c>
      <c r="I286" s="66" t="str">
        <f t="shared" si="93"/>
        <v/>
      </c>
      <c r="L286" s="62" t="str">
        <f t="shared" si="89"/>
        <v xml:space="preserve"> </v>
      </c>
      <c r="P286" s="58" t="str">
        <f>IF(O286="Plus",$K286,IF(O286="Basis",$K286-SUM(P$8:P285),IF(O286="Breedte",$K286-SUM(P$8:P285),IF(O285="Breedte",1-SUM(P$8:P285)," "))))</f>
        <v xml:space="preserve"> </v>
      </c>
      <c r="Q286" s="56" t="str">
        <f t="shared" si="105"/>
        <v/>
      </c>
      <c r="R286" s="196">
        <f t="shared" si="94"/>
        <v>144</v>
      </c>
      <c r="S286" s="1">
        <f t="shared" si="103"/>
        <v>86</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86</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4">
        <f t="shared" si="90"/>
        <v>0</v>
      </c>
      <c r="B287" s="64">
        <f t="shared" si="91"/>
        <v>0</v>
      </c>
      <c r="C287" s="57">
        <f t="shared" si="102"/>
        <v>85</v>
      </c>
      <c r="F287" s="59">
        <f>IF(C287&lt;C$6,0,VLOOKUP(C287,index!$A:$M,4,0))</f>
        <v>143</v>
      </c>
      <c r="G287" s="57" t="str">
        <f t="shared" si="92"/>
        <v/>
      </c>
      <c r="H287" s="58" t="str">
        <f>IF(G287="I",$K287,IF(G287="II",$K287-SUM(H$8:H286),IF(G287="III",$K287-SUM(H$8:H286),IF(G287="IV",$K287-SUM(H$8:H286),IF(G287="V",1-SUM(H$8:H286)," ")))))</f>
        <v xml:space="preserve"> </v>
      </c>
      <c r="I287" s="66" t="str">
        <f t="shared" si="93"/>
        <v/>
      </c>
      <c r="L287" s="62" t="str">
        <f t="shared" si="89"/>
        <v xml:space="preserve"> </v>
      </c>
      <c r="P287" s="58" t="str">
        <f>IF(O287="Plus",$K287,IF(O287="Basis",$K287-SUM(P$8:P286),IF(O287="Breedte",$K287-SUM(P$8:P286),IF(O286="Breedte",1-SUM(P$8:P286)," "))))</f>
        <v xml:space="preserve"> </v>
      </c>
      <c r="Q287" s="56" t="str">
        <f t="shared" si="105"/>
        <v/>
      </c>
      <c r="R287" s="196">
        <f t="shared" si="94"/>
        <v>143</v>
      </c>
      <c r="S287" s="1">
        <f t="shared" si="103"/>
        <v>85</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85</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4">
        <f t="shared" si="90"/>
        <v>0</v>
      </c>
      <c r="B288" s="64">
        <f t="shared" si="91"/>
        <v>0</v>
      </c>
      <c r="C288" s="57">
        <f t="shared" si="102"/>
        <v>84</v>
      </c>
      <c r="F288" s="59">
        <f>IF(C288&lt;C$6,0,VLOOKUP(C288,index!$A:$M,4,0))</f>
        <v>143</v>
      </c>
      <c r="G288" s="57" t="str">
        <f t="shared" si="92"/>
        <v/>
      </c>
      <c r="H288" s="58" t="str">
        <f>IF(G288="I",$K288,IF(G288="II",$K288-SUM(H$8:H287),IF(G288="III",$K288-SUM(H$8:H287),IF(G288="IV",$K288-SUM(H$8:H287),IF(G288="V",1-SUM(H$8:H287)," ")))))</f>
        <v xml:space="preserve"> </v>
      </c>
      <c r="I288" s="66" t="str">
        <f t="shared" si="93"/>
        <v/>
      </c>
      <c r="L288" s="62" t="str">
        <f t="shared" si="89"/>
        <v xml:space="preserve"> </v>
      </c>
      <c r="P288" s="58" t="str">
        <f>IF(O288="Plus",$K288,IF(O288="Basis",$K288-SUM(P$8:P287),IF(O288="Breedte",$K288-SUM(P$8:P287),IF(O287="Breedte",1-SUM(P$8:P287)," "))))</f>
        <v xml:space="preserve"> </v>
      </c>
      <c r="Q288" s="56" t="str">
        <f t="shared" si="105"/>
        <v/>
      </c>
      <c r="R288" s="196">
        <f t="shared" si="94"/>
        <v>143</v>
      </c>
      <c r="S288" s="1">
        <f t="shared" si="103"/>
        <v>84</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84</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4">
        <f t="shared" si="90"/>
        <v>0</v>
      </c>
      <c r="B289" s="64">
        <f t="shared" si="91"/>
        <v>0</v>
      </c>
      <c r="C289" s="57">
        <f t="shared" si="102"/>
        <v>83</v>
      </c>
      <c r="F289" s="59">
        <f>IF(C289&lt;C$6,0,VLOOKUP(C289,index!$A:$M,4,0))</f>
        <v>142</v>
      </c>
      <c r="G289" s="57" t="str">
        <f t="shared" si="92"/>
        <v/>
      </c>
      <c r="H289" s="58" t="str">
        <f>IF(G289="I",$K289,IF(G289="II",$K289-SUM(H$8:H288),IF(G289="III",$K289-SUM(H$8:H288),IF(G289="IV",$K289-SUM(H$8:H288),IF(G289="V",1-SUM(H$8:H288)," ")))))</f>
        <v xml:space="preserve"> </v>
      </c>
      <c r="I289" s="66" t="str">
        <f t="shared" si="93"/>
        <v/>
      </c>
      <c r="L289" s="62" t="str">
        <f t="shared" si="89"/>
        <v xml:space="preserve"> </v>
      </c>
      <c r="P289" s="58" t="str">
        <f>IF(O289="Plus",$K289,IF(O289="Basis",$K289-SUM(P$8:P288),IF(O289="Breedte",$K289-SUM(P$8:P288),IF(O288="Breedte",1-SUM(P$8:P288)," "))))</f>
        <v xml:space="preserve"> </v>
      </c>
      <c r="Q289" s="56" t="str">
        <f t="shared" si="105"/>
        <v/>
      </c>
      <c r="R289" s="196">
        <f t="shared" si="94"/>
        <v>142</v>
      </c>
      <c r="S289" s="1">
        <f t="shared" si="103"/>
        <v>83</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83</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4">
        <f t="shared" si="90"/>
        <v>0</v>
      </c>
      <c r="B290" s="64">
        <f t="shared" si="91"/>
        <v>0</v>
      </c>
      <c r="C290" s="57">
        <f t="shared" si="102"/>
        <v>82</v>
      </c>
      <c r="F290" s="59">
        <f>IF(C290&lt;C$6,0,VLOOKUP(C290,index!$A:$M,4,0))</f>
        <v>142</v>
      </c>
      <c r="G290" s="57" t="str">
        <f t="shared" si="92"/>
        <v/>
      </c>
      <c r="H290" s="58" t="str">
        <f>IF(G290="I",$K290,IF(G290="II",$K290-SUM(H$8:H289),IF(G290="III",$K290-SUM(H$8:H289),IF(G290="IV",$K290-SUM(H$8:H289),IF(G290="V",1-SUM(H$8:H289)," ")))))</f>
        <v xml:space="preserve"> </v>
      </c>
      <c r="I290" s="66" t="str">
        <f t="shared" si="93"/>
        <v/>
      </c>
      <c r="L290" s="62" t="str">
        <f t="shared" si="89"/>
        <v xml:space="preserve"> </v>
      </c>
      <c r="P290" s="58" t="str">
        <f>IF(O290="Plus",$K290,IF(O290="Basis",$K290-SUM(P$8:P289),IF(O290="Breedte",$K290-SUM(P$8:P289),IF(O289="Breedte",1-SUM(P$8:P289)," "))))</f>
        <v xml:space="preserve"> </v>
      </c>
      <c r="Q290" s="56" t="str">
        <f t="shared" si="105"/>
        <v/>
      </c>
      <c r="R290" s="196">
        <f t="shared" si="94"/>
        <v>142</v>
      </c>
      <c r="S290" s="1">
        <f t="shared" si="103"/>
        <v>82</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82</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4">
        <f t="shared" si="90"/>
        <v>0</v>
      </c>
      <c r="B291" s="64">
        <f t="shared" si="91"/>
        <v>0</v>
      </c>
      <c r="C291" s="57">
        <f t="shared" si="102"/>
        <v>81</v>
      </c>
      <c r="F291" s="59">
        <f>IF(C291&lt;C$6,0,VLOOKUP(C291,index!$A:$M,4,0))</f>
        <v>142</v>
      </c>
      <c r="G291" s="57" t="str">
        <f t="shared" si="92"/>
        <v/>
      </c>
      <c r="H291" s="58" t="str">
        <f>IF(G291="I",$K291,IF(G291="II",$K291-SUM(H$8:H290),IF(G291="III",$K291-SUM(H$8:H290),IF(G291="IV",$K291-SUM(H$8:H290),IF(G291="V",1-SUM(H$8:H290)," ")))))</f>
        <v xml:space="preserve"> </v>
      </c>
      <c r="I291" s="66" t="str">
        <f t="shared" si="93"/>
        <v/>
      </c>
      <c r="L291" s="62" t="str">
        <f t="shared" si="89"/>
        <v xml:space="preserve"> </v>
      </c>
      <c r="P291" s="58" t="str">
        <f>IF(O291="Plus",$K291,IF(O291="Basis",$K291-SUM(P$8:P290),IF(O291="Breedte",$K291-SUM(P$8:P290),IF(O290="Breedte",1-SUM(P$8:P290)," "))))</f>
        <v xml:space="preserve"> </v>
      </c>
      <c r="Q291" s="56" t="str">
        <f t="shared" si="105"/>
        <v/>
      </c>
      <c r="R291" s="196">
        <f t="shared" si="94"/>
        <v>142</v>
      </c>
      <c r="S291" s="1">
        <f t="shared" si="103"/>
        <v>81</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81</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4">
        <f t="shared" si="90"/>
        <v>0</v>
      </c>
      <c r="B292" s="64">
        <f t="shared" si="91"/>
        <v>0</v>
      </c>
      <c r="C292" s="57">
        <f t="shared" si="102"/>
        <v>80</v>
      </c>
      <c r="F292" s="59">
        <f>IF(C292&lt;C$6,0,VLOOKUP(C292,index!$A:$M,4,0))</f>
        <v>141</v>
      </c>
      <c r="G292" s="57" t="str">
        <f t="shared" si="92"/>
        <v/>
      </c>
      <c r="H292" s="58" t="str">
        <f>IF(G292="I",$K292,IF(G292="II",$K292-SUM(H$8:H291),IF(G292="III",$K292-SUM(H$8:H291),IF(G292="IV",$K292-SUM(H$8:H291),IF(G292="V",1-SUM(H$8:H291)," ")))))</f>
        <v xml:space="preserve"> </v>
      </c>
      <c r="I292" s="66" t="str">
        <f t="shared" si="93"/>
        <v/>
      </c>
      <c r="L292" s="62" t="str">
        <f t="shared" si="89"/>
        <v xml:space="preserve"> </v>
      </c>
      <c r="P292" s="58" t="str">
        <f>IF(O292="Plus",$K292,IF(O292="Basis",$K292-SUM(P$8:P291),IF(O292="Breedte",$K292-SUM(P$8:P291),IF(O291="Breedte",1-SUM(P$8:P291)," "))))</f>
        <v xml:space="preserve"> </v>
      </c>
      <c r="Q292" s="56" t="str">
        <f t="shared" si="105"/>
        <v/>
      </c>
      <c r="R292" s="196">
        <f t="shared" si="94"/>
        <v>141</v>
      </c>
      <c r="S292" s="1">
        <f t="shared" si="103"/>
        <v>80</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80</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4">
        <f t="shared" si="90"/>
        <v>0</v>
      </c>
      <c r="B293" s="64">
        <f t="shared" si="91"/>
        <v>0</v>
      </c>
      <c r="C293" s="57">
        <f t="shared" si="102"/>
        <v>79</v>
      </c>
      <c r="F293" s="59">
        <f>IF(C293&lt;C$6,0,VLOOKUP(C293,index!$A:$M,4,0))</f>
        <v>141</v>
      </c>
      <c r="G293" s="57" t="str">
        <f t="shared" si="92"/>
        <v/>
      </c>
      <c r="H293" s="58" t="str">
        <f>IF(G293="I",$K293,IF(G293="II",$K293-SUM(H$8:H292),IF(G293="III",$K293-SUM(H$8:H292),IF(G293="IV",$K293-SUM(H$8:H292),IF(G293="V",1-SUM(H$8:H292)," ")))))</f>
        <v xml:space="preserve"> </v>
      </c>
      <c r="I293" s="66" t="str">
        <f t="shared" si="93"/>
        <v/>
      </c>
      <c r="L293" s="62" t="str">
        <f t="shared" si="89"/>
        <v xml:space="preserve"> </v>
      </c>
      <c r="P293" s="58" t="str">
        <f>IF(O293="Plus",$K293,IF(O293="Basis",$K293-SUM(P$8:P292),IF(O293="Breedte",$K293-SUM(P$8:P292),IF(O292="Breedte",1-SUM(P$8:P292)," "))))</f>
        <v xml:space="preserve"> </v>
      </c>
      <c r="Q293" s="56" t="str">
        <f t="shared" si="105"/>
        <v/>
      </c>
      <c r="R293" s="196">
        <f t="shared" si="94"/>
        <v>141</v>
      </c>
      <c r="S293" s="1">
        <f t="shared" si="103"/>
        <v>79</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79</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4">
        <f t="shared" si="90"/>
        <v>0</v>
      </c>
      <c r="B294" s="64">
        <f t="shared" si="91"/>
        <v>0</v>
      </c>
      <c r="C294" s="57">
        <f t="shared" si="102"/>
        <v>78</v>
      </c>
      <c r="F294" s="59">
        <f>IF(C294&lt;C$6,0,VLOOKUP(C294,index!$A:$M,4,0))</f>
        <v>141</v>
      </c>
      <c r="G294" s="57" t="str">
        <f t="shared" si="92"/>
        <v/>
      </c>
      <c r="H294" s="58" t="str">
        <f>IF(G294="I",$K294,IF(G294="II",$K294-SUM(H$8:H293),IF(G294="III",$K294-SUM(H$8:H293),IF(G294="IV",$K294-SUM(H$8:H293),IF(G294="V",1-SUM(H$8:H293)," ")))))</f>
        <v xml:space="preserve"> </v>
      </c>
      <c r="I294" s="66" t="str">
        <f t="shared" si="93"/>
        <v/>
      </c>
      <c r="L294" s="62" t="str">
        <f t="shared" si="89"/>
        <v xml:space="preserve"> </v>
      </c>
      <c r="P294" s="58" t="str">
        <f>IF(O294="Plus",$K294,IF(O294="Basis",$K294-SUM(P$8:P293),IF(O294="Breedte",$K294-SUM(P$8:P293),IF(O293="Breedte",1-SUM(P$8:P293)," "))))</f>
        <v xml:space="preserve"> </v>
      </c>
      <c r="Q294" s="56" t="str">
        <f t="shared" si="105"/>
        <v/>
      </c>
      <c r="R294" s="196">
        <f t="shared" si="94"/>
        <v>141</v>
      </c>
      <c r="S294" s="1">
        <f t="shared" si="103"/>
        <v>78</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78</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4">
        <f t="shared" si="90"/>
        <v>0</v>
      </c>
      <c r="B295" s="64">
        <f t="shared" si="91"/>
        <v>0</v>
      </c>
      <c r="C295" s="57">
        <f t="shared" si="102"/>
        <v>77</v>
      </c>
      <c r="F295" s="59">
        <f>IF(C295&lt;C$6,0,VLOOKUP(C295,index!$A:$M,4,0))</f>
        <v>140</v>
      </c>
      <c r="G295" s="57" t="str">
        <f t="shared" si="92"/>
        <v/>
      </c>
      <c r="H295" s="58" t="str">
        <f>IF(G295="I",$K295,IF(G295="II",$K295-SUM(H$8:H294),IF(G295="III",$K295-SUM(H$8:H294),IF(G295="IV",$K295-SUM(H$8:H294),IF(G295="V",1-SUM(H$8:H294)," ")))))</f>
        <v xml:space="preserve"> </v>
      </c>
      <c r="I295" s="66" t="str">
        <f t="shared" si="93"/>
        <v/>
      </c>
      <c r="L295" s="62" t="str">
        <f t="shared" si="89"/>
        <v xml:space="preserve"> </v>
      </c>
      <c r="P295" s="58" t="str">
        <f>IF(O295="Plus",$K295,IF(O295="Basis",$K295-SUM(P$8:P294),IF(O295="Breedte",$K295-SUM(P$8:P294),IF(O294="Breedte",1-SUM(P$8:P294)," "))))</f>
        <v xml:space="preserve"> </v>
      </c>
      <c r="Q295" s="56" t="str">
        <f t="shared" si="105"/>
        <v/>
      </c>
      <c r="R295" s="196">
        <f t="shared" si="94"/>
        <v>140</v>
      </c>
      <c r="S295" s="1">
        <f t="shared" si="103"/>
        <v>77</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77</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4">
        <f t="shared" si="90"/>
        <v>0</v>
      </c>
      <c r="B296" s="64">
        <f t="shared" si="91"/>
        <v>0</v>
      </c>
      <c r="C296" s="57">
        <f t="shared" si="102"/>
        <v>76</v>
      </c>
      <c r="F296" s="59">
        <f>IF(C296&lt;C$6,0,VLOOKUP(C296,index!$A:$M,4,0))</f>
        <v>140</v>
      </c>
      <c r="G296" s="57" t="str">
        <f t="shared" si="92"/>
        <v/>
      </c>
      <c r="H296" s="58" t="str">
        <f>IF(G296="I",$K296,IF(G296="II",$K296-SUM(H$8:H295),IF(G296="III",$K296-SUM(H$8:H295),IF(G296="IV",$K296-SUM(H$8:H295),IF(G296="V",1-SUM(H$8:H295)," ")))))</f>
        <v xml:space="preserve"> </v>
      </c>
      <c r="I296" s="66" t="str">
        <f t="shared" si="93"/>
        <v/>
      </c>
      <c r="L296" s="62" t="str">
        <f t="shared" si="89"/>
        <v xml:space="preserve"> </v>
      </c>
      <c r="P296" s="58" t="str">
        <f>IF(O296="Plus",$K296,IF(O296="Basis",$K296-SUM(P$8:P295),IF(O296="Breedte",$K296-SUM(P$8:P295),IF(O295="Breedte",1-SUM(P$8:P295)," "))))</f>
        <v xml:space="preserve"> </v>
      </c>
      <c r="Q296" s="56" t="str">
        <f t="shared" si="105"/>
        <v/>
      </c>
      <c r="R296" s="196">
        <f t="shared" si="94"/>
        <v>140</v>
      </c>
      <c r="S296" s="1">
        <f t="shared" si="103"/>
        <v>76</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76</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4">
        <f t="shared" si="90"/>
        <v>0</v>
      </c>
      <c r="B297" s="64">
        <f t="shared" si="91"/>
        <v>0</v>
      </c>
      <c r="C297" s="57">
        <f t="shared" si="102"/>
        <v>75</v>
      </c>
      <c r="F297" s="59">
        <f>IF(C297&lt;C$6,0,VLOOKUP(C297,index!$A:$M,4,0))</f>
        <v>140</v>
      </c>
      <c r="G297" s="57" t="str">
        <f t="shared" si="92"/>
        <v/>
      </c>
      <c r="H297" s="58" t="str">
        <f>IF(G297="I",$K297,IF(G297="II",$K297-SUM(H$8:H296),IF(G297="III",$K297-SUM(H$8:H296),IF(G297="IV",$K297-SUM(H$8:H296),IF(G297="V",1-SUM(H$8:H296)," ")))))</f>
        <v xml:space="preserve"> </v>
      </c>
      <c r="I297" s="66" t="str">
        <f t="shared" si="93"/>
        <v/>
      </c>
      <c r="L297" s="62" t="str">
        <f t="shared" si="89"/>
        <v xml:space="preserve"> </v>
      </c>
      <c r="P297" s="58" t="str">
        <f>IF(O297="Plus",$K297,IF(O297="Basis",$K297-SUM(P$8:P296),IF(O297="Breedte",$K297-SUM(P$8:P296),IF(O296="Breedte",1-SUM(P$8:P296)," "))))</f>
        <v xml:space="preserve"> </v>
      </c>
      <c r="Q297" s="56" t="str">
        <f t="shared" si="105"/>
        <v/>
      </c>
      <c r="R297" s="196">
        <f t="shared" si="94"/>
        <v>140</v>
      </c>
      <c r="S297" s="1">
        <f t="shared" si="103"/>
        <v>75</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75</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4">
        <f t="shared" si="90"/>
        <v>0</v>
      </c>
      <c r="B298" s="64">
        <f t="shared" si="91"/>
        <v>0</v>
      </c>
      <c r="C298" s="57">
        <f t="shared" si="102"/>
        <v>74</v>
      </c>
      <c r="F298" s="59">
        <f>IF(C298&lt;C$6,0,VLOOKUP(C298,index!$A:$M,4,0))</f>
        <v>139</v>
      </c>
      <c r="G298" s="57" t="str">
        <f t="shared" si="92"/>
        <v/>
      </c>
      <c r="H298" s="58" t="str">
        <f>IF(G298="I",$K298,IF(G298="II",$K298-SUM(H$8:H297),IF(G298="III",$K298-SUM(H$8:H297),IF(G298="IV",$K298-SUM(H$8:H297),IF(G298="V",1-SUM(H$8:H297)," ")))))</f>
        <v xml:space="preserve"> </v>
      </c>
      <c r="I298" s="66" t="str">
        <f t="shared" si="93"/>
        <v/>
      </c>
      <c r="L298" s="62" t="str">
        <f t="shared" si="89"/>
        <v xml:space="preserve"> </v>
      </c>
      <c r="P298" s="58" t="str">
        <f>IF(O298="Plus",$K298,IF(O298="Basis",$K298-SUM(P$8:P297),IF(O298="Breedte",$K298-SUM(P$8:P297),IF(O297="Breedte",1-SUM(P$8:P297)," "))))</f>
        <v xml:space="preserve"> </v>
      </c>
      <c r="Q298" s="56" t="str">
        <f t="shared" si="105"/>
        <v/>
      </c>
      <c r="R298" s="196">
        <f t="shared" si="94"/>
        <v>139</v>
      </c>
      <c r="S298" s="1">
        <f t="shared" si="103"/>
        <v>74</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74</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4">
        <f t="shared" si="90"/>
        <v>0</v>
      </c>
      <c r="B299" s="64">
        <f t="shared" si="91"/>
        <v>0</v>
      </c>
      <c r="C299" s="57">
        <f t="shared" si="102"/>
        <v>73</v>
      </c>
      <c r="F299" s="59">
        <f>IF(C299&lt;C$6,0,VLOOKUP(C299,index!$A:$M,4,0))</f>
        <v>139</v>
      </c>
      <c r="G299" s="57" t="str">
        <f t="shared" si="92"/>
        <v/>
      </c>
      <c r="H299" s="58" t="str">
        <f>IF(G299="I",$K299,IF(G299="II",$K299-SUM(H$8:H298),IF(G299="III",$K299-SUM(H$8:H298),IF(G299="IV",$K299-SUM(H$8:H298),IF(G299="V",1-SUM(H$8:H298)," ")))))</f>
        <v xml:space="preserve"> </v>
      </c>
      <c r="I299" s="66" t="str">
        <f t="shared" si="93"/>
        <v/>
      </c>
      <c r="L299" s="62" t="str">
        <f t="shared" si="89"/>
        <v xml:space="preserve"> </v>
      </c>
      <c r="P299" s="58" t="str">
        <f>IF(O299="Plus",$K299,IF(O299="Basis",$K299-SUM(P$8:P298),IF(O299="Breedte",$K299-SUM(P$8:P298),IF(O298="Breedte",1-SUM(P$8:P298)," "))))</f>
        <v xml:space="preserve"> </v>
      </c>
      <c r="Q299" s="56" t="str">
        <f t="shared" si="105"/>
        <v/>
      </c>
      <c r="R299" s="196">
        <f t="shared" si="94"/>
        <v>139</v>
      </c>
      <c r="S299" s="1">
        <f t="shared" si="103"/>
        <v>73</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73</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4">
        <f t="shared" si="90"/>
        <v>0</v>
      </c>
      <c r="B300" s="64">
        <f t="shared" si="91"/>
        <v>0</v>
      </c>
      <c r="C300" s="57">
        <f t="shared" si="102"/>
        <v>72</v>
      </c>
      <c r="F300" s="59">
        <f>IF(C300&lt;C$6,0,VLOOKUP(C300,index!$A:$M,4,0))</f>
        <v>138</v>
      </c>
      <c r="G300" s="57" t="str">
        <f t="shared" si="92"/>
        <v/>
      </c>
      <c r="H300" s="58" t="str">
        <f>IF(G300="I",$K300,IF(G300="II",$K300-SUM(H$8:H299),IF(G300="III",$K300-SUM(H$8:H299),IF(G300="IV",$K300-SUM(H$8:H299),IF(G300="V",1-SUM(H$8:H299)," ")))))</f>
        <v xml:space="preserve"> </v>
      </c>
      <c r="I300" s="66" t="str">
        <f t="shared" si="93"/>
        <v/>
      </c>
      <c r="L300" s="62" t="str">
        <f t="shared" si="89"/>
        <v xml:space="preserve"> </v>
      </c>
      <c r="P300" s="58" t="str">
        <f>IF(O300="Plus",$K300,IF(O300="Basis",$K300-SUM(P$8:P299),IF(O300="Breedte",$K300-SUM(P$8:P299),IF(O299="Breedte",1-SUM(P$8:P299)," "))))</f>
        <v xml:space="preserve"> </v>
      </c>
      <c r="Q300" s="56" t="str">
        <f t="shared" si="105"/>
        <v/>
      </c>
      <c r="R300" s="196">
        <f t="shared" si="94"/>
        <v>138</v>
      </c>
      <c r="S300" s="1">
        <f t="shared" si="103"/>
        <v>72</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72</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4">
        <f t="shared" si="90"/>
        <v>0</v>
      </c>
      <c r="B301" s="64">
        <f t="shared" si="91"/>
        <v>0</v>
      </c>
      <c r="C301" s="57">
        <f t="shared" si="102"/>
        <v>71</v>
      </c>
      <c r="F301" s="59">
        <f>IF(C301&lt;C$6,0,VLOOKUP(C301,index!$A:$M,4,0))</f>
        <v>138</v>
      </c>
      <c r="G301" s="57" t="str">
        <f t="shared" si="92"/>
        <v/>
      </c>
      <c r="H301" s="58" t="str">
        <f>IF(G301="I",$K301,IF(G301="II",$K301-SUM(H$8:H300),IF(G301="III",$K301-SUM(H$8:H300),IF(G301="IV",$K301-SUM(H$8:H300),IF(G301="V",1-SUM(H$8:H300)," ")))))</f>
        <v xml:space="preserve"> </v>
      </c>
      <c r="I301" s="66" t="str">
        <f t="shared" si="93"/>
        <v/>
      </c>
      <c r="L301" s="62" t="str">
        <f t="shared" si="89"/>
        <v xml:space="preserve"> </v>
      </c>
      <c r="P301" s="58" t="str">
        <f>IF(O301="Plus",$K301,IF(O301="Basis",$K301-SUM(P$8:P300),IF(O301="Breedte",$K301-SUM(P$8:P300),IF(O300="Breedte",1-SUM(P$8:P300)," "))))</f>
        <v xml:space="preserve"> </v>
      </c>
      <c r="Q301" s="56" t="str">
        <f t="shared" si="105"/>
        <v/>
      </c>
      <c r="R301" s="196">
        <f t="shared" si="94"/>
        <v>138</v>
      </c>
      <c r="S301" s="1">
        <f t="shared" si="103"/>
        <v>71</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71</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4">
        <f t="shared" si="90"/>
        <v>0</v>
      </c>
      <c r="B302" s="64">
        <f t="shared" si="91"/>
        <v>0</v>
      </c>
      <c r="C302" s="57">
        <f t="shared" si="102"/>
        <v>70</v>
      </c>
      <c r="F302" s="59">
        <f>IF(C302&lt;C$6,0,VLOOKUP(C302,index!$A:$M,4,0))</f>
        <v>138</v>
      </c>
      <c r="G302" s="57" t="str">
        <f t="shared" si="92"/>
        <v/>
      </c>
      <c r="H302" s="58" t="str">
        <f>IF(G302="I",$K302,IF(G302="II",$K302-SUM(H$8:H301),IF(G302="III",$K302-SUM(H$8:H301),IF(G302="IV",$K302-SUM(H$8:H301),IF(G302="V",1-SUM(H$8:H301)," ")))))</f>
        <v xml:space="preserve"> </v>
      </c>
      <c r="I302" s="66" t="str">
        <f t="shared" si="93"/>
        <v/>
      </c>
      <c r="L302" s="62" t="str">
        <f t="shared" si="89"/>
        <v xml:space="preserve"> </v>
      </c>
      <c r="P302" s="58" t="str">
        <f>IF(O302="Plus",$K302,IF(O302="Basis",$K302-SUM(P$8:P301),IF(O302="Breedte",$K302-SUM(P$8:P301),IF(O301="Breedte",1-SUM(P$8:P301)," "))))</f>
        <v xml:space="preserve"> </v>
      </c>
      <c r="Q302" s="56" t="str">
        <f t="shared" si="105"/>
        <v/>
      </c>
      <c r="R302" s="196">
        <f t="shared" si="94"/>
        <v>138</v>
      </c>
      <c r="S302" s="1">
        <f t="shared" si="103"/>
        <v>70</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70</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4">
        <f t="shared" si="90"/>
        <v>0</v>
      </c>
      <c r="B303" s="64">
        <f t="shared" si="91"/>
        <v>0</v>
      </c>
      <c r="C303" s="57">
        <f t="shared" si="102"/>
        <v>69</v>
      </c>
      <c r="F303" s="59">
        <f>IF(C303&lt;C$6,0,VLOOKUP(C303,index!$A:$M,4,0))</f>
        <v>137</v>
      </c>
      <c r="G303" s="57" t="str">
        <f t="shared" si="92"/>
        <v/>
      </c>
      <c r="H303" s="58" t="str">
        <f>IF(G303="I",$K303,IF(G303="II",$K303-SUM(H$8:H302),IF(G303="III",$K303-SUM(H$8:H302),IF(G303="IV",$K303-SUM(H$8:H302),IF(G303="V",1-SUM(H$8:H302)," ")))))</f>
        <v xml:space="preserve"> </v>
      </c>
      <c r="I303" s="66" t="str">
        <f t="shared" si="93"/>
        <v/>
      </c>
      <c r="L303" s="62" t="str">
        <f t="shared" si="89"/>
        <v xml:space="preserve"> </v>
      </c>
      <c r="P303" s="58" t="str">
        <f>IF(O303="Plus",$K303,IF(O303="Basis",$K303-SUM(P$8:P302),IF(O303="Breedte",$K303-SUM(P$8:P302),IF(O302="Breedte",1-SUM(P$8:P302)," "))))</f>
        <v xml:space="preserve"> </v>
      </c>
      <c r="Q303" s="56" t="str">
        <f t="shared" si="105"/>
        <v/>
      </c>
      <c r="R303" s="196">
        <f t="shared" si="94"/>
        <v>137</v>
      </c>
      <c r="S303" s="1">
        <f t="shared" si="103"/>
        <v>69</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69</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4">
        <f t="shared" si="90"/>
        <v>0</v>
      </c>
      <c r="B304" s="64">
        <f t="shared" si="91"/>
        <v>0</v>
      </c>
      <c r="C304" s="57">
        <f t="shared" si="102"/>
        <v>68</v>
      </c>
      <c r="F304" s="59">
        <f>IF(C304&lt;C$6,0,VLOOKUP(C304,index!$A:$M,4,0))</f>
        <v>137</v>
      </c>
      <c r="G304" s="57" t="str">
        <f t="shared" si="92"/>
        <v/>
      </c>
      <c r="H304" s="58" t="str">
        <f>IF(G304="I",$K304,IF(G304="II",$K304-SUM(H$8:H303),IF(G304="III",$K304-SUM(H$8:H303),IF(G304="IV",$K304-SUM(H$8:H303),IF(G304="V",1-SUM(H$8:H303)," ")))))</f>
        <v xml:space="preserve"> </v>
      </c>
      <c r="I304" s="66" t="str">
        <f t="shared" si="93"/>
        <v/>
      </c>
      <c r="L304" s="62" t="str">
        <f t="shared" si="89"/>
        <v xml:space="preserve"> </v>
      </c>
      <c r="P304" s="58" t="str">
        <f>IF(O304="Plus",$K304,IF(O304="Basis",$K304-SUM(P$8:P303),IF(O304="Breedte",$K304-SUM(P$8:P303),IF(O303="Breedte",1-SUM(P$8:P303)," "))))</f>
        <v xml:space="preserve"> </v>
      </c>
      <c r="Q304" s="56" t="str">
        <f t="shared" si="105"/>
        <v/>
      </c>
      <c r="R304" s="196">
        <f t="shared" si="94"/>
        <v>137</v>
      </c>
      <c r="S304" s="1">
        <f t="shared" si="103"/>
        <v>68</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68</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4">
        <f t="shared" si="90"/>
        <v>0</v>
      </c>
      <c r="B305" s="64">
        <f t="shared" si="91"/>
        <v>0</v>
      </c>
      <c r="C305" s="57">
        <f t="shared" si="102"/>
        <v>67</v>
      </c>
      <c r="F305" s="59">
        <f>IF(C305&lt;C$6,0,VLOOKUP(C305,index!$A:$M,4,0))</f>
        <v>137</v>
      </c>
      <c r="G305" s="57" t="str">
        <f t="shared" si="92"/>
        <v/>
      </c>
      <c r="H305" s="58" t="str">
        <f>IF(G305="I",$K305,IF(G305="II",$K305-SUM(H$8:H304),IF(G305="III",$K305-SUM(H$8:H304),IF(G305="IV",$K305-SUM(H$8:H304),IF(G305="V",1-SUM(H$8:H304)," ")))))</f>
        <v xml:space="preserve"> </v>
      </c>
      <c r="I305" s="66" t="str">
        <f t="shared" si="93"/>
        <v/>
      </c>
      <c r="L305" s="62" t="str">
        <f t="shared" si="89"/>
        <v xml:space="preserve"> </v>
      </c>
      <c r="P305" s="58" t="str">
        <f>IF(O305="Plus",$K305,IF(O305="Basis",$K305-SUM(P$8:P304),IF(O305="Breedte",$K305-SUM(P$8:P304),IF(O304="Breedte",1-SUM(P$8:P304)," "))))</f>
        <v xml:space="preserve"> </v>
      </c>
      <c r="Q305" s="56" t="str">
        <f t="shared" si="105"/>
        <v/>
      </c>
      <c r="R305" s="196">
        <f t="shared" si="94"/>
        <v>137</v>
      </c>
      <c r="S305" s="1">
        <f t="shared" si="103"/>
        <v>67</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67</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4">
        <f t="shared" si="90"/>
        <v>0</v>
      </c>
      <c r="B306" s="64">
        <f t="shared" si="91"/>
        <v>0</v>
      </c>
      <c r="C306" s="57">
        <f t="shared" si="102"/>
        <v>66</v>
      </c>
      <c r="F306" s="59">
        <f>IF(C306&lt;C$6,0,VLOOKUP(C306,index!$A:$M,4,0))</f>
        <v>136</v>
      </c>
      <c r="G306" s="57" t="str">
        <f t="shared" si="92"/>
        <v/>
      </c>
      <c r="H306" s="58" t="str">
        <f>IF(G306="I",$K306,IF(G306="II",$K306-SUM(H$8:H305),IF(G306="III",$K306-SUM(H$8:H305),IF(G306="IV",$K306-SUM(H$8:H305),IF(G306="V",1-SUM(H$8:H305)," ")))))</f>
        <v xml:space="preserve"> </v>
      </c>
      <c r="I306" s="66" t="str">
        <f t="shared" si="93"/>
        <v/>
      </c>
      <c r="L306" s="62" t="str">
        <f t="shared" si="89"/>
        <v xml:space="preserve"> </v>
      </c>
      <c r="P306" s="58" t="str">
        <f>IF(O306="Plus",$K306,IF(O306="Basis",$K306-SUM(P$8:P305),IF(O306="Breedte",$K306-SUM(P$8:P305),IF(O305="Breedte",1-SUM(P$8:P305)," "))))</f>
        <v xml:space="preserve"> </v>
      </c>
      <c r="Q306" s="56" t="str">
        <f t="shared" si="105"/>
        <v/>
      </c>
      <c r="R306" s="196">
        <f t="shared" si="94"/>
        <v>136</v>
      </c>
      <c r="S306" s="1">
        <f t="shared" si="103"/>
        <v>66</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66</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4">
        <f t="shared" si="90"/>
        <v>0</v>
      </c>
      <c r="B307" s="64">
        <f t="shared" si="91"/>
        <v>0</v>
      </c>
      <c r="C307" s="57">
        <f t="shared" si="102"/>
        <v>65</v>
      </c>
      <c r="F307" s="59">
        <f>IF(C307&lt;C$6,0,VLOOKUP(C307,index!$A:$M,4,0))</f>
        <v>136</v>
      </c>
      <c r="G307" s="57" t="str">
        <f t="shared" si="92"/>
        <v/>
      </c>
      <c r="H307" s="58" t="str">
        <f>IF(G307="I",$K307,IF(G307="II",$K307-SUM(H$8:H306),IF(G307="III",$K307-SUM(H$8:H306),IF(G307="IV",$K307-SUM(H$8:H306),IF(G307="V",1-SUM(H$8:H306)," ")))))</f>
        <v xml:space="preserve"> </v>
      </c>
      <c r="I307" s="66" t="str">
        <f t="shared" si="93"/>
        <v/>
      </c>
      <c r="L307" s="62" t="str">
        <f t="shared" si="89"/>
        <v xml:space="preserve"> </v>
      </c>
      <c r="P307" s="58" t="str">
        <f>IF(O307="Plus",$K307,IF(O307="Basis",$K307-SUM(P$8:P306),IF(O307="Breedte",$K307-SUM(P$8:P306),IF(O306="Breedte",1-SUM(P$8:P306)," "))))</f>
        <v xml:space="preserve"> </v>
      </c>
      <c r="Q307" s="56" t="str">
        <f t="shared" si="105"/>
        <v/>
      </c>
      <c r="R307" s="196">
        <f t="shared" si="94"/>
        <v>136</v>
      </c>
      <c r="S307" s="1">
        <f t="shared" si="103"/>
        <v>65</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65</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4">
        <f t="shared" si="90"/>
        <v>0</v>
      </c>
      <c r="B308" s="64">
        <f t="shared" si="91"/>
        <v>0</v>
      </c>
      <c r="C308" s="57">
        <f t="shared" si="102"/>
        <v>64</v>
      </c>
      <c r="F308" s="59">
        <f>IF(C308&lt;C$6,0,VLOOKUP(C308,index!$A:$M,4,0))</f>
        <v>135</v>
      </c>
      <c r="G308" s="57" t="str">
        <f t="shared" si="92"/>
        <v/>
      </c>
      <c r="H308" s="58" t="str">
        <f>IF(G308="I",$K308,IF(G308="II",$K308-SUM(H$8:H307),IF(G308="III",$K308-SUM(H$8:H307),IF(G308="IV",$K308-SUM(H$8:H307),IF(G308="V",1-SUM(H$8:H307)," ")))))</f>
        <v xml:space="preserve"> </v>
      </c>
      <c r="I308" s="66" t="str">
        <f t="shared" si="93"/>
        <v/>
      </c>
      <c r="L308" s="62" t="str">
        <f t="shared" si="89"/>
        <v xml:space="preserve"> </v>
      </c>
      <c r="P308" s="58" t="str">
        <f>IF(O308="Plus",$K308,IF(O308="Basis",$K308-SUM(P$8:P307),IF(O308="Breedte",$K308-SUM(P$8:P307),IF(O307="Breedte",1-SUM(P$8:P307)," "))))</f>
        <v xml:space="preserve"> </v>
      </c>
      <c r="Q308" s="56" t="str">
        <f t="shared" si="105"/>
        <v/>
      </c>
      <c r="R308" s="196">
        <f t="shared" si="94"/>
        <v>135</v>
      </c>
      <c r="S308" s="1">
        <f t="shared" si="103"/>
        <v>64</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64</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4">
        <f t="shared" si="90"/>
        <v>0</v>
      </c>
      <c r="B309" s="64">
        <f t="shared" si="91"/>
        <v>0</v>
      </c>
      <c r="C309" s="57">
        <f t="shared" si="102"/>
        <v>63</v>
      </c>
      <c r="F309" s="59">
        <f>IF(C309&lt;C$6,0,VLOOKUP(C309,index!$A:$M,4,0))</f>
        <v>135</v>
      </c>
      <c r="G309" s="57" t="str">
        <f t="shared" si="92"/>
        <v/>
      </c>
      <c r="H309" s="58" t="str">
        <f>IF(G309="I",$K309,IF(G309="II",$K309-SUM(H$8:H308),IF(G309="III",$K309-SUM(H$8:H308),IF(G309="IV",$K309-SUM(H$8:H308),IF(G309="V",1-SUM(H$8:H308)," ")))))</f>
        <v xml:space="preserve"> </v>
      </c>
      <c r="I309" s="66" t="str">
        <f t="shared" si="93"/>
        <v/>
      </c>
      <c r="L309" s="62" t="str">
        <f t="shared" si="89"/>
        <v xml:space="preserve"> </v>
      </c>
      <c r="P309" s="58" t="str">
        <f>IF(O309="Plus",$K309,IF(O309="Basis",$K309-SUM(P$8:P308),IF(O309="Breedte",$K309-SUM(P$8:P308),IF(O308="Breedte",1-SUM(P$8:P308)," "))))</f>
        <v xml:space="preserve"> </v>
      </c>
      <c r="Q309" s="56" t="str">
        <f t="shared" si="105"/>
        <v/>
      </c>
      <c r="R309" s="196">
        <f t="shared" si="94"/>
        <v>135</v>
      </c>
      <c r="S309" s="1">
        <f t="shared" si="103"/>
        <v>63</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63</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4">
        <f t="shared" si="90"/>
        <v>0</v>
      </c>
      <c r="B310" s="64">
        <f t="shared" si="91"/>
        <v>0</v>
      </c>
      <c r="C310" s="57">
        <f t="shared" si="102"/>
        <v>62</v>
      </c>
      <c r="F310" s="59">
        <f>IF(C310&lt;C$6,0,VLOOKUP(C310,index!$A:$M,4,0))</f>
        <v>135</v>
      </c>
      <c r="G310" s="57" t="str">
        <f t="shared" si="92"/>
        <v/>
      </c>
      <c r="H310" s="58" t="str">
        <f>IF(G310="I",$K310,IF(G310="II",$K310-SUM(H$8:H309),IF(G310="III",$K310-SUM(H$8:H309),IF(G310="IV",$K310-SUM(H$8:H309),IF(G310="V",1-SUM(H$8:H309)," ")))))</f>
        <v xml:space="preserve"> </v>
      </c>
      <c r="I310" s="66" t="str">
        <f t="shared" si="93"/>
        <v/>
      </c>
      <c r="L310" s="62" t="str">
        <f t="shared" si="89"/>
        <v xml:space="preserve"> </v>
      </c>
      <c r="P310" s="58" t="str">
        <f>IF(O310="Plus",$K310,IF(O310="Basis",$K310-SUM(P$8:P309),IF(O310="Breedte",$K310-SUM(P$8:P309),IF(O309="Breedte",1-SUM(P$8:P309)," "))))</f>
        <v xml:space="preserve"> </v>
      </c>
      <c r="Q310" s="56" t="str">
        <f t="shared" si="105"/>
        <v/>
      </c>
      <c r="R310" s="196">
        <f t="shared" si="94"/>
        <v>135</v>
      </c>
      <c r="S310" s="1">
        <f t="shared" si="103"/>
        <v>62</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62</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4">
        <f t="shared" si="90"/>
        <v>0</v>
      </c>
      <c r="B311" s="64">
        <f t="shared" si="91"/>
        <v>0</v>
      </c>
      <c r="C311" s="57">
        <f t="shared" si="102"/>
        <v>61</v>
      </c>
      <c r="F311" s="59">
        <f>IF(C311&lt;C$6,0,VLOOKUP(C311,index!$A:$M,4,0))</f>
        <v>134</v>
      </c>
      <c r="G311" s="57" t="str">
        <f t="shared" si="92"/>
        <v/>
      </c>
      <c r="H311" s="58" t="str">
        <f>IF(G311="I",$K311,IF(G311="II",$K311-SUM(H$8:H310),IF(G311="III",$K311-SUM(H$8:H310),IF(G311="IV",$K311-SUM(H$8:H310),IF(G311="V",1-SUM(H$8:H310)," ")))))</f>
        <v xml:space="preserve"> </v>
      </c>
      <c r="I311" s="66" t="str">
        <f t="shared" si="93"/>
        <v/>
      </c>
      <c r="L311" s="62" t="str">
        <f t="shared" si="89"/>
        <v xml:space="preserve"> </v>
      </c>
      <c r="P311" s="58" t="str">
        <f>IF(O311="Plus",$K311,IF(O311="Basis",$K311-SUM(P$8:P310),IF(O311="Breedte",$K311-SUM(P$8:P310),IF(O310="Breedte",1-SUM(P$8:P310)," "))))</f>
        <v xml:space="preserve"> </v>
      </c>
      <c r="Q311" s="56" t="str">
        <f t="shared" si="105"/>
        <v/>
      </c>
      <c r="R311" s="196">
        <f t="shared" si="94"/>
        <v>134</v>
      </c>
      <c r="S311" s="1">
        <f t="shared" si="103"/>
        <v>61</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61</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4">
        <f t="shared" si="90"/>
        <v>0</v>
      </c>
      <c r="B312" s="64">
        <f t="shared" si="91"/>
        <v>0</v>
      </c>
      <c r="C312" s="57">
        <f t="shared" si="102"/>
        <v>60</v>
      </c>
      <c r="F312" s="59">
        <f>IF(C312&lt;C$6,0,VLOOKUP(C312,index!$A:$M,4,0))</f>
        <v>134</v>
      </c>
      <c r="G312" s="57" t="str">
        <f t="shared" si="92"/>
        <v/>
      </c>
      <c r="H312" s="58" t="str">
        <f>IF(G312="I",$K312,IF(G312="II",$K312-SUM(H$8:H311),IF(G312="III",$K312-SUM(H$8:H311),IF(G312="IV",$K312-SUM(H$8:H311),IF(G312="V",1-SUM(H$8:H311)," ")))))</f>
        <v xml:space="preserve"> </v>
      </c>
      <c r="I312" s="66" t="str">
        <f t="shared" si="93"/>
        <v/>
      </c>
      <c r="L312" s="62" t="str">
        <f t="shared" si="89"/>
        <v xml:space="preserve"> </v>
      </c>
      <c r="P312" s="58" t="str">
        <f>IF(O312="Plus",$K312,IF(O312="Basis",$K312-SUM(P$8:P311),IF(O312="Breedte",$K312-SUM(P$8:P311),IF(O311="Breedte",1-SUM(P$8:P311)," "))))</f>
        <v xml:space="preserve"> </v>
      </c>
      <c r="Q312" s="56" t="str">
        <f t="shared" si="105"/>
        <v/>
      </c>
      <c r="R312" s="196">
        <f t="shared" si="94"/>
        <v>134</v>
      </c>
      <c r="S312" s="1">
        <f t="shared" si="103"/>
        <v>60</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60</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4">
        <f t="shared" si="90"/>
        <v>0</v>
      </c>
      <c r="B313" s="64">
        <f t="shared" si="91"/>
        <v>0</v>
      </c>
      <c r="C313" s="57">
        <f t="shared" si="102"/>
        <v>59</v>
      </c>
      <c r="F313" s="59">
        <f>IF(C313&lt;C$6,0,VLOOKUP(C313,index!$A:$M,4,0))</f>
        <v>134</v>
      </c>
      <c r="G313" s="57" t="str">
        <f t="shared" si="92"/>
        <v/>
      </c>
      <c r="H313" s="58" t="str">
        <f>IF(G313="I",$K313,IF(G313="II",$K313-SUM(H$8:H312),IF(G313="III",$K313-SUM(H$8:H312),IF(G313="IV",$K313-SUM(H$8:H312),IF(G313="V",1-SUM(H$8:H312)," ")))))</f>
        <v xml:space="preserve"> </v>
      </c>
      <c r="I313" s="66" t="str">
        <f t="shared" si="93"/>
        <v/>
      </c>
      <c r="L313" s="62" t="str">
        <f t="shared" si="89"/>
        <v xml:space="preserve"> </v>
      </c>
      <c r="P313" s="58" t="str">
        <f>IF(O313="Plus",$K313,IF(O313="Basis",$K313-SUM(P$8:P312),IF(O313="Breedte",$K313-SUM(P$8:P312),IF(O312="Breedte",1-SUM(P$8:P312)," "))))</f>
        <v xml:space="preserve"> </v>
      </c>
      <c r="Q313" s="56" t="str">
        <f t="shared" si="105"/>
        <v/>
      </c>
      <c r="R313" s="196">
        <f t="shared" si="94"/>
        <v>134</v>
      </c>
      <c r="S313" s="1">
        <f t="shared" si="103"/>
        <v>59</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59</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4">
        <f t="shared" si="90"/>
        <v>0</v>
      </c>
      <c r="B314" s="64">
        <f t="shared" si="91"/>
        <v>0</v>
      </c>
      <c r="C314" s="57">
        <f t="shared" si="102"/>
        <v>58</v>
      </c>
      <c r="F314" s="59">
        <f>IF(C314&lt;C$6,0,VLOOKUP(C314,index!$A:$M,4,0))</f>
        <v>133</v>
      </c>
      <c r="G314" s="57" t="str">
        <f t="shared" si="92"/>
        <v/>
      </c>
      <c r="H314" s="58" t="str">
        <f>IF(G314="I",$K314,IF(G314="II",$K314-SUM(H$8:H313),IF(G314="III",$K314-SUM(H$8:H313),IF(G314="IV",$K314-SUM(H$8:H313),IF(G314="V",1-SUM(H$8:H313)," ")))))</f>
        <v xml:space="preserve"> </v>
      </c>
      <c r="I314" s="66" t="str">
        <f t="shared" si="93"/>
        <v/>
      </c>
      <c r="L314" s="62" t="str">
        <f t="shared" si="89"/>
        <v xml:space="preserve"> </v>
      </c>
      <c r="P314" s="58" t="str">
        <f>IF(O314="Plus",$K314,IF(O314="Basis",$K314-SUM(P$8:P313),IF(O314="Breedte",$K314-SUM(P$8:P313),IF(O313="Breedte",1-SUM(P$8:P313)," "))))</f>
        <v xml:space="preserve"> </v>
      </c>
      <c r="Q314" s="56" t="str">
        <f t="shared" si="105"/>
        <v/>
      </c>
      <c r="R314" s="196">
        <f t="shared" si="94"/>
        <v>133</v>
      </c>
      <c r="S314" s="1">
        <f t="shared" si="103"/>
        <v>58</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58</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4">
        <f t="shared" si="90"/>
        <v>0</v>
      </c>
      <c r="B315" s="64">
        <f t="shared" si="91"/>
        <v>0</v>
      </c>
      <c r="C315" s="57">
        <f t="shared" si="102"/>
        <v>57</v>
      </c>
      <c r="F315" s="59">
        <f>IF(C315&lt;C$6,0,VLOOKUP(C315,index!$A:$M,4,0))</f>
        <v>133</v>
      </c>
      <c r="G315" s="57" t="str">
        <f t="shared" si="92"/>
        <v/>
      </c>
      <c r="H315" s="58" t="str">
        <f>IF(G315="I",$K315,IF(G315="II",$K315-SUM(H$8:H314),IF(G315="III",$K315-SUM(H$8:H314),IF(G315="IV",$K315-SUM(H$8:H314),IF(G315="V",1-SUM(H$8:H314)," ")))))</f>
        <v xml:space="preserve"> </v>
      </c>
      <c r="I315" s="66" t="str">
        <f t="shared" si="93"/>
        <v/>
      </c>
      <c r="L315" s="62" t="str">
        <f t="shared" si="89"/>
        <v xml:space="preserve"> </v>
      </c>
      <c r="P315" s="58" t="str">
        <f>IF(O315="Plus",$K315,IF(O315="Basis",$K315-SUM(P$8:P314),IF(O315="Breedte",$K315-SUM(P$8:P314),IF(O314="Breedte",1-SUM(P$8:P314)," "))))</f>
        <v xml:space="preserve"> </v>
      </c>
      <c r="Q315" s="56" t="str">
        <f t="shared" si="105"/>
        <v/>
      </c>
      <c r="R315" s="196">
        <f t="shared" si="94"/>
        <v>133</v>
      </c>
      <c r="S315" s="1">
        <f t="shared" si="103"/>
        <v>57</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57</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4">
        <f t="shared" si="90"/>
        <v>0</v>
      </c>
      <c r="B316" s="64">
        <f t="shared" si="91"/>
        <v>0</v>
      </c>
      <c r="C316" s="57">
        <f t="shared" si="102"/>
        <v>56</v>
      </c>
      <c r="F316" s="59">
        <f>IF(C316&lt;C$6,0,VLOOKUP(C316,index!$A:$M,4,0))</f>
        <v>132</v>
      </c>
      <c r="G316" s="57" t="str">
        <f t="shared" si="92"/>
        <v/>
      </c>
      <c r="H316" s="58" t="str">
        <f>IF(G316="I",$K316,IF(G316="II",$K316-SUM(H$8:H315),IF(G316="III",$K316-SUM(H$8:H315),IF(G316="IV",$K316-SUM(H$8:H315),IF(G316="V",1-SUM(H$8:H315)," ")))))</f>
        <v xml:space="preserve"> </v>
      </c>
      <c r="I316" s="66" t="str">
        <f t="shared" si="93"/>
        <v/>
      </c>
      <c r="L316" s="62" t="str">
        <f t="shared" si="89"/>
        <v xml:space="preserve"> </v>
      </c>
      <c r="P316" s="58" t="str">
        <f>IF(O316="Plus",$K316,IF(O316="Basis",$K316-SUM(P$8:P315),IF(O316="Breedte",$K316-SUM(P$8:P315),IF(O315="Breedte",1-SUM(P$8:P315)," "))))</f>
        <v xml:space="preserve"> </v>
      </c>
      <c r="Q316" s="56" t="str">
        <f t="shared" si="105"/>
        <v/>
      </c>
      <c r="R316" s="196">
        <f t="shared" si="94"/>
        <v>132</v>
      </c>
      <c r="S316" s="1">
        <f t="shared" si="103"/>
        <v>56</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56</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4">
        <f t="shared" si="90"/>
        <v>0</v>
      </c>
      <c r="B317" s="64">
        <f t="shared" si="91"/>
        <v>0</v>
      </c>
      <c r="C317" s="57">
        <f t="shared" si="102"/>
        <v>55</v>
      </c>
      <c r="F317" s="59">
        <f>IF(C317&lt;C$6,0,VLOOKUP(C317,index!$A:$M,4,0))</f>
        <v>132</v>
      </c>
      <c r="G317" s="57" t="str">
        <f t="shared" si="92"/>
        <v/>
      </c>
      <c r="H317" s="58" t="str">
        <f>IF(G317="I",$K317,IF(G317="II",$K317-SUM(H$8:H316),IF(G317="III",$K317-SUM(H$8:H316),IF(G317="IV",$K317-SUM(H$8:H316),IF(G317="V",1-SUM(H$8:H316)," ")))))</f>
        <v xml:space="preserve"> </v>
      </c>
      <c r="I317" s="66" t="str">
        <f t="shared" si="93"/>
        <v/>
      </c>
      <c r="L317" s="62" t="str">
        <f t="shared" si="89"/>
        <v xml:space="preserve"> </v>
      </c>
      <c r="P317" s="58" t="str">
        <f>IF(O317="Plus",$K317,IF(O317="Basis",$K317-SUM(P$8:P316),IF(O317="Breedte",$K317-SUM(P$8:P316),IF(O316="Breedte",1-SUM(P$8:P316)," "))))</f>
        <v xml:space="preserve"> </v>
      </c>
      <c r="Q317" s="56" t="str">
        <f t="shared" si="105"/>
        <v/>
      </c>
      <c r="R317" s="196">
        <f t="shared" si="94"/>
        <v>132</v>
      </c>
      <c r="S317" s="1">
        <f t="shared" si="103"/>
        <v>55</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55</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4">
        <f t="shared" si="90"/>
        <v>0</v>
      </c>
      <c r="B318" s="64">
        <f t="shared" si="91"/>
        <v>0</v>
      </c>
      <c r="C318" s="57">
        <f t="shared" si="102"/>
        <v>54</v>
      </c>
      <c r="F318" s="59">
        <f>IF(C318&lt;C$6,0,VLOOKUP(C318,index!$A:$M,4,0))</f>
        <v>132</v>
      </c>
      <c r="G318" s="57" t="str">
        <f t="shared" si="92"/>
        <v/>
      </c>
      <c r="H318" s="58" t="str">
        <f>IF(G318="I",$K318,IF(G318="II",$K318-SUM(H$8:H317),IF(G318="III",$K318-SUM(H$8:H317),IF(G318="IV",$K318-SUM(H$8:H317),IF(G318="V",1-SUM(H$8:H317)," ")))))</f>
        <v xml:space="preserve"> </v>
      </c>
      <c r="I318" s="66" t="str">
        <f t="shared" si="93"/>
        <v/>
      </c>
      <c r="L318" s="62" t="str">
        <f t="shared" si="89"/>
        <v xml:space="preserve"> </v>
      </c>
      <c r="P318" s="58" t="str">
        <f>IF(O318="Plus",$K318,IF(O318="Basis",$K318-SUM(P$8:P317),IF(O318="Breedte",$K318-SUM(P$8:P317),IF(O317="Breedte",1-SUM(P$8:P317)," "))))</f>
        <v xml:space="preserve"> </v>
      </c>
      <c r="Q318" s="56" t="str">
        <f t="shared" si="105"/>
        <v/>
      </c>
      <c r="R318" s="196">
        <f t="shared" si="94"/>
        <v>132</v>
      </c>
      <c r="S318" s="1">
        <f t="shared" si="103"/>
        <v>54</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54</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4">
        <f t="shared" si="90"/>
        <v>0</v>
      </c>
      <c r="B319" s="64">
        <f t="shared" si="91"/>
        <v>0</v>
      </c>
      <c r="C319" s="57">
        <f t="shared" si="102"/>
        <v>53</v>
      </c>
      <c r="F319" s="59">
        <f>IF(C319&lt;C$6,0,VLOOKUP(C319,index!$A:$M,4,0))</f>
        <v>131</v>
      </c>
      <c r="G319" s="57" t="str">
        <f t="shared" si="92"/>
        <v/>
      </c>
      <c r="H319" s="58" t="str">
        <f>IF(G319="I",$K319,IF(G319="II",$K319-SUM(H$8:H318),IF(G319="III",$K319-SUM(H$8:H318),IF(G319="IV",$K319-SUM(H$8:H318),IF(G319="V",1-SUM(H$8:H318)," ")))))</f>
        <v xml:space="preserve"> </v>
      </c>
      <c r="I319" s="66" t="str">
        <f t="shared" si="93"/>
        <v/>
      </c>
      <c r="L319" s="62" t="str">
        <f t="shared" si="89"/>
        <v xml:space="preserve"> </v>
      </c>
      <c r="P319" s="58" t="str">
        <f>IF(O319="Plus",$K319,IF(O319="Basis",$K319-SUM(P$8:P318),IF(O319="Breedte",$K319-SUM(P$8:P318),IF(O318="Breedte",1-SUM(P$8:P318)," "))))</f>
        <v xml:space="preserve"> </v>
      </c>
      <c r="Q319" s="56" t="str">
        <f t="shared" si="105"/>
        <v/>
      </c>
      <c r="R319" s="196">
        <f t="shared" si="94"/>
        <v>131</v>
      </c>
      <c r="S319" s="1">
        <f t="shared" si="103"/>
        <v>53</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53</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4">
        <f t="shared" si="90"/>
        <v>0</v>
      </c>
      <c r="B320" s="64">
        <f t="shared" si="91"/>
        <v>0</v>
      </c>
      <c r="C320" s="57">
        <f t="shared" si="102"/>
        <v>52</v>
      </c>
      <c r="F320" s="59">
        <f>IF(C320&lt;C$6,0,VLOOKUP(C320,index!$A:$M,4,0))</f>
        <v>131</v>
      </c>
      <c r="G320" s="57" t="str">
        <f t="shared" si="92"/>
        <v/>
      </c>
      <c r="H320" s="58" t="str">
        <f>IF(G320="I",$K320,IF(G320="II",$K320-SUM(H$8:H319),IF(G320="III",$K320-SUM(H$8:H319),IF(G320="IV",$K320-SUM(H$8:H319),IF(G320="V",1-SUM(H$8:H319)," ")))))</f>
        <v xml:space="preserve"> </v>
      </c>
      <c r="I320" s="66" t="str">
        <f t="shared" si="93"/>
        <v/>
      </c>
      <c r="L320" s="62" t="str">
        <f t="shared" si="89"/>
        <v xml:space="preserve"> </v>
      </c>
      <c r="P320" s="58" t="str">
        <f>IF(O320="Plus",$K320,IF(O320="Basis",$K320-SUM(P$8:P319),IF(O320="Breedte",$K320-SUM(P$8:P319),IF(O319="Breedte",1-SUM(P$8:P319)," "))))</f>
        <v xml:space="preserve"> </v>
      </c>
      <c r="Q320" s="56" t="str">
        <f t="shared" si="105"/>
        <v/>
      </c>
      <c r="R320" s="196">
        <f t="shared" si="94"/>
        <v>131</v>
      </c>
      <c r="S320" s="1">
        <f t="shared" si="103"/>
        <v>52</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52</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4">
        <f t="shared" si="90"/>
        <v>0</v>
      </c>
      <c r="B321" s="64">
        <f t="shared" si="91"/>
        <v>0</v>
      </c>
      <c r="C321" s="57">
        <f t="shared" si="102"/>
        <v>51</v>
      </c>
      <c r="F321" s="59">
        <f>IF(C321&lt;C$6,0,VLOOKUP(C321,index!$A:$M,4,0))</f>
        <v>131</v>
      </c>
      <c r="G321" s="57" t="str">
        <f t="shared" si="92"/>
        <v/>
      </c>
      <c r="H321" s="58" t="str">
        <f>IF(G321="I",$K321,IF(G321="II",$K321-SUM(H$8:H320),IF(G321="III",$K321-SUM(H$8:H320),IF(G321="IV",$K321-SUM(H$8:H320),IF(G321="V",1-SUM(H$8:H320)," ")))))</f>
        <v xml:space="preserve"> </v>
      </c>
      <c r="I321" s="66" t="str">
        <f t="shared" si="93"/>
        <v/>
      </c>
      <c r="L321" s="62" t="str">
        <f t="shared" si="89"/>
        <v xml:space="preserve"> </v>
      </c>
      <c r="P321" s="58" t="str">
        <f>IF(O321="Plus",$K321,IF(O321="Basis",$K321-SUM(P$8:P320),IF(O321="Breedte",$K321-SUM(P$8:P320),IF(O320="Breedte",1-SUM(P$8:P320)," "))))</f>
        <v xml:space="preserve"> </v>
      </c>
      <c r="Q321" s="56" t="str">
        <f t="shared" si="105"/>
        <v/>
      </c>
      <c r="R321" s="196">
        <f t="shared" si="94"/>
        <v>131</v>
      </c>
      <c r="S321" s="1">
        <f t="shared" si="103"/>
        <v>51</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51</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4">
        <f t="shared" si="90"/>
        <v>0</v>
      </c>
      <c r="B322" s="64">
        <f t="shared" si="91"/>
        <v>0</v>
      </c>
      <c r="C322" s="57">
        <f t="shared" si="102"/>
        <v>50</v>
      </c>
      <c r="F322" s="59">
        <f>IF(C322&lt;C$6,0,VLOOKUP(C322,index!$A:$M,4,0))</f>
        <v>130</v>
      </c>
      <c r="G322" s="57" t="str">
        <f t="shared" si="92"/>
        <v/>
      </c>
      <c r="H322" s="58" t="str">
        <f>IF(G322="I",$K322,IF(G322="II",$K322-SUM(H$8:H321),IF(G322="III",$K322-SUM(H$8:H321),IF(G322="IV",$K322-SUM(H$8:H321),IF(G322="V",1-SUM(H$8:H321)," ")))))</f>
        <v xml:space="preserve"> </v>
      </c>
      <c r="I322" s="66" t="str">
        <f t="shared" si="93"/>
        <v/>
      </c>
      <c r="L322" s="62" t="str">
        <f t="shared" si="89"/>
        <v xml:space="preserve"> </v>
      </c>
      <c r="P322" s="58" t="str">
        <f>IF(O322="Plus",$K322,IF(O322="Basis",$K322-SUM(P$8:P321),IF(O322="Breedte",$K322-SUM(P$8:P321),IF(O321="Breedte",1-SUM(P$8:P321)," "))))</f>
        <v xml:space="preserve"> </v>
      </c>
      <c r="Q322" s="56" t="str">
        <f t="shared" si="105"/>
        <v/>
      </c>
      <c r="R322" s="196">
        <f t="shared" si="94"/>
        <v>130</v>
      </c>
      <c r="S322" s="1">
        <f t="shared" si="103"/>
        <v>50</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50</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4">
        <f t="shared" si="90"/>
        <v>0</v>
      </c>
      <c r="B323" s="64">
        <f t="shared" si="91"/>
        <v>0</v>
      </c>
      <c r="C323" s="57">
        <f t="shared" si="102"/>
        <v>49</v>
      </c>
      <c r="F323" s="59">
        <f>IF(C323&lt;C$6,0,VLOOKUP(C323,index!$A:$M,4,0))</f>
        <v>130</v>
      </c>
      <c r="G323" s="57" t="str">
        <f t="shared" si="92"/>
        <v/>
      </c>
      <c r="H323" s="58" t="str">
        <f>IF(G323="I",$K323,IF(G323="II",$K323-SUM(H$8:H322),IF(G323="III",$K323-SUM(H$8:H322),IF(G323="IV",$K323-SUM(H$8:H322),IF(G323="V",1-SUM(H$8:H322)," ")))))</f>
        <v xml:space="preserve"> </v>
      </c>
      <c r="I323" s="66" t="str">
        <f t="shared" si="93"/>
        <v/>
      </c>
      <c r="L323" s="62" t="str">
        <f t="shared" si="89"/>
        <v xml:space="preserve"> </v>
      </c>
      <c r="P323" s="58" t="str">
        <f>IF(O323="Plus",$K323,IF(O323="Basis",$K323-SUM(P$8:P322),IF(O323="Breedte",$K323-SUM(P$8:P322),IF(O322="Breedte",1-SUM(P$8:P322)," "))))</f>
        <v xml:space="preserve"> </v>
      </c>
      <c r="Q323" s="56" t="str">
        <f t="shared" si="105"/>
        <v/>
      </c>
      <c r="R323" s="196">
        <f t="shared" si="94"/>
        <v>130</v>
      </c>
      <c r="S323" s="1">
        <f t="shared" si="103"/>
        <v>49</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49</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4">
        <f t="shared" si="90"/>
        <v>0</v>
      </c>
      <c r="B324" s="64">
        <f t="shared" si="91"/>
        <v>0</v>
      </c>
      <c r="C324" s="57">
        <f t="shared" si="102"/>
        <v>48</v>
      </c>
      <c r="F324" s="59">
        <f>IF(C324&lt;C$6,0,VLOOKUP(C324,index!$A:$M,4,0))</f>
        <v>129</v>
      </c>
      <c r="G324" s="57" t="str">
        <f t="shared" si="92"/>
        <v/>
      </c>
      <c r="H324" s="58" t="str">
        <f>IF(G324="I",$K324,IF(G324="II",$K324-SUM(H$8:H323),IF(G324="III",$K324-SUM(H$8:H323),IF(G324="IV",$K324-SUM(H$8:H323),IF(G324="V",1-SUM(H$8:H323)," ")))))</f>
        <v xml:space="preserve"> </v>
      </c>
      <c r="I324" s="66" t="str">
        <f t="shared" si="93"/>
        <v/>
      </c>
      <c r="L324" s="62" t="str">
        <f t="shared" si="89"/>
        <v xml:space="preserve"> </v>
      </c>
      <c r="P324" s="58" t="str">
        <f>IF(O324="Plus",$K324,IF(O324="Basis",$K324-SUM(P$8:P323),IF(O324="Breedte",$K324-SUM(P$8:P323),IF(O323="Breedte",1-SUM(P$8:P323)," "))))</f>
        <v xml:space="preserve"> </v>
      </c>
      <c r="Q324" s="56" t="str">
        <f t="shared" si="105"/>
        <v/>
      </c>
      <c r="R324" s="196">
        <f t="shared" si="94"/>
        <v>129</v>
      </c>
      <c r="S324" s="1">
        <f t="shared" si="103"/>
        <v>48</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48</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4">
        <f t="shared" si="90"/>
        <v>0</v>
      </c>
      <c r="B325" s="64">
        <f t="shared" si="91"/>
        <v>0</v>
      </c>
      <c r="C325" s="57">
        <f t="shared" si="102"/>
        <v>47</v>
      </c>
      <c r="F325" s="59">
        <f>IF(C325&lt;C$6,0,VLOOKUP(C325,index!$A:$M,4,0))</f>
        <v>129</v>
      </c>
      <c r="G325" s="57" t="str">
        <f t="shared" si="92"/>
        <v/>
      </c>
      <c r="H325" s="58" t="str">
        <f>IF(G325="I",$K325,IF(G325="II",$K325-SUM(H$8:H324),IF(G325="III",$K325-SUM(H$8:H324),IF(G325="IV",$K325-SUM(H$8:H324),IF(G325="V",1-SUM(H$8:H324)," ")))))</f>
        <v xml:space="preserve"> </v>
      </c>
      <c r="I325" s="66" t="str">
        <f t="shared" si="93"/>
        <v/>
      </c>
      <c r="L325" s="62" t="str">
        <f t="shared" si="89"/>
        <v xml:space="preserve"> </v>
      </c>
      <c r="P325" s="58" t="str">
        <f>IF(O325="Plus",$K325,IF(O325="Basis",$K325-SUM(P$8:P324),IF(O325="Breedte",$K325-SUM(P$8:P324),IF(O324="Breedte",1-SUM(P$8:P324)," "))))</f>
        <v xml:space="preserve"> </v>
      </c>
      <c r="Q325" s="56" t="str">
        <f t="shared" si="105"/>
        <v/>
      </c>
      <c r="R325" s="196">
        <f t="shared" si="94"/>
        <v>129</v>
      </c>
      <c r="S325" s="1">
        <f t="shared" si="103"/>
        <v>47</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47</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4">
        <f t="shared" si="90"/>
        <v>0</v>
      </c>
      <c r="B326" s="64">
        <f t="shared" si="91"/>
        <v>0</v>
      </c>
      <c r="C326" s="57">
        <f t="shared" si="102"/>
        <v>46</v>
      </c>
      <c r="F326" s="59">
        <f>IF(C326&lt;C$6,0,VLOOKUP(C326,index!$A:$M,4,0))</f>
        <v>129</v>
      </c>
      <c r="G326" s="57" t="str">
        <f t="shared" si="92"/>
        <v/>
      </c>
      <c r="H326" s="58" t="str">
        <f>IF(G326="I",$K326,IF(G326="II",$K326-SUM(H$8:H325),IF(G326="III",$K326-SUM(H$8:H325),IF(G326="IV",$K326-SUM(H$8:H325),IF(G326="V",1-SUM(H$8:H325)," ")))))</f>
        <v xml:space="preserve"> </v>
      </c>
      <c r="I326" s="66" t="str">
        <f t="shared" si="93"/>
        <v/>
      </c>
      <c r="L326" s="62" t="str">
        <f t="shared" si="89"/>
        <v xml:space="preserve"> </v>
      </c>
      <c r="P326" s="58" t="str">
        <f>IF(O326="Plus",$K326,IF(O326="Basis",$K326-SUM(P$8:P325),IF(O326="Breedte",$K326-SUM(P$8:P325),IF(O325="Breedte",1-SUM(P$8:P325)," "))))</f>
        <v xml:space="preserve"> </v>
      </c>
      <c r="Q326" s="56" t="str">
        <f t="shared" si="105"/>
        <v/>
      </c>
      <c r="R326" s="196">
        <f t="shared" si="94"/>
        <v>129</v>
      </c>
      <c r="S326" s="1">
        <f t="shared" si="103"/>
        <v>46</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46</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4">
        <f t="shared" si="90"/>
        <v>0</v>
      </c>
      <c r="B327" s="64">
        <f t="shared" si="91"/>
        <v>0</v>
      </c>
      <c r="C327" s="57">
        <f t="shared" si="102"/>
        <v>45</v>
      </c>
      <c r="F327" s="59">
        <f>IF(C327&lt;C$6,0,VLOOKUP(C327,index!$A:$M,4,0))</f>
        <v>128</v>
      </c>
      <c r="G327" s="57" t="str">
        <f t="shared" si="92"/>
        <v/>
      </c>
      <c r="H327" s="58" t="str">
        <f>IF(G327="I",$K327,IF(G327="II",$K327-SUM(H$8:H326),IF(G327="III",$K327-SUM(H$8:H326),IF(G327="IV",$K327-SUM(H$8:H326),IF(G327="V",1-SUM(H$8:H326)," ")))))</f>
        <v xml:space="preserve"> </v>
      </c>
      <c r="I327" s="66" t="str">
        <f t="shared" si="93"/>
        <v/>
      </c>
      <c r="L327" s="62" t="str">
        <f t="shared" si="89"/>
        <v xml:space="preserve"> </v>
      </c>
      <c r="P327" s="58" t="str">
        <f>IF(O327="Plus",$K327,IF(O327="Basis",$K327-SUM(P$8:P326),IF(O327="Breedte",$K327-SUM(P$8:P326),IF(O326="Breedte",1-SUM(P$8:P326)," "))))</f>
        <v xml:space="preserve"> </v>
      </c>
      <c r="Q327" s="56" t="str">
        <f t="shared" si="105"/>
        <v/>
      </c>
      <c r="R327" s="196">
        <f t="shared" si="94"/>
        <v>128</v>
      </c>
      <c r="S327" s="1">
        <f t="shared" si="103"/>
        <v>45</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45</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4">
        <f t="shared" si="90"/>
        <v>0</v>
      </c>
      <c r="B328" s="64">
        <f t="shared" si="91"/>
        <v>0</v>
      </c>
      <c r="C328" s="57">
        <f t="shared" si="102"/>
        <v>44</v>
      </c>
      <c r="F328" s="59">
        <f>IF(C328&lt;C$6,0,VLOOKUP(C328,index!$A:$M,4,0))</f>
        <v>128</v>
      </c>
      <c r="G328" s="57" t="str">
        <f t="shared" si="92"/>
        <v/>
      </c>
      <c r="H328" s="58" t="str">
        <f>IF(G328="I",$K328,IF(G328="II",$K328-SUM(H$8:H327),IF(G328="III",$K328-SUM(H$8:H327),IF(G328="IV",$K328-SUM(H$8:H327),IF(G328="V",1-SUM(H$8:H327)," ")))))</f>
        <v xml:space="preserve"> </v>
      </c>
      <c r="I328" s="66" t="str">
        <f t="shared" si="93"/>
        <v/>
      </c>
      <c r="L328" s="62" t="str">
        <f t="shared" ref="L328:L391" si="106">IF(U328=2,"Plus",IF(W328=2,"Basis",IF(X328=2,"Breedte"," ")))</f>
        <v xml:space="preserve"> </v>
      </c>
      <c r="P328" s="58" t="str">
        <f>IF(O328="Plus",$K328,IF(O328="Basis",$K328-SUM(P$8:P327),IF(O328="Breedte",$K328-SUM(P$8:P327),IF(O327="Breedte",1-SUM(P$8:P327)," "))))</f>
        <v xml:space="preserve"> </v>
      </c>
      <c r="Q328" s="56" t="str">
        <f t="shared" si="105"/>
        <v/>
      </c>
      <c r="R328" s="196">
        <f t="shared" si="94"/>
        <v>128</v>
      </c>
      <c r="S328" s="1">
        <f t="shared" si="103"/>
        <v>44</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44</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4">
        <f t="shared" ref="A329:A392" si="107">IF(I329="A",25,IF(I329="B",25,IF(I329="C",25,IF(I329="D",15,IF(I329="E",10,0)))))</f>
        <v>0</v>
      </c>
      <c r="B329" s="64">
        <f t="shared" ref="B329:B384" si="108">IF(G329="I",20,IF(G329="II",20,IF(G329="III",20,IF(G329="IV",20,IF(G329="V",20,0)))))</f>
        <v>0</v>
      </c>
      <c r="C329" s="57">
        <f t="shared" si="102"/>
        <v>43</v>
      </c>
      <c r="F329" s="59">
        <f>IF(C329&lt;C$6,0,VLOOKUP(C329,index!$A:$M,4,0))</f>
        <v>128</v>
      </c>
      <c r="G329" s="57" t="str">
        <f t="shared" ref="G329:G392" si="109">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92" si="110">IF(AND(F329&gt;209,F330&lt;210),"A",IF(AND(F329&gt;199,F330&lt;200),"B",IF(AND(F329&gt;189,F330&lt;190),"C",IF(AND(F329&gt;180,F330&lt;181),"D",IF(AND(F329&gt;109,F330&lt;110),"E","")))))</f>
        <v/>
      </c>
      <c r="L329" s="62" t="str">
        <f t="shared" si="106"/>
        <v xml:space="preserve"> </v>
      </c>
      <c r="P329" s="58" t="str">
        <f>IF(O329="Plus",$K329,IF(O329="Basis",$K329-SUM(P$8:P328),IF(O329="Breedte",$K329-SUM(P$8:P328),IF(O328="Breedte",1-SUM(P$8:P328)," "))))</f>
        <v xml:space="preserve"> </v>
      </c>
      <c r="Q329" s="56" t="str">
        <f t="shared" si="105"/>
        <v/>
      </c>
      <c r="R329" s="196">
        <f t="shared" ref="R329:R392" si="111">F329</f>
        <v>128</v>
      </c>
      <c r="S329" s="1">
        <f t="shared" si="103"/>
        <v>43</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43</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4">
        <f t="shared" si="107"/>
        <v>0</v>
      </c>
      <c r="B330" s="64">
        <f t="shared" si="108"/>
        <v>0</v>
      </c>
      <c r="C330" s="57">
        <f t="shared" ref="C330:C393" si="119">IF(C329-1&lt;C$6,C$6-1,C329-1)</f>
        <v>42</v>
      </c>
      <c r="F330" s="59">
        <f>IF(C330&lt;C$6,0,VLOOKUP(C330,index!$A:$M,4,0))</f>
        <v>127</v>
      </c>
      <c r="G330" s="57" t="str">
        <f t="shared" si="109"/>
        <v/>
      </c>
      <c r="H330" s="58" t="str">
        <f>IF(G330="I",$K330,IF(G330="II",$K330-SUM(H$8:H329),IF(G330="III",$K330-SUM(H$8:H329),IF(G330="IV",$K330-SUM(H$8:H329),IF(G330="V",1-SUM(H$8:H329)," ")))))</f>
        <v xml:space="preserve"> </v>
      </c>
      <c r="I330" s="66" t="str">
        <f t="shared" si="110"/>
        <v/>
      </c>
      <c r="L330" s="62" t="str">
        <f t="shared" si="106"/>
        <v xml:space="preserve"> </v>
      </c>
      <c r="P330" s="58" t="str">
        <f>IF(O330="Plus",$K330,IF(O330="Basis",$K330-SUM(P$8:P329),IF(O330="Breedte",$K330-SUM(P$8:P329),IF(O329="Breedte",1-SUM(P$8:P329)," "))))</f>
        <v xml:space="preserve"> </v>
      </c>
      <c r="Q330" s="56" t="str">
        <f t="shared" si="105"/>
        <v/>
      </c>
      <c r="R330" s="196">
        <f t="shared" si="111"/>
        <v>127</v>
      </c>
      <c r="S330" s="1">
        <f t="shared" ref="S330:S393" si="120">C330</f>
        <v>42</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42</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4">
        <f t="shared" si="107"/>
        <v>0</v>
      </c>
      <c r="B331" s="64">
        <f t="shared" si="108"/>
        <v>0</v>
      </c>
      <c r="C331" s="57">
        <f t="shared" si="119"/>
        <v>41</v>
      </c>
      <c r="F331" s="59">
        <f>IF(C331&lt;C$6,0,VLOOKUP(C331,index!$A:$M,4,0))</f>
        <v>127</v>
      </c>
      <c r="G331" s="57" t="str">
        <f t="shared" si="109"/>
        <v/>
      </c>
      <c r="H331" s="58" t="str">
        <f>IF(G331="I",$K331,IF(G331="II",$K331-SUM(H$8:H330),IF(G331="III",$K331-SUM(H$8:H330),IF(G331="IV",$K331-SUM(H$8:H330),IF(G331="V",1-SUM(H$8:H330)," ")))))</f>
        <v xml:space="preserve"> </v>
      </c>
      <c r="I331" s="66" t="str">
        <f t="shared" si="110"/>
        <v/>
      </c>
      <c r="L331" s="62" t="str">
        <f t="shared" si="106"/>
        <v xml:space="preserve"> </v>
      </c>
      <c r="P331" s="58" t="str">
        <f>IF(O331="Plus",$K331,IF(O331="Basis",$K331-SUM(P$8:P330),IF(O331="Breedte",$K331-SUM(P$8:P330),IF(O330="Breedte",1-SUM(P$8:P330)," "))))</f>
        <v xml:space="preserve"> </v>
      </c>
      <c r="Q331" s="56" t="str">
        <f t="shared" si="105"/>
        <v/>
      </c>
      <c r="R331" s="196">
        <f t="shared" si="111"/>
        <v>127</v>
      </c>
      <c r="S331" s="1">
        <f t="shared" si="120"/>
        <v>41</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41</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4">
        <f t="shared" si="107"/>
        <v>0</v>
      </c>
      <c r="B332" s="64">
        <f t="shared" si="108"/>
        <v>0</v>
      </c>
      <c r="C332" s="57">
        <f t="shared" si="119"/>
        <v>40</v>
      </c>
      <c r="F332" s="59">
        <f>IF(C332&lt;C$6,0,VLOOKUP(C332,index!$A:$M,4,0))</f>
        <v>126</v>
      </c>
      <c r="G332" s="57" t="str">
        <f t="shared" si="109"/>
        <v/>
      </c>
      <c r="H332" s="58" t="str">
        <f>IF(G332="I",$K332,IF(G332="II",$K332-SUM(H$8:H331),IF(G332="III",$K332-SUM(H$8:H331),IF(G332="IV",$K332-SUM(H$8:H331),IF(G332="V",1-SUM(H$8:H331)," ")))))</f>
        <v xml:space="preserve"> </v>
      </c>
      <c r="I332" s="66" t="str">
        <f t="shared" si="110"/>
        <v/>
      </c>
      <c r="L332" s="62" t="str">
        <f t="shared" si="106"/>
        <v xml:space="preserve"> </v>
      </c>
      <c r="P332" s="58" t="str">
        <f>IF(O332="Plus",$K332,IF(O332="Basis",$K332-SUM(P$8:P331),IF(O332="Breedte",$K332-SUM(P$8:P331),IF(O331="Breedte",1-SUM(P$8:P331)," "))))</f>
        <v xml:space="preserve"> </v>
      </c>
      <c r="Q332" s="56" t="str">
        <f t="shared" si="105"/>
        <v/>
      </c>
      <c r="R332" s="196">
        <f t="shared" si="111"/>
        <v>126</v>
      </c>
      <c r="S332" s="1">
        <f t="shared" si="120"/>
        <v>40</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40</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4">
        <f t="shared" si="107"/>
        <v>0</v>
      </c>
      <c r="B333" s="64">
        <f t="shared" si="108"/>
        <v>0</v>
      </c>
      <c r="C333" s="57">
        <f t="shared" si="119"/>
        <v>39</v>
      </c>
      <c r="F333" s="59">
        <f>IF(C333&lt;C$6,0,VLOOKUP(C333,index!$A:$M,4,0))</f>
        <v>126</v>
      </c>
      <c r="G333" s="57" t="str">
        <f t="shared" si="109"/>
        <v/>
      </c>
      <c r="H333" s="58" t="str">
        <f>IF(G333="I",$K333,IF(G333="II",$K333-SUM(H$8:H332),IF(G333="III",$K333-SUM(H$8:H332),IF(G333="IV",$K333-SUM(H$8:H332),IF(G333="V",1-SUM(H$8:H332)," ")))))</f>
        <v xml:space="preserve"> </v>
      </c>
      <c r="I333" s="66" t="str">
        <f t="shared" si="110"/>
        <v/>
      </c>
      <c r="L333" s="62" t="str">
        <f t="shared" si="106"/>
        <v xml:space="preserve"> </v>
      </c>
      <c r="P333" s="58" t="str">
        <f>IF(O333="Plus",$K333,IF(O333="Basis",$K333-SUM(P$8:P332),IF(O333="Breedte",$K333-SUM(P$8:P332),IF(O332="Breedte",1-SUM(P$8:P332)," "))))</f>
        <v xml:space="preserve"> </v>
      </c>
      <c r="Q333" s="56" t="str">
        <f t="shared" si="105"/>
        <v/>
      </c>
      <c r="R333" s="196">
        <f t="shared" si="111"/>
        <v>126</v>
      </c>
      <c r="S333" s="1">
        <f t="shared" si="120"/>
        <v>39</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39</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4">
        <f t="shared" si="107"/>
        <v>0</v>
      </c>
      <c r="B334" s="64">
        <f t="shared" si="108"/>
        <v>0</v>
      </c>
      <c r="C334" s="57">
        <f t="shared" si="119"/>
        <v>38</v>
      </c>
      <c r="F334" s="59">
        <f>IF(C334&lt;C$6,0,VLOOKUP(C334,index!$A:$M,4,0))</f>
        <v>126</v>
      </c>
      <c r="G334" s="57" t="str">
        <f t="shared" si="109"/>
        <v/>
      </c>
      <c r="H334" s="58" t="str">
        <f>IF(G334="I",$K334,IF(G334="II",$K334-SUM(H$8:H333),IF(G334="III",$K334-SUM(H$8:H333),IF(G334="IV",$K334-SUM(H$8:H333),IF(G334="V",1-SUM(H$8:H333)," ")))))</f>
        <v xml:space="preserve"> </v>
      </c>
      <c r="I334" s="66" t="str">
        <f t="shared" si="110"/>
        <v/>
      </c>
      <c r="L334" s="62" t="str">
        <f t="shared" si="106"/>
        <v xml:space="preserve"> </v>
      </c>
      <c r="P334" s="58" t="str">
        <f>IF(O334="Plus",$K334,IF(O334="Basis",$K334-SUM(P$8:P333),IF(O334="Breedte",$K334-SUM(P$8:P333),IF(O333="Breedte",1-SUM(P$8:P333)," "))))</f>
        <v xml:space="preserve"> </v>
      </c>
      <c r="Q334" s="56" t="str">
        <f t="shared" si="105"/>
        <v/>
      </c>
      <c r="R334" s="196">
        <f t="shared" si="111"/>
        <v>126</v>
      </c>
      <c r="S334" s="1">
        <f t="shared" si="120"/>
        <v>38</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38</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4">
        <f t="shared" si="107"/>
        <v>0</v>
      </c>
      <c r="B335" s="64">
        <f t="shared" si="108"/>
        <v>0</v>
      </c>
      <c r="C335" s="57">
        <f t="shared" si="119"/>
        <v>37</v>
      </c>
      <c r="F335" s="59">
        <f>IF(C335&lt;C$6,0,VLOOKUP(C335,index!$A:$M,4,0))</f>
        <v>125</v>
      </c>
      <c r="G335" s="57" t="str">
        <f t="shared" si="109"/>
        <v/>
      </c>
      <c r="H335" s="58" t="str">
        <f>IF(G335="I",$K335,IF(G335="II",$K335-SUM(H$8:H334),IF(G335="III",$K335-SUM(H$8:H334),IF(G335="IV",$K335-SUM(H$8:H334),IF(G335="V",1-SUM(H$8:H334)," ")))))</f>
        <v xml:space="preserve"> </v>
      </c>
      <c r="I335" s="66" t="str">
        <f t="shared" si="110"/>
        <v/>
      </c>
      <c r="L335" s="62" t="str">
        <f t="shared" si="106"/>
        <v xml:space="preserve"> </v>
      </c>
      <c r="P335" s="58" t="str">
        <f>IF(O335="Plus",$K335,IF(O335="Basis",$K335-SUM(P$8:P334),IF(O335="Breedte",$K335-SUM(P$8:P334),IF(O334="Breedte",1-SUM(P$8:P334)," "))))</f>
        <v xml:space="preserve"> </v>
      </c>
      <c r="Q335" s="56" t="str">
        <f t="shared" si="105"/>
        <v/>
      </c>
      <c r="R335" s="196">
        <f t="shared" si="111"/>
        <v>125</v>
      </c>
      <c r="S335" s="1">
        <f t="shared" si="120"/>
        <v>37</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37</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4">
        <f t="shared" si="107"/>
        <v>0</v>
      </c>
      <c r="B336" s="64">
        <f t="shared" si="108"/>
        <v>0</v>
      </c>
      <c r="C336" s="57">
        <f t="shared" si="119"/>
        <v>36</v>
      </c>
      <c r="F336" s="59">
        <f>IF(C336&lt;C$6,0,VLOOKUP(C336,index!$A:$M,4,0))</f>
        <v>125</v>
      </c>
      <c r="G336" s="57" t="str">
        <f t="shared" si="109"/>
        <v/>
      </c>
      <c r="H336" s="58" t="str">
        <f>IF(G336="I",$K336,IF(G336="II",$K336-SUM(H$8:H335),IF(G336="III",$K336-SUM(H$8:H335),IF(G336="IV",$K336-SUM(H$8:H335),IF(G336="V",1-SUM(H$8:H335)," ")))))</f>
        <v xml:space="preserve"> </v>
      </c>
      <c r="I336" s="66" t="str">
        <f t="shared" si="110"/>
        <v/>
      </c>
      <c r="L336" s="62" t="str">
        <f t="shared" si="106"/>
        <v xml:space="preserve"> </v>
      </c>
      <c r="P336" s="58" t="str">
        <f>IF(O336="Plus",$K336,IF(O336="Basis",$K336-SUM(P$8:P335),IF(O336="Breedte",$K336-SUM(P$8:P335),IF(O335="Breedte",1-SUM(P$8:P335)," "))))</f>
        <v xml:space="preserve"> </v>
      </c>
      <c r="Q336" s="56" t="str">
        <f t="shared" si="105"/>
        <v/>
      </c>
      <c r="R336" s="196">
        <f t="shared" si="111"/>
        <v>125</v>
      </c>
      <c r="S336" s="1">
        <f t="shared" si="120"/>
        <v>36</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36</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4">
        <f t="shared" si="107"/>
        <v>0</v>
      </c>
      <c r="B337" s="64">
        <f t="shared" si="108"/>
        <v>0</v>
      </c>
      <c r="C337" s="57">
        <f t="shared" si="119"/>
        <v>35</v>
      </c>
      <c r="F337" s="59">
        <f>IF(C337&lt;C$6,0,VLOOKUP(C337,index!$A:$M,4,0))</f>
        <v>125</v>
      </c>
      <c r="G337" s="57" t="str">
        <f t="shared" si="109"/>
        <v/>
      </c>
      <c r="H337" s="58" t="str">
        <f>IF(G337="I",$K337,IF(G337="II",$K337-SUM(H$8:H336),IF(G337="III",$K337-SUM(H$8:H336),IF(G337="IV",$K337-SUM(H$8:H336),IF(G337="V",1-SUM(H$8:H336)," ")))))</f>
        <v xml:space="preserve"> </v>
      </c>
      <c r="I337" s="66" t="str">
        <f t="shared" si="110"/>
        <v/>
      </c>
      <c r="L337" s="62" t="str">
        <f t="shared" si="106"/>
        <v xml:space="preserve"> </v>
      </c>
      <c r="P337" s="58" t="str">
        <f>IF(O337="Plus",$K337,IF(O337="Basis",$K337-SUM(P$8:P336),IF(O337="Breedte",$K337-SUM(P$8:P336),IF(O336="Breedte",1-SUM(P$8:P336)," "))))</f>
        <v xml:space="preserve"> </v>
      </c>
      <c r="Q337" s="56" t="str">
        <f t="shared" ref="Q337:Q400" si="122">IF(L336="plus",CONCATENATE(E337,", "),IF(L336="basis",IF(E337=0,"",CONCATENATE(E337,", ")),CONCATENATE(Q336,IF(E337=0,"",CONCATENATE(E337,", ")))))</f>
        <v/>
      </c>
      <c r="R337" s="196">
        <f t="shared" si="111"/>
        <v>125</v>
      </c>
      <c r="S337" s="1">
        <f t="shared" si="120"/>
        <v>35</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35</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4">
        <f t="shared" si="107"/>
        <v>0</v>
      </c>
      <c r="B338" s="64">
        <f t="shared" si="108"/>
        <v>0</v>
      </c>
      <c r="C338" s="57">
        <f t="shared" si="119"/>
        <v>34</v>
      </c>
      <c r="F338" s="59">
        <f>IF(C338&lt;C$6,0,VLOOKUP(C338,index!$A:$M,4,0))</f>
        <v>124</v>
      </c>
      <c r="G338" s="57" t="str">
        <f t="shared" si="109"/>
        <v/>
      </c>
      <c r="H338" s="58" t="str">
        <f>IF(G338="I",$K338,IF(G338="II",$K338-SUM(H$8:H337),IF(G338="III",$K338-SUM(H$8:H337),IF(G338="IV",$K338-SUM(H$8:H337),IF(G338="V",1-SUM(H$8:H337)," ")))))</f>
        <v xml:space="preserve"> </v>
      </c>
      <c r="I338" s="66" t="str">
        <f t="shared" si="110"/>
        <v/>
      </c>
      <c r="L338" s="62" t="str">
        <f t="shared" si="106"/>
        <v xml:space="preserve"> </v>
      </c>
      <c r="P338" s="58" t="str">
        <f>IF(O338="Plus",$K338,IF(O338="Basis",$K338-SUM(P$8:P337),IF(O338="Breedte",$K338-SUM(P$8:P337),IF(O337="Breedte",1-SUM(P$8:P337)," "))))</f>
        <v xml:space="preserve"> </v>
      </c>
      <c r="Q338" s="56" t="str">
        <f t="shared" si="122"/>
        <v/>
      </c>
      <c r="R338" s="196">
        <f t="shared" si="111"/>
        <v>124</v>
      </c>
      <c r="S338" s="1">
        <f t="shared" si="120"/>
        <v>34</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34</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4">
        <f t="shared" si="107"/>
        <v>0</v>
      </c>
      <c r="B339" s="64">
        <f t="shared" si="108"/>
        <v>0</v>
      </c>
      <c r="C339" s="57">
        <f t="shared" si="119"/>
        <v>33</v>
      </c>
      <c r="F339" s="59">
        <f>IF(C339&lt;C$6,0,VLOOKUP(C339,index!$A:$M,4,0))</f>
        <v>124</v>
      </c>
      <c r="G339" s="57" t="str">
        <f t="shared" si="109"/>
        <v/>
      </c>
      <c r="H339" s="58" t="str">
        <f>IF(G339="I",$K339,IF(G339="II",$K339-SUM(H$8:H338),IF(G339="III",$K339-SUM(H$8:H338),IF(G339="IV",$K339-SUM(H$8:H338),IF(G339="V",1-SUM(H$8:H338)," ")))))</f>
        <v xml:space="preserve"> </v>
      </c>
      <c r="I339" s="66" t="str">
        <f t="shared" si="110"/>
        <v/>
      </c>
      <c r="L339" s="62" t="str">
        <f t="shared" si="106"/>
        <v xml:space="preserve"> </v>
      </c>
      <c r="P339" s="58" t="str">
        <f>IF(O339="Plus",$K339,IF(O339="Basis",$K339-SUM(P$8:P338),IF(O339="Breedte",$K339-SUM(P$8:P338),IF(O338="Breedte",1-SUM(P$8:P338)," "))))</f>
        <v xml:space="preserve"> </v>
      </c>
      <c r="Q339" s="56" t="str">
        <f t="shared" si="122"/>
        <v/>
      </c>
      <c r="R339" s="196">
        <f t="shared" si="111"/>
        <v>124</v>
      </c>
      <c r="S339" s="1">
        <f t="shared" si="120"/>
        <v>33</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33</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4">
        <f t="shared" si="107"/>
        <v>0</v>
      </c>
      <c r="B340" s="64">
        <f t="shared" si="108"/>
        <v>0</v>
      </c>
      <c r="C340" s="57">
        <f t="shared" si="119"/>
        <v>32</v>
      </c>
      <c r="F340" s="59">
        <f>IF(C340&lt;C$6,0,VLOOKUP(C340,index!$A:$M,4,0))</f>
        <v>124</v>
      </c>
      <c r="G340" s="57" t="str">
        <f t="shared" si="109"/>
        <v/>
      </c>
      <c r="H340" s="58" t="str">
        <f>IF(G340="I",$K340,IF(G340="II",$K340-SUM(H$8:H339),IF(G340="III",$K340-SUM(H$8:H339),IF(G340="IV",$K340-SUM(H$8:H339),IF(G340="V",1-SUM(H$8:H339)," ")))))</f>
        <v xml:space="preserve"> </v>
      </c>
      <c r="I340" s="66" t="str">
        <f t="shared" si="110"/>
        <v/>
      </c>
      <c r="L340" s="62" t="str">
        <f t="shared" si="106"/>
        <v xml:space="preserve"> </v>
      </c>
      <c r="P340" s="58" t="str">
        <f>IF(O340="Plus",$K340,IF(O340="Basis",$K340-SUM(P$8:P339),IF(O340="Breedte",$K340-SUM(P$8:P339),IF(O339="Breedte",1-SUM(P$8:P339)," "))))</f>
        <v xml:space="preserve"> </v>
      </c>
      <c r="Q340" s="56" t="str">
        <f t="shared" si="122"/>
        <v/>
      </c>
      <c r="R340" s="196">
        <f t="shared" si="111"/>
        <v>124</v>
      </c>
      <c r="S340" s="1">
        <f t="shared" si="120"/>
        <v>32</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32</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4">
        <f t="shared" si="107"/>
        <v>0</v>
      </c>
      <c r="B341" s="64">
        <f t="shared" si="108"/>
        <v>0</v>
      </c>
      <c r="C341" s="57">
        <f t="shared" si="119"/>
        <v>31</v>
      </c>
      <c r="F341" s="59">
        <f>IF(C341&lt;C$6,0,VLOOKUP(C341,index!$A:$M,4,0))</f>
        <v>123</v>
      </c>
      <c r="G341" s="57" t="str">
        <f t="shared" si="109"/>
        <v/>
      </c>
      <c r="H341" s="58" t="str">
        <f>IF(G341="I",$K341,IF(G341="II",$K341-SUM(H$8:H340),IF(G341="III",$K341-SUM(H$8:H340),IF(G341="IV",$K341-SUM(H$8:H340),IF(G341="V",1-SUM(H$8:H340)," ")))))</f>
        <v xml:space="preserve"> </v>
      </c>
      <c r="I341" s="66" t="str">
        <f t="shared" si="110"/>
        <v/>
      </c>
      <c r="L341" s="62" t="str">
        <f t="shared" si="106"/>
        <v xml:space="preserve"> </v>
      </c>
      <c r="P341" s="58" t="str">
        <f>IF(O341="Plus",$K341,IF(O341="Basis",$K341-SUM(P$8:P340),IF(O341="Breedte",$K341-SUM(P$8:P340),IF(O340="Breedte",1-SUM(P$8:P340)," "))))</f>
        <v xml:space="preserve"> </v>
      </c>
      <c r="Q341" s="56" t="str">
        <f t="shared" si="122"/>
        <v/>
      </c>
      <c r="R341" s="196">
        <f t="shared" si="111"/>
        <v>123</v>
      </c>
      <c r="S341" s="1">
        <f t="shared" si="120"/>
        <v>31</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31</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4">
        <f t="shared" si="107"/>
        <v>0</v>
      </c>
      <c r="B342" s="64">
        <f t="shared" si="108"/>
        <v>0</v>
      </c>
      <c r="C342" s="57">
        <f t="shared" si="119"/>
        <v>30</v>
      </c>
      <c r="F342" s="59">
        <f>IF(C342&lt;C$6,0,VLOOKUP(C342,index!$A:$M,4,0))</f>
        <v>123</v>
      </c>
      <c r="G342" s="57" t="str">
        <f t="shared" si="109"/>
        <v/>
      </c>
      <c r="H342" s="58" t="str">
        <f>IF(G342="I",$K342,IF(G342="II",$K342-SUM(H$8:H341),IF(G342="III",$K342-SUM(H$8:H341),IF(G342="IV",$K342-SUM(H$8:H341),IF(G342="V",1-SUM(H$8:H341)," ")))))</f>
        <v xml:space="preserve"> </v>
      </c>
      <c r="I342" s="66" t="str">
        <f t="shared" si="110"/>
        <v/>
      </c>
      <c r="L342" s="62" t="str">
        <f t="shared" si="106"/>
        <v xml:space="preserve"> </v>
      </c>
      <c r="P342" s="58" t="str">
        <f>IF(O342="Plus",$K342,IF(O342="Basis",$K342-SUM(P$8:P341),IF(O342="Breedte",$K342-SUM(P$8:P341),IF(O341="Breedte",1-SUM(P$8:P341)," "))))</f>
        <v xml:space="preserve"> </v>
      </c>
      <c r="Q342" s="56" t="str">
        <f t="shared" si="122"/>
        <v/>
      </c>
      <c r="R342" s="196">
        <f t="shared" si="111"/>
        <v>123</v>
      </c>
      <c r="S342" s="1">
        <f t="shared" si="120"/>
        <v>30</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30</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4">
        <f t="shared" si="107"/>
        <v>0</v>
      </c>
      <c r="B343" s="64">
        <f t="shared" si="108"/>
        <v>0</v>
      </c>
      <c r="C343" s="57">
        <f t="shared" si="119"/>
        <v>29</v>
      </c>
      <c r="F343" s="59">
        <f>IF(C343&lt;C$6,0,VLOOKUP(C343,index!$A:$M,4,0))</f>
        <v>122</v>
      </c>
      <c r="G343" s="57" t="str">
        <f t="shared" si="109"/>
        <v/>
      </c>
      <c r="H343" s="58" t="str">
        <f>IF(G343="I",$K343,IF(G343="II",$K343-SUM(H$8:H342),IF(G343="III",$K343-SUM(H$8:H342),IF(G343="IV",$K343-SUM(H$8:H342),IF(G343="V",1-SUM(H$8:H342)," ")))))</f>
        <v xml:space="preserve"> </v>
      </c>
      <c r="I343" s="66" t="str">
        <f t="shared" si="110"/>
        <v/>
      </c>
      <c r="L343" s="62" t="str">
        <f t="shared" si="106"/>
        <v xml:space="preserve"> </v>
      </c>
      <c r="P343" s="58" t="str">
        <f>IF(O343="Plus",$K343,IF(O343="Basis",$K343-SUM(P$8:P342),IF(O343="Breedte",$K343-SUM(P$8:P342),IF(O342="Breedte",1-SUM(P$8:P342)," "))))</f>
        <v xml:space="preserve"> </v>
      </c>
      <c r="Q343" s="56" t="str">
        <f t="shared" si="122"/>
        <v/>
      </c>
      <c r="R343" s="196">
        <f t="shared" si="111"/>
        <v>122</v>
      </c>
      <c r="S343" s="1">
        <f t="shared" si="120"/>
        <v>29</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29</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4">
        <f t="shared" si="107"/>
        <v>0</v>
      </c>
      <c r="B344" s="64">
        <f t="shared" si="108"/>
        <v>0</v>
      </c>
      <c r="C344" s="57">
        <f t="shared" si="119"/>
        <v>28</v>
      </c>
      <c r="F344" s="59">
        <f>IF(C344&lt;C$6,0,VLOOKUP(C344,index!$A:$M,4,0))</f>
        <v>122</v>
      </c>
      <c r="G344" s="57" t="str">
        <f t="shared" si="109"/>
        <v/>
      </c>
      <c r="H344" s="58" t="str">
        <f>IF(G344="I",$K344,IF(G344="II",$K344-SUM(H$8:H343),IF(G344="III",$K344-SUM(H$8:H343),IF(G344="IV",$K344-SUM(H$8:H343),IF(G344="V",1-SUM(H$8:H343)," ")))))</f>
        <v xml:space="preserve"> </v>
      </c>
      <c r="I344" s="66" t="str">
        <f t="shared" si="110"/>
        <v/>
      </c>
      <c r="L344" s="62" t="str">
        <f t="shared" si="106"/>
        <v xml:space="preserve"> </v>
      </c>
      <c r="P344" s="58" t="str">
        <f>IF(O344="Plus",$K344,IF(O344="Basis",$K344-SUM(P$8:P343),IF(O344="Breedte",$K344-SUM(P$8:P343),IF(O343="Breedte",1-SUM(P$8:P343)," "))))</f>
        <v xml:space="preserve"> </v>
      </c>
      <c r="Q344" s="56" t="str">
        <f t="shared" si="122"/>
        <v/>
      </c>
      <c r="R344" s="196">
        <f t="shared" si="111"/>
        <v>122</v>
      </c>
      <c r="S344" s="1">
        <f t="shared" si="120"/>
        <v>28</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28</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4">
        <f t="shared" si="107"/>
        <v>0</v>
      </c>
      <c r="B345" s="64">
        <f t="shared" si="108"/>
        <v>0</v>
      </c>
      <c r="C345" s="57">
        <f t="shared" si="119"/>
        <v>27</v>
      </c>
      <c r="F345" s="59">
        <f>IF(C345&lt;C$6,0,VLOOKUP(C345,index!$A:$M,4,0))</f>
        <v>122</v>
      </c>
      <c r="G345" s="57" t="str">
        <f t="shared" si="109"/>
        <v/>
      </c>
      <c r="H345" s="58" t="str">
        <f>IF(G345="I",$K345,IF(G345="II",$K345-SUM(H$8:H344),IF(G345="III",$K345-SUM(H$8:H344),IF(G345="IV",$K345-SUM(H$8:H344),IF(G345="V",1-SUM(H$8:H344)," ")))))</f>
        <v xml:space="preserve"> </v>
      </c>
      <c r="I345" s="66" t="str">
        <f t="shared" si="110"/>
        <v/>
      </c>
      <c r="L345" s="62" t="str">
        <f t="shared" si="106"/>
        <v xml:space="preserve"> </v>
      </c>
      <c r="P345" s="58" t="str">
        <f>IF(O345="Plus",$K345,IF(O345="Basis",$K345-SUM(P$8:P344),IF(O345="Breedte",$K345-SUM(P$8:P344),IF(O344="Breedte",1-SUM(P$8:P344)," "))))</f>
        <v xml:space="preserve"> </v>
      </c>
      <c r="Q345" s="56" t="str">
        <f t="shared" si="122"/>
        <v/>
      </c>
      <c r="R345" s="196">
        <f t="shared" si="111"/>
        <v>122</v>
      </c>
      <c r="S345" s="1">
        <f t="shared" si="120"/>
        <v>27</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27</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4">
        <f t="shared" si="107"/>
        <v>0</v>
      </c>
      <c r="B346" s="64">
        <f t="shared" si="108"/>
        <v>0</v>
      </c>
      <c r="C346" s="57">
        <f t="shared" si="119"/>
        <v>26</v>
      </c>
      <c r="F346" s="59">
        <f>IF(C346&lt;C$6,0,VLOOKUP(C346,index!$A:$M,4,0))</f>
        <v>121</v>
      </c>
      <c r="G346" s="57" t="str">
        <f t="shared" si="109"/>
        <v/>
      </c>
      <c r="H346" s="58" t="str">
        <f>IF(G346="I",$K346,IF(G346="II",$K346-SUM(H$8:H345),IF(G346="III",$K346-SUM(H$8:H345),IF(G346="IV",$K346-SUM(H$8:H345),IF(G346="V",1-SUM(H$8:H345)," ")))))</f>
        <v xml:space="preserve"> </v>
      </c>
      <c r="I346" s="66" t="str">
        <f t="shared" si="110"/>
        <v/>
      </c>
      <c r="L346" s="62" t="str">
        <f t="shared" si="106"/>
        <v xml:space="preserve"> </v>
      </c>
      <c r="P346" s="58" t="str">
        <f>IF(O346="Plus",$K346,IF(O346="Basis",$K346-SUM(P$8:P345),IF(O346="Breedte",$K346-SUM(P$8:P345),IF(O345="Breedte",1-SUM(P$8:P345)," "))))</f>
        <v xml:space="preserve"> </v>
      </c>
      <c r="Q346" s="56" t="str">
        <f t="shared" si="122"/>
        <v/>
      </c>
      <c r="R346" s="196">
        <f t="shared" si="111"/>
        <v>121</v>
      </c>
      <c r="S346" s="1">
        <f t="shared" si="120"/>
        <v>26</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26</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4">
        <f t="shared" si="107"/>
        <v>0</v>
      </c>
      <c r="B347" s="64">
        <f t="shared" si="108"/>
        <v>0</v>
      </c>
      <c r="C347" s="57">
        <f t="shared" si="119"/>
        <v>25</v>
      </c>
      <c r="F347" s="59">
        <f>IF(C347&lt;C$6,0,VLOOKUP(C347,index!$A:$M,4,0))</f>
        <v>121</v>
      </c>
      <c r="G347" s="57" t="str">
        <f t="shared" si="109"/>
        <v/>
      </c>
      <c r="H347" s="58" t="str">
        <f>IF(G347="I",$K347,IF(G347="II",$K347-SUM(H$8:H346),IF(G347="III",$K347-SUM(H$8:H346),IF(G347="IV",$K347-SUM(H$8:H346),IF(G347="V",1-SUM(H$8:H346)," ")))))</f>
        <v xml:space="preserve"> </v>
      </c>
      <c r="I347" s="66" t="str">
        <f t="shared" si="110"/>
        <v/>
      </c>
      <c r="L347" s="62" t="str">
        <f t="shared" si="106"/>
        <v xml:space="preserve"> </v>
      </c>
      <c r="P347" s="58" t="str">
        <f>IF(O347="Plus",$K347,IF(O347="Basis",$K347-SUM(P$8:P346),IF(O347="Breedte",$K347-SUM(P$8:P346),IF(O346="Breedte",1-SUM(P$8:P346)," "))))</f>
        <v xml:space="preserve"> </v>
      </c>
      <c r="Q347" s="56" t="str">
        <f t="shared" si="122"/>
        <v/>
      </c>
      <c r="R347" s="196">
        <f t="shared" si="111"/>
        <v>121</v>
      </c>
      <c r="S347" s="1">
        <f t="shared" si="120"/>
        <v>25</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25</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4">
        <f t="shared" si="107"/>
        <v>0</v>
      </c>
      <c r="B348" s="64">
        <f t="shared" si="108"/>
        <v>0</v>
      </c>
      <c r="C348" s="57">
        <f t="shared" si="119"/>
        <v>24</v>
      </c>
      <c r="F348" s="59">
        <f>IF(C348&lt;C$6,0,VLOOKUP(C348,index!$A:$M,4,0))</f>
        <v>121</v>
      </c>
      <c r="G348" s="57" t="str">
        <f t="shared" si="109"/>
        <v/>
      </c>
      <c r="H348" s="58" t="str">
        <f>IF(G348="I",$K348,IF(G348="II",$K348-SUM(H$8:H347),IF(G348="III",$K348-SUM(H$8:H347),IF(G348="IV",$K348-SUM(H$8:H347),IF(G348="V",1-SUM(H$8:H347)," ")))))</f>
        <v xml:space="preserve"> </v>
      </c>
      <c r="I348" s="66" t="str">
        <f t="shared" si="110"/>
        <v/>
      </c>
      <c r="L348" s="62" t="str">
        <f t="shared" si="106"/>
        <v xml:space="preserve"> </v>
      </c>
      <c r="P348" s="58" t="str">
        <f>IF(O348="Plus",$K348,IF(O348="Basis",$K348-SUM(P$8:P347),IF(O348="Breedte",$K348-SUM(P$8:P347),IF(O347="Breedte",1-SUM(P$8:P347)," "))))</f>
        <v xml:space="preserve"> </v>
      </c>
      <c r="Q348" s="56" t="str">
        <f t="shared" si="122"/>
        <v/>
      </c>
      <c r="R348" s="196">
        <f t="shared" si="111"/>
        <v>121</v>
      </c>
      <c r="S348" s="1">
        <f t="shared" si="120"/>
        <v>24</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24</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4">
        <f t="shared" si="107"/>
        <v>0</v>
      </c>
      <c r="B349" s="64">
        <f t="shared" si="108"/>
        <v>0</v>
      </c>
      <c r="C349" s="57">
        <f t="shared" si="119"/>
        <v>23</v>
      </c>
      <c r="F349" s="59">
        <f>IF(C349&lt;C$6,0,VLOOKUP(C349,index!$A:$M,4,0))</f>
        <v>120</v>
      </c>
      <c r="G349" s="57" t="str">
        <f t="shared" si="109"/>
        <v/>
      </c>
      <c r="H349" s="58" t="str">
        <f>IF(G349="I",$K349,IF(G349="II",$K349-SUM(H$8:H348),IF(G349="III",$K349-SUM(H$8:H348),IF(G349="IV",$K349-SUM(H$8:H348),IF(G349="V",1-SUM(H$8:H348)," ")))))</f>
        <v xml:space="preserve"> </v>
      </c>
      <c r="I349" s="66" t="str">
        <f t="shared" si="110"/>
        <v/>
      </c>
      <c r="L349" s="62" t="str">
        <f t="shared" si="106"/>
        <v xml:space="preserve"> </v>
      </c>
      <c r="P349" s="58" t="str">
        <f>IF(O349="Plus",$K349,IF(O349="Basis",$K349-SUM(P$8:P348),IF(O349="Breedte",$K349-SUM(P$8:P348),IF(O348="Breedte",1-SUM(P$8:P348)," "))))</f>
        <v xml:space="preserve"> </v>
      </c>
      <c r="Q349" s="56" t="str">
        <f t="shared" si="122"/>
        <v/>
      </c>
      <c r="R349" s="196">
        <f t="shared" si="111"/>
        <v>120</v>
      </c>
      <c r="S349" s="1">
        <f t="shared" si="120"/>
        <v>23</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23</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4">
        <f t="shared" si="107"/>
        <v>0</v>
      </c>
      <c r="B350" s="64">
        <f t="shared" si="108"/>
        <v>0</v>
      </c>
      <c r="C350" s="57">
        <f t="shared" si="119"/>
        <v>22</v>
      </c>
      <c r="F350" s="59">
        <f>IF(C350&lt;C$6,0,VLOOKUP(C350,index!$A:$M,4,0))</f>
        <v>120</v>
      </c>
      <c r="G350" s="57" t="str">
        <f t="shared" si="109"/>
        <v/>
      </c>
      <c r="H350" s="58" t="str">
        <f>IF(G350="I",$K350,IF(G350="II",$K350-SUM(H$8:H349),IF(G350="III",$K350-SUM(H$8:H349),IF(G350="IV",$K350-SUM(H$8:H349),IF(G350="V",1-SUM(H$8:H349)," ")))))</f>
        <v xml:space="preserve"> </v>
      </c>
      <c r="I350" s="66" t="str">
        <f t="shared" si="110"/>
        <v/>
      </c>
      <c r="L350" s="62" t="str">
        <f t="shared" si="106"/>
        <v xml:space="preserve"> </v>
      </c>
      <c r="P350" s="58" t="str">
        <f>IF(O350="Plus",$K350,IF(O350="Basis",$K350-SUM(P$8:P349),IF(O350="Breedte",$K350-SUM(P$8:P349),IF(O349="Breedte",1-SUM(P$8:P349)," "))))</f>
        <v xml:space="preserve"> </v>
      </c>
      <c r="Q350" s="56" t="str">
        <f t="shared" si="122"/>
        <v/>
      </c>
      <c r="R350" s="196">
        <f t="shared" si="111"/>
        <v>120</v>
      </c>
      <c r="S350" s="1">
        <f t="shared" si="120"/>
        <v>22</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22</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4">
        <f t="shared" si="107"/>
        <v>0</v>
      </c>
      <c r="B351" s="64">
        <f t="shared" si="108"/>
        <v>0</v>
      </c>
      <c r="C351" s="57">
        <f t="shared" si="119"/>
        <v>21</v>
      </c>
      <c r="F351" s="59">
        <f>IF(C351&lt;C$6,0,VLOOKUP(C351,index!$A:$M,4,0))</f>
        <v>119</v>
      </c>
      <c r="G351" s="57" t="str">
        <f t="shared" si="109"/>
        <v/>
      </c>
      <c r="H351" s="58" t="str">
        <f>IF(G351="I",$K351,IF(G351="II",$K351-SUM(H$8:H350),IF(G351="III",$K351-SUM(H$8:H350),IF(G351="IV",$K351-SUM(H$8:H350),IF(G351="V",1-SUM(H$8:H350)," ")))))</f>
        <v xml:space="preserve"> </v>
      </c>
      <c r="I351" s="66" t="str">
        <f t="shared" si="110"/>
        <v/>
      </c>
      <c r="L351" s="62" t="str">
        <f t="shared" si="106"/>
        <v xml:space="preserve"> </v>
      </c>
      <c r="P351" s="58" t="str">
        <f>IF(O351="Plus",$K351,IF(O351="Basis",$K351-SUM(P$8:P350),IF(O351="Breedte",$K351-SUM(P$8:P350),IF(O350="Breedte",1-SUM(P$8:P350)," "))))</f>
        <v xml:space="preserve"> </v>
      </c>
      <c r="Q351" s="56" t="str">
        <f t="shared" si="122"/>
        <v/>
      </c>
      <c r="R351" s="196">
        <f t="shared" si="111"/>
        <v>119</v>
      </c>
      <c r="S351" s="1">
        <f t="shared" si="120"/>
        <v>21</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21</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4">
        <f t="shared" si="107"/>
        <v>0</v>
      </c>
      <c r="B352" s="64">
        <f t="shared" si="108"/>
        <v>0</v>
      </c>
      <c r="C352" s="57">
        <f t="shared" si="119"/>
        <v>20</v>
      </c>
      <c r="F352" s="59">
        <f>IF(C352&lt;C$6,0,VLOOKUP(C352,index!$A:$M,4,0))</f>
        <v>119</v>
      </c>
      <c r="G352" s="57" t="str">
        <f t="shared" si="109"/>
        <v/>
      </c>
      <c r="H352" s="58" t="str">
        <f>IF(G352="I",$K352,IF(G352="II",$K352-SUM(H$8:H351),IF(G352="III",$K352-SUM(H$8:H351),IF(G352="IV",$K352-SUM(H$8:H351),IF(G352="V",1-SUM(H$8:H351)," ")))))</f>
        <v xml:space="preserve"> </v>
      </c>
      <c r="I352" s="66" t="str">
        <f t="shared" si="110"/>
        <v/>
      </c>
      <c r="L352" s="62" t="str">
        <f t="shared" si="106"/>
        <v xml:space="preserve"> </v>
      </c>
      <c r="P352" s="58" t="str">
        <f>IF(O352="Plus",$K352,IF(O352="Basis",$K352-SUM(P$8:P351),IF(O352="Breedte",$K352-SUM(P$8:P351),IF(O351="Breedte",1-SUM(P$8:P351)," "))))</f>
        <v xml:space="preserve"> </v>
      </c>
      <c r="Q352" s="56" t="str">
        <f t="shared" si="122"/>
        <v/>
      </c>
      <c r="R352" s="196">
        <f t="shared" si="111"/>
        <v>119</v>
      </c>
      <c r="S352" s="1">
        <f t="shared" si="120"/>
        <v>20</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20</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4">
        <f t="shared" si="107"/>
        <v>0</v>
      </c>
      <c r="B353" s="64">
        <f t="shared" si="108"/>
        <v>0</v>
      </c>
      <c r="C353" s="57">
        <f t="shared" si="119"/>
        <v>19</v>
      </c>
      <c r="F353" s="59">
        <f>IF(C353&lt;C$6,0,VLOOKUP(C353,index!$A:$M,4,0))</f>
        <v>119</v>
      </c>
      <c r="G353" s="57" t="str">
        <f t="shared" si="109"/>
        <v/>
      </c>
      <c r="H353" s="58" t="str">
        <f>IF(G353="I",$K353,IF(G353="II",$K353-SUM(H$8:H352),IF(G353="III",$K353-SUM(H$8:H352),IF(G353="IV",$K353-SUM(H$8:H352),IF(G353="V",1-SUM(H$8:H352)," ")))))</f>
        <v xml:space="preserve"> </v>
      </c>
      <c r="I353" s="66" t="str">
        <f t="shared" si="110"/>
        <v/>
      </c>
      <c r="L353" s="62" t="str">
        <f t="shared" si="106"/>
        <v xml:space="preserve"> </v>
      </c>
      <c r="P353" s="58" t="str">
        <f>IF(O353="Plus",$K353,IF(O353="Basis",$K353-SUM(P$8:P352),IF(O353="Breedte",$K353-SUM(P$8:P352),IF(O352="Breedte",1-SUM(P$8:P352)," "))))</f>
        <v xml:space="preserve"> </v>
      </c>
      <c r="Q353" s="56" t="str">
        <f t="shared" si="122"/>
        <v/>
      </c>
      <c r="R353" s="196">
        <f t="shared" si="111"/>
        <v>119</v>
      </c>
      <c r="S353" s="1">
        <f t="shared" si="120"/>
        <v>19</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19</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4">
        <f t="shared" si="107"/>
        <v>0</v>
      </c>
      <c r="B354" s="64">
        <f t="shared" si="108"/>
        <v>0</v>
      </c>
      <c r="C354" s="57">
        <f t="shared" si="119"/>
        <v>18</v>
      </c>
      <c r="F354" s="59">
        <f>IF(C354&lt;C$6,0,VLOOKUP(C354,index!$A:$M,4,0))</f>
        <v>118</v>
      </c>
      <c r="G354" s="57" t="str">
        <f t="shared" si="109"/>
        <v/>
      </c>
      <c r="H354" s="58" t="str">
        <f>IF(G354="I",$K354,IF(G354="II",$K354-SUM(H$8:H353),IF(G354="III",$K354-SUM(H$8:H353),IF(G354="IV",$K354-SUM(H$8:H353),IF(G354="V",1-SUM(H$8:H353)," ")))))</f>
        <v xml:space="preserve"> </v>
      </c>
      <c r="I354" s="66" t="str">
        <f t="shared" si="110"/>
        <v/>
      </c>
      <c r="L354" s="62" t="str">
        <f t="shared" si="106"/>
        <v xml:space="preserve"> </v>
      </c>
      <c r="P354" s="58" t="str">
        <f>IF(O354="Plus",$K354,IF(O354="Basis",$K354-SUM(P$8:P353),IF(O354="Breedte",$K354-SUM(P$8:P353),IF(O353="Breedte",1-SUM(P$8:P353)," "))))</f>
        <v xml:space="preserve"> </v>
      </c>
      <c r="Q354" s="56" t="str">
        <f t="shared" si="122"/>
        <v/>
      </c>
      <c r="R354" s="196">
        <f t="shared" si="111"/>
        <v>118</v>
      </c>
      <c r="S354" s="1">
        <f t="shared" si="120"/>
        <v>18</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18</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4">
        <f t="shared" si="107"/>
        <v>0</v>
      </c>
      <c r="B355" s="64">
        <f t="shared" si="108"/>
        <v>0</v>
      </c>
      <c r="C355" s="57">
        <f t="shared" si="119"/>
        <v>17</v>
      </c>
      <c r="F355" s="59">
        <f>IF(C355&lt;C$6,0,VLOOKUP(C355,index!$A:$M,4,0))</f>
        <v>118</v>
      </c>
      <c r="G355" s="57" t="str">
        <f t="shared" si="109"/>
        <v/>
      </c>
      <c r="H355" s="58" t="str">
        <f>IF(G355="I",$K355,IF(G355="II",$K355-SUM(H$8:H354),IF(G355="III",$K355-SUM(H$8:H354),IF(G355="IV",$K355-SUM(H$8:H354),IF(G355="V",1-SUM(H$8:H354)," ")))))</f>
        <v xml:space="preserve"> </v>
      </c>
      <c r="I355" s="66" t="str">
        <f t="shared" si="110"/>
        <v/>
      </c>
      <c r="L355" s="62" t="str">
        <f t="shared" si="106"/>
        <v xml:space="preserve"> </v>
      </c>
      <c r="P355" s="58" t="str">
        <f>IF(O355="Plus",$K355,IF(O355="Basis",$K355-SUM(P$8:P354),IF(O355="Breedte",$K355-SUM(P$8:P354),IF(O354="Breedte",1-SUM(P$8:P354)," "))))</f>
        <v xml:space="preserve"> </v>
      </c>
      <c r="Q355" s="56" t="str">
        <f t="shared" si="122"/>
        <v/>
      </c>
      <c r="R355" s="196">
        <f t="shared" si="111"/>
        <v>118</v>
      </c>
      <c r="S355" s="1">
        <f t="shared" si="120"/>
        <v>17</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17</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4">
        <f t="shared" si="107"/>
        <v>0</v>
      </c>
      <c r="B356" s="64">
        <f t="shared" si="108"/>
        <v>0</v>
      </c>
      <c r="C356" s="57">
        <f t="shared" si="119"/>
        <v>16</v>
      </c>
      <c r="F356" s="59">
        <f>IF(C356&lt;C$6,0,VLOOKUP(C356,index!$A:$M,4,0))</f>
        <v>118</v>
      </c>
      <c r="G356" s="57" t="str">
        <f t="shared" si="109"/>
        <v/>
      </c>
      <c r="H356" s="58" t="str">
        <f>IF(G356="I",$K356,IF(G356="II",$K356-SUM(H$8:H355),IF(G356="III",$K356-SUM(H$8:H355),IF(G356="IV",$K356-SUM(H$8:H355),IF(G356="V",1-SUM(H$8:H355)," ")))))</f>
        <v xml:space="preserve"> </v>
      </c>
      <c r="I356" s="66" t="str">
        <f t="shared" si="110"/>
        <v/>
      </c>
      <c r="L356" s="62" t="str">
        <f t="shared" si="106"/>
        <v xml:space="preserve"> </v>
      </c>
      <c r="P356" s="58" t="str">
        <f>IF(O356="Plus",$K356,IF(O356="Basis",$K356-SUM(P$8:P355),IF(O356="Breedte",$K356-SUM(P$8:P355),IF(O355="Breedte",1-SUM(P$8:P355)," "))))</f>
        <v xml:space="preserve"> </v>
      </c>
      <c r="Q356" s="56" t="str">
        <f t="shared" si="122"/>
        <v/>
      </c>
      <c r="R356" s="196">
        <f t="shared" si="111"/>
        <v>118</v>
      </c>
      <c r="S356" s="1">
        <f t="shared" si="120"/>
        <v>16</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16</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4">
        <f t="shared" si="107"/>
        <v>0</v>
      </c>
      <c r="B357" s="64">
        <f t="shared" si="108"/>
        <v>0</v>
      </c>
      <c r="C357" s="57">
        <f t="shared" si="119"/>
        <v>15</v>
      </c>
      <c r="F357" s="59">
        <f>IF(C357&lt;C$6,0,VLOOKUP(C357,index!$A:$M,4,0))</f>
        <v>117</v>
      </c>
      <c r="G357" s="57" t="str">
        <f t="shared" si="109"/>
        <v/>
      </c>
      <c r="H357" s="58" t="str">
        <f>IF(G357="I",$K357,IF(G357="II",$K357-SUM(H$8:H356),IF(G357="III",$K357-SUM(H$8:H356),IF(G357="IV",$K357-SUM(H$8:H356),IF(G357="V",1-SUM(H$8:H356)," ")))))</f>
        <v xml:space="preserve"> </v>
      </c>
      <c r="I357" s="66" t="str">
        <f t="shared" si="110"/>
        <v/>
      </c>
      <c r="L357" s="62" t="str">
        <f t="shared" si="106"/>
        <v xml:space="preserve"> </v>
      </c>
      <c r="P357" s="58" t="str">
        <f>IF(O357="Plus",$K357,IF(O357="Basis",$K357-SUM(P$8:P356),IF(O357="Breedte",$K357-SUM(P$8:P356),IF(O356="Breedte",1-SUM(P$8:P356)," "))))</f>
        <v xml:space="preserve"> </v>
      </c>
      <c r="Q357" s="56" t="str">
        <f t="shared" si="122"/>
        <v/>
      </c>
      <c r="R357" s="196">
        <f t="shared" si="111"/>
        <v>117</v>
      </c>
      <c r="S357" s="1">
        <f t="shared" si="120"/>
        <v>15</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15</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4">
        <f t="shared" si="107"/>
        <v>0</v>
      </c>
      <c r="B358" s="64">
        <f t="shared" si="108"/>
        <v>0</v>
      </c>
      <c r="C358" s="57">
        <f t="shared" si="119"/>
        <v>14</v>
      </c>
      <c r="F358" s="59">
        <f>IF(C358&lt;C$6,0,VLOOKUP(C358,index!$A:$M,4,0))</f>
        <v>117</v>
      </c>
      <c r="G358" s="57" t="str">
        <f t="shared" si="109"/>
        <v/>
      </c>
      <c r="H358" s="58" t="str">
        <f>IF(G358="I",$K358,IF(G358="II",$K358-SUM(H$8:H357),IF(G358="III",$K358-SUM(H$8:H357),IF(G358="IV",$K358-SUM(H$8:H357),IF(G358="V",1-SUM(H$8:H357)," ")))))</f>
        <v xml:space="preserve"> </v>
      </c>
      <c r="I358" s="66" t="str">
        <f t="shared" si="110"/>
        <v/>
      </c>
      <c r="L358" s="62" t="str">
        <f t="shared" si="106"/>
        <v xml:space="preserve"> </v>
      </c>
      <c r="P358" s="58" t="str">
        <f>IF(O358="Plus",$K358,IF(O358="Basis",$K358-SUM(P$8:P357),IF(O358="Breedte",$K358-SUM(P$8:P357),IF(O357="Breedte",1-SUM(P$8:P357)," "))))</f>
        <v xml:space="preserve"> </v>
      </c>
      <c r="Q358" s="56" t="str">
        <f t="shared" si="122"/>
        <v/>
      </c>
      <c r="R358" s="196">
        <f t="shared" si="111"/>
        <v>117</v>
      </c>
      <c r="S358" s="1">
        <f t="shared" si="120"/>
        <v>14</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14</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4">
        <f t="shared" si="107"/>
        <v>0</v>
      </c>
      <c r="B359" s="64">
        <f t="shared" si="108"/>
        <v>0</v>
      </c>
      <c r="C359" s="57">
        <f t="shared" si="119"/>
        <v>13</v>
      </c>
      <c r="F359" s="59">
        <f>IF(C359&lt;C$6,0,VLOOKUP(C359,index!$A:$M,4,0))</f>
        <v>116</v>
      </c>
      <c r="G359" s="57" t="str">
        <f t="shared" si="109"/>
        <v/>
      </c>
      <c r="H359" s="58" t="str">
        <f>IF(G359="I",$K359,IF(G359="II",$K359-SUM(H$8:H358),IF(G359="III",$K359-SUM(H$8:H358),IF(G359="IV",$K359-SUM(H$8:H358),IF(G359="V",1-SUM(H$8:H358)," ")))))</f>
        <v xml:space="preserve"> </v>
      </c>
      <c r="I359" s="66" t="str">
        <f t="shared" si="110"/>
        <v/>
      </c>
      <c r="L359" s="62" t="str">
        <f t="shared" si="106"/>
        <v xml:space="preserve"> </v>
      </c>
      <c r="P359" s="58" t="str">
        <f>IF(O359="Plus",$K359,IF(O359="Basis",$K359-SUM(P$8:P358),IF(O359="Breedte",$K359-SUM(P$8:P358),IF(O358="Breedte",1-SUM(P$8:P358)," "))))</f>
        <v xml:space="preserve"> </v>
      </c>
      <c r="Q359" s="56" t="str">
        <f t="shared" si="122"/>
        <v/>
      </c>
      <c r="R359" s="196">
        <f t="shared" si="111"/>
        <v>116</v>
      </c>
      <c r="S359" s="1">
        <f t="shared" si="120"/>
        <v>13</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13</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4">
        <f t="shared" si="107"/>
        <v>0</v>
      </c>
      <c r="B360" s="64">
        <f t="shared" si="108"/>
        <v>0</v>
      </c>
      <c r="C360" s="57">
        <f t="shared" si="119"/>
        <v>12</v>
      </c>
      <c r="F360" s="59">
        <f>IF(C360&lt;C$6,0,VLOOKUP(C360,index!$A:$M,4,0))</f>
        <v>116</v>
      </c>
      <c r="G360" s="57" t="str">
        <f t="shared" si="109"/>
        <v/>
      </c>
      <c r="H360" s="58" t="str">
        <f>IF(G360="I",$K360,IF(G360="II",$K360-SUM(H$8:H359),IF(G360="III",$K360-SUM(H$8:H359),IF(G360="IV",$K360-SUM(H$8:H359),IF(G360="V",1-SUM(H$8:H359)," ")))))</f>
        <v xml:space="preserve"> </v>
      </c>
      <c r="I360" s="66" t="str">
        <f t="shared" si="110"/>
        <v/>
      </c>
      <c r="L360" s="62" t="str">
        <f t="shared" si="106"/>
        <v xml:space="preserve"> </v>
      </c>
      <c r="P360" s="58" t="str">
        <f>IF(O360="Plus",$K360,IF(O360="Basis",$K360-SUM(P$8:P359),IF(O360="Breedte",$K360-SUM(P$8:P359),IF(O359="Breedte",1-SUM(P$8:P359)," "))))</f>
        <v xml:space="preserve"> </v>
      </c>
      <c r="Q360" s="56" t="str">
        <f t="shared" si="122"/>
        <v/>
      </c>
      <c r="R360" s="196">
        <f t="shared" si="111"/>
        <v>116</v>
      </c>
      <c r="S360" s="1">
        <f t="shared" si="120"/>
        <v>12</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12</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4">
        <f t="shared" si="107"/>
        <v>0</v>
      </c>
      <c r="B361" s="64">
        <f t="shared" si="108"/>
        <v>0</v>
      </c>
      <c r="C361" s="57">
        <f t="shared" si="119"/>
        <v>11</v>
      </c>
      <c r="F361" s="59">
        <f>IF(C361&lt;C$6,0,VLOOKUP(C361,index!$A:$M,4,0))</f>
        <v>116</v>
      </c>
      <c r="G361" s="57" t="str">
        <f t="shared" si="109"/>
        <v/>
      </c>
      <c r="H361" s="58" t="str">
        <f>IF(G361="I",$K361,IF(G361="II",$K361-SUM(H$8:H360),IF(G361="III",$K361-SUM(H$8:H360),IF(G361="IV",$K361-SUM(H$8:H360),IF(G361="V",1-SUM(H$8:H360)," ")))))</f>
        <v xml:space="preserve"> </v>
      </c>
      <c r="I361" s="66" t="str">
        <f t="shared" si="110"/>
        <v/>
      </c>
      <c r="L361" s="62" t="str">
        <f t="shared" si="106"/>
        <v xml:space="preserve"> </v>
      </c>
      <c r="P361" s="58" t="str">
        <f>IF(O361="Plus",$K361,IF(O361="Basis",$K361-SUM(P$8:P360),IF(O361="Breedte",$K361-SUM(P$8:P360),IF(O360="Breedte",1-SUM(P$8:P360)," "))))</f>
        <v xml:space="preserve"> </v>
      </c>
      <c r="Q361" s="56" t="str">
        <f t="shared" si="122"/>
        <v/>
      </c>
      <c r="R361" s="196">
        <f t="shared" si="111"/>
        <v>116</v>
      </c>
      <c r="S361" s="1">
        <f t="shared" si="120"/>
        <v>11</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11</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4">
        <f t="shared" si="107"/>
        <v>0</v>
      </c>
      <c r="B362" s="64">
        <f t="shared" si="108"/>
        <v>0</v>
      </c>
      <c r="C362" s="57">
        <f t="shared" si="119"/>
        <v>10</v>
      </c>
      <c r="F362" s="59">
        <f>IF(C362&lt;C$6,0,VLOOKUP(C362,index!$A:$M,4,0))</f>
        <v>115</v>
      </c>
      <c r="G362" s="57" t="str">
        <f t="shared" si="109"/>
        <v/>
      </c>
      <c r="H362" s="58" t="str">
        <f>IF(G362="I",$K362,IF(G362="II",$K362-SUM(H$8:H361),IF(G362="III",$K362-SUM(H$8:H361),IF(G362="IV",$K362-SUM(H$8:H361),IF(G362="V",1-SUM(H$8:H361)," ")))))</f>
        <v xml:space="preserve"> </v>
      </c>
      <c r="I362" s="66" t="str">
        <f t="shared" si="110"/>
        <v/>
      </c>
      <c r="L362" s="62" t="str">
        <f t="shared" si="106"/>
        <v xml:space="preserve"> </v>
      </c>
      <c r="P362" s="58" t="str">
        <f>IF(O362="Plus",$K362,IF(O362="Basis",$K362-SUM(P$8:P361),IF(O362="Breedte",$K362-SUM(P$8:P361),IF(O361="Breedte",1-SUM(P$8:P361)," "))))</f>
        <v xml:space="preserve"> </v>
      </c>
      <c r="Q362" s="56" t="str">
        <f t="shared" si="122"/>
        <v/>
      </c>
      <c r="R362" s="196">
        <f t="shared" si="111"/>
        <v>115</v>
      </c>
      <c r="S362" s="1">
        <f t="shared" si="120"/>
        <v>10</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10</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4">
        <f t="shared" si="107"/>
        <v>0</v>
      </c>
      <c r="B363" s="64">
        <f t="shared" si="108"/>
        <v>0</v>
      </c>
      <c r="C363" s="57">
        <f t="shared" si="119"/>
        <v>9</v>
      </c>
      <c r="F363" s="59">
        <f>IF(C363&lt;C$6,0,VLOOKUP(C363,index!$A:$M,4,0))</f>
        <v>115</v>
      </c>
      <c r="G363" s="57" t="str">
        <f t="shared" si="109"/>
        <v/>
      </c>
      <c r="H363" s="58" t="str">
        <f>IF(G363="I",$K363,IF(G363="II",$K363-SUM(H$8:H362),IF(G363="III",$K363-SUM(H$8:H362),IF(G363="IV",$K363-SUM(H$8:H362),IF(G363="V",1-SUM(H$8:H362)," ")))))</f>
        <v xml:space="preserve"> </v>
      </c>
      <c r="I363" s="66" t="str">
        <f t="shared" si="110"/>
        <v/>
      </c>
      <c r="L363" s="62" t="str">
        <f t="shared" si="106"/>
        <v xml:space="preserve"> </v>
      </c>
      <c r="P363" s="58" t="str">
        <f>IF(O363="Plus",$K363,IF(O363="Basis",$K363-SUM(P$8:P362),IF(O363="Breedte",$K363-SUM(P$8:P362),IF(O362="Breedte",1-SUM(P$8:P362)," "))))</f>
        <v xml:space="preserve"> </v>
      </c>
      <c r="Q363" s="56" t="str">
        <f t="shared" si="122"/>
        <v/>
      </c>
      <c r="R363" s="196">
        <f t="shared" si="111"/>
        <v>115</v>
      </c>
      <c r="S363" s="1">
        <f t="shared" si="120"/>
        <v>9</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9</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4">
        <f t="shared" si="107"/>
        <v>0</v>
      </c>
      <c r="B364" s="64">
        <f t="shared" si="108"/>
        <v>0</v>
      </c>
      <c r="C364" s="57">
        <f t="shared" si="119"/>
        <v>8</v>
      </c>
      <c r="F364" s="59">
        <f>IF(C364&lt;C$6,0,VLOOKUP(C364,index!$A:$M,4,0))</f>
        <v>115</v>
      </c>
      <c r="G364" s="57" t="str">
        <f t="shared" si="109"/>
        <v/>
      </c>
      <c r="H364" s="58" t="str">
        <f>IF(G364="I",$K364,IF(G364="II",$K364-SUM(H$8:H363),IF(G364="III",$K364-SUM(H$8:H363),IF(G364="IV",$K364-SUM(H$8:H363),IF(G364="V",1-SUM(H$8:H363)," ")))))</f>
        <v xml:space="preserve"> </v>
      </c>
      <c r="I364" s="66" t="str">
        <f t="shared" si="110"/>
        <v/>
      </c>
      <c r="L364" s="62" t="str">
        <f t="shared" si="106"/>
        <v xml:space="preserve"> </v>
      </c>
      <c r="P364" s="58" t="str">
        <f>IF(O364="Plus",$K364,IF(O364="Basis",$K364-SUM(P$8:P363),IF(O364="Breedte",$K364-SUM(P$8:P363),IF(O363="Breedte",1-SUM(P$8:P363)," "))))</f>
        <v xml:space="preserve"> </v>
      </c>
      <c r="Q364" s="56" t="str">
        <f t="shared" si="122"/>
        <v/>
      </c>
      <c r="R364" s="196">
        <f t="shared" si="111"/>
        <v>115</v>
      </c>
      <c r="S364" s="1">
        <f t="shared" si="120"/>
        <v>8</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8</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4">
        <f t="shared" si="107"/>
        <v>0</v>
      </c>
      <c r="B365" s="64">
        <f t="shared" si="108"/>
        <v>0</v>
      </c>
      <c r="C365" s="57">
        <f t="shared" si="119"/>
        <v>7</v>
      </c>
      <c r="F365" s="59">
        <f>IF(C365&lt;C$6,0,VLOOKUP(C365,index!$A:$M,4,0))</f>
        <v>114</v>
      </c>
      <c r="G365" s="57" t="str">
        <f t="shared" si="109"/>
        <v/>
      </c>
      <c r="H365" s="58" t="str">
        <f>IF(G365="I",$K365,IF(G365="II",$K365-SUM(H$8:H364),IF(G365="III",$K365-SUM(H$8:H364),IF(G365="IV",$K365-SUM(H$8:H364),IF(G365="V",1-SUM(H$8:H364)," ")))))</f>
        <v xml:space="preserve"> </v>
      </c>
      <c r="I365" s="66" t="str">
        <f t="shared" si="110"/>
        <v/>
      </c>
      <c r="L365" s="62" t="str">
        <f t="shared" si="106"/>
        <v xml:space="preserve"> </v>
      </c>
      <c r="P365" s="58" t="str">
        <f>IF(O365="Plus",$K365,IF(O365="Basis",$K365-SUM(P$8:P364),IF(O365="Breedte",$K365-SUM(P$8:P364),IF(O364="Breedte",1-SUM(P$8:P364)," "))))</f>
        <v xml:space="preserve"> </v>
      </c>
      <c r="Q365" s="56" t="str">
        <f t="shared" si="122"/>
        <v/>
      </c>
      <c r="R365" s="196">
        <f t="shared" si="111"/>
        <v>114</v>
      </c>
      <c r="S365" s="1">
        <f t="shared" si="120"/>
        <v>7</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7</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4">
        <f t="shared" si="107"/>
        <v>0</v>
      </c>
      <c r="B366" s="64">
        <f t="shared" si="108"/>
        <v>0</v>
      </c>
      <c r="C366" s="57">
        <f t="shared" si="119"/>
        <v>6</v>
      </c>
      <c r="F366" s="59">
        <f>IF(C366&lt;C$6,0,VLOOKUP(C366,index!$A:$M,4,0))</f>
        <v>114</v>
      </c>
      <c r="G366" s="57" t="str">
        <f t="shared" si="109"/>
        <v/>
      </c>
      <c r="H366" s="58" t="str">
        <f>IF(G366="I",$K366,IF(G366="II",$K366-SUM(H$8:H365),IF(G366="III",$K366-SUM(H$8:H365),IF(G366="IV",$K366-SUM(H$8:H365),IF(G366="V",1-SUM(H$8:H365)," ")))))</f>
        <v xml:space="preserve"> </v>
      </c>
      <c r="I366" s="66" t="str">
        <f t="shared" si="110"/>
        <v/>
      </c>
      <c r="L366" s="62" t="str">
        <f t="shared" si="106"/>
        <v xml:space="preserve"> </v>
      </c>
      <c r="P366" s="58" t="str">
        <f>IF(O366="Plus",$K366,IF(O366="Basis",$K366-SUM(P$8:P365),IF(O366="Breedte",$K366-SUM(P$8:P365),IF(O365="Breedte",1-SUM(P$8:P365)," "))))</f>
        <v xml:space="preserve"> </v>
      </c>
      <c r="Q366" s="56" t="str">
        <f t="shared" si="122"/>
        <v/>
      </c>
      <c r="R366" s="196">
        <f t="shared" si="111"/>
        <v>114</v>
      </c>
      <c r="S366" s="1">
        <f t="shared" si="120"/>
        <v>6</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6</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4">
        <f t="shared" si="107"/>
        <v>0</v>
      </c>
      <c r="B367" s="64">
        <f t="shared" si="108"/>
        <v>0</v>
      </c>
      <c r="C367" s="57">
        <f t="shared" si="119"/>
        <v>5</v>
      </c>
      <c r="F367" s="59">
        <f>IF(C367&lt;C$6,0,VLOOKUP(C367,index!$A:$M,4,0))</f>
        <v>113</v>
      </c>
      <c r="G367" s="57" t="str">
        <f t="shared" si="109"/>
        <v/>
      </c>
      <c r="H367" s="58" t="str">
        <f>IF(G367="I",$K367,IF(G367="II",$K367-SUM(H$8:H366),IF(G367="III",$K367-SUM(H$8:H366),IF(G367="IV",$K367-SUM(H$8:H366),IF(G367="V",1-SUM(H$8:H366)," ")))))</f>
        <v xml:space="preserve"> </v>
      </c>
      <c r="I367" s="66" t="str">
        <f t="shared" si="110"/>
        <v/>
      </c>
      <c r="L367" s="62" t="str">
        <f t="shared" si="106"/>
        <v xml:space="preserve"> </v>
      </c>
      <c r="P367" s="58" t="str">
        <f>IF(O367="Plus",$K367,IF(O367="Basis",$K367-SUM(P$8:P366),IF(O367="Breedte",$K367-SUM(P$8:P366),IF(O366="Breedte",1-SUM(P$8:P366)," "))))</f>
        <v xml:space="preserve"> </v>
      </c>
      <c r="Q367" s="56" t="str">
        <f t="shared" si="122"/>
        <v/>
      </c>
      <c r="R367" s="196">
        <f t="shared" si="111"/>
        <v>113</v>
      </c>
      <c r="S367" s="1">
        <f t="shared" si="120"/>
        <v>5</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5</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4">
        <f t="shared" si="107"/>
        <v>0</v>
      </c>
      <c r="B368" s="64">
        <f t="shared" si="108"/>
        <v>0</v>
      </c>
      <c r="C368" s="57">
        <f t="shared" si="119"/>
        <v>4</v>
      </c>
      <c r="F368" s="59">
        <f>IF(C368&lt;C$6,0,VLOOKUP(C368,index!$A:$M,4,0))</f>
        <v>113</v>
      </c>
      <c r="G368" s="57" t="str">
        <f t="shared" si="109"/>
        <v/>
      </c>
      <c r="H368" s="58" t="str">
        <f>IF(G368="I",$K368,IF(G368="II",$K368-SUM(H$8:H367),IF(G368="III",$K368-SUM(H$8:H367),IF(G368="IV",$K368-SUM(H$8:H367),IF(G368="V",1-SUM(H$8:H367)," ")))))</f>
        <v xml:space="preserve"> </v>
      </c>
      <c r="I368" s="66" t="str">
        <f t="shared" si="110"/>
        <v/>
      </c>
      <c r="L368" s="62" t="str">
        <f t="shared" si="106"/>
        <v xml:space="preserve"> </v>
      </c>
      <c r="P368" s="58" t="str">
        <f>IF(O368="Plus",$K368,IF(O368="Basis",$K368-SUM(P$8:P367),IF(O368="Breedte",$K368-SUM(P$8:P367),IF(O367="Breedte",1-SUM(P$8:P367)," "))))</f>
        <v xml:space="preserve"> </v>
      </c>
      <c r="Q368" s="56" t="str">
        <f t="shared" si="122"/>
        <v/>
      </c>
      <c r="R368" s="196">
        <f t="shared" si="111"/>
        <v>113</v>
      </c>
      <c r="S368" s="1">
        <f t="shared" si="120"/>
        <v>4</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4</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4">
        <f t="shared" si="107"/>
        <v>0</v>
      </c>
      <c r="B369" s="64">
        <f t="shared" si="108"/>
        <v>0</v>
      </c>
      <c r="C369" s="57">
        <f t="shared" si="119"/>
        <v>3</v>
      </c>
      <c r="F369" s="59">
        <f>IF(C369&lt;C$6,0,VLOOKUP(C369,index!$A:$M,4,0))</f>
        <v>113</v>
      </c>
      <c r="G369" s="57" t="str">
        <f t="shared" si="109"/>
        <v/>
      </c>
      <c r="H369" s="58" t="str">
        <f>IF(G369="I",$K369,IF(G369="II",$K369-SUM(H$8:H368),IF(G369="III",$K369-SUM(H$8:H368),IF(G369="IV",$K369-SUM(H$8:H368),IF(G369="V",1-SUM(H$8:H368)," ")))))</f>
        <v xml:space="preserve"> </v>
      </c>
      <c r="I369" s="66" t="str">
        <f t="shared" si="110"/>
        <v/>
      </c>
      <c r="L369" s="62" t="str">
        <f t="shared" si="106"/>
        <v xml:space="preserve"> </v>
      </c>
      <c r="P369" s="58" t="str">
        <f>IF(O369="Plus",$K369,IF(O369="Basis",$K369-SUM(P$8:P368),IF(O369="Breedte",$K369-SUM(P$8:P368),IF(O368="Breedte",1-SUM(P$8:P368)," "))))</f>
        <v xml:space="preserve"> </v>
      </c>
      <c r="Q369" s="56" t="str">
        <f t="shared" si="122"/>
        <v/>
      </c>
      <c r="R369" s="196">
        <f t="shared" si="111"/>
        <v>113</v>
      </c>
      <c r="S369" s="1">
        <f t="shared" si="120"/>
        <v>3</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3</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4">
        <f t="shared" si="107"/>
        <v>0</v>
      </c>
      <c r="B370" s="64">
        <f t="shared" si="108"/>
        <v>0</v>
      </c>
      <c r="C370" s="57">
        <f t="shared" si="119"/>
        <v>2</v>
      </c>
      <c r="F370" s="59">
        <f>IF(C370&lt;C$6,0,VLOOKUP(C370,index!$A:$M,4,0))</f>
        <v>112</v>
      </c>
      <c r="G370" s="57" t="str">
        <f t="shared" si="109"/>
        <v/>
      </c>
      <c r="H370" s="58" t="str">
        <f>IF(G370="I",$K370,IF(G370="II",$K370-SUM(H$8:H369),IF(G370="III",$K370-SUM(H$8:H369),IF(G370="IV",$K370-SUM(H$8:H369),IF(G370="V",1-SUM(H$8:H369)," ")))))</f>
        <v xml:space="preserve"> </v>
      </c>
      <c r="I370" s="66" t="str">
        <f t="shared" si="110"/>
        <v/>
      </c>
      <c r="L370" s="62" t="str">
        <f t="shared" si="106"/>
        <v xml:space="preserve"> </v>
      </c>
      <c r="P370" s="58" t="str">
        <f>IF(O370="Plus",$K370,IF(O370="Basis",$K370-SUM(P$8:P369),IF(O370="Breedte",$K370-SUM(P$8:P369),IF(O369="Breedte",1-SUM(P$8:P369)," "))))</f>
        <v xml:space="preserve"> </v>
      </c>
      <c r="Q370" s="56" t="str">
        <f t="shared" si="122"/>
        <v/>
      </c>
      <c r="R370" s="196">
        <f t="shared" si="111"/>
        <v>112</v>
      </c>
      <c r="S370" s="1">
        <f t="shared" si="120"/>
        <v>2</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2</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4">
        <f t="shared" si="107"/>
        <v>0</v>
      </c>
      <c r="B371" s="64">
        <f t="shared" si="108"/>
        <v>0</v>
      </c>
      <c r="C371" s="57">
        <f t="shared" si="119"/>
        <v>1</v>
      </c>
      <c r="F371" s="59">
        <f>IF(C371&lt;C$6,0,VLOOKUP(C371,index!$A:$M,4,0))</f>
        <v>112</v>
      </c>
      <c r="G371" s="57" t="str">
        <f t="shared" si="109"/>
        <v/>
      </c>
      <c r="H371" s="58" t="str">
        <f>IF(G371="I",$K371,IF(G371="II",$K371-SUM(H$8:H370),IF(G371="III",$K371-SUM(H$8:H370),IF(G371="IV",$K371-SUM(H$8:H370),IF(G371="V",1-SUM(H$8:H370)," ")))))</f>
        <v xml:space="preserve"> </v>
      </c>
      <c r="I371" s="66" t="str">
        <f t="shared" si="110"/>
        <v/>
      </c>
      <c r="L371" s="62" t="str">
        <f t="shared" si="106"/>
        <v xml:space="preserve"> </v>
      </c>
      <c r="P371" s="58" t="str">
        <f>IF(O371="Plus",$K371,IF(O371="Basis",$K371-SUM(P$8:P370),IF(O371="Breedte",$K371-SUM(P$8:P370),IF(O370="Breedte",1-SUM(P$8:P370)," "))))</f>
        <v xml:space="preserve"> </v>
      </c>
      <c r="Q371" s="56" t="str">
        <f t="shared" si="122"/>
        <v/>
      </c>
      <c r="R371" s="196">
        <f t="shared" si="111"/>
        <v>112</v>
      </c>
      <c r="S371" s="1">
        <f t="shared" si="120"/>
        <v>1</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1</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4">
        <f t="shared" si="107"/>
        <v>10</v>
      </c>
      <c r="B372" s="64">
        <f t="shared" si="108"/>
        <v>20</v>
      </c>
      <c r="C372" s="57">
        <f t="shared" si="119"/>
        <v>0</v>
      </c>
      <c r="F372" s="59">
        <f>IF(C372&lt;C$6,0,VLOOKUP(C372,index!$A:$M,4,0))</f>
        <v>112</v>
      </c>
      <c r="G372" s="57" t="str">
        <f t="shared" si="109"/>
        <v>V</v>
      </c>
      <c r="H372" s="58">
        <f>IF(G372="I",$K372,IF(G372="II",$K372-SUM(H$8:H371),IF(G372="III",$K372-SUM(H$8:H371),IF(G372="IV",$K372-SUM(H$8:H371),IF(G372="V",1-SUM(H$8:H371)," ")))))</f>
        <v>1</v>
      </c>
      <c r="I372" s="66" t="str">
        <f t="shared" si="110"/>
        <v>E</v>
      </c>
      <c r="L372" s="62" t="str">
        <f t="shared" si="106"/>
        <v xml:space="preserve"> </v>
      </c>
      <c r="P372" s="58" t="str">
        <f>IF(O372="Plus",$K372,IF(O372="Basis",$K372-SUM(P$8:P371),IF(O372="Breedte",$K372-SUM(P$8:P371),IF(O371="Breedte",1-SUM(P$8:P371)," "))))</f>
        <v xml:space="preserve"> </v>
      </c>
      <c r="Q372" s="56" t="str">
        <f t="shared" si="122"/>
        <v/>
      </c>
      <c r="R372" s="196">
        <f t="shared" si="111"/>
        <v>112</v>
      </c>
      <c r="S372" s="1">
        <f t="shared" si="120"/>
        <v>0</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0</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4">
        <f t="shared" si="107"/>
        <v>0</v>
      </c>
      <c r="B373" s="64">
        <f t="shared" si="108"/>
        <v>0</v>
      </c>
      <c r="C373" s="57">
        <f t="shared" si="119"/>
        <v>-1</v>
      </c>
      <c r="F373" s="59">
        <f>IF(C373&lt;C$6,0,VLOOKUP(C373,index!$A:$M,4,0))</f>
        <v>0</v>
      </c>
      <c r="G373" s="57" t="str">
        <f t="shared" si="109"/>
        <v/>
      </c>
      <c r="H373" s="58" t="str">
        <f>IF(G373="I",$K373,IF(G373="II",$K373-SUM(H$8:H372),IF(G373="III",$K373-SUM(H$8:H372),IF(G373="IV",$K373-SUM(H$8:H372),IF(G373="V",1-SUM(H$8:H372)," ")))))</f>
        <v xml:space="preserve"> </v>
      </c>
      <c r="I373" s="66" t="str">
        <f t="shared" si="110"/>
        <v/>
      </c>
      <c r="L373" s="62" t="str">
        <f t="shared" si="106"/>
        <v xml:space="preserve"> </v>
      </c>
      <c r="P373" s="58" t="str">
        <f>IF(O373="Plus",$K373,IF(O373="Basis",$K373-SUM(P$8:P372),IF(O373="Breedte",$K373-SUM(P$8:P372),IF(O372="Breedte",1-SUM(P$8:P372)," "))))</f>
        <v xml:space="preserve"> </v>
      </c>
      <c r="Q373" s="56" t="str">
        <f t="shared" si="122"/>
        <v/>
      </c>
      <c r="R373" s="196">
        <f t="shared" si="111"/>
        <v>0</v>
      </c>
      <c r="S373" s="1">
        <f t="shared" si="120"/>
        <v>-1</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-1</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4">
        <f t="shared" si="107"/>
        <v>0</v>
      </c>
      <c r="B374" s="64">
        <f t="shared" si="108"/>
        <v>0</v>
      </c>
      <c r="C374" s="57">
        <f t="shared" si="119"/>
        <v>-1</v>
      </c>
      <c r="F374" s="59">
        <f>IF(C374&lt;C$6,0,VLOOKUP(C374,index!$A:$M,4,0))</f>
        <v>0</v>
      </c>
      <c r="G374" s="57" t="str">
        <f t="shared" si="109"/>
        <v/>
      </c>
      <c r="H374" s="58" t="str">
        <f>IF(G374="I",$K374,IF(G374="II",$K374-SUM(H$8:H373),IF(G374="III",$K374-SUM(H$8:H373),IF(G374="IV",$K374-SUM(H$8:H373),IF(G374="V",1-SUM(H$8:H373)," ")))))</f>
        <v xml:space="preserve"> </v>
      </c>
      <c r="I374" s="66" t="str">
        <f t="shared" si="110"/>
        <v/>
      </c>
      <c r="L374" s="62" t="str">
        <f t="shared" si="106"/>
        <v xml:space="preserve"> </v>
      </c>
      <c r="P374" s="58" t="str">
        <f>IF(O374="Plus",$K374,IF(O374="Basis",$K374-SUM(P$8:P373),IF(O374="Breedte",$K374-SUM(P$8:P373),IF(O373="Breedte",1-SUM(P$8:P373)," "))))</f>
        <v xml:space="preserve"> </v>
      </c>
      <c r="Q374" s="56" t="str">
        <f t="shared" si="122"/>
        <v/>
      </c>
      <c r="R374" s="196">
        <f t="shared" si="111"/>
        <v>0</v>
      </c>
      <c r="S374" s="1">
        <f t="shared" si="120"/>
        <v>-1</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-1</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4">
        <f t="shared" si="107"/>
        <v>0</v>
      </c>
      <c r="B375" s="64">
        <f t="shared" si="108"/>
        <v>0</v>
      </c>
      <c r="C375" s="57">
        <f t="shared" si="119"/>
        <v>-1</v>
      </c>
      <c r="F375" s="59">
        <f>IF(C375&lt;C$6,0,VLOOKUP(C375,index!$A:$M,4,0))</f>
        <v>0</v>
      </c>
      <c r="G375" s="57" t="str">
        <f t="shared" si="109"/>
        <v/>
      </c>
      <c r="H375" s="58" t="str">
        <f>IF(G375="I",$K375,IF(G375="II",$K375-SUM(H$8:H374),IF(G375="III",$K375-SUM(H$8:H374),IF(G375="IV",$K375-SUM(H$8:H374),IF(G375="V",1-SUM(H$8:H374)," ")))))</f>
        <v xml:space="preserve"> </v>
      </c>
      <c r="I375" s="66" t="str">
        <f t="shared" si="110"/>
        <v/>
      </c>
      <c r="L375" s="62" t="str">
        <f t="shared" si="106"/>
        <v xml:space="preserve"> </v>
      </c>
      <c r="P375" s="58" t="str">
        <f>IF(O375="Plus",$K375,IF(O375="Basis",$K375-SUM(P$8:P374),IF(O375="Breedte",$K375-SUM(P$8:P374),IF(O374="Breedte",1-SUM(P$8:P374)," "))))</f>
        <v xml:space="preserve"> </v>
      </c>
      <c r="Q375" s="56" t="str">
        <f t="shared" si="122"/>
        <v/>
      </c>
      <c r="R375" s="196">
        <f t="shared" si="111"/>
        <v>0</v>
      </c>
      <c r="S375" s="1">
        <f t="shared" si="120"/>
        <v>-1</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-1</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4">
        <f t="shared" si="107"/>
        <v>0</v>
      </c>
      <c r="B376" s="64">
        <f t="shared" si="108"/>
        <v>0</v>
      </c>
      <c r="C376" s="57">
        <f t="shared" si="119"/>
        <v>-1</v>
      </c>
      <c r="F376" s="59">
        <f>IF(C376&lt;C$6,0,VLOOKUP(C376,index!$A:$M,4,0))</f>
        <v>0</v>
      </c>
      <c r="G376" s="57" t="str">
        <f t="shared" si="109"/>
        <v/>
      </c>
      <c r="H376" s="58" t="str">
        <f>IF(G376="I",$K376,IF(G376="II",$K376-SUM(H$8:H375),IF(G376="III",$K376-SUM(H$8:H375),IF(G376="IV",$K376-SUM(H$8:H375),IF(G376="V",1-SUM(H$8:H375)," ")))))</f>
        <v xml:space="preserve"> </v>
      </c>
      <c r="I376" s="66" t="str">
        <f t="shared" si="110"/>
        <v/>
      </c>
      <c r="L376" s="62" t="str">
        <f t="shared" si="106"/>
        <v xml:space="preserve"> </v>
      </c>
      <c r="P376" s="58" t="str">
        <f>IF(O376="Plus",$K376,IF(O376="Basis",$K376-SUM(P$8:P375),IF(O376="Breedte",$K376-SUM(P$8:P375),IF(O375="Breedte",1-SUM(P$8:P375)," "))))</f>
        <v xml:space="preserve"> </v>
      </c>
      <c r="Q376" s="56" t="str">
        <f t="shared" si="122"/>
        <v/>
      </c>
      <c r="R376" s="196">
        <f t="shared" si="111"/>
        <v>0</v>
      </c>
      <c r="S376" s="1">
        <f t="shared" si="120"/>
        <v>-1</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-1</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4">
        <f t="shared" si="107"/>
        <v>0</v>
      </c>
      <c r="B377" s="64">
        <f t="shared" si="108"/>
        <v>0</v>
      </c>
      <c r="C377" s="57">
        <f t="shared" si="119"/>
        <v>-1</v>
      </c>
      <c r="F377" s="59">
        <f>IF(C377&lt;C$6,0,VLOOKUP(C377,index!$A:$M,4,0))</f>
        <v>0</v>
      </c>
      <c r="G377" s="57" t="str">
        <f t="shared" si="109"/>
        <v/>
      </c>
      <c r="H377" s="58" t="str">
        <f>IF(G377="I",$K377,IF(G377="II",$K377-SUM(H$8:H376),IF(G377="III",$K377-SUM(H$8:H376),IF(G377="IV",$K377-SUM(H$8:H376),IF(G377="V",1-SUM(H$8:H376)," ")))))</f>
        <v xml:space="preserve"> </v>
      </c>
      <c r="I377" s="66" t="str">
        <f t="shared" si="110"/>
        <v/>
      </c>
      <c r="L377" s="62" t="str">
        <f t="shared" si="106"/>
        <v xml:space="preserve"> </v>
      </c>
      <c r="P377" s="58" t="str">
        <f>IF(O377="Plus",$K377,IF(O377="Basis",$K377-SUM(P$8:P376),IF(O377="Breedte",$K377-SUM(P$8:P376),IF(O376="Breedte",1-SUM(P$8:P376)," "))))</f>
        <v xml:space="preserve"> </v>
      </c>
      <c r="Q377" s="56" t="str">
        <f t="shared" si="122"/>
        <v/>
      </c>
      <c r="R377" s="196">
        <f t="shared" si="111"/>
        <v>0</v>
      </c>
      <c r="S377" s="1">
        <f t="shared" si="120"/>
        <v>-1</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-1</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4">
        <f t="shared" si="107"/>
        <v>0</v>
      </c>
      <c r="B378" s="64">
        <f t="shared" si="108"/>
        <v>0</v>
      </c>
      <c r="C378" s="57">
        <f t="shared" si="119"/>
        <v>-1</v>
      </c>
      <c r="F378" s="59">
        <f>IF(C378&lt;C$6,0,VLOOKUP(C378,index!$A:$M,4,0))</f>
        <v>0</v>
      </c>
      <c r="G378" s="57" t="str">
        <f t="shared" si="109"/>
        <v/>
      </c>
      <c r="H378" s="58" t="str">
        <f>IF(G378="I",$K378,IF(G378="II",$K378-SUM(H$8:H377),IF(G378="III",$K378-SUM(H$8:H377),IF(G378="IV",$K378-SUM(H$8:H377),IF(G378="V",1-SUM(H$8:H377)," ")))))</f>
        <v xml:space="preserve"> </v>
      </c>
      <c r="I378" s="66" t="str">
        <f t="shared" si="110"/>
        <v/>
      </c>
      <c r="L378" s="62" t="str">
        <f t="shared" si="106"/>
        <v xml:space="preserve"> </v>
      </c>
      <c r="P378" s="58" t="str">
        <f>IF(O378="Plus",$K378,IF(O378="Basis",$K378-SUM(P$8:P377),IF(O378="Breedte",$K378-SUM(P$8:P377),IF(O377="Breedte",1-SUM(P$8:P377)," "))))</f>
        <v xml:space="preserve"> </v>
      </c>
      <c r="Q378" s="56" t="str">
        <f t="shared" si="122"/>
        <v/>
      </c>
      <c r="R378" s="196">
        <f t="shared" si="111"/>
        <v>0</v>
      </c>
      <c r="S378" s="1">
        <f t="shared" si="120"/>
        <v>-1</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-1</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4">
        <f t="shared" si="107"/>
        <v>0</v>
      </c>
      <c r="B379" s="64">
        <f t="shared" si="108"/>
        <v>0</v>
      </c>
      <c r="C379" s="57">
        <f t="shared" si="119"/>
        <v>-1</v>
      </c>
      <c r="F379" s="59">
        <f>IF(C379&lt;C$6,0,VLOOKUP(C379,index!$A:$M,4,0))</f>
        <v>0</v>
      </c>
      <c r="G379" s="57" t="str">
        <f t="shared" si="109"/>
        <v/>
      </c>
      <c r="H379" s="58" t="str">
        <f>IF(G379="I",$K379,IF(G379="II",$K379-SUM(H$8:H378),IF(G379="III",$K379-SUM(H$8:H378),IF(G379="IV",$K379-SUM(H$8:H378),IF(G379="V",1-SUM(H$8:H378)," ")))))</f>
        <v xml:space="preserve"> </v>
      </c>
      <c r="I379" s="66" t="str">
        <f t="shared" si="110"/>
        <v/>
      </c>
      <c r="L379" s="62" t="str">
        <f t="shared" si="106"/>
        <v xml:space="preserve"> </v>
      </c>
      <c r="P379" s="58" t="str">
        <f>IF(O379="Plus",$K379,IF(O379="Basis",$K379-SUM(P$8:P378),IF(O379="Breedte",$K379-SUM(P$8:P378),IF(O378="Breedte",1-SUM(P$8:P378)," "))))</f>
        <v xml:space="preserve"> </v>
      </c>
      <c r="Q379" s="56" t="str">
        <f t="shared" si="122"/>
        <v/>
      </c>
      <c r="R379" s="196">
        <f t="shared" si="111"/>
        <v>0</v>
      </c>
      <c r="S379" s="1">
        <f t="shared" si="120"/>
        <v>-1</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-1</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4">
        <f t="shared" si="107"/>
        <v>0</v>
      </c>
      <c r="B380" s="64">
        <f t="shared" si="108"/>
        <v>0</v>
      </c>
      <c r="C380" s="57">
        <f t="shared" si="119"/>
        <v>-1</v>
      </c>
      <c r="F380" s="59">
        <f>IF(C380&lt;C$6,0,VLOOKUP(C380,index!$A:$M,4,0))</f>
        <v>0</v>
      </c>
      <c r="G380" s="57" t="str">
        <f t="shared" si="109"/>
        <v/>
      </c>
      <c r="H380" s="58" t="str">
        <f>IF(G380="I",$K380,IF(G380="II",$K380-SUM(H$8:H379),IF(G380="III",$K380-SUM(H$8:H379),IF(G380="IV",$K380-SUM(H$8:H379),IF(G380="V",1-SUM(H$8:H379)," ")))))</f>
        <v xml:space="preserve"> </v>
      </c>
      <c r="I380" s="66" t="str">
        <f t="shared" si="110"/>
        <v/>
      </c>
      <c r="L380" s="62" t="str">
        <f t="shared" si="106"/>
        <v xml:space="preserve"> </v>
      </c>
      <c r="P380" s="58" t="str">
        <f>IF(O380="Plus",$K380,IF(O380="Basis",$K380-SUM(P$8:P379),IF(O380="Breedte",$K380-SUM(P$8:P379),IF(O379="Breedte",1-SUM(P$8:P379)," "))))</f>
        <v xml:space="preserve"> </v>
      </c>
      <c r="Q380" s="56" t="str">
        <f t="shared" si="122"/>
        <v/>
      </c>
      <c r="R380" s="196">
        <f t="shared" si="111"/>
        <v>0</v>
      </c>
      <c r="S380" s="1">
        <f t="shared" si="120"/>
        <v>-1</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-1</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4">
        <f t="shared" si="107"/>
        <v>0</v>
      </c>
      <c r="B381" s="64">
        <f t="shared" si="108"/>
        <v>0</v>
      </c>
      <c r="C381" s="57">
        <f t="shared" si="119"/>
        <v>-1</v>
      </c>
      <c r="F381" s="59">
        <f>IF(C381&lt;C$6,0,VLOOKUP(C381,index!$A:$M,4,0))</f>
        <v>0</v>
      </c>
      <c r="G381" s="57" t="str">
        <f t="shared" si="109"/>
        <v/>
      </c>
      <c r="H381" s="58" t="str">
        <f>IF(G381="I",$K381,IF(G381="II",$K381-SUM(H$8:H380),IF(G381="III",$K381-SUM(H$8:H380),IF(G381="IV",$K381-SUM(H$8:H380),IF(G381="V",1-SUM(H$8:H380)," ")))))</f>
        <v xml:space="preserve"> </v>
      </c>
      <c r="I381" s="66" t="str">
        <f t="shared" si="110"/>
        <v/>
      </c>
      <c r="L381" s="62" t="str">
        <f t="shared" si="106"/>
        <v xml:space="preserve"> </v>
      </c>
      <c r="P381" s="58" t="str">
        <f>IF(O381="Plus",$K381,IF(O381="Basis",$K381-SUM(P$8:P380),IF(O381="Breedte",$K381-SUM(P$8:P380),IF(O380="Breedte",1-SUM(P$8:P380)," "))))</f>
        <v xml:space="preserve"> </v>
      </c>
      <c r="Q381" s="56" t="str">
        <f t="shared" si="122"/>
        <v/>
      </c>
      <c r="R381" s="196">
        <f t="shared" si="111"/>
        <v>0</v>
      </c>
      <c r="S381" s="1">
        <f t="shared" si="120"/>
        <v>-1</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-1</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4">
        <f t="shared" si="107"/>
        <v>0</v>
      </c>
      <c r="B382" s="64">
        <f t="shared" si="108"/>
        <v>0</v>
      </c>
      <c r="C382" s="57">
        <f t="shared" si="119"/>
        <v>-1</v>
      </c>
      <c r="F382" s="59">
        <f>IF(C382&lt;C$6,0,VLOOKUP(C382,index!$A:$M,4,0))</f>
        <v>0</v>
      </c>
      <c r="G382" s="57" t="str">
        <f t="shared" si="109"/>
        <v/>
      </c>
      <c r="H382" s="58" t="str">
        <f>IF(G382="I",$K382,IF(G382="II",$K382-SUM(H$8:H381),IF(G382="III",$K382-SUM(H$8:H381),IF(G382="IV",$K382-SUM(H$8:H381),IF(G382="V",1-SUM(H$8:H381)," ")))))</f>
        <v xml:space="preserve"> </v>
      </c>
      <c r="I382" s="66" t="str">
        <f t="shared" si="110"/>
        <v/>
      </c>
      <c r="L382" s="62" t="str">
        <f t="shared" si="106"/>
        <v xml:space="preserve"> </v>
      </c>
      <c r="P382" s="58" t="str">
        <f>IF(O382="Plus",$K382,IF(O382="Basis",$K382-SUM(P$8:P381),IF(O382="Breedte",$K382-SUM(P$8:P381),IF(O381="Breedte",1-SUM(P$8:P381)," "))))</f>
        <v xml:space="preserve"> </v>
      </c>
      <c r="Q382" s="56" t="str">
        <f t="shared" si="122"/>
        <v/>
      </c>
      <c r="R382" s="196">
        <f t="shared" si="111"/>
        <v>0</v>
      </c>
      <c r="S382" s="1">
        <f t="shared" si="120"/>
        <v>-1</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-1</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4">
        <f t="shared" si="107"/>
        <v>0</v>
      </c>
      <c r="B383" s="64">
        <f t="shared" si="108"/>
        <v>0</v>
      </c>
      <c r="C383" s="57">
        <f t="shared" si="119"/>
        <v>-1</v>
      </c>
      <c r="F383" s="59">
        <f>IF(C383&lt;C$6,0,VLOOKUP(C383,index!$A:$M,4,0))</f>
        <v>0</v>
      </c>
      <c r="G383" s="57" t="str">
        <f t="shared" si="109"/>
        <v/>
      </c>
      <c r="H383" s="58" t="str">
        <f>IF(G383="I",$K383,IF(G383="II",$K383-SUM(H$8:H382),IF(G383="III",$K383-SUM(H$8:H382),IF(G383="IV",$K383-SUM(H$8:H382),IF(G383="V",1-SUM(H$8:H382)," ")))))</f>
        <v xml:space="preserve"> </v>
      </c>
      <c r="I383" s="66" t="str">
        <f t="shared" si="110"/>
        <v/>
      </c>
      <c r="L383" s="62" t="str">
        <f t="shared" si="106"/>
        <v xml:space="preserve"> </v>
      </c>
      <c r="P383" s="58" t="str">
        <f>IF(O383="Plus",$K383,IF(O383="Basis",$K383-SUM(P$8:P382),IF(O383="Breedte",$K383-SUM(P$8:P382),IF(O382="Breedte",1-SUM(P$8:P382)," "))))</f>
        <v xml:space="preserve"> </v>
      </c>
      <c r="Q383" s="56" t="str">
        <f t="shared" si="122"/>
        <v/>
      </c>
      <c r="R383" s="196">
        <f t="shared" si="111"/>
        <v>0</v>
      </c>
      <c r="S383" s="1">
        <f t="shared" si="120"/>
        <v>-1</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-1</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4">
        <f t="shared" si="107"/>
        <v>0</v>
      </c>
      <c r="B384" s="64">
        <f t="shared" si="108"/>
        <v>0</v>
      </c>
      <c r="C384" s="57">
        <f t="shared" si="119"/>
        <v>-1</v>
      </c>
      <c r="F384" s="59">
        <f>IF(C384&lt;C$6,0,VLOOKUP(C384,index!$A:$M,4,0))</f>
        <v>0</v>
      </c>
      <c r="G384" s="57" t="str">
        <f t="shared" si="109"/>
        <v/>
      </c>
      <c r="H384" s="58" t="str">
        <f>IF(G384="I",$K384,IF(G384="II",$K384-SUM(H$8:H383),IF(G384="III",$K384-SUM(H$8:H383),IF(G384="IV",$K384-SUM(H$8:H383),IF(G384="V",1-SUM(H$8:H383)," ")))))</f>
        <v xml:space="preserve"> </v>
      </c>
      <c r="I384" s="66" t="str">
        <f t="shared" si="110"/>
        <v/>
      </c>
      <c r="L384" s="62" t="str">
        <f t="shared" si="106"/>
        <v xml:space="preserve"> </v>
      </c>
      <c r="P384" s="58" t="str">
        <f>IF(O384="Plus",$K384,IF(O384="Basis",$K384-SUM(P$8:P383),IF(O384="Breedte",$K384-SUM(P$8:P383),IF(O383="Breedte",1-SUM(P$8:P383)," "))))</f>
        <v xml:space="preserve"> </v>
      </c>
      <c r="Q384" s="56" t="str">
        <f t="shared" si="122"/>
        <v/>
      </c>
      <c r="R384" s="196">
        <f t="shared" si="111"/>
        <v>0</v>
      </c>
      <c r="S384" s="1">
        <f t="shared" si="120"/>
        <v>-1</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-1</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4">
        <f t="shared" si="107"/>
        <v>0</v>
      </c>
      <c r="B385" s="64">
        <f>IF(G385="I",20,IF(G385="II",20,IF(G385="III",20,IF(G385="IV",20,IF(G385="V",20,0)))))</f>
        <v>0</v>
      </c>
      <c r="C385" s="57">
        <f t="shared" si="119"/>
        <v>-1</v>
      </c>
      <c r="F385" s="59">
        <f>IF(C385&lt;C$6,0,VLOOKUP(C385,index!$A:$M,4,0))</f>
        <v>0</v>
      </c>
      <c r="G385" s="57" t="str">
        <f t="shared" si="109"/>
        <v/>
      </c>
      <c r="H385" s="58" t="str">
        <f>IF(G385="I",$K385,IF(G385="II",$K385-SUM(H$8:H384),IF(G385="III",$K385-SUM(H$8:H384),IF(G385="IV",$K385-SUM(H$8:H384),IF(G385="V",1-SUM(H$8:H384)," ")))))</f>
        <v xml:space="preserve"> </v>
      </c>
      <c r="I385" s="66" t="str">
        <f t="shared" si="110"/>
        <v/>
      </c>
      <c r="L385" s="62" t="str">
        <f t="shared" si="106"/>
        <v xml:space="preserve"> </v>
      </c>
      <c r="P385" s="58" t="str">
        <f>IF(O385="Plus",$K385,IF(O385="Basis",$K385-SUM(P$8:P384),IF(O385="Breedte",$K385-SUM(P$8:P384),IF(O384="Breedte",1-SUM(P$8:P384)," "))))</f>
        <v xml:space="preserve"> </v>
      </c>
      <c r="Q385" s="56" t="str">
        <f t="shared" si="122"/>
        <v/>
      </c>
      <c r="R385" s="196">
        <f t="shared" si="111"/>
        <v>0</v>
      </c>
      <c r="S385" s="1">
        <f t="shared" si="120"/>
        <v>-1</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-1</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4">
        <f t="shared" si="107"/>
        <v>0</v>
      </c>
      <c r="B386" s="64">
        <f t="shared" ref="B386:B449" si="123">IF(G386="I",20,IF(G386="II",20,IF(G386="III",20,IF(G386="IV",20,IF(G386="V",20,0)))))</f>
        <v>0</v>
      </c>
      <c r="C386" s="57">
        <f t="shared" si="119"/>
        <v>-1</v>
      </c>
      <c r="F386" s="59">
        <f>IF(C386&lt;C$6,0,VLOOKUP(C386,index!$A:$M,4,0))</f>
        <v>0</v>
      </c>
      <c r="G386" s="57" t="str">
        <f t="shared" si="109"/>
        <v/>
      </c>
      <c r="H386" s="58" t="str">
        <f>IF(G386="I",$K386,IF(G386="II",$K386-SUM(H$8:H385),IF(G386="III",$K386-SUM(H$8:H385),IF(G386="IV",$K386-SUM(H$8:H385),IF(G386="V",1-SUM(H$8:H385)," ")))))</f>
        <v xml:space="preserve"> </v>
      </c>
      <c r="I386" s="66" t="str">
        <f t="shared" si="110"/>
        <v/>
      </c>
      <c r="L386" s="62" t="str">
        <f t="shared" si="106"/>
        <v xml:space="preserve"> </v>
      </c>
      <c r="P386" s="58" t="str">
        <f>IF(O386="Plus",$K386,IF(O386="Basis",$K386-SUM(P$8:P385),IF(O386="Breedte",$K386-SUM(P$8:P385),IF(O385="Breedte",1-SUM(P$8:P385)," "))))</f>
        <v xml:space="preserve"> </v>
      </c>
      <c r="Q386" s="56" t="str">
        <f t="shared" si="122"/>
        <v/>
      </c>
      <c r="R386" s="196">
        <f t="shared" si="111"/>
        <v>0</v>
      </c>
      <c r="S386" s="1">
        <f t="shared" si="120"/>
        <v>-1</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-1</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4">
        <f t="shared" si="107"/>
        <v>0</v>
      </c>
      <c r="B387" s="64">
        <f t="shared" si="123"/>
        <v>0</v>
      </c>
      <c r="C387" s="57">
        <f t="shared" si="119"/>
        <v>-1</v>
      </c>
      <c r="F387" s="59">
        <f>IF(C387&lt;C$6,0,VLOOKUP(C387,index!$A:$M,4,0))</f>
        <v>0</v>
      </c>
      <c r="G387" s="57" t="str">
        <f t="shared" si="109"/>
        <v/>
      </c>
      <c r="H387" s="58" t="str">
        <f>IF(G387="I",$K387,IF(G387="II",$K387-SUM(H$8:H386),IF(G387="III",$K387-SUM(H$8:H386),IF(G387="IV",$K387-SUM(H$8:H386),IF(G387="V",1-SUM(H$8:H386)," ")))))</f>
        <v xml:space="preserve"> </v>
      </c>
      <c r="I387" s="66" t="str">
        <f t="shared" si="110"/>
        <v/>
      </c>
      <c r="L387" s="62" t="str">
        <f t="shared" si="106"/>
        <v xml:space="preserve"> </v>
      </c>
      <c r="P387" s="58" t="str">
        <f>IF(O387="Plus",$K387,IF(O387="Basis",$K387-SUM(P$8:P386),IF(O387="Breedte",$K387-SUM(P$8:P386),IF(O386="Breedte",1-SUM(P$8:P386)," "))))</f>
        <v xml:space="preserve"> </v>
      </c>
      <c r="Q387" s="56" t="str">
        <f t="shared" si="122"/>
        <v/>
      </c>
      <c r="R387" s="196">
        <f t="shared" si="111"/>
        <v>0</v>
      </c>
      <c r="S387" s="1">
        <f t="shared" si="120"/>
        <v>-1</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-1</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4">
        <f t="shared" si="107"/>
        <v>0</v>
      </c>
      <c r="B388" s="64">
        <f t="shared" si="123"/>
        <v>0</v>
      </c>
      <c r="C388" s="57">
        <f t="shared" si="119"/>
        <v>-1</v>
      </c>
      <c r="F388" s="59">
        <f>IF(C388&lt;C$6,0,VLOOKUP(C388,index!$A:$M,4,0))</f>
        <v>0</v>
      </c>
      <c r="G388" s="57" t="str">
        <f t="shared" si="109"/>
        <v/>
      </c>
      <c r="H388" s="58" t="str">
        <f>IF(G388="I",$K388,IF(G388="II",$K388-SUM(H$8:H387),IF(G388="III",$K388-SUM(H$8:H387),IF(G388="IV",$K388-SUM(H$8:H387),IF(G388="V",1-SUM(H$8:H387)," ")))))</f>
        <v xml:space="preserve"> </v>
      </c>
      <c r="I388" s="66" t="str">
        <f t="shared" si="110"/>
        <v/>
      </c>
      <c r="L388" s="62" t="str">
        <f t="shared" si="106"/>
        <v xml:space="preserve"> </v>
      </c>
      <c r="P388" s="58" t="str">
        <f>IF(O388="Plus",$K388,IF(O388="Basis",$K388-SUM(P$8:P387),IF(O388="Breedte",$K388-SUM(P$8:P387),IF(O387="Breedte",1-SUM(P$8:P387)," "))))</f>
        <v xml:space="preserve"> </v>
      </c>
      <c r="Q388" s="56" t="str">
        <f t="shared" si="122"/>
        <v/>
      </c>
      <c r="R388" s="196">
        <f t="shared" si="111"/>
        <v>0</v>
      </c>
      <c r="S388" s="1">
        <f t="shared" si="120"/>
        <v>-1</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-1</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4">
        <f t="shared" si="107"/>
        <v>0</v>
      </c>
      <c r="B389" s="64">
        <f t="shared" si="123"/>
        <v>0</v>
      </c>
      <c r="C389" s="57">
        <f t="shared" si="119"/>
        <v>-1</v>
      </c>
      <c r="F389" s="59">
        <f>IF(C389&lt;C$6,0,VLOOKUP(C389,index!$A:$M,4,0))</f>
        <v>0</v>
      </c>
      <c r="G389" s="57" t="str">
        <f t="shared" si="109"/>
        <v/>
      </c>
      <c r="H389" s="58" t="str">
        <f>IF(G389="I",$K389,IF(G389="II",$K389-SUM(H$8:H388),IF(G389="III",$K389-SUM(H$8:H388),IF(G389="IV",$K389-SUM(H$8:H388),IF(G389="V",1-SUM(H$8:H388)," ")))))</f>
        <v xml:space="preserve"> </v>
      </c>
      <c r="I389" s="66" t="str">
        <f t="shared" si="110"/>
        <v/>
      </c>
      <c r="L389" s="62" t="str">
        <f t="shared" si="106"/>
        <v xml:space="preserve"> </v>
      </c>
      <c r="P389" s="58" t="str">
        <f>IF(O389="Plus",$K389,IF(O389="Basis",$K389-SUM(P$8:P388),IF(O389="Breedte",$K389-SUM(P$8:P388),IF(O388="Breedte",1-SUM(P$8:P388)," "))))</f>
        <v xml:space="preserve"> </v>
      </c>
      <c r="Q389" s="56" t="str">
        <f t="shared" si="122"/>
        <v/>
      </c>
      <c r="R389" s="196">
        <f t="shared" si="111"/>
        <v>0</v>
      </c>
      <c r="S389" s="1">
        <f t="shared" si="120"/>
        <v>-1</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-1</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4">
        <f t="shared" si="107"/>
        <v>0</v>
      </c>
      <c r="B390" s="64">
        <f t="shared" si="123"/>
        <v>0</v>
      </c>
      <c r="C390" s="57">
        <f t="shared" si="119"/>
        <v>-1</v>
      </c>
      <c r="F390" s="59">
        <f>IF(C390&lt;C$6,0,VLOOKUP(C390,index!$A:$M,4,0))</f>
        <v>0</v>
      </c>
      <c r="G390" s="57" t="str">
        <f t="shared" si="109"/>
        <v/>
      </c>
      <c r="H390" s="58" t="str">
        <f>IF(G390="I",$K390,IF(G390="II",$K390-SUM(H$8:H389),IF(G390="III",$K390-SUM(H$8:H389),IF(G390="IV",$K390-SUM(H$8:H389),IF(G390="V",1-SUM(H$8:H389)," ")))))</f>
        <v xml:space="preserve"> </v>
      </c>
      <c r="I390" s="66" t="str">
        <f t="shared" si="110"/>
        <v/>
      </c>
      <c r="L390" s="62" t="str">
        <f t="shared" si="106"/>
        <v xml:space="preserve"> </v>
      </c>
      <c r="P390" s="58" t="str">
        <f>IF(O390="Plus",$K390,IF(O390="Basis",$K390-SUM(P$8:P389),IF(O390="Breedte",$K390-SUM(P$8:P389),IF(O389="Breedte",1-SUM(P$8:P389)," "))))</f>
        <v xml:space="preserve"> </v>
      </c>
      <c r="Q390" s="56" t="str">
        <f t="shared" si="122"/>
        <v/>
      </c>
      <c r="R390" s="196">
        <f t="shared" si="111"/>
        <v>0</v>
      </c>
      <c r="S390" s="1">
        <f t="shared" si="120"/>
        <v>-1</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-1</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4">
        <f t="shared" si="107"/>
        <v>0</v>
      </c>
      <c r="B391" s="64">
        <f t="shared" si="123"/>
        <v>0</v>
      </c>
      <c r="C391" s="57">
        <f t="shared" si="119"/>
        <v>-1</v>
      </c>
      <c r="F391" s="59">
        <f>IF(C391&lt;C$6,0,VLOOKUP(C391,index!$A:$M,4,0))</f>
        <v>0</v>
      </c>
      <c r="G391" s="57" t="str">
        <f t="shared" si="109"/>
        <v/>
      </c>
      <c r="H391" s="58" t="str">
        <f>IF(G391="I",$K391,IF(G391="II",$K391-SUM(H$8:H390),IF(G391="III",$K391-SUM(H$8:H390),IF(G391="IV",$K391-SUM(H$8:H390),IF(G391="V",1-SUM(H$8:H390)," ")))))</f>
        <v xml:space="preserve"> </v>
      </c>
      <c r="I391" s="66" t="str">
        <f t="shared" si="110"/>
        <v/>
      </c>
      <c r="L391" s="62" t="str">
        <f t="shared" si="106"/>
        <v xml:space="preserve"> </v>
      </c>
      <c r="P391" s="58" t="str">
        <f>IF(O391="Plus",$K391,IF(O391="Basis",$K391-SUM(P$8:P390),IF(O391="Breedte",$K391-SUM(P$8:P390),IF(O390="Breedte",1-SUM(P$8:P390)," "))))</f>
        <v xml:space="preserve"> </v>
      </c>
      <c r="Q391" s="56" t="str">
        <f t="shared" si="122"/>
        <v/>
      </c>
      <c r="R391" s="196">
        <f t="shared" si="111"/>
        <v>0</v>
      </c>
      <c r="S391" s="1">
        <f t="shared" si="120"/>
        <v>-1</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-1</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4">
        <f t="shared" si="107"/>
        <v>0</v>
      </c>
      <c r="B392" s="64">
        <f t="shared" si="123"/>
        <v>0</v>
      </c>
      <c r="C392" s="57">
        <f t="shared" si="119"/>
        <v>-1</v>
      </c>
      <c r="F392" s="59">
        <f>IF(C392&lt;C$6,0,VLOOKUP(C392,index!$A:$M,4,0))</f>
        <v>0</v>
      </c>
      <c r="G392" s="57" t="str">
        <f t="shared" si="109"/>
        <v/>
      </c>
      <c r="H392" s="58" t="str">
        <f>IF(G392="I",$K392,IF(G392="II",$K392-SUM(H$8:H391),IF(G392="III",$K392-SUM(H$8:H391),IF(G392="IV",$K392-SUM(H$8:H391),IF(G392="V",1-SUM(H$8:H391)," ")))))</f>
        <v xml:space="preserve"> </v>
      </c>
      <c r="I392" s="66" t="str">
        <f t="shared" si="110"/>
        <v/>
      </c>
      <c r="L392" s="62" t="str">
        <f t="shared" ref="L392:L455" si="124">IF(U392=2,"Plus",IF(W392=2,"Basis",IF(X392=2,"Breedte"," ")))</f>
        <v xml:space="preserve"> </v>
      </c>
      <c r="P392" s="58" t="str">
        <f>IF(O392="Plus",$K392,IF(O392="Basis",$K392-SUM(P$8:P391),IF(O392="Breedte",$K392-SUM(P$8:P391),IF(O391="Breedte",1-SUM(P$8:P391)," "))))</f>
        <v xml:space="preserve"> </v>
      </c>
      <c r="Q392" s="56" t="str">
        <f t="shared" si="122"/>
        <v/>
      </c>
      <c r="R392" s="196">
        <f t="shared" si="111"/>
        <v>0</v>
      </c>
      <c r="S392" s="1">
        <f t="shared" si="120"/>
        <v>-1</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-1</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4">
        <f t="shared" ref="A393:A456" si="125">IF(I393="A",25,IF(I393="B",25,IF(I393="C",25,IF(I393="D",15,IF(I393="E",10,0)))))</f>
        <v>0</v>
      </c>
      <c r="B393" s="64">
        <f t="shared" si="123"/>
        <v>0</v>
      </c>
      <c r="C393" s="57">
        <f t="shared" si="119"/>
        <v>-1</v>
      </c>
      <c r="F393" s="59">
        <f>IF(C393&lt;C$6,0,VLOOKUP(C393,index!$A:$M,4,0))</f>
        <v>0</v>
      </c>
      <c r="G393" s="57" t="str">
        <f t="shared" ref="G393:G456" si="126">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ref="I393:I456" si="127">IF(AND(F393&gt;209,F394&lt;210),"A",IF(AND(F393&gt;199,F394&lt;200),"B",IF(AND(F393&gt;189,F394&lt;190),"C",IF(AND(F393&gt;180,F394&lt;181),"D",IF(AND(F393&gt;109,F394&lt;110),"E","")))))</f>
        <v/>
      </c>
      <c r="L393" s="62" t="str">
        <f t="shared" si="124"/>
        <v xml:space="preserve"> </v>
      </c>
      <c r="P393" s="58" t="str">
        <f>IF(O393="Plus",$K393,IF(O393="Basis",$K393-SUM(P$8:P392),IF(O393="Breedte",$K393-SUM(P$8:P392),IF(O392="Breedte",1-SUM(P$8:P392)," "))))</f>
        <v xml:space="preserve"> </v>
      </c>
      <c r="Q393" s="56" t="str">
        <f t="shared" si="122"/>
        <v/>
      </c>
      <c r="R393" s="196">
        <f t="shared" ref="R393:R456" si="128">F393</f>
        <v>0</v>
      </c>
      <c r="S393" s="1">
        <f t="shared" si="120"/>
        <v>-1</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-1</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4">
        <f t="shared" si="125"/>
        <v>0</v>
      </c>
      <c r="B394" s="64">
        <f t="shared" si="123"/>
        <v>0</v>
      </c>
      <c r="C394" s="57">
        <f t="shared" ref="C394:C457" si="136">IF(C393-1&lt;C$6,C$6-1,C393-1)</f>
        <v>-1</v>
      </c>
      <c r="F394" s="59">
        <f>IF(C394&lt;C$6,0,VLOOKUP(C394,index!$A:$M,4,0))</f>
        <v>0</v>
      </c>
      <c r="G394" s="57" t="str">
        <f t="shared" si="126"/>
        <v/>
      </c>
      <c r="H394" s="58" t="str">
        <f>IF(G394="I",$K394,IF(G394="II",$K394-SUM(H$8:H393),IF(G394="III",$K394-SUM(H$8:H393),IF(G394="IV",$K394-SUM(H$8:H393),IF(G394="V",1-SUM(H$8:H393)," ")))))</f>
        <v xml:space="preserve"> </v>
      </c>
      <c r="I394" s="66" t="str">
        <f t="shared" si="127"/>
        <v/>
      </c>
      <c r="L394" s="62" t="str">
        <f t="shared" si="124"/>
        <v xml:space="preserve"> </v>
      </c>
      <c r="P394" s="58" t="str">
        <f>IF(O394="Plus",$K394,IF(O394="Basis",$K394-SUM(P$8:P393),IF(O394="Breedte",$K394-SUM(P$8:P393),IF(O393="Breedte",1-SUM(P$8:P393)," "))))</f>
        <v xml:space="preserve"> </v>
      </c>
      <c r="Q394" s="56" t="str">
        <f t="shared" si="122"/>
        <v/>
      </c>
      <c r="R394" s="196">
        <f t="shared" si="128"/>
        <v>0</v>
      </c>
      <c r="S394" s="1">
        <f t="shared" ref="S394:S457" si="137">C394</f>
        <v>-1</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-1</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4">
        <f t="shared" si="125"/>
        <v>0</v>
      </c>
      <c r="B395" s="64">
        <f t="shared" si="123"/>
        <v>0</v>
      </c>
      <c r="C395" s="57">
        <f t="shared" si="136"/>
        <v>-1</v>
      </c>
      <c r="F395" s="59">
        <f>IF(C395&lt;C$6,0,VLOOKUP(C395,index!$A:$M,4,0))</f>
        <v>0</v>
      </c>
      <c r="G395" s="57" t="str">
        <f t="shared" si="126"/>
        <v/>
      </c>
      <c r="H395" s="58" t="str">
        <f>IF(G395="I",$K395,IF(G395="II",$K395-SUM(H$8:H394),IF(G395="III",$K395-SUM(H$8:H394),IF(G395="IV",$K395-SUM(H$8:H394),IF(G395="V",1-SUM(H$8:H394)," ")))))</f>
        <v xml:space="preserve"> </v>
      </c>
      <c r="I395" s="66" t="str">
        <f t="shared" si="127"/>
        <v/>
      </c>
      <c r="L395" s="62" t="str">
        <f t="shared" si="124"/>
        <v xml:space="preserve"> </v>
      </c>
      <c r="P395" s="58" t="str">
        <f>IF(O395="Plus",$K395,IF(O395="Basis",$K395-SUM(P$8:P394),IF(O395="Breedte",$K395-SUM(P$8:P394),IF(O394="Breedte",1-SUM(P$8:P394)," "))))</f>
        <v xml:space="preserve"> </v>
      </c>
      <c r="Q395" s="56" t="str">
        <f t="shared" si="122"/>
        <v/>
      </c>
      <c r="R395" s="196">
        <f t="shared" si="128"/>
        <v>0</v>
      </c>
      <c r="S395" s="1">
        <f t="shared" si="137"/>
        <v>-1</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-1</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4">
        <f t="shared" si="125"/>
        <v>0</v>
      </c>
      <c r="B396" s="64">
        <f t="shared" si="123"/>
        <v>0</v>
      </c>
      <c r="C396" s="57">
        <f t="shared" si="136"/>
        <v>-1</v>
      </c>
      <c r="F396" s="59">
        <f>IF(C396&lt;C$6,0,VLOOKUP(C396,index!$A:$M,4,0))</f>
        <v>0</v>
      </c>
      <c r="G396" s="57" t="str">
        <f t="shared" si="126"/>
        <v/>
      </c>
      <c r="H396" s="58" t="str">
        <f>IF(G396="I",$K396,IF(G396="II",$K396-SUM(H$8:H395),IF(G396="III",$K396-SUM(H$8:H395),IF(G396="IV",$K396-SUM(H$8:H395),IF(G396="V",1-SUM(H$8:H395)," ")))))</f>
        <v xml:space="preserve"> </v>
      </c>
      <c r="I396" s="66" t="str">
        <f t="shared" si="127"/>
        <v/>
      </c>
      <c r="L396" s="62" t="str">
        <f t="shared" si="124"/>
        <v xml:space="preserve"> </v>
      </c>
      <c r="P396" s="58" t="str">
        <f>IF(O396="Plus",$K396,IF(O396="Basis",$K396-SUM(P$8:P395),IF(O396="Breedte",$K396-SUM(P$8:P395),IF(O395="Breedte",1-SUM(P$8:P395)," "))))</f>
        <v xml:space="preserve"> </v>
      </c>
      <c r="Q396" s="56" t="str">
        <f t="shared" si="122"/>
        <v/>
      </c>
      <c r="R396" s="196">
        <f t="shared" si="128"/>
        <v>0</v>
      </c>
      <c r="S396" s="1">
        <f t="shared" si="137"/>
        <v>-1</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-1</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4">
        <f t="shared" si="125"/>
        <v>0</v>
      </c>
      <c r="B397" s="64">
        <f t="shared" si="123"/>
        <v>0</v>
      </c>
      <c r="C397" s="57">
        <f t="shared" si="136"/>
        <v>-1</v>
      </c>
      <c r="F397" s="59">
        <f>IF(C397&lt;C$6,0,VLOOKUP(C397,index!$A:$M,4,0))</f>
        <v>0</v>
      </c>
      <c r="G397" s="57" t="str">
        <f t="shared" si="126"/>
        <v/>
      </c>
      <c r="H397" s="58" t="str">
        <f>IF(G397="I",$K397,IF(G397="II",$K397-SUM(H$8:H396),IF(G397="III",$K397-SUM(H$8:H396),IF(G397="IV",$K397-SUM(H$8:H396),IF(G397="V",1-SUM(H$8:H396)," ")))))</f>
        <v xml:space="preserve"> </v>
      </c>
      <c r="I397" s="66" t="str">
        <f t="shared" si="127"/>
        <v/>
      </c>
      <c r="L397" s="62" t="str">
        <f t="shared" si="124"/>
        <v xml:space="preserve"> </v>
      </c>
      <c r="P397" s="58" t="str">
        <f>IF(O397="Plus",$K397,IF(O397="Basis",$K397-SUM(P$8:P396),IF(O397="Breedte",$K397-SUM(P$8:P396),IF(O396="Breedte",1-SUM(P$8:P396)," "))))</f>
        <v xml:space="preserve"> </v>
      </c>
      <c r="Q397" s="56" t="str">
        <f t="shared" si="122"/>
        <v/>
      </c>
      <c r="R397" s="196">
        <f t="shared" si="128"/>
        <v>0</v>
      </c>
      <c r="S397" s="1">
        <f t="shared" si="137"/>
        <v>-1</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-1</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4">
        <f t="shared" si="125"/>
        <v>0</v>
      </c>
      <c r="B398" s="64">
        <f t="shared" si="123"/>
        <v>0</v>
      </c>
      <c r="C398" s="57">
        <f t="shared" si="136"/>
        <v>-1</v>
      </c>
      <c r="F398" s="59">
        <f>IF(C398&lt;C$6,0,VLOOKUP(C398,index!$A:$M,4,0))</f>
        <v>0</v>
      </c>
      <c r="G398" s="57" t="str">
        <f t="shared" si="126"/>
        <v/>
      </c>
      <c r="H398" s="58" t="str">
        <f>IF(G398="I",$K398,IF(G398="II",$K398-SUM(H$8:H397),IF(G398="III",$K398-SUM(H$8:H397),IF(G398="IV",$K398-SUM(H$8:H397),IF(G398="V",1-SUM(H$8:H397)," ")))))</f>
        <v xml:space="preserve"> </v>
      </c>
      <c r="I398" s="66" t="str">
        <f t="shared" si="127"/>
        <v/>
      </c>
      <c r="L398" s="62" t="str">
        <f t="shared" si="124"/>
        <v xml:space="preserve"> </v>
      </c>
      <c r="P398" s="58" t="str">
        <f>IF(O398="Plus",$K398,IF(O398="Basis",$K398-SUM(P$8:P397),IF(O398="Breedte",$K398-SUM(P$8:P397),IF(O397="Breedte",1-SUM(P$8:P397)," "))))</f>
        <v xml:space="preserve"> </v>
      </c>
      <c r="Q398" s="56" t="str">
        <f t="shared" si="122"/>
        <v/>
      </c>
      <c r="R398" s="196">
        <f t="shared" si="128"/>
        <v>0</v>
      </c>
      <c r="S398" s="1">
        <f t="shared" si="137"/>
        <v>-1</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-1</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4">
        <f t="shared" si="125"/>
        <v>0</v>
      </c>
      <c r="B399" s="64">
        <f t="shared" si="123"/>
        <v>0</v>
      </c>
      <c r="C399" s="57">
        <f t="shared" si="136"/>
        <v>-1</v>
      </c>
      <c r="F399" s="59">
        <f>IF(C399&lt;C$6,0,VLOOKUP(C399,index!$A:$M,4,0))</f>
        <v>0</v>
      </c>
      <c r="G399" s="57" t="str">
        <f t="shared" si="126"/>
        <v/>
      </c>
      <c r="H399" s="58" t="str">
        <f>IF(G399="I",$K399,IF(G399="II",$K399-SUM(H$8:H398),IF(G399="III",$K399-SUM(H$8:H398),IF(G399="IV",$K399-SUM(H$8:H398),IF(G399="V",1-SUM(H$8:H398)," ")))))</f>
        <v xml:space="preserve"> </v>
      </c>
      <c r="I399" s="66" t="str">
        <f t="shared" si="127"/>
        <v/>
      </c>
      <c r="L399" s="62" t="str">
        <f t="shared" si="124"/>
        <v xml:space="preserve"> </v>
      </c>
      <c r="P399" s="58" t="str">
        <f>IF(O399="Plus",$K399,IF(O399="Basis",$K399-SUM(P$8:P398),IF(O399="Breedte",$K399-SUM(P$8:P398),IF(O398="Breedte",1-SUM(P$8:P398)," "))))</f>
        <v xml:space="preserve"> </v>
      </c>
      <c r="Q399" s="56" t="str">
        <f t="shared" si="122"/>
        <v/>
      </c>
      <c r="R399" s="196">
        <f t="shared" si="128"/>
        <v>0</v>
      </c>
      <c r="S399" s="1">
        <f t="shared" si="137"/>
        <v>-1</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-1</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4">
        <f t="shared" si="125"/>
        <v>0</v>
      </c>
      <c r="B400" s="64">
        <f t="shared" si="123"/>
        <v>0</v>
      </c>
      <c r="C400" s="57">
        <f t="shared" si="136"/>
        <v>-1</v>
      </c>
      <c r="F400" s="59">
        <f>IF(C400&lt;C$6,0,VLOOKUP(C400,index!$A:$M,4,0))</f>
        <v>0</v>
      </c>
      <c r="G400" s="57" t="str">
        <f t="shared" si="126"/>
        <v/>
      </c>
      <c r="H400" s="58" t="str">
        <f>IF(G400="I",$K400,IF(G400="II",$K400-SUM(H$8:H399),IF(G400="III",$K400-SUM(H$8:H399),IF(G400="IV",$K400-SUM(H$8:H399),IF(G400="V",1-SUM(H$8:H399)," ")))))</f>
        <v xml:space="preserve"> </v>
      </c>
      <c r="I400" s="66" t="str">
        <f t="shared" si="127"/>
        <v/>
      </c>
      <c r="L400" s="62" t="str">
        <f t="shared" si="124"/>
        <v xml:space="preserve"> </v>
      </c>
      <c r="P400" s="58" t="str">
        <f>IF(O400="Plus",$K400,IF(O400="Basis",$K400-SUM(P$8:P399),IF(O400="Breedte",$K400-SUM(P$8:P399),IF(O399="Breedte",1-SUM(P$8:P399)," "))))</f>
        <v xml:space="preserve"> </v>
      </c>
      <c r="Q400" s="56" t="str">
        <f t="shared" si="122"/>
        <v/>
      </c>
      <c r="R400" s="196">
        <f t="shared" si="128"/>
        <v>0</v>
      </c>
      <c r="S400" s="1">
        <f t="shared" si="137"/>
        <v>-1</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-1</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4">
        <f t="shared" si="125"/>
        <v>0</v>
      </c>
      <c r="B401" s="64">
        <f t="shared" si="123"/>
        <v>0</v>
      </c>
      <c r="C401" s="57">
        <f t="shared" si="136"/>
        <v>-1</v>
      </c>
      <c r="F401" s="59">
        <f>IF(C401&lt;C$6,0,VLOOKUP(C401,index!$A:$M,4,0))</f>
        <v>0</v>
      </c>
      <c r="G401" s="57" t="str">
        <f t="shared" si="126"/>
        <v/>
      </c>
      <c r="H401" s="58" t="str">
        <f>IF(G401="I",$K401,IF(G401="II",$K401-SUM(H$8:H400),IF(G401="III",$K401-SUM(H$8:H400),IF(G401="IV",$K401-SUM(H$8:H400),IF(G401="V",1-SUM(H$8:H400)," ")))))</f>
        <v xml:space="preserve"> </v>
      </c>
      <c r="I401" s="66" t="str">
        <f t="shared" si="127"/>
        <v/>
      </c>
      <c r="L401" s="62" t="str">
        <f t="shared" si="124"/>
        <v xml:space="preserve"> </v>
      </c>
      <c r="P401" s="58" t="str">
        <f>IF(O401="Plus",$K401,IF(O401="Basis",$K401-SUM(P$8:P400),IF(O401="Breedte",$K401-SUM(P$8:P400),IF(O400="Breedte",1-SUM(P$8:P400)," "))))</f>
        <v xml:space="preserve"> </v>
      </c>
      <c r="Q401" s="56" t="str">
        <f t="shared" ref="Q401:Q464" si="139">IF(L400="plus",CONCATENATE(E401,", "),IF(L400="basis",IF(E401=0,"",CONCATENATE(E401,", ")),CONCATENATE(Q400,IF(E401=0,"",CONCATENATE(E401,", ")))))</f>
        <v/>
      </c>
      <c r="R401" s="196">
        <f t="shared" si="128"/>
        <v>0</v>
      </c>
      <c r="S401" s="1">
        <f t="shared" si="137"/>
        <v>-1</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-1</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4">
        <f t="shared" si="125"/>
        <v>0</v>
      </c>
      <c r="B402" s="64">
        <f t="shared" si="123"/>
        <v>0</v>
      </c>
      <c r="C402" s="57">
        <f t="shared" si="136"/>
        <v>-1</v>
      </c>
      <c r="F402" s="59">
        <f>IF(C402&lt;C$6,0,VLOOKUP(C402,index!$A:$M,4,0))</f>
        <v>0</v>
      </c>
      <c r="G402" s="57" t="str">
        <f t="shared" si="126"/>
        <v/>
      </c>
      <c r="H402" s="58" t="str">
        <f>IF(G402="I",$K402,IF(G402="II",$K402-SUM(H$8:H401),IF(G402="III",$K402-SUM(H$8:H401),IF(G402="IV",$K402-SUM(H$8:H401),IF(G402="V",1-SUM(H$8:H401)," ")))))</f>
        <v xml:space="preserve"> </v>
      </c>
      <c r="I402" s="66" t="str">
        <f t="shared" si="127"/>
        <v/>
      </c>
      <c r="L402" s="62" t="str">
        <f t="shared" si="124"/>
        <v xml:space="preserve"> </v>
      </c>
      <c r="P402" s="58" t="str">
        <f>IF(O402="Plus",$K402,IF(O402="Basis",$K402-SUM(P$8:P401),IF(O402="Breedte",$K402-SUM(P$8:P401),IF(O401="Breedte",1-SUM(P$8:P401)," "))))</f>
        <v xml:space="preserve"> </v>
      </c>
      <c r="Q402" s="56" t="str">
        <f t="shared" si="139"/>
        <v/>
      </c>
      <c r="R402" s="196">
        <f t="shared" si="128"/>
        <v>0</v>
      </c>
      <c r="S402" s="1">
        <f t="shared" si="137"/>
        <v>-1</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-1</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4">
        <f t="shared" si="125"/>
        <v>0</v>
      </c>
      <c r="B403" s="64">
        <f t="shared" si="123"/>
        <v>0</v>
      </c>
      <c r="C403" s="57">
        <f t="shared" si="136"/>
        <v>-1</v>
      </c>
      <c r="F403" s="59">
        <f>IF(C403&lt;C$6,0,VLOOKUP(C403,index!$A:$M,4,0))</f>
        <v>0</v>
      </c>
      <c r="G403" s="57" t="str">
        <f t="shared" si="126"/>
        <v/>
      </c>
      <c r="H403" s="58" t="str">
        <f>IF(G403="I",$K403,IF(G403="II",$K403-SUM(H$8:H402),IF(G403="III",$K403-SUM(H$8:H402),IF(G403="IV",$K403-SUM(H$8:H402),IF(G403="V",1-SUM(H$8:H402)," ")))))</f>
        <v xml:space="preserve"> </v>
      </c>
      <c r="I403" s="66" t="str">
        <f t="shared" si="127"/>
        <v/>
      </c>
      <c r="L403" s="62" t="str">
        <f t="shared" si="124"/>
        <v xml:space="preserve"> </v>
      </c>
      <c r="P403" s="58" t="str">
        <f>IF(O403="Plus",$K403,IF(O403="Basis",$K403-SUM(P$8:P402),IF(O403="Breedte",$K403-SUM(P$8:P402),IF(O402="Breedte",1-SUM(P$8:P402)," "))))</f>
        <v xml:space="preserve"> </v>
      </c>
      <c r="Q403" s="56" t="str">
        <f t="shared" si="139"/>
        <v/>
      </c>
      <c r="R403" s="196">
        <f t="shared" si="128"/>
        <v>0</v>
      </c>
      <c r="S403" s="1">
        <f t="shared" si="137"/>
        <v>-1</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-1</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4">
        <f t="shared" si="125"/>
        <v>0</v>
      </c>
      <c r="B404" s="64">
        <f t="shared" si="123"/>
        <v>0</v>
      </c>
      <c r="C404" s="57">
        <f t="shared" si="136"/>
        <v>-1</v>
      </c>
      <c r="F404" s="59">
        <f>IF(C404&lt;C$6,0,VLOOKUP(C404,index!$A:$M,4,0))</f>
        <v>0</v>
      </c>
      <c r="G404" s="57" t="str">
        <f t="shared" si="126"/>
        <v/>
      </c>
      <c r="H404" s="58" t="str">
        <f>IF(G404="I",$K404,IF(G404="II",$K404-SUM(H$8:H403),IF(G404="III",$K404-SUM(H$8:H403),IF(G404="IV",$K404-SUM(H$8:H403),IF(G404="V",1-SUM(H$8:H403)," ")))))</f>
        <v xml:space="preserve"> </v>
      </c>
      <c r="I404" s="66" t="str">
        <f t="shared" si="127"/>
        <v/>
      </c>
      <c r="L404" s="62" t="str">
        <f t="shared" si="124"/>
        <v xml:space="preserve"> </v>
      </c>
      <c r="P404" s="58" t="str">
        <f>IF(O404="Plus",$K404,IF(O404="Basis",$K404-SUM(P$8:P403),IF(O404="Breedte",$K404-SUM(P$8:P403),IF(O403="Breedte",1-SUM(P$8:P403)," "))))</f>
        <v xml:space="preserve"> </v>
      </c>
      <c r="Q404" s="56" t="str">
        <f t="shared" si="139"/>
        <v/>
      </c>
      <c r="R404" s="196">
        <f t="shared" si="128"/>
        <v>0</v>
      </c>
      <c r="S404" s="1">
        <f t="shared" si="137"/>
        <v>-1</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-1</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4">
        <f t="shared" si="125"/>
        <v>0</v>
      </c>
      <c r="B405" s="64">
        <f t="shared" si="123"/>
        <v>0</v>
      </c>
      <c r="C405" s="57">
        <f t="shared" si="136"/>
        <v>-1</v>
      </c>
      <c r="F405" s="59">
        <f>IF(C405&lt;C$6,0,VLOOKUP(C405,index!$A:$M,4,0))</f>
        <v>0</v>
      </c>
      <c r="G405" s="57" t="str">
        <f t="shared" si="126"/>
        <v/>
      </c>
      <c r="H405" s="58" t="str">
        <f>IF(G405="I",$K405,IF(G405="II",$K405-SUM(H$8:H404),IF(G405="III",$K405-SUM(H$8:H404),IF(G405="IV",$K405-SUM(H$8:H404),IF(G405="V",1-SUM(H$8:H404)," ")))))</f>
        <v xml:space="preserve"> </v>
      </c>
      <c r="I405" s="66" t="str">
        <f t="shared" si="127"/>
        <v/>
      </c>
      <c r="L405" s="62" t="str">
        <f t="shared" si="124"/>
        <v xml:space="preserve"> </v>
      </c>
      <c r="P405" s="58" t="str">
        <f>IF(O405="Plus",$K405,IF(O405="Basis",$K405-SUM(P$8:P404),IF(O405="Breedte",$K405-SUM(P$8:P404),IF(O404="Breedte",1-SUM(P$8:P404)," "))))</f>
        <v xml:space="preserve"> </v>
      </c>
      <c r="Q405" s="56" t="str">
        <f t="shared" si="139"/>
        <v/>
      </c>
      <c r="R405" s="196">
        <f t="shared" si="128"/>
        <v>0</v>
      </c>
      <c r="S405" s="1">
        <f t="shared" si="137"/>
        <v>-1</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-1</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4">
        <f t="shared" si="125"/>
        <v>0</v>
      </c>
      <c r="B406" s="64">
        <f t="shared" si="123"/>
        <v>0</v>
      </c>
      <c r="C406" s="57">
        <f t="shared" si="136"/>
        <v>-1</v>
      </c>
      <c r="F406" s="59">
        <f>IF(C406&lt;C$6,0,VLOOKUP(C406,index!$A:$M,4,0))</f>
        <v>0</v>
      </c>
      <c r="G406" s="57" t="str">
        <f t="shared" si="126"/>
        <v/>
      </c>
      <c r="H406" s="58" t="str">
        <f>IF(G406="I",$K406,IF(G406="II",$K406-SUM(H$8:H405),IF(G406="III",$K406-SUM(H$8:H405),IF(G406="IV",$K406-SUM(H$8:H405),IF(G406="V",1-SUM(H$8:H405)," ")))))</f>
        <v xml:space="preserve"> </v>
      </c>
      <c r="I406" s="66" t="str">
        <f t="shared" si="127"/>
        <v/>
      </c>
      <c r="L406" s="62" t="str">
        <f t="shared" si="124"/>
        <v xml:space="preserve"> </v>
      </c>
      <c r="P406" s="58" t="str">
        <f>IF(O406="Plus",$K406,IF(O406="Basis",$K406-SUM(P$8:P405),IF(O406="Breedte",$K406-SUM(P$8:P405),IF(O405="Breedte",1-SUM(P$8:P405)," "))))</f>
        <v xml:space="preserve"> </v>
      </c>
      <c r="Q406" s="56" t="str">
        <f t="shared" si="139"/>
        <v/>
      </c>
      <c r="R406" s="196">
        <f t="shared" si="128"/>
        <v>0</v>
      </c>
      <c r="S406" s="1">
        <f t="shared" si="137"/>
        <v>-1</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-1</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4">
        <f t="shared" si="125"/>
        <v>0</v>
      </c>
      <c r="B407" s="64">
        <f t="shared" si="123"/>
        <v>0</v>
      </c>
      <c r="C407" s="57">
        <f t="shared" si="136"/>
        <v>-1</v>
      </c>
      <c r="F407" s="59">
        <f>IF(C407&lt;C$6,0,VLOOKUP(C407,index!$A:$M,4,0))</f>
        <v>0</v>
      </c>
      <c r="G407" s="57" t="str">
        <f t="shared" si="126"/>
        <v/>
      </c>
      <c r="H407" s="58" t="str">
        <f>IF(G407="I",$K407,IF(G407="II",$K407-SUM(H$8:H406),IF(G407="III",$K407-SUM(H$8:H406),IF(G407="IV",$K407-SUM(H$8:H406),IF(G407="V",1-SUM(H$8:H406)," ")))))</f>
        <v xml:space="preserve"> </v>
      </c>
      <c r="I407" s="66" t="str">
        <f t="shared" si="127"/>
        <v/>
      </c>
      <c r="L407" s="62" t="str">
        <f t="shared" si="124"/>
        <v xml:space="preserve"> </v>
      </c>
      <c r="P407" s="58" t="str">
        <f>IF(O407="Plus",$K407,IF(O407="Basis",$K407-SUM(P$8:P406),IF(O407="Breedte",$K407-SUM(P$8:P406),IF(O406="Breedte",1-SUM(P$8:P406)," "))))</f>
        <v xml:space="preserve"> </v>
      </c>
      <c r="Q407" s="56" t="str">
        <f t="shared" si="139"/>
        <v/>
      </c>
      <c r="R407" s="196">
        <f t="shared" si="128"/>
        <v>0</v>
      </c>
      <c r="S407" s="1">
        <f t="shared" si="137"/>
        <v>-1</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-1</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4">
        <f t="shared" si="125"/>
        <v>0</v>
      </c>
      <c r="B408" s="64">
        <f t="shared" si="123"/>
        <v>0</v>
      </c>
      <c r="C408" s="57">
        <f t="shared" si="136"/>
        <v>-1</v>
      </c>
      <c r="F408" s="59">
        <f>IF(C408&lt;C$6,0,VLOOKUP(C408,index!$A:$M,4,0))</f>
        <v>0</v>
      </c>
      <c r="G408" s="57" t="str">
        <f t="shared" si="126"/>
        <v/>
      </c>
      <c r="H408" s="58" t="str">
        <f>IF(G408="I",$K408,IF(G408="II",$K408-SUM(H$8:H407),IF(G408="III",$K408-SUM(H$8:H407),IF(G408="IV",$K408-SUM(H$8:H407),IF(G408="V",1-SUM(H$8:H407)," ")))))</f>
        <v xml:space="preserve"> </v>
      </c>
      <c r="I408" s="66" t="str">
        <f t="shared" si="127"/>
        <v/>
      </c>
      <c r="L408" s="62" t="str">
        <f t="shared" si="124"/>
        <v xml:space="preserve"> </v>
      </c>
      <c r="P408" s="58" t="str">
        <f>IF(O408="Plus",$K408,IF(O408="Basis",$K408-SUM(P$8:P407),IF(O408="Breedte",$K408-SUM(P$8:P407),IF(O407="Breedte",1-SUM(P$8:P407)," "))))</f>
        <v xml:space="preserve"> </v>
      </c>
      <c r="Q408" s="56" t="str">
        <f t="shared" si="139"/>
        <v/>
      </c>
      <c r="R408" s="196">
        <f t="shared" si="128"/>
        <v>0</v>
      </c>
      <c r="S408" s="1">
        <f t="shared" si="137"/>
        <v>-1</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-1</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4">
        <f t="shared" si="125"/>
        <v>0</v>
      </c>
      <c r="B409" s="64">
        <f t="shared" si="123"/>
        <v>0</v>
      </c>
      <c r="C409" s="57">
        <f t="shared" si="136"/>
        <v>-1</v>
      </c>
      <c r="F409" s="59">
        <f>IF(C409&lt;C$6,0,VLOOKUP(C409,index!$A:$M,4,0))</f>
        <v>0</v>
      </c>
      <c r="G409" s="57" t="str">
        <f t="shared" si="126"/>
        <v/>
      </c>
      <c r="H409" s="58" t="str">
        <f>IF(G409="I",$K409,IF(G409="II",$K409-SUM(H$8:H408),IF(G409="III",$K409-SUM(H$8:H408),IF(G409="IV",$K409-SUM(H$8:H408),IF(G409="V",1-SUM(H$8:H408)," ")))))</f>
        <v xml:space="preserve"> </v>
      </c>
      <c r="I409" s="66" t="str">
        <f t="shared" si="127"/>
        <v/>
      </c>
      <c r="L409" s="62" t="str">
        <f t="shared" si="124"/>
        <v xml:space="preserve"> </v>
      </c>
      <c r="P409" s="58" t="str">
        <f>IF(O409="Plus",$K409,IF(O409="Basis",$K409-SUM(P$8:P408),IF(O409="Breedte",$K409-SUM(P$8:P408),IF(O408="Breedte",1-SUM(P$8:P408)," "))))</f>
        <v xml:space="preserve"> </v>
      </c>
      <c r="Q409" s="56" t="str">
        <f t="shared" si="139"/>
        <v/>
      </c>
      <c r="R409" s="196">
        <f t="shared" si="128"/>
        <v>0</v>
      </c>
      <c r="S409" s="1">
        <f t="shared" si="137"/>
        <v>-1</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-1</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4">
        <f t="shared" si="125"/>
        <v>0</v>
      </c>
      <c r="B410" s="64">
        <f t="shared" si="123"/>
        <v>0</v>
      </c>
      <c r="C410" s="57">
        <f t="shared" si="136"/>
        <v>-1</v>
      </c>
      <c r="F410" s="59">
        <f>IF(C410&lt;C$6,0,VLOOKUP(C410,index!$A:$M,4,0))</f>
        <v>0</v>
      </c>
      <c r="G410" s="57" t="str">
        <f t="shared" si="126"/>
        <v/>
      </c>
      <c r="H410" s="58" t="str">
        <f>IF(G410="I",$K410,IF(G410="II",$K410-SUM(H$8:H409),IF(G410="III",$K410-SUM(H$8:H409),IF(G410="IV",$K410-SUM(H$8:H409),IF(G410="V",1-SUM(H$8:H409)," ")))))</f>
        <v xml:space="preserve"> </v>
      </c>
      <c r="I410" s="66" t="str">
        <f t="shared" si="127"/>
        <v/>
      </c>
      <c r="L410" s="62" t="str">
        <f t="shared" si="124"/>
        <v xml:space="preserve"> </v>
      </c>
      <c r="P410" s="58" t="str">
        <f>IF(O410="Plus",$K410,IF(O410="Basis",$K410-SUM(P$8:P409),IF(O410="Breedte",$K410-SUM(P$8:P409),IF(O409="Breedte",1-SUM(P$8:P409)," "))))</f>
        <v xml:space="preserve"> </v>
      </c>
      <c r="Q410" s="56" t="str">
        <f t="shared" si="139"/>
        <v/>
      </c>
      <c r="R410" s="196">
        <f t="shared" si="128"/>
        <v>0</v>
      </c>
      <c r="S410" s="1">
        <f t="shared" si="137"/>
        <v>-1</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-1</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4">
        <f t="shared" si="125"/>
        <v>0</v>
      </c>
      <c r="B411" s="64">
        <f t="shared" si="123"/>
        <v>0</v>
      </c>
      <c r="C411" s="57">
        <f t="shared" si="136"/>
        <v>-1</v>
      </c>
      <c r="F411" s="59">
        <f>IF(C411&lt;C$6,0,VLOOKUP(C411,index!$A:$M,4,0))</f>
        <v>0</v>
      </c>
      <c r="G411" s="57" t="str">
        <f t="shared" si="126"/>
        <v/>
      </c>
      <c r="H411" s="58" t="str">
        <f>IF(G411="I",$K411,IF(G411="II",$K411-SUM(H$8:H410),IF(G411="III",$K411-SUM(H$8:H410),IF(G411="IV",$K411-SUM(H$8:H410),IF(G411="V",1-SUM(H$8:H410)," ")))))</f>
        <v xml:space="preserve"> </v>
      </c>
      <c r="I411" s="66" t="str">
        <f t="shared" si="127"/>
        <v/>
      </c>
      <c r="L411" s="62" t="str">
        <f t="shared" si="124"/>
        <v xml:space="preserve"> </v>
      </c>
      <c r="P411" s="58" t="str">
        <f>IF(O411="Plus",$K411,IF(O411="Basis",$K411-SUM(P$8:P410),IF(O411="Breedte",$K411-SUM(P$8:P410),IF(O410="Breedte",1-SUM(P$8:P410)," "))))</f>
        <v xml:space="preserve"> </v>
      </c>
      <c r="Q411" s="56" t="str">
        <f t="shared" si="139"/>
        <v/>
      </c>
      <c r="R411" s="196">
        <f t="shared" si="128"/>
        <v>0</v>
      </c>
      <c r="S411" s="1">
        <f t="shared" si="137"/>
        <v>-1</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-1</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4">
        <f t="shared" si="125"/>
        <v>0</v>
      </c>
      <c r="B412" s="64">
        <f t="shared" si="123"/>
        <v>0</v>
      </c>
      <c r="C412" s="57">
        <f t="shared" si="136"/>
        <v>-1</v>
      </c>
      <c r="F412" s="59">
        <f>IF(C412&lt;C$6,0,VLOOKUP(C412,index!$A:$M,4,0))</f>
        <v>0</v>
      </c>
      <c r="G412" s="57" t="str">
        <f t="shared" si="126"/>
        <v/>
      </c>
      <c r="H412" s="58" t="str">
        <f>IF(G412="I",$K412,IF(G412="II",$K412-SUM(H$8:H411),IF(G412="III",$K412-SUM(H$8:H411),IF(G412="IV",$K412-SUM(H$8:H411),IF(G412="V",1-SUM(H$8:H411)," ")))))</f>
        <v xml:space="preserve"> </v>
      </c>
      <c r="I412" s="66" t="str">
        <f t="shared" si="127"/>
        <v/>
      </c>
      <c r="L412" s="62" t="str">
        <f t="shared" si="124"/>
        <v xml:space="preserve"> </v>
      </c>
      <c r="P412" s="58" t="str">
        <f>IF(O412="Plus",$K412,IF(O412="Basis",$K412-SUM(P$8:P411),IF(O412="Breedte",$K412-SUM(P$8:P411),IF(O411="Breedte",1-SUM(P$8:P411)," "))))</f>
        <v xml:space="preserve"> </v>
      </c>
      <c r="Q412" s="56" t="str">
        <f t="shared" si="139"/>
        <v/>
      </c>
      <c r="R412" s="196">
        <f t="shared" si="128"/>
        <v>0</v>
      </c>
      <c r="S412" s="1">
        <f t="shared" si="137"/>
        <v>-1</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-1</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4">
        <f t="shared" si="125"/>
        <v>0</v>
      </c>
      <c r="B413" s="64">
        <f t="shared" si="123"/>
        <v>0</v>
      </c>
      <c r="C413" s="57">
        <f t="shared" si="136"/>
        <v>-1</v>
      </c>
      <c r="F413" s="59">
        <f>IF(C413&lt;C$6,0,VLOOKUP(C413,index!$A:$M,4,0))</f>
        <v>0</v>
      </c>
      <c r="G413" s="57" t="str">
        <f t="shared" si="126"/>
        <v/>
      </c>
      <c r="H413" s="58" t="str">
        <f>IF(G413="I",$K413,IF(G413="II",$K413-SUM(H$8:H412),IF(G413="III",$K413-SUM(H$8:H412),IF(G413="IV",$K413-SUM(H$8:H412),IF(G413="V",1-SUM(H$8:H412)," ")))))</f>
        <v xml:space="preserve"> </v>
      </c>
      <c r="I413" s="66" t="str">
        <f t="shared" si="127"/>
        <v/>
      </c>
      <c r="L413" s="62" t="str">
        <f t="shared" si="124"/>
        <v xml:space="preserve"> </v>
      </c>
      <c r="P413" s="58" t="str">
        <f>IF(O413="Plus",$K413,IF(O413="Basis",$K413-SUM(P$8:P412),IF(O413="Breedte",$K413-SUM(P$8:P412),IF(O412="Breedte",1-SUM(P$8:P412)," "))))</f>
        <v xml:space="preserve"> </v>
      </c>
      <c r="Q413" s="56" t="str">
        <f t="shared" si="139"/>
        <v/>
      </c>
      <c r="R413" s="196">
        <f t="shared" si="128"/>
        <v>0</v>
      </c>
      <c r="S413" s="1">
        <f t="shared" si="137"/>
        <v>-1</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-1</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4">
        <f t="shared" si="125"/>
        <v>0</v>
      </c>
      <c r="B414" s="64">
        <f t="shared" si="123"/>
        <v>0</v>
      </c>
      <c r="C414" s="57">
        <f t="shared" si="136"/>
        <v>-1</v>
      </c>
      <c r="F414" s="59">
        <f>IF(C414&lt;C$6,0,VLOOKUP(C414,index!$A:$M,4,0))</f>
        <v>0</v>
      </c>
      <c r="G414" s="57" t="str">
        <f t="shared" si="126"/>
        <v/>
      </c>
      <c r="H414" s="58" t="str">
        <f>IF(G414="I",$K414,IF(G414="II",$K414-SUM(H$8:H413),IF(G414="III",$K414-SUM(H$8:H413),IF(G414="IV",$K414-SUM(H$8:H413),IF(G414="V",1-SUM(H$8:H413)," ")))))</f>
        <v xml:space="preserve"> </v>
      </c>
      <c r="I414" s="66" t="str">
        <f t="shared" si="127"/>
        <v/>
      </c>
      <c r="L414" s="62" t="str">
        <f t="shared" si="124"/>
        <v xml:space="preserve"> </v>
      </c>
      <c r="P414" s="58" t="str">
        <f>IF(O414="Plus",$K414,IF(O414="Basis",$K414-SUM(P$8:P413),IF(O414="Breedte",$K414-SUM(P$8:P413),IF(O413="Breedte",1-SUM(P$8:P413)," "))))</f>
        <v xml:space="preserve"> </v>
      </c>
      <c r="Q414" s="56" t="str">
        <f t="shared" si="139"/>
        <v/>
      </c>
      <c r="R414" s="196">
        <f t="shared" si="128"/>
        <v>0</v>
      </c>
      <c r="S414" s="1">
        <f t="shared" si="137"/>
        <v>-1</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-1</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4">
        <f t="shared" si="125"/>
        <v>0</v>
      </c>
      <c r="B415" s="64">
        <f t="shared" si="123"/>
        <v>0</v>
      </c>
      <c r="C415" s="57">
        <f t="shared" si="136"/>
        <v>-1</v>
      </c>
      <c r="F415" s="59">
        <f>IF(C415&lt;C$6,0,VLOOKUP(C415,index!$A:$M,4,0))</f>
        <v>0</v>
      </c>
      <c r="G415" s="57" t="str">
        <f t="shared" si="126"/>
        <v/>
      </c>
      <c r="H415" s="58" t="str">
        <f>IF(G415="I",$K415,IF(G415="II",$K415-SUM(H$8:H414),IF(G415="III",$K415-SUM(H$8:H414),IF(G415="IV",$K415-SUM(H$8:H414),IF(G415="V",1-SUM(H$8:H414)," ")))))</f>
        <v xml:space="preserve"> </v>
      </c>
      <c r="I415" s="66" t="str">
        <f t="shared" si="127"/>
        <v/>
      </c>
      <c r="L415" s="62" t="str">
        <f t="shared" si="124"/>
        <v xml:space="preserve"> </v>
      </c>
      <c r="P415" s="58" t="str">
        <f>IF(O415="Plus",$K415,IF(O415="Basis",$K415-SUM(P$8:P414),IF(O415="Breedte",$K415-SUM(P$8:P414),IF(O414="Breedte",1-SUM(P$8:P414)," "))))</f>
        <v xml:space="preserve"> </v>
      </c>
      <c r="Q415" s="56" t="str">
        <f t="shared" si="139"/>
        <v/>
      </c>
      <c r="R415" s="196">
        <f t="shared" si="128"/>
        <v>0</v>
      </c>
      <c r="S415" s="1">
        <f t="shared" si="137"/>
        <v>-1</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-1</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4">
        <f t="shared" si="125"/>
        <v>0</v>
      </c>
      <c r="B416" s="64">
        <f t="shared" si="123"/>
        <v>0</v>
      </c>
      <c r="C416" s="57">
        <f t="shared" si="136"/>
        <v>-1</v>
      </c>
      <c r="F416" s="59">
        <f>IF(C416&lt;C$6,0,VLOOKUP(C416,index!$A:$M,4,0))</f>
        <v>0</v>
      </c>
      <c r="G416" s="57" t="str">
        <f t="shared" si="126"/>
        <v/>
      </c>
      <c r="H416" s="58" t="str">
        <f>IF(G416="I",$K416,IF(G416="II",$K416-SUM(H$8:H415),IF(G416="III",$K416-SUM(H$8:H415),IF(G416="IV",$K416-SUM(H$8:H415),IF(G416="V",1-SUM(H$8:H415)," ")))))</f>
        <v xml:space="preserve"> </v>
      </c>
      <c r="I416" s="66" t="str">
        <f t="shared" si="127"/>
        <v/>
      </c>
      <c r="L416" s="62" t="str">
        <f t="shared" si="124"/>
        <v xml:space="preserve"> </v>
      </c>
      <c r="P416" s="58" t="str">
        <f>IF(O416="Plus",$K416,IF(O416="Basis",$K416-SUM(P$8:P415),IF(O416="Breedte",$K416-SUM(P$8:P415),IF(O415="Breedte",1-SUM(P$8:P415)," "))))</f>
        <v xml:space="preserve"> </v>
      </c>
      <c r="Q416" s="56" t="str">
        <f t="shared" si="139"/>
        <v/>
      </c>
      <c r="R416" s="196">
        <f t="shared" si="128"/>
        <v>0</v>
      </c>
      <c r="S416" s="1">
        <f t="shared" si="137"/>
        <v>-1</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-1</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4">
        <f t="shared" si="125"/>
        <v>0</v>
      </c>
      <c r="B417" s="64">
        <f t="shared" si="123"/>
        <v>0</v>
      </c>
      <c r="C417" s="57">
        <f t="shared" si="136"/>
        <v>-1</v>
      </c>
      <c r="F417" s="59">
        <f>IF(C417&lt;C$6,0,VLOOKUP(C417,index!$A:$M,4,0))</f>
        <v>0</v>
      </c>
      <c r="G417" s="57" t="str">
        <f t="shared" si="126"/>
        <v/>
      </c>
      <c r="H417" s="58" t="str">
        <f>IF(G417="I",$K417,IF(G417="II",$K417-SUM(H$8:H416),IF(G417="III",$K417-SUM(H$8:H416),IF(G417="IV",$K417-SUM(H$8:H416),IF(G417="V",1-SUM(H$8:H416)," ")))))</f>
        <v xml:space="preserve"> </v>
      </c>
      <c r="I417" s="66" t="str">
        <f t="shared" si="127"/>
        <v/>
      </c>
      <c r="L417" s="62" t="str">
        <f t="shared" si="124"/>
        <v xml:space="preserve"> </v>
      </c>
      <c r="P417" s="58" t="str">
        <f>IF(O417="Plus",$K417,IF(O417="Basis",$K417-SUM(P$8:P416),IF(O417="Breedte",$K417-SUM(P$8:P416),IF(O416="Breedte",1-SUM(P$8:P416)," "))))</f>
        <v xml:space="preserve"> </v>
      </c>
      <c r="Q417" s="56" t="str">
        <f t="shared" si="139"/>
        <v/>
      </c>
      <c r="R417" s="196">
        <f t="shared" si="128"/>
        <v>0</v>
      </c>
      <c r="S417" s="1">
        <f t="shared" si="137"/>
        <v>-1</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-1</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4">
        <f t="shared" si="125"/>
        <v>0</v>
      </c>
      <c r="B418" s="64">
        <f t="shared" si="123"/>
        <v>0</v>
      </c>
      <c r="C418" s="57">
        <f t="shared" si="136"/>
        <v>-1</v>
      </c>
      <c r="F418" s="59">
        <f>IF(C418&lt;C$6,0,VLOOKUP(C418,index!$A:$M,4,0))</f>
        <v>0</v>
      </c>
      <c r="G418" s="57" t="str">
        <f t="shared" si="126"/>
        <v/>
      </c>
      <c r="H418" s="58" t="str">
        <f>IF(G418="I",$K418,IF(G418="II",$K418-SUM(H$8:H417),IF(G418="III",$K418-SUM(H$8:H417),IF(G418="IV",$K418-SUM(H$8:H417),IF(G418="V",1-SUM(H$8:H417)," ")))))</f>
        <v xml:space="preserve"> </v>
      </c>
      <c r="I418" s="66" t="str">
        <f t="shared" si="127"/>
        <v/>
      </c>
      <c r="L418" s="62" t="str">
        <f t="shared" si="124"/>
        <v xml:space="preserve"> </v>
      </c>
      <c r="P418" s="58" t="str">
        <f>IF(O418="Plus",$K418,IF(O418="Basis",$K418-SUM(P$8:P417),IF(O418="Breedte",$K418-SUM(P$8:P417),IF(O417="Breedte",1-SUM(P$8:P417)," "))))</f>
        <v xml:space="preserve"> </v>
      </c>
      <c r="Q418" s="56" t="str">
        <f t="shared" si="139"/>
        <v/>
      </c>
      <c r="R418" s="196">
        <f t="shared" si="128"/>
        <v>0</v>
      </c>
      <c r="S418" s="1">
        <f t="shared" si="137"/>
        <v>-1</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-1</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4">
        <f t="shared" si="125"/>
        <v>0</v>
      </c>
      <c r="B419" s="64">
        <f t="shared" si="123"/>
        <v>0</v>
      </c>
      <c r="C419" s="57">
        <f t="shared" si="136"/>
        <v>-1</v>
      </c>
      <c r="F419" s="59">
        <f>IF(C419&lt;C$6,0,VLOOKUP(C419,index!$A:$M,4,0))</f>
        <v>0</v>
      </c>
      <c r="G419" s="57" t="str">
        <f t="shared" si="126"/>
        <v/>
      </c>
      <c r="H419" s="58" t="str">
        <f>IF(G419="I",$K419,IF(G419="II",$K419-SUM(H$8:H418),IF(G419="III",$K419-SUM(H$8:H418),IF(G419="IV",$K419-SUM(H$8:H418),IF(G419="V",1-SUM(H$8:H418)," ")))))</f>
        <v xml:space="preserve"> </v>
      </c>
      <c r="I419" s="66" t="str">
        <f t="shared" si="127"/>
        <v/>
      </c>
      <c r="L419" s="62" t="str">
        <f t="shared" si="124"/>
        <v xml:space="preserve"> </v>
      </c>
      <c r="P419" s="58" t="str">
        <f>IF(O419="Plus",$K419,IF(O419="Basis",$K419-SUM(P$8:P418),IF(O419="Breedte",$K419-SUM(P$8:P418),IF(O418="Breedte",1-SUM(P$8:P418)," "))))</f>
        <v xml:space="preserve"> </v>
      </c>
      <c r="Q419" s="56" t="str">
        <f t="shared" si="139"/>
        <v/>
      </c>
      <c r="R419" s="196">
        <f t="shared" si="128"/>
        <v>0</v>
      </c>
      <c r="S419" s="1">
        <f t="shared" si="137"/>
        <v>-1</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-1</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4">
        <f t="shared" si="125"/>
        <v>0</v>
      </c>
      <c r="B420" s="64">
        <f t="shared" si="123"/>
        <v>0</v>
      </c>
      <c r="C420" s="57">
        <f t="shared" si="136"/>
        <v>-1</v>
      </c>
      <c r="F420" s="59">
        <f>IF(C420&lt;C$6,0,VLOOKUP(C420,index!$A:$M,4,0))</f>
        <v>0</v>
      </c>
      <c r="G420" s="57" t="str">
        <f t="shared" si="126"/>
        <v/>
      </c>
      <c r="H420" s="58" t="str">
        <f>IF(G420="I",$K420,IF(G420="II",$K420-SUM(H$8:H419),IF(G420="III",$K420-SUM(H$8:H419),IF(G420="IV",$K420-SUM(H$8:H419),IF(G420="V",1-SUM(H$8:H419)," ")))))</f>
        <v xml:space="preserve"> </v>
      </c>
      <c r="I420" s="66" t="str">
        <f t="shared" si="127"/>
        <v/>
      </c>
      <c r="L420" s="62" t="str">
        <f t="shared" si="124"/>
        <v xml:space="preserve"> </v>
      </c>
      <c r="P420" s="58" t="str">
        <f>IF(O420="Plus",$K420,IF(O420="Basis",$K420-SUM(P$8:P419),IF(O420="Breedte",$K420-SUM(P$8:P419),IF(O419="Breedte",1-SUM(P$8:P419)," "))))</f>
        <v xml:space="preserve"> </v>
      </c>
      <c r="Q420" s="56" t="str">
        <f t="shared" si="139"/>
        <v/>
      </c>
      <c r="R420" s="196">
        <f t="shared" si="128"/>
        <v>0</v>
      </c>
      <c r="S420" s="1">
        <f t="shared" si="137"/>
        <v>-1</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-1</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4">
        <f t="shared" si="125"/>
        <v>0</v>
      </c>
      <c r="B421" s="64">
        <f t="shared" si="123"/>
        <v>0</v>
      </c>
      <c r="C421" s="57">
        <f t="shared" si="136"/>
        <v>-1</v>
      </c>
      <c r="F421" s="59">
        <f>IF(C421&lt;C$6,0,VLOOKUP(C421,index!$A:$M,4,0))</f>
        <v>0</v>
      </c>
      <c r="G421" s="57" t="str">
        <f t="shared" si="126"/>
        <v/>
      </c>
      <c r="H421" s="58" t="str">
        <f>IF(G421="I",$K421,IF(G421="II",$K421-SUM(H$8:H420),IF(G421="III",$K421-SUM(H$8:H420),IF(G421="IV",$K421-SUM(H$8:H420),IF(G421="V",1-SUM(H$8:H420)," ")))))</f>
        <v xml:space="preserve"> </v>
      </c>
      <c r="I421" s="66" t="str">
        <f t="shared" si="127"/>
        <v/>
      </c>
      <c r="L421" s="62" t="str">
        <f t="shared" si="124"/>
        <v xml:space="preserve"> </v>
      </c>
      <c r="P421" s="58" t="str">
        <f>IF(O421="Plus",$K421,IF(O421="Basis",$K421-SUM(P$8:P420),IF(O421="Breedte",$K421-SUM(P$8:P420),IF(O420="Breedte",1-SUM(P$8:P420)," "))))</f>
        <v xml:space="preserve"> </v>
      </c>
      <c r="Q421" s="56" t="str">
        <f t="shared" si="139"/>
        <v/>
      </c>
      <c r="R421" s="196">
        <f t="shared" si="128"/>
        <v>0</v>
      </c>
      <c r="S421" s="1">
        <f t="shared" si="137"/>
        <v>-1</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-1</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4">
        <f t="shared" si="125"/>
        <v>0</v>
      </c>
      <c r="B422" s="64">
        <f t="shared" si="123"/>
        <v>0</v>
      </c>
      <c r="C422" s="57">
        <f t="shared" si="136"/>
        <v>-1</v>
      </c>
      <c r="F422" s="59">
        <f>IF(C422&lt;C$6,0,VLOOKUP(C422,index!$A:$M,4,0))</f>
        <v>0</v>
      </c>
      <c r="G422" s="57" t="str">
        <f t="shared" si="126"/>
        <v/>
      </c>
      <c r="H422" s="58" t="str">
        <f>IF(G422="I",$K422,IF(G422="II",$K422-SUM(H$8:H421),IF(G422="III",$K422-SUM(H$8:H421),IF(G422="IV",$K422-SUM(H$8:H421),IF(G422="V",1-SUM(H$8:H421)," ")))))</f>
        <v xml:space="preserve"> </v>
      </c>
      <c r="I422" s="66" t="str">
        <f t="shared" si="127"/>
        <v/>
      </c>
      <c r="L422" s="62" t="str">
        <f t="shared" si="124"/>
        <v xml:space="preserve"> </v>
      </c>
      <c r="P422" s="58" t="str">
        <f>IF(O422="Plus",$K422,IF(O422="Basis",$K422-SUM(P$8:P421),IF(O422="Breedte",$K422-SUM(P$8:P421),IF(O421="Breedte",1-SUM(P$8:P421)," "))))</f>
        <v xml:space="preserve"> </v>
      </c>
      <c r="Q422" s="56" t="str">
        <f t="shared" si="139"/>
        <v/>
      </c>
      <c r="R422" s="196">
        <f t="shared" si="128"/>
        <v>0</v>
      </c>
      <c r="S422" s="1">
        <f t="shared" si="137"/>
        <v>-1</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-1</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4">
        <f t="shared" si="125"/>
        <v>0</v>
      </c>
      <c r="B423" s="64">
        <f t="shared" si="123"/>
        <v>0</v>
      </c>
      <c r="C423" s="57">
        <f t="shared" si="136"/>
        <v>-1</v>
      </c>
      <c r="F423" s="59">
        <f>IF(C423&lt;C$6,0,VLOOKUP(C423,index!$A:$M,4,0))</f>
        <v>0</v>
      </c>
      <c r="G423" s="57" t="str">
        <f t="shared" si="126"/>
        <v/>
      </c>
      <c r="H423" s="58" t="str">
        <f>IF(G423="I",$K423,IF(G423="II",$K423-SUM(H$8:H422),IF(G423="III",$K423-SUM(H$8:H422),IF(G423="IV",$K423-SUM(H$8:H422),IF(G423="V",1-SUM(H$8:H422)," ")))))</f>
        <v xml:space="preserve"> </v>
      </c>
      <c r="I423" s="66" t="str">
        <f t="shared" si="127"/>
        <v/>
      </c>
      <c r="L423" s="62" t="str">
        <f t="shared" si="124"/>
        <v xml:space="preserve"> </v>
      </c>
      <c r="P423" s="58" t="str">
        <f>IF(O423="Plus",$K423,IF(O423="Basis",$K423-SUM(P$8:P422),IF(O423="Breedte",$K423-SUM(P$8:P422),IF(O422="Breedte",1-SUM(P$8:P422)," "))))</f>
        <v xml:space="preserve"> </v>
      </c>
      <c r="Q423" s="56" t="str">
        <f t="shared" si="139"/>
        <v/>
      </c>
      <c r="R423" s="196">
        <f t="shared" si="128"/>
        <v>0</v>
      </c>
      <c r="S423" s="1">
        <f t="shared" si="137"/>
        <v>-1</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-1</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4">
        <f t="shared" si="125"/>
        <v>0</v>
      </c>
      <c r="B424" s="64">
        <f t="shared" si="123"/>
        <v>0</v>
      </c>
      <c r="C424" s="57">
        <f t="shared" si="136"/>
        <v>-1</v>
      </c>
      <c r="F424" s="59">
        <f>IF(C424&lt;C$6,0,VLOOKUP(C424,index!$A:$M,4,0))</f>
        <v>0</v>
      </c>
      <c r="G424" s="57" t="str">
        <f t="shared" si="126"/>
        <v/>
      </c>
      <c r="H424" s="58" t="str">
        <f>IF(G424="I",$K424,IF(G424="II",$K424-SUM(H$8:H423),IF(G424="III",$K424-SUM(H$8:H423),IF(G424="IV",$K424-SUM(H$8:H423),IF(G424="V",1-SUM(H$8:H423)," ")))))</f>
        <v xml:space="preserve"> </v>
      </c>
      <c r="I424" s="66" t="str">
        <f t="shared" si="127"/>
        <v/>
      </c>
      <c r="L424" s="62" t="str">
        <f t="shared" si="124"/>
        <v xml:space="preserve"> </v>
      </c>
      <c r="P424" s="58" t="str">
        <f>IF(O424="Plus",$K424,IF(O424="Basis",$K424-SUM(P$8:P423),IF(O424="Breedte",$K424-SUM(P$8:P423),IF(O423="Breedte",1-SUM(P$8:P423)," "))))</f>
        <v xml:space="preserve"> </v>
      </c>
      <c r="Q424" s="56" t="str">
        <f t="shared" si="139"/>
        <v/>
      </c>
      <c r="R424" s="196">
        <f t="shared" si="128"/>
        <v>0</v>
      </c>
      <c r="S424" s="1">
        <f t="shared" si="137"/>
        <v>-1</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-1</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4">
        <f t="shared" si="125"/>
        <v>0</v>
      </c>
      <c r="B425" s="64">
        <f t="shared" si="123"/>
        <v>0</v>
      </c>
      <c r="C425" s="57">
        <f t="shared" si="136"/>
        <v>-1</v>
      </c>
      <c r="F425" s="59">
        <f>IF(C425&lt;C$6,0,VLOOKUP(C425,index!$A:$M,4,0))</f>
        <v>0</v>
      </c>
      <c r="G425" s="57" t="str">
        <f t="shared" si="126"/>
        <v/>
      </c>
      <c r="H425" s="58" t="str">
        <f>IF(G425="I",$K425,IF(G425="II",$K425-SUM(H$8:H424),IF(G425="III",$K425-SUM(H$8:H424),IF(G425="IV",$K425-SUM(H$8:H424),IF(G425="V",1-SUM(H$8:H424)," ")))))</f>
        <v xml:space="preserve"> </v>
      </c>
      <c r="I425" s="66" t="str">
        <f t="shared" si="127"/>
        <v/>
      </c>
      <c r="L425" s="62" t="str">
        <f t="shared" si="124"/>
        <v xml:space="preserve"> </v>
      </c>
      <c r="P425" s="58" t="str">
        <f>IF(O425="Plus",$K425,IF(O425="Basis",$K425-SUM(P$8:P424),IF(O425="Breedte",$K425-SUM(P$8:P424),IF(O424="Breedte",1-SUM(P$8:P424)," "))))</f>
        <v xml:space="preserve"> </v>
      </c>
      <c r="Q425" s="56" t="str">
        <f t="shared" si="139"/>
        <v/>
      </c>
      <c r="R425" s="196">
        <f t="shared" si="128"/>
        <v>0</v>
      </c>
      <c r="S425" s="1">
        <f t="shared" si="137"/>
        <v>-1</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-1</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4">
        <f t="shared" si="125"/>
        <v>0</v>
      </c>
      <c r="B426" s="64">
        <f t="shared" si="123"/>
        <v>0</v>
      </c>
      <c r="C426" s="57">
        <f t="shared" si="136"/>
        <v>-1</v>
      </c>
      <c r="F426" s="59">
        <f>IF(C426&lt;C$6,0,VLOOKUP(C426,index!$A:$M,4,0))</f>
        <v>0</v>
      </c>
      <c r="G426" s="57" t="str">
        <f t="shared" si="126"/>
        <v/>
      </c>
      <c r="H426" s="58" t="str">
        <f>IF(G426="I",$K426,IF(G426="II",$K426-SUM(H$8:H425),IF(G426="III",$K426-SUM(H$8:H425),IF(G426="IV",$K426-SUM(H$8:H425),IF(G426="V",1-SUM(H$8:H425)," ")))))</f>
        <v xml:space="preserve"> </v>
      </c>
      <c r="I426" s="66" t="str">
        <f t="shared" si="127"/>
        <v/>
      </c>
      <c r="L426" s="62" t="str">
        <f t="shared" si="124"/>
        <v xml:space="preserve"> </v>
      </c>
      <c r="P426" s="58" t="str">
        <f>IF(O426="Plus",$K426,IF(O426="Basis",$K426-SUM(P$8:P425),IF(O426="Breedte",$K426-SUM(P$8:P425),IF(O425="Breedte",1-SUM(P$8:P425)," "))))</f>
        <v xml:space="preserve"> </v>
      </c>
      <c r="Q426" s="56" t="str">
        <f t="shared" si="139"/>
        <v/>
      </c>
      <c r="R426" s="196">
        <f t="shared" si="128"/>
        <v>0</v>
      </c>
      <c r="S426" s="1">
        <f t="shared" si="137"/>
        <v>-1</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-1</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4">
        <f t="shared" si="125"/>
        <v>0</v>
      </c>
      <c r="B427" s="64">
        <f t="shared" si="123"/>
        <v>0</v>
      </c>
      <c r="C427" s="57">
        <f t="shared" si="136"/>
        <v>-1</v>
      </c>
      <c r="F427" s="59">
        <f>IF(C427&lt;C$6,0,VLOOKUP(C427,index!$A:$M,4,0))</f>
        <v>0</v>
      </c>
      <c r="G427" s="57" t="str">
        <f t="shared" si="126"/>
        <v/>
      </c>
      <c r="H427" s="58" t="str">
        <f>IF(G427="I",$K427,IF(G427="II",$K427-SUM(H$8:H426),IF(G427="III",$K427-SUM(H$8:H426),IF(G427="IV",$K427-SUM(H$8:H426),IF(G427="V",1-SUM(H$8:H426)," ")))))</f>
        <v xml:space="preserve"> </v>
      </c>
      <c r="I427" s="66" t="str">
        <f t="shared" si="127"/>
        <v/>
      </c>
      <c r="L427" s="62" t="str">
        <f t="shared" si="124"/>
        <v xml:space="preserve"> </v>
      </c>
      <c r="P427" s="58" t="str">
        <f>IF(O427="Plus",$K427,IF(O427="Basis",$K427-SUM(P$8:P426),IF(O427="Breedte",$K427-SUM(P$8:P426),IF(O426="Breedte",1-SUM(P$8:P426)," "))))</f>
        <v xml:space="preserve"> </v>
      </c>
      <c r="Q427" s="56" t="str">
        <f t="shared" si="139"/>
        <v/>
      </c>
      <c r="R427" s="196">
        <f t="shared" si="128"/>
        <v>0</v>
      </c>
      <c r="S427" s="1">
        <f t="shared" si="137"/>
        <v>-1</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-1</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4">
        <f t="shared" si="125"/>
        <v>0</v>
      </c>
      <c r="B428" s="64">
        <f t="shared" si="123"/>
        <v>0</v>
      </c>
      <c r="C428" s="57">
        <f t="shared" si="136"/>
        <v>-1</v>
      </c>
      <c r="F428" s="59">
        <f>IF(C428&lt;C$6,0,VLOOKUP(C428,index!$A:$M,4,0))</f>
        <v>0</v>
      </c>
      <c r="G428" s="57" t="str">
        <f t="shared" si="126"/>
        <v/>
      </c>
      <c r="H428" s="58" t="str">
        <f>IF(G428="I",$K428,IF(G428="II",$K428-SUM(H$8:H427),IF(G428="III",$K428-SUM(H$8:H427),IF(G428="IV",$K428-SUM(H$8:H427),IF(G428="V",1-SUM(H$8:H427)," ")))))</f>
        <v xml:space="preserve"> </v>
      </c>
      <c r="I428" s="66" t="str">
        <f t="shared" si="127"/>
        <v/>
      </c>
      <c r="L428" s="62" t="str">
        <f t="shared" si="124"/>
        <v xml:space="preserve"> </v>
      </c>
      <c r="P428" s="58" t="str">
        <f>IF(O428="Plus",$K428,IF(O428="Basis",$K428-SUM(P$8:P427),IF(O428="Breedte",$K428-SUM(P$8:P427),IF(O427="Breedte",1-SUM(P$8:P427)," "))))</f>
        <v xml:space="preserve"> </v>
      </c>
      <c r="Q428" s="56" t="str">
        <f t="shared" si="139"/>
        <v/>
      </c>
      <c r="R428" s="196">
        <f t="shared" si="128"/>
        <v>0</v>
      </c>
      <c r="S428" s="1">
        <f t="shared" si="137"/>
        <v>-1</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-1</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4">
        <f t="shared" si="125"/>
        <v>0</v>
      </c>
      <c r="B429" s="64">
        <f t="shared" si="123"/>
        <v>0</v>
      </c>
      <c r="C429" s="57">
        <f t="shared" si="136"/>
        <v>-1</v>
      </c>
      <c r="F429" s="59">
        <f>IF(C429&lt;C$6,0,VLOOKUP(C429,index!$A:$M,4,0))</f>
        <v>0</v>
      </c>
      <c r="G429" s="57" t="str">
        <f t="shared" si="126"/>
        <v/>
      </c>
      <c r="H429" s="58" t="str">
        <f>IF(G429="I",$K429,IF(G429="II",$K429-SUM(H$8:H428),IF(G429="III",$K429-SUM(H$8:H428),IF(G429="IV",$K429-SUM(H$8:H428),IF(G429="V",1-SUM(H$8:H428)," ")))))</f>
        <v xml:space="preserve"> </v>
      </c>
      <c r="I429" s="66" t="str">
        <f t="shared" si="127"/>
        <v/>
      </c>
      <c r="L429" s="62" t="str">
        <f t="shared" si="124"/>
        <v xml:space="preserve"> </v>
      </c>
      <c r="P429" s="58" t="str">
        <f>IF(O429="Plus",$K429,IF(O429="Basis",$K429-SUM(P$8:P428),IF(O429="Breedte",$K429-SUM(P$8:P428),IF(O428="Breedte",1-SUM(P$8:P428)," "))))</f>
        <v xml:space="preserve"> </v>
      </c>
      <c r="Q429" s="56" t="str">
        <f t="shared" si="139"/>
        <v/>
      </c>
      <c r="R429" s="196">
        <f t="shared" si="128"/>
        <v>0</v>
      </c>
      <c r="S429" s="1">
        <f t="shared" si="137"/>
        <v>-1</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-1</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4">
        <f t="shared" si="125"/>
        <v>0</v>
      </c>
      <c r="B430" s="64">
        <f t="shared" si="123"/>
        <v>0</v>
      </c>
      <c r="C430" s="57">
        <f t="shared" si="136"/>
        <v>-1</v>
      </c>
      <c r="F430" s="59">
        <f>IF(C430&lt;C$6,0,VLOOKUP(C430,index!$A:$M,4,0))</f>
        <v>0</v>
      </c>
      <c r="G430" s="57" t="str">
        <f t="shared" si="126"/>
        <v/>
      </c>
      <c r="H430" s="58" t="str">
        <f>IF(G430="I",$K430,IF(G430="II",$K430-SUM(H$8:H429),IF(G430="III",$K430-SUM(H$8:H429),IF(G430="IV",$K430-SUM(H$8:H429),IF(G430="V",1-SUM(H$8:H429)," ")))))</f>
        <v xml:space="preserve"> </v>
      </c>
      <c r="I430" s="66" t="str">
        <f t="shared" si="127"/>
        <v/>
      </c>
      <c r="L430" s="62" t="str">
        <f t="shared" si="124"/>
        <v xml:space="preserve"> </v>
      </c>
      <c r="P430" s="58" t="str">
        <f>IF(O430="Plus",$K430,IF(O430="Basis",$K430-SUM(P$8:P429),IF(O430="Breedte",$K430-SUM(P$8:P429),IF(O429="Breedte",1-SUM(P$8:P429)," "))))</f>
        <v xml:space="preserve"> </v>
      </c>
      <c r="Q430" s="56" t="str">
        <f t="shared" si="139"/>
        <v/>
      </c>
      <c r="R430" s="196">
        <f t="shared" si="128"/>
        <v>0</v>
      </c>
      <c r="S430" s="1">
        <f t="shared" si="137"/>
        <v>-1</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-1</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4">
        <f t="shared" si="125"/>
        <v>0</v>
      </c>
      <c r="B431" s="64">
        <f t="shared" si="123"/>
        <v>0</v>
      </c>
      <c r="C431" s="57">
        <f t="shared" si="136"/>
        <v>-1</v>
      </c>
      <c r="F431" s="59">
        <f>IF(C431&lt;C$6,0,VLOOKUP(C431,index!$A:$M,4,0))</f>
        <v>0</v>
      </c>
      <c r="G431" s="57" t="str">
        <f t="shared" si="126"/>
        <v/>
      </c>
      <c r="H431" s="58" t="str">
        <f>IF(G431="I",$K431,IF(G431="II",$K431-SUM(H$8:H430),IF(G431="III",$K431-SUM(H$8:H430),IF(G431="IV",$K431-SUM(H$8:H430),IF(G431="V",1-SUM(H$8:H430)," ")))))</f>
        <v xml:space="preserve"> </v>
      </c>
      <c r="I431" s="66" t="str">
        <f t="shared" si="127"/>
        <v/>
      </c>
      <c r="L431" s="62" t="str">
        <f t="shared" si="124"/>
        <v xml:space="preserve"> </v>
      </c>
      <c r="P431" s="58" t="str">
        <f>IF(O431="Plus",$K431,IF(O431="Basis",$K431-SUM(P$8:P430),IF(O431="Breedte",$K431-SUM(P$8:P430),IF(O430="Breedte",1-SUM(P$8:P430)," "))))</f>
        <v xml:space="preserve"> </v>
      </c>
      <c r="Q431" s="56" t="str">
        <f t="shared" si="139"/>
        <v/>
      </c>
      <c r="R431" s="196">
        <f t="shared" si="128"/>
        <v>0</v>
      </c>
      <c r="S431" s="1">
        <f t="shared" si="137"/>
        <v>-1</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-1</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4">
        <f t="shared" si="125"/>
        <v>0</v>
      </c>
      <c r="B432" s="64">
        <f t="shared" si="123"/>
        <v>0</v>
      </c>
      <c r="C432" s="57">
        <f t="shared" si="136"/>
        <v>-1</v>
      </c>
      <c r="F432" s="59">
        <f>IF(C432&lt;C$6,0,VLOOKUP(C432,index!$A:$M,4,0))</f>
        <v>0</v>
      </c>
      <c r="G432" s="57" t="str">
        <f t="shared" si="126"/>
        <v/>
      </c>
      <c r="H432" s="58" t="str">
        <f>IF(G432="I",$K432,IF(G432="II",$K432-SUM(H$8:H431),IF(G432="III",$K432-SUM(H$8:H431),IF(G432="IV",$K432-SUM(H$8:H431),IF(G432="V",1-SUM(H$8:H431)," ")))))</f>
        <v xml:space="preserve"> </v>
      </c>
      <c r="I432" s="66" t="str">
        <f t="shared" si="127"/>
        <v/>
      </c>
      <c r="L432" s="62" t="str">
        <f t="shared" si="124"/>
        <v xml:space="preserve"> </v>
      </c>
      <c r="P432" s="58" t="str">
        <f>IF(O432="Plus",$K432,IF(O432="Basis",$K432-SUM(P$8:P431),IF(O432="Breedte",$K432-SUM(P$8:P431),IF(O431="Breedte",1-SUM(P$8:P431)," "))))</f>
        <v xml:space="preserve"> </v>
      </c>
      <c r="Q432" s="56" t="str">
        <f t="shared" si="139"/>
        <v/>
      </c>
      <c r="R432" s="196">
        <f t="shared" si="128"/>
        <v>0</v>
      </c>
      <c r="S432" s="1">
        <f t="shared" si="137"/>
        <v>-1</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-1</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4">
        <f t="shared" si="125"/>
        <v>0</v>
      </c>
      <c r="B433" s="64">
        <f t="shared" si="123"/>
        <v>0</v>
      </c>
      <c r="C433" s="57">
        <f t="shared" si="136"/>
        <v>-1</v>
      </c>
      <c r="F433" s="59">
        <f>IF(C433&lt;C$6,0,VLOOKUP(C433,index!$A:$M,4,0))</f>
        <v>0</v>
      </c>
      <c r="G433" s="57" t="str">
        <f t="shared" si="126"/>
        <v/>
      </c>
      <c r="H433" s="58" t="str">
        <f>IF(G433="I",$K433,IF(G433="II",$K433-SUM(H$8:H432),IF(G433="III",$K433-SUM(H$8:H432),IF(G433="IV",$K433-SUM(H$8:H432),IF(G433="V",1-SUM(H$8:H432)," ")))))</f>
        <v xml:space="preserve"> </v>
      </c>
      <c r="I433" s="66" t="str">
        <f t="shared" si="127"/>
        <v/>
      </c>
      <c r="L433" s="62" t="str">
        <f t="shared" si="124"/>
        <v xml:space="preserve"> </v>
      </c>
      <c r="P433" s="58" t="str">
        <f>IF(O433="Plus",$K433,IF(O433="Basis",$K433-SUM(P$8:P432),IF(O433="Breedte",$K433-SUM(P$8:P432),IF(O432="Breedte",1-SUM(P$8:P432)," "))))</f>
        <v xml:space="preserve"> </v>
      </c>
      <c r="Q433" s="56" t="str">
        <f t="shared" si="139"/>
        <v/>
      </c>
      <c r="R433" s="196">
        <f t="shared" si="128"/>
        <v>0</v>
      </c>
      <c r="S433" s="1">
        <f t="shared" si="137"/>
        <v>-1</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-1</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4">
        <f t="shared" si="125"/>
        <v>0</v>
      </c>
      <c r="B434" s="64">
        <f t="shared" si="123"/>
        <v>0</v>
      </c>
      <c r="C434" s="57">
        <f t="shared" si="136"/>
        <v>-1</v>
      </c>
      <c r="F434" s="59">
        <f>IF(C434&lt;C$6,0,VLOOKUP(C434,index!$A:$M,4,0))</f>
        <v>0</v>
      </c>
      <c r="G434" s="57" t="str">
        <f t="shared" si="126"/>
        <v/>
      </c>
      <c r="H434" s="58" t="str">
        <f>IF(G434="I",$K434,IF(G434="II",$K434-SUM(H$8:H433),IF(G434="III",$K434-SUM(H$8:H433),IF(G434="IV",$K434-SUM(H$8:H433),IF(G434="V",1-SUM(H$8:H433)," ")))))</f>
        <v xml:space="preserve"> </v>
      </c>
      <c r="I434" s="66" t="str">
        <f t="shared" si="127"/>
        <v/>
      </c>
      <c r="L434" s="62" t="str">
        <f t="shared" si="124"/>
        <v xml:space="preserve"> </v>
      </c>
      <c r="P434" s="58" t="str">
        <f>IF(O434="Plus",$K434,IF(O434="Basis",$K434-SUM(P$8:P433),IF(O434="Breedte",$K434-SUM(P$8:P433),IF(O433="Breedte",1-SUM(P$8:P433)," "))))</f>
        <v xml:space="preserve"> </v>
      </c>
      <c r="Q434" s="56" t="str">
        <f t="shared" si="139"/>
        <v/>
      </c>
      <c r="R434" s="196">
        <f t="shared" si="128"/>
        <v>0</v>
      </c>
      <c r="S434" s="1">
        <f t="shared" si="137"/>
        <v>-1</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-1</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4">
        <f t="shared" si="125"/>
        <v>0</v>
      </c>
      <c r="B435" s="64">
        <f t="shared" si="123"/>
        <v>0</v>
      </c>
      <c r="C435" s="57">
        <f t="shared" si="136"/>
        <v>-1</v>
      </c>
      <c r="F435" s="59">
        <f>IF(C435&lt;C$6,0,VLOOKUP(C435,index!$A:$M,4,0))</f>
        <v>0</v>
      </c>
      <c r="G435" s="57" t="str">
        <f t="shared" si="126"/>
        <v/>
      </c>
      <c r="H435" s="58" t="str">
        <f>IF(G435="I",$K435,IF(G435="II",$K435-SUM(H$8:H434),IF(G435="III",$K435-SUM(H$8:H434),IF(G435="IV",$K435-SUM(H$8:H434),IF(G435="V",1-SUM(H$8:H434)," ")))))</f>
        <v xml:space="preserve"> </v>
      </c>
      <c r="I435" s="66" t="str">
        <f t="shared" si="127"/>
        <v/>
      </c>
      <c r="L435" s="62" t="str">
        <f t="shared" si="124"/>
        <v xml:space="preserve"> </v>
      </c>
      <c r="P435" s="58" t="str">
        <f>IF(O435="Plus",$K435,IF(O435="Basis",$K435-SUM(P$8:P434),IF(O435="Breedte",$K435-SUM(P$8:P434),IF(O434="Breedte",1-SUM(P$8:P434)," "))))</f>
        <v xml:space="preserve"> </v>
      </c>
      <c r="Q435" s="56" t="str">
        <f t="shared" si="139"/>
        <v/>
      </c>
      <c r="R435" s="196">
        <f t="shared" si="128"/>
        <v>0</v>
      </c>
      <c r="S435" s="1">
        <f t="shared" si="137"/>
        <v>-1</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-1</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4">
        <f t="shared" si="125"/>
        <v>0</v>
      </c>
      <c r="B436" s="64">
        <f t="shared" si="123"/>
        <v>0</v>
      </c>
      <c r="C436" s="57">
        <f t="shared" si="136"/>
        <v>-1</v>
      </c>
      <c r="F436" s="59">
        <f>IF(C436&lt;C$6,0,VLOOKUP(C436,index!$A:$M,4,0))</f>
        <v>0</v>
      </c>
      <c r="G436" s="57" t="str">
        <f t="shared" si="126"/>
        <v/>
      </c>
      <c r="H436" s="58" t="str">
        <f>IF(G436="I",$K436,IF(G436="II",$K436-SUM(H$8:H435),IF(G436="III",$K436-SUM(H$8:H435),IF(G436="IV",$K436-SUM(H$8:H435),IF(G436="V",1-SUM(H$8:H435)," ")))))</f>
        <v xml:space="preserve"> </v>
      </c>
      <c r="I436" s="66" t="str">
        <f t="shared" si="127"/>
        <v/>
      </c>
      <c r="L436" s="62" t="str">
        <f t="shared" si="124"/>
        <v xml:space="preserve"> </v>
      </c>
      <c r="P436" s="58" t="str">
        <f>IF(O436="Plus",$K436,IF(O436="Basis",$K436-SUM(P$8:P435),IF(O436="Breedte",$K436-SUM(P$8:P435),IF(O435="Breedte",1-SUM(P$8:P435)," "))))</f>
        <v xml:space="preserve"> </v>
      </c>
      <c r="Q436" s="56" t="str">
        <f t="shared" si="139"/>
        <v/>
      </c>
      <c r="R436" s="196">
        <f t="shared" si="128"/>
        <v>0</v>
      </c>
      <c r="S436" s="1">
        <f t="shared" si="137"/>
        <v>-1</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-1</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4">
        <f t="shared" si="125"/>
        <v>0</v>
      </c>
      <c r="B437" s="64">
        <f t="shared" si="123"/>
        <v>0</v>
      </c>
      <c r="C437" s="57">
        <f t="shared" si="136"/>
        <v>-1</v>
      </c>
      <c r="F437" s="59">
        <f>IF(C437&lt;C$6,0,VLOOKUP(C437,index!$A:$M,4,0))</f>
        <v>0</v>
      </c>
      <c r="G437" s="57" t="str">
        <f t="shared" si="126"/>
        <v/>
      </c>
      <c r="H437" s="58" t="str">
        <f>IF(G437="I",$K437,IF(G437="II",$K437-SUM(H$8:H436),IF(G437="III",$K437-SUM(H$8:H436),IF(G437="IV",$K437-SUM(H$8:H436),IF(G437="V",1-SUM(H$8:H436)," ")))))</f>
        <v xml:space="preserve"> </v>
      </c>
      <c r="I437" s="66" t="str">
        <f t="shared" si="127"/>
        <v/>
      </c>
      <c r="L437" s="62" t="str">
        <f t="shared" si="124"/>
        <v xml:space="preserve"> </v>
      </c>
      <c r="P437" s="58" t="str">
        <f>IF(O437="Plus",$K437,IF(O437="Basis",$K437-SUM(P$8:P436),IF(O437="Breedte",$K437-SUM(P$8:P436),IF(O436="Breedte",1-SUM(P$8:P436)," "))))</f>
        <v xml:space="preserve"> </v>
      </c>
      <c r="Q437" s="56" t="str">
        <f t="shared" si="139"/>
        <v/>
      </c>
      <c r="R437" s="196">
        <f t="shared" si="128"/>
        <v>0</v>
      </c>
      <c r="S437" s="1">
        <f t="shared" si="137"/>
        <v>-1</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-1</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4">
        <f t="shared" si="125"/>
        <v>0</v>
      </c>
      <c r="B438" s="64">
        <f t="shared" si="123"/>
        <v>0</v>
      </c>
      <c r="C438" s="57">
        <f t="shared" si="136"/>
        <v>-1</v>
      </c>
      <c r="F438" s="59">
        <f>IF(C438&lt;C$6,0,VLOOKUP(C438,index!$A:$M,4,0))</f>
        <v>0</v>
      </c>
      <c r="G438" s="57" t="str">
        <f t="shared" si="126"/>
        <v/>
      </c>
      <c r="H438" s="58" t="str">
        <f>IF(G438="I",$K438,IF(G438="II",$K438-SUM(H$8:H437),IF(G438="III",$K438-SUM(H$8:H437),IF(G438="IV",$K438-SUM(H$8:H437),IF(G438="V",1-SUM(H$8:H437)," ")))))</f>
        <v xml:space="preserve"> </v>
      </c>
      <c r="I438" s="66" t="str">
        <f t="shared" si="127"/>
        <v/>
      </c>
      <c r="L438" s="62" t="str">
        <f t="shared" si="124"/>
        <v xml:space="preserve"> </v>
      </c>
      <c r="P438" s="58" t="str">
        <f>IF(O438="Plus",$K438,IF(O438="Basis",$K438-SUM(P$8:P437),IF(O438="Breedte",$K438-SUM(P$8:P437),IF(O437="Breedte",1-SUM(P$8:P437)," "))))</f>
        <v xml:space="preserve"> </v>
      </c>
      <c r="Q438" s="56" t="str">
        <f t="shared" si="139"/>
        <v/>
      </c>
      <c r="R438" s="196">
        <f t="shared" si="128"/>
        <v>0</v>
      </c>
      <c r="S438" s="1">
        <f t="shared" si="137"/>
        <v>-1</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-1</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4">
        <f t="shared" si="125"/>
        <v>0</v>
      </c>
      <c r="B439" s="64">
        <f t="shared" si="123"/>
        <v>0</v>
      </c>
      <c r="C439" s="57">
        <f t="shared" si="136"/>
        <v>-1</v>
      </c>
      <c r="F439" s="59">
        <f>IF(C439&lt;C$6,0,VLOOKUP(C439,index!$A:$M,4,0))</f>
        <v>0</v>
      </c>
      <c r="G439" s="57" t="str">
        <f t="shared" si="126"/>
        <v/>
      </c>
      <c r="H439" s="58" t="str">
        <f>IF(G439="I",$K439,IF(G439="II",$K439-SUM(H$8:H438),IF(G439="III",$K439-SUM(H$8:H438),IF(G439="IV",$K439-SUM(H$8:H438),IF(G439="V",1-SUM(H$8:H438)," ")))))</f>
        <v xml:space="preserve"> </v>
      </c>
      <c r="I439" s="66" t="str">
        <f t="shared" si="127"/>
        <v/>
      </c>
      <c r="L439" s="62" t="str">
        <f t="shared" si="124"/>
        <v xml:space="preserve"> </v>
      </c>
      <c r="P439" s="58" t="str">
        <f>IF(O439="Plus",$K439,IF(O439="Basis",$K439-SUM(P$8:P438),IF(O439="Breedte",$K439-SUM(P$8:P438),IF(O438="Breedte",1-SUM(P$8:P438)," "))))</f>
        <v xml:space="preserve"> </v>
      </c>
      <c r="Q439" s="56" t="str">
        <f t="shared" si="139"/>
        <v/>
      </c>
      <c r="R439" s="196">
        <f t="shared" si="128"/>
        <v>0</v>
      </c>
      <c r="S439" s="1">
        <f t="shared" si="137"/>
        <v>-1</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-1</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4">
        <f t="shared" si="125"/>
        <v>0</v>
      </c>
      <c r="B440" s="64">
        <f t="shared" si="123"/>
        <v>0</v>
      </c>
      <c r="C440" s="57">
        <f t="shared" si="136"/>
        <v>-1</v>
      </c>
      <c r="F440" s="59">
        <f>IF(C440&lt;C$6,0,VLOOKUP(C440,index!$A:$M,4,0))</f>
        <v>0</v>
      </c>
      <c r="G440" s="57" t="str">
        <f t="shared" si="126"/>
        <v/>
      </c>
      <c r="H440" s="58" t="str">
        <f>IF(G440="I",$K440,IF(G440="II",$K440-SUM(H$8:H439),IF(G440="III",$K440-SUM(H$8:H439),IF(G440="IV",$K440-SUM(H$8:H439),IF(G440="V",1-SUM(H$8:H439)," ")))))</f>
        <v xml:space="preserve"> </v>
      </c>
      <c r="I440" s="66" t="str">
        <f t="shared" si="127"/>
        <v/>
      </c>
      <c r="L440" s="62" t="str">
        <f t="shared" si="124"/>
        <v xml:space="preserve"> </v>
      </c>
      <c r="P440" s="58" t="str">
        <f>IF(O440="Plus",$K440,IF(O440="Basis",$K440-SUM(P$8:P439),IF(O440="Breedte",$K440-SUM(P$8:P439),IF(O439="Breedte",1-SUM(P$8:P439)," "))))</f>
        <v xml:space="preserve"> </v>
      </c>
      <c r="Q440" s="56" t="str">
        <f t="shared" si="139"/>
        <v/>
      </c>
      <c r="R440" s="196">
        <f t="shared" si="128"/>
        <v>0</v>
      </c>
      <c r="S440" s="1">
        <f t="shared" si="137"/>
        <v>-1</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-1</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4">
        <f t="shared" si="125"/>
        <v>0</v>
      </c>
      <c r="B441" s="64">
        <f t="shared" si="123"/>
        <v>0</v>
      </c>
      <c r="C441" s="57">
        <f t="shared" si="136"/>
        <v>-1</v>
      </c>
      <c r="F441" s="59">
        <f>IF(C441&lt;C$6,0,VLOOKUP(C441,index!$A:$M,4,0))</f>
        <v>0</v>
      </c>
      <c r="G441" s="57" t="str">
        <f t="shared" si="126"/>
        <v/>
      </c>
      <c r="H441" s="58" t="str">
        <f>IF(G441="I",$K441,IF(G441="II",$K441-SUM(H$8:H440),IF(G441="III",$K441-SUM(H$8:H440),IF(G441="IV",$K441-SUM(H$8:H440),IF(G441="V",1-SUM(H$8:H440)," ")))))</f>
        <v xml:space="preserve"> </v>
      </c>
      <c r="I441" s="66" t="str">
        <f t="shared" si="127"/>
        <v/>
      </c>
      <c r="L441" s="62" t="str">
        <f t="shared" si="124"/>
        <v xml:space="preserve"> </v>
      </c>
      <c r="P441" s="58" t="str">
        <f>IF(O441="Plus",$K441,IF(O441="Basis",$K441-SUM(P$8:P440),IF(O441="Breedte",$K441-SUM(P$8:P440),IF(O440="Breedte",1-SUM(P$8:P440)," "))))</f>
        <v xml:space="preserve"> </v>
      </c>
      <c r="Q441" s="56" t="str">
        <f t="shared" si="139"/>
        <v/>
      </c>
      <c r="R441" s="196">
        <f t="shared" si="128"/>
        <v>0</v>
      </c>
      <c r="S441" s="1">
        <f t="shared" si="137"/>
        <v>-1</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-1</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4">
        <f t="shared" si="125"/>
        <v>0</v>
      </c>
      <c r="B442" s="64">
        <f t="shared" si="123"/>
        <v>0</v>
      </c>
      <c r="C442" s="57">
        <f t="shared" si="136"/>
        <v>-1</v>
      </c>
      <c r="F442" s="59">
        <f>IF(C442&lt;C$6,0,VLOOKUP(C442,index!$A:$M,4,0))</f>
        <v>0</v>
      </c>
      <c r="G442" s="57" t="str">
        <f t="shared" si="126"/>
        <v/>
      </c>
      <c r="H442" s="58" t="str">
        <f>IF(G442="I",$K442,IF(G442="II",$K442-SUM(H$8:H441),IF(G442="III",$K442-SUM(H$8:H441),IF(G442="IV",$K442-SUM(H$8:H441),IF(G442="V",1-SUM(H$8:H441)," ")))))</f>
        <v xml:space="preserve"> </v>
      </c>
      <c r="I442" s="66" t="str">
        <f t="shared" si="127"/>
        <v/>
      </c>
      <c r="L442" s="62" t="str">
        <f t="shared" si="124"/>
        <v xml:space="preserve"> </v>
      </c>
      <c r="P442" s="58" t="str">
        <f>IF(O442="Plus",$K442,IF(O442="Basis",$K442-SUM(P$8:P441),IF(O442="Breedte",$K442-SUM(P$8:P441),IF(O441="Breedte",1-SUM(P$8:P441)," "))))</f>
        <v xml:space="preserve"> </v>
      </c>
      <c r="Q442" s="56" t="str">
        <f t="shared" si="139"/>
        <v/>
      </c>
      <c r="R442" s="196">
        <f t="shared" si="128"/>
        <v>0</v>
      </c>
      <c r="S442" s="1">
        <f t="shared" si="137"/>
        <v>-1</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-1</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4">
        <f t="shared" si="125"/>
        <v>0</v>
      </c>
      <c r="B443" s="64">
        <f t="shared" si="123"/>
        <v>0</v>
      </c>
      <c r="C443" s="57">
        <f t="shared" si="136"/>
        <v>-1</v>
      </c>
      <c r="F443" s="59">
        <f>IF(C443&lt;C$6,0,VLOOKUP(C443,index!$A:$M,4,0))</f>
        <v>0</v>
      </c>
      <c r="G443" s="57" t="str">
        <f t="shared" si="126"/>
        <v/>
      </c>
      <c r="H443" s="58" t="str">
        <f>IF(G443="I",$K443,IF(G443="II",$K443-SUM(H$8:H442),IF(G443="III",$K443-SUM(H$8:H442),IF(G443="IV",$K443-SUM(H$8:H442),IF(G443="V",1-SUM(H$8:H442)," ")))))</f>
        <v xml:space="preserve"> </v>
      </c>
      <c r="I443" s="66" t="str">
        <f t="shared" si="127"/>
        <v/>
      </c>
      <c r="L443" s="62" t="str">
        <f t="shared" si="124"/>
        <v xml:space="preserve"> </v>
      </c>
      <c r="P443" s="58" t="str">
        <f>IF(O443="Plus",$K443,IF(O443="Basis",$K443-SUM(P$8:P442),IF(O443="Breedte",$K443-SUM(P$8:P442),IF(O442="Breedte",1-SUM(P$8:P442)," "))))</f>
        <v xml:space="preserve"> </v>
      </c>
      <c r="Q443" s="56" t="str">
        <f t="shared" si="139"/>
        <v/>
      </c>
      <c r="R443" s="196">
        <f t="shared" si="128"/>
        <v>0</v>
      </c>
      <c r="S443" s="1">
        <f t="shared" si="137"/>
        <v>-1</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-1</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4">
        <f t="shared" si="125"/>
        <v>0</v>
      </c>
      <c r="B444" s="64">
        <f t="shared" si="123"/>
        <v>0</v>
      </c>
      <c r="C444" s="57">
        <f t="shared" si="136"/>
        <v>-1</v>
      </c>
      <c r="F444" s="59">
        <f>IF(C444&lt;C$6,0,VLOOKUP(C444,index!$A:$M,4,0))</f>
        <v>0</v>
      </c>
      <c r="G444" s="57" t="str">
        <f t="shared" si="126"/>
        <v/>
      </c>
      <c r="H444" s="58" t="str">
        <f>IF(G444="I",$K444,IF(G444="II",$K444-SUM(H$8:H443),IF(G444="III",$K444-SUM(H$8:H443),IF(G444="IV",$K444-SUM(H$8:H443),IF(G444="V",1-SUM(H$8:H443)," ")))))</f>
        <v xml:space="preserve"> </v>
      </c>
      <c r="I444" s="66" t="str">
        <f t="shared" si="127"/>
        <v/>
      </c>
      <c r="L444" s="62" t="str">
        <f t="shared" si="124"/>
        <v xml:space="preserve"> </v>
      </c>
      <c r="P444" s="58" t="str">
        <f>IF(O444="Plus",$K444,IF(O444="Basis",$K444-SUM(P$8:P443),IF(O444="Breedte",$K444-SUM(P$8:P443),IF(O443="Breedte",1-SUM(P$8:P443)," "))))</f>
        <v xml:space="preserve"> </v>
      </c>
      <c r="Q444" s="56" t="str">
        <f t="shared" si="139"/>
        <v/>
      </c>
      <c r="R444" s="196">
        <f t="shared" si="128"/>
        <v>0</v>
      </c>
      <c r="S444" s="1">
        <f t="shared" si="137"/>
        <v>-1</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-1</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4">
        <f t="shared" si="125"/>
        <v>0</v>
      </c>
      <c r="B445" s="64">
        <f t="shared" si="123"/>
        <v>0</v>
      </c>
      <c r="C445" s="57">
        <f t="shared" si="136"/>
        <v>-1</v>
      </c>
      <c r="F445" s="59">
        <f>IF(C445&lt;C$6,0,VLOOKUP(C445,index!$A:$M,4,0))</f>
        <v>0</v>
      </c>
      <c r="G445" s="57" t="str">
        <f t="shared" si="126"/>
        <v/>
      </c>
      <c r="H445" s="58" t="str">
        <f>IF(G445="I",$K445,IF(G445="II",$K445-SUM(H$8:H444),IF(G445="III",$K445-SUM(H$8:H444),IF(G445="IV",$K445-SUM(H$8:H444),IF(G445="V",1-SUM(H$8:H444)," ")))))</f>
        <v xml:space="preserve"> </v>
      </c>
      <c r="I445" s="66" t="str">
        <f t="shared" si="127"/>
        <v/>
      </c>
      <c r="L445" s="62" t="str">
        <f t="shared" si="124"/>
        <v xml:space="preserve"> </v>
      </c>
      <c r="P445" s="58" t="str">
        <f>IF(O445="Plus",$K445,IF(O445="Basis",$K445-SUM(P$8:P444),IF(O445="Breedte",$K445-SUM(P$8:P444),IF(O444="Breedte",1-SUM(P$8:P444)," "))))</f>
        <v xml:space="preserve"> </v>
      </c>
      <c r="Q445" s="56" t="str">
        <f t="shared" si="139"/>
        <v/>
      </c>
      <c r="R445" s="196">
        <f t="shared" si="128"/>
        <v>0</v>
      </c>
      <c r="S445" s="1">
        <f t="shared" si="137"/>
        <v>-1</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-1</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4">
        <f t="shared" si="125"/>
        <v>0</v>
      </c>
      <c r="B446" s="64">
        <f t="shared" si="123"/>
        <v>0</v>
      </c>
      <c r="C446" s="57">
        <f t="shared" si="136"/>
        <v>-1</v>
      </c>
      <c r="F446" s="59">
        <f>IF(C446&lt;C$6,0,VLOOKUP(C446,index!$A:$M,4,0))</f>
        <v>0</v>
      </c>
      <c r="G446" s="57" t="str">
        <f t="shared" si="126"/>
        <v/>
      </c>
      <c r="H446" s="58" t="str">
        <f>IF(G446="I",$K446,IF(G446="II",$K446-SUM(H$8:H445),IF(G446="III",$K446-SUM(H$8:H445),IF(G446="IV",$K446-SUM(H$8:H445),IF(G446="V",1-SUM(H$8:H445)," ")))))</f>
        <v xml:space="preserve"> </v>
      </c>
      <c r="I446" s="66" t="str">
        <f t="shared" si="127"/>
        <v/>
      </c>
      <c r="L446" s="62" t="str">
        <f t="shared" si="124"/>
        <v xml:space="preserve"> </v>
      </c>
      <c r="P446" s="58" t="str">
        <f>IF(O446="Plus",$K446,IF(O446="Basis",$K446-SUM(P$8:P445),IF(O446="Breedte",$K446-SUM(P$8:P445),IF(O445="Breedte",1-SUM(P$8:P445)," "))))</f>
        <v xml:space="preserve"> </v>
      </c>
      <c r="Q446" s="56" t="str">
        <f t="shared" si="139"/>
        <v/>
      </c>
      <c r="R446" s="196">
        <f t="shared" si="128"/>
        <v>0</v>
      </c>
      <c r="S446" s="1">
        <f t="shared" si="137"/>
        <v>-1</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-1</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4">
        <f t="shared" si="125"/>
        <v>0</v>
      </c>
      <c r="B447" s="64">
        <f t="shared" si="123"/>
        <v>0</v>
      </c>
      <c r="C447" s="57">
        <f t="shared" si="136"/>
        <v>-1</v>
      </c>
      <c r="F447" s="59">
        <f>IF(C447&lt;C$6,0,VLOOKUP(C447,index!$A:$M,4,0))</f>
        <v>0</v>
      </c>
      <c r="G447" s="57" t="str">
        <f t="shared" si="126"/>
        <v/>
      </c>
      <c r="H447" s="58" t="str">
        <f>IF(G447="I",$K447,IF(G447="II",$K447-SUM(H$8:H446),IF(G447="III",$K447-SUM(H$8:H446),IF(G447="IV",$K447-SUM(H$8:H446),IF(G447="V",1-SUM(H$8:H446)," ")))))</f>
        <v xml:space="preserve"> </v>
      </c>
      <c r="I447" s="66" t="str">
        <f t="shared" si="127"/>
        <v/>
      </c>
      <c r="L447" s="62" t="str">
        <f t="shared" si="124"/>
        <v xml:space="preserve"> </v>
      </c>
      <c r="P447" s="58" t="str">
        <f>IF(O447="Plus",$K447,IF(O447="Basis",$K447-SUM(P$8:P446),IF(O447="Breedte",$K447-SUM(P$8:P446),IF(O446="Breedte",1-SUM(P$8:P446)," "))))</f>
        <v xml:space="preserve"> </v>
      </c>
      <c r="Q447" s="56" t="str">
        <f t="shared" si="139"/>
        <v/>
      </c>
      <c r="R447" s="196">
        <f t="shared" si="128"/>
        <v>0</v>
      </c>
      <c r="S447" s="1">
        <f t="shared" si="137"/>
        <v>-1</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-1</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4">
        <f t="shared" si="125"/>
        <v>0</v>
      </c>
      <c r="B448" s="64">
        <f t="shared" si="123"/>
        <v>0</v>
      </c>
      <c r="C448" s="57">
        <f t="shared" si="136"/>
        <v>-1</v>
      </c>
      <c r="F448" s="59">
        <f>IF(C448&lt;C$6,0,VLOOKUP(C448,index!$A:$M,4,0))</f>
        <v>0</v>
      </c>
      <c r="G448" s="57" t="str">
        <f t="shared" si="126"/>
        <v/>
      </c>
      <c r="H448" s="58" t="str">
        <f>IF(G448="I",$K448,IF(G448="II",$K448-SUM(H$8:H447),IF(G448="III",$K448-SUM(H$8:H447),IF(G448="IV",$K448-SUM(H$8:H447),IF(G448="V",1-SUM(H$8:H447)," ")))))</f>
        <v xml:space="preserve"> </v>
      </c>
      <c r="I448" s="66" t="str">
        <f t="shared" si="127"/>
        <v/>
      </c>
      <c r="L448" s="62" t="str">
        <f t="shared" si="124"/>
        <v xml:space="preserve"> </v>
      </c>
      <c r="P448" s="58" t="str">
        <f>IF(O448="Plus",$K448,IF(O448="Basis",$K448-SUM(P$8:P447),IF(O448="Breedte",$K448-SUM(P$8:P447),IF(O447="Breedte",1-SUM(P$8:P447)," "))))</f>
        <v xml:space="preserve"> </v>
      </c>
      <c r="Q448" s="56" t="str">
        <f t="shared" si="139"/>
        <v/>
      </c>
      <c r="R448" s="196">
        <f t="shared" si="128"/>
        <v>0</v>
      </c>
      <c r="S448" s="1">
        <f t="shared" si="137"/>
        <v>-1</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-1</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4">
        <f t="shared" si="125"/>
        <v>0</v>
      </c>
      <c r="B449" s="64">
        <f t="shared" si="123"/>
        <v>0</v>
      </c>
      <c r="C449" s="57">
        <f t="shared" si="136"/>
        <v>-1</v>
      </c>
      <c r="F449" s="59">
        <f>IF(C449&lt;C$6,0,VLOOKUP(C449,index!$A:$M,4,0))</f>
        <v>0</v>
      </c>
      <c r="G449" s="57" t="str">
        <f t="shared" si="126"/>
        <v/>
      </c>
      <c r="H449" s="58" t="str">
        <f>IF(G449="I",$K449,IF(G449="II",$K449-SUM(H$8:H448),IF(G449="III",$K449-SUM(H$8:H448),IF(G449="IV",$K449-SUM(H$8:H448),IF(G449="V",1-SUM(H$8:H448)," ")))))</f>
        <v xml:space="preserve"> </v>
      </c>
      <c r="I449" s="66" t="str">
        <f t="shared" si="127"/>
        <v/>
      </c>
      <c r="L449" s="62" t="str">
        <f t="shared" si="124"/>
        <v xml:space="preserve"> </v>
      </c>
      <c r="P449" s="58" t="str">
        <f>IF(O449="Plus",$K449,IF(O449="Basis",$K449-SUM(P$8:P448),IF(O449="Breedte",$K449-SUM(P$8:P448),IF(O448="Breedte",1-SUM(P$8:P448)," "))))</f>
        <v xml:space="preserve"> </v>
      </c>
      <c r="Q449" s="56" t="str">
        <f t="shared" si="139"/>
        <v/>
      </c>
      <c r="R449" s="196">
        <f t="shared" si="128"/>
        <v>0</v>
      </c>
      <c r="S449" s="1">
        <f t="shared" si="137"/>
        <v>-1</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-1</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4">
        <f t="shared" si="125"/>
        <v>0</v>
      </c>
      <c r="B450" s="64">
        <f t="shared" ref="B450:B500" si="140">IF(G450="I",20,IF(G450="II",20,IF(G450="III",20,IF(G450="IV",20,IF(G450="V",20,0)))))</f>
        <v>0</v>
      </c>
      <c r="C450" s="57">
        <f t="shared" si="136"/>
        <v>-1</v>
      </c>
      <c r="F450" s="59">
        <f>IF(C450&lt;C$6,0,VLOOKUP(C450,index!$A:$M,4,0))</f>
        <v>0</v>
      </c>
      <c r="G450" s="57" t="str">
        <f t="shared" si="126"/>
        <v/>
      </c>
      <c r="H450" s="58" t="str">
        <f>IF(G450="I",$K450,IF(G450="II",$K450-SUM(H$8:H449),IF(G450="III",$K450-SUM(H$8:H449),IF(G450="IV",$K450-SUM(H$8:H449),IF(G450="V",1-SUM(H$8:H449)," ")))))</f>
        <v xml:space="preserve"> </v>
      </c>
      <c r="I450" s="66" t="str">
        <f t="shared" si="127"/>
        <v/>
      </c>
      <c r="L450" s="62" t="str">
        <f t="shared" si="124"/>
        <v xml:space="preserve"> </v>
      </c>
      <c r="P450" s="58" t="str">
        <f>IF(O450="Plus",$K450,IF(O450="Basis",$K450-SUM(P$8:P449),IF(O450="Breedte",$K450-SUM(P$8:P449),IF(O449="Breedte",1-SUM(P$8:P449)," "))))</f>
        <v xml:space="preserve"> </v>
      </c>
      <c r="Q450" s="56" t="str">
        <f t="shared" si="139"/>
        <v/>
      </c>
      <c r="R450" s="196">
        <f t="shared" si="128"/>
        <v>0</v>
      </c>
      <c r="S450" s="1">
        <f t="shared" si="137"/>
        <v>-1</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-1</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4">
        <f t="shared" si="125"/>
        <v>0</v>
      </c>
      <c r="B451" s="64">
        <f t="shared" si="140"/>
        <v>0</v>
      </c>
      <c r="C451" s="57">
        <f t="shared" si="136"/>
        <v>-1</v>
      </c>
      <c r="F451" s="59">
        <f>IF(C451&lt;C$6,0,VLOOKUP(C451,index!$A:$M,4,0))</f>
        <v>0</v>
      </c>
      <c r="G451" s="57" t="str">
        <f t="shared" si="126"/>
        <v/>
      </c>
      <c r="H451" s="58" t="str">
        <f>IF(G451="I",$K451,IF(G451="II",$K451-SUM(H$8:H450),IF(G451="III",$K451-SUM(H$8:H450),IF(G451="IV",$K451-SUM(H$8:H450),IF(G451="V",1-SUM(H$8:H450)," ")))))</f>
        <v xml:space="preserve"> </v>
      </c>
      <c r="I451" s="66" t="str">
        <f t="shared" si="127"/>
        <v/>
      </c>
      <c r="L451" s="62" t="str">
        <f t="shared" si="124"/>
        <v xml:space="preserve"> </v>
      </c>
      <c r="P451" s="58" t="str">
        <f>IF(O451="Plus",$K451,IF(O451="Basis",$K451-SUM(P$8:P450),IF(O451="Breedte",$K451-SUM(P$8:P450),IF(O450="Breedte",1-SUM(P$8:P450)," "))))</f>
        <v xml:space="preserve"> </v>
      </c>
      <c r="Q451" s="56" t="str">
        <f t="shared" si="139"/>
        <v/>
      </c>
      <c r="R451" s="196">
        <f t="shared" si="128"/>
        <v>0</v>
      </c>
      <c r="S451" s="1">
        <f t="shared" si="137"/>
        <v>-1</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-1</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4">
        <f t="shared" si="125"/>
        <v>0</v>
      </c>
      <c r="B452" s="64">
        <f t="shared" si="140"/>
        <v>0</v>
      </c>
      <c r="C452" s="57">
        <f t="shared" si="136"/>
        <v>-1</v>
      </c>
      <c r="F452" s="59">
        <f>IF(C452&lt;C$6,0,VLOOKUP(C452,index!$A:$M,4,0))</f>
        <v>0</v>
      </c>
      <c r="G452" s="57" t="str">
        <f t="shared" si="126"/>
        <v/>
      </c>
      <c r="H452" s="58" t="str">
        <f>IF(G452="I",$K452,IF(G452="II",$K452-SUM(H$8:H451),IF(G452="III",$K452-SUM(H$8:H451),IF(G452="IV",$K452-SUM(H$8:H451),IF(G452="V",1-SUM(H$8:H451)," ")))))</f>
        <v xml:space="preserve"> </v>
      </c>
      <c r="I452" s="66" t="str">
        <f t="shared" si="127"/>
        <v/>
      </c>
      <c r="L452" s="62" t="str">
        <f t="shared" si="124"/>
        <v xml:space="preserve"> </v>
      </c>
      <c r="P452" s="58" t="str">
        <f>IF(O452="Plus",$K452,IF(O452="Basis",$K452-SUM(P$8:P451),IF(O452="Breedte",$K452-SUM(P$8:P451),IF(O451="Breedte",1-SUM(P$8:P451)," "))))</f>
        <v xml:space="preserve"> </v>
      </c>
      <c r="Q452" s="56" t="str">
        <f t="shared" si="139"/>
        <v/>
      </c>
      <c r="R452" s="196">
        <f t="shared" si="128"/>
        <v>0</v>
      </c>
      <c r="S452" s="1">
        <f t="shared" si="137"/>
        <v>-1</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-1</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4">
        <f t="shared" si="125"/>
        <v>0</v>
      </c>
      <c r="B453" s="64">
        <f t="shared" si="140"/>
        <v>0</v>
      </c>
      <c r="C453" s="57">
        <f t="shared" si="136"/>
        <v>-1</v>
      </c>
      <c r="F453" s="59">
        <f>IF(C453&lt;C$6,0,VLOOKUP(C453,index!$A:$M,4,0))</f>
        <v>0</v>
      </c>
      <c r="G453" s="57" t="str">
        <f t="shared" si="126"/>
        <v/>
      </c>
      <c r="H453" s="58" t="str">
        <f>IF(G453="I",$K453,IF(G453="II",$K453-SUM(H$8:H452),IF(G453="III",$K453-SUM(H$8:H452),IF(G453="IV",$K453-SUM(H$8:H452),IF(G453="V",1-SUM(H$8:H452)," ")))))</f>
        <v xml:space="preserve"> </v>
      </c>
      <c r="I453" s="66" t="str">
        <f t="shared" si="127"/>
        <v/>
      </c>
      <c r="L453" s="62" t="str">
        <f t="shared" si="124"/>
        <v xml:space="preserve"> </v>
      </c>
      <c r="P453" s="58" t="str">
        <f>IF(O453="Plus",$K453,IF(O453="Basis",$K453-SUM(P$8:P452),IF(O453="Breedte",$K453-SUM(P$8:P452),IF(O452="Breedte",1-SUM(P$8:P452)," "))))</f>
        <v xml:space="preserve"> </v>
      </c>
      <c r="Q453" s="56" t="str">
        <f t="shared" si="139"/>
        <v/>
      </c>
      <c r="R453" s="196">
        <f t="shared" si="128"/>
        <v>0</v>
      </c>
      <c r="S453" s="1">
        <f t="shared" si="137"/>
        <v>-1</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-1</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4">
        <f t="shared" si="125"/>
        <v>0</v>
      </c>
      <c r="B454" s="64">
        <f t="shared" si="140"/>
        <v>0</v>
      </c>
      <c r="C454" s="57">
        <f t="shared" si="136"/>
        <v>-1</v>
      </c>
      <c r="F454" s="59">
        <f>IF(C454&lt;C$6,0,VLOOKUP(C454,index!$A:$M,4,0))</f>
        <v>0</v>
      </c>
      <c r="G454" s="57" t="str">
        <f t="shared" si="126"/>
        <v/>
      </c>
      <c r="H454" s="58" t="str">
        <f>IF(G454="I",$K454,IF(G454="II",$K454-SUM(H$8:H453),IF(G454="III",$K454-SUM(H$8:H453),IF(G454="IV",$K454-SUM(H$8:H453),IF(G454="V",1-SUM(H$8:H453)," ")))))</f>
        <v xml:space="preserve"> </v>
      </c>
      <c r="I454" s="66" t="str">
        <f t="shared" si="127"/>
        <v/>
      </c>
      <c r="L454" s="62" t="str">
        <f t="shared" si="124"/>
        <v xml:space="preserve"> </v>
      </c>
      <c r="P454" s="58" t="str">
        <f>IF(O454="Plus",$K454,IF(O454="Basis",$K454-SUM(P$8:P453),IF(O454="Breedte",$K454-SUM(P$8:P453),IF(O453="Breedte",1-SUM(P$8:P453)," "))))</f>
        <v xml:space="preserve"> </v>
      </c>
      <c r="Q454" s="56" t="str">
        <f t="shared" si="139"/>
        <v/>
      </c>
      <c r="R454" s="196">
        <f t="shared" si="128"/>
        <v>0</v>
      </c>
      <c r="S454" s="1">
        <f t="shared" si="137"/>
        <v>-1</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-1</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4">
        <f t="shared" si="125"/>
        <v>0</v>
      </c>
      <c r="B455" s="64">
        <f t="shared" si="140"/>
        <v>0</v>
      </c>
      <c r="C455" s="57">
        <f t="shared" si="136"/>
        <v>-1</v>
      </c>
      <c r="F455" s="59">
        <f>IF(C455&lt;C$6,0,VLOOKUP(C455,index!$A:$M,4,0))</f>
        <v>0</v>
      </c>
      <c r="G455" s="57" t="str">
        <f t="shared" si="126"/>
        <v/>
      </c>
      <c r="H455" s="58" t="str">
        <f>IF(G455="I",$K455,IF(G455="II",$K455-SUM(H$8:H454),IF(G455="III",$K455-SUM(H$8:H454),IF(G455="IV",$K455-SUM(H$8:H454),IF(G455="V",1-SUM(H$8:H454)," ")))))</f>
        <v xml:space="preserve"> </v>
      </c>
      <c r="I455" s="66" t="str">
        <f t="shared" si="127"/>
        <v/>
      </c>
      <c r="L455" s="62" t="str">
        <f t="shared" si="124"/>
        <v xml:space="preserve"> </v>
      </c>
      <c r="P455" s="58" t="str">
        <f>IF(O455="Plus",$K455,IF(O455="Basis",$K455-SUM(P$8:P454),IF(O455="Breedte",$K455-SUM(P$8:P454),IF(O454="Breedte",1-SUM(P$8:P454)," "))))</f>
        <v xml:space="preserve"> </v>
      </c>
      <c r="Q455" s="56" t="str">
        <f t="shared" si="139"/>
        <v/>
      </c>
      <c r="R455" s="196">
        <f t="shared" si="128"/>
        <v>0</v>
      </c>
      <c r="S455" s="1">
        <f t="shared" si="137"/>
        <v>-1</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-1</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4">
        <f t="shared" si="125"/>
        <v>0</v>
      </c>
      <c r="B456" s="64">
        <f t="shared" si="140"/>
        <v>0</v>
      </c>
      <c r="C456" s="57">
        <f t="shared" si="136"/>
        <v>-1</v>
      </c>
      <c r="F456" s="59">
        <f>IF(C456&lt;C$6,0,VLOOKUP(C456,index!$A:$M,4,0))</f>
        <v>0</v>
      </c>
      <c r="G456" s="57" t="str">
        <f t="shared" si="126"/>
        <v/>
      </c>
      <c r="H456" s="58" t="str">
        <f>IF(G456="I",$K456,IF(G456="II",$K456-SUM(H$8:H455),IF(G456="III",$K456-SUM(H$8:H455),IF(G456="IV",$K456-SUM(H$8:H455),IF(G456="V",1-SUM(H$8:H455)," ")))))</f>
        <v xml:space="preserve"> </v>
      </c>
      <c r="I456" s="66" t="str">
        <f t="shared" si="127"/>
        <v/>
      </c>
      <c r="L456" s="62" t="str">
        <f t="shared" ref="L456:L500" si="141">IF(U456=2,"Plus",IF(W456=2,"Basis",IF(X456=2,"Breedte"," ")))</f>
        <v xml:space="preserve"> </v>
      </c>
      <c r="P456" s="58" t="str">
        <f>IF(O456="Plus",$K456,IF(O456="Basis",$K456-SUM(P$8:P455),IF(O456="Breedte",$K456-SUM(P$8:P455),IF(O455="Breedte",1-SUM(P$8:P455)," "))))</f>
        <v xml:space="preserve"> </v>
      </c>
      <c r="Q456" s="56" t="str">
        <f t="shared" si="139"/>
        <v/>
      </c>
      <c r="R456" s="196">
        <f t="shared" si="128"/>
        <v>0</v>
      </c>
      <c r="S456" s="1">
        <f t="shared" si="137"/>
        <v>-1</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-1</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4">
        <f t="shared" ref="A457:A500" si="142">IF(I457="A",25,IF(I457="B",25,IF(I457="C",25,IF(I457="D",15,IF(I457="E",10,0)))))</f>
        <v>0</v>
      </c>
      <c r="B457" s="64">
        <f t="shared" si="140"/>
        <v>0</v>
      </c>
      <c r="C457" s="57">
        <f t="shared" si="136"/>
        <v>-1</v>
      </c>
      <c r="F457" s="59">
        <f>IF(C457&lt;C$6,0,VLOOKUP(C457,index!$A:$M,4,0))</f>
        <v>0</v>
      </c>
      <c r="G457" s="57" t="str">
        <f t="shared" ref="G457:G500" si="143">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ref="I457:I500" si="144">IF(AND(F457&gt;209,F458&lt;210),"A",IF(AND(F457&gt;199,F458&lt;200),"B",IF(AND(F457&gt;189,F458&lt;190),"C",IF(AND(F457&gt;180,F458&lt;181),"D",IF(AND(F457&gt;109,F458&lt;110),"E","")))))</f>
        <v/>
      </c>
      <c r="L457" s="62" t="str">
        <f t="shared" si="141"/>
        <v xml:space="preserve"> </v>
      </c>
      <c r="P457" s="58" t="str">
        <f>IF(O457="Plus",$K457,IF(O457="Basis",$K457-SUM(P$8:P456),IF(O457="Breedte",$K457-SUM(P$8:P456),IF(O456="Breedte",1-SUM(P$8:P456)," "))))</f>
        <v xml:space="preserve"> </v>
      </c>
      <c r="Q457" s="56" t="str">
        <f t="shared" si="139"/>
        <v/>
      </c>
      <c r="R457" s="196">
        <f t="shared" ref="R457:R500" si="145">F457</f>
        <v>0</v>
      </c>
      <c r="S457" s="1">
        <f t="shared" si="137"/>
        <v>-1</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-1</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4">
        <f t="shared" si="142"/>
        <v>0</v>
      </c>
      <c r="B458" s="64">
        <f t="shared" si="140"/>
        <v>0</v>
      </c>
      <c r="C458" s="57">
        <f t="shared" ref="C458:C500" si="153">IF(C457-1&lt;C$6,C$6-1,C457-1)</f>
        <v>-1</v>
      </c>
      <c r="F458" s="59">
        <f>IF(C458&lt;C$6,0,VLOOKUP(C458,index!$A:$M,4,0))</f>
        <v>0</v>
      </c>
      <c r="G458" s="57" t="str">
        <f t="shared" si="143"/>
        <v/>
      </c>
      <c r="H458" s="58" t="str">
        <f>IF(G458="I",$K458,IF(G458="II",$K458-SUM(H$8:H457),IF(G458="III",$K458-SUM(H$8:H457),IF(G458="IV",$K458-SUM(H$8:H457),IF(G458="V",1-SUM(H$8:H457)," ")))))</f>
        <v xml:space="preserve"> </v>
      </c>
      <c r="I458" s="66" t="str">
        <f t="shared" si="144"/>
        <v/>
      </c>
      <c r="L458" s="62" t="str">
        <f t="shared" si="141"/>
        <v xml:space="preserve"> </v>
      </c>
      <c r="P458" s="58" t="str">
        <f>IF(O458="Plus",$K458,IF(O458="Basis",$K458-SUM(P$8:P457),IF(O458="Breedte",$K458-SUM(P$8:P457),IF(O457="Breedte",1-SUM(P$8:P457)," "))))</f>
        <v xml:space="preserve"> </v>
      </c>
      <c r="Q458" s="56" t="str">
        <f t="shared" si="139"/>
        <v/>
      </c>
      <c r="R458" s="196">
        <f t="shared" si="145"/>
        <v>0</v>
      </c>
      <c r="S458" s="1">
        <f t="shared" ref="S458:S500" si="154">C458</f>
        <v>-1</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-1</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4">
        <f t="shared" si="142"/>
        <v>0</v>
      </c>
      <c r="B459" s="64">
        <f t="shared" si="140"/>
        <v>0</v>
      </c>
      <c r="C459" s="57">
        <f t="shared" si="153"/>
        <v>-1</v>
      </c>
      <c r="F459" s="59">
        <f>IF(C459&lt;C$6,0,VLOOKUP(C459,index!$A:$M,4,0))</f>
        <v>0</v>
      </c>
      <c r="G459" s="57" t="str">
        <f t="shared" si="143"/>
        <v/>
      </c>
      <c r="H459" s="58" t="str">
        <f>IF(G459="I",$K459,IF(G459="II",$K459-SUM(H$8:H458),IF(G459="III",$K459-SUM(H$8:H458),IF(G459="IV",$K459-SUM(H$8:H458),IF(G459="V",1-SUM(H$8:H458)," ")))))</f>
        <v xml:space="preserve"> </v>
      </c>
      <c r="I459" s="66" t="str">
        <f t="shared" si="144"/>
        <v/>
      </c>
      <c r="L459" s="62" t="str">
        <f t="shared" si="141"/>
        <v xml:space="preserve"> </v>
      </c>
      <c r="P459" s="58" t="str">
        <f>IF(O459="Plus",$K459,IF(O459="Basis",$K459-SUM(P$8:P458),IF(O459="Breedte",$K459-SUM(P$8:P458),IF(O458="Breedte",1-SUM(P$8:P458)," "))))</f>
        <v xml:space="preserve"> </v>
      </c>
      <c r="Q459" s="56" t="str">
        <f t="shared" si="139"/>
        <v/>
      </c>
      <c r="R459" s="196">
        <f t="shared" si="145"/>
        <v>0</v>
      </c>
      <c r="S459" s="1">
        <f t="shared" si="154"/>
        <v>-1</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-1</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4">
        <f t="shared" si="142"/>
        <v>0</v>
      </c>
      <c r="B460" s="64">
        <f t="shared" si="140"/>
        <v>0</v>
      </c>
      <c r="C460" s="57">
        <f t="shared" si="153"/>
        <v>-1</v>
      </c>
      <c r="F460" s="59">
        <f>IF(C460&lt;C$6,0,VLOOKUP(C460,index!$A:$M,4,0))</f>
        <v>0</v>
      </c>
      <c r="G460" s="57" t="str">
        <f t="shared" si="143"/>
        <v/>
      </c>
      <c r="H460" s="58" t="str">
        <f>IF(G460="I",$K460,IF(G460="II",$K460-SUM(H$8:H459),IF(G460="III",$K460-SUM(H$8:H459),IF(G460="IV",$K460-SUM(H$8:H459),IF(G460="V",1-SUM(H$8:H459)," ")))))</f>
        <v xml:space="preserve"> </v>
      </c>
      <c r="I460" s="66" t="str">
        <f t="shared" si="144"/>
        <v/>
      </c>
      <c r="L460" s="62" t="str">
        <f t="shared" si="141"/>
        <v xml:space="preserve"> </v>
      </c>
      <c r="P460" s="58" t="str">
        <f>IF(O460="Plus",$K460,IF(O460="Basis",$K460-SUM(P$8:P459),IF(O460="Breedte",$K460-SUM(P$8:P459),IF(O459="Breedte",1-SUM(P$8:P459)," "))))</f>
        <v xml:space="preserve"> </v>
      </c>
      <c r="Q460" s="56" t="str">
        <f t="shared" si="139"/>
        <v/>
      </c>
      <c r="R460" s="196">
        <f t="shared" si="145"/>
        <v>0</v>
      </c>
      <c r="S460" s="1">
        <f t="shared" si="154"/>
        <v>-1</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-1</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4">
        <f t="shared" si="142"/>
        <v>0</v>
      </c>
      <c r="B461" s="64">
        <f t="shared" si="140"/>
        <v>0</v>
      </c>
      <c r="C461" s="57">
        <f t="shared" si="153"/>
        <v>-1</v>
      </c>
      <c r="F461" s="59">
        <f>IF(C461&lt;C$6,0,VLOOKUP(C461,index!$A:$M,4,0))</f>
        <v>0</v>
      </c>
      <c r="G461" s="57" t="str">
        <f t="shared" si="143"/>
        <v/>
      </c>
      <c r="H461" s="58" t="str">
        <f>IF(G461="I",$K461,IF(G461="II",$K461-SUM(H$8:H460),IF(G461="III",$K461-SUM(H$8:H460),IF(G461="IV",$K461-SUM(H$8:H460),IF(G461="V",1-SUM(H$8:H460)," ")))))</f>
        <v xml:space="preserve"> </v>
      </c>
      <c r="I461" s="66" t="str">
        <f t="shared" si="144"/>
        <v/>
      </c>
      <c r="L461" s="62" t="str">
        <f t="shared" si="141"/>
        <v xml:space="preserve"> </v>
      </c>
      <c r="P461" s="58" t="str">
        <f>IF(O461="Plus",$K461,IF(O461="Basis",$K461-SUM(P$8:P460),IF(O461="Breedte",$K461-SUM(P$8:P460),IF(O460="Breedte",1-SUM(P$8:P460)," "))))</f>
        <v xml:space="preserve"> </v>
      </c>
      <c r="Q461" s="56" t="str">
        <f t="shared" si="139"/>
        <v/>
      </c>
      <c r="R461" s="196">
        <f t="shared" si="145"/>
        <v>0</v>
      </c>
      <c r="S461" s="1">
        <f t="shared" si="154"/>
        <v>-1</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-1</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4">
        <f t="shared" si="142"/>
        <v>0</v>
      </c>
      <c r="B462" s="64">
        <f t="shared" si="140"/>
        <v>0</v>
      </c>
      <c r="C462" s="57">
        <f t="shared" si="153"/>
        <v>-1</v>
      </c>
      <c r="F462" s="59">
        <f>IF(C462&lt;C$6,0,VLOOKUP(C462,index!$A:$M,4,0))</f>
        <v>0</v>
      </c>
      <c r="G462" s="57" t="str">
        <f t="shared" si="143"/>
        <v/>
      </c>
      <c r="H462" s="58" t="str">
        <f>IF(G462="I",$K462,IF(G462="II",$K462-SUM(H$8:H461),IF(G462="III",$K462-SUM(H$8:H461),IF(G462="IV",$K462-SUM(H$8:H461),IF(G462="V",1-SUM(H$8:H461)," ")))))</f>
        <v xml:space="preserve"> </v>
      </c>
      <c r="I462" s="66" t="str">
        <f t="shared" si="144"/>
        <v/>
      </c>
      <c r="L462" s="62" t="str">
        <f t="shared" si="141"/>
        <v xml:space="preserve"> </v>
      </c>
      <c r="P462" s="58" t="str">
        <f>IF(O462="Plus",$K462,IF(O462="Basis",$K462-SUM(P$8:P461),IF(O462="Breedte",$K462-SUM(P$8:P461),IF(O461="Breedte",1-SUM(P$8:P461)," "))))</f>
        <v xml:space="preserve"> </v>
      </c>
      <c r="Q462" s="56" t="str">
        <f t="shared" si="139"/>
        <v/>
      </c>
      <c r="R462" s="196">
        <f t="shared" si="145"/>
        <v>0</v>
      </c>
      <c r="S462" s="1">
        <f t="shared" si="154"/>
        <v>-1</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-1</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4">
        <f t="shared" si="142"/>
        <v>0</v>
      </c>
      <c r="B463" s="64">
        <f t="shared" si="140"/>
        <v>0</v>
      </c>
      <c r="C463" s="57">
        <f t="shared" si="153"/>
        <v>-1</v>
      </c>
      <c r="F463" s="59">
        <f>IF(C463&lt;C$6,0,VLOOKUP(C463,index!$A:$M,4,0))</f>
        <v>0</v>
      </c>
      <c r="G463" s="57" t="str">
        <f t="shared" si="143"/>
        <v/>
      </c>
      <c r="H463" s="58" t="str">
        <f>IF(G463="I",$K463,IF(G463="II",$K463-SUM(H$8:H462),IF(G463="III",$K463-SUM(H$8:H462),IF(G463="IV",$K463-SUM(H$8:H462),IF(G463="V",1-SUM(H$8:H462)," ")))))</f>
        <v xml:space="preserve"> </v>
      </c>
      <c r="I463" s="66" t="str">
        <f t="shared" si="144"/>
        <v/>
      </c>
      <c r="L463" s="62" t="str">
        <f t="shared" si="141"/>
        <v xml:space="preserve"> </v>
      </c>
      <c r="P463" s="58" t="str">
        <f>IF(O463="Plus",$K463,IF(O463="Basis",$K463-SUM(P$8:P462),IF(O463="Breedte",$K463-SUM(P$8:P462),IF(O462="Breedte",1-SUM(P$8:P462)," "))))</f>
        <v xml:space="preserve"> </v>
      </c>
      <c r="Q463" s="56" t="str">
        <f t="shared" si="139"/>
        <v/>
      </c>
      <c r="R463" s="196">
        <f t="shared" si="145"/>
        <v>0</v>
      </c>
      <c r="S463" s="1">
        <f t="shared" si="154"/>
        <v>-1</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-1</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4">
        <f t="shared" si="142"/>
        <v>0</v>
      </c>
      <c r="B464" s="64">
        <f t="shared" si="140"/>
        <v>0</v>
      </c>
      <c r="C464" s="57">
        <f t="shared" si="153"/>
        <v>-1</v>
      </c>
      <c r="F464" s="59">
        <f>IF(C464&lt;C$6,0,VLOOKUP(C464,index!$A:$M,4,0))</f>
        <v>0</v>
      </c>
      <c r="G464" s="57" t="str">
        <f t="shared" si="143"/>
        <v/>
      </c>
      <c r="H464" s="58" t="str">
        <f>IF(G464="I",$K464,IF(G464="II",$K464-SUM(H$8:H463),IF(G464="III",$K464-SUM(H$8:H463),IF(G464="IV",$K464-SUM(H$8:H463),IF(G464="V",1-SUM(H$8:H463)," ")))))</f>
        <v xml:space="preserve"> </v>
      </c>
      <c r="I464" s="66" t="str">
        <f t="shared" si="144"/>
        <v/>
      </c>
      <c r="L464" s="62" t="str">
        <f t="shared" si="141"/>
        <v xml:space="preserve"> </v>
      </c>
      <c r="P464" s="58" t="str">
        <f>IF(O464="Plus",$K464,IF(O464="Basis",$K464-SUM(P$8:P463),IF(O464="Breedte",$K464-SUM(P$8:P463),IF(O463="Breedte",1-SUM(P$8:P463)," "))))</f>
        <v xml:space="preserve"> </v>
      </c>
      <c r="Q464" s="56" t="str">
        <f t="shared" si="139"/>
        <v/>
      </c>
      <c r="R464" s="196">
        <f t="shared" si="145"/>
        <v>0</v>
      </c>
      <c r="S464" s="1">
        <f t="shared" si="154"/>
        <v>-1</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-1</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4">
        <f t="shared" si="142"/>
        <v>0</v>
      </c>
      <c r="B465" s="64">
        <f t="shared" si="140"/>
        <v>0</v>
      </c>
      <c r="C465" s="57">
        <f t="shared" si="153"/>
        <v>-1</v>
      </c>
      <c r="F465" s="59">
        <f>IF(C465&lt;C$6,0,VLOOKUP(C465,index!$A:$M,4,0))</f>
        <v>0</v>
      </c>
      <c r="G465" s="57" t="str">
        <f t="shared" si="143"/>
        <v/>
      </c>
      <c r="H465" s="58" t="str">
        <f>IF(G465="I",$K465,IF(G465="II",$K465-SUM(H$8:H464),IF(G465="III",$K465-SUM(H$8:H464),IF(G465="IV",$K465-SUM(H$8:H464),IF(G465="V",1-SUM(H$8:H464)," ")))))</f>
        <v xml:space="preserve"> </v>
      </c>
      <c r="I465" s="66" t="str">
        <f t="shared" si="144"/>
        <v/>
      </c>
      <c r="L465" s="62" t="str">
        <f t="shared" si="141"/>
        <v xml:space="preserve"> </v>
      </c>
      <c r="P465" s="58" t="str">
        <f>IF(O465="Plus",$K465,IF(O465="Basis",$K465-SUM(P$8:P464),IF(O465="Breedte",$K465-SUM(P$8:P464),IF(O464="Breedte",1-SUM(P$8:P464)," "))))</f>
        <v xml:space="preserve"> </v>
      </c>
      <c r="Q465" s="56" t="str">
        <f t="shared" ref="Q465:Q500" si="156">IF(L464="plus",CONCATENATE(E465,", "),IF(L464="basis",IF(E465=0,"",CONCATENATE(E465,", ")),CONCATENATE(Q464,IF(E465=0,"",CONCATENATE(E465,", ")))))</f>
        <v/>
      </c>
      <c r="R465" s="196">
        <f t="shared" si="145"/>
        <v>0</v>
      </c>
      <c r="S465" s="1">
        <f t="shared" si="154"/>
        <v>-1</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-1</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4">
        <f t="shared" si="142"/>
        <v>0</v>
      </c>
      <c r="B466" s="64">
        <f t="shared" si="140"/>
        <v>0</v>
      </c>
      <c r="C466" s="57">
        <f t="shared" si="153"/>
        <v>-1</v>
      </c>
      <c r="F466" s="59">
        <f>IF(C466&lt;C$6,0,VLOOKUP(C466,index!$A:$M,4,0))</f>
        <v>0</v>
      </c>
      <c r="G466" s="57" t="str">
        <f t="shared" si="143"/>
        <v/>
      </c>
      <c r="H466" s="58" t="str">
        <f>IF(G466="I",$K466,IF(G466="II",$K466-SUM(H$8:H465),IF(G466="III",$K466-SUM(H$8:H465),IF(G466="IV",$K466-SUM(H$8:H465),IF(G466="V",1-SUM(H$8:H465)," ")))))</f>
        <v xml:space="preserve"> </v>
      </c>
      <c r="I466" s="66" t="str">
        <f t="shared" si="144"/>
        <v/>
      </c>
      <c r="L466" s="62" t="str">
        <f t="shared" si="141"/>
        <v xml:space="preserve"> </v>
      </c>
      <c r="P466" s="58" t="str">
        <f>IF(O466="Plus",$K466,IF(O466="Basis",$K466-SUM(P$8:P465),IF(O466="Breedte",$K466-SUM(P$8:P465),IF(O465="Breedte",1-SUM(P$8:P465)," "))))</f>
        <v xml:space="preserve"> </v>
      </c>
      <c r="Q466" s="56" t="str">
        <f t="shared" si="156"/>
        <v/>
      </c>
      <c r="R466" s="196">
        <f t="shared" si="145"/>
        <v>0</v>
      </c>
      <c r="S466" s="1">
        <f t="shared" si="154"/>
        <v>-1</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-1</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4">
        <f t="shared" si="142"/>
        <v>0</v>
      </c>
      <c r="B467" s="64">
        <f t="shared" si="140"/>
        <v>0</v>
      </c>
      <c r="C467" s="57">
        <f t="shared" si="153"/>
        <v>-1</v>
      </c>
      <c r="F467" s="59">
        <f>IF(C467&lt;C$6,0,VLOOKUP(C467,index!$A:$M,4,0))</f>
        <v>0</v>
      </c>
      <c r="G467" s="57" t="str">
        <f t="shared" si="143"/>
        <v/>
      </c>
      <c r="H467" s="58" t="str">
        <f>IF(G467="I",$K467,IF(G467="II",$K467-SUM(H$8:H466),IF(G467="III",$K467-SUM(H$8:H466),IF(G467="IV",$K467-SUM(H$8:H466),IF(G467="V",1-SUM(H$8:H466)," ")))))</f>
        <v xml:space="preserve"> </v>
      </c>
      <c r="I467" s="66" t="str">
        <f t="shared" si="144"/>
        <v/>
      </c>
      <c r="L467" s="62" t="str">
        <f t="shared" si="141"/>
        <v xml:space="preserve"> </v>
      </c>
      <c r="P467" s="58" t="str">
        <f>IF(O467="Plus",$K467,IF(O467="Basis",$K467-SUM(P$8:P466),IF(O467="Breedte",$K467-SUM(P$8:P466),IF(O466="Breedte",1-SUM(P$8:P466)," "))))</f>
        <v xml:space="preserve"> </v>
      </c>
      <c r="Q467" s="56" t="str">
        <f t="shared" si="156"/>
        <v/>
      </c>
      <c r="R467" s="196">
        <f t="shared" si="145"/>
        <v>0</v>
      </c>
      <c r="S467" s="1">
        <f t="shared" si="154"/>
        <v>-1</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-1</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4">
        <f t="shared" si="142"/>
        <v>0</v>
      </c>
      <c r="B468" s="64">
        <f t="shared" si="140"/>
        <v>0</v>
      </c>
      <c r="C468" s="57">
        <f t="shared" si="153"/>
        <v>-1</v>
      </c>
      <c r="F468" s="59">
        <f>IF(C468&lt;C$6,0,VLOOKUP(C468,index!$A:$M,4,0))</f>
        <v>0</v>
      </c>
      <c r="G468" s="57" t="str">
        <f t="shared" si="143"/>
        <v/>
      </c>
      <c r="H468" s="58" t="str">
        <f>IF(G468="I",$K468,IF(G468="II",$K468-SUM(H$8:H467),IF(G468="III",$K468-SUM(H$8:H467),IF(G468="IV",$K468-SUM(H$8:H467),IF(G468="V",1-SUM(H$8:H467)," ")))))</f>
        <v xml:space="preserve"> </v>
      </c>
      <c r="I468" s="66" t="str">
        <f t="shared" si="144"/>
        <v/>
      </c>
      <c r="L468" s="62" t="str">
        <f t="shared" si="141"/>
        <v xml:space="preserve"> </v>
      </c>
      <c r="P468" s="58" t="str">
        <f>IF(O468="Plus",$K468,IF(O468="Basis",$K468-SUM(P$8:P467),IF(O468="Breedte",$K468-SUM(P$8:P467),IF(O467="Breedte",1-SUM(P$8:P467)," "))))</f>
        <v xml:space="preserve"> </v>
      </c>
      <c r="Q468" s="56" t="str">
        <f t="shared" si="156"/>
        <v/>
      </c>
      <c r="R468" s="196">
        <f t="shared" si="145"/>
        <v>0</v>
      </c>
      <c r="S468" s="1">
        <f t="shared" si="154"/>
        <v>-1</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-1</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4">
        <f t="shared" si="142"/>
        <v>0</v>
      </c>
      <c r="B469" s="64">
        <f t="shared" si="140"/>
        <v>0</v>
      </c>
      <c r="C469" s="57">
        <f t="shared" si="153"/>
        <v>-1</v>
      </c>
      <c r="F469" s="59">
        <f>IF(C469&lt;C$6,0,VLOOKUP(C469,index!$A:$M,4,0))</f>
        <v>0</v>
      </c>
      <c r="G469" s="57" t="str">
        <f t="shared" si="143"/>
        <v/>
      </c>
      <c r="H469" s="58" t="str">
        <f>IF(G469="I",$K469,IF(G469="II",$K469-SUM(H$8:H468),IF(G469="III",$K469-SUM(H$8:H468),IF(G469="IV",$K469-SUM(H$8:H468),IF(G469="V",1-SUM(H$8:H468)," ")))))</f>
        <v xml:space="preserve"> </v>
      </c>
      <c r="I469" s="66" t="str">
        <f t="shared" si="144"/>
        <v/>
      </c>
      <c r="L469" s="62" t="str">
        <f t="shared" si="141"/>
        <v xml:space="preserve"> </v>
      </c>
      <c r="P469" s="58" t="str">
        <f>IF(O469="Plus",$K469,IF(O469="Basis",$K469-SUM(P$8:P468),IF(O469="Breedte",$K469-SUM(P$8:P468),IF(O468="Breedte",1-SUM(P$8:P468)," "))))</f>
        <v xml:space="preserve"> </v>
      </c>
      <c r="Q469" s="56" t="str">
        <f t="shared" si="156"/>
        <v/>
      </c>
      <c r="R469" s="196">
        <f t="shared" si="145"/>
        <v>0</v>
      </c>
      <c r="S469" s="1">
        <f t="shared" si="154"/>
        <v>-1</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-1</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4">
        <f t="shared" si="142"/>
        <v>0</v>
      </c>
      <c r="B470" s="64">
        <f t="shared" si="140"/>
        <v>0</v>
      </c>
      <c r="C470" s="57">
        <f t="shared" si="153"/>
        <v>-1</v>
      </c>
      <c r="F470" s="59">
        <f>IF(C470&lt;C$6,0,VLOOKUP(C470,index!$A:$M,4,0))</f>
        <v>0</v>
      </c>
      <c r="G470" s="57" t="str">
        <f t="shared" si="143"/>
        <v/>
      </c>
      <c r="H470" s="58" t="str">
        <f>IF(G470="I",$K470,IF(G470="II",$K470-SUM(H$8:H469),IF(G470="III",$K470-SUM(H$8:H469),IF(G470="IV",$K470-SUM(H$8:H469),IF(G470="V",1-SUM(H$8:H469)," ")))))</f>
        <v xml:space="preserve"> </v>
      </c>
      <c r="I470" s="66" t="str">
        <f t="shared" si="144"/>
        <v/>
      </c>
      <c r="L470" s="62" t="str">
        <f t="shared" si="141"/>
        <v xml:space="preserve"> </v>
      </c>
      <c r="P470" s="58" t="str">
        <f>IF(O470="Plus",$K470,IF(O470="Basis",$K470-SUM(P$8:P469),IF(O470="Breedte",$K470-SUM(P$8:P469),IF(O469="Breedte",1-SUM(P$8:P469)," "))))</f>
        <v xml:space="preserve"> </v>
      </c>
      <c r="Q470" s="56" t="str">
        <f t="shared" si="156"/>
        <v/>
      </c>
      <c r="R470" s="196">
        <f t="shared" si="145"/>
        <v>0</v>
      </c>
      <c r="S470" s="1">
        <f t="shared" si="154"/>
        <v>-1</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-1</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4">
        <f t="shared" si="142"/>
        <v>0</v>
      </c>
      <c r="B471" s="64">
        <f t="shared" si="140"/>
        <v>0</v>
      </c>
      <c r="C471" s="57">
        <f t="shared" si="153"/>
        <v>-1</v>
      </c>
      <c r="F471" s="59">
        <f>IF(C471&lt;C$6,0,VLOOKUP(C471,index!$A:$M,4,0))</f>
        <v>0</v>
      </c>
      <c r="G471" s="57" t="str">
        <f t="shared" si="143"/>
        <v/>
      </c>
      <c r="H471" s="58" t="str">
        <f>IF(G471="I",$K471,IF(G471="II",$K471-SUM(H$8:H470),IF(G471="III",$K471-SUM(H$8:H470),IF(G471="IV",$K471-SUM(H$8:H470),IF(G471="V",1-SUM(H$8:H470)," ")))))</f>
        <v xml:space="preserve"> </v>
      </c>
      <c r="I471" s="66" t="str">
        <f t="shared" si="144"/>
        <v/>
      </c>
      <c r="L471" s="62" t="str">
        <f t="shared" si="141"/>
        <v xml:space="preserve"> </v>
      </c>
      <c r="P471" s="58" t="str">
        <f>IF(O471="Plus",$K471,IF(O471="Basis",$K471-SUM(P$8:P470),IF(O471="Breedte",$K471-SUM(P$8:P470),IF(O470="Breedte",1-SUM(P$8:P470)," "))))</f>
        <v xml:space="preserve"> </v>
      </c>
      <c r="Q471" s="56" t="str">
        <f t="shared" si="156"/>
        <v/>
      </c>
      <c r="R471" s="196">
        <f t="shared" si="145"/>
        <v>0</v>
      </c>
      <c r="S471" s="1">
        <f t="shared" si="154"/>
        <v>-1</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-1</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4">
        <f t="shared" si="142"/>
        <v>0</v>
      </c>
      <c r="B472" s="64">
        <f t="shared" si="140"/>
        <v>0</v>
      </c>
      <c r="C472" s="57">
        <f t="shared" si="153"/>
        <v>-1</v>
      </c>
      <c r="F472" s="59">
        <f>IF(C472&lt;C$6,0,VLOOKUP(C472,index!$A:$M,4,0))</f>
        <v>0</v>
      </c>
      <c r="G472" s="57" t="str">
        <f t="shared" si="143"/>
        <v/>
      </c>
      <c r="H472" s="58" t="str">
        <f>IF(G472="I",$K472,IF(G472="II",$K472-SUM(H$8:H471),IF(G472="III",$K472-SUM(H$8:H471),IF(G472="IV",$K472-SUM(H$8:H471),IF(G472="V",1-SUM(H$8:H471)," ")))))</f>
        <v xml:space="preserve"> </v>
      </c>
      <c r="I472" s="66" t="str">
        <f t="shared" si="144"/>
        <v/>
      </c>
      <c r="L472" s="62" t="str">
        <f t="shared" si="141"/>
        <v xml:space="preserve"> </v>
      </c>
      <c r="P472" s="58" t="str">
        <f>IF(O472="Plus",$K472,IF(O472="Basis",$K472-SUM(P$8:P471),IF(O472="Breedte",$K472-SUM(P$8:P471),IF(O471="Breedte",1-SUM(P$8:P471)," "))))</f>
        <v xml:space="preserve"> </v>
      </c>
      <c r="Q472" s="56" t="str">
        <f t="shared" si="156"/>
        <v/>
      </c>
      <c r="R472" s="196">
        <f t="shared" si="145"/>
        <v>0</v>
      </c>
      <c r="S472" s="1">
        <f t="shared" si="154"/>
        <v>-1</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-1</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4">
        <f t="shared" si="142"/>
        <v>0</v>
      </c>
      <c r="B473" s="64">
        <f t="shared" si="140"/>
        <v>0</v>
      </c>
      <c r="C473" s="57">
        <f t="shared" si="153"/>
        <v>-1</v>
      </c>
      <c r="F473" s="59">
        <f>IF(C473&lt;C$6,0,VLOOKUP(C473,index!$A:$M,4,0))</f>
        <v>0</v>
      </c>
      <c r="G473" s="57" t="str">
        <f t="shared" si="143"/>
        <v/>
      </c>
      <c r="H473" s="58" t="str">
        <f>IF(G473="I",$K473,IF(G473="II",$K473-SUM(H$8:H472),IF(G473="III",$K473-SUM(H$8:H472),IF(G473="IV",$K473-SUM(H$8:H472),IF(G473="V",1-SUM(H$8:H472)," ")))))</f>
        <v xml:space="preserve"> </v>
      </c>
      <c r="I473" s="66" t="str">
        <f t="shared" si="144"/>
        <v/>
      </c>
      <c r="L473" s="62" t="str">
        <f t="shared" si="141"/>
        <v xml:space="preserve"> </v>
      </c>
      <c r="P473" s="58" t="str">
        <f>IF(O473="Plus",$K473,IF(O473="Basis",$K473-SUM(P$8:P472),IF(O473="Breedte",$K473-SUM(P$8:P472),IF(O472="Breedte",1-SUM(P$8:P472)," "))))</f>
        <v xml:space="preserve"> </v>
      </c>
      <c r="Q473" s="56" t="str">
        <f t="shared" si="156"/>
        <v/>
      </c>
      <c r="R473" s="196">
        <f t="shared" si="145"/>
        <v>0</v>
      </c>
      <c r="S473" s="1">
        <f t="shared" si="154"/>
        <v>-1</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-1</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4">
        <f t="shared" si="142"/>
        <v>0</v>
      </c>
      <c r="B474" s="64">
        <f t="shared" si="140"/>
        <v>0</v>
      </c>
      <c r="C474" s="57">
        <f t="shared" si="153"/>
        <v>-1</v>
      </c>
      <c r="F474" s="59">
        <f>IF(C474&lt;C$6,0,VLOOKUP(C474,index!$A:$M,4,0))</f>
        <v>0</v>
      </c>
      <c r="G474" s="57" t="str">
        <f t="shared" si="143"/>
        <v/>
      </c>
      <c r="H474" s="58" t="str">
        <f>IF(G474="I",$K474,IF(G474="II",$K474-SUM(H$8:H473),IF(G474="III",$K474-SUM(H$8:H473),IF(G474="IV",$K474-SUM(H$8:H473),IF(G474="V",1-SUM(H$8:H473)," ")))))</f>
        <v xml:space="preserve"> </v>
      </c>
      <c r="I474" s="66" t="str">
        <f t="shared" si="144"/>
        <v/>
      </c>
      <c r="L474" s="62" t="str">
        <f t="shared" si="141"/>
        <v xml:space="preserve"> </v>
      </c>
      <c r="P474" s="58" t="str">
        <f>IF(O474="Plus",$K474,IF(O474="Basis",$K474-SUM(P$8:P473),IF(O474="Breedte",$K474-SUM(P$8:P473),IF(O473="Breedte",1-SUM(P$8:P473)," "))))</f>
        <v xml:space="preserve"> </v>
      </c>
      <c r="Q474" s="56" t="str">
        <f t="shared" si="156"/>
        <v/>
      </c>
      <c r="R474" s="196">
        <f t="shared" si="145"/>
        <v>0</v>
      </c>
      <c r="S474" s="1">
        <f t="shared" si="154"/>
        <v>-1</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-1</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4">
        <f t="shared" si="142"/>
        <v>0</v>
      </c>
      <c r="B475" s="64">
        <f t="shared" si="140"/>
        <v>0</v>
      </c>
      <c r="C475" s="57">
        <f t="shared" si="153"/>
        <v>-1</v>
      </c>
      <c r="F475" s="59">
        <f>IF(C475&lt;C$6,0,VLOOKUP(C475,index!$A:$M,4,0))</f>
        <v>0</v>
      </c>
      <c r="G475" s="57" t="str">
        <f t="shared" si="143"/>
        <v/>
      </c>
      <c r="H475" s="58" t="str">
        <f>IF(G475="I",$K475,IF(G475="II",$K475-SUM(H$8:H474),IF(G475="III",$K475-SUM(H$8:H474),IF(G475="IV",$K475-SUM(H$8:H474),IF(G475="V",1-SUM(H$8:H474)," ")))))</f>
        <v xml:space="preserve"> </v>
      </c>
      <c r="I475" s="66" t="str">
        <f t="shared" si="144"/>
        <v/>
      </c>
      <c r="L475" s="62" t="str">
        <f t="shared" si="141"/>
        <v xml:space="preserve"> </v>
      </c>
      <c r="P475" s="58" t="str">
        <f>IF(O475="Plus",$K475,IF(O475="Basis",$K475-SUM(P$8:P474),IF(O475="Breedte",$K475-SUM(P$8:P474),IF(O474="Breedte",1-SUM(P$8:P474)," "))))</f>
        <v xml:space="preserve"> </v>
      </c>
      <c r="Q475" s="56" t="str">
        <f t="shared" si="156"/>
        <v/>
      </c>
      <c r="R475" s="196">
        <f t="shared" si="145"/>
        <v>0</v>
      </c>
      <c r="S475" s="1">
        <f t="shared" si="154"/>
        <v>-1</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-1</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4">
        <f t="shared" si="142"/>
        <v>0</v>
      </c>
      <c r="B476" s="64">
        <f t="shared" si="140"/>
        <v>0</v>
      </c>
      <c r="C476" s="57">
        <f t="shared" si="153"/>
        <v>-1</v>
      </c>
      <c r="F476" s="59">
        <f>IF(C476&lt;C$6,0,VLOOKUP(C476,index!$A:$M,4,0))</f>
        <v>0</v>
      </c>
      <c r="G476" s="57" t="str">
        <f t="shared" si="143"/>
        <v/>
      </c>
      <c r="H476" s="58" t="str">
        <f>IF(G476="I",$K476,IF(G476="II",$K476-SUM(H$8:H475),IF(G476="III",$K476-SUM(H$8:H475),IF(G476="IV",$K476-SUM(H$8:H475),IF(G476="V",1-SUM(H$8:H475)," ")))))</f>
        <v xml:space="preserve"> </v>
      </c>
      <c r="I476" s="66" t="str">
        <f t="shared" si="144"/>
        <v/>
      </c>
      <c r="L476" s="62" t="str">
        <f t="shared" si="141"/>
        <v xml:space="preserve"> </v>
      </c>
      <c r="P476" s="58" t="str">
        <f>IF(O476="Plus",$K476,IF(O476="Basis",$K476-SUM(P$8:P475),IF(O476="Breedte",$K476-SUM(P$8:P475),IF(O475="Breedte",1-SUM(P$8:P475)," "))))</f>
        <v xml:space="preserve"> </v>
      </c>
      <c r="Q476" s="56" t="str">
        <f t="shared" si="156"/>
        <v/>
      </c>
      <c r="R476" s="196">
        <f t="shared" si="145"/>
        <v>0</v>
      </c>
      <c r="S476" s="1">
        <f t="shared" si="154"/>
        <v>-1</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-1</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4">
        <f t="shared" si="142"/>
        <v>0</v>
      </c>
      <c r="B477" s="64">
        <f t="shared" si="140"/>
        <v>0</v>
      </c>
      <c r="C477" s="57">
        <f t="shared" si="153"/>
        <v>-1</v>
      </c>
      <c r="F477" s="59">
        <f>IF(C477&lt;C$6,0,VLOOKUP(C477,index!$A:$M,4,0))</f>
        <v>0</v>
      </c>
      <c r="G477" s="57" t="str">
        <f t="shared" si="143"/>
        <v/>
      </c>
      <c r="H477" s="58" t="str">
        <f>IF(G477="I",$K477,IF(G477="II",$K477-SUM(H$8:H476),IF(G477="III",$K477-SUM(H$8:H476),IF(G477="IV",$K477-SUM(H$8:H476),IF(G477="V",1-SUM(H$8:H476)," ")))))</f>
        <v xml:space="preserve"> </v>
      </c>
      <c r="I477" s="66" t="str">
        <f t="shared" si="144"/>
        <v/>
      </c>
      <c r="L477" s="62" t="str">
        <f t="shared" si="141"/>
        <v xml:space="preserve"> </v>
      </c>
      <c r="P477" s="58" t="str">
        <f>IF(O477="Plus",$K477,IF(O477="Basis",$K477-SUM(P$8:P476),IF(O477="Breedte",$K477-SUM(P$8:P476),IF(O476="Breedte",1-SUM(P$8:P476)," "))))</f>
        <v xml:space="preserve"> </v>
      </c>
      <c r="Q477" s="56" t="str">
        <f t="shared" si="156"/>
        <v/>
      </c>
      <c r="R477" s="196">
        <f t="shared" si="145"/>
        <v>0</v>
      </c>
      <c r="S477" s="1">
        <f t="shared" si="154"/>
        <v>-1</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-1</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4">
        <f t="shared" si="142"/>
        <v>0</v>
      </c>
      <c r="B478" s="64">
        <f t="shared" si="140"/>
        <v>0</v>
      </c>
      <c r="C478" s="57">
        <f t="shared" si="153"/>
        <v>-1</v>
      </c>
      <c r="F478" s="59">
        <f>IF(C478&lt;C$6,0,VLOOKUP(C478,index!$A:$M,4,0))</f>
        <v>0</v>
      </c>
      <c r="G478" s="57" t="str">
        <f t="shared" si="143"/>
        <v/>
      </c>
      <c r="H478" s="58" t="str">
        <f>IF(G478="I",$K478,IF(G478="II",$K478-SUM(H$8:H477),IF(G478="III",$K478-SUM(H$8:H477),IF(G478="IV",$K478-SUM(H$8:H477),IF(G478="V",1-SUM(H$8:H477)," ")))))</f>
        <v xml:space="preserve"> </v>
      </c>
      <c r="I478" s="66" t="str">
        <f t="shared" si="144"/>
        <v/>
      </c>
      <c r="L478" s="62" t="str">
        <f t="shared" si="141"/>
        <v xml:space="preserve"> </v>
      </c>
      <c r="P478" s="58" t="str">
        <f>IF(O478="Plus",$K478,IF(O478="Basis",$K478-SUM(P$8:P477),IF(O478="Breedte",$K478-SUM(P$8:P477),IF(O477="Breedte",1-SUM(P$8:P477)," "))))</f>
        <v xml:space="preserve"> </v>
      </c>
      <c r="Q478" s="56" t="str">
        <f t="shared" si="156"/>
        <v/>
      </c>
      <c r="R478" s="196">
        <f t="shared" si="145"/>
        <v>0</v>
      </c>
      <c r="S478" s="1">
        <f t="shared" si="154"/>
        <v>-1</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-1</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4">
        <f t="shared" si="142"/>
        <v>0</v>
      </c>
      <c r="B479" s="64">
        <f t="shared" si="140"/>
        <v>0</v>
      </c>
      <c r="C479" s="57">
        <f t="shared" si="153"/>
        <v>-1</v>
      </c>
      <c r="F479" s="59">
        <f>IF(C479&lt;C$6,0,VLOOKUP(C479,index!$A:$M,4,0))</f>
        <v>0</v>
      </c>
      <c r="G479" s="57" t="str">
        <f t="shared" si="143"/>
        <v/>
      </c>
      <c r="H479" s="58" t="str">
        <f>IF(G479="I",$K479,IF(G479="II",$K479-SUM(H$8:H478),IF(G479="III",$K479-SUM(H$8:H478),IF(G479="IV",$K479-SUM(H$8:H478),IF(G479="V",1-SUM(H$8:H478)," ")))))</f>
        <v xml:space="preserve"> </v>
      </c>
      <c r="I479" s="66" t="str">
        <f t="shared" si="144"/>
        <v/>
      </c>
      <c r="L479" s="62" t="str">
        <f t="shared" si="141"/>
        <v xml:space="preserve"> </v>
      </c>
      <c r="P479" s="58" t="str">
        <f>IF(O479="Plus",$K479,IF(O479="Basis",$K479-SUM(P$8:P478),IF(O479="Breedte",$K479-SUM(P$8:P478),IF(O478="Breedte",1-SUM(P$8:P478)," "))))</f>
        <v xml:space="preserve"> </v>
      </c>
      <c r="Q479" s="56" t="str">
        <f t="shared" si="156"/>
        <v/>
      </c>
      <c r="R479" s="196">
        <f t="shared" si="145"/>
        <v>0</v>
      </c>
      <c r="S479" s="1">
        <f t="shared" si="154"/>
        <v>-1</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-1</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4">
        <f t="shared" si="142"/>
        <v>0</v>
      </c>
      <c r="B480" s="64">
        <f t="shared" si="140"/>
        <v>0</v>
      </c>
      <c r="C480" s="57">
        <f t="shared" si="153"/>
        <v>-1</v>
      </c>
      <c r="F480" s="59">
        <f>IF(C480&lt;C$6,0,VLOOKUP(C480,index!$A:$M,4,0))</f>
        <v>0</v>
      </c>
      <c r="G480" s="57" t="str">
        <f t="shared" si="143"/>
        <v/>
      </c>
      <c r="H480" s="58" t="str">
        <f>IF(G480="I",$K480,IF(G480="II",$K480-SUM(H$8:H479),IF(G480="III",$K480-SUM(H$8:H479),IF(G480="IV",$K480-SUM(H$8:H479),IF(G480="V",1-SUM(H$8:H479)," ")))))</f>
        <v xml:space="preserve"> </v>
      </c>
      <c r="I480" s="66" t="str">
        <f t="shared" si="144"/>
        <v/>
      </c>
      <c r="L480" s="62" t="str">
        <f t="shared" si="141"/>
        <v xml:space="preserve"> </v>
      </c>
      <c r="P480" s="58" t="str">
        <f>IF(O480="Plus",$K480,IF(O480="Basis",$K480-SUM(P$8:P479),IF(O480="Breedte",$K480-SUM(P$8:P479),IF(O479="Breedte",1-SUM(P$8:P479)," "))))</f>
        <v xml:space="preserve"> </v>
      </c>
      <c r="Q480" s="56" t="str">
        <f t="shared" si="156"/>
        <v/>
      </c>
      <c r="R480" s="196">
        <f t="shared" si="145"/>
        <v>0</v>
      </c>
      <c r="S480" s="1">
        <f t="shared" si="154"/>
        <v>-1</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-1</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4">
        <f t="shared" si="142"/>
        <v>0</v>
      </c>
      <c r="B481" s="64">
        <f t="shared" si="140"/>
        <v>0</v>
      </c>
      <c r="C481" s="57">
        <f t="shared" si="153"/>
        <v>-1</v>
      </c>
      <c r="F481" s="59">
        <f>IF(C481&lt;C$6,0,VLOOKUP(C481,index!$A:$M,4,0))</f>
        <v>0</v>
      </c>
      <c r="G481" s="57" t="str">
        <f t="shared" si="143"/>
        <v/>
      </c>
      <c r="H481" s="58" t="str">
        <f>IF(G481="I",$K481,IF(G481="II",$K481-SUM(H$8:H480),IF(G481="III",$K481-SUM(H$8:H480),IF(G481="IV",$K481-SUM(H$8:H480),IF(G481="V",1-SUM(H$8:H480)," ")))))</f>
        <v xml:space="preserve"> </v>
      </c>
      <c r="I481" s="66" t="str">
        <f t="shared" si="144"/>
        <v/>
      </c>
      <c r="L481" s="62" t="str">
        <f t="shared" si="141"/>
        <v xml:space="preserve"> </v>
      </c>
      <c r="P481" s="58" t="str">
        <f>IF(O481="Plus",$K481,IF(O481="Basis",$K481-SUM(P$8:P480),IF(O481="Breedte",$K481-SUM(P$8:P480),IF(O480="Breedte",1-SUM(P$8:P480)," "))))</f>
        <v xml:space="preserve"> </v>
      </c>
      <c r="Q481" s="56" t="str">
        <f t="shared" si="156"/>
        <v/>
      </c>
      <c r="R481" s="196">
        <f t="shared" si="145"/>
        <v>0</v>
      </c>
      <c r="S481" s="1">
        <f t="shared" si="154"/>
        <v>-1</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-1</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4">
        <f t="shared" si="142"/>
        <v>0</v>
      </c>
      <c r="B482" s="64">
        <f t="shared" si="140"/>
        <v>0</v>
      </c>
      <c r="C482" s="57">
        <f t="shared" si="153"/>
        <v>-1</v>
      </c>
      <c r="F482" s="59">
        <f>IF(C482&lt;C$6,0,VLOOKUP(C482,index!$A:$M,4,0))</f>
        <v>0</v>
      </c>
      <c r="G482" s="57" t="str">
        <f t="shared" si="143"/>
        <v/>
      </c>
      <c r="H482" s="58" t="str">
        <f>IF(G482="I",$K482,IF(G482="II",$K482-SUM(H$8:H481),IF(G482="III",$K482-SUM(H$8:H481),IF(G482="IV",$K482-SUM(H$8:H481),IF(G482="V",1-SUM(H$8:H481)," ")))))</f>
        <v xml:space="preserve"> </v>
      </c>
      <c r="I482" s="66" t="str">
        <f t="shared" si="144"/>
        <v/>
      </c>
      <c r="L482" s="62" t="str">
        <f t="shared" si="141"/>
        <v xml:space="preserve"> </v>
      </c>
      <c r="P482" s="58" t="str">
        <f>IF(O482="Plus",$K482,IF(O482="Basis",$K482-SUM(P$8:P481),IF(O482="Breedte",$K482-SUM(P$8:P481),IF(O481="Breedte",1-SUM(P$8:P481)," "))))</f>
        <v xml:space="preserve"> </v>
      </c>
      <c r="Q482" s="56" t="str">
        <f t="shared" si="156"/>
        <v/>
      </c>
      <c r="R482" s="196">
        <f t="shared" si="145"/>
        <v>0</v>
      </c>
      <c r="S482" s="1">
        <f t="shared" si="154"/>
        <v>-1</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-1</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4">
        <f t="shared" si="142"/>
        <v>0</v>
      </c>
      <c r="B483" s="64">
        <f t="shared" si="140"/>
        <v>0</v>
      </c>
      <c r="C483" s="57">
        <f t="shared" si="153"/>
        <v>-1</v>
      </c>
      <c r="F483" s="59">
        <f>IF(C483&lt;C$6,0,VLOOKUP(C483,index!$A:$M,4,0))</f>
        <v>0</v>
      </c>
      <c r="G483" s="57" t="str">
        <f t="shared" si="143"/>
        <v/>
      </c>
      <c r="H483" s="58" t="str">
        <f>IF(G483="I",$K483,IF(G483="II",$K483-SUM(H$8:H482),IF(G483="III",$K483-SUM(H$8:H482),IF(G483="IV",$K483-SUM(H$8:H482),IF(G483="V",1-SUM(H$8:H482)," ")))))</f>
        <v xml:space="preserve"> </v>
      </c>
      <c r="I483" s="66" t="str">
        <f t="shared" si="144"/>
        <v/>
      </c>
      <c r="L483" s="62" t="str">
        <f t="shared" si="141"/>
        <v xml:space="preserve"> </v>
      </c>
      <c r="P483" s="58" t="str">
        <f>IF(O483="Plus",$K483,IF(O483="Basis",$K483-SUM(P$8:P482),IF(O483="Breedte",$K483-SUM(P$8:P482),IF(O482="Breedte",1-SUM(P$8:P482)," "))))</f>
        <v xml:space="preserve"> </v>
      </c>
      <c r="Q483" s="56" t="str">
        <f t="shared" si="156"/>
        <v/>
      </c>
      <c r="R483" s="196">
        <f t="shared" si="145"/>
        <v>0</v>
      </c>
      <c r="S483" s="1">
        <f t="shared" si="154"/>
        <v>-1</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-1</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4">
        <f t="shared" si="142"/>
        <v>0</v>
      </c>
      <c r="B484" s="64">
        <f t="shared" si="140"/>
        <v>0</v>
      </c>
      <c r="C484" s="57">
        <f t="shared" si="153"/>
        <v>-1</v>
      </c>
      <c r="F484" s="59">
        <f>IF(C484&lt;C$6,0,VLOOKUP(C484,index!$A:$M,4,0))</f>
        <v>0</v>
      </c>
      <c r="G484" s="57" t="str">
        <f t="shared" si="143"/>
        <v/>
      </c>
      <c r="H484" s="58" t="str">
        <f>IF(G484="I",$K484,IF(G484="II",$K484-SUM(H$8:H483),IF(G484="III",$K484-SUM(H$8:H483),IF(G484="IV",$K484-SUM(H$8:H483),IF(G484="V",1-SUM(H$8:H483)," ")))))</f>
        <v xml:space="preserve"> </v>
      </c>
      <c r="I484" s="66" t="str">
        <f t="shared" si="144"/>
        <v/>
      </c>
      <c r="L484" s="62" t="str">
        <f t="shared" si="141"/>
        <v xml:space="preserve"> </v>
      </c>
      <c r="P484" s="58" t="str">
        <f>IF(O484="Plus",$K484,IF(O484="Basis",$K484-SUM(P$8:P483),IF(O484="Breedte",$K484-SUM(P$8:P483),IF(O483="Breedte",1-SUM(P$8:P483)," "))))</f>
        <v xml:space="preserve"> </v>
      </c>
      <c r="Q484" s="56" t="str">
        <f t="shared" si="156"/>
        <v/>
      </c>
      <c r="R484" s="196">
        <f t="shared" si="145"/>
        <v>0</v>
      </c>
      <c r="S484" s="1">
        <f t="shared" si="154"/>
        <v>-1</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-1</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4">
        <f t="shared" si="142"/>
        <v>0</v>
      </c>
      <c r="B485" s="64">
        <f t="shared" si="140"/>
        <v>0</v>
      </c>
      <c r="C485" s="57">
        <f t="shared" si="153"/>
        <v>-1</v>
      </c>
      <c r="F485" s="59">
        <f>IF(C485&lt;C$6,0,VLOOKUP(C485,index!$A:$M,4,0))</f>
        <v>0</v>
      </c>
      <c r="G485" s="57" t="str">
        <f t="shared" si="143"/>
        <v/>
      </c>
      <c r="H485" s="58" t="str">
        <f>IF(G485="I",$K485,IF(G485="II",$K485-SUM(H$8:H484),IF(G485="III",$K485-SUM(H$8:H484),IF(G485="IV",$K485-SUM(H$8:H484),IF(G485="V",1-SUM(H$8:H484)," ")))))</f>
        <v xml:space="preserve"> </v>
      </c>
      <c r="I485" s="66" t="str">
        <f t="shared" si="144"/>
        <v/>
      </c>
      <c r="L485" s="62" t="str">
        <f t="shared" si="141"/>
        <v xml:space="preserve"> </v>
      </c>
      <c r="P485" s="58" t="str">
        <f>IF(O485="Plus",$K485,IF(O485="Basis",$K485-SUM(P$8:P484),IF(O485="Breedte",$K485-SUM(P$8:P484),IF(O484="Breedte",1-SUM(P$8:P484)," "))))</f>
        <v xml:space="preserve"> </v>
      </c>
      <c r="Q485" s="56" t="str">
        <f t="shared" si="156"/>
        <v/>
      </c>
      <c r="R485" s="196">
        <f t="shared" si="145"/>
        <v>0</v>
      </c>
      <c r="S485" s="1">
        <f t="shared" si="154"/>
        <v>-1</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-1</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4">
        <f t="shared" si="142"/>
        <v>0</v>
      </c>
      <c r="B486" s="64">
        <f t="shared" si="140"/>
        <v>0</v>
      </c>
      <c r="C486" s="57">
        <f t="shared" si="153"/>
        <v>-1</v>
      </c>
      <c r="F486" s="59">
        <f>IF(C486&lt;C$6,0,VLOOKUP(C486,index!$A:$M,4,0))</f>
        <v>0</v>
      </c>
      <c r="G486" s="57" t="str">
        <f t="shared" si="143"/>
        <v/>
      </c>
      <c r="H486" s="58" t="str">
        <f>IF(G486="I",$K486,IF(G486="II",$K486-SUM(H$8:H485),IF(G486="III",$K486-SUM(H$8:H485),IF(G486="IV",$K486-SUM(H$8:H485),IF(G486="V",1-SUM(H$8:H485)," ")))))</f>
        <v xml:space="preserve"> </v>
      </c>
      <c r="I486" s="66" t="str">
        <f t="shared" si="144"/>
        <v/>
      </c>
      <c r="L486" s="62" t="str">
        <f t="shared" si="141"/>
        <v xml:space="preserve"> </v>
      </c>
      <c r="P486" s="58" t="str">
        <f>IF(O486="Plus",$K486,IF(O486="Basis",$K486-SUM(P$8:P485),IF(O486="Breedte",$K486-SUM(P$8:P485),IF(O485="Breedte",1-SUM(P$8:P485)," "))))</f>
        <v xml:space="preserve"> </v>
      </c>
      <c r="Q486" s="56" t="str">
        <f t="shared" si="156"/>
        <v/>
      </c>
      <c r="R486" s="196">
        <f t="shared" si="145"/>
        <v>0</v>
      </c>
      <c r="S486" s="1">
        <f t="shared" si="154"/>
        <v>-1</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-1</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4">
        <f t="shared" si="142"/>
        <v>0</v>
      </c>
      <c r="B487" s="64">
        <f t="shared" si="140"/>
        <v>0</v>
      </c>
      <c r="C487" s="57">
        <f t="shared" si="153"/>
        <v>-1</v>
      </c>
      <c r="F487" s="59">
        <f>IF(C487&lt;C$6,0,VLOOKUP(C487,index!$A:$M,4,0))</f>
        <v>0</v>
      </c>
      <c r="G487" s="57" t="str">
        <f t="shared" si="143"/>
        <v/>
      </c>
      <c r="H487" s="58" t="str">
        <f>IF(G487="I",$K487,IF(G487="II",$K487-SUM(H$8:H486),IF(G487="III",$K487-SUM(H$8:H486),IF(G487="IV",$K487-SUM(H$8:H486),IF(G487="V",1-SUM(H$8:H486)," ")))))</f>
        <v xml:space="preserve"> </v>
      </c>
      <c r="I487" s="66" t="str">
        <f t="shared" si="144"/>
        <v/>
      </c>
      <c r="L487" s="62" t="str">
        <f t="shared" si="141"/>
        <v xml:space="preserve"> </v>
      </c>
      <c r="P487" s="58" t="str">
        <f>IF(O487="Plus",$K487,IF(O487="Basis",$K487-SUM(P$8:P486),IF(O487="Breedte",$K487-SUM(P$8:P486),IF(O486="Breedte",1-SUM(P$8:P486)," "))))</f>
        <v xml:space="preserve"> </v>
      </c>
      <c r="Q487" s="56" t="str">
        <f t="shared" si="156"/>
        <v/>
      </c>
      <c r="R487" s="196">
        <f t="shared" si="145"/>
        <v>0</v>
      </c>
      <c r="S487" s="1">
        <f t="shared" si="154"/>
        <v>-1</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-1</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4">
        <f t="shared" si="142"/>
        <v>0</v>
      </c>
      <c r="B488" s="64">
        <f t="shared" si="140"/>
        <v>0</v>
      </c>
      <c r="C488" s="57">
        <f t="shared" si="153"/>
        <v>-1</v>
      </c>
      <c r="F488" s="59">
        <f>IF(C488&lt;C$6,0,VLOOKUP(C488,index!$A:$M,4,0))</f>
        <v>0</v>
      </c>
      <c r="G488" s="57" t="str">
        <f t="shared" si="143"/>
        <v/>
      </c>
      <c r="H488" s="58" t="str">
        <f>IF(G488="I",$K488,IF(G488="II",$K488-SUM(H$8:H487),IF(G488="III",$K488-SUM(H$8:H487),IF(G488="IV",$K488-SUM(H$8:H487),IF(G488="V",1-SUM(H$8:H487)," ")))))</f>
        <v xml:space="preserve"> </v>
      </c>
      <c r="I488" s="66" t="str">
        <f t="shared" si="144"/>
        <v/>
      </c>
      <c r="L488" s="62" t="str">
        <f t="shared" si="141"/>
        <v xml:space="preserve"> </v>
      </c>
      <c r="P488" s="58" t="str">
        <f>IF(O488="Plus",$K488,IF(O488="Basis",$K488-SUM(P$8:P487),IF(O488="Breedte",$K488-SUM(P$8:P487),IF(O487="Breedte",1-SUM(P$8:P487)," "))))</f>
        <v xml:space="preserve"> </v>
      </c>
      <c r="Q488" s="56" t="str">
        <f t="shared" si="156"/>
        <v/>
      </c>
      <c r="R488" s="196">
        <f t="shared" si="145"/>
        <v>0</v>
      </c>
      <c r="S488" s="1">
        <f t="shared" si="154"/>
        <v>-1</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-1</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4">
        <f t="shared" si="142"/>
        <v>0</v>
      </c>
      <c r="B489" s="64">
        <f t="shared" si="140"/>
        <v>0</v>
      </c>
      <c r="C489" s="57">
        <f t="shared" si="153"/>
        <v>-1</v>
      </c>
      <c r="F489" s="59">
        <f>IF(C489&lt;C$6,0,VLOOKUP(C489,index!$A:$M,4,0))</f>
        <v>0</v>
      </c>
      <c r="G489" s="57" t="str">
        <f t="shared" si="143"/>
        <v/>
      </c>
      <c r="H489" s="58" t="str">
        <f>IF(G489="I",$K489,IF(G489="II",$K489-SUM(H$8:H488),IF(G489="III",$K489-SUM(H$8:H488),IF(G489="IV",$K489-SUM(H$8:H488),IF(G489="V",1-SUM(H$8:H488)," ")))))</f>
        <v xml:space="preserve"> </v>
      </c>
      <c r="I489" s="66" t="str">
        <f t="shared" si="144"/>
        <v/>
      </c>
      <c r="L489" s="62" t="str">
        <f t="shared" si="141"/>
        <v xml:space="preserve"> </v>
      </c>
      <c r="P489" s="58" t="str">
        <f>IF(O489="Plus",$K489,IF(O489="Basis",$K489-SUM(P$8:P488),IF(O489="Breedte",$K489-SUM(P$8:P488),IF(O488="Breedte",1-SUM(P$8:P488)," "))))</f>
        <v xml:space="preserve"> </v>
      </c>
      <c r="Q489" s="56" t="str">
        <f t="shared" si="156"/>
        <v/>
      </c>
      <c r="R489" s="196">
        <f t="shared" si="145"/>
        <v>0</v>
      </c>
      <c r="S489" s="1">
        <f t="shared" si="154"/>
        <v>-1</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-1</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4">
        <f t="shared" si="142"/>
        <v>0</v>
      </c>
      <c r="B490" s="64">
        <f t="shared" si="140"/>
        <v>0</v>
      </c>
      <c r="C490" s="57">
        <f t="shared" si="153"/>
        <v>-1</v>
      </c>
      <c r="F490" s="59">
        <f>IF(C490&lt;C$6,0,VLOOKUP(C490,index!$A:$M,4,0))</f>
        <v>0</v>
      </c>
      <c r="G490" s="57" t="str">
        <f t="shared" si="143"/>
        <v/>
      </c>
      <c r="H490" s="58" t="str">
        <f>IF(G490="I",$K490,IF(G490="II",$K490-SUM(H$8:H489),IF(G490="III",$K490-SUM(H$8:H489),IF(G490="IV",$K490-SUM(H$8:H489),IF(G490="V",1-SUM(H$8:H489)," ")))))</f>
        <v xml:space="preserve"> </v>
      </c>
      <c r="I490" s="66" t="str">
        <f t="shared" si="144"/>
        <v/>
      </c>
      <c r="L490" s="62" t="str">
        <f t="shared" si="141"/>
        <v xml:space="preserve"> </v>
      </c>
      <c r="P490" s="58" t="str">
        <f>IF(O490="Plus",$K490,IF(O490="Basis",$K490-SUM(P$8:P489),IF(O490="Breedte",$K490-SUM(P$8:P489),IF(O489="Breedte",1-SUM(P$8:P489)," "))))</f>
        <v xml:space="preserve"> </v>
      </c>
      <c r="Q490" s="56" t="str">
        <f t="shared" si="156"/>
        <v/>
      </c>
      <c r="R490" s="196">
        <f t="shared" si="145"/>
        <v>0</v>
      </c>
      <c r="S490" s="1">
        <f t="shared" si="154"/>
        <v>-1</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-1</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4">
        <f t="shared" si="142"/>
        <v>0</v>
      </c>
      <c r="B491" s="64">
        <f t="shared" si="140"/>
        <v>0</v>
      </c>
      <c r="C491" s="57">
        <f t="shared" si="153"/>
        <v>-1</v>
      </c>
      <c r="F491" s="59">
        <f>IF(C491&lt;C$6,0,VLOOKUP(C491,index!$A:$M,4,0))</f>
        <v>0</v>
      </c>
      <c r="G491" s="57" t="str">
        <f t="shared" si="143"/>
        <v/>
      </c>
      <c r="H491" s="58" t="str">
        <f>IF(G491="I",$K491,IF(G491="II",$K491-SUM(H$8:H490),IF(G491="III",$K491-SUM(H$8:H490),IF(G491="IV",$K491-SUM(H$8:H490),IF(G491="V",1-SUM(H$8:H490)," ")))))</f>
        <v xml:space="preserve"> </v>
      </c>
      <c r="I491" s="66" t="str">
        <f t="shared" si="144"/>
        <v/>
      </c>
      <c r="L491" s="62" t="str">
        <f t="shared" si="141"/>
        <v xml:space="preserve"> </v>
      </c>
      <c r="P491" s="58" t="str">
        <f>IF(O491="Plus",$K491,IF(O491="Basis",$K491-SUM(P$8:P490),IF(O491="Breedte",$K491-SUM(P$8:P490),IF(O490="Breedte",1-SUM(P$8:P490)," "))))</f>
        <v xml:space="preserve"> </v>
      </c>
      <c r="Q491" s="56" t="str">
        <f t="shared" si="156"/>
        <v/>
      </c>
      <c r="R491" s="196">
        <f t="shared" si="145"/>
        <v>0</v>
      </c>
      <c r="S491" s="1">
        <f t="shared" si="154"/>
        <v>-1</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-1</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4">
        <f t="shared" si="142"/>
        <v>0</v>
      </c>
      <c r="B492" s="64">
        <f t="shared" si="140"/>
        <v>0</v>
      </c>
      <c r="C492" s="57">
        <f t="shared" si="153"/>
        <v>-1</v>
      </c>
      <c r="F492" s="59">
        <f>IF(C492&lt;C$6,0,VLOOKUP(C492,index!$A:$M,4,0))</f>
        <v>0</v>
      </c>
      <c r="G492" s="57" t="str">
        <f t="shared" si="143"/>
        <v/>
      </c>
      <c r="H492" s="58" t="str">
        <f>IF(G492="I",$K492,IF(G492="II",$K492-SUM(H$8:H491),IF(G492="III",$K492-SUM(H$8:H491),IF(G492="IV",$K492-SUM(H$8:H491),IF(G492="V",1-SUM(H$8:H491)," ")))))</f>
        <v xml:space="preserve"> </v>
      </c>
      <c r="I492" s="66" t="str">
        <f t="shared" si="144"/>
        <v/>
      </c>
      <c r="L492" s="62" t="str">
        <f t="shared" si="141"/>
        <v xml:space="preserve"> </v>
      </c>
      <c r="P492" s="58" t="str">
        <f>IF(O492="Plus",$K492,IF(O492="Basis",$K492-SUM(P$8:P491),IF(O492="Breedte",$K492-SUM(P$8:P491),IF(O491="Breedte",1-SUM(P$8:P491)," "))))</f>
        <v xml:space="preserve"> </v>
      </c>
      <c r="Q492" s="56" t="str">
        <f t="shared" si="156"/>
        <v/>
      </c>
      <c r="R492" s="196">
        <f t="shared" si="145"/>
        <v>0</v>
      </c>
      <c r="S492" s="1">
        <f t="shared" si="154"/>
        <v>-1</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-1</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4">
        <f t="shared" si="142"/>
        <v>0</v>
      </c>
      <c r="B493" s="64">
        <f t="shared" si="140"/>
        <v>0</v>
      </c>
      <c r="C493" s="57">
        <f t="shared" si="153"/>
        <v>-1</v>
      </c>
      <c r="F493" s="59">
        <f>IF(C493&lt;C$6,0,VLOOKUP(C493,index!$A:$M,4,0))</f>
        <v>0</v>
      </c>
      <c r="G493" s="57" t="str">
        <f t="shared" si="143"/>
        <v/>
      </c>
      <c r="H493" s="58" t="str">
        <f>IF(G493="I",$K493,IF(G493="II",$K493-SUM(H$8:H492),IF(G493="III",$K493-SUM(H$8:H492),IF(G493="IV",$K493-SUM(H$8:H492),IF(G493="V",1-SUM(H$8:H492)," ")))))</f>
        <v xml:space="preserve"> </v>
      </c>
      <c r="I493" s="66" t="str">
        <f t="shared" si="144"/>
        <v/>
      </c>
      <c r="L493" s="62" t="str">
        <f t="shared" si="141"/>
        <v xml:space="preserve"> </v>
      </c>
      <c r="P493" s="58" t="str">
        <f>IF(O493="Plus",$K493,IF(O493="Basis",$K493-SUM(P$8:P492),IF(O493="Breedte",$K493-SUM(P$8:P492),IF(O492="Breedte",1-SUM(P$8:P492)," "))))</f>
        <v xml:space="preserve"> </v>
      </c>
      <c r="Q493" s="56" t="str">
        <f t="shared" si="156"/>
        <v/>
      </c>
      <c r="R493" s="196">
        <f t="shared" si="145"/>
        <v>0</v>
      </c>
      <c r="S493" s="1">
        <f t="shared" si="154"/>
        <v>-1</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-1</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4">
        <f t="shared" si="142"/>
        <v>0</v>
      </c>
      <c r="B494" s="64">
        <f t="shared" si="140"/>
        <v>0</v>
      </c>
      <c r="C494" s="57">
        <f t="shared" si="153"/>
        <v>-1</v>
      </c>
      <c r="F494" s="59">
        <f>IF(C494&lt;C$6,0,VLOOKUP(C494,index!$A:$M,4,0))</f>
        <v>0</v>
      </c>
      <c r="G494" s="57" t="str">
        <f t="shared" si="143"/>
        <v/>
      </c>
      <c r="H494" s="58" t="str">
        <f>IF(G494="I",$K494,IF(G494="II",$K494-SUM(H$8:H493),IF(G494="III",$K494-SUM(H$8:H493),IF(G494="IV",$K494-SUM(H$8:H493),IF(G494="V",1-SUM(H$8:H493)," ")))))</f>
        <v xml:space="preserve"> </v>
      </c>
      <c r="I494" s="66" t="str">
        <f t="shared" si="144"/>
        <v/>
      </c>
      <c r="L494" s="62" t="str">
        <f t="shared" si="141"/>
        <v xml:space="preserve"> </v>
      </c>
      <c r="P494" s="58" t="str">
        <f>IF(O494="Plus",$K494,IF(O494="Basis",$K494-SUM(P$8:P493),IF(O494="Breedte",$K494-SUM(P$8:P493),IF(O493="Breedte",1-SUM(P$8:P493)," "))))</f>
        <v xml:space="preserve"> </v>
      </c>
      <c r="Q494" s="56" t="str">
        <f t="shared" si="156"/>
        <v/>
      </c>
      <c r="R494" s="196">
        <f t="shared" si="145"/>
        <v>0</v>
      </c>
      <c r="S494" s="1">
        <f t="shared" si="154"/>
        <v>-1</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-1</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4">
        <f t="shared" si="142"/>
        <v>0</v>
      </c>
      <c r="B495" s="64">
        <f t="shared" si="140"/>
        <v>0</v>
      </c>
      <c r="C495" s="57">
        <f t="shared" si="153"/>
        <v>-1</v>
      </c>
      <c r="F495" s="59">
        <f>IF(C495&lt;C$6,0,VLOOKUP(C495,index!$A:$M,4,0))</f>
        <v>0</v>
      </c>
      <c r="G495" s="57" t="str">
        <f t="shared" si="143"/>
        <v/>
      </c>
      <c r="H495" s="58" t="str">
        <f>IF(G495="I",$K495,IF(G495="II",$K495-SUM(H$8:H494),IF(G495="III",$K495-SUM(H$8:H494),IF(G495="IV",$K495-SUM(H$8:H494),IF(G495="V",1-SUM(H$8:H494)," ")))))</f>
        <v xml:space="preserve"> </v>
      </c>
      <c r="I495" s="66" t="str">
        <f t="shared" si="144"/>
        <v/>
      </c>
      <c r="L495" s="62" t="str">
        <f t="shared" si="141"/>
        <v xml:space="preserve"> </v>
      </c>
      <c r="P495" s="58" t="str">
        <f>IF(O495="Plus",$K495,IF(O495="Basis",$K495-SUM(P$8:P494),IF(O495="Breedte",$K495-SUM(P$8:P494),IF(O494="Breedte",1-SUM(P$8:P494)," "))))</f>
        <v xml:space="preserve"> </v>
      </c>
      <c r="Q495" s="56" t="str">
        <f t="shared" si="156"/>
        <v/>
      </c>
      <c r="R495" s="196">
        <f t="shared" si="145"/>
        <v>0</v>
      </c>
      <c r="S495" s="1">
        <f t="shared" si="154"/>
        <v>-1</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-1</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4">
        <f t="shared" si="142"/>
        <v>0</v>
      </c>
      <c r="B496" s="64">
        <f t="shared" si="140"/>
        <v>0</v>
      </c>
      <c r="C496" s="57">
        <f t="shared" si="153"/>
        <v>-1</v>
      </c>
      <c r="F496" s="59">
        <f>IF(C496&lt;C$6,0,VLOOKUP(C496,index!$A:$M,4,0))</f>
        <v>0</v>
      </c>
      <c r="G496" s="57" t="str">
        <f t="shared" si="143"/>
        <v/>
      </c>
      <c r="H496" s="58" t="str">
        <f>IF(G496="I",$K496,IF(G496="II",$K496-SUM(H$8:H495),IF(G496="III",$K496-SUM(H$8:H495),IF(G496="IV",$K496-SUM(H$8:H495),IF(G496="V",1-SUM(H$8:H495)," ")))))</f>
        <v xml:space="preserve"> </v>
      </c>
      <c r="I496" s="66" t="str">
        <f t="shared" si="144"/>
        <v/>
      </c>
      <c r="L496" s="62" t="str">
        <f t="shared" si="141"/>
        <v xml:space="preserve"> </v>
      </c>
      <c r="P496" s="58" t="str">
        <f>IF(O496="Plus",$K496,IF(O496="Basis",$K496-SUM(P$8:P495),IF(O496="Breedte",$K496-SUM(P$8:P495),IF(O495="Breedte",1-SUM(P$8:P495)," "))))</f>
        <v xml:space="preserve"> </v>
      </c>
      <c r="Q496" s="56" t="str">
        <f t="shared" si="156"/>
        <v/>
      </c>
      <c r="R496" s="196">
        <f t="shared" si="145"/>
        <v>0</v>
      </c>
      <c r="S496" s="1">
        <f t="shared" si="154"/>
        <v>-1</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-1</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4">
        <f t="shared" si="142"/>
        <v>0</v>
      </c>
      <c r="B497" s="64">
        <f t="shared" si="140"/>
        <v>0</v>
      </c>
      <c r="C497" s="57">
        <f t="shared" si="153"/>
        <v>-1</v>
      </c>
      <c r="F497" s="59">
        <f>IF(C497&lt;C$6,0,VLOOKUP(C497,index!$A:$M,4,0))</f>
        <v>0</v>
      </c>
      <c r="G497" s="57" t="str">
        <f t="shared" si="143"/>
        <v/>
      </c>
      <c r="H497" s="58" t="str">
        <f>IF(G497="I",$K497,IF(G497="II",$K497-SUM(H$8:H496),IF(G497="III",$K497-SUM(H$8:H496),IF(G497="IV",$K497-SUM(H$8:H496),IF(G497="V",1-SUM(H$8:H496)," ")))))</f>
        <v xml:space="preserve"> </v>
      </c>
      <c r="I497" s="66" t="str">
        <f t="shared" si="144"/>
        <v/>
      </c>
      <c r="L497" s="62" t="str">
        <f t="shared" si="141"/>
        <v xml:space="preserve"> </v>
      </c>
      <c r="P497" s="58" t="str">
        <f>IF(O497="Plus",$K497,IF(O497="Basis",$K497-SUM(P$8:P496),IF(O497="Breedte",$K497-SUM(P$8:P496),IF(O496="Breedte",1-SUM(P$8:P496)," "))))</f>
        <v xml:space="preserve"> </v>
      </c>
      <c r="Q497" s="56" t="str">
        <f t="shared" si="156"/>
        <v/>
      </c>
      <c r="R497" s="196">
        <f t="shared" si="145"/>
        <v>0</v>
      </c>
      <c r="S497" s="1">
        <f t="shared" si="154"/>
        <v>-1</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-1</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4">
        <f t="shared" si="142"/>
        <v>0</v>
      </c>
      <c r="B498" s="64">
        <f t="shared" si="140"/>
        <v>0</v>
      </c>
      <c r="C498" s="57">
        <f t="shared" si="153"/>
        <v>-1</v>
      </c>
      <c r="F498" s="59">
        <f>IF(C498&lt;C$6,0,VLOOKUP(C498,index!$A:$M,4,0))</f>
        <v>0</v>
      </c>
      <c r="G498" s="57" t="str">
        <f t="shared" si="143"/>
        <v/>
      </c>
      <c r="H498" s="58" t="str">
        <f>IF(G498="I",$K498,IF(G498="II",$K498-SUM(H$8:H497),IF(G498="III",$K498-SUM(H$8:H497),IF(G498="IV",$K498-SUM(H$8:H497),IF(G498="V",1-SUM(H$8:H497)," ")))))</f>
        <v xml:space="preserve"> </v>
      </c>
      <c r="I498" s="66" t="str">
        <f t="shared" si="144"/>
        <v/>
      </c>
      <c r="L498" s="62" t="str">
        <f t="shared" si="141"/>
        <v xml:space="preserve"> </v>
      </c>
      <c r="P498" s="58" t="str">
        <f>IF(O498="Plus",$K498,IF(O498="Basis",$K498-SUM(P$8:P497),IF(O498="Breedte",$K498-SUM(P$8:P497),IF(O497="Breedte",1-SUM(P$8:P497)," "))))</f>
        <v xml:space="preserve"> </v>
      </c>
      <c r="Q498" s="56" t="str">
        <f t="shared" si="156"/>
        <v/>
      </c>
      <c r="R498" s="196">
        <f t="shared" si="145"/>
        <v>0</v>
      </c>
      <c r="S498" s="1">
        <f t="shared" si="154"/>
        <v>-1</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-1</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4">
        <f t="shared" si="142"/>
        <v>0</v>
      </c>
      <c r="B499" s="64">
        <f t="shared" si="140"/>
        <v>0</v>
      </c>
      <c r="C499" s="57">
        <f t="shared" si="153"/>
        <v>-1</v>
      </c>
      <c r="F499" s="59">
        <f>IF(C499&lt;C$6,0,VLOOKUP(C499,index!$A:$M,4,0))</f>
        <v>0</v>
      </c>
      <c r="G499" s="57" t="str">
        <f t="shared" si="143"/>
        <v/>
      </c>
      <c r="H499" s="58" t="str">
        <f>IF(G499="I",$K499,IF(G499="II",$K499-SUM(H$8:H498),IF(G499="III",$K499-SUM(H$8:H498),IF(G499="IV",$K499-SUM(H$8:H498),IF(G499="V",1-SUM(H$8:H498)," ")))))</f>
        <v xml:space="preserve"> </v>
      </c>
      <c r="I499" s="66" t="str">
        <f t="shared" si="144"/>
        <v/>
      </c>
      <c r="L499" s="62" t="str">
        <f t="shared" si="141"/>
        <v xml:space="preserve"> </v>
      </c>
      <c r="P499" s="58" t="str">
        <f>IF(O499="Plus",$K499,IF(O499="Basis",$K499-SUM(P$8:P498),IF(O499="Breedte",$K499-SUM(P$8:P498),IF(O498="Breedte",1-SUM(P$8:P498)," "))))</f>
        <v xml:space="preserve"> </v>
      </c>
      <c r="Q499" s="56" t="str">
        <f t="shared" si="156"/>
        <v/>
      </c>
      <c r="R499" s="196">
        <f t="shared" si="145"/>
        <v>0</v>
      </c>
      <c r="S499" s="1">
        <f t="shared" si="154"/>
        <v>-1</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-1</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4">
        <f t="shared" si="142"/>
        <v>0</v>
      </c>
      <c r="B500" s="64">
        <f t="shared" si="140"/>
        <v>0</v>
      </c>
      <c r="C500" s="57">
        <f t="shared" si="153"/>
        <v>-1</v>
      </c>
      <c r="F500" s="59">
        <f>IF(C500&lt;C$6,0,VLOOKUP(C500,index!$A:$M,4,0))</f>
        <v>0</v>
      </c>
      <c r="G500" s="57" t="str">
        <f t="shared" si="143"/>
        <v/>
      </c>
      <c r="H500" s="58" t="str">
        <f>IF(G500="I",$K500,IF(G500="II",$K500-SUM(H$8:H499),IF(G500="III",$K500-SUM(H$8:H499),IF(G500="IV",$K500-SUM(H$8:H499),IF(G500="V",1-SUM(H$8:H499)," ")))))</f>
        <v xml:space="preserve"> </v>
      </c>
      <c r="I500" s="66" t="str">
        <f t="shared" si="144"/>
        <v/>
      </c>
      <c r="L500" s="62" t="str">
        <f t="shared" si="141"/>
        <v xml:space="preserve"> </v>
      </c>
      <c r="P500" s="58" t="str">
        <f>IF(O500="Plus",$K500,IF(O500="Basis",$K500-SUM(P$8:P499),IF(O500="Breedte",$K500-SUM(P$8:P499),IF(O499="Breedte",1-SUM(P$8:P499)," "))))</f>
        <v xml:space="preserve"> </v>
      </c>
      <c r="Q500" s="56" t="str">
        <f t="shared" si="156"/>
        <v/>
      </c>
      <c r="R500" s="196">
        <f t="shared" si="145"/>
        <v>0</v>
      </c>
      <c r="S500" s="1">
        <f t="shared" si="154"/>
        <v>-1</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-1</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399" priority="12" stopIfTrue="1" operator="lessThanOrEqual">
      <formula>0</formula>
    </cfRule>
  </conditionalFormatting>
  <conditionalFormatting sqref="AT18:AV22 AT26:AV30">
    <cfRule type="cellIs" dxfId="398" priority="13" stopIfTrue="1" operator="lessThanOrEqual">
      <formula>0</formula>
    </cfRule>
  </conditionalFormatting>
  <conditionalFormatting sqref="AY18:BB22 AY26:BB30">
    <cfRule type="cellIs" dxfId="397" priority="14" stopIfTrue="1" operator="lessThanOrEqual">
      <formula>0</formula>
    </cfRule>
  </conditionalFormatting>
  <conditionalFormatting sqref="AR32">
    <cfRule type="cellIs" dxfId="396" priority="11" operator="equal">
      <formula>0</formula>
    </cfRule>
  </conditionalFormatting>
  <conditionalFormatting sqref="AQ33">
    <cfRule type="containsErrors" dxfId="395" priority="15">
      <formula>ISERROR(AQ33)</formula>
    </cfRule>
  </conditionalFormatting>
  <conditionalFormatting sqref="L8:M500">
    <cfRule type="expression" dxfId="394" priority="5">
      <formula>$C8&gt;$C$6-1</formula>
    </cfRule>
    <cfRule type="expression" dxfId="393" priority="18" stopIfTrue="1">
      <formula>SUM($U8:$X8)&gt;1</formula>
    </cfRule>
  </conditionalFormatting>
  <conditionalFormatting sqref="B8:B500">
    <cfRule type="expression" dxfId="392" priority="19">
      <formula>$B8&gt;0</formula>
    </cfRule>
  </conditionalFormatting>
  <conditionalFormatting sqref="N8:P500">
    <cfRule type="expression" dxfId="391" priority="20" stopIfTrue="1">
      <formula>OR($O8="Plus",$O8="Basis",$O8="Breedte")</formula>
    </cfRule>
  </conditionalFormatting>
  <conditionalFormatting sqref="A8:A500">
    <cfRule type="expression" dxfId="390" priority="10">
      <formula>$A8&gt;0</formula>
    </cfRule>
  </conditionalFormatting>
  <conditionalFormatting sqref="G8:H500">
    <cfRule type="expression" dxfId="389" priority="22">
      <formula>$B8&gt;0</formula>
    </cfRule>
  </conditionalFormatting>
  <conditionalFormatting sqref="I8:J500">
    <cfRule type="expression" dxfId="388" priority="23">
      <formula>$A8&gt;0</formula>
    </cfRule>
  </conditionalFormatting>
  <conditionalFormatting sqref="F8:F500">
    <cfRule type="expression" dxfId="387" priority="7">
      <formula>$D8&gt;0</formula>
    </cfRule>
    <cfRule type="expression" dxfId="386" priority="8">
      <formula>$C8&gt;$C$6-1</formula>
    </cfRule>
  </conditionalFormatting>
  <conditionalFormatting sqref="A8:B500">
    <cfRule type="expression" dxfId="385" priority="21">
      <formula>$C8&gt;$C$6-1</formula>
    </cfRule>
  </conditionalFormatting>
  <conditionalFormatting sqref="C8:C500">
    <cfRule type="expression" dxfId="384" priority="3">
      <formula>$B8&gt;0</formula>
    </cfRule>
    <cfRule type="expression" dxfId="383" priority="9">
      <formula>$C8&gt;$C$6-1</formula>
    </cfRule>
  </conditionalFormatting>
  <conditionalFormatting sqref="K8:K500">
    <cfRule type="expression" dxfId="382" priority="16" stopIfTrue="1">
      <formula>SUM($U8:$X8)&gt;0</formula>
    </cfRule>
    <cfRule type="expression" dxfId="381" priority="17" stopIfTrue="1">
      <formula>$D8=0</formula>
    </cfRule>
  </conditionalFormatting>
  <conditionalFormatting sqref="D8:E500">
    <cfRule type="expression" dxfId="380" priority="6">
      <formula>$C8&gt;$C$6-1</formula>
    </cfRule>
  </conditionalFormatting>
  <conditionalFormatting sqref="G8:J500">
    <cfRule type="expression" dxfId="379" priority="24">
      <formula>$C8&gt;$C$6-1</formula>
    </cfRule>
  </conditionalFormatting>
  <conditionalFormatting sqref="O8:P500">
    <cfRule type="expression" dxfId="378" priority="4">
      <formula>$C8&gt;$C$6-1</formula>
    </cfRule>
  </conditionalFormatting>
  <conditionalFormatting sqref="AQ36">
    <cfRule type="containsErrors" dxfId="377" priority="2">
      <formula>ISERROR(AQ36)</formula>
    </cfRule>
  </conditionalFormatting>
  <conditionalFormatting sqref="AQ40">
    <cfRule type="containsErrors" dxfId="376"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5"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7" t="s">
        <v>72</v>
      </c>
      <c r="D1" s="198"/>
      <c r="E1" s="198"/>
      <c r="F1" s="198"/>
      <c r="G1" s="198"/>
      <c r="H1" s="198"/>
      <c r="I1" s="198"/>
      <c r="J1" s="198"/>
      <c r="K1" s="198"/>
      <c r="L1" s="198"/>
      <c r="M1" s="199"/>
      <c r="N1" s="69"/>
      <c r="O1" s="69"/>
      <c r="P1" s="70"/>
      <c r="Q1" s="68" t="s">
        <v>21</v>
      </c>
    </row>
    <row r="2" spans="1:55" ht="18" customHeight="1" x14ac:dyDescent="0.2">
      <c r="A2" s="68"/>
      <c r="B2" s="68" t="s">
        <v>3</v>
      </c>
      <c r="C2" s="197" t="s">
        <v>44</v>
      </c>
      <c r="D2" s="198"/>
      <c r="E2" s="198"/>
      <c r="F2" s="198"/>
      <c r="G2" s="198"/>
      <c r="H2" s="198"/>
      <c r="I2" s="198"/>
      <c r="J2" s="198"/>
      <c r="K2" s="198"/>
      <c r="L2" s="198"/>
      <c r="M2" s="199"/>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408</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58</v>
      </c>
      <c r="C6" s="6">
        <v>20</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Spelling 3.0 - E4</v>
      </c>
    </row>
    <row r="8" spans="1:55" ht="12" customHeight="1" thickTop="1" x14ac:dyDescent="0.15">
      <c r="A8" s="64">
        <f>IF(I8="A",25,IF(I8="B",25,IF(I8="C",25,IF(I8="D",15,IF(I8="E",10,0)))))</f>
        <v>0</v>
      </c>
      <c r="B8" s="64">
        <f>IF(G8="I",20,IF(G8="II",20,IF(G8="III",20,IF(G8="IV",20,IF(G8="V",20,0)))))</f>
        <v>0</v>
      </c>
      <c r="C8" s="57">
        <f>C5</f>
        <v>408</v>
      </c>
      <c r="F8" s="59">
        <f>IF(C8&lt;C$6,0,VLOOKUP(C8,index!$A:$M,5,0))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71"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6">
        <f>F8</f>
        <v>230</v>
      </c>
      <c r="S8" s="1">
        <f>C8</f>
        <v>408</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408</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407</v>
      </c>
      <c r="F9" s="59">
        <f>IF(C9&lt;C$6,0,VLOOKUP(C9,index!$A:$M,5,0))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6">
        <f t="shared" ref="R9:R72" si="7">F9</f>
        <v>230</v>
      </c>
      <c r="S9" s="1">
        <f>C9</f>
        <v>407</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407</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406</v>
      </c>
      <c r="F10" s="59">
        <f>IF(C10&lt;C$6,0,VLOOKUP(C10,index!$A:$M,5,0))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6">
        <f t="shared" si="7"/>
        <v>230</v>
      </c>
      <c r="S10" s="1">
        <f t="shared" ref="S10:S73" si="16">C10</f>
        <v>406</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406</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295</v>
      </c>
      <c r="AT10" s="10">
        <f>AU10*AT$14</f>
        <v>0</v>
      </c>
      <c r="AU10" s="11">
        <f>AV10</f>
        <v>0</v>
      </c>
      <c r="AV10" s="11">
        <f>IF($U3=0,0,VLOOKUP("I",$G:$S,5,FALSE))</f>
        <v>0</v>
      </c>
      <c r="AW10" s="103"/>
    </row>
    <row r="11" spans="1:55" ht="12" customHeight="1" x14ac:dyDescent="0.15">
      <c r="A11" s="64">
        <f t="shared" si="2"/>
        <v>0</v>
      </c>
      <c r="B11" s="64">
        <f t="shared" si="3"/>
        <v>0</v>
      </c>
      <c r="C11" s="57">
        <f t="shared" si="15"/>
        <v>405</v>
      </c>
      <c r="F11" s="59">
        <f>IF(C11&lt;C$6,0,VLOOKUP(C11,index!$A:$M,5,0))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6">
        <f t="shared" si="7"/>
        <v>230</v>
      </c>
      <c r="S11" s="1">
        <f t="shared" si="16"/>
        <v>405</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405</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231</v>
      </c>
      <c r="AT11" s="10">
        <f>AU11*AT$14</f>
        <v>0</v>
      </c>
      <c r="AU11" s="11">
        <f>AV11-AV10</f>
        <v>0</v>
      </c>
      <c r="AV11" s="11">
        <f>IF($U4=0,0,VLOOKUP("IV",$G:$S,5,FALSE))</f>
        <v>0</v>
      </c>
      <c r="AW11" s="103"/>
    </row>
    <row r="12" spans="1:55" ht="12" customHeight="1" x14ac:dyDescent="0.15">
      <c r="A12" s="64">
        <f t="shared" si="2"/>
        <v>0</v>
      </c>
      <c r="B12" s="64">
        <f t="shared" si="3"/>
        <v>0</v>
      </c>
      <c r="C12" s="57">
        <f t="shared" si="15"/>
        <v>404</v>
      </c>
      <c r="F12" s="59">
        <f>IF(C12&lt;C$6,0,VLOOKUP(C12,index!$A:$M,5,0))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6">
        <f t="shared" si="7"/>
        <v>230</v>
      </c>
      <c r="S12" s="1">
        <f t="shared" si="16"/>
        <v>404</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404</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20</v>
      </c>
      <c r="AT12" s="10">
        <f>AU12*AT$14</f>
        <v>0</v>
      </c>
      <c r="AU12" s="11">
        <f>AV12-AV11</f>
        <v>0</v>
      </c>
      <c r="AV12" s="11">
        <f>IF($U5=0,0,VLOOKUP("V",$G:$S,5,FALSE))</f>
        <v>0</v>
      </c>
      <c r="AW12" s="103"/>
    </row>
    <row r="13" spans="1:55" ht="12" customHeight="1" x14ac:dyDescent="0.15">
      <c r="A13" s="64">
        <f t="shared" si="2"/>
        <v>0</v>
      </c>
      <c r="B13" s="64">
        <f t="shared" si="3"/>
        <v>0</v>
      </c>
      <c r="C13" s="57">
        <f t="shared" si="15"/>
        <v>403</v>
      </c>
      <c r="F13" s="59">
        <f>IF(C13&lt;C$6,0,VLOOKUP(C13,index!$A:$M,5,0))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6">
        <f t="shared" si="7"/>
        <v>230</v>
      </c>
      <c r="S13" s="1">
        <f t="shared" si="16"/>
        <v>403</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403</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402</v>
      </c>
      <c r="F14" s="59">
        <f>IF(C14&lt;C$6,0,VLOOKUP(C14,index!$A:$M,5,0))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77" si="21">IF(L13="plus",IF(E14=0,"",CONCATENATE(E14,",")),IF(L13="basis",IF(E14=0,"",CONCATENATE(E14,",")),CONCATENATE(Q13,IF(E14=0,"",CONCATENATE(E14,", ")))))</f>
        <v/>
      </c>
      <c r="R14" s="196">
        <f t="shared" si="7"/>
        <v>230</v>
      </c>
      <c r="S14" s="1">
        <f t="shared" si="16"/>
        <v>402</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402</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401</v>
      </c>
      <c r="F15" s="59">
        <f>IF(C15&lt;C$6,0,VLOOKUP(C15,index!$A:$M,5,0))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6">
        <f t="shared" si="7"/>
        <v>230</v>
      </c>
      <c r="S15" s="1">
        <f t="shared" si="16"/>
        <v>401</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401</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400</v>
      </c>
      <c r="F16" s="59">
        <f>IF(C16&lt;C$6,0,VLOOKUP(C16,index!$A:$M,5,0))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6">
        <f t="shared" si="7"/>
        <v>230</v>
      </c>
      <c r="S16" s="1">
        <f t="shared" si="16"/>
        <v>400</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400</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399</v>
      </c>
      <c r="F17" s="59">
        <f>IF(C17&lt;C$6,0,VLOOKUP(C17,index!$A:$M,5,0))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6">
        <f t="shared" si="7"/>
        <v>230</v>
      </c>
      <c r="S17" s="1">
        <f t="shared" si="16"/>
        <v>399</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399</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398</v>
      </c>
      <c r="F18" s="59">
        <f>IF(C18&lt;C$6,0,VLOOKUP(C18,index!$A:$M,5,0))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6">
        <f t="shared" si="7"/>
        <v>230</v>
      </c>
      <c r="S18" s="1">
        <f t="shared" si="16"/>
        <v>398</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398</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397</v>
      </c>
      <c r="F19" s="59">
        <f>IF(C19&lt;C$6,0,VLOOKUP(C19,index!$A:$M,5,0))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6">
        <f t="shared" si="7"/>
        <v>230</v>
      </c>
      <c r="S19" s="1">
        <f t="shared" si="16"/>
        <v>397</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397</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1" si="22">BA19*$AT$22</f>
        <v>0</v>
      </c>
      <c r="BA19" s="128">
        <f>BB19-BB18</f>
        <v>0</v>
      </c>
      <c r="BB19" s="129">
        <f>IF($W4=0,0,VLOOKUP("Basis",$O:$T,6,FALSE))</f>
        <v>0</v>
      </c>
      <c r="BC19" s="117"/>
    </row>
    <row r="20" spans="1:56" ht="12" customHeight="1" thickTop="1" thickBot="1" x14ac:dyDescent="0.2">
      <c r="A20" s="64">
        <f t="shared" si="2"/>
        <v>0</v>
      </c>
      <c r="B20" s="64">
        <f t="shared" si="3"/>
        <v>0</v>
      </c>
      <c r="C20" s="57">
        <f t="shared" si="15"/>
        <v>396</v>
      </c>
      <c r="F20" s="59">
        <f>IF(C20&lt;C$6,0,VLOOKUP(C20,index!$A:$M,5,0))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6">
        <f t="shared" si="7"/>
        <v>230</v>
      </c>
      <c r="S20" s="1">
        <f t="shared" si="16"/>
        <v>396</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396</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395</v>
      </c>
      <c r="F21" s="59">
        <f>IF(C21&lt;C$6,0,VLOOKUP(C21,index!$A:$M,5,0))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6">
        <f t="shared" si="7"/>
        <v>230</v>
      </c>
      <c r="S21" s="1">
        <f t="shared" si="16"/>
        <v>395</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395</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si="22"/>
        <v>0</v>
      </c>
      <c r="BA21" s="131">
        <f>BB21-BB20</f>
        <v>0</v>
      </c>
      <c r="BB21" s="132">
        <f>IF(SUM(W3:W5)=0,0,IF(SUM(AZ18:AZ20)&lt;AZ22,1,0))</f>
        <v>0</v>
      </c>
      <c r="BC21" s="117"/>
    </row>
    <row r="22" spans="1:56" ht="12" customHeight="1" thickTop="1" thickBot="1" x14ac:dyDescent="0.2">
      <c r="A22" s="64">
        <f t="shared" si="2"/>
        <v>0</v>
      </c>
      <c r="B22" s="64">
        <f t="shared" si="3"/>
        <v>0</v>
      </c>
      <c r="C22" s="57">
        <f t="shared" si="15"/>
        <v>394</v>
      </c>
      <c r="F22" s="59">
        <f>IF(C22&lt;C$6,0,VLOOKUP(C22,index!$A:$M,5,0))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6">
        <f t="shared" si="7"/>
        <v>230</v>
      </c>
      <c r="S22" s="1">
        <f t="shared" si="16"/>
        <v>394</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394</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393</v>
      </c>
      <c r="F23" s="59">
        <f>IF(C23&lt;C$6,0,VLOOKUP(C23,index!$A:$M,5,0))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6">
        <f t="shared" si="7"/>
        <v>230</v>
      </c>
      <c r="S23" s="1">
        <f t="shared" si="16"/>
        <v>393</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393</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392</v>
      </c>
      <c r="F24" s="59">
        <f>IF(C24&lt;C$6,0,VLOOKUP(C24,index!$A:$M,5,0))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6">
        <f t="shared" si="7"/>
        <v>230</v>
      </c>
      <c r="S24" s="1">
        <f t="shared" si="16"/>
        <v>392</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392</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391</v>
      </c>
      <c r="F25" s="59">
        <f>IF(C25&lt;C$6,0,VLOOKUP(C25,index!$A:$M,5,0))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6">
        <f t="shared" si="7"/>
        <v>230</v>
      </c>
      <c r="S25" s="1">
        <f t="shared" si="16"/>
        <v>391</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391</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390</v>
      </c>
      <c r="F26" s="59">
        <f>IF(C26&lt;C$6,0,VLOOKUP(C26,index!$A:$M,5,0))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6">
        <f t="shared" si="7"/>
        <v>230</v>
      </c>
      <c r="S26" s="1">
        <f t="shared" si="16"/>
        <v>390</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390</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3">AZ18</f>
        <v>0</v>
      </c>
      <c r="BA26" s="128">
        <f t="shared" si="23"/>
        <v>0</v>
      </c>
      <c r="BB26" s="129">
        <f t="shared" si="23"/>
        <v>0</v>
      </c>
    </row>
    <row r="27" spans="1:56" ht="12" customHeight="1" thickTop="1" thickBot="1" x14ac:dyDescent="0.2">
      <c r="A27" s="64">
        <f t="shared" si="2"/>
        <v>0</v>
      </c>
      <c r="B27" s="64">
        <f t="shared" si="3"/>
        <v>0</v>
      </c>
      <c r="C27" s="57">
        <f t="shared" si="15"/>
        <v>389</v>
      </c>
      <c r="F27" s="59">
        <f>IF(C27&lt;C$6,0,VLOOKUP(C27,index!$A:$M,5,0))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6">
        <f t="shared" si="7"/>
        <v>230</v>
      </c>
      <c r="S27" s="1">
        <f t="shared" si="16"/>
        <v>389</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389</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4">AU19</f>
        <v>0</v>
      </c>
      <c r="AV27" s="124">
        <f t="shared" si="24"/>
        <v>0</v>
      </c>
      <c r="AW27" s="97"/>
      <c r="AX27" s="98"/>
      <c r="AY27" s="9">
        <f>IF(AY19=0,0,VLOOKUP("Basis",$O:$T,4,FALSE))</f>
        <v>0</v>
      </c>
      <c r="AZ27" s="9">
        <f t="shared" si="23"/>
        <v>0</v>
      </c>
      <c r="BA27" s="128">
        <f t="shared" si="23"/>
        <v>0</v>
      </c>
      <c r="BB27" s="129">
        <f t="shared" si="23"/>
        <v>0</v>
      </c>
    </row>
    <row r="28" spans="1:56" ht="12" customHeight="1" thickTop="1" thickBot="1" x14ac:dyDescent="0.2">
      <c r="A28" s="64">
        <f t="shared" si="2"/>
        <v>0</v>
      </c>
      <c r="B28" s="64">
        <f t="shared" si="3"/>
        <v>0</v>
      </c>
      <c r="C28" s="57">
        <f t="shared" si="15"/>
        <v>388</v>
      </c>
      <c r="F28" s="59">
        <f>IF(C28&lt;C$6,0,VLOOKUP(C28,index!$A:$M,5,0))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6">
        <f t="shared" si="7"/>
        <v>230</v>
      </c>
      <c r="S28" s="1">
        <f t="shared" si="16"/>
        <v>388</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388</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4"/>
        <v>0</v>
      </c>
      <c r="AV28" s="124">
        <f t="shared" si="24"/>
        <v>0</v>
      </c>
      <c r="AW28" s="97"/>
      <c r="AX28" s="98"/>
      <c r="AY28" s="9">
        <f>IF(AY20=0,0,VLOOKUP("Breedte",$O:$T,4,FALSE))</f>
        <v>0</v>
      </c>
      <c r="AZ28" s="9">
        <f t="shared" si="23"/>
        <v>0</v>
      </c>
      <c r="BA28" s="128">
        <f t="shared" si="23"/>
        <v>0</v>
      </c>
      <c r="BB28" s="129">
        <f t="shared" si="23"/>
        <v>0</v>
      </c>
    </row>
    <row r="29" spans="1:56" ht="12" customHeight="1" thickTop="1" thickBot="1" x14ac:dyDescent="0.2">
      <c r="A29" s="64">
        <f t="shared" si="2"/>
        <v>0</v>
      </c>
      <c r="B29" s="64">
        <f t="shared" si="3"/>
        <v>0</v>
      </c>
      <c r="C29" s="57">
        <f t="shared" si="15"/>
        <v>387</v>
      </c>
      <c r="F29" s="59">
        <f>IF(C29&lt;C$6,0,VLOOKUP(C29,index!$A:$M,5,0))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6">
        <f t="shared" si="7"/>
        <v>230</v>
      </c>
      <c r="S29" s="1">
        <f t="shared" si="16"/>
        <v>387</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387</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3"/>
        <v>0</v>
      </c>
      <c r="BA29" s="131">
        <f t="shared" si="23"/>
        <v>0</v>
      </c>
      <c r="BB29" s="132">
        <f t="shared" si="23"/>
        <v>0</v>
      </c>
    </row>
    <row r="30" spans="1:56" ht="12" customHeight="1" thickTop="1" thickBot="1" x14ac:dyDescent="0.2">
      <c r="A30" s="64">
        <f t="shared" si="2"/>
        <v>0</v>
      </c>
      <c r="B30" s="64">
        <f t="shared" si="3"/>
        <v>0</v>
      </c>
      <c r="C30" s="57">
        <f t="shared" si="15"/>
        <v>386</v>
      </c>
      <c r="F30" s="59">
        <f>IF(C30&lt;C$6,0,VLOOKUP(C30,index!$A:$M,5,0))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6">
        <f t="shared" si="7"/>
        <v>230</v>
      </c>
      <c r="S30" s="1">
        <f t="shared" si="16"/>
        <v>386</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386</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385</v>
      </c>
      <c r="F31" s="59">
        <f>IF(C31&lt;C$6,0,VLOOKUP(C31,index!$A:$M,5,0))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6">
        <f t="shared" si="7"/>
        <v>230</v>
      </c>
      <c r="S31" s="1">
        <f t="shared" si="16"/>
        <v>385</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385</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384</v>
      </c>
      <c r="F32" s="59">
        <f>IF(C32&lt;C$6,0,VLOOKUP(C32,index!$A:$M,5,0))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6">
        <f t="shared" si="7"/>
        <v>230</v>
      </c>
      <c r="S32" s="1">
        <f t="shared" si="16"/>
        <v>384</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384</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383</v>
      </c>
      <c r="F33" s="59">
        <f>IF(C33&lt;C$6,0,VLOOKUP(C33,index!$A:$M,5,0))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6">
        <f t="shared" si="7"/>
        <v>230</v>
      </c>
      <c r="S33" s="1">
        <f t="shared" si="16"/>
        <v>383</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383</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0" t="str">
        <f>IFERROR(VLOOKUP(AQ32,L$8:Q$500,6,FALSE),"-")</f>
        <v>-</v>
      </c>
      <c r="AR33" s="201"/>
      <c r="AS33" s="201"/>
      <c r="AT33" s="201"/>
      <c r="AU33" s="201"/>
      <c r="AV33" s="201"/>
      <c r="AW33" s="201"/>
      <c r="AX33" s="201"/>
      <c r="AY33" s="201"/>
      <c r="AZ33" s="201"/>
      <c r="BA33" s="201"/>
      <c r="BB33" s="202"/>
    </row>
    <row r="34" spans="1:54" ht="12" customHeight="1" x14ac:dyDescent="0.15">
      <c r="A34" s="64">
        <f t="shared" si="2"/>
        <v>0</v>
      </c>
      <c r="B34" s="64">
        <f t="shared" si="3"/>
        <v>0</v>
      </c>
      <c r="C34" s="57">
        <f t="shared" si="15"/>
        <v>382</v>
      </c>
      <c r="F34" s="59">
        <f>IF(C34&lt;C$6,0,VLOOKUP(C34,index!$A:$M,5,0))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6">
        <f t="shared" si="7"/>
        <v>230</v>
      </c>
      <c r="S34" s="1">
        <f t="shared" si="16"/>
        <v>382</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382</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0"/>
      <c r="AR34" s="201"/>
      <c r="AS34" s="201"/>
      <c r="AT34" s="201"/>
      <c r="AU34" s="201"/>
      <c r="AV34" s="201"/>
      <c r="AW34" s="201"/>
      <c r="AX34" s="201"/>
      <c r="AY34" s="201"/>
      <c r="AZ34" s="201"/>
      <c r="BA34" s="201"/>
      <c r="BB34" s="202"/>
    </row>
    <row r="35" spans="1:54" ht="12" customHeight="1" x14ac:dyDescent="0.15">
      <c r="A35" s="64">
        <f t="shared" si="2"/>
        <v>0</v>
      </c>
      <c r="B35" s="64">
        <f t="shared" si="3"/>
        <v>0</v>
      </c>
      <c r="C35" s="57">
        <f t="shared" si="15"/>
        <v>381</v>
      </c>
      <c r="F35" s="59">
        <f>IF(C35&lt;C$6,0,VLOOKUP(C35,index!$A:$M,5,0))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6">
        <f t="shared" si="7"/>
        <v>230</v>
      </c>
      <c r="S35" s="1">
        <f t="shared" si="16"/>
        <v>381</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381</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380</v>
      </c>
      <c r="F36" s="59">
        <f>IF(C36&lt;C$6,0,VLOOKUP(C36,index!$A:$M,5,0))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6">
        <f t="shared" si="7"/>
        <v>230</v>
      </c>
      <c r="S36" s="1">
        <f t="shared" si="16"/>
        <v>380</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380</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0" t="str">
        <f>IFERROR(VLOOKUP(AQ35,L$8:Q$500,6,FALSE),"-")</f>
        <v>-</v>
      </c>
      <c r="AR36" s="201"/>
      <c r="AS36" s="201"/>
      <c r="AT36" s="201"/>
      <c r="AU36" s="201"/>
      <c r="AV36" s="201"/>
      <c r="AW36" s="201"/>
      <c r="AX36" s="201"/>
      <c r="AY36" s="201"/>
      <c r="AZ36" s="201"/>
      <c r="BA36" s="201"/>
      <c r="BB36" s="202"/>
    </row>
    <row r="37" spans="1:54" ht="12" customHeight="1" x14ac:dyDescent="0.15">
      <c r="A37" s="64">
        <f t="shared" si="2"/>
        <v>0</v>
      </c>
      <c r="B37" s="64">
        <f t="shared" si="3"/>
        <v>0</v>
      </c>
      <c r="C37" s="57">
        <f t="shared" si="15"/>
        <v>379</v>
      </c>
      <c r="F37" s="59">
        <f>IF(C37&lt;C$6,0,VLOOKUP(C37,index!$A:$M,5,0))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6">
        <f t="shared" si="7"/>
        <v>230</v>
      </c>
      <c r="S37" s="1">
        <f t="shared" si="16"/>
        <v>379</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379</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0"/>
      <c r="AR37" s="201"/>
      <c r="AS37" s="201"/>
      <c r="AT37" s="201"/>
      <c r="AU37" s="201"/>
      <c r="AV37" s="201"/>
      <c r="AW37" s="201"/>
      <c r="AX37" s="201"/>
      <c r="AY37" s="201"/>
      <c r="AZ37" s="201"/>
      <c r="BA37" s="201"/>
      <c r="BB37" s="202"/>
    </row>
    <row r="38" spans="1:54" ht="12" customHeight="1" x14ac:dyDescent="0.15">
      <c r="A38" s="64">
        <f t="shared" si="2"/>
        <v>0</v>
      </c>
      <c r="B38" s="64">
        <f t="shared" si="3"/>
        <v>0</v>
      </c>
      <c r="C38" s="57">
        <f t="shared" si="15"/>
        <v>378</v>
      </c>
      <c r="F38" s="59">
        <f>IF(C38&lt;C$6,0,VLOOKUP(C38,index!$A:$M,5,0))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6">
        <f t="shared" si="7"/>
        <v>230</v>
      </c>
      <c r="S38" s="1">
        <f t="shared" si="16"/>
        <v>378</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378</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0"/>
      <c r="AR38" s="201"/>
      <c r="AS38" s="201"/>
      <c r="AT38" s="201"/>
      <c r="AU38" s="201"/>
      <c r="AV38" s="201"/>
      <c r="AW38" s="201"/>
      <c r="AX38" s="201"/>
      <c r="AY38" s="201"/>
      <c r="AZ38" s="201"/>
      <c r="BA38" s="201"/>
      <c r="BB38" s="202"/>
    </row>
    <row r="39" spans="1:54" ht="12" customHeight="1" x14ac:dyDescent="0.15">
      <c r="A39" s="64">
        <f t="shared" si="2"/>
        <v>0</v>
      </c>
      <c r="B39" s="64">
        <f t="shared" si="3"/>
        <v>0</v>
      </c>
      <c r="C39" s="57">
        <f t="shared" si="15"/>
        <v>377</v>
      </c>
      <c r="F39" s="59">
        <f>IF(C39&lt;C$6,0,VLOOKUP(C39,index!$A:$M,5,0))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6">
        <f t="shared" si="7"/>
        <v>230</v>
      </c>
      <c r="S39" s="1">
        <f t="shared" si="16"/>
        <v>377</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377</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376</v>
      </c>
      <c r="F40" s="59">
        <f>IF(C40&lt;C$6,0,VLOOKUP(C40,index!$A:$M,5,0))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si="0"/>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6">
        <f t="shared" si="7"/>
        <v>230</v>
      </c>
      <c r="S40" s="1">
        <f t="shared" si="16"/>
        <v>376</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376</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0" t="str">
        <f>IFERROR(VLOOKUP(AQ39,L$8:Q$500,6,FALSE),"-")</f>
        <v>-</v>
      </c>
      <c r="AR40" s="201"/>
      <c r="AS40" s="201"/>
      <c r="AT40" s="201"/>
      <c r="AU40" s="201"/>
      <c r="AV40" s="201"/>
      <c r="AW40" s="201"/>
      <c r="AX40" s="201"/>
      <c r="AY40" s="201"/>
      <c r="AZ40" s="201"/>
      <c r="BA40" s="201"/>
      <c r="BB40" s="202"/>
    </row>
    <row r="41" spans="1:54" ht="12" customHeight="1" thickBot="1" x14ac:dyDescent="0.2">
      <c r="A41" s="64">
        <f t="shared" si="2"/>
        <v>0</v>
      </c>
      <c r="B41" s="64">
        <f t="shared" si="3"/>
        <v>0</v>
      </c>
      <c r="C41" s="57">
        <f t="shared" si="15"/>
        <v>375</v>
      </c>
      <c r="F41" s="59">
        <f>IF(C41&lt;C$6,0,VLOOKUP(C41,index!$A:$M,5,0))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0"/>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6">
        <f t="shared" si="7"/>
        <v>230</v>
      </c>
      <c r="S41" s="1">
        <f t="shared" si="16"/>
        <v>375</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375</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3"/>
      <c r="AR41" s="204"/>
      <c r="AS41" s="204"/>
      <c r="AT41" s="204"/>
      <c r="AU41" s="204"/>
      <c r="AV41" s="204"/>
      <c r="AW41" s="204"/>
      <c r="AX41" s="204"/>
      <c r="AY41" s="204"/>
      <c r="AZ41" s="204"/>
      <c r="BA41" s="204"/>
      <c r="BB41" s="205"/>
    </row>
    <row r="42" spans="1:54" ht="12" customHeight="1" thickTop="1" x14ac:dyDescent="0.15">
      <c r="A42" s="64">
        <f t="shared" si="2"/>
        <v>0</v>
      </c>
      <c r="B42" s="64">
        <f t="shared" si="3"/>
        <v>0</v>
      </c>
      <c r="C42" s="57">
        <f t="shared" si="15"/>
        <v>374</v>
      </c>
      <c r="F42" s="59">
        <f>IF(C42&lt;C$6,0,VLOOKUP(C42,index!$A:$M,5,0))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0"/>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6">
        <f t="shared" si="7"/>
        <v>230</v>
      </c>
      <c r="S42" s="1">
        <f t="shared" si="16"/>
        <v>374</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374</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373</v>
      </c>
      <c r="F43" s="59">
        <f>IF(C43&lt;C$6,0,VLOOKUP(C43,index!$A:$M,5,0))</f>
        <v>230</v>
      </c>
      <c r="G43" s="57" t="str">
        <f t="shared" si="4"/>
        <v/>
      </c>
      <c r="I43" s="66" t="str">
        <f t="shared" si="5"/>
        <v/>
      </c>
      <c r="J43" s="61" t="str">
        <f>IF(I43="A",$K43,IF(I43="B",$K43-SUM(J$8:J42),IF(I43="C",$K43-SUM(J$8:J42),IF(I43="D",$K43-SUM(J$8:J42),IF(I43="E",1-SUM(J$8:J42)," ")))))</f>
        <v xml:space="preserve"> </v>
      </c>
      <c r="K43" s="58">
        <f>IF(C$4=0,0,(SUM(D$8:D43)/C$4))</f>
        <v>0</v>
      </c>
      <c r="L43" s="62" t="str">
        <f t="shared" si="0"/>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6">
        <f t="shared" si="7"/>
        <v>230</v>
      </c>
      <c r="S43" s="1">
        <f t="shared" si="16"/>
        <v>373</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373</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372</v>
      </c>
      <c r="F44" s="59">
        <f>IF(C44&lt;C$6,0,VLOOKUP(C44,index!$A:$M,5,0))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0"/>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6">
        <f t="shared" si="7"/>
        <v>230</v>
      </c>
      <c r="S44" s="1">
        <f t="shared" si="16"/>
        <v>372</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372</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371</v>
      </c>
      <c r="F45" s="59">
        <f>IF(C45&lt;C$6,0,VLOOKUP(C45,index!$A:$M,5,0))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0"/>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6">
        <f t="shared" si="7"/>
        <v>230</v>
      </c>
      <c r="S45" s="1">
        <f t="shared" si="16"/>
        <v>371</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371</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370</v>
      </c>
      <c r="F46" s="59">
        <f>IF(C46&lt;C$6,0,VLOOKUP(C46,index!$A:$M,5,0))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0"/>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si="21"/>
        <v/>
      </c>
      <c r="R46" s="196">
        <f t="shared" si="7"/>
        <v>230</v>
      </c>
      <c r="S46" s="1">
        <f t="shared" si="16"/>
        <v>370</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370</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369</v>
      </c>
      <c r="F47" s="59">
        <f>IF(C47&lt;C$6,0,VLOOKUP(C47,index!$A:$M,5,0))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0"/>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1"/>
        <v/>
      </c>
      <c r="R47" s="196">
        <f t="shared" si="7"/>
        <v>230</v>
      </c>
      <c r="S47" s="1">
        <f t="shared" si="16"/>
        <v>369</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369</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368</v>
      </c>
      <c r="F48" s="59">
        <f>IF(C48&lt;C$6,0,VLOOKUP(C48,index!$A:$M,5,0))</f>
        <v>230</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0"/>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1"/>
        <v/>
      </c>
      <c r="R48" s="196">
        <f t="shared" si="7"/>
        <v>230</v>
      </c>
      <c r="S48" s="1">
        <f t="shared" si="16"/>
        <v>368</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368</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367</v>
      </c>
      <c r="F49" s="59">
        <f>IF(C49&lt;C$6,0,VLOOKUP(C49,index!$A:$M,5,0))</f>
        <v>230</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0"/>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1"/>
        <v/>
      </c>
      <c r="R49" s="196">
        <f t="shared" si="7"/>
        <v>230</v>
      </c>
      <c r="S49" s="1">
        <f t="shared" si="16"/>
        <v>367</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367</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366</v>
      </c>
      <c r="F50" s="59">
        <f>IF(C50&lt;C$6,0,VLOOKUP(C50,index!$A:$M,5,0))</f>
        <v>230</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0"/>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1"/>
        <v/>
      </c>
      <c r="R50" s="196">
        <f t="shared" si="7"/>
        <v>230</v>
      </c>
      <c r="S50" s="1">
        <f t="shared" si="16"/>
        <v>366</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366</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365</v>
      </c>
      <c r="F51" s="59">
        <f>IF(C51&lt;C$6,0,VLOOKUP(C51,index!$A:$M,5,0))</f>
        <v>230</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0"/>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1"/>
        <v/>
      </c>
      <c r="R51" s="196">
        <f t="shared" si="7"/>
        <v>230</v>
      </c>
      <c r="S51" s="1">
        <f t="shared" si="16"/>
        <v>365</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365</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364</v>
      </c>
      <c r="F52" s="59">
        <f>IF(C52&lt;C$6,0,VLOOKUP(C52,index!$A:$M,5,0))</f>
        <v>230</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0"/>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1"/>
        <v/>
      </c>
      <c r="R52" s="196">
        <f t="shared" si="7"/>
        <v>230</v>
      </c>
      <c r="S52" s="1">
        <f t="shared" si="16"/>
        <v>364</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364</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363</v>
      </c>
      <c r="F53" s="59">
        <f>IF(C53&lt;C$6,0,VLOOKUP(C53,index!$A:$M,5,0))</f>
        <v>230</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0"/>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1"/>
        <v/>
      </c>
      <c r="R53" s="196">
        <f t="shared" si="7"/>
        <v>230</v>
      </c>
      <c r="S53" s="1">
        <f t="shared" si="16"/>
        <v>363</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363</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362</v>
      </c>
      <c r="F54" s="59">
        <f>IF(C54&lt;C$6,0,VLOOKUP(C54,index!$A:$M,5,0))</f>
        <v>230</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0"/>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1"/>
        <v/>
      </c>
      <c r="R54" s="196">
        <f t="shared" si="7"/>
        <v>230</v>
      </c>
      <c r="S54" s="1">
        <f t="shared" si="16"/>
        <v>362</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362</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361</v>
      </c>
      <c r="F55" s="59">
        <f>IF(C55&lt;C$6,0,VLOOKUP(C55,index!$A:$M,5,0))</f>
        <v>230</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0"/>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1"/>
        <v/>
      </c>
      <c r="R55" s="196">
        <f t="shared" si="7"/>
        <v>230</v>
      </c>
      <c r="S55" s="1">
        <f t="shared" si="16"/>
        <v>361</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361</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360</v>
      </c>
      <c r="F56" s="59">
        <f>IF(C56&lt;C$6,0,VLOOKUP(C56,index!$A:$M,5,0))</f>
        <v>230</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0"/>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1"/>
        <v/>
      </c>
      <c r="R56" s="196">
        <f t="shared" si="7"/>
        <v>230</v>
      </c>
      <c r="S56" s="1">
        <f t="shared" si="16"/>
        <v>360</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360</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359</v>
      </c>
      <c r="F57" s="59">
        <f>IF(C57&lt;C$6,0,VLOOKUP(C57,index!$A:$M,5,0))</f>
        <v>230</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0"/>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1"/>
        <v/>
      </c>
      <c r="R57" s="196">
        <f t="shared" si="7"/>
        <v>230</v>
      </c>
      <c r="S57" s="1">
        <f t="shared" si="16"/>
        <v>359</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359</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358</v>
      </c>
      <c r="F58" s="59">
        <f>IF(C58&lt;C$6,0,VLOOKUP(C58,index!$A:$M,5,0))</f>
        <v>230</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0"/>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1"/>
        <v/>
      </c>
      <c r="R58" s="196">
        <f t="shared" si="7"/>
        <v>230</v>
      </c>
      <c r="S58" s="1">
        <f t="shared" si="16"/>
        <v>358</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358</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357</v>
      </c>
      <c r="F59" s="59">
        <f>IF(C59&lt;C$6,0,VLOOKUP(C59,index!$A:$M,5,0))</f>
        <v>230</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0"/>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1"/>
        <v/>
      </c>
      <c r="R59" s="196">
        <f t="shared" si="7"/>
        <v>230</v>
      </c>
      <c r="S59" s="1">
        <f t="shared" si="16"/>
        <v>357</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357</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356</v>
      </c>
      <c r="F60" s="59">
        <f>IF(C60&lt;C$6,0,VLOOKUP(C60,index!$A:$M,5,0))</f>
        <v>230</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0"/>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1"/>
        <v/>
      </c>
      <c r="R60" s="196">
        <f t="shared" si="7"/>
        <v>230</v>
      </c>
      <c r="S60" s="1">
        <f t="shared" si="16"/>
        <v>356</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356</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355</v>
      </c>
      <c r="F61" s="59">
        <f>IF(C61&lt;C$6,0,VLOOKUP(C61,index!$A:$M,5,0))</f>
        <v>230</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0"/>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1"/>
        <v/>
      </c>
      <c r="R61" s="196">
        <f t="shared" si="7"/>
        <v>230</v>
      </c>
      <c r="S61" s="1">
        <f t="shared" si="16"/>
        <v>355</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355</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354</v>
      </c>
      <c r="F62" s="59">
        <f>IF(C62&lt;C$6,0,VLOOKUP(C62,index!$A:$M,5,0))</f>
        <v>230</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0"/>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1"/>
        <v/>
      </c>
      <c r="R62" s="196">
        <f t="shared" si="7"/>
        <v>230</v>
      </c>
      <c r="S62" s="1">
        <f t="shared" si="16"/>
        <v>354</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354</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353</v>
      </c>
      <c r="F63" s="59">
        <f>IF(C63&lt;C$6,0,VLOOKUP(C63,index!$A:$M,5,0))</f>
        <v>230</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0"/>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1"/>
        <v/>
      </c>
      <c r="R63" s="196">
        <f t="shared" si="7"/>
        <v>230</v>
      </c>
      <c r="S63" s="1">
        <f t="shared" si="16"/>
        <v>353</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353</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352</v>
      </c>
      <c r="F64" s="59">
        <f>IF(C64&lt;C$6,0,VLOOKUP(C64,index!$A:$M,5,0))</f>
        <v>230</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0"/>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1"/>
        <v/>
      </c>
      <c r="R64" s="196">
        <f t="shared" si="7"/>
        <v>230</v>
      </c>
      <c r="S64" s="1">
        <f t="shared" si="16"/>
        <v>352</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352</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351</v>
      </c>
      <c r="F65" s="59">
        <f>IF(C65&lt;C$6,0,VLOOKUP(C65,index!$A:$M,5,0))</f>
        <v>230</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0"/>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1"/>
        <v/>
      </c>
      <c r="R65" s="196">
        <f t="shared" si="7"/>
        <v>230</v>
      </c>
      <c r="S65" s="1">
        <f t="shared" si="16"/>
        <v>351</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351</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350</v>
      </c>
      <c r="F66" s="59">
        <f>IF(C66&lt;C$6,0,VLOOKUP(C66,index!$A:$M,5,0))</f>
        <v>230</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0"/>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1"/>
        <v/>
      </c>
      <c r="R66" s="196">
        <f t="shared" si="7"/>
        <v>230</v>
      </c>
      <c r="S66" s="1">
        <f t="shared" si="16"/>
        <v>350</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350</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349</v>
      </c>
      <c r="F67" s="59">
        <f>IF(C67&lt;C$6,0,VLOOKUP(C67,index!$A:$M,5,0))</f>
        <v>230</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0"/>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1"/>
        <v/>
      </c>
      <c r="R67" s="196">
        <f t="shared" si="7"/>
        <v>230</v>
      </c>
      <c r="S67" s="1">
        <f t="shared" si="16"/>
        <v>349</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349</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348</v>
      </c>
      <c r="F68" s="59">
        <f>IF(C68&lt;C$6,0,VLOOKUP(C68,index!$A:$M,5,0))</f>
        <v>230</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0"/>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1"/>
        <v/>
      </c>
      <c r="R68" s="196">
        <f t="shared" si="7"/>
        <v>230</v>
      </c>
      <c r="S68" s="1">
        <f t="shared" si="16"/>
        <v>348</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348</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347</v>
      </c>
      <c r="F69" s="59">
        <f>IF(C69&lt;C$6,0,VLOOKUP(C69,index!$A:$M,5,0))</f>
        <v>230</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0"/>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1"/>
        <v/>
      </c>
      <c r="R69" s="196">
        <f t="shared" si="7"/>
        <v>230</v>
      </c>
      <c r="S69" s="1">
        <f t="shared" si="16"/>
        <v>347</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347</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346</v>
      </c>
      <c r="F70" s="59">
        <f>IF(C70&lt;C$6,0,VLOOKUP(C70,index!$A:$M,5,0))</f>
        <v>230</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0"/>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1"/>
        <v/>
      </c>
      <c r="R70" s="196">
        <f t="shared" si="7"/>
        <v>230</v>
      </c>
      <c r="S70" s="1">
        <f t="shared" si="16"/>
        <v>346</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346</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345</v>
      </c>
      <c r="F71" s="59">
        <f>IF(C71&lt;C$6,0,VLOOKUP(C71,index!$A:$M,5,0))</f>
        <v>230</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0"/>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1"/>
        <v/>
      </c>
      <c r="R71" s="196">
        <f t="shared" si="7"/>
        <v>230</v>
      </c>
      <c r="S71" s="1">
        <f t="shared" si="16"/>
        <v>345</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345</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344</v>
      </c>
      <c r="F72" s="59">
        <f>IF(C72&lt;C$6,0,VLOOKUP(C72,index!$A:$M,5,0))</f>
        <v>230</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ref="L72:L135" si="25">IF(U72=2,"Plus",IF(W72=2,"Basis",IF(X72=2,"Breedte"," ")))</f>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1"/>
        <v/>
      </c>
      <c r="R72" s="196">
        <f t="shared" si="7"/>
        <v>230</v>
      </c>
      <c r="S72" s="1">
        <f t="shared" si="16"/>
        <v>344</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344</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6">IF(I73="A",25,IF(I73="B",25,IF(I73="C",25,IF(I73="D",15,IF(I73="E",10,0)))))</f>
        <v>0</v>
      </c>
      <c r="B73" s="64">
        <f t="shared" ref="B73:B136" si="27">IF(G73="I",20,IF(G73="II",20,IF(G73="III",20,IF(G73="IV",20,IF(G73="V",20,0)))))</f>
        <v>0</v>
      </c>
      <c r="C73" s="57">
        <f t="shared" si="15"/>
        <v>343</v>
      </c>
      <c r="F73" s="59">
        <f>IF(C73&lt;C$6,0,VLOOKUP(C73,index!$A:$M,5,0))</f>
        <v>230</v>
      </c>
      <c r="G73" s="57" t="str">
        <f t="shared" ref="G73:G136" si="28">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29">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si="25"/>
        <v xml:space="preserve"> </v>
      </c>
      <c r="M73" s="58" t="str">
        <f>IF(U73=2,K73,IF(W73=2,K73-SUM(M$8:M72),IF(X73=2,K73-SUM(M$8:M72),IF(X72=2,1-SUM(M$8:M72)," "))))</f>
        <v xml:space="preserve"> </v>
      </c>
      <c r="N73" s="58" t="str">
        <f t="shared" ref="N73:N136" si="30">IF(OR(O73="Plus",O73="Basis",O73="Breedte"),K73," ")</f>
        <v xml:space="preserve"> </v>
      </c>
      <c r="P73" s="58" t="str">
        <f>IF(O73="Plus",$K73,IF(O73="Basis",$K73-SUM(P$8:P72),IF(O73="Breedte",$K73-SUM(P$8:P72),IF(O72="Breedte",1-SUM(P$8:P72)," "))))</f>
        <v xml:space="preserve"> </v>
      </c>
      <c r="Q73" s="56" t="str">
        <f t="shared" si="21"/>
        <v/>
      </c>
      <c r="R73" s="196">
        <f t="shared" ref="R73:R136" si="31">F73</f>
        <v>230</v>
      </c>
      <c r="S73" s="1">
        <f t="shared" si="16"/>
        <v>343</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343</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4">
        <f t="shared" si="26"/>
        <v>0</v>
      </c>
      <c r="B74" s="64">
        <f t="shared" si="27"/>
        <v>0</v>
      </c>
      <c r="C74" s="57">
        <f t="shared" ref="C74:C137" si="39">IF(C73-1&lt;C$6,C$6-1,C73-1)</f>
        <v>342</v>
      </c>
      <c r="F74" s="59">
        <f>IF(C74&lt;C$6,0,VLOOKUP(C74,index!$A:$M,5,0))</f>
        <v>230</v>
      </c>
      <c r="G74" s="57" t="str">
        <f t="shared" si="28"/>
        <v/>
      </c>
      <c r="H74" s="58" t="str">
        <f>IF(G74="I",$K74,IF(G74="II",$K74-SUM(H$8:H73),IF(G74="III",$K74-SUM(H$8:H73),IF(G74="IV",$K74-SUM(H$8:H73),IF(G74="V",1-SUM(H$8:H73)," ")))))</f>
        <v xml:space="preserve"> </v>
      </c>
      <c r="I74" s="66" t="str">
        <f t="shared" si="29"/>
        <v/>
      </c>
      <c r="J74" s="61" t="str">
        <f>IF(I74="A",$K74,IF(I74="B",$K74-SUM(J$8:J73),IF(I74="C",$K74-SUM(J$8:J73),IF(I74="D",$K74-SUM(J$8:J73),IF(I74="E",1-SUM(J$8:J73)," ")))))</f>
        <v xml:space="preserve"> </v>
      </c>
      <c r="K74" s="58">
        <f>IF(C$4=0,0,(SUM(D$8:D74)/C$4))</f>
        <v>0</v>
      </c>
      <c r="L74" s="62" t="str">
        <f t="shared" si="25"/>
        <v xml:space="preserve"> </v>
      </c>
      <c r="M74" s="58" t="str">
        <f>IF(U74=2,K74,IF(W74=2,K74-SUM(M$8:M73),IF(X74=2,K74-SUM(M$8:M73),IF(X73=2,1-SUM(M$8:M73)," "))))</f>
        <v xml:space="preserve"> </v>
      </c>
      <c r="N74" s="58" t="str">
        <f t="shared" si="30"/>
        <v xml:space="preserve"> </v>
      </c>
      <c r="P74" s="58" t="str">
        <f>IF(O74="Plus",$K74,IF(O74="Basis",$K74-SUM(P$8:P73),IF(O74="Breedte",$K74-SUM(P$8:P73),IF(O73="Breedte",1-SUM(P$8:P73)," "))))</f>
        <v xml:space="preserve"> </v>
      </c>
      <c r="Q74" s="56" t="str">
        <f t="shared" si="21"/>
        <v/>
      </c>
      <c r="R74" s="196">
        <f t="shared" si="31"/>
        <v>230</v>
      </c>
      <c r="S74" s="1">
        <f t="shared" ref="S74:S137" si="40">C74</f>
        <v>342</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342</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4">
        <f t="shared" si="26"/>
        <v>0</v>
      </c>
      <c r="B75" s="64">
        <f t="shared" si="27"/>
        <v>0</v>
      </c>
      <c r="C75" s="57">
        <f t="shared" si="39"/>
        <v>341</v>
      </c>
      <c r="F75" s="59">
        <f>IF(C75&lt;C$6,0,VLOOKUP(C75,index!$A:$M,5,0))</f>
        <v>230</v>
      </c>
      <c r="G75" s="57" t="str">
        <f t="shared" si="28"/>
        <v/>
      </c>
      <c r="H75" s="58" t="str">
        <f>IF(G75="I",$K75,IF(G75="II",$K75-SUM(H$8:H74),IF(G75="III",$K75-SUM(H$8:H74),IF(G75="IV",$K75-SUM(H$8:H74),IF(G75="V",1-SUM(H$8:H74)," ")))))</f>
        <v xml:space="preserve"> </v>
      </c>
      <c r="I75" s="66" t="str">
        <f t="shared" si="29"/>
        <v/>
      </c>
      <c r="J75" s="61" t="str">
        <f>IF(I75="A",$K75,IF(I75="B",$K75-SUM(J$8:J74),IF(I75="C",$K75-SUM(J$8:J74),IF(I75="D",$K75-SUM(J$8:J74),IF(I75="E",1-SUM(J$8:J74)," ")))))</f>
        <v xml:space="preserve"> </v>
      </c>
      <c r="K75" s="58">
        <f>IF(C$4=0,0,(SUM(D$8:D75)/C$4))</f>
        <v>0</v>
      </c>
      <c r="L75" s="62" t="str">
        <f t="shared" si="25"/>
        <v xml:space="preserve"> </v>
      </c>
      <c r="M75" s="58" t="str">
        <f>IF(U75=2,K75,IF(W75=2,K75-SUM(M$8:M74),IF(X75=2,K75-SUM(M$8:M74),IF(X74=2,1-SUM(M$8:M74)," "))))</f>
        <v xml:space="preserve"> </v>
      </c>
      <c r="N75" s="58" t="str">
        <f t="shared" si="30"/>
        <v xml:space="preserve"> </v>
      </c>
      <c r="P75" s="58" t="str">
        <f>IF(O75="Plus",$K75,IF(O75="Basis",$K75-SUM(P$8:P74),IF(O75="Breedte",$K75-SUM(P$8:P74),IF(O74="Breedte",1-SUM(P$8:P74)," "))))</f>
        <v xml:space="preserve"> </v>
      </c>
      <c r="Q75" s="56" t="str">
        <f t="shared" si="21"/>
        <v/>
      </c>
      <c r="R75" s="196">
        <f t="shared" si="31"/>
        <v>230</v>
      </c>
      <c r="S75" s="1">
        <f t="shared" si="40"/>
        <v>341</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341</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4">
        <f t="shared" si="26"/>
        <v>0</v>
      </c>
      <c r="B76" s="64">
        <f t="shared" si="27"/>
        <v>0</v>
      </c>
      <c r="C76" s="57">
        <f t="shared" si="39"/>
        <v>340</v>
      </c>
      <c r="F76" s="59">
        <f>IF(C76&lt;C$6,0,VLOOKUP(C76,index!$A:$M,5,0))</f>
        <v>230</v>
      </c>
      <c r="G76" s="57" t="str">
        <f t="shared" si="28"/>
        <v/>
      </c>
      <c r="H76" s="58" t="str">
        <f>IF(G76="I",$K76,IF(G76="II",$K76-SUM(H$8:H75),IF(G76="III",$K76-SUM(H$8:H75),IF(G76="IV",$K76-SUM(H$8:H75),IF(G76="V",1-SUM(H$8:H75)," ")))))</f>
        <v xml:space="preserve"> </v>
      </c>
      <c r="I76" s="66" t="str">
        <f t="shared" si="29"/>
        <v/>
      </c>
      <c r="J76" s="61" t="str">
        <f>IF(I76="A",$K76,IF(I76="B",$K76-SUM(J$8:J75),IF(I76="C",$K76-SUM(J$8:J75),IF(I76="D",$K76-SUM(J$8:J75),IF(I76="E",1-SUM(J$8:J75)," ")))))</f>
        <v xml:space="preserve"> </v>
      </c>
      <c r="K76" s="58">
        <f>IF(C$4=0,0,(SUM(D$8:D76)/C$4))</f>
        <v>0</v>
      </c>
      <c r="L76" s="62" t="str">
        <f t="shared" si="25"/>
        <v xml:space="preserve"> </v>
      </c>
      <c r="M76" s="58" t="str">
        <f>IF(U76=2,K76,IF(W76=2,K76-SUM(M$8:M75),IF(X76=2,K76-SUM(M$8:M75),IF(X75=2,1-SUM(M$8:M75)," "))))</f>
        <v xml:space="preserve"> </v>
      </c>
      <c r="N76" s="58" t="str">
        <f t="shared" si="30"/>
        <v xml:space="preserve"> </v>
      </c>
      <c r="P76" s="58" t="str">
        <f>IF(O76="Plus",$K76,IF(O76="Basis",$K76-SUM(P$8:P75),IF(O76="Breedte",$K76-SUM(P$8:P75),IF(O75="Breedte",1-SUM(P$8:P75)," "))))</f>
        <v xml:space="preserve"> </v>
      </c>
      <c r="Q76" s="56" t="str">
        <f t="shared" si="21"/>
        <v/>
      </c>
      <c r="R76" s="196">
        <f t="shared" si="31"/>
        <v>230</v>
      </c>
      <c r="S76" s="1">
        <f t="shared" si="40"/>
        <v>340</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340</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4">
        <f t="shared" si="26"/>
        <v>0</v>
      </c>
      <c r="B77" s="64">
        <f t="shared" si="27"/>
        <v>0</v>
      </c>
      <c r="C77" s="57">
        <f t="shared" si="39"/>
        <v>339</v>
      </c>
      <c r="F77" s="59">
        <f>IF(C77&lt;C$6,0,VLOOKUP(C77,index!$A:$M,5,0))</f>
        <v>230</v>
      </c>
      <c r="G77" s="57" t="str">
        <f t="shared" si="28"/>
        <v/>
      </c>
      <c r="H77" s="58" t="str">
        <f>IF(G77="I",$K77,IF(G77="II",$K77-SUM(H$8:H76),IF(G77="III",$K77-SUM(H$8:H76),IF(G77="IV",$K77-SUM(H$8:H76),IF(G77="V",1-SUM(H$8:H76)," ")))))</f>
        <v xml:space="preserve"> </v>
      </c>
      <c r="I77" s="66" t="str">
        <f t="shared" si="29"/>
        <v/>
      </c>
      <c r="J77" s="61" t="str">
        <f>IF(I77="A",$K77,IF(I77="B",$K77-SUM(J$8:J76),IF(I77="C",$K77-SUM(J$8:J76),IF(I77="D",$K77-SUM(J$8:J76),IF(I77="E",1-SUM(J$8:J76)," ")))))</f>
        <v xml:space="preserve"> </v>
      </c>
      <c r="K77" s="58">
        <f>IF(C$4=0,0,(SUM(D$8:D77)/C$4))</f>
        <v>0</v>
      </c>
      <c r="L77" s="62" t="str">
        <f t="shared" si="25"/>
        <v xml:space="preserve"> </v>
      </c>
      <c r="M77" s="58" t="str">
        <f>IF(U77=2,K77,IF(W77=2,K77-SUM(M$8:M76),IF(X77=2,K77-SUM(M$8:M76),IF(X76=2,1-SUM(M$8:M76)," "))))</f>
        <v xml:space="preserve"> </v>
      </c>
      <c r="N77" s="58" t="str">
        <f t="shared" si="30"/>
        <v xml:space="preserve"> </v>
      </c>
      <c r="P77" s="58" t="str">
        <f>IF(O77="Plus",$K77,IF(O77="Basis",$K77-SUM(P$8:P76),IF(O77="Breedte",$K77-SUM(P$8:P76),IF(O76="Breedte",1-SUM(P$8:P76)," "))))</f>
        <v xml:space="preserve"> </v>
      </c>
      <c r="Q77" s="56" t="str">
        <f t="shared" si="21"/>
        <v/>
      </c>
      <c r="R77" s="196">
        <f t="shared" si="31"/>
        <v>230</v>
      </c>
      <c r="S77" s="1">
        <f t="shared" si="40"/>
        <v>339</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339</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4">
        <f t="shared" si="26"/>
        <v>0</v>
      </c>
      <c r="B78" s="64">
        <f t="shared" si="27"/>
        <v>0</v>
      </c>
      <c r="C78" s="57">
        <f t="shared" si="39"/>
        <v>338</v>
      </c>
      <c r="F78" s="59">
        <f>IF(C78&lt;C$6,0,VLOOKUP(C78,index!$A:$M,5,0))</f>
        <v>229</v>
      </c>
      <c r="G78" s="57" t="str">
        <f t="shared" si="28"/>
        <v/>
      </c>
      <c r="H78" s="58" t="str">
        <f>IF(G78="I",$K78,IF(G78="II",$K78-SUM(H$8:H77),IF(G78="III",$K78-SUM(H$8:H77),IF(G78="IV",$K78-SUM(H$8:H77),IF(G78="V",1-SUM(H$8:H77)," ")))))</f>
        <v xml:space="preserve"> </v>
      </c>
      <c r="I78" s="66" t="str">
        <f t="shared" si="29"/>
        <v/>
      </c>
      <c r="J78" s="61" t="str">
        <f>IF(I78="A",$K78,IF(I78="B",$K78-SUM(J$8:J77),IF(I78="C",$K78-SUM(J$8:J77),IF(I78="D",$K78-SUM(J$8:J77),IF(I78="E",1-SUM(J$8:J77)," ")))))</f>
        <v xml:space="preserve"> </v>
      </c>
      <c r="K78" s="58">
        <f>IF(C$4=0,0,(SUM(D$8:D78)/C$4))</f>
        <v>0</v>
      </c>
      <c r="L78" s="62" t="str">
        <f t="shared" si="25"/>
        <v xml:space="preserve"> </v>
      </c>
      <c r="M78" s="58" t="str">
        <f>IF(U78=2,K78,IF(W78=2,K78-SUM(M$8:M77),IF(X78=2,K78-SUM(M$8:M77),IF(X77=2,1-SUM(M$8:M77)," "))))</f>
        <v xml:space="preserve"> </v>
      </c>
      <c r="N78" s="58" t="str">
        <f t="shared" si="30"/>
        <v xml:space="preserve"> </v>
      </c>
      <c r="P78" s="58" t="str">
        <f>IF(O78="Plus",$K78,IF(O78="Basis",$K78-SUM(P$8:P77),IF(O78="Breedte",$K78-SUM(P$8:P77),IF(O77="Breedte",1-SUM(P$8:P77)," "))))</f>
        <v xml:space="preserve"> </v>
      </c>
      <c r="Q78" s="56" t="str">
        <f t="shared" ref="Q78:Q141" si="45">IF(L77="plus",IF(E78=0,"",CONCATENATE(E78,",")),IF(L77="basis",IF(E78=0,"",CONCATENATE(E78,",")),CONCATENATE(Q77,IF(E78=0,"",CONCATENATE(E78,", ")))))</f>
        <v/>
      </c>
      <c r="R78" s="196">
        <f t="shared" si="31"/>
        <v>229</v>
      </c>
      <c r="S78" s="1">
        <f t="shared" si="40"/>
        <v>338</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338</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4">
        <f t="shared" si="26"/>
        <v>0</v>
      </c>
      <c r="B79" s="64">
        <f t="shared" si="27"/>
        <v>0</v>
      </c>
      <c r="C79" s="57">
        <f t="shared" si="39"/>
        <v>337</v>
      </c>
      <c r="F79" s="59">
        <f>IF(C79&lt;C$6,0,VLOOKUP(C79,index!$A:$M,5,0))</f>
        <v>229</v>
      </c>
      <c r="G79" s="57" t="str">
        <f t="shared" si="28"/>
        <v/>
      </c>
      <c r="H79" s="58" t="str">
        <f>IF(G79="I",$K79,IF(G79="II",$K79-SUM(H$8:H78),IF(G79="III",$K79-SUM(H$8:H78),IF(G79="IV",$K79-SUM(H$8:H78),IF(G79="V",1-SUM(H$8:H78)," ")))))</f>
        <v xml:space="preserve"> </v>
      </c>
      <c r="I79" s="66" t="str">
        <f t="shared" si="29"/>
        <v/>
      </c>
      <c r="J79" s="61" t="str">
        <f>IF(I79="A",$K79,IF(I79="B",$K79-SUM(J$8:J78),IF(I79="C",$K79-SUM(J$8:J78),IF(I79="D",$K79-SUM(J$8:J78),IF(I79="E",1-SUM(J$8:J78)," ")))))</f>
        <v xml:space="preserve"> </v>
      </c>
      <c r="K79" s="58">
        <f>IF(C$4=0,0,(SUM(D$8:D79)/C$4))</f>
        <v>0</v>
      </c>
      <c r="L79" s="62" t="str">
        <f t="shared" si="25"/>
        <v xml:space="preserve"> </v>
      </c>
      <c r="M79" s="58" t="str">
        <f>IF(U79=2,K79,IF(W79=2,K79-SUM(M$8:M78),IF(X79=2,K79-SUM(M$8:M78),IF(X78=2,1-SUM(M$8:M78)," "))))</f>
        <v xml:space="preserve"> </v>
      </c>
      <c r="N79" s="58" t="str">
        <f t="shared" si="30"/>
        <v xml:space="preserve"> </v>
      </c>
      <c r="P79" s="58" t="str">
        <f>IF(O79="Plus",$K79,IF(O79="Basis",$K79-SUM(P$8:P78),IF(O79="Breedte",$K79-SUM(P$8:P78),IF(O78="Breedte",1-SUM(P$8:P78)," "))))</f>
        <v xml:space="preserve"> </v>
      </c>
      <c r="Q79" s="56" t="str">
        <f t="shared" si="45"/>
        <v/>
      </c>
      <c r="R79" s="196">
        <f t="shared" si="31"/>
        <v>229</v>
      </c>
      <c r="S79" s="1">
        <f t="shared" si="40"/>
        <v>337</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337</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4">
        <f t="shared" si="26"/>
        <v>0</v>
      </c>
      <c r="B80" s="64">
        <f t="shared" si="27"/>
        <v>0</v>
      </c>
      <c r="C80" s="57">
        <f t="shared" si="39"/>
        <v>336</v>
      </c>
      <c r="F80" s="59">
        <f>IF(C80&lt;C$6,0,VLOOKUP(C80,index!$A:$M,5,0))</f>
        <v>228</v>
      </c>
      <c r="G80" s="57" t="str">
        <f t="shared" si="28"/>
        <v/>
      </c>
      <c r="H80" s="58" t="str">
        <f>IF(G80="I",$K80,IF(G80="II",$K80-SUM(H$8:H79),IF(G80="III",$K80-SUM(H$8:H79),IF(G80="IV",$K80-SUM(H$8:H79),IF(G80="V",1-SUM(H$8:H79)," ")))))</f>
        <v xml:space="preserve"> </v>
      </c>
      <c r="I80" s="66" t="str">
        <f t="shared" si="29"/>
        <v/>
      </c>
      <c r="J80" s="61" t="str">
        <f>IF(I80="A",$K80,IF(I80="B",$K80-SUM(J$8:J79),IF(I80="C",$K80-SUM(J$8:J79),IF(I80="D",$K80-SUM(J$8:J79),IF(I80="E",1-SUM(J$8:J79)," ")))))</f>
        <v xml:space="preserve"> </v>
      </c>
      <c r="K80" s="58">
        <f>IF(C$4=0,0,(SUM(D$8:D80)/C$4))</f>
        <v>0</v>
      </c>
      <c r="L80" s="62" t="str">
        <f t="shared" si="25"/>
        <v xml:space="preserve"> </v>
      </c>
      <c r="M80" s="58" t="str">
        <f>IF(U80=2,K80,IF(W80=2,K80-SUM(M$8:M79),IF(X80=2,K80-SUM(M$8:M79),IF(X79=2,1-SUM(M$8:M79)," "))))</f>
        <v xml:space="preserve"> </v>
      </c>
      <c r="N80" s="58" t="str">
        <f t="shared" si="30"/>
        <v xml:space="preserve"> </v>
      </c>
      <c r="P80" s="58" t="str">
        <f>IF(O80="Plus",$K80,IF(O80="Basis",$K80-SUM(P$8:P79),IF(O80="Breedte",$K80-SUM(P$8:P79),IF(O79="Breedte",1-SUM(P$8:P79)," "))))</f>
        <v xml:space="preserve"> </v>
      </c>
      <c r="Q80" s="56" t="str">
        <f t="shared" si="45"/>
        <v/>
      </c>
      <c r="R80" s="196">
        <f t="shared" si="31"/>
        <v>228</v>
      </c>
      <c r="S80" s="1">
        <f t="shared" si="40"/>
        <v>336</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336</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4">
        <f t="shared" si="26"/>
        <v>0</v>
      </c>
      <c r="B81" s="64">
        <f t="shared" si="27"/>
        <v>0</v>
      </c>
      <c r="C81" s="57">
        <f t="shared" si="39"/>
        <v>335</v>
      </c>
      <c r="F81" s="59">
        <f>IF(C81&lt;C$6,0,VLOOKUP(C81,index!$A:$M,5,0))</f>
        <v>228</v>
      </c>
      <c r="G81" s="57" t="str">
        <f t="shared" si="28"/>
        <v/>
      </c>
      <c r="H81" s="58" t="str">
        <f>IF(G81="I",$K81,IF(G81="II",$K81-SUM(H$8:H80),IF(G81="III",$K81-SUM(H$8:H80),IF(G81="IV",$K81-SUM(H$8:H80),IF(G81="V",1-SUM(H$8:H80)," ")))))</f>
        <v xml:space="preserve"> </v>
      </c>
      <c r="I81" s="66" t="str">
        <f t="shared" si="29"/>
        <v/>
      </c>
      <c r="J81" s="61" t="str">
        <f>IF(I81="A",$K81,IF(I81="B",$K81-SUM(J$8:J80),IF(I81="C",$K81-SUM(J$8:J80),IF(I81="D",$K81-SUM(J$8:J80),IF(I81="E",1-SUM(J$8:J80)," ")))))</f>
        <v xml:space="preserve"> </v>
      </c>
      <c r="K81" s="58">
        <f>IF(C$4=0,0,(SUM(D$8:D81)/C$4))</f>
        <v>0</v>
      </c>
      <c r="L81" s="62" t="str">
        <f t="shared" si="25"/>
        <v xml:space="preserve"> </v>
      </c>
      <c r="M81" s="58" t="str">
        <f>IF(U81=2,K81,IF(W81=2,K81-SUM(M$8:M80),IF(X81=2,K81-SUM(M$8:M80),IF(X80=2,1-SUM(M$8:M80)," "))))</f>
        <v xml:space="preserve"> </v>
      </c>
      <c r="N81" s="58" t="str">
        <f t="shared" si="30"/>
        <v xml:space="preserve"> </v>
      </c>
      <c r="P81" s="58" t="str">
        <f>IF(O81="Plus",$K81,IF(O81="Basis",$K81-SUM(P$8:P80),IF(O81="Breedte",$K81-SUM(P$8:P80),IF(O80="Breedte",1-SUM(P$8:P80)," "))))</f>
        <v xml:space="preserve"> </v>
      </c>
      <c r="Q81" s="56" t="str">
        <f t="shared" si="45"/>
        <v/>
      </c>
      <c r="R81" s="196">
        <f t="shared" si="31"/>
        <v>228</v>
      </c>
      <c r="S81" s="1">
        <f t="shared" si="40"/>
        <v>335</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335</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4">
        <f t="shared" si="26"/>
        <v>0</v>
      </c>
      <c r="B82" s="64">
        <f t="shared" si="27"/>
        <v>0</v>
      </c>
      <c r="C82" s="57">
        <f t="shared" si="39"/>
        <v>334</v>
      </c>
      <c r="F82" s="59">
        <f>IF(C82&lt;C$6,0,VLOOKUP(C82,index!$A:$M,5,0))</f>
        <v>228</v>
      </c>
      <c r="G82" s="57" t="str">
        <f t="shared" si="28"/>
        <v/>
      </c>
      <c r="H82" s="58" t="str">
        <f>IF(G82="I",$K82,IF(G82="II",$K82-SUM(H$8:H81),IF(G82="III",$K82-SUM(H$8:H81),IF(G82="IV",$K82-SUM(H$8:H81),IF(G82="V",1-SUM(H$8:H81)," ")))))</f>
        <v xml:space="preserve"> </v>
      </c>
      <c r="I82" s="66" t="str">
        <f t="shared" si="29"/>
        <v/>
      </c>
      <c r="J82" s="61" t="str">
        <f>IF(I82="A",$K82,IF(I82="B",$K82-SUM(J$8:J81),IF(I82="C",$K82-SUM(J$8:J81),IF(I82="D",$K82-SUM(J$8:J81),IF(I82="E",1-SUM(J$8:J81)," ")))))</f>
        <v xml:space="preserve"> </v>
      </c>
      <c r="K82" s="58">
        <f>IF(C$4=0,0,(SUM(D$8:D82)/C$4))</f>
        <v>0</v>
      </c>
      <c r="L82" s="62" t="str">
        <f t="shared" si="25"/>
        <v xml:space="preserve"> </v>
      </c>
      <c r="M82" s="58" t="str">
        <f>IF(U82=2,K82,IF(W82=2,K82-SUM(M$8:M81),IF(X82=2,K82-SUM(M$8:M81),IF(X81=2,1-SUM(M$8:M81)," "))))</f>
        <v xml:space="preserve"> </v>
      </c>
      <c r="N82" s="58" t="str">
        <f t="shared" si="30"/>
        <v xml:space="preserve"> </v>
      </c>
      <c r="P82" s="58" t="str">
        <f>IF(O82="Plus",$K82,IF(O82="Basis",$K82-SUM(P$8:P81),IF(O82="Breedte",$K82-SUM(P$8:P81),IF(O81="Breedte",1-SUM(P$8:P81)," "))))</f>
        <v xml:space="preserve"> </v>
      </c>
      <c r="Q82" s="56" t="str">
        <f t="shared" si="45"/>
        <v/>
      </c>
      <c r="R82" s="196">
        <f t="shared" si="31"/>
        <v>228</v>
      </c>
      <c r="S82" s="1">
        <f t="shared" si="40"/>
        <v>334</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334</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4">
        <f t="shared" si="26"/>
        <v>0</v>
      </c>
      <c r="B83" s="64">
        <f t="shared" si="27"/>
        <v>0</v>
      </c>
      <c r="C83" s="57">
        <f t="shared" si="39"/>
        <v>333</v>
      </c>
      <c r="F83" s="59">
        <f>IF(C83&lt;C$6,0,VLOOKUP(C83,index!$A:$M,5,0))</f>
        <v>227</v>
      </c>
      <c r="G83" s="57" t="str">
        <f t="shared" si="28"/>
        <v/>
      </c>
      <c r="H83" s="58" t="str">
        <f>IF(G83="I",$K83,IF(G83="II",$K83-SUM(H$8:H82),IF(G83="III",$K83-SUM(H$8:H82),IF(G83="IV",$K83-SUM(H$8:H82),IF(G83="V",1-SUM(H$8:H82)," ")))))</f>
        <v xml:space="preserve"> </v>
      </c>
      <c r="I83" s="66" t="str">
        <f t="shared" si="29"/>
        <v/>
      </c>
      <c r="J83" s="61" t="str">
        <f>IF(I83="A",$K83,IF(I83="B",$K83-SUM(J$8:J82),IF(I83="C",$K83-SUM(J$8:J82),IF(I83="D",$K83-SUM(J$8:J82),IF(I83="E",1-SUM(J$8:J82)," ")))))</f>
        <v xml:space="preserve"> </v>
      </c>
      <c r="K83" s="58">
        <f>IF(C$4=0,0,(SUM(D$8:D83)/C$4))</f>
        <v>0</v>
      </c>
      <c r="L83" s="62" t="str">
        <f t="shared" si="25"/>
        <v xml:space="preserve"> </v>
      </c>
      <c r="M83" s="58" t="str">
        <f>IF(U83=2,K83,IF(W83=2,K83-SUM(M$8:M82),IF(X83=2,K83-SUM(M$8:M82),IF(X82=2,1-SUM(M$8:M82)," "))))</f>
        <v xml:space="preserve"> </v>
      </c>
      <c r="N83" s="58" t="str">
        <f t="shared" si="30"/>
        <v xml:space="preserve"> </v>
      </c>
      <c r="P83" s="58" t="str">
        <f>IF(O83="Plus",$K83,IF(O83="Basis",$K83-SUM(P$8:P82),IF(O83="Breedte",$K83-SUM(P$8:P82),IF(O82="Breedte",1-SUM(P$8:P82)," "))))</f>
        <v xml:space="preserve"> </v>
      </c>
      <c r="Q83" s="56" t="str">
        <f t="shared" si="45"/>
        <v/>
      </c>
      <c r="R83" s="196">
        <f t="shared" si="31"/>
        <v>227</v>
      </c>
      <c r="S83" s="1">
        <f t="shared" si="40"/>
        <v>333</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333</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4">
        <f t="shared" si="26"/>
        <v>0</v>
      </c>
      <c r="B84" s="64">
        <f t="shared" si="27"/>
        <v>0</v>
      </c>
      <c r="C84" s="57">
        <f t="shared" si="39"/>
        <v>332</v>
      </c>
      <c r="F84" s="59">
        <f>IF(C84&lt;C$6,0,VLOOKUP(C84,index!$A:$M,5,0))</f>
        <v>227</v>
      </c>
      <c r="G84" s="57" t="str">
        <f t="shared" si="28"/>
        <v/>
      </c>
      <c r="H84" s="58" t="str">
        <f>IF(G84="I",$K84,IF(G84="II",$K84-SUM(H$8:H83),IF(G84="III",$K84-SUM(H$8:H83),IF(G84="IV",$K84-SUM(H$8:H83),IF(G84="V",1-SUM(H$8:H83)," ")))))</f>
        <v xml:space="preserve"> </v>
      </c>
      <c r="I84" s="66" t="str">
        <f t="shared" si="29"/>
        <v/>
      </c>
      <c r="J84" s="61" t="str">
        <f>IF(I84="A",$K84,IF(I84="B",$K84-SUM(J$8:J83),IF(I84="C",$K84-SUM(J$8:J83),IF(I84="D",$K84-SUM(J$8:J83),IF(I84="E",1-SUM(J$8:J83)," ")))))</f>
        <v xml:space="preserve"> </v>
      </c>
      <c r="K84" s="58">
        <f>IF(C$4=0,0,(SUM(D$8:D84)/C$4))</f>
        <v>0</v>
      </c>
      <c r="L84" s="62" t="str">
        <f t="shared" si="25"/>
        <v xml:space="preserve"> </v>
      </c>
      <c r="M84" s="58" t="str">
        <f>IF(U84=2,K84,IF(W84=2,K84-SUM(M$8:M83),IF(X84=2,K84-SUM(M$8:M83),IF(X83=2,1-SUM(M$8:M83)," "))))</f>
        <v xml:space="preserve"> </v>
      </c>
      <c r="N84" s="58" t="str">
        <f t="shared" si="30"/>
        <v xml:space="preserve"> </v>
      </c>
      <c r="P84" s="58" t="str">
        <f>IF(O84="Plus",$K84,IF(O84="Basis",$K84-SUM(P$8:P83),IF(O84="Breedte",$K84-SUM(P$8:P83),IF(O83="Breedte",1-SUM(P$8:P83)," "))))</f>
        <v xml:space="preserve"> </v>
      </c>
      <c r="Q84" s="56" t="str">
        <f t="shared" si="45"/>
        <v/>
      </c>
      <c r="R84" s="196">
        <f t="shared" si="31"/>
        <v>227</v>
      </c>
      <c r="S84" s="1">
        <f t="shared" si="40"/>
        <v>332</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332</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4">
        <f t="shared" si="26"/>
        <v>0</v>
      </c>
      <c r="B85" s="64">
        <f t="shared" si="27"/>
        <v>0</v>
      </c>
      <c r="C85" s="57">
        <f t="shared" si="39"/>
        <v>331</v>
      </c>
      <c r="F85" s="59">
        <f>IF(C85&lt;C$6,0,VLOOKUP(C85,index!$A:$M,5,0))</f>
        <v>226</v>
      </c>
      <c r="G85" s="57" t="str">
        <f t="shared" si="28"/>
        <v/>
      </c>
      <c r="H85" s="58" t="str">
        <f>IF(G85="I",$K85,IF(G85="II",$K85-SUM(H$8:H84),IF(G85="III",$K85-SUM(H$8:H84),IF(G85="IV",$K85-SUM(H$8:H84),IF(G85="V",1-SUM(H$8:H84)," ")))))</f>
        <v xml:space="preserve"> </v>
      </c>
      <c r="I85" s="66" t="str">
        <f t="shared" si="29"/>
        <v/>
      </c>
      <c r="J85" s="61" t="str">
        <f>IF(I85="A",$K85,IF(I85="B",$K85-SUM(J$8:J84),IF(I85="C",$K85-SUM(J$8:J84),IF(I85="D",$K85-SUM(J$8:J84),IF(I85="E",1-SUM(J$8:J84)," ")))))</f>
        <v xml:space="preserve"> </v>
      </c>
      <c r="K85" s="58">
        <f>IF(C$4=0,0,(SUM(D$8:D85)/C$4))</f>
        <v>0</v>
      </c>
      <c r="L85" s="62" t="str">
        <f t="shared" si="25"/>
        <v xml:space="preserve"> </v>
      </c>
      <c r="M85" s="58" t="str">
        <f>IF(U85=2,K85,IF(W85=2,K85-SUM(M$8:M84),IF(X85=2,K85-SUM(M$8:M84),IF(X84=2,1-SUM(M$8:M84)," "))))</f>
        <v xml:space="preserve"> </v>
      </c>
      <c r="N85" s="58" t="str">
        <f t="shared" si="30"/>
        <v xml:space="preserve"> </v>
      </c>
      <c r="P85" s="58" t="str">
        <f>IF(O85="Plus",$K85,IF(O85="Basis",$K85-SUM(P$8:P84),IF(O85="Breedte",$K85-SUM(P$8:P84),IF(O84="Breedte",1-SUM(P$8:P84)," "))))</f>
        <v xml:space="preserve"> </v>
      </c>
      <c r="Q85" s="56" t="str">
        <f t="shared" si="45"/>
        <v/>
      </c>
      <c r="R85" s="196">
        <f t="shared" si="31"/>
        <v>226</v>
      </c>
      <c r="S85" s="1">
        <f t="shared" si="40"/>
        <v>331</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331</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4">
        <f t="shared" si="26"/>
        <v>0</v>
      </c>
      <c r="B86" s="64">
        <f t="shared" si="27"/>
        <v>0</v>
      </c>
      <c r="C86" s="57">
        <f t="shared" si="39"/>
        <v>330</v>
      </c>
      <c r="F86" s="59">
        <f>IF(C86&lt;C$6,0,VLOOKUP(C86,index!$A:$M,5,0))</f>
        <v>226</v>
      </c>
      <c r="G86" s="57" t="str">
        <f t="shared" si="28"/>
        <v/>
      </c>
      <c r="H86" s="58" t="str">
        <f>IF(G86="I",$K86,IF(G86="II",$K86-SUM(H$8:H85),IF(G86="III",$K86-SUM(H$8:H85),IF(G86="IV",$K86-SUM(H$8:H85),IF(G86="V",1-SUM(H$8:H85)," ")))))</f>
        <v xml:space="preserve"> </v>
      </c>
      <c r="I86" s="66" t="str">
        <f t="shared" si="29"/>
        <v/>
      </c>
      <c r="J86" s="61" t="str">
        <f>IF(I86="A",$K86,IF(I86="B",$K86-SUM(J$8:J85),IF(I86="C",$K86-SUM(J$8:J85),IF(I86="D",$K86-SUM(J$8:J85),IF(I86="E",1-SUM(J$8:J85)," ")))))</f>
        <v xml:space="preserve"> </v>
      </c>
      <c r="K86" s="58">
        <f>IF(C$4=0,0,(SUM(D$8:D86)/C$4))</f>
        <v>0</v>
      </c>
      <c r="L86" s="62" t="str">
        <f t="shared" si="25"/>
        <v xml:space="preserve"> </v>
      </c>
      <c r="M86" s="58" t="str">
        <f>IF(U86=2,K86,IF(W86=2,K86-SUM(M$8:M85),IF(X86=2,K86-SUM(M$8:M85),IF(X85=2,1-SUM(M$8:M85)," "))))</f>
        <v xml:space="preserve"> </v>
      </c>
      <c r="N86" s="58" t="str">
        <f t="shared" si="30"/>
        <v xml:space="preserve"> </v>
      </c>
      <c r="P86" s="58" t="str">
        <f>IF(O86="Plus",$K86,IF(O86="Basis",$K86-SUM(P$8:P85),IF(O86="Breedte",$K86-SUM(P$8:P85),IF(O85="Breedte",1-SUM(P$8:P85)," "))))</f>
        <v xml:space="preserve"> </v>
      </c>
      <c r="Q86" s="56" t="str">
        <f t="shared" si="45"/>
        <v/>
      </c>
      <c r="R86" s="196">
        <f t="shared" si="31"/>
        <v>226</v>
      </c>
      <c r="S86" s="1">
        <f t="shared" si="40"/>
        <v>330</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330</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4">
        <f t="shared" si="26"/>
        <v>0</v>
      </c>
      <c r="B87" s="64">
        <f t="shared" si="27"/>
        <v>0</v>
      </c>
      <c r="C87" s="57">
        <f t="shared" si="39"/>
        <v>329</v>
      </c>
      <c r="F87" s="59">
        <f>IF(C87&lt;C$6,0,VLOOKUP(C87,index!$A:$M,5,0))</f>
        <v>226</v>
      </c>
      <c r="G87" s="57" t="str">
        <f t="shared" si="28"/>
        <v/>
      </c>
      <c r="H87" s="58" t="str">
        <f>IF(G87="I",$K87,IF(G87="II",$K87-SUM(H$8:H86),IF(G87="III",$K87-SUM(H$8:H86),IF(G87="IV",$K87-SUM(H$8:H86),IF(G87="V",1-SUM(H$8:H86)," ")))))</f>
        <v xml:space="preserve"> </v>
      </c>
      <c r="I87" s="66" t="str">
        <f t="shared" si="29"/>
        <v/>
      </c>
      <c r="J87" s="61" t="str">
        <f>IF(I87="A",$K87,IF(I87="B",$K87-SUM(J$8:J86),IF(I87="C",$K87-SUM(J$8:J86),IF(I87="D",$K87-SUM(J$8:J86),IF(I87="E",1-SUM(J$8:J86)," ")))))</f>
        <v xml:space="preserve"> </v>
      </c>
      <c r="K87" s="58">
        <f>IF(C$4=0,0,(SUM(D$8:D87)/C$4))</f>
        <v>0</v>
      </c>
      <c r="L87" s="62" t="str">
        <f t="shared" si="25"/>
        <v xml:space="preserve"> </v>
      </c>
      <c r="M87" s="58" t="str">
        <f>IF(U87=2,K87,IF(W87=2,K87-SUM(M$8:M86),IF(X87=2,K87-SUM(M$8:M86),IF(X86=2,1-SUM(M$8:M86)," "))))</f>
        <v xml:space="preserve"> </v>
      </c>
      <c r="N87" s="58" t="str">
        <f t="shared" si="30"/>
        <v xml:space="preserve"> </v>
      </c>
      <c r="P87" s="58" t="str">
        <f>IF(O87="Plus",$K87,IF(O87="Basis",$K87-SUM(P$8:P86),IF(O87="Breedte",$K87-SUM(P$8:P86),IF(O86="Breedte",1-SUM(P$8:P86)," "))))</f>
        <v xml:space="preserve"> </v>
      </c>
      <c r="Q87" s="56" t="str">
        <f t="shared" si="45"/>
        <v/>
      </c>
      <c r="R87" s="196">
        <f t="shared" si="31"/>
        <v>226</v>
      </c>
      <c r="S87" s="1">
        <f t="shared" si="40"/>
        <v>329</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329</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4">
        <f t="shared" si="26"/>
        <v>0</v>
      </c>
      <c r="B88" s="64">
        <f t="shared" si="27"/>
        <v>0</v>
      </c>
      <c r="C88" s="57">
        <f t="shared" si="39"/>
        <v>328</v>
      </c>
      <c r="F88" s="59">
        <f>IF(C88&lt;C$6,0,VLOOKUP(C88,index!$A:$M,5,0))</f>
        <v>225</v>
      </c>
      <c r="G88" s="57" t="str">
        <f t="shared" si="28"/>
        <v/>
      </c>
      <c r="H88" s="58" t="str">
        <f>IF(G88="I",$K88,IF(G88="II",$K88-SUM(H$8:H87),IF(G88="III",$K88-SUM(H$8:H87),IF(G88="IV",$K88-SUM(H$8:H87),IF(G88="V",1-SUM(H$8:H87)," ")))))</f>
        <v xml:space="preserve"> </v>
      </c>
      <c r="I88" s="66" t="str">
        <f t="shared" si="29"/>
        <v/>
      </c>
      <c r="J88" s="61" t="str">
        <f>IF(I88="A",$K88,IF(I88="B",$K88-SUM(J$8:J87),IF(I88="C",$K88-SUM(J$8:J87),IF(I88="D",$K88-SUM(J$8:J87),IF(I88="E",1-SUM(J$8:J87)," ")))))</f>
        <v xml:space="preserve"> </v>
      </c>
      <c r="K88" s="58">
        <f>IF(C$4=0,0,(SUM(D$8:D88)/C$4))</f>
        <v>0</v>
      </c>
      <c r="L88" s="62" t="str">
        <f t="shared" si="25"/>
        <v xml:space="preserve"> </v>
      </c>
      <c r="M88" s="58" t="str">
        <f>IF(U88=2,K88,IF(W88=2,K88-SUM(M$8:M87),IF(X88=2,K88-SUM(M$8:M87),IF(X87=2,1-SUM(M$8:M87)," "))))</f>
        <v xml:space="preserve"> </v>
      </c>
      <c r="N88" s="58" t="str">
        <f t="shared" si="30"/>
        <v xml:space="preserve"> </v>
      </c>
      <c r="P88" s="58" t="str">
        <f>IF(O88="Plus",$K88,IF(O88="Basis",$K88-SUM(P$8:P87),IF(O88="Breedte",$K88-SUM(P$8:P87),IF(O87="Breedte",1-SUM(P$8:P87)," "))))</f>
        <v xml:space="preserve"> </v>
      </c>
      <c r="Q88" s="56" t="str">
        <f t="shared" si="45"/>
        <v/>
      </c>
      <c r="R88" s="196">
        <f t="shared" si="31"/>
        <v>225</v>
      </c>
      <c r="S88" s="1">
        <f t="shared" si="40"/>
        <v>328</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328</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4">
        <f t="shared" si="26"/>
        <v>0</v>
      </c>
      <c r="B89" s="64">
        <f t="shared" si="27"/>
        <v>0</v>
      </c>
      <c r="C89" s="57">
        <f t="shared" si="39"/>
        <v>327</v>
      </c>
      <c r="F89" s="59">
        <f>IF(C89&lt;C$6,0,VLOOKUP(C89,index!$A:$M,5,0))</f>
        <v>225</v>
      </c>
      <c r="G89" s="57" t="str">
        <f t="shared" si="28"/>
        <v/>
      </c>
      <c r="H89" s="58" t="str">
        <f>IF(G89="I",$K89,IF(G89="II",$K89-SUM(H$8:H88),IF(G89="III",$K89-SUM(H$8:H88),IF(G89="IV",$K89-SUM(H$8:H88),IF(G89="V",1-SUM(H$8:H88)," ")))))</f>
        <v xml:space="preserve"> </v>
      </c>
      <c r="I89" s="66" t="str">
        <f t="shared" si="29"/>
        <v/>
      </c>
      <c r="J89" s="61" t="str">
        <f>IF(I89="A",$K89,IF(I89="B",$K89-SUM(J$8:J88),IF(I89="C",$K89-SUM(J$8:J88),IF(I89="D",$K89-SUM(J$8:J88),IF(I89="E",1-SUM(J$8:J88)," ")))))</f>
        <v xml:space="preserve"> </v>
      </c>
      <c r="K89" s="58">
        <f>IF(C$4=0,0,(SUM(D$8:D89)/C$4))</f>
        <v>0</v>
      </c>
      <c r="L89" s="62" t="str">
        <f t="shared" si="25"/>
        <v xml:space="preserve"> </v>
      </c>
      <c r="M89" s="58" t="str">
        <f>IF(U89=2,K89,IF(W89=2,K89-SUM(M$8:M88),IF(X89=2,K89-SUM(M$8:M88),IF(X88=2,1-SUM(M$8:M88)," "))))</f>
        <v xml:space="preserve"> </v>
      </c>
      <c r="N89" s="58" t="str">
        <f t="shared" si="30"/>
        <v xml:space="preserve"> </v>
      </c>
      <c r="P89" s="58" t="str">
        <f>IF(O89="Plus",$K89,IF(O89="Basis",$K89-SUM(P$8:P88),IF(O89="Breedte",$K89-SUM(P$8:P88),IF(O88="Breedte",1-SUM(P$8:P88)," "))))</f>
        <v xml:space="preserve"> </v>
      </c>
      <c r="Q89" s="56" t="str">
        <f t="shared" si="45"/>
        <v/>
      </c>
      <c r="R89" s="196">
        <f t="shared" si="31"/>
        <v>225</v>
      </c>
      <c r="S89" s="1">
        <f t="shared" si="40"/>
        <v>327</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327</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4">
        <f t="shared" si="26"/>
        <v>0</v>
      </c>
      <c r="B90" s="64">
        <f t="shared" si="27"/>
        <v>0</v>
      </c>
      <c r="C90" s="57">
        <f t="shared" si="39"/>
        <v>326</v>
      </c>
      <c r="F90" s="59">
        <f>IF(C90&lt;C$6,0,VLOOKUP(C90,index!$A:$M,5,0))</f>
        <v>225</v>
      </c>
      <c r="G90" s="57" t="str">
        <f t="shared" si="28"/>
        <v/>
      </c>
      <c r="H90" s="58" t="str">
        <f>IF(G90="I",$K90,IF(G90="II",$K90-SUM(H$8:H89),IF(G90="III",$K90-SUM(H$8:H89),IF(G90="IV",$K90-SUM(H$8:H89),IF(G90="V",1-SUM(H$8:H89)," ")))))</f>
        <v xml:space="preserve"> </v>
      </c>
      <c r="I90" s="66" t="str">
        <f t="shared" si="29"/>
        <v/>
      </c>
      <c r="J90" s="61" t="str">
        <f>IF(I90="A",$K90,IF(I90="B",$K90-SUM(J$8:J89),IF(I90="C",$K90-SUM(J$8:J89),IF(I90="D",$K90-SUM(J$8:J89),IF(I90="E",1-SUM(J$8:J89)," ")))))</f>
        <v xml:space="preserve"> </v>
      </c>
      <c r="K90" s="58">
        <f>IF(C$4=0,0,(SUM(D$8:D90)/C$4))</f>
        <v>0</v>
      </c>
      <c r="L90" s="62" t="str">
        <f t="shared" si="25"/>
        <v xml:space="preserve"> </v>
      </c>
      <c r="M90" s="58" t="str">
        <f>IF(U90=2,K90,IF(W90=2,K90-SUM(M$8:M89),IF(X90=2,K90-SUM(M$8:M89),IF(X89=2,1-SUM(M$8:M89)," "))))</f>
        <v xml:space="preserve"> </v>
      </c>
      <c r="N90" s="58" t="str">
        <f t="shared" si="30"/>
        <v xml:space="preserve"> </v>
      </c>
      <c r="P90" s="58" t="str">
        <f>IF(O90="Plus",$K90,IF(O90="Basis",$K90-SUM(P$8:P89),IF(O90="Breedte",$K90-SUM(P$8:P89),IF(O89="Breedte",1-SUM(P$8:P89)," "))))</f>
        <v xml:space="preserve"> </v>
      </c>
      <c r="Q90" s="56" t="str">
        <f t="shared" si="45"/>
        <v/>
      </c>
      <c r="R90" s="196">
        <f t="shared" si="31"/>
        <v>225</v>
      </c>
      <c r="S90" s="1">
        <f t="shared" si="40"/>
        <v>326</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326</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4">
        <f t="shared" si="26"/>
        <v>0</v>
      </c>
      <c r="B91" s="64">
        <f t="shared" si="27"/>
        <v>0</v>
      </c>
      <c r="C91" s="57">
        <f t="shared" si="39"/>
        <v>325</v>
      </c>
      <c r="F91" s="59">
        <f>IF(C91&lt;C$6,0,VLOOKUP(C91,index!$A:$M,5,0))</f>
        <v>224</v>
      </c>
      <c r="G91" s="57" t="str">
        <f t="shared" si="28"/>
        <v/>
      </c>
      <c r="H91" s="58" t="str">
        <f>IF(G91="I",$K91,IF(G91="II",$K91-SUM(H$8:H90),IF(G91="III",$K91-SUM(H$8:H90),IF(G91="IV",$K91-SUM(H$8:H90),IF(G91="V",1-SUM(H$8:H90)," ")))))</f>
        <v xml:space="preserve"> </v>
      </c>
      <c r="I91" s="66" t="str">
        <f t="shared" si="29"/>
        <v/>
      </c>
      <c r="J91" s="61" t="str">
        <f>IF(I91="A",$K91,IF(I91="B",$K91-SUM(J$8:J90),IF(I91="C",$K91-SUM(J$8:J90),IF(I91="D",$K91-SUM(J$8:J90),IF(I91="E",1-SUM(J$8:J90)," ")))))</f>
        <v xml:space="preserve"> </v>
      </c>
      <c r="K91" s="58">
        <f>IF(C$4=0,0,(SUM(D$8:D91)/C$4))</f>
        <v>0</v>
      </c>
      <c r="L91" s="62" t="str">
        <f t="shared" si="25"/>
        <v xml:space="preserve"> </v>
      </c>
      <c r="M91" s="58" t="str">
        <f>IF(U91=2,K91,IF(W91=2,K91-SUM(M$8:M90),IF(X91=2,K91-SUM(M$8:M90),IF(X90=2,1-SUM(M$8:M90)," "))))</f>
        <v xml:space="preserve"> </v>
      </c>
      <c r="N91" s="58" t="str">
        <f t="shared" si="30"/>
        <v xml:space="preserve"> </v>
      </c>
      <c r="P91" s="58" t="str">
        <f>IF(O91="Plus",$K91,IF(O91="Basis",$K91-SUM(P$8:P90),IF(O91="Breedte",$K91-SUM(P$8:P90),IF(O90="Breedte",1-SUM(P$8:P90)," "))))</f>
        <v xml:space="preserve"> </v>
      </c>
      <c r="Q91" s="56" t="str">
        <f t="shared" si="45"/>
        <v/>
      </c>
      <c r="R91" s="196">
        <f t="shared" si="31"/>
        <v>224</v>
      </c>
      <c r="S91" s="1">
        <f t="shared" si="40"/>
        <v>325</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325</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4">
        <f t="shared" si="26"/>
        <v>0</v>
      </c>
      <c r="B92" s="64">
        <f t="shared" si="27"/>
        <v>0</v>
      </c>
      <c r="C92" s="57">
        <f t="shared" si="39"/>
        <v>324</v>
      </c>
      <c r="F92" s="59">
        <f>IF(C92&lt;C$6,0,VLOOKUP(C92,index!$A:$M,5,0))</f>
        <v>224</v>
      </c>
      <c r="G92" s="57" t="str">
        <f t="shared" si="28"/>
        <v/>
      </c>
      <c r="H92" s="58" t="str">
        <f>IF(G92="I",$K92,IF(G92="II",$K92-SUM(H$8:H91),IF(G92="III",$K92-SUM(H$8:H91),IF(G92="IV",$K92-SUM(H$8:H91),IF(G92="V",1-SUM(H$8:H91)," ")))))</f>
        <v xml:space="preserve"> </v>
      </c>
      <c r="I92" s="66" t="str">
        <f t="shared" si="29"/>
        <v/>
      </c>
      <c r="J92" s="61" t="str">
        <f>IF(I92="A",$K92,IF(I92="B",$K92-SUM(J$8:J91),IF(I92="C",$K92-SUM(J$8:J91),IF(I92="D",$K92-SUM(J$8:J91),IF(I92="E",1-SUM(J$8:J91)," ")))))</f>
        <v xml:space="preserve"> </v>
      </c>
      <c r="K92" s="58">
        <f>IF(C$4=0,0,(SUM(D$8:D92)/C$4))</f>
        <v>0</v>
      </c>
      <c r="L92" s="62" t="str">
        <f t="shared" si="25"/>
        <v xml:space="preserve"> </v>
      </c>
      <c r="M92" s="58" t="str">
        <f>IF(U92=2,K92,IF(W92=2,K92-SUM(M$8:M91),IF(X92=2,K92-SUM(M$8:M91),IF(X91=2,1-SUM(M$8:M91)," "))))</f>
        <v xml:space="preserve"> </v>
      </c>
      <c r="N92" s="58" t="str">
        <f t="shared" si="30"/>
        <v xml:space="preserve"> </v>
      </c>
      <c r="P92" s="58" t="str">
        <f>IF(O92="Plus",$K92,IF(O92="Basis",$K92-SUM(P$8:P91),IF(O92="Breedte",$K92-SUM(P$8:P91),IF(O91="Breedte",1-SUM(P$8:P91)," "))))</f>
        <v xml:space="preserve"> </v>
      </c>
      <c r="Q92" s="56" t="str">
        <f t="shared" si="45"/>
        <v/>
      </c>
      <c r="R92" s="196">
        <f t="shared" si="31"/>
        <v>224</v>
      </c>
      <c r="S92" s="1">
        <f t="shared" si="40"/>
        <v>324</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324</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4">
        <f t="shared" si="26"/>
        <v>0</v>
      </c>
      <c r="B93" s="64">
        <f t="shared" si="27"/>
        <v>0</v>
      </c>
      <c r="C93" s="57">
        <f t="shared" si="39"/>
        <v>323</v>
      </c>
      <c r="F93" s="59">
        <f>IF(C93&lt;C$6,0,VLOOKUP(C93,index!$A:$M,5,0))</f>
        <v>223</v>
      </c>
      <c r="G93" s="57" t="str">
        <f t="shared" si="28"/>
        <v/>
      </c>
      <c r="H93" s="58" t="str">
        <f>IF(G93="I",$K93,IF(G93="II",$K93-SUM(H$8:H92),IF(G93="III",$K93-SUM(H$8:H92),IF(G93="IV",$K93-SUM(H$8:H92),IF(G93="V",1-SUM(H$8:H92)," ")))))</f>
        <v xml:space="preserve"> </v>
      </c>
      <c r="I93" s="66" t="str">
        <f t="shared" si="29"/>
        <v/>
      </c>
      <c r="J93" s="61" t="str">
        <f>IF(I93="A",$K93,IF(I93="B",$K93-SUM(J$8:J92),IF(I93="C",$K93-SUM(J$8:J92),IF(I93="D",$K93-SUM(J$8:J92),IF(I93="E",1-SUM(J$8:J92)," ")))))</f>
        <v xml:space="preserve"> </v>
      </c>
      <c r="K93" s="58">
        <f>IF(C$4=0,0,(SUM(D$8:D93)/C$4))</f>
        <v>0</v>
      </c>
      <c r="L93" s="62" t="str">
        <f t="shared" si="25"/>
        <v xml:space="preserve"> </v>
      </c>
      <c r="M93" s="58" t="str">
        <f>IF(U93=2,K93,IF(W93=2,K93-SUM(M$8:M92),IF(X93=2,K93-SUM(M$8:M92),IF(X92=2,1-SUM(M$8:M92)," "))))</f>
        <v xml:space="preserve"> </v>
      </c>
      <c r="N93" s="58" t="str">
        <f t="shared" si="30"/>
        <v xml:space="preserve"> </v>
      </c>
      <c r="P93" s="58" t="str">
        <f>IF(O93="Plus",$K93,IF(O93="Basis",$K93-SUM(P$8:P92),IF(O93="Breedte",$K93-SUM(P$8:P92),IF(O92="Breedte",1-SUM(P$8:P92)," "))))</f>
        <v xml:space="preserve"> </v>
      </c>
      <c r="Q93" s="56" t="str">
        <f t="shared" si="45"/>
        <v/>
      </c>
      <c r="R93" s="196">
        <f t="shared" si="31"/>
        <v>223</v>
      </c>
      <c r="S93" s="1">
        <f t="shared" si="40"/>
        <v>323</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323</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4">
        <f t="shared" si="26"/>
        <v>0</v>
      </c>
      <c r="B94" s="64">
        <f t="shared" si="27"/>
        <v>0</v>
      </c>
      <c r="C94" s="57">
        <f t="shared" si="39"/>
        <v>322</v>
      </c>
      <c r="F94" s="59">
        <f>IF(C94&lt;C$6,0,VLOOKUP(C94,index!$A:$M,5,0))</f>
        <v>223</v>
      </c>
      <c r="G94" s="57" t="str">
        <f t="shared" si="28"/>
        <v/>
      </c>
      <c r="H94" s="58" t="str">
        <f>IF(G94="I",$K94,IF(G94="II",$K94-SUM(H$8:H93),IF(G94="III",$K94-SUM(H$8:H93),IF(G94="IV",$K94-SUM(H$8:H93),IF(G94="V",1-SUM(H$8:H93)," ")))))</f>
        <v xml:space="preserve"> </v>
      </c>
      <c r="I94" s="66" t="str">
        <f t="shared" si="29"/>
        <v/>
      </c>
      <c r="J94" s="61" t="str">
        <f>IF(I94="A",$K94,IF(I94="B",$K94-SUM(J$8:J93),IF(I94="C",$K94-SUM(J$8:J93),IF(I94="D",$K94-SUM(J$8:J93),IF(I94="E",1-SUM(J$8:J93)," ")))))</f>
        <v xml:space="preserve"> </v>
      </c>
      <c r="K94" s="58">
        <f>IF(C$4=0,0,(SUM(D$8:D94)/C$4))</f>
        <v>0</v>
      </c>
      <c r="L94" s="62" t="str">
        <f t="shared" si="25"/>
        <v xml:space="preserve"> </v>
      </c>
      <c r="M94" s="58" t="str">
        <f>IF(U94=2,K94,IF(W94=2,K94-SUM(M$8:M93),IF(X94=2,K94-SUM(M$8:M93),IF(X93=2,1-SUM(M$8:M93)," "))))</f>
        <v xml:space="preserve"> </v>
      </c>
      <c r="N94" s="58" t="str">
        <f t="shared" si="30"/>
        <v xml:space="preserve"> </v>
      </c>
      <c r="P94" s="58" t="str">
        <f>IF(O94="Plus",$K94,IF(O94="Basis",$K94-SUM(P$8:P93),IF(O94="Breedte",$K94-SUM(P$8:P93),IF(O93="Breedte",1-SUM(P$8:P93)," "))))</f>
        <v xml:space="preserve"> </v>
      </c>
      <c r="Q94" s="56" t="str">
        <f t="shared" si="45"/>
        <v/>
      </c>
      <c r="R94" s="196">
        <f t="shared" si="31"/>
        <v>223</v>
      </c>
      <c r="S94" s="1">
        <f t="shared" si="40"/>
        <v>322</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322</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4">
        <f t="shared" si="26"/>
        <v>0</v>
      </c>
      <c r="B95" s="64">
        <f t="shared" si="27"/>
        <v>0</v>
      </c>
      <c r="C95" s="57">
        <f t="shared" si="39"/>
        <v>321</v>
      </c>
      <c r="F95" s="59">
        <f>IF(C95&lt;C$6,0,VLOOKUP(C95,index!$A:$M,5,0))</f>
        <v>223</v>
      </c>
      <c r="G95" s="57" t="str">
        <f t="shared" si="28"/>
        <v/>
      </c>
      <c r="H95" s="58" t="str">
        <f>IF(G95="I",$K95,IF(G95="II",$K95-SUM(H$8:H94),IF(G95="III",$K95-SUM(H$8:H94),IF(G95="IV",$K95-SUM(H$8:H94),IF(G95="V",1-SUM(H$8:H94)," ")))))</f>
        <v xml:space="preserve"> </v>
      </c>
      <c r="I95" s="66" t="str">
        <f t="shared" si="29"/>
        <v/>
      </c>
      <c r="J95" s="61" t="str">
        <f>IF(I95="A",$K95,IF(I95="B",$K95-SUM(J$8:J94),IF(I95="C",$K95-SUM(J$8:J94),IF(I95="D",$K95-SUM(J$8:J94),IF(I95="E",1-SUM(J$8:J94)," ")))))</f>
        <v xml:space="preserve"> </v>
      </c>
      <c r="K95" s="58">
        <f>IF(C$4=0,0,(SUM(D$8:D95)/C$4))</f>
        <v>0</v>
      </c>
      <c r="L95" s="62" t="str">
        <f t="shared" si="25"/>
        <v xml:space="preserve"> </v>
      </c>
      <c r="M95" s="58" t="str">
        <f>IF(U95=2,K95,IF(W95=2,K95-SUM(M$8:M94),IF(X95=2,K95-SUM(M$8:M94),IF(X94=2,1-SUM(M$8:M94)," "))))</f>
        <v xml:space="preserve"> </v>
      </c>
      <c r="N95" s="58" t="str">
        <f t="shared" si="30"/>
        <v xml:space="preserve"> </v>
      </c>
      <c r="P95" s="58" t="str">
        <f>IF(O95="Plus",$K95,IF(O95="Basis",$K95-SUM(P$8:P94),IF(O95="Breedte",$K95-SUM(P$8:P94),IF(O94="Breedte",1-SUM(P$8:P94)," "))))</f>
        <v xml:space="preserve"> </v>
      </c>
      <c r="Q95" s="56" t="str">
        <f t="shared" si="45"/>
        <v/>
      </c>
      <c r="R95" s="196">
        <f t="shared" si="31"/>
        <v>223</v>
      </c>
      <c r="S95" s="1">
        <f t="shared" si="40"/>
        <v>321</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321</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4">
        <f t="shared" si="26"/>
        <v>0</v>
      </c>
      <c r="B96" s="64">
        <f t="shared" si="27"/>
        <v>0</v>
      </c>
      <c r="C96" s="57">
        <f t="shared" si="39"/>
        <v>320</v>
      </c>
      <c r="F96" s="59">
        <f>IF(C96&lt;C$6,0,VLOOKUP(C96,index!$A:$M,5,0))</f>
        <v>222</v>
      </c>
      <c r="G96" s="57" t="str">
        <f t="shared" si="28"/>
        <v/>
      </c>
      <c r="H96" s="58" t="str">
        <f>IF(G96="I",$K96,IF(G96="II",$K96-SUM(H$8:H95),IF(G96="III",$K96-SUM(H$8:H95),IF(G96="IV",$K96-SUM(H$8:H95),IF(G96="V",1-SUM(H$8:H95)," ")))))</f>
        <v xml:space="preserve"> </v>
      </c>
      <c r="I96" s="66" t="str">
        <f t="shared" si="29"/>
        <v/>
      </c>
      <c r="J96" s="61" t="str">
        <f>IF(I96="A",$K96,IF(I96="B",$K96-SUM(J$8:J95),IF(I96="C",$K96-SUM(J$8:J95),IF(I96="D",$K96-SUM(J$8:J95),IF(I96="E",1-SUM(J$8:J95)," ")))))</f>
        <v xml:space="preserve"> </v>
      </c>
      <c r="K96" s="58">
        <f>IF(C$4=0,0,(SUM(D$8:D96)/C$4))</f>
        <v>0</v>
      </c>
      <c r="L96" s="62" t="str">
        <f t="shared" si="25"/>
        <v xml:space="preserve"> </v>
      </c>
      <c r="M96" s="58" t="str">
        <f>IF(U96=2,K96,IF(W96=2,K96-SUM(M$8:M95),IF(X96=2,K96-SUM(M$8:M95),IF(X95=2,1-SUM(M$8:M95)," "))))</f>
        <v xml:space="preserve"> </v>
      </c>
      <c r="N96" s="58" t="str">
        <f t="shared" si="30"/>
        <v xml:space="preserve"> </v>
      </c>
      <c r="P96" s="58" t="str">
        <f>IF(O96="Plus",$K96,IF(O96="Basis",$K96-SUM(P$8:P95),IF(O96="Breedte",$K96-SUM(P$8:P95),IF(O95="Breedte",1-SUM(P$8:P95)," "))))</f>
        <v xml:space="preserve"> </v>
      </c>
      <c r="Q96" s="56" t="str">
        <f t="shared" si="45"/>
        <v/>
      </c>
      <c r="R96" s="196">
        <f t="shared" si="31"/>
        <v>222</v>
      </c>
      <c r="S96" s="1">
        <f t="shared" si="40"/>
        <v>320</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320</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4">
        <f t="shared" si="26"/>
        <v>0</v>
      </c>
      <c r="B97" s="64">
        <f t="shared" si="27"/>
        <v>0</v>
      </c>
      <c r="C97" s="57">
        <f t="shared" si="39"/>
        <v>319</v>
      </c>
      <c r="F97" s="59">
        <f>IF(C97&lt;C$6,0,VLOOKUP(C97,index!$A:$M,5,0))</f>
        <v>222</v>
      </c>
      <c r="G97" s="57" t="str">
        <f t="shared" si="28"/>
        <v/>
      </c>
      <c r="H97" s="58" t="str">
        <f>IF(G97="I",$K97,IF(G97="II",$K97-SUM(H$8:H96),IF(G97="III",$K97-SUM(H$8:H96),IF(G97="IV",$K97-SUM(H$8:H96),IF(G97="V",1-SUM(H$8:H96)," ")))))</f>
        <v xml:space="preserve"> </v>
      </c>
      <c r="I97" s="66" t="str">
        <f t="shared" si="29"/>
        <v/>
      </c>
      <c r="J97" s="61" t="str">
        <f>IF(I97="A",$K97,IF(I97="B",$K97-SUM(J$8:J96),IF(I97="C",$K97-SUM(J$8:J96),IF(I97="D",$K97-SUM(J$8:J96),IF(I97="E",1-SUM(J$8:J96)," ")))))</f>
        <v xml:space="preserve"> </v>
      </c>
      <c r="K97" s="58">
        <f>IF(C$4=0,0,(SUM(D$8:D97)/C$4))</f>
        <v>0</v>
      </c>
      <c r="L97" s="62" t="str">
        <f t="shared" si="25"/>
        <v xml:space="preserve"> </v>
      </c>
      <c r="M97" s="58" t="str">
        <f>IF(U97=2,K97,IF(W97=2,K97-SUM(M$8:M96),IF(X97=2,K97-SUM(M$8:M96),IF(X96=2,1-SUM(M$8:M96)," "))))</f>
        <v xml:space="preserve"> </v>
      </c>
      <c r="N97" s="58" t="str">
        <f t="shared" si="30"/>
        <v xml:space="preserve"> </v>
      </c>
      <c r="P97" s="58" t="str">
        <f>IF(O97="Plus",$K97,IF(O97="Basis",$K97-SUM(P$8:P96),IF(O97="Breedte",$K97-SUM(P$8:P96),IF(O96="Breedte",1-SUM(P$8:P96)," "))))</f>
        <v xml:space="preserve"> </v>
      </c>
      <c r="Q97" s="56" t="str">
        <f t="shared" si="45"/>
        <v/>
      </c>
      <c r="R97" s="196">
        <f t="shared" si="31"/>
        <v>222</v>
      </c>
      <c r="S97" s="1">
        <f t="shared" si="40"/>
        <v>319</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319</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4">
        <f t="shared" si="26"/>
        <v>0</v>
      </c>
      <c r="B98" s="64">
        <f t="shared" si="27"/>
        <v>0</v>
      </c>
      <c r="C98" s="57">
        <f t="shared" si="39"/>
        <v>318</v>
      </c>
      <c r="F98" s="59">
        <f>IF(C98&lt;C$6,0,VLOOKUP(C98,index!$A:$M,5,0))</f>
        <v>221</v>
      </c>
      <c r="G98" s="57" t="str">
        <f t="shared" si="28"/>
        <v/>
      </c>
      <c r="H98" s="58" t="str">
        <f>IF(G98="I",$K98,IF(G98="II",$K98-SUM(H$8:H97),IF(G98="III",$K98-SUM(H$8:H97),IF(G98="IV",$K98-SUM(H$8:H97),IF(G98="V",1-SUM(H$8:H97)," ")))))</f>
        <v xml:space="preserve"> </v>
      </c>
      <c r="I98" s="66" t="str">
        <f t="shared" si="29"/>
        <v/>
      </c>
      <c r="J98" s="61" t="str">
        <f>IF(I98="A",$K98,IF(I98="B",$K98-SUM(J$8:J97),IF(I98="C",$K98-SUM(J$8:J97),IF(I98="D",$K98-SUM(J$8:J97),IF(I98="E",1-SUM(J$8:J97)," ")))))</f>
        <v xml:space="preserve"> </v>
      </c>
      <c r="K98" s="58">
        <f>IF(C$4=0,0,(SUM(D$8:D98)/C$4))</f>
        <v>0</v>
      </c>
      <c r="L98" s="62" t="str">
        <f t="shared" si="25"/>
        <v xml:space="preserve"> </v>
      </c>
      <c r="M98" s="58" t="str">
        <f>IF(U98=2,K98,IF(W98=2,K98-SUM(M$8:M97),IF(X98=2,K98-SUM(M$8:M97),IF(X97=2,1-SUM(M$8:M97)," "))))</f>
        <v xml:space="preserve"> </v>
      </c>
      <c r="N98" s="58" t="str">
        <f t="shared" si="30"/>
        <v xml:space="preserve"> </v>
      </c>
      <c r="P98" s="58" t="str">
        <f>IF(O98="Plus",$K98,IF(O98="Basis",$K98-SUM(P$8:P97),IF(O98="Breedte",$K98-SUM(P$8:P97),IF(O97="Breedte",1-SUM(P$8:P97)," "))))</f>
        <v xml:space="preserve"> </v>
      </c>
      <c r="Q98" s="56" t="str">
        <f t="shared" si="45"/>
        <v/>
      </c>
      <c r="R98" s="196">
        <f t="shared" si="31"/>
        <v>221</v>
      </c>
      <c r="S98" s="1">
        <f t="shared" si="40"/>
        <v>318</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318</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4">
        <f t="shared" si="26"/>
        <v>0</v>
      </c>
      <c r="B99" s="64">
        <f t="shared" si="27"/>
        <v>0</v>
      </c>
      <c r="C99" s="57">
        <f t="shared" si="39"/>
        <v>317</v>
      </c>
      <c r="F99" s="59">
        <f>IF(C99&lt;C$6,0,VLOOKUP(C99,index!$A:$M,5,0))</f>
        <v>221</v>
      </c>
      <c r="G99" s="57" t="str">
        <f t="shared" si="28"/>
        <v/>
      </c>
      <c r="H99" s="58" t="str">
        <f>IF(G99="I",$K99,IF(G99="II",$K99-SUM(H$8:H98),IF(G99="III",$K99-SUM(H$8:H98),IF(G99="IV",$K99-SUM(H$8:H98),IF(G99="V",1-SUM(H$8:H98)," ")))))</f>
        <v xml:space="preserve"> </v>
      </c>
      <c r="I99" s="66" t="str">
        <f t="shared" si="29"/>
        <v/>
      </c>
      <c r="J99" s="61" t="str">
        <f>IF(I99="A",$K99,IF(I99="B",$K99-SUM(J$8:J98),IF(I99="C",$K99-SUM(J$8:J98),IF(I99="D",$K99-SUM(J$8:J98),IF(I99="E",1-SUM(J$8:J98)," ")))))</f>
        <v xml:space="preserve"> </v>
      </c>
      <c r="K99" s="58">
        <f>IF(C$4=0,0,(SUM(D$8:D99)/C$4))</f>
        <v>0</v>
      </c>
      <c r="L99" s="62" t="str">
        <f t="shared" si="25"/>
        <v xml:space="preserve"> </v>
      </c>
      <c r="M99" s="58" t="str">
        <f>IF(U99=2,K99,IF(W99=2,K99-SUM(M$8:M98),IF(X99=2,K99-SUM(M$8:M98),IF(X98=2,1-SUM(M$8:M98)," "))))</f>
        <v xml:space="preserve"> </v>
      </c>
      <c r="N99" s="58" t="str">
        <f t="shared" si="30"/>
        <v xml:space="preserve"> </v>
      </c>
      <c r="P99" s="58" t="str">
        <f>IF(O99="Plus",$K99,IF(O99="Basis",$K99-SUM(P$8:P98),IF(O99="Breedte",$K99-SUM(P$8:P98),IF(O98="Breedte",1-SUM(P$8:P98)," "))))</f>
        <v xml:space="preserve"> </v>
      </c>
      <c r="Q99" s="56" t="str">
        <f t="shared" si="45"/>
        <v/>
      </c>
      <c r="R99" s="196">
        <f t="shared" si="31"/>
        <v>221</v>
      </c>
      <c r="S99" s="1">
        <f t="shared" si="40"/>
        <v>317</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317</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4">
        <f t="shared" si="26"/>
        <v>0</v>
      </c>
      <c r="B100" s="64">
        <f t="shared" si="27"/>
        <v>0</v>
      </c>
      <c r="C100" s="57">
        <f t="shared" si="39"/>
        <v>316</v>
      </c>
      <c r="F100" s="59">
        <f>IF(C100&lt;C$6,0,VLOOKUP(C100,index!$A:$M,5,0))</f>
        <v>221</v>
      </c>
      <c r="G100" s="57" t="str">
        <f t="shared" si="28"/>
        <v/>
      </c>
      <c r="H100" s="58" t="str">
        <f>IF(G100="I",$K100,IF(G100="II",$K100-SUM(H$8:H99),IF(G100="III",$K100-SUM(H$8:H99),IF(G100="IV",$K100-SUM(H$8:H99),IF(G100="V",1-SUM(H$8:H99)," ")))))</f>
        <v xml:space="preserve"> </v>
      </c>
      <c r="I100" s="66" t="str">
        <f t="shared" si="29"/>
        <v/>
      </c>
      <c r="J100" s="61" t="str">
        <f>IF(I100="A",$K100,IF(I100="B",$K100-SUM(J$8:J99),IF(I100="C",$K100-SUM(J$8:J99),IF(I100="D",$K100-SUM(J$8:J99),IF(I100="E",1-SUM(J$8:J99)," ")))))</f>
        <v xml:space="preserve"> </v>
      </c>
      <c r="K100" s="58">
        <f>IF(C$4=0,0,(SUM(D$8:D100)/C$4))</f>
        <v>0</v>
      </c>
      <c r="L100" s="62" t="str">
        <f t="shared" si="25"/>
        <v xml:space="preserve"> </v>
      </c>
      <c r="M100" s="58" t="str">
        <f>IF(U100=2,K100,IF(W100=2,K100-SUM(M$8:M99),IF(X100=2,K100-SUM(M$8:M99),IF(X99=2,1-SUM(M$8:M99)," "))))</f>
        <v xml:space="preserve"> </v>
      </c>
      <c r="N100" s="58" t="str">
        <f t="shared" si="30"/>
        <v xml:space="preserve"> </v>
      </c>
      <c r="P100" s="58" t="str">
        <f>IF(O100="Plus",$K100,IF(O100="Basis",$K100-SUM(P$8:P99),IF(O100="Breedte",$K100-SUM(P$8:P99),IF(O99="Breedte",1-SUM(P$8:P99)," "))))</f>
        <v xml:space="preserve"> </v>
      </c>
      <c r="Q100" s="56" t="str">
        <f t="shared" si="45"/>
        <v/>
      </c>
      <c r="R100" s="196">
        <f t="shared" si="31"/>
        <v>221</v>
      </c>
      <c r="S100" s="1">
        <f t="shared" si="40"/>
        <v>316</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316</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4">
        <f t="shared" si="26"/>
        <v>0</v>
      </c>
      <c r="B101" s="64">
        <f t="shared" si="27"/>
        <v>0</v>
      </c>
      <c r="C101" s="57">
        <f t="shared" si="39"/>
        <v>315</v>
      </c>
      <c r="F101" s="59">
        <f>IF(C101&lt;C$6,0,VLOOKUP(C101,index!$A:$M,5,0))</f>
        <v>220</v>
      </c>
      <c r="G101" s="57" t="str">
        <f t="shared" si="28"/>
        <v/>
      </c>
      <c r="H101" s="58" t="str">
        <f>IF(G101="I",$K101,IF(G101="II",$K101-SUM(H$8:H100),IF(G101="III",$K101-SUM(H$8:H100),IF(G101="IV",$K101-SUM(H$8:H100),IF(G101="V",1-SUM(H$8:H100)," ")))))</f>
        <v xml:space="preserve"> </v>
      </c>
      <c r="I101" s="66" t="str">
        <f t="shared" si="29"/>
        <v/>
      </c>
      <c r="J101" s="61" t="str">
        <f>IF(I101="A",$K101,IF(I101="B",$K101-SUM(J$8:J100),IF(I101="C",$K101-SUM(J$8:J100),IF(I101="D",$K101-SUM(J$8:J100),IF(I101="E",1-SUM(J$8:J100)," ")))))</f>
        <v xml:space="preserve"> </v>
      </c>
      <c r="K101" s="58">
        <f>IF(C$4=0,0,(SUM(D$8:D101)/C$4))</f>
        <v>0</v>
      </c>
      <c r="L101" s="62" t="str">
        <f t="shared" si="25"/>
        <v xml:space="preserve"> </v>
      </c>
      <c r="M101" s="58" t="str">
        <f>IF(U101=2,K101,IF(W101=2,K101-SUM(M$8:M100),IF(X101=2,K101-SUM(M$8:M100),IF(X100=2,1-SUM(M$8:M100)," "))))</f>
        <v xml:space="preserve"> </v>
      </c>
      <c r="N101" s="58" t="str">
        <f t="shared" si="30"/>
        <v xml:space="preserve"> </v>
      </c>
      <c r="P101" s="58" t="str">
        <f>IF(O101="Plus",$K101,IF(O101="Basis",$K101-SUM(P$8:P100),IF(O101="Breedte",$K101-SUM(P$8:P100),IF(O100="Breedte",1-SUM(P$8:P100)," "))))</f>
        <v xml:space="preserve"> </v>
      </c>
      <c r="Q101" s="56" t="str">
        <f t="shared" si="45"/>
        <v/>
      </c>
      <c r="R101" s="196">
        <f t="shared" si="31"/>
        <v>220</v>
      </c>
      <c r="S101" s="1">
        <f t="shared" si="40"/>
        <v>315</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315</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4">
        <f t="shared" si="26"/>
        <v>0</v>
      </c>
      <c r="B102" s="64">
        <f t="shared" si="27"/>
        <v>0</v>
      </c>
      <c r="C102" s="57">
        <f t="shared" si="39"/>
        <v>314</v>
      </c>
      <c r="F102" s="59">
        <f>IF(C102&lt;C$6,0,VLOOKUP(C102,index!$A:$M,5,0))</f>
        <v>220</v>
      </c>
      <c r="G102" s="57" t="str">
        <f t="shared" si="28"/>
        <v/>
      </c>
      <c r="H102" s="58" t="str">
        <f>IF(G102="I",$K102,IF(G102="II",$K102-SUM(H$8:H101),IF(G102="III",$K102-SUM(H$8:H101),IF(G102="IV",$K102-SUM(H$8:H101),IF(G102="V",1-SUM(H$8:H101)," ")))))</f>
        <v xml:space="preserve"> </v>
      </c>
      <c r="I102" s="66" t="str">
        <f t="shared" si="29"/>
        <v/>
      </c>
      <c r="J102" s="61" t="str">
        <f>IF(I102="A",$K102,IF(I102="B",$K102-SUM(J$8:J101),IF(I102="C",$K102-SUM(J$8:J101),IF(I102="D",$K102-SUM(J$8:J101),IF(I102="E",1-SUM(J$8:J101)," ")))))</f>
        <v xml:space="preserve"> </v>
      </c>
      <c r="K102" s="58">
        <f>IF(C$4=0,0,(SUM(D$8:D102)/C$4))</f>
        <v>0</v>
      </c>
      <c r="L102" s="62" t="str">
        <f t="shared" si="25"/>
        <v xml:space="preserve"> </v>
      </c>
      <c r="M102" s="58" t="str">
        <f>IF(U102=2,K102,IF(W102=2,K102-SUM(M$8:M101),IF(X102=2,K102-SUM(M$8:M101),IF(X101=2,1-SUM(M$8:M101)," "))))</f>
        <v xml:space="preserve"> </v>
      </c>
      <c r="N102" s="58" t="str">
        <f t="shared" si="30"/>
        <v xml:space="preserve"> </v>
      </c>
      <c r="P102" s="58" t="str">
        <f>IF(O102="Plus",$K102,IF(O102="Basis",$K102-SUM(P$8:P101),IF(O102="Breedte",$K102-SUM(P$8:P101),IF(O101="Breedte",1-SUM(P$8:P101)," "))))</f>
        <v xml:space="preserve"> </v>
      </c>
      <c r="Q102" s="56" t="str">
        <f t="shared" si="45"/>
        <v/>
      </c>
      <c r="R102" s="196">
        <f t="shared" si="31"/>
        <v>220</v>
      </c>
      <c r="S102" s="1">
        <f t="shared" si="40"/>
        <v>314</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314</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4">
        <f t="shared" si="26"/>
        <v>0</v>
      </c>
      <c r="B103" s="64">
        <f t="shared" si="27"/>
        <v>0</v>
      </c>
      <c r="C103" s="57">
        <f t="shared" si="39"/>
        <v>313</v>
      </c>
      <c r="F103" s="59">
        <f>IF(C103&lt;C$6,0,VLOOKUP(C103,index!$A:$M,5,0))</f>
        <v>220</v>
      </c>
      <c r="G103" s="57" t="str">
        <f t="shared" si="28"/>
        <v/>
      </c>
      <c r="H103" s="58" t="str">
        <f>IF(G103="I",$K103,IF(G103="II",$K103-SUM(H$8:H102),IF(G103="III",$K103-SUM(H$8:H102),IF(G103="IV",$K103-SUM(H$8:H102),IF(G103="V",1-SUM(H$8:H102)," ")))))</f>
        <v xml:space="preserve"> </v>
      </c>
      <c r="I103" s="66" t="str">
        <f t="shared" si="29"/>
        <v/>
      </c>
      <c r="J103" s="61" t="str">
        <f>IF(I103="A",$K103,IF(I103="B",$K103-SUM(J$8:J102),IF(I103="C",$K103-SUM(J$8:J102),IF(I103="D",$K103-SUM(J$8:J102),IF(I103="E",1-SUM(J$8:J102)," ")))))</f>
        <v xml:space="preserve"> </v>
      </c>
      <c r="K103" s="58">
        <f>IF(C$4=0,0,(SUM(D$8:D103)/C$4))</f>
        <v>0</v>
      </c>
      <c r="L103" s="62" t="str">
        <f t="shared" si="25"/>
        <v xml:space="preserve"> </v>
      </c>
      <c r="M103" s="58" t="str">
        <f>IF(U103=2,K103,IF(W103=2,K103-SUM(M$8:M102),IF(X103=2,K103-SUM(M$8:M102),IF(X102=2,1-SUM(M$8:M102)," "))))</f>
        <v xml:space="preserve"> </v>
      </c>
      <c r="N103" s="58" t="str">
        <f t="shared" si="30"/>
        <v xml:space="preserve"> </v>
      </c>
      <c r="P103" s="58" t="str">
        <f>IF(O103="Plus",$K103,IF(O103="Basis",$K103-SUM(P$8:P102),IF(O103="Breedte",$K103-SUM(P$8:P102),IF(O102="Breedte",1-SUM(P$8:P102)," "))))</f>
        <v xml:space="preserve"> </v>
      </c>
      <c r="Q103" s="56" t="str">
        <f t="shared" si="45"/>
        <v/>
      </c>
      <c r="R103" s="196">
        <f t="shared" si="31"/>
        <v>220</v>
      </c>
      <c r="S103" s="1">
        <f t="shared" si="40"/>
        <v>313</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313</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4">
        <f t="shared" si="26"/>
        <v>0</v>
      </c>
      <c r="B104" s="64">
        <f t="shared" si="27"/>
        <v>0</v>
      </c>
      <c r="C104" s="57">
        <f t="shared" si="39"/>
        <v>312</v>
      </c>
      <c r="F104" s="59">
        <f>IF(C104&lt;C$6,0,VLOOKUP(C104,index!$A:$M,5,0))</f>
        <v>219</v>
      </c>
      <c r="G104" s="57" t="str">
        <f t="shared" si="28"/>
        <v/>
      </c>
      <c r="H104" s="58" t="str">
        <f>IF(G104="I",$K104,IF(G104="II",$K104-SUM(H$8:H103),IF(G104="III",$K104-SUM(H$8:H103),IF(G104="IV",$K104-SUM(H$8:H103),IF(G104="V",1-SUM(H$8:H103)," ")))))</f>
        <v xml:space="preserve"> </v>
      </c>
      <c r="I104" s="66" t="str">
        <f t="shared" si="29"/>
        <v/>
      </c>
      <c r="J104" s="61" t="str">
        <f>IF(I104="A",$K104,IF(I104="B",$K104-SUM(J$8:J103),IF(I104="C",$K104-SUM(J$8:J103),IF(I104="D",$K104-SUM(J$8:J103),IF(I104="E",1-SUM(J$8:J103)," ")))))</f>
        <v xml:space="preserve"> </v>
      </c>
      <c r="K104" s="58">
        <f>IF(C$4=0,0,(SUM(D$8:D104)/C$4))</f>
        <v>0</v>
      </c>
      <c r="L104" s="62" t="str">
        <f t="shared" si="25"/>
        <v xml:space="preserve"> </v>
      </c>
      <c r="M104" s="58" t="str">
        <f>IF(U104=2,K104,IF(W104=2,K104-SUM(M$8:M103),IF(X104=2,K104-SUM(M$8:M103),IF(X103=2,1-SUM(M$8:M103)," "))))</f>
        <v xml:space="preserve"> </v>
      </c>
      <c r="N104" s="58" t="str">
        <f t="shared" si="30"/>
        <v xml:space="preserve"> </v>
      </c>
      <c r="P104" s="58" t="str">
        <f>IF(O104="Plus",$K104,IF(O104="Basis",$K104-SUM(P$8:P103),IF(O104="Breedte",$K104-SUM(P$8:P103),IF(O103="Breedte",1-SUM(P$8:P103)," "))))</f>
        <v xml:space="preserve"> </v>
      </c>
      <c r="Q104" s="56" t="str">
        <f t="shared" si="45"/>
        <v/>
      </c>
      <c r="R104" s="196">
        <f t="shared" si="31"/>
        <v>219</v>
      </c>
      <c r="S104" s="1">
        <f t="shared" si="40"/>
        <v>312</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312</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4">
        <f t="shared" si="26"/>
        <v>0</v>
      </c>
      <c r="B105" s="64">
        <f t="shared" si="27"/>
        <v>0</v>
      </c>
      <c r="C105" s="57">
        <f t="shared" si="39"/>
        <v>311</v>
      </c>
      <c r="F105" s="59">
        <f>IF(C105&lt;C$6,0,VLOOKUP(C105,index!$A:$M,5,0))</f>
        <v>219</v>
      </c>
      <c r="G105" s="57" t="str">
        <f t="shared" si="28"/>
        <v/>
      </c>
      <c r="H105" s="58" t="str">
        <f>IF(G105="I",$K105,IF(G105="II",$K105-SUM(H$8:H104),IF(G105="III",$K105-SUM(H$8:H104),IF(G105="IV",$K105-SUM(H$8:H104),IF(G105="V",1-SUM(H$8:H104)," ")))))</f>
        <v xml:space="preserve"> </v>
      </c>
      <c r="I105" s="66" t="str">
        <f t="shared" si="29"/>
        <v/>
      </c>
      <c r="J105" s="61" t="str">
        <f>IF(I105="A",$K105,IF(I105="B",$K105-SUM(J$8:J104),IF(I105="C",$K105-SUM(J$8:J104),IF(I105="D",$K105-SUM(J$8:J104),IF(I105="E",1-SUM(J$8:J104)," ")))))</f>
        <v xml:space="preserve"> </v>
      </c>
      <c r="K105" s="58">
        <f>IF(C$4=0,0,(SUM(D$8:D105)/C$4))</f>
        <v>0</v>
      </c>
      <c r="L105" s="62" t="str">
        <f t="shared" si="25"/>
        <v xml:space="preserve"> </v>
      </c>
      <c r="M105" s="58" t="str">
        <f>IF(U105=2,K105,IF(W105=2,K105-SUM(M$8:M104),IF(X105=2,K105-SUM(M$8:M104),IF(X104=2,1-SUM(M$8:M104)," "))))</f>
        <v xml:space="preserve"> </v>
      </c>
      <c r="N105" s="58" t="str">
        <f t="shared" si="30"/>
        <v xml:space="preserve"> </v>
      </c>
      <c r="P105" s="58" t="str">
        <f>IF(O105="Plus",$K105,IF(O105="Basis",$K105-SUM(P$8:P104),IF(O105="Breedte",$K105-SUM(P$8:P104),IF(O104="Breedte",1-SUM(P$8:P104)," "))))</f>
        <v xml:space="preserve"> </v>
      </c>
      <c r="Q105" s="56" t="str">
        <f t="shared" si="45"/>
        <v/>
      </c>
      <c r="R105" s="196">
        <f t="shared" si="31"/>
        <v>219</v>
      </c>
      <c r="S105" s="1">
        <f t="shared" si="40"/>
        <v>311</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311</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4">
        <f t="shared" si="26"/>
        <v>0</v>
      </c>
      <c r="B106" s="64">
        <f t="shared" si="27"/>
        <v>0</v>
      </c>
      <c r="C106" s="57">
        <f t="shared" si="39"/>
        <v>310</v>
      </c>
      <c r="F106" s="59">
        <f>IF(C106&lt;C$6,0,VLOOKUP(C106,index!$A:$M,5,0))</f>
        <v>218</v>
      </c>
      <c r="G106" s="57" t="str">
        <f t="shared" si="28"/>
        <v/>
      </c>
      <c r="H106" s="58" t="str">
        <f>IF(G106="I",$K106,IF(G106="II",$K106-SUM(H$8:H105),IF(G106="III",$K106-SUM(H$8:H105),IF(G106="IV",$K106-SUM(H$8:H105),IF(G106="V",1-SUM(H$8:H105)," ")))))</f>
        <v xml:space="preserve"> </v>
      </c>
      <c r="I106" s="66" t="str">
        <f t="shared" si="29"/>
        <v/>
      </c>
      <c r="J106" s="61" t="str">
        <f>IF(I106="A",$K106,IF(I106="B",$K106-SUM(J$8:J105),IF(I106="C",$K106-SUM(J$8:J105),IF(I106="D",$K106-SUM(J$8:J105),IF(I106="E",1-SUM(J$8:J105)," ")))))</f>
        <v xml:space="preserve"> </v>
      </c>
      <c r="K106" s="58">
        <f>IF(C$4=0,0,(SUM(D$8:D106)/C$4))</f>
        <v>0</v>
      </c>
      <c r="L106" s="62" t="str">
        <f t="shared" si="25"/>
        <v xml:space="preserve"> </v>
      </c>
      <c r="M106" s="58" t="str">
        <f>IF(U106=2,K106,IF(W106=2,K106-SUM(M$8:M105),IF(X106=2,K106-SUM(M$8:M105),IF(X105=2,1-SUM(M$8:M105)," "))))</f>
        <v xml:space="preserve"> </v>
      </c>
      <c r="N106" s="58" t="str">
        <f t="shared" si="30"/>
        <v xml:space="preserve"> </v>
      </c>
      <c r="P106" s="58" t="str">
        <f>IF(O106="Plus",$K106,IF(O106="Basis",$K106-SUM(P$8:P105),IF(O106="Breedte",$K106-SUM(P$8:P105),IF(O105="Breedte",1-SUM(P$8:P105)," "))))</f>
        <v xml:space="preserve"> </v>
      </c>
      <c r="Q106" s="56" t="str">
        <f t="shared" si="45"/>
        <v/>
      </c>
      <c r="R106" s="196">
        <f t="shared" si="31"/>
        <v>218</v>
      </c>
      <c r="S106" s="1">
        <f t="shared" si="40"/>
        <v>310</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310</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4">
        <f t="shared" si="26"/>
        <v>0</v>
      </c>
      <c r="B107" s="64">
        <f t="shared" si="27"/>
        <v>0</v>
      </c>
      <c r="C107" s="57">
        <f t="shared" si="39"/>
        <v>309</v>
      </c>
      <c r="F107" s="59">
        <f>IF(C107&lt;C$6,0,VLOOKUP(C107,index!$A:$M,5,0))</f>
        <v>218</v>
      </c>
      <c r="G107" s="57" t="str">
        <f t="shared" si="28"/>
        <v/>
      </c>
      <c r="H107" s="58" t="str">
        <f>IF(G107="I",$K107,IF(G107="II",$K107-SUM(H$8:H106),IF(G107="III",$K107-SUM(H$8:H106),IF(G107="IV",$K107-SUM(H$8:H106),IF(G107="V",1-SUM(H$8:H106)," ")))))</f>
        <v xml:space="preserve"> </v>
      </c>
      <c r="I107" s="66" t="str">
        <f t="shared" si="29"/>
        <v/>
      </c>
      <c r="J107" s="61" t="str">
        <f>IF(I107="A",$K107,IF(I107="B",$K107-SUM(J$8:J106),IF(I107="C",$K107-SUM(J$8:J106),IF(I107="D",$K107-SUM(J$8:J106),IF(I107="E",1-SUM(J$8:J106)," ")))))</f>
        <v xml:space="preserve"> </v>
      </c>
      <c r="K107" s="58">
        <f>IF(C$4=0,0,(SUM(D$8:D107)/C$4))</f>
        <v>0</v>
      </c>
      <c r="L107" s="62" t="str">
        <f t="shared" si="25"/>
        <v xml:space="preserve"> </v>
      </c>
      <c r="M107" s="58" t="str">
        <f>IF(U107=2,K107,IF(W107=2,K107-SUM(M$8:M106),IF(X107=2,K107-SUM(M$8:M106),IF(X106=2,1-SUM(M$8:M106)," "))))</f>
        <v xml:space="preserve"> </v>
      </c>
      <c r="N107" s="58" t="str">
        <f t="shared" si="30"/>
        <v xml:space="preserve"> </v>
      </c>
      <c r="P107" s="58" t="str">
        <f>IF(O107="Plus",$K107,IF(O107="Basis",$K107-SUM(P$8:P106),IF(O107="Breedte",$K107-SUM(P$8:P106),IF(O106="Breedte",1-SUM(P$8:P106)," "))))</f>
        <v xml:space="preserve"> </v>
      </c>
      <c r="Q107" s="56" t="str">
        <f t="shared" si="45"/>
        <v/>
      </c>
      <c r="R107" s="196">
        <f t="shared" si="31"/>
        <v>218</v>
      </c>
      <c r="S107" s="1">
        <f t="shared" si="40"/>
        <v>309</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309</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4">
        <f t="shared" si="26"/>
        <v>0</v>
      </c>
      <c r="B108" s="64">
        <f t="shared" si="27"/>
        <v>0</v>
      </c>
      <c r="C108" s="57">
        <f t="shared" si="39"/>
        <v>308</v>
      </c>
      <c r="F108" s="59">
        <f>IF(C108&lt;C$6,0,VLOOKUP(C108,index!$A:$M,5,0))</f>
        <v>218</v>
      </c>
      <c r="G108" s="57" t="str">
        <f t="shared" si="28"/>
        <v/>
      </c>
      <c r="H108" s="58" t="str">
        <f>IF(G108="I",$K108,IF(G108="II",$K108-SUM(H$8:H107),IF(G108="III",$K108-SUM(H$8:H107),IF(G108="IV",$K108-SUM(H$8:H107),IF(G108="V",1-SUM(H$8:H107)," ")))))</f>
        <v xml:space="preserve"> </v>
      </c>
      <c r="I108" s="66" t="str">
        <f t="shared" si="29"/>
        <v/>
      </c>
      <c r="J108" s="61" t="str">
        <f>IF(I108="A",$K108,IF(I108="B",$K108-SUM(J$8:J107),IF(I108="C",$K108-SUM(J$8:J107),IF(I108="D",$K108-SUM(J$8:J107),IF(I108="E",1-SUM(J$8:J107)," ")))))</f>
        <v xml:space="preserve"> </v>
      </c>
      <c r="K108" s="58">
        <f>IF(C$4=0,0,(SUM(D$8:D108)/C$4))</f>
        <v>0</v>
      </c>
      <c r="L108" s="62" t="str">
        <f t="shared" si="25"/>
        <v xml:space="preserve"> </v>
      </c>
      <c r="M108" s="58" t="str">
        <f>IF(U108=2,K108,IF(W108=2,K108-SUM(M$8:M107),IF(X108=2,K108-SUM(M$8:M107),IF(X107=2,1-SUM(M$8:M107)," "))))</f>
        <v xml:space="preserve"> </v>
      </c>
      <c r="N108" s="58" t="str">
        <f t="shared" si="30"/>
        <v xml:space="preserve"> </v>
      </c>
      <c r="P108" s="58" t="str">
        <f>IF(O108="Plus",$K108,IF(O108="Basis",$K108-SUM(P$8:P107),IF(O108="Breedte",$K108-SUM(P$8:P107),IF(O107="Breedte",1-SUM(P$8:P107)," "))))</f>
        <v xml:space="preserve"> </v>
      </c>
      <c r="Q108" s="56" t="str">
        <f t="shared" si="45"/>
        <v/>
      </c>
      <c r="R108" s="196">
        <f t="shared" si="31"/>
        <v>218</v>
      </c>
      <c r="S108" s="1">
        <f t="shared" si="40"/>
        <v>308</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308</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4">
        <f t="shared" si="26"/>
        <v>0</v>
      </c>
      <c r="B109" s="64">
        <f t="shared" si="27"/>
        <v>0</v>
      </c>
      <c r="C109" s="57">
        <f t="shared" si="39"/>
        <v>307</v>
      </c>
      <c r="F109" s="59">
        <f>IF(C109&lt;C$6,0,VLOOKUP(C109,index!$A:$M,5,0))</f>
        <v>217</v>
      </c>
      <c r="G109" s="57" t="str">
        <f t="shared" si="28"/>
        <v/>
      </c>
      <c r="H109" s="58" t="str">
        <f>IF(G109="I",$K109,IF(G109="II",$K109-SUM(H$8:H108),IF(G109="III",$K109-SUM(H$8:H108),IF(G109="IV",$K109-SUM(H$8:H108),IF(G109="V",1-SUM(H$8:H108)," ")))))</f>
        <v xml:space="preserve"> </v>
      </c>
      <c r="I109" s="66" t="str">
        <f t="shared" si="29"/>
        <v/>
      </c>
      <c r="J109" s="61" t="str">
        <f>IF(I109="A",$K109,IF(I109="B",$K109-SUM(J$8:J108),IF(I109="C",$K109-SUM(J$8:J108),IF(I109="D",$K109-SUM(J$8:J108),IF(I109="E",1-SUM(J$8:J108)," ")))))</f>
        <v xml:space="preserve"> </v>
      </c>
      <c r="K109" s="58">
        <f>IF(C$4=0,0,(SUM(D$8:D109)/C$4))</f>
        <v>0</v>
      </c>
      <c r="L109" s="62" t="str">
        <f t="shared" si="25"/>
        <v xml:space="preserve"> </v>
      </c>
      <c r="M109" s="58" t="str">
        <f>IF(U109=2,K109,IF(W109=2,K109-SUM(M$8:M108),IF(X109=2,K109-SUM(M$8:M108),IF(X108=2,1-SUM(M$8:M108)," "))))</f>
        <v xml:space="preserve"> </v>
      </c>
      <c r="N109" s="58" t="str">
        <f t="shared" si="30"/>
        <v xml:space="preserve"> </v>
      </c>
      <c r="P109" s="58" t="str">
        <f>IF(O109="Plus",$K109,IF(O109="Basis",$K109-SUM(P$8:P108),IF(O109="Breedte",$K109-SUM(P$8:P108),IF(O108="Breedte",1-SUM(P$8:P108)," "))))</f>
        <v xml:space="preserve"> </v>
      </c>
      <c r="Q109" s="56" t="str">
        <f t="shared" si="45"/>
        <v/>
      </c>
      <c r="R109" s="196">
        <f t="shared" si="31"/>
        <v>217</v>
      </c>
      <c r="S109" s="1">
        <f t="shared" si="40"/>
        <v>307</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307</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4">
        <f t="shared" si="26"/>
        <v>0</v>
      </c>
      <c r="B110" s="64">
        <f t="shared" si="27"/>
        <v>0</v>
      </c>
      <c r="C110" s="57">
        <f t="shared" si="39"/>
        <v>306</v>
      </c>
      <c r="F110" s="59">
        <f>IF(C110&lt;C$6,0,VLOOKUP(C110,index!$A:$M,5,0))</f>
        <v>217</v>
      </c>
      <c r="G110" s="57" t="str">
        <f t="shared" si="28"/>
        <v/>
      </c>
      <c r="H110" s="58" t="str">
        <f>IF(G110="I",$K110,IF(G110="II",$K110-SUM(H$8:H109),IF(G110="III",$K110-SUM(H$8:H109),IF(G110="IV",$K110-SUM(H$8:H109),IF(G110="V",1-SUM(H$8:H109)," ")))))</f>
        <v xml:space="preserve"> </v>
      </c>
      <c r="I110" s="66" t="str">
        <f t="shared" si="29"/>
        <v/>
      </c>
      <c r="J110" s="61" t="str">
        <f>IF(I110="A",$K110,IF(I110="B",$K110-SUM(J$8:J109),IF(I110="C",$K110-SUM(J$8:J109),IF(I110="D",$K110-SUM(J$8:J109),IF(I110="E",1-SUM(J$8:J109)," ")))))</f>
        <v xml:space="preserve"> </v>
      </c>
      <c r="K110" s="58">
        <f>IF(C$4=0,0,(SUM(D$8:D110)/C$4))</f>
        <v>0</v>
      </c>
      <c r="L110" s="62" t="str">
        <f t="shared" si="25"/>
        <v xml:space="preserve"> </v>
      </c>
      <c r="M110" s="58" t="str">
        <f>IF(U110=2,K110,IF(W110=2,K110-SUM(M$8:M109),IF(X110=2,K110-SUM(M$8:M109),IF(X109=2,1-SUM(M$8:M109)," "))))</f>
        <v xml:space="preserve"> </v>
      </c>
      <c r="N110" s="58" t="str">
        <f t="shared" si="30"/>
        <v xml:space="preserve"> </v>
      </c>
      <c r="P110" s="58" t="str">
        <f>IF(O110="Plus",$K110,IF(O110="Basis",$K110-SUM(P$8:P109),IF(O110="Breedte",$K110-SUM(P$8:P109),IF(O109="Breedte",1-SUM(P$8:P109)," "))))</f>
        <v xml:space="preserve"> </v>
      </c>
      <c r="Q110" s="56" t="str">
        <f t="shared" si="45"/>
        <v/>
      </c>
      <c r="R110" s="196">
        <f t="shared" si="31"/>
        <v>217</v>
      </c>
      <c r="S110" s="1">
        <f t="shared" si="40"/>
        <v>306</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306</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4">
        <f t="shared" si="26"/>
        <v>0</v>
      </c>
      <c r="B111" s="64">
        <f t="shared" si="27"/>
        <v>0</v>
      </c>
      <c r="C111" s="57">
        <f t="shared" si="39"/>
        <v>305</v>
      </c>
      <c r="F111" s="59">
        <f>IF(C111&lt;C$6,0,VLOOKUP(C111,index!$A:$M,5,0))</f>
        <v>216</v>
      </c>
      <c r="G111" s="57" t="str">
        <f t="shared" si="28"/>
        <v/>
      </c>
      <c r="H111" s="58" t="str">
        <f>IF(G111="I",$K111,IF(G111="II",$K111-SUM(H$8:H110),IF(G111="III",$K111-SUM(H$8:H110),IF(G111="IV",$K111-SUM(H$8:H110),IF(G111="V",1-SUM(H$8:H110)," ")))))</f>
        <v xml:space="preserve"> </v>
      </c>
      <c r="I111" s="66" t="str">
        <f t="shared" si="29"/>
        <v/>
      </c>
      <c r="J111" s="61" t="str">
        <f>IF(I111="A",$K111,IF(I111="B",$K111-SUM(J$8:J110),IF(I111="C",$K111-SUM(J$8:J110),IF(I111="D",$K111-SUM(J$8:J110),IF(I111="E",1-SUM(J$8:J110)," ")))))</f>
        <v xml:space="preserve"> </v>
      </c>
      <c r="K111" s="58">
        <f>IF(C$4=0,0,(SUM(D$8:D111)/C$4))</f>
        <v>0</v>
      </c>
      <c r="L111" s="62" t="str">
        <f t="shared" si="25"/>
        <v xml:space="preserve"> </v>
      </c>
      <c r="M111" s="58" t="str">
        <f>IF(U111=2,K111,IF(W111=2,K111-SUM(M$8:M110),IF(X111=2,K111-SUM(M$8:M110),IF(X110=2,1-SUM(M$8:M110)," "))))</f>
        <v xml:space="preserve"> </v>
      </c>
      <c r="N111" s="58" t="str">
        <f t="shared" si="30"/>
        <v xml:space="preserve"> </v>
      </c>
      <c r="P111" s="58" t="str">
        <f>IF(O111="Plus",$K111,IF(O111="Basis",$K111-SUM(P$8:P110),IF(O111="Breedte",$K111-SUM(P$8:P110),IF(O110="Breedte",1-SUM(P$8:P110)," "))))</f>
        <v xml:space="preserve"> </v>
      </c>
      <c r="Q111" s="56" t="str">
        <f t="shared" si="45"/>
        <v/>
      </c>
      <c r="R111" s="196">
        <f t="shared" si="31"/>
        <v>216</v>
      </c>
      <c r="S111" s="1">
        <f t="shared" si="40"/>
        <v>305</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305</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4">
        <f t="shared" si="26"/>
        <v>0</v>
      </c>
      <c r="B112" s="64">
        <f t="shared" si="27"/>
        <v>0</v>
      </c>
      <c r="C112" s="57">
        <f t="shared" si="39"/>
        <v>304</v>
      </c>
      <c r="F112" s="59">
        <f>IF(C112&lt;C$6,0,VLOOKUP(C112,index!$A:$M,5,0))</f>
        <v>216</v>
      </c>
      <c r="G112" s="57" t="str">
        <f t="shared" si="28"/>
        <v/>
      </c>
      <c r="H112" s="58" t="str">
        <f>IF(G112="I",$K112,IF(G112="II",$K112-SUM(H$8:H111),IF(G112="III",$K112-SUM(H$8:H111),IF(G112="IV",$K112-SUM(H$8:H111),IF(G112="V",1-SUM(H$8:H111)," ")))))</f>
        <v xml:space="preserve"> </v>
      </c>
      <c r="I112" s="66" t="str">
        <f t="shared" si="29"/>
        <v/>
      </c>
      <c r="J112" s="61" t="str">
        <f>IF(I112="A",$K112,IF(I112="B",$K112-SUM(J$8:J111),IF(I112="C",$K112-SUM(J$8:J111),IF(I112="D",$K112-SUM(J$8:J111),IF(I112="E",1-SUM(J$8:J111)," ")))))</f>
        <v xml:space="preserve"> </v>
      </c>
      <c r="K112" s="58">
        <f>IF(C$4=0,0,(SUM(D$8:D112)/C$4))</f>
        <v>0</v>
      </c>
      <c r="L112" s="62" t="str">
        <f t="shared" si="25"/>
        <v xml:space="preserve"> </v>
      </c>
      <c r="M112" s="58" t="str">
        <f>IF(U112=2,K112,IF(W112=2,K112-SUM(M$8:M111),IF(X112=2,K112-SUM(M$8:M111),IF(X111=2,1-SUM(M$8:M111)," "))))</f>
        <v xml:space="preserve"> </v>
      </c>
      <c r="N112" s="58" t="str">
        <f t="shared" si="30"/>
        <v xml:space="preserve"> </v>
      </c>
      <c r="P112" s="58" t="str">
        <f>IF(O112="Plus",$K112,IF(O112="Basis",$K112-SUM(P$8:P111),IF(O112="Breedte",$K112-SUM(P$8:P111),IF(O111="Breedte",1-SUM(P$8:P111)," "))))</f>
        <v xml:space="preserve"> </v>
      </c>
      <c r="Q112" s="56" t="str">
        <f t="shared" si="45"/>
        <v/>
      </c>
      <c r="R112" s="196">
        <f t="shared" si="31"/>
        <v>216</v>
      </c>
      <c r="S112" s="1">
        <f t="shared" si="40"/>
        <v>304</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304</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4">
        <f t="shared" si="26"/>
        <v>0</v>
      </c>
      <c r="B113" s="64">
        <f t="shared" si="27"/>
        <v>0</v>
      </c>
      <c r="C113" s="57">
        <f t="shared" si="39"/>
        <v>303</v>
      </c>
      <c r="F113" s="59">
        <f>IF(C113&lt;C$6,0,VLOOKUP(C113,index!$A:$M,5,0))</f>
        <v>216</v>
      </c>
      <c r="G113" s="57" t="str">
        <f t="shared" si="28"/>
        <v/>
      </c>
      <c r="H113" s="58" t="str">
        <f>IF(G113="I",$K113,IF(G113="II",$K113-SUM(H$8:H112),IF(G113="III",$K113-SUM(H$8:H112),IF(G113="IV",$K113-SUM(H$8:H112),IF(G113="V",1-SUM(H$8:H112)," ")))))</f>
        <v xml:space="preserve"> </v>
      </c>
      <c r="I113" s="66" t="str">
        <f t="shared" si="29"/>
        <v/>
      </c>
      <c r="J113" s="61" t="str">
        <f>IF(I113="A",$K113,IF(I113="B",$K113-SUM(J$8:J112),IF(I113="C",$K113-SUM(J$8:J112),IF(I113="D",$K113-SUM(J$8:J112),IF(I113="E",1-SUM(J$8:J112)," ")))))</f>
        <v xml:space="preserve"> </v>
      </c>
      <c r="K113" s="58">
        <f>IF(C$4=0,0,(SUM(D$8:D113)/C$4))</f>
        <v>0</v>
      </c>
      <c r="L113" s="62" t="str">
        <f t="shared" si="25"/>
        <v xml:space="preserve"> </v>
      </c>
      <c r="M113" s="58" t="str">
        <f>IF(U113=2,K113,IF(W113=2,K113-SUM(M$8:M112),IF(X113=2,K113-SUM(M$8:M112),IF(X112=2,1-SUM(M$8:M112)," "))))</f>
        <v xml:space="preserve"> </v>
      </c>
      <c r="N113" s="58" t="str">
        <f t="shared" si="30"/>
        <v xml:space="preserve"> </v>
      </c>
      <c r="P113" s="58" t="str">
        <f>IF(O113="Plus",$K113,IF(O113="Basis",$K113-SUM(P$8:P112),IF(O113="Breedte",$K113-SUM(P$8:P112),IF(O112="Breedte",1-SUM(P$8:P112)," "))))</f>
        <v xml:space="preserve"> </v>
      </c>
      <c r="Q113" s="56" t="str">
        <f t="shared" si="45"/>
        <v/>
      </c>
      <c r="R113" s="196">
        <f t="shared" si="31"/>
        <v>216</v>
      </c>
      <c r="S113" s="1">
        <f t="shared" si="40"/>
        <v>303</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303</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4">
        <f t="shared" si="26"/>
        <v>0</v>
      </c>
      <c r="B114" s="64">
        <f t="shared" si="27"/>
        <v>0</v>
      </c>
      <c r="C114" s="57">
        <f t="shared" si="39"/>
        <v>302</v>
      </c>
      <c r="F114" s="59">
        <f>IF(C114&lt;C$6,0,VLOOKUP(C114,index!$A:$M,5,0))</f>
        <v>215</v>
      </c>
      <c r="G114" s="57" t="str">
        <f t="shared" si="28"/>
        <v/>
      </c>
      <c r="H114" s="58" t="str">
        <f>IF(G114="I",$K114,IF(G114="II",$K114-SUM(H$8:H113),IF(G114="III",$K114-SUM(H$8:H113),IF(G114="IV",$K114-SUM(H$8:H113),IF(G114="V",1-SUM(H$8:H113)," ")))))</f>
        <v xml:space="preserve"> </v>
      </c>
      <c r="I114" s="66" t="str">
        <f t="shared" si="29"/>
        <v/>
      </c>
      <c r="J114" s="61" t="str">
        <f>IF(I114="A",$K114,IF(I114="B",$K114-SUM(J$8:J113),IF(I114="C",$K114-SUM(J$8:J113),IF(I114="D",$K114-SUM(J$8:J113),IF(I114="E",1-SUM(J$8:J113)," ")))))</f>
        <v xml:space="preserve"> </v>
      </c>
      <c r="K114" s="58">
        <f>IF(C$4=0,0,(SUM(D$8:D114)/C$4))</f>
        <v>0</v>
      </c>
      <c r="L114" s="62" t="str">
        <f t="shared" si="25"/>
        <v xml:space="preserve"> </v>
      </c>
      <c r="M114" s="58" t="str">
        <f>IF(U114=2,K114,IF(W114=2,K114-SUM(M$8:M113),IF(X114=2,K114-SUM(M$8:M113),IF(X113=2,1-SUM(M$8:M113)," "))))</f>
        <v xml:space="preserve"> </v>
      </c>
      <c r="N114" s="58" t="str">
        <f t="shared" si="30"/>
        <v xml:space="preserve"> </v>
      </c>
      <c r="P114" s="58" t="str">
        <f>IF(O114="Plus",$K114,IF(O114="Basis",$K114-SUM(P$8:P113),IF(O114="Breedte",$K114-SUM(P$8:P113),IF(O113="Breedte",1-SUM(P$8:P113)," "))))</f>
        <v xml:space="preserve"> </v>
      </c>
      <c r="Q114" s="56" t="str">
        <f t="shared" si="45"/>
        <v/>
      </c>
      <c r="R114" s="196">
        <f t="shared" si="31"/>
        <v>215</v>
      </c>
      <c r="S114" s="1">
        <f t="shared" si="40"/>
        <v>302</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302</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4">
        <f t="shared" si="26"/>
        <v>0</v>
      </c>
      <c r="B115" s="64">
        <f t="shared" si="27"/>
        <v>0</v>
      </c>
      <c r="C115" s="57">
        <f t="shared" si="39"/>
        <v>301</v>
      </c>
      <c r="F115" s="59">
        <f>IF(C115&lt;C$6,0,VLOOKUP(C115,index!$A:$M,5,0))</f>
        <v>215</v>
      </c>
      <c r="G115" s="57" t="str">
        <f t="shared" si="28"/>
        <v/>
      </c>
      <c r="H115" s="58" t="str">
        <f>IF(G115="I",$K115,IF(G115="II",$K115-SUM(H$8:H114),IF(G115="III",$K115-SUM(H$8:H114),IF(G115="IV",$K115-SUM(H$8:H114),IF(G115="V",1-SUM(H$8:H114)," ")))))</f>
        <v xml:space="preserve"> </v>
      </c>
      <c r="I115" s="66" t="str">
        <f t="shared" si="29"/>
        <v/>
      </c>
      <c r="J115" s="61" t="str">
        <f>IF(I115="A",$K115,IF(I115="B",$K115-SUM(J$8:J114),IF(I115="C",$K115-SUM(J$8:J114),IF(I115="D",$K115-SUM(J$8:J114),IF(I115="E",1-SUM(J$8:J114)," ")))))</f>
        <v xml:space="preserve"> </v>
      </c>
      <c r="K115" s="58">
        <f>IF(C$4=0,0,(SUM(D$8:D115)/C$4))</f>
        <v>0</v>
      </c>
      <c r="L115" s="62" t="str">
        <f t="shared" si="25"/>
        <v xml:space="preserve"> </v>
      </c>
      <c r="M115" s="58" t="str">
        <f>IF(U115=2,K115,IF(W115=2,K115-SUM(M$8:M114),IF(X115=2,K115-SUM(M$8:M114),IF(X114=2,1-SUM(M$8:M114)," "))))</f>
        <v xml:space="preserve"> </v>
      </c>
      <c r="N115" s="58" t="str">
        <f t="shared" si="30"/>
        <v xml:space="preserve"> </v>
      </c>
      <c r="P115" s="58" t="str">
        <f>IF(O115="Plus",$K115,IF(O115="Basis",$K115-SUM(P$8:P114),IF(O115="Breedte",$K115-SUM(P$8:P114),IF(O114="Breedte",1-SUM(P$8:P114)," "))))</f>
        <v xml:space="preserve"> </v>
      </c>
      <c r="Q115" s="56" t="str">
        <f t="shared" si="45"/>
        <v/>
      </c>
      <c r="R115" s="196">
        <f t="shared" si="31"/>
        <v>215</v>
      </c>
      <c r="S115" s="1">
        <f t="shared" si="40"/>
        <v>301</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301</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4">
        <f t="shared" si="26"/>
        <v>0</v>
      </c>
      <c r="B116" s="64">
        <f t="shared" si="27"/>
        <v>0</v>
      </c>
      <c r="C116" s="57">
        <f t="shared" si="39"/>
        <v>300</v>
      </c>
      <c r="F116" s="59">
        <f>IF(C116&lt;C$6,0,VLOOKUP(C116,index!$A:$M,5,0))</f>
        <v>214</v>
      </c>
      <c r="G116" s="57" t="str">
        <f t="shared" si="28"/>
        <v/>
      </c>
      <c r="H116" s="58" t="str">
        <f>IF(G116="I",$K116,IF(G116="II",$K116-SUM(H$8:H115),IF(G116="III",$K116-SUM(H$8:H115),IF(G116="IV",$K116-SUM(H$8:H115),IF(G116="V",1-SUM(H$8:H115)," ")))))</f>
        <v xml:space="preserve"> </v>
      </c>
      <c r="I116" s="66" t="str">
        <f t="shared" si="29"/>
        <v/>
      </c>
      <c r="J116" s="61" t="str">
        <f>IF(I116="A",$K116,IF(I116="B",$K116-SUM(J$8:J115),IF(I116="C",$K116-SUM(J$8:J115),IF(I116="D",$K116-SUM(J$8:J115),IF(I116="E",1-SUM(J$8:J115)," ")))))</f>
        <v xml:space="preserve"> </v>
      </c>
      <c r="K116" s="58">
        <f>IF(C$4=0,0,(SUM(D$8:D116)/C$4))</f>
        <v>0</v>
      </c>
      <c r="L116" s="62" t="str">
        <f t="shared" si="25"/>
        <v xml:space="preserve"> </v>
      </c>
      <c r="M116" s="58" t="str">
        <f>IF(U116=2,K116,IF(W116=2,K116-SUM(M$8:M115),IF(X116=2,K116-SUM(M$8:M115),IF(X115=2,1-SUM(M$8:M115)," "))))</f>
        <v xml:space="preserve"> </v>
      </c>
      <c r="N116" s="58" t="str">
        <f t="shared" si="30"/>
        <v xml:space="preserve"> </v>
      </c>
      <c r="P116" s="58" t="str">
        <f>IF(O116="Plus",$K116,IF(O116="Basis",$K116-SUM(P$8:P115),IF(O116="Breedte",$K116-SUM(P$8:P115),IF(O115="Breedte",1-SUM(P$8:P115)," "))))</f>
        <v xml:space="preserve"> </v>
      </c>
      <c r="Q116" s="56" t="str">
        <f t="shared" si="45"/>
        <v/>
      </c>
      <c r="R116" s="196">
        <f t="shared" si="31"/>
        <v>214</v>
      </c>
      <c r="S116" s="1">
        <f t="shared" si="40"/>
        <v>300</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300</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4">
        <f t="shared" si="26"/>
        <v>0</v>
      </c>
      <c r="B117" s="64">
        <f t="shared" si="27"/>
        <v>0</v>
      </c>
      <c r="C117" s="57">
        <f t="shared" si="39"/>
        <v>299</v>
      </c>
      <c r="F117" s="59">
        <f>IF(C117&lt;C$6,0,VLOOKUP(C117,index!$A:$M,5,0))</f>
        <v>214</v>
      </c>
      <c r="G117" s="57" t="str">
        <f t="shared" si="28"/>
        <v/>
      </c>
      <c r="H117" s="58" t="str">
        <f>IF(G117="I",$K117,IF(G117="II",$K117-SUM(H$8:H116),IF(G117="III",$K117-SUM(H$8:H116),IF(G117="IV",$K117-SUM(H$8:H116),IF(G117="V",1-SUM(H$8:H116)," ")))))</f>
        <v xml:space="preserve"> </v>
      </c>
      <c r="I117" s="66" t="str">
        <f t="shared" si="29"/>
        <v/>
      </c>
      <c r="J117" s="61" t="str">
        <f>IF(I117="A",$K117,IF(I117="B",$K117-SUM(J$8:J116),IF(I117="C",$K117-SUM(J$8:J116),IF(I117="D",$K117-SUM(J$8:J116),IF(I117="E",1-SUM(J$8:J116)," ")))))</f>
        <v xml:space="preserve"> </v>
      </c>
      <c r="K117" s="58">
        <f>IF(C$4=0,0,(SUM(D$8:D117)/C$4))</f>
        <v>0</v>
      </c>
      <c r="L117" s="62" t="str">
        <f t="shared" si="25"/>
        <v xml:space="preserve"> </v>
      </c>
      <c r="M117" s="58" t="str">
        <f>IF(U117=2,K117,IF(W117=2,K117-SUM(M$8:M116),IF(X117=2,K117-SUM(M$8:M116),IF(X116=2,1-SUM(M$8:M116)," "))))</f>
        <v xml:space="preserve"> </v>
      </c>
      <c r="N117" s="58" t="str">
        <f t="shared" si="30"/>
        <v xml:space="preserve"> </v>
      </c>
      <c r="P117" s="58" t="str">
        <f>IF(O117="Plus",$K117,IF(O117="Basis",$K117-SUM(P$8:P116),IF(O117="Breedte",$K117-SUM(P$8:P116),IF(O116="Breedte",1-SUM(P$8:P116)," "))))</f>
        <v xml:space="preserve"> </v>
      </c>
      <c r="Q117" s="56" t="str">
        <f t="shared" si="45"/>
        <v/>
      </c>
      <c r="R117" s="196">
        <f t="shared" si="31"/>
        <v>214</v>
      </c>
      <c r="S117" s="1">
        <f t="shared" si="40"/>
        <v>299</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299</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4">
        <f t="shared" si="26"/>
        <v>0</v>
      </c>
      <c r="B118" s="64">
        <f t="shared" si="27"/>
        <v>0</v>
      </c>
      <c r="C118" s="57">
        <f t="shared" si="39"/>
        <v>298</v>
      </c>
      <c r="F118" s="59">
        <f>IF(C118&lt;C$6,0,VLOOKUP(C118,index!$A:$M,5,0))</f>
        <v>214</v>
      </c>
      <c r="G118" s="57" t="str">
        <f t="shared" si="28"/>
        <v/>
      </c>
      <c r="H118" s="58" t="str">
        <f>IF(G118="I",$K118,IF(G118="II",$K118-SUM(H$8:H117),IF(G118="III",$K118-SUM(H$8:H117),IF(G118="IV",$K118-SUM(H$8:H117),IF(G118="V",1-SUM(H$8:H117)," ")))))</f>
        <v xml:space="preserve"> </v>
      </c>
      <c r="I118" s="66" t="str">
        <f t="shared" si="29"/>
        <v/>
      </c>
      <c r="J118" s="61" t="str">
        <f>IF(I118="A",$K118,IF(I118="B",$K118-SUM(J$8:J117),IF(I118="C",$K118-SUM(J$8:J117),IF(I118="D",$K118-SUM(J$8:J117),IF(I118="E",1-SUM(J$8:J117)," ")))))</f>
        <v xml:space="preserve"> </v>
      </c>
      <c r="K118" s="58">
        <f>IF(C$4=0,0,(SUM(D$8:D118)/C$4))</f>
        <v>0</v>
      </c>
      <c r="L118" s="62" t="str">
        <f t="shared" si="25"/>
        <v xml:space="preserve"> </v>
      </c>
      <c r="M118" s="58" t="str">
        <f>IF(U118=2,K118,IF(W118=2,K118-SUM(M$8:M117),IF(X118=2,K118-SUM(M$8:M117),IF(X117=2,1-SUM(M$8:M117)," "))))</f>
        <v xml:space="preserve"> </v>
      </c>
      <c r="N118" s="58" t="str">
        <f t="shared" si="30"/>
        <v xml:space="preserve"> </v>
      </c>
      <c r="P118" s="58" t="str">
        <f>IF(O118="Plus",$K118,IF(O118="Basis",$K118-SUM(P$8:P117),IF(O118="Breedte",$K118-SUM(P$8:P117),IF(O117="Breedte",1-SUM(P$8:P117)," "))))</f>
        <v xml:space="preserve"> </v>
      </c>
      <c r="Q118" s="56" t="str">
        <f t="shared" si="45"/>
        <v/>
      </c>
      <c r="R118" s="196">
        <f t="shared" si="31"/>
        <v>214</v>
      </c>
      <c r="S118" s="1">
        <f t="shared" si="40"/>
        <v>298</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298</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4">
        <f t="shared" si="26"/>
        <v>0</v>
      </c>
      <c r="B119" s="64">
        <f t="shared" si="27"/>
        <v>0</v>
      </c>
      <c r="C119" s="57">
        <f t="shared" si="39"/>
        <v>297</v>
      </c>
      <c r="F119" s="59">
        <f>IF(C119&lt;C$6,0,VLOOKUP(C119,index!$A:$M,5,0))</f>
        <v>213</v>
      </c>
      <c r="G119" s="57" t="str">
        <f t="shared" si="28"/>
        <v/>
      </c>
      <c r="H119" s="58" t="str">
        <f>IF(G119="I",$K119,IF(G119="II",$K119-SUM(H$8:H118),IF(G119="III",$K119-SUM(H$8:H118),IF(G119="IV",$K119-SUM(H$8:H118),IF(G119="V",1-SUM(H$8:H118)," ")))))</f>
        <v xml:space="preserve"> </v>
      </c>
      <c r="I119" s="66" t="str">
        <f t="shared" si="29"/>
        <v/>
      </c>
      <c r="J119" s="61" t="str">
        <f>IF(I119="A",$K119,IF(I119="B",$K119-SUM(J$8:J118),IF(I119="C",$K119-SUM(J$8:J118),IF(I119="D",$K119-SUM(J$8:J118),IF(I119="E",1-SUM(J$8:J118)," ")))))</f>
        <v xml:space="preserve"> </v>
      </c>
      <c r="K119" s="58">
        <f>IF(C$4=0,0,(SUM(D$8:D119)/C$4))</f>
        <v>0</v>
      </c>
      <c r="L119" s="62" t="str">
        <f t="shared" si="25"/>
        <v xml:space="preserve"> </v>
      </c>
      <c r="M119" s="58" t="str">
        <f>IF(U119=2,K119,IF(W119=2,K119-SUM(M$8:M118),IF(X119=2,K119-SUM(M$8:M118),IF(X118=2,1-SUM(M$8:M118)," "))))</f>
        <v xml:space="preserve"> </v>
      </c>
      <c r="N119" s="58" t="str">
        <f t="shared" si="30"/>
        <v xml:space="preserve"> </v>
      </c>
      <c r="P119" s="58" t="str">
        <f>IF(O119="Plus",$K119,IF(O119="Basis",$K119-SUM(P$8:P118),IF(O119="Breedte",$K119-SUM(P$8:P118),IF(O118="Breedte",1-SUM(P$8:P118)," "))))</f>
        <v xml:space="preserve"> </v>
      </c>
      <c r="Q119" s="56" t="str">
        <f t="shared" si="45"/>
        <v/>
      </c>
      <c r="R119" s="196">
        <f t="shared" si="31"/>
        <v>213</v>
      </c>
      <c r="S119" s="1">
        <f t="shared" si="40"/>
        <v>297</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297</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4">
        <f t="shared" si="26"/>
        <v>0</v>
      </c>
      <c r="B120" s="64">
        <f t="shared" si="27"/>
        <v>0</v>
      </c>
      <c r="C120" s="57">
        <f t="shared" si="39"/>
        <v>296</v>
      </c>
      <c r="F120" s="59">
        <f>IF(C120&lt;C$6,0,VLOOKUP(C120,index!$A:$M,5,0))</f>
        <v>213</v>
      </c>
      <c r="G120" s="57" t="str">
        <f t="shared" si="28"/>
        <v/>
      </c>
      <c r="H120" s="58" t="str">
        <f>IF(G120="I",$K120,IF(G120="II",$K120-SUM(H$8:H119),IF(G120="III",$K120-SUM(H$8:H119),IF(G120="IV",$K120-SUM(H$8:H119),IF(G120="V",1-SUM(H$8:H119)," ")))))</f>
        <v xml:space="preserve"> </v>
      </c>
      <c r="I120" s="66" t="str">
        <f t="shared" si="29"/>
        <v/>
      </c>
      <c r="J120" s="61" t="str">
        <f>IF(I120="A",$K120,IF(I120="B",$K120-SUM(J$8:J119),IF(I120="C",$K120-SUM(J$8:J119),IF(I120="D",$K120-SUM(J$8:J119),IF(I120="E",1-SUM(J$8:J119)," ")))))</f>
        <v xml:space="preserve"> </v>
      </c>
      <c r="K120" s="58">
        <f>IF(C$4=0,0,(SUM(D$8:D120)/C$4))</f>
        <v>0</v>
      </c>
      <c r="L120" s="62" t="str">
        <f t="shared" si="25"/>
        <v xml:space="preserve"> </v>
      </c>
      <c r="M120" s="58" t="str">
        <f>IF(U120=2,K120,IF(W120=2,K120-SUM(M$8:M119),IF(X120=2,K120-SUM(M$8:M119),IF(X119=2,1-SUM(M$8:M119)," "))))</f>
        <v xml:space="preserve"> </v>
      </c>
      <c r="N120" s="58" t="str">
        <f t="shared" si="30"/>
        <v xml:space="preserve"> </v>
      </c>
      <c r="P120" s="58" t="str">
        <f>IF(O120="Plus",$K120,IF(O120="Basis",$K120-SUM(P$8:P119),IF(O120="Breedte",$K120-SUM(P$8:P119),IF(O119="Breedte",1-SUM(P$8:P119)," "))))</f>
        <v xml:space="preserve"> </v>
      </c>
      <c r="Q120" s="56" t="str">
        <f t="shared" si="45"/>
        <v/>
      </c>
      <c r="R120" s="196">
        <f t="shared" si="31"/>
        <v>213</v>
      </c>
      <c r="S120" s="1">
        <f t="shared" si="40"/>
        <v>296</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296</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4">
        <f t="shared" si="26"/>
        <v>0</v>
      </c>
      <c r="B121" s="64">
        <f t="shared" si="27"/>
        <v>20</v>
      </c>
      <c r="C121" s="57">
        <f t="shared" si="39"/>
        <v>295</v>
      </c>
      <c r="F121" s="59">
        <f>IF(C121&lt;C$6,0,VLOOKUP(C121,index!$A:$M,5,0))</f>
        <v>213</v>
      </c>
      <c r="G121" s="57" t="str">
        <f t="shared" si="28"/>
        <v>I</v>
      </c>
      <c r="H121" s="58">
        <f>IF(G121="I",$K121,IF(G121="II",$K121-SUM(H$8:H120),IF(G121="III",$K121-SUM(H$8:H120),IF(G121="IV",$K121-SUM(H$8:H120),IF(G121="V",1-SUM(H$8:H120)," ")))))</f>
        <v>0</v>
      </c>
      <c r="I121" s="66" t="str">
        <f t="shared" si="29"/>
        <v/>
      </c>
      <c r="J121" s="61" t="str">
        <f>IF(I121="A",$K121,IF(I121="B",$K121-SUM(J$8:J120),IF(I121="C",$K121-SUM(J$8:J120),IF(I121="D",$K121-SUM(J$8:J120),IF(I121="E",1-SUM(J$8:J120)," ")))))</f>
        <v xml:space="preserve"> </v>
      </c>
      <c r="K121" s="58">
        <f>IF(C$4=0,0,(SUM(D$8:D121)/C$4))</f>
        <v>0</v>
      </c>
      <c r="L121" s="62" t="str">
        <f t="shared" si="25"/>
        <v xml:space="preserve"> </v>
      </c>
      <c r="M121" s="58" t="str">
        <f>IF(U121=2,K121,IF(W121=2,K121-SUM(M$8:M120),IF(X121=2,K121-SUM(M$8:M120),IF(X120=2,1-SUM(M$8:M120)," "))))</f>
        <v xml:space="preserve"> </v>
      </c>
      <c r="N121" s="58" t="str">
        <f t="shared" si="30"/>
        <v xml:space="preserve"> </v>
      </c>
      <c r="P121" s="58" t="str">
        <f>IF(O121="Plus",$K121,IF(O121="Basis",$K121-SUM(P$8:P120),IF(O121="Breedte",$K121-SUM(P$8:P120),IF(O120="Breedte",1-SUM(P$8:P120)," "))))</f>
        <v xml:space="preserve"> </v>
      </c>
      <c r="Q121" s="56" t="str">
        <f t="shared" si="45"/>
        <v/>
      </c>
      <c r="R121" s="196">
        <f t="shared" si="31"/>
        <v>213</v>
      </c>
      <c r="S121" s="1">
        <f t="shared" si="40"/>
        <v>295</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295</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4">
        <f t="shared" si="26"/>
        <v>0</v>
      </c>
      <c r="B122" s="64">
        <f t="shared" si="27"/>
        <v>0</v>
      </c>
      <c r="C122" s="57">
        <f t="shared" si="39"/>
        <v>294</v>
      </c>
      <c r="F122" s="59">
        <f>IF(C122&lt;C$6,0,VLOOKUP(C122,index!$A:$M,5,0))</f>
        <v>212</v>
      </c>
      <c r="G122" s="57" t="str">
        <f t="shared" si="28"/>
        <v/>
      </c>
      <c r="H122" s="58" t="str">
        <f>IF(G122="I",$K122,IF(G122="II",$K122-SUM(H$8:H121),IF(G122="III",$K122-SUM(H$8:H121),IF(G122="IV",$K122-SUM(H$8:H121),IF(G122="V",1-SUM(H$8:H121)," ")))))</f>
        <v xml:space="preserve"> </v>
      </c>
      <c r="I122" s="66" t="str">
        <f t="shared" si="29"/>
        <v/>
      </c>
      <c r="J122" s="61" t="str">
        <f>IF(I122="A",$K122,IF(I122="B",$K122-SUM(J$8:J121),IF(I122="C",$K122-SUM(J$8:J121),IF(I122="D",$K122-SUM(J$8:J121),IF(I122="E",1-SUM(J$8:J121)," ")))))</f>
        <v xml:space="preserve"> </v>
      </c>
      <c r="K122" s="58">
        <f>IF(C$4=0,0,(SUM(D$8:D122)/C$4))</f>
        <v>0</v>
      </c>
      <c r="L122" s="62" t="str">
        <f t="shared" si="25"/>
        <v xml:space="preserve"> </v>
      </c>
      <c r="M122" s="58" t="str">
        <f>IF(U122=2,K122,IF(W122=2,K122-SUM(M$8:M121),IF(X122=2,K122-SUM(M$8:M121),IF(X121=2,1-SUM(M$8:M121)," "))))</f>
        <v xml:space="preserve"> </v>
      </c>
      <c r="N122" s="58" t="str">
        <f t="shared" si="30"/>
        <v xml:space="preserve"> </v>
      </c>
      <c r="P122" s="58" t="str">
        <f>IF(O122="Plus",$K122,IF(O122="Basis",$K122-SUM(P$8:P121),IF(O122="Breedte",$K122-SUM(P$8:P121),IF(O121="Breedte",1-SUM(P$8:P121)," "))))</f>
        <v xml:space="preserve"> </v>
      </c>
      <c r="Q122" s="56" t="str">
        <f t="shared" si="45"/>
        <v/>
      </c>
      <c r="R122" s="196">
        <f t="shared" si="31"/>
        <v>212</v>
      </c>
      <c r="S122" s="1">
        <f t="shared" si="40"/>
        <v>294</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294</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4">
        <f t="shared" si="26"/>
        <v>0</v>
      </c>
      <c r="B123" s="64">
        <f t="shared" si="27"/>
        <v>0</v>
      </c>
      <c r="C123" s="57">
        <f t="shared" si="39"/>
        <v>293</v>
      </c>
      <c r="F123" s="59">
        <f>IF(C123&lt;C$6,0,VLOOKUP(C123,index!$A:$M,5,0))</f>
        <v>212</v>
      </c>
      <c r="G123" s="57" t="str">
        <f t="shared" si="28"/>
        <v/>
      </c>
      <c r="H123" s="58" t="str">
        <f>IF(G123="I",$K123,IF(G123="II",$K123-SUM(H$8:H122),IF(G123="III",$K123-SUM(H$8:H122),IF(G123="IV",$K123-SUM(H$8:H122),IF(G123="V",1-SUM(H$8:H122)," ")))))</f>
        <v xml:space="preserve"> </v>
      </c>
      <c r="I123" s="66" t="str">
        <f t="shared" si="29"/>
        <v/>
      </c>
      <c r="J123" s="61" t="str">
        <f>IF(I123="A",$K123,IF(I123="B",$K123-SUM(J$8:J122),IF(I123="C",$K123-SUM(J$8:J122),IF(I123="D",$K123-SUM(J$8:J122),IF(I123="E",1-SUM(J$8:J122)," ")))))</f>
        <v xml:space="preserve"> </v>
      </c>
      <c r="K123" s="58">
        <f>IF(C$4=0,0,(SUM(D$8:D123)/C$4))</f>
        <v>0</v>
      </c>
      <c r="L123" s="62" t="str">
        <f t="shared" si="25"/>
        <v xml:space="preserve"> </v>
      </c>
      <c r="M123" s="58" t="str">
        <f>IF(U123=2,K123,IF(W123=2,K123-SUM(M$8:M122),IF(X123=2,K123-SUM(M$8:M122),IF(X122=2,1-SUM(M$8:M122)," "))))</f>
        <v xml:space="preserve"> </v>
      </c>
      <c r="N123" s="58" t="str">
        <f t="shared" si="30"/>
        <v xml:space="preserve"> </v>
      </c>
      <c r="P123" s="58" t="str">
        <f>IF(O123="Plus",$K123,IF(O123="Basis",$K123-SUM(P$8:P122),IF(O123="Breedte",$K123-SUM(P$8:P122),IF(O122="Breedte",1-SUM(P$8:P122)," "))))</f>
        <v xml:space="preserve"> </v>
      </c>
      <c r="Q123" s="56" t="str">
        <f t="shared" si="45"/>
        <v/>
      </c>
      <c r="R123" s="196">
        <f t="shared" si="31"/>
        <v>212</v>
      </c>
      <c r="S123" s="1">
        <f t="shared" si="40"/>
        <v>293</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293</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4">
        <f t="shared" si="26"/>
        <v>0</v>
      </c>
      <c r="B124" s="64">
        <f t="shared" si="27"/>
        <v>0</v>
      </c>
      <c r="C124" s="57">
        <f t="shared" si="39"/>
        <v>292</v>
      </c>
      <c r="F124" s="59">
        <f>IF(C124&lt;C$6,0,VLOOKUP(C124,index!$A:$M,5,0))</f>
        <v>211</v>
      </c>
      <c r="G124" s="57" t="str">
        <f t="shared" si="28"/>
        <v/>
      </c>
      <c r="H124" s="58" t="str">
        <f>IF(G124="I",$K124,IF(G124="II",$K124-SUM(H$8:H123),IF(G124="III",$K124-SUM(H$8:H123),IF(G124="IV",$K124-SUM(H$8:H123),IF(G124="V",1-SUM(H$8:H123)," ")))))</f>
        <v xml:space="preserve"> </v>
      </c>
      <c r="I124" s="66" t="str">
        <f t="shared" si="29"/>
        <v/>
      </c>
      <c r="J124" s="61" t="str">
        <f>IF(I124="A",$K124,IF(I124="B",$K124-SUM(J$8:J123),IF(I124="C",$K124-SUM(J$8:J123),IF(I124="D",$K124-SUM(J$8:J123),IF(I124="E",1-SUM(J$8:J123)," ")))))</f>
        <v xml:space="preserve"> </v>
      </c>
      <c r="K124" s="58">
        <f>IF(C$4=0,0,(SUM(D$8:D124)/C$4))</f>
        <v>0</v>
      </c>
      <c r="L124" s="62" t="str">
        <f t="shared" si="25"/>
        <v xml:space="preserve"> </v>
      </c>
      <c r="M124" s="58" t="str">
        <f>IF(U124=2,K124,IF(W124=2,K124-SUM(M$8:M123),IF(X124=2,K124-SUM(M$8:M123),IF(X123=2,1-SUM(M$8:M123)," "))))</f>
        <v xml:space="preserve"> </v>
      </c>
      <c r="N124" s="58" t="str">
        <f t="shared" si="30"/>
        <v xml:space="preserve"> </v>
      </c>
      <c r="P124" s="58" t="str">
        <f>IF(O124="Plus",$K124,IF(O124="Basis",$K124-SUM(P$8:P123),IF(O124="Breedte",$K124-SUM(P$8:P123),IF(O123="Breedte",1-SUM(P$8:P123)," "))))</f>
        <v xml:space="preserve"> </v>
      </c>
      <c r="Q124" s="56" t="str">
        <f t="shared" si="45"/>
        <v/>
      </c>
      <c r="R124" s="196">
        <f t="shared" si="31"/>
        <v>211</v>
      </c>
      <c r="S124" s="1">
        <f t="shared" si="40"/>
        <v>292</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292</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4">
        <f t="shared" si="26"/>
        <v>0</v>
      </c>
      <c r="B125" s="64">
        <f t="shared" si="27"/>
        <v>0</v>
      </c>
      <c r="C125" s="57">
        <f t="shared" si="39"/>
        <v>291</v>
      </c>
      <c r="F125" s="59">
        <f>IF(C125&lt;C$6,0,VLOOKUP(C125,index!$A:$M,5,0))</f>
        <v>211</v>
      </c>
      <c r="G125" s="57" t="str">
        <f t="shared" si="28"/>
        <v/>
      </c>
      <c r="H125" s="58" t="str">
        <f>IF(G125="I",$K125,IF(G125="II",$K125-SUM(H$8:H124),IF(G125="III",$K125-SUM(H$8:H124),IF(G125="IV",$K125-SUM(H$8:H124),IF(G125="V",1-SUM(H$8:H124)," ")))))</f>
        <v xml:space="preserve"> </v>
      </c>
      <c r="I125" s="66" t="str">
        <f t="shared" si="29"/>
        <v/>
      </c>
      <c r="J125" s="61" t="str">
        <f>IF(I125="A",$K125,IF(I125="B",$K125-SUM(J$8:J124),IF(I125="C",$K125-SUM(J$8:J124),IF(I125="D",$K125-SUM(J$8:J124),IF(I125="E",1-SUM(J$8:J124)," ")))))</f>
        <v xml:space="preserve"> </v>
      </c>
      <c r="K125" s="58">
        <f>IF(C$4=0,0,(SUM(D$8:D125)/C$4))</f>
        <v>0</v>
      </c>
      <c r="L125" s="62" t="str">
        <f t="shared" si="25"/>
        <v xml:space="preserve"> </v>
      </c>
      <c r="M125" s="58" t="str">
        <f>IF(U125=2,K125,IF(W125=2,K125-SUM(M$8:M124),IF(X125=2,K125-SUM(M$8:M124),IF(X124=2,1-SUM(M$8:M124)," "))))</f>
        <v xml:space="preserve"> </v>
      </c>
      <c r="N125" s="58" t="str">
        <f t="shared" si="30"/>
        <v xml:space="preserve"> </v>
      </c>
      <c r="P125" s="58" t="str">
        <f>IF(O125="Plus",$K125,IF(O125="Basis",$K125-SUM(P$8:P124),IF(O125="Breedte",$K125-SUM(P$8:P124),IF(O124="Breedte",1-SUM(P$8:P124)," "))))</f>
        <v xml:space="preserve"> </v>
      </c>
      <c r="Q125" s="56" t="str">
        <f t="shared" si="45"/>
        <v/>
      </c>
      <c r="R125" s="196">
        <f t="shared" si="31"/>
        <v>211</v>
      </c>
      <c r="S125" s="1">
        <f t="shared" si="40"/>
        <v>291</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291</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4">
        <f t="shared" si="26"/>
        <v>0</v>
      </c>
      <c r="B126" s="64">
        <f t="shared" si="27"/>
        <v>0</v>
      </c>
      <c r="C126" s="57">
        <f t="shared" si="39"/>
        <v>290</v>
      </c>
      <c r="F126" s="59">
        <f>IF(C126&lt;C$6,0,VLOOKUP(C126,index!$A:$M,5,0))</f>
        <v>211</v>
      </c>
      <c r="G126" s="57" t="str">
        <f t="shared" si="28"/>
        <v/>
      </c>
      <c r="H126" s="58" t="str">
        <f>IF(G126="I",$K126,IF(G126="II",$K126-SUM(H$8:H125),IF(G126="III",$K126-SUM(H$8:H125),IF(G126="IV",$K126-SUM(H$8:H125),IF(G126="V",1-SUM(H$8:H125)," ")))))</f>
        <v xml:space="preserve"> </v>
      </c>
      <c r="I126" s="66" t="str">
        <f t="shared" si="29"/>
        <v/>
      </c>
      <c r="J126" s="61" t="str">
        <f>IF(I126="A",$K126,IF(I126="B",$K126-SUM(J$8:J125),IF(I126="C",$K126-SUM(J$8:J125),IF(I126="D",$K126-SUM(J$8:J125),IF(I126="E",1-SUM(J$8:J125)," ")))))</f>
        <v xml:space="preserve"> </v>
      </c>
      <c r="K126" s="58">
        <f>IF(C$4=0,0,(SUM(D$8:D126)/C$4))</f>
        <v>0</v>
      </c>
      <c r="L126" s="62" t="str">
        <f t="shared" si="25"/>
        <v xml:space="preserve"> </v>
      </c>
      <c r="M126" s="58" t="str">
        <f>IF(U126=2,K126,IF(W126=2,K126-SUM(M$8:M125),IF(X126=2,K126-SUM(M$8:M125),IF(X125=2,1-SUM(M$8:M125)," "))))</f>
        <v xml:space="preserve"> </v>
      </c>
      <c r="N126" s="58" t="str">
        <f t="shared" si="30"/>
        <v xml:space="preserve"> </v>
      </c>
      <c r="P126" s="58" t="str">
        <f>IF(O126="Plus",$K126,IF(O126="Basis",$K126-SUM(P$8:P125),IF(O126="Breedte",$K126-SUM(P$8:P125),IF(O125="Breedte",1-SUM(P$8:P125)," "))))</f>
        <v xml:space="preserve"> </v>
      </c>
      <c r="Q126" s="56" t="str">
        <f t="shared" si="45"/>
        <v/>
      </c>
      <c r="R126" s="196">
        <f t="shared" si="31"/>
        <v>211</v>
      </c>
      <c r="S126" s="1">
        <f t="shared" si="40"/>
        <v>290</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290</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4">
        <f t="shared" si="26"/>
        <v>0</v>
      </c>
      <c r="B127" s="64">
        <f t="shared" si="27"/>
        <v>0</v>
      </c>
      <c r="C127" s="57">
        <f t="shared" si="39"/>
        <v>289</v>
      </c>
      <c r="F127" s="59">
        <f>IF(C127&lt;C$6,0,VLOOKUP(C127,index!$A:$M,5,0))</f>
        <v>210</v>
      </c>
      <c r="G127" s="57" t="str">
        <f t="shared" si="28"/>
        <v/>
      </c>
      <c r="H127" s="58" t="str">
        <f>IF(G127="I",$K127,IF(G127="II",$K127-SUM(H$8:H126),IF(G127="III",$K127-SUM(H$8:H126),IF(G127="IV",$K127-SUM(H$8:H126),IF(G127="V",1-SUM(H$8:H126)," ")))))</f>
        <v xml:space="preserve"> </v>
      </c>
      <c r="I127" s="66" t="str">
        <f t="shared" si="29"/>
        <v/>
      </c>
      <c r="J127" s="61" t="str">
        <f>IF(I127="A",$K127,IF(I127="B",$K127-SUM(J$8:J126),IF(I127="C",$K127-SUM(J$8:J126),IF(I127="D",$K127-SUM(J$8:J126),IF(I127="E",1-SUM(J$8:J126)," ")))))</f>
        <v xml:space="preserve"> </v>
      </c>
      <c r="K127" s="58">
        <f>IF(C$4=0,0,(SUM(D$8:D127)/C$4))</f>
        <v>0</v>
      </c>
      <c r="L127" s="62" t="str">
        <f t="shared" si="25"/>
        <v xml:space="preserve"> </v>
      </c>
      <c r="M127" s="58" t="str">
        <f>IF(U127=2,K127,IF(W127=2,K127-SUM(M$8:M126),IF(X127=2,K127-SUM(M$8:M126),IF(X126=2,1-SUM(M$8:M126)," "))))</f>
        <v xml:space="preserve"> </v>
      </c>
      <c r="N127" s="58" t="str">
        <f t="shared" si="30"/>
        <v xml:space="preserve"> </v>
      </c>
      <c r="P127" s="58" t="str">
        <f>IF(O127="Plus",$K127,IF(O127="Basis",$K127-SUM(P$8:P126),IF(O127="Breedte",$K127-SUM(P$8:P126),IF(O126="Breedte",1-SUM(P$8:P126)," "))))</f>
        <v xml:space="preserve"> </v>
      </c>
      <c r="Q127" s="56" t="str">
        <f t="shared" si="45"/>
        <v/>
      </c>
      <c r="R127" s="196">
        <f t="shared" si="31"/>
        <v>210</v>
      </c>
      <c r="S127" s="1">
        <f t="shared" si="40"/>
        <v>289</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289</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4">
        <f t="shared" si="26"/>
        <v>25</v>
      </c>
      <c r="B128" s="64">
        <f t="shared" si="27"/>
        <v>0</v>
      </c>
      <c r="C128" s="57">
        <f t="shared" si="39"/>
        <v>288</v>
      </c>
      <c r="F128" s="59">
        <f>IF(C128&lt;C$6,0,VLOOKUP(C128,index!$A:$M,5,0))</f>
        <v>210</v>
      </c>
      <c r="G128" s="57" t="str">
        <f t="shared" si="28"/>
        <v/>
      </c>
      <c r="H128" s="58" t="str">
        <f>IF(G128="I",$K128,IF(G128="II",$K128-SUM(H$8:H127),IF(G128="III",$K128-SUM(H$8:H127),IF(G128="IV",$K128-SUM(H$8:H127),IF(G128="V",1-SUM(H$8:H127)," ")))))</f>
        <v xml:space="preserve"> </v>
      </c>
      <c r="I128" s="66" t="str">
        <f t="shared" si="29"/>
        <v>A</v>
      </c>
      <c r="J128" s="61">
        <f>IF(I128="A",$K128,IF(I128="B",$K128-SUM(J$8:J127),IF(I128="C",$K128-SUM(J$8:J127),IF(I128="D",$K128-SUM(J$8:J127),IF(I128="E",1-SUM(J$8:J127)," ")))))</f>
        <v>0</v>
      </c>
      <c r="K128" s="58">
        <f>IF(C$4=0,0,(SUM(D$8:D128)/C$4))</f>
        <v>0</v>
      </c>
      <c r="L128" s="62" t="str">
        <f t="shared" si="25"/>
        <v xml:space="preserve"> </v>
      </c>
      <c r="M128" s="58" t="str">
        <f>IF(U128=2,K128,IF(W128=2,K128-SUM(M$8:M127),IF(X128=2,K128-SUM(M$8:M127),IF(X127=2,1-SUM(M$8:M127)," "))))</f>
        <v xml:space="preserve"> </v>
      </c>
      <c r="N128" s="58" t="str">
        <f t="shared" si="30"/>
        <v xml:space="preserve"> </v>
      </c>
      <c r="P128" s="58" t="str">
        <f>IF(O128="Plus",$K128,IF(O128="Basis",$K128-SUM(P$8:P127),IF(O128="Breedte",$K128-SUM(P$8:P127),IF(O127="Breedte",1-SUM(P$8:P127)," "))))</f>
        <v xml:space="preserve"> </v>
      </c>
      <c r="Q128" s="56" t="str">
        <f t="shared" si="45"/>
        <v/>
      </c>
      <c r="R128" s="196">
        <f t="shared" si="31"/>
        <v>210</v>
      </c>
      <c r="S128" s="1">
        <f t="shared" si="40"/>
        <v>288</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288</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4">
        <f t="shared" si="26"/>
        <v>0</v>
      </c>
      <c r="B129" s="64">
        <f t="shared" si="27"/>
        <v>0</v>
      </c>
      <c r="C129" s="57">
        <f t="shared" si="39"/>
        <v>287</v>
      </c>
      <c r="F129" s="59">
        <f>IF(C129&lt;C$6,0,VLOOKUP(C129,index!$A:$M,5,0))</f>
        <v>209</v>
      </c>
      <c r="G129" s="57" t="str">
        <f t="shared" si="28"/>
        <v/>
      </c>
      <c r="H129" s="58" t="str">
        <f>IF(G129="I",$K129,IF(G129="II",$K129-SUM(H$8:H128),IF(G129="III",$K129-SUM(H$8:H128),IF(G129="IV",$K129-SUM(H$8:H128),IF(G129="V",1-SUM(H$8:H128)," ")))))</f>
        <v xml:space="preserve"> </v>
      </c>
      <c r="I129" s="66" t="str">
        <f t="shared" si="29"/>
        <v/>
      </c>
      <c r="J129" s="61" t="str">
        <f>IF(I129="A",$K129,IF(I129="B",$K129-SUM(J$8:J128),IF(I129="C",$K129-SUM(J$8:J128),IF(I129="D",$K129-SUM(J$8:J128),IF(I129="E",1-SUM(J$8:J128)," ")))))</f>
        <v xml:space="preserve"> </v>
      </c>
      <c r="K129" s="58">
        <f>IF(C$4=0,0,(SUM(D$8:D129)/C$4))</f>
        <v>0</v>
      </c>
      <c r="L129" s="62" t="str">
        <f t="shared" si="25"/>
        <v xml:space="preserve"> </v>
      </c>
      <c r="M129" s="58" t="str">
        <f>IF(U129=2,K129,IF(W129=2,K129-SUM(M$8:M128),IF(X129=2,K129-SUM(M$8:M128),IF(X128=2,1-SUM(M$8:M128)," "))))</f>
        <v xml:space="preserve"> </v>
      </c>
      <c r="N129" s="58" t="str">
        <f t="shared" si="30"/>
        <v xml:space="preserve"> </v>
      </c>
      <c r="P129" s="58" t="str">
        <f>IF(O129="Plus",$K129,IF(O129="Basis",$K129-SUM(P$8:P128),IF(O129="Breedte",$K129-SUM(P$8:P128),IF(O128="Breedte",1-SUM(P$8:P128)," "))))</f>
        <v xml:space="preserve"> </v>
      </c>
      <c r="Q129" s="56" t="str">
        <f t="shared" si="45"/>
        <v/>
      </c>
      <c r="R129" s="196">
        <f t="shared" si="31"/>
        <v>209</v>
      </c>
      <c r="S129" s="1">
        <f t="shared" si="40"/>
        <v>287</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287</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4">
        <f t="shared" si="26"/>
        <v>0</v>
      </c>
      <c r="B130" s="64">
        <f t="shared" si="27"/>
        <v>0</v>
      </c>
      <c r="C130" s="57">
        <f t="shared" si="39"/>
        <v>286</v>
      </c>
      <c r="F130" s="59">
        <f>IF(C130&lt;C$6,0,VLOOKUP(C130,index!$A:$M,5,0))</f>
        <v>209</v>
      </c>
      <c r="G130" s="57" t="str">
        <f t="shared" si="28"/>
        <v/>
      </c>
      <c r="H130" s="58" t="str">
        <f>IF(G130="I",$K130,IF(G130="II",$K130-SUM(H$8:H129),IF(G130="III",$K130-SUM(H$8:H129),IF(G130="IV",$K130-SUM(H$8:H129),IF(G130="V",1-SUM(H$8:H129)," ")))))</f>
        <v xml:space="preserve"> </v>
      </c>
      <c r="I130" s="66" t="str">
        <f t="shared" si="29"/>
        <v/>
      </c>
      <c r="J130" s="61" t="str">
        <f>IF(I130="A",$K130,IF(I130="B",$K130-SUM(J$8:J129),IF(I130="C",$K130-SUM(J$8:J129),IF(I130="D",$K130-SUM(J$8:J129),IF(I130="E",1-SUM(J$8:J129)," ")))))</f>
        <v xml:space="preserve"> </v>
      </c>
      <c r="K130" s="58">
        <f>IF(C$4=0,0,(SUM(D$8:D130)/C$4))</f>
        <v>0</v>
      </c>
      <c r="L130" s="62" t="str">
        <f t="shared" si="25"/>
        <v xml:space="preserve"> </v>
      </c>
      <c r="M130" s="58" t="str">
        <f>IF(U130=2,K130,IF(W130=2,K130-SUM(M$8:M129),IF(X130=2,K130-SUM(M$8:M129),IF(X129=2,1-SUM(M$8:M129)," "))))</f>
        <v xml:space="preserve"> </v>
      </c>
      <c r="N130" s="58" t="str">
        <f t="shared" si="30"/>
        <v xml:space="preserve"> </v>
      </c>
      <c r="P130" s="58" t="str">
        <f>IF(O130="Plus",$K130,IF(O130="Basis",$K130-SUM(P$8:P129),IF(O130="Breedte",$K130-SUM(P$8:P129),IF(O129="Breedte",1-SUM(P$8:P129)," "))))</f>
        <v xml:space="preserve"> </v>
      </c>
      <c r="Q130" s="56" t="str">
        <f t="shared" si="45"/>
        <v/>
      </c>
      <c r="R130" s="196">
        <f t="shared" si="31"/>
        <v>209</v>
      </c>
      <c r="S130" s="1">
        <f t="shared" si="40"/>
        <v>286</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286</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4">
        <f t="shared" si="26"/>
        <v>0</v>
      </c>
      <c r="B131" s="64">
        <f t="shared" si="27"/>
        <v>0</v>
      </c>
      <c r="C131" s="57">
        <f t="shared" si="39"/>
        <v>285</v>
      </c>
      <c r="F131" s="59">
        <f>IF(C131&lt;C$6,0,VLOOKUP(C131,index!$A:$M,5,0))</f>
        <v>209</v>
      </c>
      <c r="G131" s="57" t="str">
        <f t="shared" si="28"/>
        <v/>
      </c>
      <c r="H131" s="58" t="str">
        <f>IF(G131="I",$K131,IF(G131="II",$K131-SUM(H$8:H130),IF(G131="III",$K131-SUM(H$8:H130),IF(G131="IV",$K131-SUM(H$8:H130),IF(G131="V",1-SUM(H$8:H130)," ")))))</f>
        <v xml:space="preserve"> </v>
      </c>
      <c r="I131" s="66" t="str">
        <f t="shared" si="29"/>
        <v/>
      </c>
      <c r="J131" s="61" t="str">
        <f>IF(I131="A",$K131,IF(I131="B",$K131-SUM(J$8:J130),IF(I131="C",$K131-SUM(J$8:J130),IF(I131="D",$K131-SUM(J$8:J130),IF(I131="E",1-SUM(J$8:J130)," ")))))</f>
        <v xml:space="preserve"> </v>
      </c>
      <c r="K131" s="58">
        <f>IF(C$4=0,0,(SUM(D$8:D131)/C$4))</f>
        <v>0</v>
      </c>
      <c r="L131" s="62" t="str">
        <f t="shared" si="25"/>
        <v xml:space="preserve"> </v>
      </c>
      <c r="M131" s="58" t="str">
        <f>IF(U131=2,K131,IF(W131=2,K131-SUM(M$8:M130),IF(X131=2,K131-SUM(M$8:M130),IF(X130=2,1-SUM(M$8:M130)," "))))</f>
        <v xml:space="preserve"> </v>
      </c>
      <c r="N131" s="58" t="str">
        <f t="shared" si="30"/>
        <v xml:space="preserve"> </v>
      </c>
      <c r="P131" s="58" t="str">
        <f>IF(O131="Plus",$K131,IF(O131="Basis",$K131-SUM(P$8:P130),IF(O131="Breedte",$K131-SUM(P$8:P130),IF(O130="Breedte",1-SUM(P$8:P130)," "))))</f>
        <v xml:space="preserve"> </v>
      </c>
      <c r="Q131" s="56" t="str">
        <f t="shared" si="45"/>
        <v/>
      </c>
      <c r="R131" s="196">
        <f t="shared" si="31"/>
        <v>209</v>
      </c>
      <c r="S131" s="1">
        <f t="shared" si="40"/>
        <v>285</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285</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4">
        <f t="shared" si="26"/>
        <v>0</v>
      </c>
      <c r="B132" s="64">
        <f t="shared" si="27"/>
        <v>0</v>
      </c>
      <c r="C132" s="57">
        <f t="shared" si="39"/>
        <v>284</v>
      </c>
      <c r="F132" s="59">
        <f>IF(C132&lt;C$6,0,VLOOKUP(C132,index!$A:$M,5,0))</f>
        <v>208</v>
      </c>
      <c r="G132" s="57" t="str">
        <f t="shared" si="28"/>
        <v/>
      </c>
      <c r="H132" s="58" t="str">
        <f>IF(G132="I",$K132,IF(G132="II",$K132-SUM(H$8:H131),IF(G132="III",$K132-SUM(H$8:H131),IF(G132="IV",$K132-SUM(H$8:H131),IF(G132="V",1-SUM(H$8:H131)," ")))))</f>
        <v xml:space="preserve"> </v>
      </c>
      <c r="I132" s="66" t="str">
        <f t="shared" si="29"/>
        <v/>
      </c>
      <c r="J132" s="61" t="str">
        <f>IF(I132="A",$K132,IF(I132="B",$K132-SUM(J$8:J131),IF(I132="C",$K132-SUM(J$8:J131),IF(I132="D",$K132-SUM(J$8:J131),IF(I132="E",1-SUM(J$8:J131)," ")))))</f>
        <v xml:space="preserve"> </v>
      </c>
      <c r="K132" s="58">
        <f>IF(C$4=0,0,(SUM(D$8:D132)/C$4))</f>
        <v>0</v>
      </c>
      <c r="L132" s="62" t="str">
        <f t="shared" si="25"/>
        <v xml:space="preserve"> </v>
      </c>
      <c r="M132" s="58" t="str">
        <f>IF(U132=2,K132,IF(W132=2,K132-SUM(M$8:M131),IF(X132=2,K132-SUM(M$8:M131),IF(X131=2,1-SUM(M$8:M131)," "))))</f>
        <v xml:space="preserve"> </v>
      </c>
      <c r="N132" s="58" t="str">
        <f t="shared" si="30"/>
        <v xml:space="preserve"> </v>
      </c>
      <c r="P132" s="58" t="str">
        <f>IF(O132="Plus",$K132,IF(O132="Basis",$K132-SUM(P$8:P131),IF(O132="Breedte",$K132-SUM(P$8:P131),IF(O131="Breedte",1-SUM(P$8:P131)," "))))</f>
        <v xml:space="preserve"> </v>
      </c>
      <c r="Q132" s="56" t="str">
        <f t="shared" si="45"/>
        <v/>
      </c>
      <c r="R132" s="196">
        <f t="shared" si="31"/>
        <v>208</v>
      </c>
      <c r="S132" s="1">
        <f t="shared" si="40"/>
        <v>284</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284</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4">
        <f t="shared" si="26"/>
        <v>0</v>
      </c>
      <c r="B133" s="64">
        <f t="shared" si="27"/>
        <v>0</v>
      </c>
      <c r="C133" s="57">
        <f t="shared" si="39"/>
        <v>283</v>
      </c>
      <c r="F133" s="59">
        <f>IF(C133&lt;C$6,0,VLOOKUP(C133,index!$A:$M,5,0))</f>
        <v>208</v>
      </c>
      <c r="G133" s="57" t="str">
        <f t="shared" si="28"/>
        <v/>
      </c>
      <c r="H133" s="58" t="str">
        <f>IF(G133="I",$K133,IF(G133="II",$K133-SUM(H$8:H132),IF(G133="III",$K133-SUM(H$8:H132),IF(G133="IV",$K133-SUM(H$8:H132),IF(G133="V",1-SUM(H$8:H132)," ")))))</f>
        <v xml:space="preserve"> </v>
      </c>
      <c r="I133" s="66" t="str">
        <f t="shared" si="29"/>
        <v/>
      </c>
      <c r="J133" s="61" t="str">
        <f>IF(I133="A",$K133,IF(I133="B",$K133-SUM(J$8:J132),IF(I133="C",$K133-SUM(J$8:J132),IF(I133="D",$K133-SUM(J$8:J132),IF(I133="E",1-SUM(J$8:J132)," ")))))</f>
        <v xml:space="preserve"> </v>
      </c>
      <c r="K133" s="58">
        <f>IF(C$4=0,0,(SUM(D$8:D133)/C$4))</f>
        <v>0</v>
      </c>
      <c r="L133" s="62" t="str">
        <f t="shared" si="25"/>
        <v xml:space="preserve"> </v>
      </c>
      <c r="M133" s="58" t="str">
        <f>IF(U133=2,K133,IF(W133=2,K133-SUM(M$8:M132),IF(X133=2,K133-SUM(M$8:M132),IF(X132=2,1-SUM(M$8:M132)," "))))</f>
        <v xml:space="preserve"> </v>
      </c>
      <c r="N133" s="58" t="str">
        <f t="shared" si="30"/>
        <v xml:space="preserve"> </v>
      </c>
      <c r="P133" s="58" t="str">
        <f>IF(O133="Plus",$K133,IF(O133="Basis",$K133-SUM(P$8:P132),IF(O133="Breedte",$K133-SUM(P$8:P132),IF(O132="Breedte",1-SUM(P$8:P132)," "))))</f>
        <v xml:space="preserve"> </v>
      </c>
      <c r="Q133" s="56" t="str">
        <f t="shared" si="45"/>
        <v/>
      </c>
      <c r="R133" s="196">
        <f t="shared" si="31"/>
        <v>208</v>
      </c>
      <c r="S133" s="1">
        <f t="shared" si="40"/>
        <v>283</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283</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4">
        <f t="shared" si="26"/>
        <v>0</v>
      </c>
      <c r="B134" s="64">
        <f t="shared" si="27"/>
        <v>0</v>
      </c>
      <c r="C134" s="57">
        <f t="shared" si="39"/>
        <v>282</v>
      </c>
      <c r="F134" s="59">
        <f>IF(C134&lt;C$6,0,VLOOKUP(C134,index!$A:$M,5,0))</f>
        <v>208</v>
      </c>
      <c r="G134" s="57" t="str">
        <f t="shared" si="28"/>
        <v/>
      </c>
      <c r="H134" s="58" t="str">
        <f>IF(G134="I",$K134,IF(G134="II",$K134-SUM(H$8:H133),IF(G134="III",$K134-SUM(H$8:H133),IF(G134="IV",$K134-SUM(H$8:H133),IF(G134="V",1-SUM(H$8:H133)," ")))))</f>
        <v xml:space="preserve"> </v>
      </c>
      <c r="I134" s="66" t="str">
        <f t="shared" si="29"/>
        <v/>
      </c>
      <c r="J134" s="61" t="str">
        <f>IF(I134="A",$K134,IF(I134="B",$K134-SUM(J$8:J133),IF(I134="C",$K134-SUM(J$8:J133),IF(I134="D",$K134-SUM(J$8:J133),IF(I134="E",1-SUM(J$8:J133)," ")))))</f>
        <v xml:space="preserve"> </v>
      </c>
      <c r="K134" s="58">
        <f>IF(C$4=0,0,(SUM(D$8:D134)/C$4))</f>
        <v>0</v>
      </c>
      <c r="L134" s="62" t="str">
        <f t="shared" si="25"/>
        <v xml:space="preserve"> </v>
      </c>
      <c r="M134" s="58" t="str">
        <f>IF(U134=2,K134,IF(W134=2,K134-SUM(M$8:M133),IF(X134=2,K134-SUM(M$8:M133),IF(X133=2,1-SUM(M$8:M133)," "))))</f>
        <v xml:space="preserve"> </v>
      </c>
      <c r="N134" s="58" t="str">
        <f t="shared" si="30"/>
        <v xml:space="preserve"> </v>
      </c>
      <c r="P134" s="58" t="str">
        <f>IF(O134="Plus",$K134,IF(O134="Basis",$K134-SUM(P$8:P133),IF(O134="Breedte",$K134-SUM(P$8:P133),IF(O133="Breedte",1-SUM(P$8:P133)," "))))</f>
        <v xml:space="preserve"> </v>
      </c>
      <c r="Q134" s="56" t="str">
        <f t="shared" si="45"/>
        <v/>
      </c>
      <c r="R134" s="196">
        <f t="shared" si="31"/>
        <v>208</v>
      </c>
      <c r="S134" s="1">
        <f t="shared" si="40"/>
        <v>282</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282</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4">
        <f t="shared" si="26"/>
        <v>0</v>
      </c>
      <c r="B135" s="64">
        <f t="shared" si="27"/>
        <v>0</v>
      </c>
      <c r="C135" s="57">
        <f t="shared" si="39"/>
        <v>281</v>
      </c>
      <c r="F135" s="59">
        <f>IF(C135&lt;C$6,0,VLOOKUP(C135,index!$A:$M,5,0))</f>
        <v>207</v>
      </c>
      <c r="G135" s="57" t="str">
        <f t="shared" si="28"/>
        <v/>
      </c>
      <c r="H135" s="58" t="str">
        <f>IF(G135="I",$K135,IF(G135="II",$K135-SUM(H$8:H134),IF(G135="III",$K135-SUM(H$8:H134),IF(G135="IV",$K135-SUM(H$8:H134),IF(G135="V",1-SUM(H$8:H134)," ")))))</f>
        <v xml:space="preserve"> </v>
      </c>
      <c r="I135" s="66" t="str">
        <f t="shared" si="29"/>
        <v/>
      </c>
      <c r="J135" s="61" t="str">
        <f>IF(I135="A",$K135,IF(I135="B",$K135-SUM(J$8:J134),IF(I135="C",$K135-SUM(J$8:J134),IF(I135="D",$K135-SUM(J$8:J134),IF(I135="E",1-SUM(J$8:J134)," ")))))</f>
        <v xml:space="preserve"> </v>
      </c>
      <c r="K135" s="58">
        <f>IF(C$4=0,0,(SUM(D$8:D135)/C$4))</f>
        <v>0</v>
      </c>
      <c r="L135" s="62" t="str">
        <f t="shared" si="25"/>
        <v xml:space="preserve"> </v>
      </c>
      <c r="M135" s="58" t="str">
        <f>IF(U135=2,K135,IF(W135=2,K135-SUM(M$8:M134),IF(X135=2,K135-SUM(M$8:M134),IF(X134=2,1-SUM(M$8:M134)," "))))</f>
        <v xml:space="preserve"> </v>
      </c>
      <c r="N135" s="58" t="str">
        <f t="shared" si="30"/>
        <v xml:space="preserve"> </v>
      </c>
      <c r="P135" s="58" t="str">
        <f>IF(O135="Plus",$K135,IF(O135="Basis",$K135-SUM(P$8:P134),IF(O135="Breedte",$K135-SUM(P$8:P134),IF(O134="Breedte",1-SUM(P$8:P134)," "))))</f>
        <v xml:space="preserve"> </v>
      </c>
      <c r="Q135" s="56" t="str">
        <f t="shared" si="45"/>
        <v/>
      </c>
      <c r="R135" s="196">
        <f t="shared" si="31"/>
        <v>207</v>
      </c>
      <c r="S135" s="1">
        <f t="shared" si="40"/>
        <v>281</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281</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4">
        <f t="shared" si="26"/>
        <v>0</v>
      </c>
      <c r="B136" s="64">
        <f t="shared" si="27"/>
        <v>0</v>
      </c>
      <c r="C136" s="57">
        <f t="shared" si="39"/>
        <v>280</v>
      </c>
      <c r="F136" s="59">
        <f>IF(C136&lt;C$6,0,VLOOKUP(C136,index!$A:$M,5,0))</f>
        <v>207</v>
      </c>
      <c r="G136" s="57" t="str">
        <f t="shared" si="28"/>
        <v/>
      </c>
      <c r="H136" s="58" t="str">
        <f>IF(G136="I",$K136,IF(G136="II",$K136-SUM(H$8:H135),IF(G136="III",$K136-SUM(H$8:H135),IF(G136="IV",$K136-SUM(H$8:H135),IF(G136="V",1-SUM(H$8:H135)," ")))))</f>
        <v xml:space="preserve"> </v>
      </c>
      <c r="I136" s="66" t="str">
        <f t="shared" si="29"/>
        <v/>
      </c>
      <c r="J136" s="61" t="str">
        <f>IF(I136="A",$K136,IF(I136="B",$K136-SUM(J$8:J135),IF(I136="C",$K136-SUM(J$8:J135),IF(I136="D",$K136-SUM(J$8:J135),IF(I136="E",1-SUM(J$8:J135)," ")))))</f>
        <v xml:space="preserve"> </v>
      </c>
      <c r="K136" s="58">
        <f>IF(C$4=0,0,(SUM(D$8:D136)/C$4))</f>
        <v>0</v>
      </c>
      <c r="L136" s="62" t="str">
        <f t="shared" ref="L136:L199" si="46">IF(U136=2,"Plus",IF(W136=2,"Basis",IF(X136=2,"Breedte"," ")))</f>
        <v xml:space="preserve"> </v>
      </c>
      <c r="M136" s="58" t="str">
        <f>IF(U136=2,K136,IF(W136=2,K136-SUM(M$8:M135),IF(X136=2,K136-SUM(M$8:M135),IF(X135=2,1-SUM(M$8:M135)," "))))</f>
        <v xml:space="preserve"> </v>
      </c>
      <c r="N136" s="58" t="str">
        <f t="shared" si="30"/>
        <v xml:space="preserve"> </v>
      </c>
      <c r="P136" s="58" t="str">
        <f>IF(O136="Plus",$K136,IF(O136="Basis",$K136-SUM(P$8:P135),IF(O136="Breedte",$K136-SUM(P$8:P135),IF(O135="Breedte",1-SUM(P$8:P135)," "))))</f>
        <v xml:space="preserve"> </v>
      </c>
      <c r="Q136" s="56" t="str">
        <f t="shared" si="45"/>
        <v/>
      </c>
      <c r="R136" s="196">
        <f t="shared" si="31"/>
        <v>207</v>
      </c>
      <c r="S136" s="1">
        <f t="shared" si="40"/>
        <v>280</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280</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4">
        <f t="shared" ref="A137:A200" si="47">IF(I137="A",25,IF(I137="B",25,IF(I137="C",25,IF(I137="D",15,IF(I137="E",10,0)))))</f>
        <v>0</v>
      </c>
      <c r="B137" s="64">
        <f t="shared" ref="B137:B200" si="48">IF(G137="I",20,IF(G137="II",20,IF(G137="III",20,IF(G137="IV",20,IF(G137="V",20,0)))))</f>
        <v>0</v>
      </c>
      <c r="C137" s="57">
        <f t="shared" si="39"/>
        <v>279</v>
      </c>
      <c r="F137" s="59">
        <f>IF(C137&lt;C$6,0,VLOOKUP(C137,index!$A:$M,5,0))</f>
        <v>206</v>
      </c>
      <c r="G137" s="57" t="str">
        <f t="shared" ref="G137:G200" si="49">IF(AND(F137&gt;212,F138&lt;213),"I",IF(AND(F137&gt;203,F138&lt;204),"II",IF(AND(F137&gt;195,F138&lt;196),"III",IF(AND(F137&gt;186,F138&lt;187),"IV",IF(AND(F137&gt;109,F138&lt;110),"V","")))))</f>
        <v/>
      </c>
      <c r="H137" s="58" t="str">
        <f>IF(G137="I",$K137,IF(G137="II",$K137-SUM(H$8:H136),IF(G137="III",$K137-SUM(H$8:H136),IF(G137="IV",$K137-SUM(H$8:H136),IF(G137="V",1-SUM(H$8:H136)," ")))))</f>
        <v xml:space="preserve"> </v>
      </c>
      <c r="I137" s="66" t="str">
        <f t="shared" ref="I137:I200" si="50">IF(AND(F137&gt;209,F138&lt;210),"A",IF(AND(F137&gt;199,F138&lt;200),"B",IF(AND(F137&gt;189,F138&lt;190),"C",IF(AND(F137&gt;180,F138&lt;181),"D",IF(AND(F137&gt;109,F138&lt;110),"E","")))))</f>
        <v/>
      </c>
      <c r="J137" s="61" t="str">
        <f>IF(I137="A",$K137,IF(I137="B",$K137-SUM(J$8:J136),IF(I137="C",$K137-SUM(J$8:J136),IF(I137="D",$K137-SUM(J$8:J136),IF(I137="E",1-SUM(J$8:J136)," ")))))</f>
        <v xml:space="preserve"> </v>
      </c>
      <c r="K137" s="58">
        <f>IF(C$4=0,0,(SUM(D$8:D137)/C$4))</f>
        <v>0</v>
      </c>
      <c r="L137" s="62" t="str">
        <f t="shared" si="46"/>
        <v xml:space="preserve"> </v>
      </c>
      <c r="M137" s="58" t="str">
        <f>IF(U137=2,K137,IF(W137=2,K137-SUM(M$8:M136),IF(X137=2,K137-SUM(M$8:M136),IF(X136=2,1-SUM(M$8:M136)," "))))</f>
        <v xml:space="preserve"> </v>
      </c>
      <c r="N137" s="58" t="str">
        <f t="shared" ref="N137:N200" si="51">IF(OR(O137="Plus",O137="Basis",O137="Breedte"),K137," ")</f>
        <v xml:space="preserve"> </v>
      </c>
      <c r="P137" s="58" t="str">
        <f>IF(O137="Plus",$K137,IF(O137="Basis",$K137-SUM(P$8:P136),IF(O137="Breedte",$K137-SUM(P$8:P136),IF(O136="Breedte",1-SUM(P$8:P136)," "))))</f>
        <v xml:space="preserve"> </v>
      </c>
      <c r="Q137" s="56" t="str">
        <f t="shared" si="45"/>
        <v/>
      </c>
      <c r="R137" s="196">
        <f t="shared" ref="R137:R200" si="52">F137</f>
        <v>206</v>
      </c>
      <c r="S137" s="1">
        <f t="shared" si="40"/>
        <v>279</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279</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4">
        <f t="shared" si="47"/>
        <v>0</v>
      </c>
      <c r="B138" s="64">
        <f t="shared" si="48"/>
        <v>0</v>
      </c>
      <c r="C138" s="57">
        <f t="shared" ref="C138:C201" si="60">IF(C137-1&lt;C$6,C$6-1,C137-1)</f>
        <v>278</v>
      </c>
      <c r="F138" s="59">
        <f>IF(C138&lt;C$6,0,VLOOKUP(C138,index!$A:$M,5,0))</f>
        <v>206</v>
      </c>
      <c r="G138" s="57" t="str">
        <f t="shared" si="49"/>
        <v/>
      </c>
      <c r="H138" s="58" t="str">
        <f>IF(G138="I",$K138,IF(G138="II",$K138-SUM(H$8:H137),IF(G138="III",$K138-SUM(H$8:H137),IF(G138="IV",$K138-SUM(H$8:H137),IF(G138="V",1-SUM(H$8:H137)," ")))))</f>
        <v xml:space="preserve"> </v>
      </c>
      <c r="I138" s="66" t="str">
        <f t="shared" si="50"/>
        <v/>
      </c>
      <c r="J138" s="61" t="str">
        <f>IF(I138="A",$K138,IF(I138="B",$K138-SUM(J$8:J137),IF(I138="C",$K138-SUM(J$8:J137),IF(I138="D",$K138-SUM(J$8:J137),IF(I138="E",1-SUM(J$8:J137)," ")))))</f>
        <v xml:space="preserve"> </v>
      </c>
      <c r="K138" s="58">
        <f>IF(C$4=0,0,(SUM(D$8:D138)/C$4))</f>
        <v>0</v>
      </c>
      <c r="L138" s="62" t="str">
        <f t="shared" si="46"/>
        <v xml:space="preserve"> </v>
      </c>
      <c r="M138" s="58" t="str">
        <f>IF(U138=2,K138,IF(W138=2,K138-SUM(M$8:M137),IF(X138=2,K138-SUM(M$8:M137),IF(X137=2,1-SUM(M$8:M137)," "))))</f>
        <v xml:space="preserve"> </v>
      </c>
      <c r="N138" s="58" t="str">
        <f t="shared" si="51"/>
        <v xml:space="preserve"> </v>
      </c>
      <c r="P138" s="58" t="str">
        <f>IF(O138="Plus",$K138,IF(O138="Basis",$K138-SUM(P$8:P137),IF(O138="Breedte",$K138-SUM(P$8:P137),IF(O137="Breedte",1-SUM(P$8:P137)," "))))</f>
        <v xml:space="preserve"> </v>
      </c>
      <c r="Q138" s="56" t="str">
        <f t="shared" si="45"/>
        <v/>
      </c>
      <c r="R138" s="196">
        <f t="shared" si="52"/>
        <v>206</v>
      </c>
      <c r="S138" s="1">
        <f t="shared" ref="S138:S201" si="61">C138</f>
        <v>278</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278</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4">
        <f t="shared" si="47"/>
        <v>0</v>
      </c>
      <c r="B139" s="64">
        <f t="shared" si="48"/>
        <v>0</v>
      </c>
      <c r="C139" s="57">
        <f t="shared" si="60"/>
        <v>277</v>
      </c>
      <c r="F139" s="59">
        <f>IF(C139&lt;C$6,0,VLOOKUP(C139,index!$A:$M,5,0))</f>
        <v>206</v>
      </c>
      <c r="G139" s="57" t="str">
        <f t="shared" si="49"/>
        <v/>
      </c>
      <c r="H139" s="58" t="str">
        <f>IF(G139="I",$K139,IF(G139="II",$K139-SUM(H$8:H138),IF(G139="III",$K139-SUM(H$8:H138),IF(G139="IV",$K139-SUM(H$8:H138),IF(G139="V",1-SUM(H$8:H138)," ")))))</f>
        <v xml:space="preserve"> </v>
      </c>
      <c r="I139" s="66" t="str">
        <f t="shared" si="50"/>
        <v/>
      </c>
      <c r="J139" s="61" t="str">
        <f>IF(I139="A",$K139,IF(I139="B",$K139-SUM(J$8:J138),IF(I139="C",$K139-SUM(J$8:J138),IF(I139="D",$K139-SUM(J$8:J138),IF(I139="E",1-SUM(J$8:J138)," ")))))</f>
        <v xml:space="preserve"> </v>
      </c>
      <c r="K139" s="58">
        <f>IF(C$4=0,0,(SUM(D$8:D139)/C$4))</f>
        <v>0</v>
      </c>
      <c r="L139" s="62" t="str">
        <f t="shared" si="46"/>
        <v xml:space="preserve"> </v>
      </c>
      <c r="M139" s="58" t="str">
        <f>IF(U139=2,K139,IF(W139=2,K139-SUM(M$8:M138),IF(X139=2,K139-SUM(M$8:M138),IF(X138=2,1-SUM(M$8:M138)," "))))</f>
        <v xml:space="preserve"> </v>
      </c>
      <c r="N139" s="58" t="str">
        <f t="shared" si="51"/>
        <v xml:space="preserve"> </v>
      </c>
      <c r="P139" s="58" t="str">
        <f>IF(O139="Plus",$K139,IF(O139="Basis",$K139-SUM(P$8:P138),IF(O139="Breedte",$K139-SUM(P$8:P138),IF(O138="Breedte",1-SUM(P$8:P138)," "))))</f>
        <v xml:space="preserve"> </v>
      </c>
      <c r="Q139" s="56" t="str">
        <f t="shared" si="45"/>
        <v/>
      </c>
      <c r="R139" s="196">
        <f t="shared" si="52"/>
        <v>206</v>
      </c>
      <c r="S139" s="1">
        <f t="shared" si="61"/>
        <v>277</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277</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4">
        <f t="shared" si="47"/>
        <v>0</v>
      </c>
      <c r="B140" s="64">
        <f t="shared" si="48"/>
        <v>0</v>
      </c>
      <c r="C140" s="57">
        <f t="shared" si="60"/>
        <v>276</v>
      </c>
      <c r="F140" s="59">
        <f>IF(C140&lt;C$6,0,VLOOKUP(C140,index!$A:$M,5,0))</f>
        <v>205</v>
      </c>
      <c r="G140" s="57" t="str">
        <f t="shared" si="49"/>
        <v/>
      </c>
      <c r="H140" s="58" t="str">
        <f>IF(G140="I",$K140,IF(G140="II",$K140-SUM(H$8:H139),IF(G140="III",$K140-SUM(H$8:H139),IF(G140="IV",$K140-SUM(H$8:H139),IF(G140="V",1-SUM(H$8:H139)," ")))))</f>
        <v xml:space="preserve"> </v>
      </c>
      <c r="I140" s="66" t="str">
        <f t="shared" si="50"/>
        <v/>
      </c>
      <c r="J140" s="61" t="str">
        <f>IF(I140="A",$K140,IF(I140="B",$K140-SUM(J$8:J139),IF(I140="C",$K140-SUM(J$8:J139),IF(I140="D",$K140-SUM(J$8:J139),IF(I140="E",1-SUM(J$8:J139)," ")))))</f>
        <v xml:space="preserve"> </v>
      </c>
      <c r="K140" s="58">
        <f>IF(C$4=0,0,(SUM(D$8:D140)/C$4))</f>
        <v>0</v>
      </c>
      <c r="L140" s="62" t="str">
        <f t="shared" si="46"/>
        <v xml:space="preserve"> </v>
      </c>
      <c r="M140" s="58" t="str">
        <f>IF(U140=2,K140,IF(W140=2,K140-SUM(M$8:M139),IF(X140=2,K140-SUM(M$8:M139),IF(X139=2,1-SUM(M$8:M139)," "))))</f>
        <v xml:space="preserve"> </v>
      </c>
      <c r="N140" s="58" t="str">
        <f t="shared" si="51"/>
        <v xml:space="preserve"> </v>
      </c>
      <c r="P140" s="58" t="str">
        <f>IF(O140="Plus",$K140,IF(O140="Basis",$K140-SUM(P$8:P139),IF(O140="Breedte",$K140-SUM(P$8:P139),IF(O139="Breedte",1-SUM(P$8:P139)," "))))</f>
        <v xml:space="preserve"> </v>
      </c>
      <c r="Q140" s="56" t="str">
        <f t="shared" si="45"/>
        <v/>
      </c>
      <c r="R140" s="196">
        <f t="shared" si="52"/>
        <v>205</v>
      </c>
      <c r="S140" s="1">
        <f t="shared" si="61"/>
        <v>276</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276</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4">
        <f t="shared" si="47"/>
        <v>0</v>
      </c>
      <c r="B141" s="64">
        <f t="shared" si="48"/>
        <v>0</v>
      </c>
      <c r="C141" s="57">
        <f t="shared" si="60"/>
        <v>275</v>
      </c>
      <c r="F141" s="59">
        <f>IF(C141&lt;C$6,0,VLOOKUP(C141,index!$A:$M,5,0))</f>
        <v>205</v>
      </c>
      <c r="G141" s="57" t="str">
        <f t="shared" si="49"/>
        <v/>
      </c>
      <c r="H141" s="58" t="str">
        <f>IF(G141="I",$K141,IF(G141="II",$K141-SUM(H$8:H140),IF(G141="III",$K141-SUM(H$8:H140),IF(G141="IV",$K141-SUM(H$8:H140),IF(G141="V",1-SUM(H$8:H140)," ")))))</f>
        <v xml:space="preserve"> </v>
      </c>
      <c r="I141" s="66" t="str">
        <f t="shared" si="50"/>
        <v/>
      </c>
      <c r="J141" s="61" t="str">
        <f>IF(I141="A",$K141,IF(I141="B",$K141-SUM(J$8:J140),IF(I141="C",$K141-SUM(J$8:J140),IF(I141="D",$K141-SUM(J$8:J140),IF(I141="E",1-SUM(J$8:J140)," ")))))</f>
        <v xml:space="preserve"> </v>
      </c>
      <c r="K141" s="58">
        <f>IF(C$4=0,0,(SUM(D$8:D141)/C$4))</f>
        <v>0</v>
      </c>
      <c r="L141" s="62" t="str">
        <f t="shared" si="46"/>
        <v xml:space="preserve"> </v>
      </c>
      <c r="M141" s="58" t="str">
        <f>IF(U141=2,K141,IF(W141=2,K141-SUM(M$8:M140),IF(X141=2,K141-SUM(M$8:M140),IF(X140=2,1-SUM(M$8:M140)," "))))</f>
        <v xml:space="preserve"> </v>
      </c>
      <c r="N141" s="58" t="str">
        <f t="shared" si="51"/>
        <v xml:space="preserve"> </v>
      </c>
      <c r="P141" s="58" t="str">
        <f>IF(O141="Plus",$K141,IF(O141="Basis",$K141-SUM(P$8:P140),IF(O141="Breedte",$K141-SUM(P$8:P140),IF(O140="Breedte",1-SUM(P$8:P140)," "))))</f>
        <v xml:space="preserve"> </v>
      </c>
      <c r="Q141" s="56" t="str">
        <f t="shared" si="45"/>
        <v/>
      </c>
      <c r="R141" s="196">
        <f t="shared" si="52"/>
        <v>205</v>
      </c>
      <c r="S141" s="1">
        <f t="shared" si="61"/>
        <v>275</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275</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4">
        <f t="shared" si="47"/>
        <v>0</v>
      </c>
      <c r="B142" s="64">
        <f t="shared" si="48"/>
        <v>0</v>
      </c>
      <c r="C142" s="57">
        <f t="shared" si="60"/>
        <v>274</v>
      </c>
      <c r="F142" s="59">
        <f>IF(C142&lt;C$6,0,VLOOKUP(C142,index!$A:$M,5,0))</f>
        <v>204</v>
      </c>
      <c r="G142" s="57" t="str">
        <f t="shared" si="49"/>
        <v/>
      </c>
      <c r="H142" s="58" t="str">
        <f>IF(G142="I",$K142,IF(G142="II",$K142-SUM(H$8:H141),IF(G142="III",$K142-SUM(H$8:H141),IF(G142="IV",$K142-SUM(H$8:H141),IF(G142="V",1-SUM(H$8:H141)," ")))))</f>
        <v xml:space="preserve"> </v>
      </c>
      <c r="I142" s="66" t="str">
        <f t="shared" si="50"/>
        <v/>
      </c>
      <c r="J142" s="61" t="str">
        <f>IF(I142="A",$K142,IF(I142="B",$K142-SUM(J$8:J141),IF(I142="C",$K142-SUM(J$8:J141),IF(I142="D",$K142-SUM(J$8:J141),IF(I142="E",1-SUM(J$8:J141)," ")))))</f>
        <v xml:space="preserve"> </v>
      </c>
      <c r="K142" s="58">
        <f>IF(C$4=0,0,(SUM(D$8:D142)/C$4))</f>
        <v>0</v>
      </c>
      <c r="L142" s="62" t="str">
        <f t="shared" si="46"/>
        <v xml:space="preserve"> </v>
      </c>
      <c r="M142" s="58" t="str">
        <f>IF(U142=2,K142,IF(W142=2,K142-SUM(M$8:M141),IF(X142=2,K142-SUM(M$8:M141),IF(X141=2,1-SUM(M$8:M141)," "))))</f>
        <v xml:space="preserve"> </v>
      </c>
      <c r="N142" s="58" t="str">
        <f t="shared" si="51"/>
        <v xml:space="preserve"> </v>
      </c>
      <c r="P142" s="58" t="str">
        <f>IF(O142="Plus",$K142,IF(O142="Basis",$K142-SUM(P$8:P141),IF(O142="Breedte",$K142-SUM(P$8:P141),IF(O141="Breedte",1-SUM(P$8:P141)," "))))</f>
        <v xml:space="preserve"> </v>
      </c>
      <c r="Q142" s="56" t="str">
        <f t="shared" ref="Q142:Q205" si="66">IF(L141="plus",IF(E142=0,"",CONCATENATE(E142,",")),IF(L141="basis",IF(E142=0,"",CONCATENATE(E142,",")),CONCATENATE(Q141,IF(E142=0,"",CONCATENATE(E142,", ")))))</f>
        <v/>
      </c>
      <c r="R142" s="196">
        <f t="shared" si="52"/>
        <v>204</v>
      </c>
      <c r="S142" s="1">
        <f t="shared" si="61"/>
        <v>274</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274</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4">
        <f t="shared" si="47"/>
        <v>0</v>
      </c>
      <c r="B143" s="64">
        <f t="shared" si="48"/>
        <v>0</v>
      </c>
      <c r="C143" s="57">
        <f t="shared" si="60"/>
        <v>273</v>
      </c>
      <c r="F143" s="59">
        <f>IF(C143&lt;C$6,0,VLOOKUP(C143,index!$A:$M,5,0))</f>
        <v>204</v>
      </c>
      <c r="G143" s="57" t="str">
        <f t="shared" si="49"/>
        <v/>
      </c>
      <c r="H143" s="58" t="str">
        <f>IF(G143="I",$K143,IF(G143="II",$K143-SUM(H$8:H142),IF(G143="III",$K143-SUM(H$8:H142),IF(G143="IV",$K143-SUM(H$8:H142),IF(G143="V",1-SUM(H$8:H142)," ")))))</f>
        <v xml:space="preserve"> </v>
      </c>
      <c r="I143" s="66" t="str">
        <f t="shared" si="50"/>
        <v/>
      </c>
      <c r="J143" s="61" t="str">
        <f>IF(I143="A",$K143,IF(I143="B",$K143-SUM(J$8:J142),IF(I143="C",$K143-SUM(J$8:J142),IF(I143="D",$K143-SUM(J$8:J142),IF(I143="E",1-SUM(J$8:J142)," ")))))</f>
        <v xml:space="preserve"> </v>
      </c>
      <c r="K143" s="58">
        <f>IF(C$4=0,0,(SUM(D$8:D143)/C$4))</f>
        <v>0</v>
      </c>
      <c r="L143" s="62" t="str">
        <f t="shared" si="46"/>
        <v xml:space="preserve"> </v>
      </c>
      <c r="M143" s="58" t="str">
        <f>IF(U143=2,K143,IF(W143=2,K143-SUM(M$8:M142),IF(X143=2,K143-SUM(M$8:M142),IF(X142=2,1-SUM(M$8:M142)," "))))</f>
        <v xml:space="preserve"> </v>
      </c>
      <c r="N143" s="58" t="str">
        <f t="shared" si="51"/>
        <v xml:space="preserve"> </v>
      </c>
      <c r="P143" s="58" t="str">
        <f>IF(O143="Plus",$K143,IF(O143="Basis",$K143-SUM(P$8:P142),IF(O143="Breedte",$K143-SUM(P$8:P142),IF(O142="Breedte",1-SUM(P$8:P142)," "))))</f>
        <v xml:space="preserve"> </v>
      </c>
      <c r="Q143" s="56" t="str">
        <f t="shared" si="66"/>
        <v/>
      </c>
      <c r="R143" s="196">
        <f t="shared" si="52"/>
        <v>204</v>
      </c>
      <c r="S143" s="1">
        <f t="shared" si="61"/>
        <v>273</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273</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4">
        <f t="shared" si="47"/>
        <v>0</v>
      </c>
      <c r="B144" s="64">
        <f t="shared" si="48"/>
        <v>20</v>
      </c>
      <c r="C144" s="57">
        <f t="shared" si="60"/>
        <v>272</v>
      </c>
      <c r="F144" s="59">
        <f>IF(C144&lt;C$6,0,VLOOKUP(C144,index!$A:$M,5,0))</f>
        <v>204</v>
      </c>
      <c r="G144" s="57" t="str">
        <f t="shared" si="49"/>
        <v>II</v>
      </c>
      <c r="H144" s="58">
        <f>IF(G144="I",$K144,IF(G144="II",$K144-SUM(H$8:H143),IF(G144="III",$K144-SUM(H$8:H143),IF(G144="IV",$K144-SUM(H$8:H143),IF(G144="V",1-SUM(H$8:H143)," ")))))</f>
        <v>0</v>
      </c>
      <c r="I144" s="66" t="str">
        <f t="shared" si="50"/>
        <v/>
      </c>
      <c r="J144" s="61" t="str">
        <f>IF(I144="A",$K144,IF(I144="B",$K144-SUM(J$8:J143),IF(I144="C",$K144-SUM(J$8:J143),IF(I144="D",$K144-SUM(J$8:J143),IF(I144="E",1-SUM(J$8:J143)," ")))))</f>
        <v xml:space="preserve"> </v>
      </c>
      <c r="K144" s="58">
        <f>IF(C$4=0,0,(SUM(D$8:D144)/C$4))</f>
        <v>0</v>
      </c>
      <c r="L144" s="62" t="str">
        <f t="shared" si="46"/>
        <v xml:space="preserve"> </v>
      </c>
      <c r="M144" s="58" t="str">
        <f>IF(U144=2,K144,IF(W144=2,K144-SUM(M$8:M143),IF(X144=2,K144-SUM(M$8:M143),IF(X143=2,1-SUM(M$8:M143)," "))))</f>
        <v xml:space="preserve"> </v>
      </c>
      <c r="N144" s="58" t="str">
        <f t="shared" si="51"/>
        <v xml:space="preserve"> </v>
      </c>
      <c r="P144" s="58" t="str">
        <f>IF(O144="Plus",$K144,IF(O144="Basis",$K144-SUM(P$8:P143),IF(O144="Breedte",$K144-SUM(P$8:P143),IF(O143="Breedte",1-SUM(P$8:P143)," "))))</f>
        <v xml:space="preserve"> </v>
      </c>
      <c r="Q144" s="56" t="str">
        <f t="shared" si="66"/>
        <v/>
      </c>
      <c r="R144" s="196">
        <f t="shared" si="52"/>
        <v>204</v>
      </c>
      <c r="S144" s="1">
        <f t="shared" si="61"/>
        <v>272</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272</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4">
        <f t="shared" si="47"/>
        <v>0</v>
      </c>
      <c r="B145" s="64">
        <f t="shared" si="48"/>
        <v>0</v>
      </c>
      <c r="C145" s="57">
        <f t="shared" si="60"/>
        <v>271</v>
      </c>
      <c r="F145" s="59">
        <f>IF(C145&lt;C$6,0,VLOOKUP(C145,index!$A:$M,5,0))</f>
        <v>203</v>
      </c>
      <c r="G145" s="57" t="str">
        <f t="shared" si="49"/>
        <v/>
      </c>
      <c r="H145" s="58" t="str">
        <f>IF(G145="I",$K145,IF(G145="II",$K145-SUM(H$8:H144),IF(G145="III",$K145-SUM(H$8:H144),IF(G145="IV",$K145-SUM(H$8:H144),IF(G145="V",1-SUM(H$8:H144)," ")))))</f>
        <v xml:space="preserve"> </v>
      </c>
      <c r="I145" s="66" t="str">
        <f t="shared" si="50"/>
        <v/>
      </c>
      <c r="J145" s="61" t="str">
        <f>IF(I145="A",$K145,IF(I145="B",$K145-SUM(J$8:J144),IF(I145="C",$K145-SUM(J$8:J144),IF(I145="D",$K145-SUM(J$8:J144),IF(I145="E",1-SUM(J$8:J144)," ")))))</f>
        <v xml:space="preserve"> </v>
      </c>
      <c r="K145" s="58">
        <f>IF(C$4=0,0,(SUM(D$8:D145)/C$4))</f>
        <v>0</v>
      </c>
      <c r="L145" s="62" t="str">
        <f t="shared" si="46"/>
        <v xml:space="preserve"> </v>
      </c>
      <c r="M145" s="58" t="str">
        <f>IF(U145=2,K145,IF(W145=2,K145-SUM(M$8:M144),IF(X145=2,K145-SUM(M$8:M144),IF(X144=2,1-SUM(M$8:M144)," "))))</f>
        <v xml:space="preserve"> </v>
      </c>
      <c r="N145" s="58" t="str">
        <f t="shared" si="51"/>
        <v xml:space="preserve"> </v>
      </c>
      <c r="P145" s="58" t="str">
        <f>IF(O145="Plus",$K145,IF(O145="Basis",$K145-SUM(P$8:P144),IF(O145="Breedte",$K145-SUM(P$8:P144),IF(O144="Breedte",1-SUM(P$8:P144)," "))))</f>
        <v xml:space="preserve"> </v>
      </c>
      <c r="Q145" s="56" t="str">
        <f t="shared" si="66"/>
        <v/>
      </c>
      <c r="R145" s="196">
        <f t="shared" si="52"/>
        <v>203</v>
      </c>
      <c r="S145" s="1">
        <f t="shared" si="61"/>
        <v>271</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271</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4">
        <f t="shared" si="47"/>
        <v>0</v>
      </c>
      <c r="B146" s="64">
        <f t="shared" si="48"/>
        <v>0</v>
      </c>
      <c r="C146" s="57">
        <f t="shared" si="60"/>
        <v>270</v>
      </c>
      <c r="F146" s="59">
        <f>IF(C146&lt;C$6,0,VLOOKUP(C146,index!$A:$M,5,0))</f>
        <v>203</v>
      </c>
      <c r="G146" s="57" t="str">
        <f t="shared" si="49"/>
        <v/>
      </c>
      <c r="H146" s="58" t="str">
        <f>IF(G146="I",$K146,IF(G146="II",$K146-SUM(H$8:H145),IF(G146="III",$K146-SUM(H$8:H145),IF(G146="IV",$K146-SUM(H$8:H145),IF(G146="V",1-SUM(H$8:H145)," ")))))</f>
        <v xml:space="preserve"> </v>
      </c>
      <c r="I146" s="66" t="str">
        <f t="shared" si="50"/>
        <v/>
      </c>
      <c r="J146" s="61" t="str">
        <f>IF(I146="A",$K146,IF(I146="B",$K146-SUM(J$8:J145),IF(I146="C",$K146-SUM(J$8:J145),IF(I146="D",$K146-SUM(J$8:J145),IF(I146="E",1-SUM(J$8:J145)," ")))))</f>
        <v xml:space="preserve"> </v>
      </c>
      <c r="K146" s="58">
        <f>IF(C$4=0,0,(SUM(D$8:D146)/C$4))</f>
        <v>0</v>
      </c>
      <c r="L146" s="62" t="str">
        <f t="shared" si="46"/>
        <v xml:space="preserve"> </v>
      </c>
      <c r="M146" s="58" t="str">
        <f>IF(U146=2,K146,IF(W146=2,K146-SUM(M$8:M145),IF(X146=2,K146-SUM(M$8:M145),IF(X145=2,1-SUM(M$8:M145)," "))))</f>
        <v xml:space="preserve"> </v>
      </c>
      <c r="N146" s="58" t="str">
        <f t="shared" si="51"/>
        <v xml:space="preserve"> </v>
      </c>
      <c r="P146" s="58" t="str">
        <f>IF(O146="Plus",$K146,IF(O146="Basis",$K146-SUM(P$8:P145),IF(O146="Breedte",$K146-SUM(P$8:P145),IF(O145="Breedte",1-SUM(P$8:P145)," "))))</f>
        <v xml:space="preserve"> </v>
      </c>
      <c r="Q146" s="56" t="str">
        <f t="shared" si="66"/>
        <v/>
      </c>
      <c r="R146" s="196">
        <f t="shared" si="52"/>
        <v>203</v>
      </c>
      <c r="S146" s="1">
        <f t="shared" si="61"/>
        <v>270</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270</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4">
        <f t="shared" si="47"/>
        <v>0</v>
      </c>
      <c r="B147" s="64">
        <f t="shared" si="48"/>
        <v>0</v>
      </c>
      <c r="C147" s="57">
        <f t="shared" si="60"/>
        <v>269</v>
      </c>
      <c r="F147" s="59">
        <f>IF(C147&lt;C$6,0,VLOOKUP(C147,index!$A:$M,5,0))</f>
        <v>203</v>
      </c>
      <c r="G147" s="57" t="str">
        <f t="shared" si="49"/>
        <v/>
      </c>
      <c r="H147" s="58" t="str">
        <f>IF(G147="I",$K147,IF(G147="II",$K147-SUM(H$8:H146),IF(G147="III",$K147-SUM(H$8:H146),IF(G147="IV",$K147-SUM(H$8:H146),IF(G147="V",1-SUM(H$8:H146)," ")))))</f>
        <v xml:space="preserve"> </v>
      </c>
      <c r="I147" s="66" t="str">
        <f t="shared" si="50"/>
        <v/>
      </c>
      <c r="J147" s="61" t="str">
        <f>IF(I147="A",$K147,IF(I147="B",$K147-SUM(J$8:J146),IF(I147="C",$K147-SUM(J$8:J146),IF(I147="D",$K147-SUM(J$8:J146),IF(I147="E",1-SUM(J$8:J146)," ")))))</f>
        <v xml:space="preserve"> </v>
      </c>
      <c r="K147" s="58">
        <f>IF(C$4=0,0,(SUM(D$8:D147)/C$4))</f>
        <v>0</v>
      </c>
      <c r="L147" s="62" t="str">
        <f t="shared" si="46"/>
        <v xml:space="preserve"> </v>
      </c>
      <c r="M147" s="58" t="str">
        <f>IF(U147=2,K147,IF(W147=2,K147-SUM(M$8:M146),IF(X147=2,K147-SUM(M$8:M146),IF(X146=2,1-SUM(M$8:M146)," "))))</f>
        <v xml:space="preserve"> </v>
      </c>
      <c r="N147" s="58" t="str">
        <f t="shared" si="51"/>
        <v xml:space="preserve"> </v>
      </c>
      <c r="P147" s="58" t="str">
        <f>IF(O147="Plus",$K147,IF(O147="Basis",$K147-SUM(P$8:P146),IF(O147="Breedte",$K147-SUM(P$8:P146),IF(O146="Breedte",1-SUM(P$8:P146)," "))))</f>
        <v xml:space="preserve"> </v>
      </c>
      <c r="Q147" s="56" t="str">
        <f t="shared" si="66"/>
        <v/>
      </c>
      <c r="R147" s="196">
        <f t="shared" si="52"/>
        <v>203</v>
      </c>
      <c r="S147" s="1">
        <f t="shared" si="61"/>
        <v>269</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269</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4">
        <f t="shared" si="47"/>
        <v>0</v>
      </c>
      <c r="B148" s="64">
        <f t="shared" si="48"/>
        <v>0</v>
      </c>
      <c r="C148" s="57">
        <f t="shared" si="60"/>
        <v>268</v>
      </c>
      <c r="F148" s="59">
        <f>IF(C148&lt;C$6,0,VLOOKUP(C148,index!$A:$M,5,0))</f>
        <v>202</v>
      </c>
      <c r="G148" s="57" t="str">
        <f t="shared" si="49"/>
        <v/>
      </c>
      <c r="H148" s="58" t="str">
        <f>IF(G148="I",$K148,IF(G148="II",$K148-SUM(H$8:H147),IF(G148="III",$K148-SUM(H$8:H147),IF(G148="IV",$K148-SUM(H$8:H147),IF(G148="V",1-SUM(H$8:H147)," ")))))</f>
        <v xml:space="preserve"> </v>
      </c>
      <c r="I148" s="66" t="str">
        <f t="shared" si="50"/>
        <v/>
      </c>
      <c r="J148" s="61" t="str">
        <f>IF(I148="A",$K148,IF(I148="B",$K148-SUM(J$8:J147),IF(I148="C",$K148-SUM(J$8:J147),IF(I148="D",$K148-SUM(J$8:J147),IF(I148="E",1-SUM(J$8:J147)," ")))))</f>
        <v xml:space="preserve"> </v>
      </c>
      <c r="K148" s="58">
        <f>IF(C$4=0,0,(SUM(D$8:D148)/C$4))</f>
        <v>0</v>
      </c>
      <c r="L148" s="62" t="str">
        <f t="shared" si="46"/>
        <v xml:space="preserve"> </v>
      </c>
      <c r="M148" s="58" t="str">
        <f>IF(U148=2,K148,IF(W148=2,K148-SUM(M$8:M147),IF(X148=2,K148-SUM(M$8:M147),IF(X147=2,1-SUM(M$8:M147)," "))))</f>
        <v xml:space="preserve"> </v>
      </c>
      <c r="N148" s="58" t="str">
        <f t="shared" si="51"/>
        <v xml:space="preserve"> </v>
      </c>
      <c r="P148" s="58" t="str">
        <f>IF(O148="Plus",$K148,IF(O148="Basis",$K148-SUM(P$8:P147),IF(O148="Breedte",$K148-SUM(P$8:P147),IF(O147="Breedte",1-SUM(P$8:P147)," "))))</f>
        <v xml:space="preserve"> </v>
      </c>
      <c r="Q148" s="56" t="str">
        <f t="shared" si="66"/>
        <v/>
      </c>
      <c r="R148" s="196">
        <f t="shared" si="52"/>
        <v>202</v>
      </c>
      <c r="S148" s="1">
        <f t="shared" si="61"/>
        <v>268</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268</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4">
        <f t="shared" si="47"/>
        <v>0</v>
      </c>
      <c r="B149" s="64">
        <f t="shared" si="48"/>
        <v>0</v>
      </c>
      <c r="C149" s="57">
        <f t="shared" si="60"/>
        <v>267</v>
      </c>
      <c r="F149" s="59">
        <f>IF(C149&lt;C$6,0,VLOOKUP(C149,index!$A:$M,5,0))</f>
        <v>202</v>
      </c>
      <c r="G149" s="57" t="str">
        <f t="shared" si="49"/>
        <v/>
      </c>
      <c r="H149" s="58" t="str">
        <f>IF(G149="I",$K149,IF(G149="II",$K149-SUM(H$8:H148),IF(G149="III",$K149-SUM(H$8:H148),IF(G149="IV",$K149-SUM(H$8:H148),IF(G149="V",1-SUM(H$8:H148)," ")))))</f>
        <v xml:space="preserve"> </v>
      </c>
      <c r="I149" s="66" t="str">
        <f t="shared" si="50"/>
        <v/>
      </c>
      <c r="J149" s="61" t="str">
        <f>IF(I149="A",$K149,IF(I149="B",$K149-SUM(J$8:J148),IF(I149="C",$K149-SUM(J$8:J148),IF(I149="D",$K149-SUM(J$8:J148),IF(I149="E",1-SUM(J$8:J148)," ")))))</f>
        <v xml:space="preserve"> </v>
      </c>
      <c r="K149" s="58">
        <f>IF(C$4=0,0,(SUM(D$8:D149)/C$4))</f>
        <v>0</v>
      </c>
      <c r="L149" s="62" t="str">
        <f t="shared" si="46"/>
        <v xml:space="preserve"> </v>
      </c>
      <c r="M149" s="58" t="str">
        <f>IF(U149=2,K149,IF(W149=2,K149-SUM(M$8:M148),IF(X149=2,K149-SUM(M$8:M148),IF(X148=2,1-SUM(M$8:M148)," "))))</f>
        <v xml:space="preserve"> </v>
      </c>
      <c r="N149" s="58" t="str">
        <f t="shared" si="51"/>
        <v xml:space="preserve"> </v>
      </c>
      <c r="P149" s="58" t="str">
        <f>IF(O149="Plus",$K149,IF(O149="Basis",$K149-SUM(P$8:P148),IF(O149="Breedte",$K149-SUM(P$8:P148),IF(O148="Breedte",1-SUM(P$8:P148)," "))))</f>
        <v xml:space="preserve"> </v>
      </c>
      <c r="Q149" s="56" t="str">
        <f t="shared" si="66"/>
        <v/>
      </c>
      <c r="R149" s="196">
        <f t="shared" si="52"/>
        <v>202</v>
      </c>
      <c r="S149" s="1">
        <f t="shared" si="61"/>
        <v>267</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267</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4">
        <f t="shared" si="47"/>
        <v>0</v>
      </c>
      <c r="B150" s="64">
        <f t="shared" si="48"/>
        <v>0</v>
      </c>
      <c r="C150" s="57">
        <f t="shared" si="60"/>
        <v>266</v>
      </c>
      <c r="F150" s="59">
        <f>IF(C150&lt;C$6,0,VLOOKUP(C150,index!$A:$M,5,0))</f>
        <v>201</v>
      </c>
      <c r="G150" s="57" t="str">
        <f t="shared" si="49"/>
        <v/>
      </c>
      <c r="H150" s="58" t="str">
        <f>IF(G150="I",$K150,IF(G150="II",$K150-SUM(H$8:H149),IF(G150="III",$K150-SUM(H$8:H149),IF(G150="IV",$K150-SUM(H$8:H149),IF(G150="V",1-SUM(H$8:H149)," ")))))</f>
        <v xml:space="preserve"> </v>
      </c>
      <c r="I150" s="66" t="str">
        <f t="shared" si="50"/>
        <v/>
      </c>
      <c r="J150" s="61" t="str">
        <f>IF(I150="A",$K150,IF(I150="B",$K150-SUM(J$8:J149),IF(I150="C",$K150-SUM(J$8:J149),IF(I150="D",$K150-SUM(J$8:J149),IF(I150="E",1-SUM(J$8:J149)," ")))))</f>
        <v xml:space="preserve"> </v>
      </c>
      <c r="K150" s="58">
        <f>IF(C$4=0,0,(SUM(D$8:D150)/C$4))</f>
        <v>0</v>
      </c>
      <c r="L150" s="62" t="str">
        <f t="shared" si="46"/>
        <v xml:space="preserve"> </v>
      </c>
      <c r="M150" s="58" t="str">
        <f>IF(U150=2,K150,IF(W150=2,K150-SUM(M$8:M149),IF(X150=2,K150-SUM(M$8:M149),IF(X149=2,1-SUM(M$8:M149)," "))))</f>
        <v xml:space="preserve"> </v>
      </c>
      <c r="N150" s="58" t="str">
        <f t="shared" si="51"/>
        <v xml:space="preserve"> </v>
      </c>
      <c r="P150" s="58" t="str">
        <f>IF(O150="Plus",$K150,IF(O150="Basis",$K150-SUM(P$8:P149),IF(O150="Breedte",$K150-SUM(P$8:P149),IF(O149="Breedte",1-SUM(P$8:P149)," "))))</f>
        <v xml:space="preserve"> </v>
      </c>
      <c r="Q150" s="56" t="str">
        <f t="shared" si="66"/>
        <v/>
      </c>
      <c r="R150" s="196">
        <f t="shared" si="52"/>
        <v>201</v>
      </c>
      <c r="S150" s="1">
        <f t="shared" si="61"/>
        <v>266</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266</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4">
        <f t="shared" si="47"/>
        <v>0</v>
      </c>
      <c r="B151" s="64">
        <f t="shared" si="48"/>
        <v>0</v>
      </c>
      <c r="C151" s="57">
        <f t="shared" si="60"/>
        <v>265</v>
      </c>
      <c r="F151" s="59">
        <f>IF(C151&lt;C$6,0,VLOOKUP(C151,index!$A:$M,5,0))</f>
        <v>201</v>
      </c>
      <c r="G151" s="57" t="str">
        <f t="shared" si="49"/>
        <v/>
      </c>
      <c r="H151" s="58" t="str">
        <f>IF(G151="I",$K151,IF(G151="II",$K151-SUM(H$8:H150),IF(G151="III",$K151-SUM(H$8:H150),IF(G151="IV",$K151-SUM(H$8:H150),IF(G151="V",1-SUM(H$8:H150)," ")))))</f>
        <v xml:space="preserve"> </v>
      </c>
      <c r="I151" s="66" t="str">
        <f t="shared" si="50"/>
        <v/>
      </c>
      <c r="J151" s="61" t="str">
        <f>IF(I151="A",$K151,IF(I151="B",$K151-SUM(J$8:J150),IF(I151="C",$K151-SUM(J$8:J150),IF(I151="D",$K151-SUM(J$8:J150),IF(I151="E",1-SUM(J$8:J150)," ")))))</f>
        <v xml:space="preserve"> </v>
      </c>
      <c r="K151" s="58">
        <f>IF(C$4=0,0,(SUM(D$8:D151)/C$4))</f>
        <v>0</v>
      </c>
      <c r="L151" s="62" t="str">
        <f t="shared" si="46"/>
        <v xml:space="preserve"> </v>
      </c>
      <c r="M151" s="58" t="str">
        <f>IF(U151=2,K151,IF(W151=2,K151-SUM(M$8:M150),IF(X151=2,K151-SUM(M$8:M150),IF(X150=2,1-SUM(M$8:M150)," "))))</f>
        <v xml:space="preserve"> </v>
      </c>
      <c r="N151" s="58" t="str">
        <f t="shared" si="51"/>
        <v xml:space="preserve"> </v>
      </c>
      <c r="P151" s="58" t="str">
        <f>IF(O151="Plus",$K151,IF(O151="Basis",$K151-SUM(P$8:P150),IF(O151="Breedte",$K151-SUM(P$8:P150),IF(O150="Breedte",1-SUM(P$8:P150)," "))))</f>
        <v xml:space="preserve"> </v>
      </c>
      <c r="Q151" s="56" t="str">
        <f t="shared" si="66"/>
        <v/>
      </c>
      <c r="R151" s="196">
        <f t="shared" si="52"/>
        <v>201</v>
      </c>
      <c r="S151" s="1">
        <f t="shared" si="61"/>
        <v>265</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265</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4">
        <f t="shared" si="47"/>
        <v>0</v>
      </c>
      <c r="B152" s="64">
        <f t="shared" si="48"/>
        <v>0</v>
      </c>
      <c r="C152" s="57">
        <f t="shared" si="60"/>
        <v>264</v>
      </c>
      <c r="F152" s="59">
        <f>IF(C152&lt;C$6,0,VLOOKUP(C152,index!$A:$M,5,0))</f>
        <v>201</v>
      </c>
      <c r="G152" s="57" t="str">
        <f t="shared" si="49"/>
        <v/>
      </c>
      <c r="H152" s="58" t="str">
        <f>IF(G152="I",$K152,IF(G152="II",$K152-SUM(H$8:H151),IF(G152="III",$K152-SUM(H$8:H151),IF(G152="IV",$K152-SUM(H$8:H151),IF(G152="V",1-SUM(H$8:H151)," ")))))</f>
        <v xml:space="preserve"> </v>
      </c>
      <c r="I152" s="66" t="str">
        <f t="shared" si="50"/>
        <v/>
      </c>
      <c r="J152" s="61" t="str">
        <f>IF(I152="A",$K152,IF(I152="B",$K152-SUM(J$8:J151),IF(I152="C",$K152-SUM(J$8:J151),IF(I152="D",$K152-SUM(J$8:J151),IF(I152="E",1-SUM(J$8:J151)," ")))))</f>
        <v xml:space="preserve"> </v>
      </c>
      <c r="K152" s="58">
        <f>IF(C$4=0,0,(SUM(D$8:D152)/C$4))</f>
        <v>0</v>
      </c>
      <c r="L152" s="62" t="str">
        <f t="shared" si="46"/>
        <v xml:space="preserve"> </v>
      </c>
      <c r="M152" s="58" t="str">
        <f>IF(U152=2,K152,IF(W152=2,K152-SUM(M$8:M151),IF(X152=2,K152-SUM(M$8:M151),IF(X151=2,1-SUM(M$8:M151)," "))))</f>
        <v xml:space="preserve"> </v>
      </c>
      <c r="N152" s="58" t="str">
        <f t="shared" si="51"/>
        <v xml:space="preserve"> </v>
      </c>
      <c r="P152" s="58" t="str">
        <f>IF(O152="Plus",$K152,IF(O152="Basis",$K152-SUM(P$8:P151),IF(O152="Breedte",$K152-SUM(P$8:P151),IF(O151="Breedte",1-SUM(P$8:P151)," "))))</f>
        <v xml:space="preserve"> </v>
      </c>
      <c r="Q152" s="56" t="str">
        <f t="shared" si="66"/>
        <v/>
      </c>
      <c r="R152" s="196">
        <f t="shared" si="52"/>
        <v>201</v>
      </c>
      <c r="S152" s="1">
        <f t="shared" si="61"/>
        <v>264</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264</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4">
        <f t="shared" si="47"/>
        <v>0</v>
      </c>
      <c r="B153" s="64">
        <f t="shared" si="48"/>
        <v>0</v>
      </c>
      <c r="C153" s="57">
        <f t="shared" si="60"/>
        <v>263</v>
      </c>
      <c r="F153" s="59">
        <f>IF(C153&lt;C$6,0,VLOOKUP(C153,index!$A:$M,5,0))</f>
        <v>200</v>
      </c>
      <c r="G153" s="57" t="str">
        <f t="shared" si="49"/>
        <v/>
      </c>
      <c r="H153" s="58" t="str">
        <f>IF(G153="I",$K153,IF(G153="II",$K153-SUM(H$8:H152),IF(G153="III",$K153-SUM(H$8:H152),IF(G153="IV",$K153-SUM(H$8:H152),IF(G153="V",1-SUM(H$8:H152)," ")))))</f>
        <v xml:space="preserve"> </v>
      </c>
      <c r="I153" s="66" t="str">
        <f t="shared" si="50"/>
        <v/>
      </c>
      <c r="J153" s="61" t="str">
        <f>IF(I153="A",$K153,IF(I153="B",$K153-SUM(J$8:J152),IF(I153="C",$K153-SUM(J$8:J152),IF(I153="D",$K153-SUM(J$8:J152),IF(I153="E",1-SUM(J$8:J152)," ")))))</f>
        <v xml:space="preserve"> </v>
      </c>
      <c r="K153" s="58">
        <f>IF(C$4=0,0,(SUM(D$8:D153)/C$4))</f>
        <v>0</v>
      </c>
      <c r="L153" s="62" t="str">
        <f t="shared" si="46"/>
        <v xml:space="preserve"> </v>
      </c>
      <c r="M153" s="58" t="str">
        <f>IF(U153=2,K153,IF(W153=2,K153-SUM(M$8:M152),IF(X153=2,K153-SUM(M$8:M152),IF(X152=2,1-SUM(M$8:M152)," "))))</f>
        <v xml:space="preserve"> </v>
      </c>
      <c r="N153" s="58" t="str">
        <f t="shared" si="51"/>
        <v xml:space="preserve"> </v>
      </c>
      <c r="P153" s="58" t="str">
        <f>IF(O153="Plus",$K153,IF(O153="Basis",$K153-SUM(P$8:P152),IF(O153="Breedte",$K153-SUM(P$8:P152),IF(O152="Breedte",1-SUM(P$8:P152)," "))))</f>
        <v xml:space="preserve"> </v>
      </c>
      <c r="Q153" s="56" t="str">
        <f t="shared" si="66"/>
        <v/>
      </c>
      <c r="R153" s="196">
        <f t="shared" si="52"/>
        <v>200</v>
      </c>
      <c r="S153" s="1">
        <f t="shared" si="61"/>
        <v>263</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263</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4">
        <f t="shared" si="47"/>
        <v>25</v>
      </c>
      <c r="B154" s="64">
        <f t="shared" si="48"/>
        <v>0</v>
      </c>
      <c r="C154" s="57">
        <f t="shared" si="60"/>
        <v>262</v>
      </c>
      <c r="F154" s="59">
        <f>IF(C154&lt;C$6,0,VLOOKUP(C154,index!$A:$M,5,0))</f>
        <v>200</v>
      </c>
      <c r="G154" s="57" t="str">
        <f t="shared" si="49"/>
        <v/>
      </c>
      <c r="H154" s="58" t="str">
        <f>IF(G154="I",$K154,IF(G154="II",$K154-SUM(H$8:H153),IF(G154="III",$K154-SUM(H$8:H153),IF(G154="IV",$K154-SUM(H$8:H153),IF(G154="V",1-SUM(H$8:H153)," ")))))</f>
        <v xml:space="preserve"> </v>
      </c>
      <c r="I154" s="66" t="str">
        <f t="shared" si="50"/>
        <v>B</v>
      </c>
      <c r="J154" s="61">
        <f>IF(I154="A",$K154,IF(I154="B",$K154-SUM(J$8:J153),IF(I154="C",$K154-SUM(J$8:J153),IF(I154="D",$K154-SUM(J$8:J153),IF(I154="E",1-SUM(J$8:J153)," ")))))</f>
        <v>0</v>
      </c>
      <c r="K154" s="58">
        <f>IF(C$4=0,0,(SUM(D$8:D154)/C$4))</f>
        <v>0</v>
      </c>
      <c r="L154" s="62" t="str">
        <f t="shared" si="46"/>
        <v xml:space="preserve"> </v>
      </c>
      <c r="M154" s="58" t="str">
        <f>IF(U154=2,K154,IF(W154=2,K154-SUM(M$8:M153),IF(X154=2,K154-SUM(M$8:M153),IF(X153=2,1-SUM(M$8:M153)," "))))</f>
        <v xml:space="preserve"> </v>
      </c>
      <c r="N154" s="58" t="str">
        <f t="shared" si="51"/>
        <v xml:space="preserve"> </v>
      </c>
      <c r="P154" s="58" t="str">
        <f>IF(O154="Plus",$K154,IF(O154="Basis",$K154-SUM(P$8:P153),IF(O154="Breedte",$K154-SUM(P$8:P153),IF(O153="Breedte",1-SUM(P$8:P153)," "))))</f>
        <v xml:space="preserve"> </v>
      </c>
      <c r="Q154" s="56" t="str">
        <f t="shared" si="66"/>
        <v/>
      </c>
      <c r="R154" s="196">
        <f t="shared" si="52"/>
        <v>200</v>
      </c>
      <c r="S154" s="1">
        <f t="shared" si="61"/>
        <v>262</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262</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4">
        <f t="shared" si="47"/>
        <v>0</v>
      </c>
      <c r="B155" s="64">
        <f t="shared" si="48"/>
        <v>0</v>
      </c>
      <c r="C155" s="57">
        <f t="shared" si="60"/>
        <v>261</v>
      </c>
      <c r="F155" s="59">
        <f>IF(C155&lt;C$6,0,VLOOKUP(C155,index!$A:$M,5,0))</f>
        <v>199</v>
      </c>
      <c r="G155" s="57" t="str">
        <f t="shared" si="49"/>
        <v/>
      </c>
      <c r="H155" s="58" t="str">
        <f>IF(G155="I",$K155,IF(G155="II",$K155-SUM(H$8:H154),IF(G155="III",$K155-SUM(H$8:H154),IF(G155="IV",$K155-SUM(H$8:H154),IF(G155="V",1-SUM(H$8:H154)," ")))))</f>
        <v xml:space="preserve"> </v>
      </c>
      <c r="I155" s="66" t="str">
        <f t="shared" si="50"/>
        <v/>
      </c>
      <c r="J155" s="61" t="str">
        <f>IF(I155="A",$K155,IF(I155="B",$K155-SUM(J$8:J154),IF(I155="C",$K155-SUM(J$8:J154),IF(I155="D",$K155-SUM(J$8:J154),IF(I155="E",1-SUM(J$8:J154)," ")))))</f>
        <v xml:space="preserve"> </v>
      </c>
      <c r="K155" s="58">
        <f>IF(C$4=0,0,(SUM(D$8:D155)/C$4))</f>
        <v>0</v>
      </c>
      <c r="L155" s="62" t="str">
        <f t="shared" si="46"/>
        <v xml:space="preserve"> </v>
      </c>
      <c r="M155" s="58" t="str">
        <f>IF(U155=2,K155,IF(W155=2,K155-SUM(M$8:M154),IF(X155=2,K155-SUM(M$8:M154),IF(X154=2,1-SUM(M$8:M154)," "))))</f>
        <v xml:space="preserve"> </v>
      </c>
      <c r="N155" s="58" t="str">
        <f t="shared" si="51"/>
        <v xml:space="preserve"> </v>
      </c>
      <c r="P155" s="58" t="str">
        <f>IF(O155="Plus",$K155,IF(O155="Basis",$K155-SUM(P$8:P154),IF(O155="Breedte",$K155-SUM(P$8:P154),IF(O154="Breedte",1-SUM(P$8:P154)," "))))</f>
        <v xml:space="preserve"> </v>
      </c>
      <c r="Q155" s="56" t="str">
        <f t="shared" si="66"/>
        <v/>
      </c>
      <c r="R155" s="196">
        <f t="shared" si="52"/>
        <v>199</v>
      </c>
      <c r="S155" s="1">
        <f t="shared" si="61"/>
        <v>261</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261</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4">
        <f t="shared" si="47"/>
        <v>0</v>
      </c>
      <c r="B156" s="64">
        <f t="shared" si="48"/>
        <v>0</v>
      </c>
      <c r="C156" s="57">
        <f t="shared" si="60"/>
        <v>260</v>
      </c>
      <c r="F156" s="59">
        <f>IF(C156&lt;C$6,0,VLOOKUP(C156,index!$A:$M,5,0))</f>
        <v>199</v>
      </c>
      <c r="G156" s="57" t="str">
        <f t="shared" si="49"/>
        <v/>
      </c>
      <c r="H156" s="58" t="str">
        <f>IF(G156="I",$K156,IF(G156="II",$K156-SUM(H$8:H155),IF(G156="III",$K156-SUM(H$8:H155),IF(G156="IV",$K156-SUM(H$8:H155),IF(G156="V",1-SUM(H$8:H155)," ")))))</f>
        <v xml:space="preserve"> </v>
      </c>
      <c r="I156" s="66" t="str">
        <f t="shared" si="50"/>
        <v/>
      </c>
      <c r="J156" s="61" t="str">
        <f>IF(I156="A",$K156,IF(I156="B",$K156-SUM(J$8:J155),IF(I156="C",$K156-SUM(J$8:J155),IF(I156="D",$K156-SUM(J$8:J155),IF(I156="E",1-SUM(J$8:J155)," ")))))</f>
        <v xml:space="preserve"> </v>
      </c>
      <c r="K156" s="58">
        <f>IF(C$4=0,0,(SUM(D$8:D156)/C$4))</f>
        <v>0</v>
      </c>
      <c r="L156" s="62" t="str">
        <f t="shared" si="46"/>
        <v xml:space="preserve"> </v>
      </c>
      <c r="M156" s="58" t="str">
        <f>IF(U156=2,K156,IF(W156=2,K156-SUM(M$8:M155),IF(X156=2,K156-SUM(M$8:M155),IF(X155=2,1-SUM(M$8:M155)," "))))</f>
        <v xml:space="preserve"> </v>
      </c>
      <c r="N156" s="58" t="str">
        <f t="shared" si="51"/>
        <v xml:space="preserve"> </v>
      </c>
      <c r="P156" s="58" t="str">
        <f>IF(O156="Plus",$K156,IF(O156="Basis",$K156-SUM(P$8:P155),IF(O156="Breedte",$K156-SUM(P$8:P155),IF(O155="Breedte",1-SUM(P$8:P155)," "))))</f>
        <v xml:space="preserve"> </v>
      </c>
      <c r="Q156" s="56" t="str">
        <f t="shared" si="66"/>
        <v/>
      </c>
      <c r="R156" s="196">
        <f t="shared" si="52"/>
        <v>199</v>
      </c>
      <c r="S156" s="1">
        <f t="shared" si="61"/>
        <v>260</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260</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4">
        <f t="shared" si="47"/>
        <v>0</v>
      </c>
      <c r="B157" s="64">
        <f t="shared" si="48"/>
        <v>0</v>
      </c>
      <c r="C157" s="57">
        <f t="shared" si="60"/>
        <v>259</v>
      </c>
      <c r="F157" s="59">
        <f>IF(C157&lt;C$6,0,VLOOKUP(C157,index!$A:$M,5,0))</f>
        <v>199</v>
      </c>
      <c r="G157" s="57" t="str">
        <f t="shared" si="49"/>
        <v/>
      </c>
      <c r="H157" s="58" t="str">
        <f>IF(G157="I",$K157,IF(G157="II",$K157-SUM(H$8:H156),IF(G157="III",$K157-SUM(H$8:H156),IF(G157="IV",$K157-SUM(H$8:H156),IF(G157="V",1-SUM(H$8:H156)," ")))))</f>
        <v xml:space="preserve"> </v>
      </c>
      <c r="I157" s="66" t="str">
        <f t="shared" si="50"/>
        <v/>
      </c>
      <c r="J157" s="61" t="str">
        <f>IF(I157="A",$K157,IF(I157="B",$K157-SUM(J$8:J156),IF(I157="C",$K157-SUM(J$8:J156),IF(I157="D",$K157-SUM(J$8:J156),IF(I157="E",1-SUM(J$8:J156)," ")))))</f>
        <v xml:space="preserve"> </v>
      </c>
      <c r="K157" s="58">
        <f>IF(C$4=0,0,(SUM(D$8:D157)/C$4))</f>
        <v>0</v>
      </c>
      <c r="L157" s="62" t="str">
        <f t="shared" si="46"/>
        <v xml:space="preserve"> </v>
      </c>
      <c r="M157" s="58" t="str">
        <f>IF(U157=2,K157,IF(W157=2,K157-SUM(M$8:M156),IF(X157=2,K157-SUM(M$8:M156),IF(X156=2,1-SUM(M$8:M156)," "))))</f>
        <v xml:space="preserve"> </v>
      </c>
      <c r="N157" s="58" t="str">
        <f t="shared" si="51"/>
        <v xml:space="preserve"> </v>
      </c>
      <c r="P157" s="58" t="str">
        <f>IF(O157="Plus",$K157,IF(O157="Basis",$K157-SUM(P$8:P156),IF(O157="Breedte",$K157-SUM(P$8:P156),IF(O156="Breedte",1-SUM(P$8:P156)," "))))</f>
        <v xml:space="preserve"> </v>
      </c>
      <c r="Q157" s="56" t="str">
        <f t="shared" si="66"/>
        <v/>
      </c>
      <c r="R157" s="196">
        <f t="shared" si="52"/>
        <v>199</v>
      </c>
      <c r="S157" s="1">
        <f t="shared" si="61"/>
        <v>259</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259</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4">
        <f t="shared" si="47"/>
        <v>0</v>
      </c>
      <c r="B158" s="64">
        <f t="shared" si="48"/>
        <v>0</v>
      </c>
      <c r="C158" s="57">
        <f t="shared" si="60"/>
        <v>258</v>
      </c>
      <c r="F158" s="59">
        <f>IF(C158&lt;C$6,0,VLOOKUP(C158,index!$A:$M,5,0))</f>
        <v>198</v>
      </c>
      <c r="G158" s="57" t="str">
        <f t="shared" si="49"/>
        <v/>
      </c>
      <c r="H158" s="58" t="str">
        <f>IF(G158="I",$K158,IF(G158="II",$K158-SUM(H$8:H157),IF(G158="III",$K158-SUM(H$8:H157),IF(G158="IV",$K158-SUM(H$8:H157),IF(G158="V",1-SUM(H$8:H157)," ")))))</f>
        <v xml:space="preserve"> </v>
      </c>
      <c r="I158" s="66" t="str">
        <f t="shared" si="50"/>
        <v/>
      </c>
      <c r="J158" s="61" t="str">
        <f>IF(I158="A",$K158,IF(I158="B",$K158-SUM(J$8:J157),IF(I158="C",$K158-SUM(J$8:J157),IF(I158="D",$K158-SUM(J$8:J157),IF(I158="E",1-SUM(J$8:J157)," ")))))</f>
        <v xml:space="preserve"> </v>
      </c>
      <c r="K158" s="58">
        <f>IF(C$4=0,0,(SUM(D$8:D158)/C$4))</f>
        <v>0</v>
      </c>
      <c r="L158" s="62" t="str">
        <f t="shared" si="46"/>
        <v xml:space="preserve"> </v>
      </c>
      <c r="M158" s="58" t="str">
        <f>IF(U158=2,K158,IF(W158=2,K158-SUM(M$8:M157),IF(X158=2,K158-SUM(M$8:M157),IF(X157=2,1-SUM(M$8:M157)," "))))</f>
        <v xml:space="preserve"> </v>
      </c>
      <c r="N158" s="58" t="str">
        <f t="shared" si="51"/>
        <v xml:space="preserve"> </v>
      </c>
      <c r="P158" s="58" t="str">
        <f>IF(O158="Plus",$K158,IF(O158="Basis",$K158-SUM(P$8:P157),IF(O158="Breedte",$K158-SUM(P$8:P157),IF(O157="Breedte",1-SUM(P$8:P157)," "))))</f>
        <v xml:space="preserve"> </v>
      </c>
      <c r="Q158" s="56" t="str">
        <f t="shared" si="66"/>
        <v/>
      </c>
      <c r="R158" s="196">
        <f t="shared" si="52"/>
        <v>198</v>
      </c>
      <c r="S158" s="1">
        <f t="shared" si="61"/>
        <v>258</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258</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4">
        <f t="shared" si="47"/>
        <v>0</v>
      </c>
      <c r="B159" s="64">
        <f t="shared" si="48"/>
        <v>0</v>
      </c>
      <c r="C159" s="57">
        <f t="shared" si="60"/>
        <v>257</v>
      </c>
      <c r="F159" s="59">
        <f>IF(C159&lt;C$6,0,VLOOKUP(C159,index!$A:$M,5,0))</f>
        <v>198</v>
      </c>
      <c r="G159" s="57" t="str">
        <f t="shared" si="49"/>
        <v/>
      </c>
      <c r="H159" s="58" t="str">
        <f>IF(G159="I",$K159,IF(G159="II",$K159-SUM(H$8:H158),IF(G159="III",$K159-SUM(H$8:H158),IF(G159="IV",$K159-SUM(H$8:H158),IF(G159="V",1-SUM(H$8:H158)," ")))))</f>
        <v xml:space="preserve"> </v>
      </c>
      <c r="I159" s="66" t="str">
        <f t="shared" si="50"/>
        <v/>
      </c>
      <c r="J159" s="61" t="str">
        <f>IF(I159="A",$K159,IF(I159="B",$K159-SUM(J$8:J158),IF(I159="C",$K159-SUM(J$8:J158),IF(I159="D",$K159-SUM(J$8:J158),IF(I159="E",1-SUM(J$8:J158)," ")))))</f>
        <v xml:space="preserve"> </v>
      </c>
      <c r="K159" s="58">
        <f>IF(C$4=0,0,(SUM(D$8:D159)/C$4))</f>
        <v>0</v>
      </c>
      <c r="L159" s="62" t="str">
        <f t="shared" si="46"/>
        <v xml:space="preserve"> </v>
      </c>
      <c r="M159" s="58" t="str">
        <f>IF(U159=2,K159,IF(W159=2,K159-SUM(M$8:M158),IF(X159=2,K159-SUM(M$8:M158),IF(X158=2,1-SUM(M$8:M158)," "))))</f>
        <v xml:space="preserve"> </v>
      </c>
      <c r="N159" s="58" t="str">
        <f t="shared" si="51"/>
        <v xml:space="preserve"> </v>
      </c>
      <c r="P159" s="58" t="str">
        <f>IF(O159="Plus",$K159,IF(O159="Basis",$K159-SUM(P$8:P158),IF(O159="Breedte",$K159-SUM(P$8:P158),IF(O158="Breedte",1-SUM(P$8:P158)," "))))</f>
        <v xml:space="preserve"> </v>
      </c>
      <c r="Q159" s="56" t="str">
        <f t="shared" si="66"/>
        <v/>
      </c>
      <c r="R159" s="196">
        <f t="shared" si="52"/>
        <v>198</v>
      </c>
      <c r="S159" s="1">
        <f t="shared" si="61"/>
        <v>257</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257</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4">
        <f t="shared" si="47"/>
        <v>0</v>
      </c>
      <c r="B160" s="64">
        <f t="shared" si="48"/>
        <v>0</v>
      </c>
      <c r="C160" s="57">
        <f t="shared" si="60"/>
        <v>256</v>
      </c>
      <c r="F160" s="59">
        <f>IF(C160&lt;C$6,0,VLOOKUP(C160,index!$A:$M,5,0))</f>
        <v>197</v>
      </c>
      <c r="G160" s="57" t="str">
        <f t="shared" si="49"/>
        <v/>
      </c>
      <c r="H160" s="58" t="str">
        <f>IF(G160="I",$K160,IF(G160="II",$K160-SUM(H$8:H159),IF(G160="III",$K160-SUM(H$8:H159),IF(G160="IV",$K160-SUM(H$8:H159),IF(G160="V",1-SUM(H$8:H159)," ")))))</f>
        <v xml:space="preserve"> </v>
      </c>
      <c r="I160" s="66" t="str">
        <f t="shared" si="50"/>
        <v/>
      </c>
      <c r="J160" s="61" t="str">
        <f>IF(I160="A",$K160,IF(I160="B",$K160-SUM(J$8:J159),IF(I160="C",$K160-SUM(J$8:J159),IF(I160="D",$K160-SUM(J$8:J159),IF(I160="E",1-SUM(J$8:J159)," ")))))</f>
        <v xml:space="preserve"> </v>
      </c>
      <c r="K160" s="58">
        <f>IF(C$4=0,0,(SUM(D$8:D160)/C$4))</f>
        <v>0</v>
      </c>
      <c r="L160" s="62" t="str">
        <f t="shared" si="46"/>
        <v xml:space="preserve"> </v>
      </c>
      <c r="M160" s="58" t="str">
        <f>IF(U160=2,K160,IF(W160=2,K160-SUM(M$8:M159),IF(X160=2,K160-SUM(M$8:M159),IF(X159=2,1-SUM(M$8:M159)," "))))</f>
        <v xml:space="preserve"> </v>
      </c>
      <c r="N160" s="58" t="str">
        <f t="shared" si="51"/>
        <v xml:space="preserve"> </v>
      </c>
      <c r="P160" s="58" t="str">
        <f>IF(O160="Plus",$K160,IF(O160="Basis",$K160-SUM(P$8:P159),IF(O160="Breedte",$K160-SUM(P$8:P159),IF(O159="Breedte",1-SUM(P$8:P159)," "))))</f>
        <v xml:space="preserve"> </v>
      </c>
      <c r="Q160" s="56" t="str">
        <f t="shared" si="66"/>
        <v/>
      </c>
      <c r="R160" s="196">
        <f t="shared" si="52"/>
        <v>197</v>
      </c>
      <c r="S160" s="1">
        <f t="shared" si="61"/>
        <v>256</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256</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4">
        <f t="shared" si="47"/>
        <v>0</v>
      </c>
      <c r="B161" s="64">
        <f t="shared" si="48"/>
        <v>0</v>
      </c>
      <c r="C161" s="57">
        <f t="shared" si="60"/>
        <v>255</v>
      </c>
      <c r="F161" s="59">
        <f>IF(C161&lt;C$6,0,VLOOKUP(C161,index!$A:$M,5,0))</f>
        <v>197</v>
      </c>
      <c r="G161" s="57" t="str">
        <f t="shared" si="49"/>
        <v/>
      </c>
      <c r="H161" s="58" t="str">
        <f>IF(G161="I",$K161,IF(G161="II",$K161-SUM(H$8:H160),IF(G161="III",$K161-SUM(H$8:H160),IF(G161="IV",$K161-SUM(H$8:H160),IF(G161="V",1-SUM(H$8:H160)," ")))))</f>
        <v xml:space="preserve"> </v>
      </c>
      <c r="I161" s="66" t="str">
        <f t="shared" si="50"/>
        <v/>
      </c>
      <c r="J161" s="61" t="str">
        <f>IF(I161="A",$K161,IF(I161="B",$K161-SUM(J$8:J160),IF(I161="C",$K161-SUM(J$8:J160),IF(I161="D",$K161-SUM(J$8:J160),IF(I161="E",1-SUM(J$8:J160)," ")))))</f>
        <v xml:space="preserve"> </v>
      </c>
      <c r="K161" s="58">
        <f>IF(C$4=0,0,(SUM(D$8:D161)/C$4))</f>
        <v>0</v>
      </c>
      <c r="L161" s="62" t="str">
        <f t="shared" si="46"/>
        <v xml:space="preserve"> </v>
      </c>
      <c r="M161" s="58" t="str">
        <f>IF(U161=2,K161,IF(W161=2,K161-SUM(M$8:M160),IF(X161=2,K161-SUM(M$8:M160),IF(X160=2,1-SUM(M$8:M160)," "))))</f>
        <v xml:space="preserve"> </v>
      </c>
      <c r="N161" s="58" t="str">
        <f t="shared" si="51"/>
        <v xml:space="preserve"> </v>
      </c>
      <c r="P161" s="58" t="str">
        <f>IF(O161="Plus",$K161,IF(O161="Basis",$K161-SUM(P$8:P160),IF(O161="Breedte",$K161-SUM(P$8:P160),IF(O160="Breedte",1-SUM(P$8:P160)," "))))</f>
        <v xml:space="preserve"> </v>
      </c>
      <c r="Q161" s="56" t="str">
        <f t="shared" si="66"/>
        <v/>
      </c>
      <c r="R161" s="196">
        <f t="shared" si="52"/>
        <v>197</v>
      </c>
      <c r="S161" s="1">
        <f t="shared" si="61"/>
        <v>255</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255</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4">
        <f t="shared" si="47"/>
        <v>0</v>
      </c>
      <c r="B162" s="64">
        <f t="shared" si="48"/>
        <v>0</v>
      </c>
      <c r="C162" s="57">
        <f t="shared" si="60"/>
        <v>254</v>
      </c>
      <c r="F162" s="59">
        <f>IF(C162&lt;C$6,0,VLOOKUP(C162,index!$A:$M,5,0))</f>
        <v>196</v>
      </c>
      <c r="G162" s="57" t="str">
        <f t="shared" si="49"/>
        <v/>
      </c>
      <c r="H162" s="58" t="str">
        <f>IF(G162="I",$K162,IF(G162="II",$K162-SUM(H$8:H161),IF(G162="III",$K162-SUM(H$8:H161),IF(G162="IV",$K162-SUM(H$8:H161),IF(G162="V",1-SUM(H$8:H161)," ")))))</f>
        <v xml:space="preserve"> </v>
      </c>
      <c r="I162" s="66" t="str">
        <f t="shared" si="50"/>
        <v/>
      </c>
      <c r="J162" s="61" t="str">
        <f>IF(I162="A",$K162,IF(I162="B",$K162-SUM(J$8:J161),IF(I162="C",$K162-SUM(J$8:J161),IF(I162="D",$K162-SUM(J$8:J161),IF(I162="E",1-SUM(J$8:J161)," ")))))</f>
        <v xml:space="preserve"> </v>
      </c>
      <c r="K162" s="58">
        <f>IF(C$4=0,0,(SUM(D$8:D162)/C$4))</f>
        <v>0</v>
      </c>
      <c r="L162" s="62" t="str">
        <f t="shared" si="46"/>
        <v xml:space="preserve"> </v>
      </c>
      <c r="M162" s="58" t="str">
        <f>IF(U162=2,K162,IF(W162=2,K162-SUM(M$8:M161),IF(X162=2,K162-SUM(M$8:M161),IF(X161=2,1-SUM(M$8:M161)," "))))</f>
        <v xml:space="preserve"> </v>
      </c>
      <c r="N162" s="58" t="str">
        <f t="shared" si="51"/>
        <v xml:space="preserve"> </v>
      </c>
      <c r="P162" s="58" t="str">
        <f>IF(O162="Plus",$K162,IF(O162="Basis",$K162-SUM(P$8:P161),IF(O162="Breedte",$K162-SUM(P$8:P161),IF(O161="Breedte",1-SUM(P$8:P161)," "))))</f>
        <v xml:space="preserve"> </v>
      </c>
      <c r="Q162" s="56" t="str">
        <f t="shared" si="66"/>
        <v/>
      </c>
      <c r="R162" s="196">
        <f t="shared" si="52"/>
        <v>196</v>
      </c>
      <c r="S162" s="1">
        <f t="shared" si="61"/>
        <v>254</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254</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4">
        <f t="shared" si="47"/>
        <v>0</v>
      </c>
      <c r="B163" s="64">
        <f t="shared" si="48"/>
        <v>0</v>
      </c>
      <c r="C163" s="57">
        <f t="shared" si="60"/>
        <v>253</v>
      </c>
      <c r="F163" s="59">
        <f>IF(C163&lt;C$6,0,VLOOKUP(C163,index!$A:$M,5,0))</f>
        <v>196</v>
      </c>
      <c r="G163" s="57" t="str">
        <f t="shared" si="49"/>
        <v/>
      </c>
      <c r="H163" s="58" t="str">
        <f>IF(G163="I",$K163,IF(G163="II",$K163-SUM(H$8:H162),IF(G163="III",$K163-SUM(H$8:H162),IF(G163="IV",$K163-SUM(H$8:H162),IF(G163="V",1-SUM(H$8:H162)," ")))))</f>
        <v xml:space="preserve"> </v>
      </c>
      <c r="I163" s="66" t="str">
        <f t="shared" si="50"/>
        <v/>
      </c>
      <c r="J163" s="61" t="str">
        <f>IF(I163="A",$K163,IF(I163="B",$K163-SUM(J$8:J162),IF(I163="C",$K163-SUM(J$8:J162),IF(I163="D",$K163-SUM(J$8:J162),IF(I163="E",1-SUM(J$8:J162)," ")))))</f>
        <v xml:space="preserve"> </v>
      </c>
      <c r="K163" s="58">
        <f>IF(C$4=0,0,(SUM(D$8:D163)/C$4))</f>
        <v>0</v>
      </c>
      <c r="L163" s="62" t="str">
        <f t="shared" si="46"/>
        <v xml:space="preserve"> </v>
      </c>
      <c r="M163" s="58" t="str">
        <f>IF(U163=2,K163,IF(W163=2,K163-SUM(M$8:M162),IF(X163=2,K163-SUM(M$8:M162),IF(X162=2,1-SUM(M$8:M162)," "))))</f>
        <v xml:space="preserve"> </v>
      </c>
      <c r="N163" s="58" t="str">
        <f t="shared" si="51"/>
        <v xml:space="preserve"> </v>
      </c>
      <c r="P163" s="58" t="str">
        <f>IF(O163="Plus",$K163,IF(O163="Basis",$K163-SUM(P$8:P162),IF(O163="Breedte",$K163-SUM(P$8:P162),IF(O162="Breedte",1-SUM(P$8:P162)," "))))</f>
        <v xml:space="preserve"> </v>
      </c>
      <c r="Q163" s="56" t="str">
        <f t="shared" si="66"/>
        <v/>
      </c>
      <c r="R163" s="196">
        <f t="shared" si="52"/>
        <v>196</v>
      </c>
      <c r="S163" s="1">
        <f t="shared" si="61"/>
        <v>253</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253</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4">
        <f t="shared" si="47"/>
        <v>0</v>
      </c>
      <c r="B164" s="64">
        <f t="shared" si="48"/>
        <v>20</v>
      </c>
      <c r="C164" s="57">
        <f t="shared" si="60"/>
        <v>252</v>
      </c>
      <c r="F164" s="59">
        <f>IF(C164&lt;C$6,0,VLOOKUP(C164,index!$A:$M,5,0))</f>
        <v>196</v>
      </c>
      <c r="G164" s="57" t="str">
        <f t="shared" si="49"/>
        <v>III</v>
      </c>
      <c r="H164" s="58">
        <f>IF(G164="I",$K164,IF(G164="II",$K164-SUM(H$8:H163),IF(G164="III",$K164-SUM(H$8:H163),IF(G164="IV",$K164-SUM(H$8:H163),IF(G164="V",1-SUM(H$8:H163)," ")))))</f>
        <v>0</v>
      </c>
      <c r="I164" s="66" t="str">
        <f t="shared" si="50"/>
        <v/>
      </c>
      <c r="J164" s="61" t="str">
        <f>IF(I164="A",$K164,IF(I164="B",$K164-SUM(J$8:J163),IF(I164="C",$K164-SUM(J$8:J163),IF(I164="D",$K164-SUM(J$8:J163),IF(I164="E",1-SUM(J$8:J163)," ")))))</f>
        <v xml:space="preserve"> </v>
      </c>
      <c r="K164" s="58">
        <f>IF(C$4=0,0,(SUM(D$8:D164)/C$4))</f>
        <v>0</v>
      </c>
      <c r="L164" s="62" t="str">
        <f t="shared" si="46"/>
        <v xml:space="preserve"> </v>
      </c>
      <c r="M164" s="58" t="str">
        <f>IF(U164=2,K164,IF(W164=2,K164-SUM(M$8:M163),IF(X164=2,K164-SUM(M$8:M163),IF(X163=2,1-SUM(M$8:M163)," "))))</f>
        <v xml:space="preserve"> </v>
      </c>
      <c r="N164" s="58" t="str">
        <f t="shared" si="51"/>
        <v xml:space="preserve"> </v>
      </c>
      <c r="P164" s="58" t="str">
        <f>IF(O164="Plus",$K164,IF(O164="Basis",$K164-SUM(P$8:P163),IF(O164="Breedte",$K164-SUM(P$8:P163),IF(O163="Breedte",1-SUM(P$8:P163)," "))))</f>
        <v xml:space="preserve"> </v>
      </c>
      <c r="Q164" s="56" t="str">
        <f t="shared" si="66"/>
        <v/>
      </c>
      <c r="R164" s="196">
        <f t="shared" si="52"/>
        <v>196</v>
      </c>
      <c r="S164" s="1">
        <f t="shared" si="61"/>
        <v>252</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252</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4">
        <f t="shared" si="47"/>
        <v>0</v>
      </c>
      <c r="B165" s="64">
        <f t="shared" si="48"/>
        <v>0</v>
      </c>
      <c r="C165" s="57">
        <f t="shared" si="60"/>
        <v>251</v>
      </c>
      <c r="F165" s="59">
        <f>IF(C165&lt;C$6,0,VLOOKUP(C165,index!$A:$M,5,0))</f>
        <v>195</v>
      </c>
      <c r="G165" s="57" t="str">
        <f t="shared" si="49"/>
        <v/>
      </c>
      <c r="H165" s="58" t="str">
        <f>IF(G165="I",$K165,IF(G165="II",$K165-SUM(H$8:H164),IF(G165="III",$K165-SUM(H$8:H164),IF(G165="IV",$K165-SUM(H$8:H164),IF(G165="V",1-SUM(H$8:H164)," ")))))</f>
        <v xml:space="preserve"> </v>
      </c>
      <c r="I165" s="66" t="str">
        <f t="shared" si="50"/>
        <v/>
      </c>
      <c r="J165" s="61" t="str">
        <f>IF(I165="A",$K165,IF(I165="B",$K165-SUM(J$8:J164),IF(I165="C",$K165-SUM(J$8:J164),IF(I165="D",$K165-SUM(J$8:J164),IF(I165="E",1-SUM(J$8:J164)," ")))))</f>
        <v xml:space="preserve"> </v>
      </c>
      <c r="K165" s="58">
        <f>IF(C$4=0,0,(SUM(D$8:D165)/C$4))</f>
        <v>0</v>
      </c>
      <c r="L165" s="62" t="str">
        <f t="shared" si="46"/>
        <v xml:space="preserve"> </v>
      </c>
      <c r="M165" s="58" t="str">
        <f>IF(U165=2,K165,IF(W165=2,K165-SUM(M$8:M164),IF(X165=2,K165-SUM(M$8:M164),IF(X164=2,1-SUM(M$8:M164)," "))))</f>
        <v xml:space="preserve"> </v>
      </c>
      <c r="N165" s="58" t="str">
        <f t="shared" si="51"/>
        <v xml:space="preserve"> </v>
      </c>
      <c r="P165" s="58" t="str">
        <f>IF(O165="Plus",$K165,IF(O165="Basis",$K165-SUM(P$8:P164),IF(O165="Breedte",$K165-SUM(P$8:P164),IF(O164="Breedte",1-SUM(P$8:P164)," "))))</f>
        <v xml:space="preserve"> </v>
      </c>
      <c r="Q165" s="56" t="str">
        <f t="shared" si="66"/>
        <v/>
      </c>
      <c r="R165" s="196">
        <f t="shared" si="52"/>
        <v>195</v>
      </c>
      <c r="S165" s="1">
        <f t="shared" si="61"/>
        <v>251</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251</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4">
        <f t="shared" si="47"/>
        <v>0</v>
      </c>
      <c r="B166" s="64">
        <f t="shared" si="48"/>
        <v>0</v>
      </c>
      <c r="C166" s="57">
        <f t="shared" si="60"/>
        <v>250</v>
      </c>
      <c r="F166" s="59">
        <f>IF(C166&lt;C$6,0,VLOOKUP(C166,index!$A:$M,5,0))</f>
        <v>195</v>
      </c>
      <c r="G166" s="57" t="str">
        <f t="shared" si="49"/>
        <v/>
      </c>
      <c r="H166" s="58" t="str">
        <f>IF(G166="I",$K166,IF(G166="II",$K166-SUM(H$8:H165),IF(G166="III",$K166-SUM(H$8:H165),IF(G166="IV",$K166-SUM(H$8:H165),IF(G166="V",1-SUM(H$8:H165)," ")))))</f>
        <v xml:space="preserve"> </v>
      </c>
      <c r="I166" s="66" t="str">
        <f t="shared" si="50"/>
        <v/>
      </c>
      <c r="J166" s="61" t="str">
        <f>IF(I166="A",$K166,IF(I166="B",$K166-SUM(J$8:J165),IF(I166="C",$K166-SUM(J$8:J165),IF(I166="D",$K166-SUM(J$8:J165),IF(I166="E",1-SUM(J$8:J165)," ")))))</f>
        <v xml:space="preserve"> </v>
      </c>
      <c r="K166" s="58">
        <f>IF(C$4=0,0,(SUM(D$8:D166)/C$4))</f>
        <v>0</v>
      </c>
      <c r="L166" s="62" t="str">
        <f t="shared" si="46"/>
        <v xml:space="preserve"> </v>
      </c>
      <c r="M166" s="58" t="str">
        <f>IF(U166=2,K166,IF(W166=2,K166-SUM(M$8:M165),IF(X166=2,K166-SUM(M$8:M165),IF(X165=2,1-SUM(M$8:M165)," "))))</f>
        <v xml:space="preserve"> </v>
      </c>
      <c r="N166" s="58" t="str">
        <f t="shared" si="51"/>
        <v xml:space="preserve"> </v>
      </c>
      <c r="P166" s="58" t="str">
        <f>IF(O166="Plus",$K166,IF(O166="Basis",$K166-SUM(P$8:P165),IF(O166="Breedte",$K166-SUM(P$8:P165),IF(O165="Breedte",1-SUM(P$8:P165)," "))))</f>
        <v xml:space="preserve"> </v>
      </c>
      <c r="Q166" s="56" t="str">
        <f t="shared" si="66"/>
        <v/>
      </c>
      <c r="R166" s="196">
        <f t="shared" si="52"/>
        <v>195</v>
      </c>
      <c r="S166" s="1">
        <f t="shared" si="61"/>
        <v>250</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250</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4">
        <f t="shared" si="47"/>
        <v>0</v>
      </c>
      <c r="B167" s="64">
        <f t="shared" si="48"/>
        <v>0</v>
      </c>
      <c r="C167" s="57">
        <f t="shared" si="60"/>
        <v>249</v>
      </c>
      <c r="F167" s="59">
        <f>IF(C167&lt;C$6,0,VLOOKUP(C167,index!$A:$M,5,0))</f>
        <v>194</v>
      </c>
      <c r="G167" s="57" t="str">
        <f t="shared" si="49"/>
        <v/>
      </c>
      <c r="H167" s="58" t="str">
        <f>IF(G167="I",$K167,IF(G167="II",$K167-SUM(H$8:H166),IF(G167="III",$K167-SUM(H$8:H166),IF(G167="IV",$K167-SUM(H$8:H166),IF(G167="V",1-SUM(H$8:H166)," ")))))</f>
        <v xml:space="preserve"> </v>
      </c>
      <c r="I167" s="66" t="str">
        <f t="shared" si="50"/>
        <v/>
      </c>
      <c r="J167" s="61" t="str">
        <f>IF(I167="A",$K167,IF(I167="B",$K167-SUM(J$8:J166),IF(I167="C",$K167-SUM(J$8:J166),IF(I167="D",$K167-SUM(J$8:J166),IF(I167="E",1-SUM(J$8:J166)," ")))))</f>
        <v xml:space="preserve"> </v>
      </c>
      <c r="K167" s="58">
        <f>IF(C$4=0,0,(SUM(D$8:D167)/C$4))</f>
        <v>0</v>
      </c>
      <c r="L167" s="62" t="str">
        <f t="shared" si="46"/>
        <v xml:space="preserve"> </v>
      </c>
      <c r="M167" s="58" t="str">
        <f>IF(U167=2,K167,IF(W167=2,K167-SUM(M$8:M166),IF(X167=2,K167-SUM(M$8:M166),IF(X166=2,1-SUM(M$8:M166)," "))))</f>
        <v xml:space="preserve"> </v>
      </c>
      <c r="N167" s="58" t="str">
        <f t="shared" si="51"/>
        <v xml:space="preserve"> </v>
      </c>
      <c r="P167" s="58" t="str">
        <f>IF(O167="Plus",$K167,IF(O167="Basis",$K167-SUM(P$8:P166),IF(O167="Breedte",$K167-SUM(P$8:P166),IF(O166="Breedte",1-SUM(P$8:P166)," "))))</f>
        <v xml:space="preserve"> </v>
      </c>
      <c r="Q167" s="56" t="str">
        <f t="shared" si="66"/>
        <v/>
      </c>
      <c r="R167" s="196">
        <f t="shared" si="52"/>
        <v>194</v>
      </c>
      <c r="S167" s="1">
        <f t="shared" si="61"/>
        <v>249</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249</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4">
        <f t="shared" si="47"/>
        <v>0</v>
      </c>
      <c r="B168" s="64">
        <f t="shared" si="48"/>
        <v>0</v>
      </c>
      <c r="C168" s="57">
        <f t="shared" si="60"/>
        <v>248</v>
      </c>
      <c r="F168" s="59">
        <f>IF(C168&lt;C$6,0,VLOOKUP(C168,index!$A:$M,5,0))</f>
        <v>194</v>
      </c>
      <c r="G168" s="57" t="str">
        <f t="shared" si="49"/>
        <v/>
      </c>
      <c r="H168" s="58" t="str">
        <f>IF(G168="I",$K168,IF(G168="II",$K168-SUM(H$8:H167),IF(G168="III",$K168-SUM(H$8:H167),IF(G168="IV",$K168-SUM(H$8:H167),IF(G168="V",1-SUM(H$8:H167)," ")))))</f>
        <v xml:space="preserve"> </v>
      </c>
      <c r="I168" s="66" t="str">
        <f t="shared" si="50"/>
        <v/>
      </c>
      <c r="J168" s="61" t="str">
        <f>IF(I168="A",$K168,IF(I168="B",$K168-SUM(J$8:J167),IF(I168="C",$K168-SUM(J$8:J167),IF(I168="D",$K168-SUM(J$8:J167),IF(I168="E",1-SUM(J$8:J167)," ")))))</f>
        <v xml:space="preserve"> </v>
      </c>
      <c r="K168" s="58">
        <f>IF(C$4=0,0,(SUM(D$8:D168)/C$4))</f>
        <v>0</v>
      </c>
      <c r="L168" s="62" t="str">
        <f t="shared" si="46"/>
        <v xml:space="preserve"> </v>
      </c>
      <c r="M168" s="58" t="str">
        <f>IF(U168=2,K168,IF(W168=2,K168-SUM(M$8:M167),IF(X168=2,K168-SUM(M$8:M167),IF(X167=2,1-SUM(M$8:M167)," "))))</f>
        <v xml:space="preserve"> </v>
      </c>
      <c r="N168" s="58" t="str">
        <f t="shared" si="51"/>
        <v xml:space="preserve"> </v>
      </c>
      <c r="P168" s="58" t="str">
        <f>IF(O168="Plus",$K168,IF(O168="Basis",$K168-SUM(P$8:P167),IF(O168="Breedte",$K168-SUM(P$8:P167),IF(O167="Breedte",1-SUM(P$8:P167)," "))))</f>
        <v xml:space="preserve"> </v>
      </c>
      <c r="Q168" s="56" t="str">
        <f t="shared" si="66"/>
        <v/>
      </c>
      <c r="R168" s="196">
        <f t="shared" si="52"/>
        <v>194</v>
      </c>
      <c r="S168" s="1">
        <f t="shared" si="61"/>
        <v>248</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248</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4">
        <f t="shared" si="47"/>
        <v>0</v>
      </c>
      <c r="B169" s="64">
        <f t="shared" si="48"/>
        <v>0</v>
      </c>
      <c r="C169" s="57">
        <f t="shared" si="60"/>
        <v>247</v>
      </c>
      <c r="F169" s="59">
        <f>IF(C169&lt;C$6,0,VLOOKUP(C169,index!$A:$M,5,0))</f>
        <v>194</v>
      </c>
      <c r="G169" s="57" t="str">
        <f t="shared" si="49"/>
        <v/>
      </c>
      <c r="H169" s="58" t="str">
        <f>IF(G169="I",$K169,IF(G169="II",$K169-SUM(H$8:H168),IF(G169="III",$K169-SUM(H$8:H168),IF(G169="IV",$K169-SUM(H$8:H168),IF(G169="V",1-SUM(H$8:H168)," ")))))</f>
        <v xml:space="preserve"> </v>
      </c>
      <c r="I169" s="66" t="str">
        <f t="shared" si="50"/>
        <v/>
      </c>
      <c r="J169" s="61" t="str">
        <f>IF(I169="A",$K169,IF(I169="B",$K169-SUM(J$8:J168),IF(I169="C",$K169-SUM(J$8:J168),IF(I169="D",$K169-SUM(J$8:J168),IF(I169="E",1-SUM(J$8:J168)," ")))))</f>
        <v xml:space="preserve"> </v>
      </c>
      <c r="K169" s="58">
        <f>IF(C$4=0,0,(SUM(D$8:D169)/C$4))</f>
        <v>0</v>
      </c>
      <c r="L169" s="62" t="str">
        <f t="shared" si="46"/>
        <v xml:space="preserve"> </v>
      </c>
      <c r="M169" s="58" t="str">
        <f>IF(U169=2,K169,IF(W169=2,K169-SUM(M$8:M168),IF(X169=2,K169-SUM(M$8:M168),IF(X168=2,1-SUM(M$8:M168)," "))))</f>
        <v xml:space="preserve"> </v>
      </c>
      <c r="N169" s="58" t="str">
        <f t="shared" si="51"/>
        <v xml:space="preserve"> </v>
      </c>
      <c r="P169" s="58" t="str">
        <f>IF(O169="Plus",$K169,IF(O169="Basis",$K169-SUM(P$8:P168),IF(O169="Breedte",$K169-SUM(P$8:P168),IF(O168="Breedte",1-SUM(P$8:P168)," "))))</f>
        <v xml:space="preserve"> </v>
      </c>
      <c r="Q169" s="56" t="str">
        <f t="shared" si="66"/>
        <v/>
      </c>
      <c r="R169" s="196">
        <f t="shared" si="52"/>
        <v>194</v>
      </c>
      <c r="S169" s="1">
        <f t="shared" si="61"/>
        <v>247</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247</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4">
        <f t="shared" si="47"/>
        <v>0</v>
      </c>
      <c r="B170" s="64">
        <f t="shared" si="48"/>
        <v>0</v>
      </c>
      <c r="C170" s="57">
        <f t="shared" si="60"/>
        <v>246</v>
      </c>
      <c r="F170" s="59">
        <f>IF(C170&lt;C$6,0,VLOOKUP(C170,index!$A:$M,5,0))</f>
        <v>193</v>
      </c>
      <c r="G170" s="57" t="str">
        <f t="shared" si="49"/>
        <v/>
      </c>
      <c r="H170" s="58" t="str">
        <f>IF(G170="I",$K170,IF(G170="II",$K170-SUM(H$8:H169),IF(G170="III",$K170-SUM(H$8:H169),IF(G170="IV",$K170-SUM(H$8:H169),IF(G170="V",1-SUM(H$8:H169)," ")))))</f>
        <v xml:space="preserve"> </v>
      </c>
      <c r="I170" s="66" t="str">
        <f t="shared" si="50"/>
        <v/>
      </c>
      <c r="J170" s="61" t="str">
        <f>IF(I170="A",$K170,IF(I170="B",$K170-SUM(J$8:J169),IF(I170="C",$K170-SUM(J$8:J169),IF(I170="D",$K170-SUM(J$8:J169),IF(I170="E",1-SUM(J$8:J169)," ")))))</f>
        <v xml:space="preserve"> </v>
      </c>
      <c r="K170" s="58">
        <f>IF(C$4=0,0,(SUM(D$8:D170)/C$4))</f>
        <v>0</v>
      </c>
      <c r="L170" s="62" t="str">
        <f t="shared" si="46"/>
        <v xml:space="preserve"> </v>
      </c>
      <c r="M170" s="58" t="str">
        <f>IF(U170=2,K170,IF(W170=2,K170-SUM(M$8:M169),IF(X170=2,K170-SUM(M$8:M169),IF(X169=2,1-SUM(M$8:M169)," "))))</f>
        <v xml:space="preserve"> </v>
      </c>
      <c r="N170" s="58" t="str">
        <f t="shared" si="51"/>
        <v xml:space="preserve"> </v>
      </c>
      <c r="P170" s="58" t="str">
        <f>IF(O170="Plus",$K170,IF(O170="Basis",$K170-SUM(P$8:P169),IF(O170="Breedte",$K170-SUM(P$8:P169),IF(O169="Breedte",1-SUM(P$8:P169)," "))))</f>
        <v xml:space="preserve"> </v>
      </c>
      <c r="Q170" s="56" t="str">
        <f t="shared" si="66"/>
        <v/>
      </c>
      <c r="R170" s="196">
        <f t="shared" si="52"/>
        <v>193</v>
      </c>
      <c r="S170" s="1">
        <f t="shared" si="61"/>
        <v>246</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246</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4">
        <f t="shared" si="47"/>
        <v>0</v>
      </c>
      <c r="B171" s="64">
        <f t="shared" si="48"/>
        <v>0</v>
      </c>
      <c r="C171" s="57">
        <f t="shared" si="60"/>
        <v>245</v>
      </c>
      <c r="F171" s="59">
        <f>IF(C171&lt;C$6,0,VLOOKUP(C171,index!$A:$M,5,0))</f>
        <v>193</v>
      </c>
      <c r="G171" s="57" t="str">
        <f t="shared" si="49"/>
        <v/>
      </c>
      <c r="H171" s="58" t="str">
        <f>IF(G171="I",$K171,IF(G171="II",$K171-SUM(H$8:H170),IF(G171="III",$K171-SUM(H$8:H170),IF(G171="IV",$K171-SUM(H$8:H170),IF(G171="V",1-SUM(H$8:H170)," ")))))</f>
        <v xml:space="preserve"> </v>
      </c>
      <c r="I171" s="66" t="str">
        <f t="shared" si="50"/>
        <v/>
      </c>
      <c r="J171" s="61" t="str">
        <f>IF(I171="A",$K171,IF(I171="B",$K171-SUM(J$8:J170),IF(I171="C",$K171-SUM(J$8:J170),IF(I171="D",$K171-SUM(J$8:J170),IF(I171="E",1-SUM(J$8:J170)," ")))))</f>
        <v xml:space="preserve"> </v>
      </c>
      <c r="K171" s="58">
        <f>IF(C$4=0,0,(SUM(D$8:D171)/C$4))</f>
        <v>0</v>
      </c>
      <c r="L171" s="62" t="str">
        <f t="shared" si="46"/>
        <v xml:space="preserve"> </v>
      </c>
      <c r="M171" s="58" t="str">
        <f>IF(U171=2,K171,IF(W171=2,K171-SUM(M$8:M170),IF(X171=2,K171-SUM(M$8:M170),IF(X170=2,1-SUM(M$8:M170)," "))))</f>
        <v xml:space="preserve"> </v>
      </c>
      <c r="N171" s="58" t="str">
        <f t="shared" si="51"/>
        <v xml:space="preserve"> </v>
      </c>
      <c r="P171" s="58" t="str">
        <f>IF(O171="Plus",$K171,IF(O171="Basis",$K171-SUM(P$8:P170),IF(O171="Breedte",$K171-SUM(P$8:P170),IF(O170="Breedte",1-SUM(P$8:P170)," "))))</f>
        <v xml:space="preserve"> </v>
      </c>
      <c r="Q171" s="56" t="str">
        <f t="shared" si="66"/>
        <v/>
      </c>
      <c r="R171" s="196">
        <f t="shared" si="52"/>
        <v>193</v>
      </c>
      <c r="S171" s="1">
        <f t="shared" si="61"/>
        <v>245</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245</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4">
        <f t="shared" si="47"/>
        <v>0</v>
      </c>
      <c r="B172" s="64">
        <f t="shared" si="48"/>
        <v>0</v>
      </c>
      <c r="C172" s="57">
        <f t="shared" si="60"/>
        <v>244</v>
      </c>
      <c r="F172" s="59">
        <f>IF(C172&lt;C$6,0,VLOOKUP(C172,index!$A:$M,5,0))</f>
        <v>192</v>
      </c>
      <c r="G172" s="57" t="str">
        <f t="shared" si="49"/>
        <v/>
      </c>
      <c r="H172" s="58" t="str">
        <f>IF(G172="I",$K172,IF(G172="II",$K172-SUM(H$8:H171),IF(G172="III",$K172-SUM(H$8:H171),IF(G172="IV",$K172-SUM(H$8:H171),IF(G172="V",1-SUM(H$8:H171)," ")))))</f>
        <v xml:space="preserve"> </v>
      </c>
      <c r="I172" s="66" t="str">
        <f t="shared" si="50"/>
        <v/>
      </c>
      <c r="J172" s="61" t="str">
        <f>IF(I172="A",$K172,IF(I172="B",$K172-SUM(J$8:J171),IF(I172="C",$K172-SUM(J$8:J171),IF(I172="D",$K172-SUM(J$8:J171),IF(I172="E",1-SUM(J$8:J171)," ")))))</f>
        <v xml:space="preserve"> </v>
      </c>
      <c r="K172" s="58">
        <f>IF(C$4=0,0,(SUM(D$8:D172)/C$4))</f>
        <v>0</v>
      </c>
      <c r="L172" s="62" t="str">
        <f t="shared" si="46"/>
        <v xml:space="preserve"> </v>
      </c>
      <c r="M172" s="58" t="str">
        <f>IF(U172=2,K172,IF(W172=2,K172-SUM(M$8:M171),IF(X172=2,K172-SUM(M$8:M171),IF(X171=2,1-SUM(M$8:M171)," "))))</f>
        <v xml:space="preserve"> </v>
      </c>
      <c r="N172" s="58" t="str">
        <f t="shared" si="51"/>
        <v xml:space="preserve"> </v>
      </c>
      <c r="P172" s="58" t="str">
        <f>IF(O172="Plus",$K172,IF(O172="Basis",$K172-SUM(P$8:P171),IF(O172="Breedte",$K172-SUM(P$8:P171),IF(O171="Breedte",1-SUM(P$8:P171)," "))))</f>
        <v xml:space="preserve"> </v>
      </c>
      <c r="Q172" s="56" t="str">
        <f t="shared" si="66"/>
        <v/>
      </c>
      <c r="R172" s="196">
        <f t="shared" si="52"/>
        <v>192</v>
      </c>
      <c r="S172" s="1">
        <f t="shared" si="61"/>
        <v>244</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244</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4">
        <f t="shared" si="47"/>
        <v>0</v>
      </c>
      <c r="B173" s="64">
        <f t="shared" si="48"/>
        <v>0</v>
      </c>
      <c r="C173" s="57">
        <f t="shared" si="60"/>
        <v>243</v>
      </c>
      <c r="F173" s="59">
        <f>IF(C173&lt;C$6,0,VLOOKUP(C173,index!$A:$M,5,0))</f>
        <v>192</v>
      </c>
      <c r="G173" s="57" t="str">
        <f t="shared" si="49"/>
        <v/>
      </c>
      <c r="H173" s="58" t="str">
        <f>IF(G173="I",$K173,IF(G173="II",$K173-SUM(H$8:H172),IF(G173="III",$K173-SUM(H$8:H172),IF(G173="IV",$K173-SUM(H$8:H172),IF(G173="V",1-SUM(H$8:H172)," ")))))</f>
        <v xml:space="preserve"> </v>
      </c>
      <c r="I173" s="66" t="str">
        <f t="shared" si="50"/>
        <v/>
      </c>
      <c r="J173" s="61" t="str">
        <f>IF(I173="A",$K173,IF(I173="B",$K173-SUM(J$8:J172),IF(I173="C",$K173-SUM(J$8:J172),IF(I173="D",$K173-SUM(J$8:J172),IF(I173="E",1-SUM(J$8:J172)," ")))))</f>
        <v xml:space="preserve"> </v>
      </c>
      <c r="K173" s="58">
        <f>IF(C$4=0,0,(SUM(D$8:D173)/C$4))</f>
        <v>0</v>
      </c>
      <c r="L173" s="62" t="str">
        <f t="shared" si="46"/>
        <v xml:space="preserve"> </v>
      </c>
      <c r="M173" s="58" t="str">
        <f>IF(U173=2,K173,IF(W173=2,K173-SUM(M$8:M172),IF(X173=2,K173-SUM(M$8:M172),IF(X172=2,1-SUM(M$8:M172)," "))))</f>
        <v xml:space="preserve"> </v>
      </c>
      <c r="N173" s="58" t="str">
        <f t="shared" si="51"/>
        <v xml:space="preserve"> </v>
      </c>
      <c r="P173" s="58" t="str">
        <f>IF(O173="Plus",$K173,IF(O173="Basis",$K173-SUM(P$8:P172),IF(O173="Breedte",$K173-SUM(P$8:P172),IF(O172="Breedte",1-SUM(P$8:P172)," "))))</f>
        <v xml:space="preserve"> </v>
      </c>
      <c r="Q173" s="56" t="str">
        <f t="shared" si="66"/>
        <v/>
      </c>
      <c r="R173" s="196">
        <f t="shared" si="52"/>
        <v>192</v>
      </c>
      <c r="S173" s="1">
        <f t="shared" si="61"/>
        <v>243</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243</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4">
        <f t="shared" si="47"/>
        <v>0</v>
      </c>
      <c r="B174" s="64">
        <f t="shared" si="48"/>
        <v>0</v>
      </c>
      <c r="C174" s="57">
        <f t="shared" si="60"/>
        <v>242</v>
      </c>
      <c r="F174" s="59">
        <f>IF(C174&lt;C$6,0,VLOOKUP(C174,index!$A:$M,5,0))</f>
        <v>191</v>
      </c>
      <c r="G174" s="57" t="str">
        <f t="shared" si="49"/>
        <v/>
      </c>
      <c r="H174" s="58" t="str">
        <f>IF(G174="I",$K174,IF(G174="II",$K174-SUM(H$8:H173),IF(G174="III",$K174-SUM(H$8:H173),IF(G174="IV",$K174-SUM(H$8:H173),IF(G174="V",1-SUM(H$8:H173)," ")))))</f>
        <v xml:space="preserve"> </v>
      </c>
      <c r="I174" s="66" t="str">
        <f t="shared" si="50"/>
        <v/>
      </c>
      <c r="J174" s="61" t="str">
        <f>IF(I174="A",$K174,IF(I174="B",$K174-SUM(J$8:J173),IF(I174="C",$K174-SUM(J$8:J173),IF(I174="D",$K174-SUM(J$8:J173),IF(I174="E",1-SUM(J$8:J173)," ")))))</f>
        <v xml:space="preserve"> </v>
      </c>
      <c r="K174" s="58">
        <f>IF(C$4=0,0,(SUM(D$8:D174)/C$4))</f>
        <v>0</v>
      </c>
      <c r="L174" s="62" t="str">
        <f t="shared" si="46"/>
        <v xml:space="preserve"> </v>
      </c>
      <c r="M174" s="58" t="str">
        <f>IF(U174=2,K174,IF(W174=2,K174-SUM(M$8:M173),IF(X174=2,K174-SUM(M$8:M173),IF(X173=2,1-SUM(M$8:M173)," "))))</f>
        <v xml:space="preserve"> </v>
      </c>
      <c r="N174" s="58" t="str">
        <f t="shared" si="51"/>
        <v xml:space="preserve"> </v>
      </c>
      <c r="P174" s="58" t="str">
        <f>IF(O174="Plus",$K174,IF(O174="Basis",$K174-SUM(P$8:P173),IF(O174="Breedte",$K174-SUM(P$8:P173),IF(O173="Breedte",1-SUM(P$8:P173)," "))))</f>
        <v xml:space="preserve"> </v>
      </c>
      <c r="Q174" s="56" t="str">
        <f t="shared" si="66"/>
        <v/>
      </c>
      <c r="R174" s="196">
        <f t="shared" si="52"/>
        <v>191</v>
      </c>
      <c r="S174" s="1">
        <f t="shared" si="61"/>
        <v>242</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242</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4">
        <f t="shared" si="47"/>
        <v>0</v>
      </c>
      <c r="B175" s="64">
        <f t="shared" si="48"/>
        <v>0</v>
      </c>
      <c r="C175" s="57">
        <f t="shared" si="60"/>
        <v>241</v>
      </c>
      <c r="F175" s="59">
        <f>IF(C175&lt;C$6,0,VLOOKUP(C175,index!$A:$M,5,0))</f>
        <v>191</v>
      </c>
      <c r="G175" s="57" t="str">
        <f t="shared" si="49"/>
        <v/>
      </c>
      <c r="H175" s="58" t="str">
        <f>IF(G175="I",$K175,IF(G175="II",$K175-SUM(H$8:H174),IF(G175="III",$K175-SUM(H$8:H174),IF(G175="IV",$K175-SUM(H$8:H174),IF(G175="V",1-SUM(H$8:H174)," ")))))</f>
        <v xml:space="preserve"> </v>
      </c>
      <c r="I175" s="66" t="str">
        <f t="shared" si="50"/>
        <v/>
      </c>
      <c r="J175" s="61" t="str">
        <f>IF(I175="A",$K175,IF(I175="B",$K175-SUM(J$8:J174),IF(I175="C",$K175-SUM(J$8:J174),IF(I175="D",$K175-SUM(J$8:J174),IF(I175="E",1-SUM(J$8:J174)," ")))))</f>
        <v xml:space="preserve"> </v>
      </c>
      <c r="K175" s="58">
        <f>IF(C$4=0,0,(SUM(D$8:D175)/C$4))</f>
        <v>0</v>
      </c>
      <c r="L175" s="62" t="str">
        <f t="shared" si="46"/>
        <v xml:space="preserve"> </v>
      </c>
      <c r="M175" s="58" t="str">
        <f>IF(U175=2,K175,IF(W175=2,K175-SUM(M$8:M174),IF(X175=2,K175-SUM(M$8:M174),IF(X174=2,1-SUM(M$8:M174)," "))))</f>
        <v xml:space="preserve"> </v>
      </c>
      <c r="N175" s="58" t="str">
        <f t="shared" si="51"/>
        <v xml:space="preserve"> </v>
      </c>
      <c r="P175" s="58" t="str">
        <f>IF(O175="Plus",$K175,IF(O175="Basis",$K175-SUM(P$8:P174),IF(O175="Breedte",$K175-SUM(P$8:P174),IF(O174="Breedte",1-SUM(P$8:P174)," "))))</f>
        <v xml:space="preserve"> </v>
      </c>
      <c r="Q175" s="56" t="str">
        <f t="shared" si="66"/>
        <v/>
      </c>
      <c r="R175" s="196">
        <f t="shared" si="52"/>
        <v>191</v>
      </c>
      <c r="S175" s="1">
        <f t="shared" si="61"/>
        <v>241</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241</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4">
        <f t="shared" si="47"/>
        <v>0</v>
      </c>
      <c r="B176" s="64">
        <f t="shared" si="48"/>
        <v>0</v>
      </c>
      <c r="C176" s="57">
        <f t="shared" si="60"/>
        <v>240</v>
      </c>
      <c r="F176" s="59">
        <f>IF(C176&lt;C$6,0,VLOOKUP(C176,index!$A:$M,5,0))</f>
        <v>191</v>
      </c>
      <c r="G176" s="57" t="str">
        <f t="shared" si="49"/>
        <v/>
      </c>
      <c r="H176" s="58" t="str">
        <f>IF(G176="I",$K176,IF(G176="II",$K176-SUM(H$8:H175),IF(G176="III",$K176-SUM(H$8:H175),IF(G176="IV",$K176-SUM(H$8:H175),IF(G176="V",1-SUM(H$8:H175)," ")))))</f>
        <v xml:space="preserve"> </v>
      </c>
      <c r="I176" s="66" t="str">
        <f t="shared" si="50"/>
        <v/>
      </c>
      <c r="J176" s="61" t="str">
        <f>IF(I176="A",$K176,IF(I176="B",$K176-SUM(J$8:J175),IF(I176="C",$K176-SUM(J$8:J175),IF(I176="D",$K176-SUM(J$8:J175),IF(I176="E",1-SUM(J$8:J175)," ")))))</f>
        <v xml:space="preserve"> </v>
      </c>
      <c r="K176" s="58">
        <f>IF(C$4=0,0,(SUM(D$8:D176)/C$4))</f>
        <v>0</v>
      </c>
      <c r="L176" s="62" t="str">
        <f t="shared" si="46"/>
        <v xml:space="preserve"> </v>
      </c>
      <c r="M176" s="58" t="str">
        <f>IF(U176=2,K176,IF(W176=2,K176-SUM(M$8:M175),IF(X176=2,K176-SUM(M$8:M175),IF(X175=2,1-SUM(M$8:M175)," "))))</f>
        <v xml:space="preserve"> </v>
      </c>
      <c r="N176" s="58" t="str">
        <f t="shared" si="51"/>
        <v xml:space="preserve"> </v>
      </c>
      <c r="P176" s="58" t="str">
        <f>IF(O176="Plus",$K176,IF(O176="Basis",$K176-SUM(P$8:P175),IF(O176="Breedte",$K176-SUM(P$8:P175),IF(O175="Breedte",1-SUM(P$8:P175)," "))))</f>
        <v xml:space="preserve"> </v>
      </c>
      <c r="Q176" s="56" t="str">
        <f t="shared" si="66"/>
        <v/>
      </c>
      <c r="R176" s="196">
        <f t="shared" si="52"/>
        <v>191</v>
      </c>
      <c r="S176" s="1">
        <f t="shared" si="61"/>
        <v>240</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240</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4">
        <f t="shared" si="47"/>
        <v>0</v>
      </c>
      <c r="B177" s="64">
        <f t="shared" si="48"/>
        <v>0</v>
      </c>
      <c r="C177" s="57">
        <f t="shared" si="60"/>
        <v>239</v>
      </c>
      <c r="F177" s="59">
        <f>IF(C177&lt;C$6,0,VLOOKUP(C177,index!$A:$M,5,0))</f>
        <v>190</v>
      </c>
      <c r="G177" s="57" t="str">
        <f t="shared" si="49"/>
        <v/>
      </c>
      <c r="H177" s="58" t="str">
        <f>IF(G177="I",$K177,IF(G177="II",$K177-SUM(H$8:H176),IF(G177="III",$K177-SUM(H$8:H176),IF(G177="IV",$K177-SUM(H$8:H176),IF(G177="V",1-SUM(H$8:H176)," ")))))</f>
        <v xml:space="preserve"> </v>
      </c>
      <c r="I177" s="66" t="str">
        <f t="shared" si="50"/>
        <v/>
      </c>
      <c r="J177" s="61" t="str">
        <f>IF(I177="A",$K177,IF(I177="B",$K177-SUM(J$8:J176),IF(I177="C",$K177-SUM(J$8:J176),IF(I177="D",$K177-SUM(J$8:J176),IF(I177="E",1-SUM(J$8:J176)," ")))))</f>
        <v xml:space="preserve"> </v>
      </c>
      <c r="K177" s="58">
        <f>IF(C$4=0,0,(SUM(D$8:D177)/C$4))</f>
        <v>0</v>
      </c>
      <c r="L177" s="62" t="str">
        <f t="shared" si="46"/>
        <v xml:space="preserve"> </v>
      </c>
      <c r="M177" s="58" t="str">
        <f>IF(U177=2,K177,IF(W177=2,K177-SUM(M$8:M176),IF(X177=2,K177-SUM(M$8:M176),IF(X176=2,1-SUM(M$8:M176)," "))))</f>
        <v xml:space="preserve"> </v>
      </c>
      <c r="N177" s="58" t="str">
        <f t="shared" si="51"/>
        <v xml:space="preserve"> </v>
      </c>
      <c r="P177" s="58" t="str">
        <f>IF(O177="Plus",$K177,IF(O177="Basis",$K177-SUM(P$8:P176),IF(O177="Breedte",$K177-SUM(P$8:P176),IF(O176="Breedte",1-SUM(P$8:P176)," "))))</f>
        <v xml:space="preserve"> </v>
      </c>
      <c r="Q177" s="56" t="str">
        <f t="shared" si="66"/>
        <v/>
      </c>
      <c r="R177" s="196">
        <f t="shared" si="52"/>
        <v>190</v>
      </c>
      <c r="S177" s="1">
        <f t="shared" si="61"/>
        <v>239</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239</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4">
        <f t="shared" si="47"/>
        <v>25</v>
      </c>
      <c r="B178" s="64">
        <f t="shared" si="48"/>
        <v>0</v>
      </c>
      <c r="C178" s="57">
        <f t="shared" si="60"/>
        <v>238</v>
      </c>
      <c r="F178" s="59">
        <f>IF(C178&lt;C$6,0,VLOOKUP(C178,index!$A:$M,5,0))</f>
        <v>190</v>
      </c>
      <c r="G178" s="57" t="str">
        <f t="shared" si="49"/>
        <v/>
      </c>
      <c r="H178" s="58" t="str">
        <f>IF(G178="I",$K178,IF(G178="II",$K178-SUM(H$8:H177),IF(G178="III",$K178-SUM(H$8:H177),IF(G178="IV",$K178-SUM(H$8:H177),IF(G178="V",1-SUM(H$8:H177)," ")))))</f>
        <v xml:space="preserve"> </v>
      </c>
      <c r="I178" s="66" t="str">
        <f t="shared" si="50"/>
        <v>C</v>
      </c>
      <c r="J178" s="61">
        <f>IF(I178="A",$K178,IF(I178="B",$K178-SUM(J$8:J177),IF(I178="C",$K178-SUM(J$8:J177),IF(I178="D",$K178-SUM(J$8:J177),IF(I178="E",1-SUM(J$8:J177)," ")))))</f>
        <v>0</v>
      </c>
      <c r="K178" s="58">
        <f>IF(C$4=0,0,(SUM(D$8:D178)/C$4))</f>
        <v>0</v>
      </c>
      <c r="L178" s="62" t="str">
        <f t="shared" si="46"/>
        <v xml:space="preserve"> </v>
      </c>
      <c r="M178" s="58" t="str">
        <f>IF(U178=2,K178,IF(W178=2,K178-SUM(M$8:M177),IF(X178=2,K178-SUM(M$8:M177),IF(X177=2,1-SUM(M$8:M177)," "))))</f>
        <v xml:space="preserve"> </v>
      </c>
      <c r="N178" s="58" t="str">
        <f t="shared" si="51"/>
        <v xml:space="preserve"> </v>
      </c>
      <c r="P178" s="58" t="str">
        <f>IF(O178="Plus",$K178,IF(O178="Basis",$K178-SUM(P$8:P177),IF(O178="Breedte",$K178-SUM(P$8:P177),IF(O177="Breedte",1-SUM(P$8:P177)," "))))</f>
        <v xml:space="preserve"> </v>
      </c>
      <c r="Q178" s="56" t="str">
        <f t="shared" si="66"/>
        <v/>
      </c>
      <c r="R178" s="196">
        <f t="shared" si="52"/>
        <v>190</v>
      </c>
      <c r="S178" s="1">
        <f t="shared" si="61"/>
        <v>238</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238</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4">
        <f t="shared" si="47"/>
        <v>0</v>
      </c>
      <c r="B179" s="64">
        <f t="shared" si="48"/>
        <v>0</v>
      </c>
      <c r="C179" s="57">
        <f t="shared" si="60"/>
        <v>237</v>
      </c>
      <c r="F179" s="59">
        <f>IF(C179&lt;C$6,0,VLOOKUP(C179,index!$A:$M,5,0))</f>
        <v>189</v>
      </c>
      <c r="G179" s="57" t="str">
        <f t="shared" si="49"/>
        <v/>
      </c>
      <c r="H179" s="58" t="str">
        <f>IF(G179="I",$K179,IF(G179="II",$K179-SUM(H$8:H178),IF(G179="III",$K179-SUM(H$8:H178),IF(G179="IV",$K179-SUM(H$8:H178),IF(G179="V",1-SUM(H$8:H178)," ")))))</f>
        <v xml:space="preserve"> </v>
      </c>
      <c r="I179" s="66" t="str">
        <f t="shared" si="50"/>
        <v/>
      </c>
      <c r="J179" s="61" t="str">
        <f>IF(I179="A",$K179,IF(I179="B",$K179-SUM(J$8:J178),IF(I179="C",$K179-SUM(J$8:J178),IF(I179="D",$K179-SUM(J$8:J178),IF(I179="E",1-SUM(J$8:J178)," ")))))</f>
        <v xml:space="preserve"> </v>
      </c>
      <c r="K179" s="58">
        <f>IF(C$4=0,0,(SUM(D$8:D179)/C$4))</f>
        <v>0</v>
      </c>
      <c r="L179" s="62" t="str">
        <f t="shared" si="46"/>
        <v xml:space="preserve"> </v>
      </c>
      <c r="M179" s="58" t="str">
        <f>IF(U179=2,K179,IF(W179=2,K179-SUM(M$8:M178),IF(X179=2,K179-SUM(M$8:M178),IF(X178=2,1-SUM(M$8:M178)," "))))</f>
        <v xml:space="preserve"> </v>
      </c>
      <c r="N179" s="58" t="str">
        <f t="shared" si="51"/>
        <v xml:space="preserve"> </v>
      </c>
      <c r="P179" s="58" t="str">
        <f>IF(O179="Plus",$K179,IF(O179="Basis",$K179-SUM(P$8:P178),IF(O179="Breedte",$K179-SUM(P$8:P178),IF(O178="Breedte",1-SUM(P$8:P178)," "))))</f>
        <v xml:space="preserve"> </v>
      </c>
      <c r="Q179" s="56" t="str">
        <f t="shared" si="66"/>
        <v/>
      </c>
      <c r="R179" s="196">
        <f t="shared" si="52"/>
        <v>189</v>
      </c>
      <c r="S179" s="1">
        <f t="shared" si="61"/>
        <v>237</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237</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4">
        <f t="shared" si="47"/>
        <v>0</v>
      </c>
      <c r="B180" s="64">
        <f t="shared" si="48"/>
        <v>0</v>
      </c>
      <c r="C180" s="57">
        <f t="shared" si="60"/>
        <v>236</v>
      </c>
      <c r="F180" s="59">
        <f>IF(C180&lt;C$6,0,VLOOKUP(C180,index!$A:$M,5,0))</f>
        <v>189</v>
      </c>
      <c r="G180" s="57" t="str">
        <f t="shared" si="49"/>
        <v/>
      </c>
      <c r="H180" s="58" t="str">
        <f>IF(G180="I",$K180,IF(G180="II",$K180-SUM(H$8:H179),IF(G180="III",$K180-SUM(H$8:H179),IF(G180="IV",$K180-SUM(H$8:H179),IF(G180="V",1-SUM(H$8:H179)," ")))))</f>
        <v xml:space="preserve"> </v>
      </c>
      <c r="I180" s="66" t="str">
        <f t="shared" si="50"/>
        <v/>
      </c>
      <c r="J180" s="61" t="str">
        <f>IF(I180="A",$K180,IF(I180="B",$K180-SUM(J$8:J179),IF(I180="C",$K180-SUM(J$8:J179),IF(I180="D",$K180-SUM(J$8:J179),IF(I180="E",1-SUM(J$8:J179)," ")))))</f>
        <v xml:space="preserve"> </v>
      </c>
      <c r="K180" s="58">
        <f>IF(C$4=0,0,(SUM(D$8:D180)/C$4))</f>
        <v>0</v>
      </c>
      <c r="L180" s="62" t="str">
        <f t="shared" si="46"/>
        <v xml:space="preserve"> </v>
      </c>
      <c r="M180" s="58" t="str">
        <f>IF(U180=2,K180,IF(W180=2,K180-SUM(M$8:M179),IF(X180=2,K180-SUM(M$8:M179),IF(X179=2,1-SUM(M$8:M179)," "))))</f>
        <v xml:space="preserve"> </v>
      </c>
      <c r="N180" s="58" t="str">
        <f t="shared" si="51"/>
        <v xml:space="preserve"> </v>
      </c>
      <c r="P180" s="58" t="str">
        <f>IF(O180="Plus",$K180,IF(O180="Basis",$K180-SUM(P$8:P179),IF(O180="Breedte",$K180-SUM(P$8:P179),IF(O179="Breedte",1-SUM(P$8:P179)," "))))</f>
        <v xml:space="preserve"> </v>
      </c>
      <c r="Q180" s="56" t="str">
        <f t="shared" si="66"/>
        <v/>
      </c>
      <c r="R180" s="196">
        <f t="shared" si="52"/>
        <v>189</v>
      </c>
      <c r="S180" s="1">
        <f t="shared" si="61"/>
        <v>236</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236</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4">
        <f t="shared" si="47"/>
        <v>0</v>
      </c>
      <c r="B181" s="64">
        <f t="shared" si="48"/>
        <v>0</v>
      </c>
      <c r="C181" s="57">
        <f t="shared" si="60"/>
        <v>235</v>
      </c>
      <c r="F181" s="59">
        <f>IF(C181&lt;C$6,0,VLOOKUP(C181,index!$A:$M,5,0))</f>
        <v>188</v>
      </c>
      <c r="G181" s="57" t="str">
        <f t="shared" si="49"/>
        <v/>
      </c>
      <c r="H181" s="58" t="str">
        <f>IF(G181="I",$K181,IF(G181="II",$K181-SUM(H$8:H180),IF(G181="III",$K181-SUM(H$8:H180),IF(G181="IV",$K181-SUM(H$8:H180),IF(G181="V",1-SUM(H$8:H180)," ")))))</f>
        <v xml:space="preserve"> </v>
      </c>
      <c r="I181" s="66" t="str">
        <f t="shared" si="50"/>
        <v/>
      </c>
      <c r="J181" s="61" t="str">
        <f>IF(I181="A",$K181,IF(I181="B",$K181-SUM(J$8:J180),IF(I181="C",$K181-SUM(J$8:J180),IF(I181="D",$K181-SUM(J$8:J180),IF(I181="E",1-SUM(J$8:J180)," ")))))</f>
        <v xml:space="preserve"> </v>
      </c>
      <c r="K181" s="58">
        <f>IF(C$4=0,0,(SUM(D$8:D181)/C$4))</f>
        <v>0</v>
      </c>
      <c r="L181" s="62" t="str">
        <f t="shared" si="46"/>
        <v xml:space="preserve"> </v>
      </c>
      <c r="M181" s="58" t="str">
        <f>IF(U181=2,K181,IF(W181=2,K181-SUM(M$8:M180),IF(X181=2,K181-SUM(M$8:M180),IF(X180=2,1-SUM(M$8:M180)," "))))</f>
        <v xml:space="preserve"> </v>
      </c>
      <c r="N181" s="58" t="str">
        <f t="shared" si="51"/>
        <v xml:space="preserve"> </v>
      </c>
      <c r="P181" s="58" t="str">
        <f>IF(O181="Plus",$K181,IF(O181="Basis",$K181-SUM(P$8:P180),IF(O181="Breedte",$K181-SUM(P$8:P180),IF(O180="Breedte",1-SUM(P$8:P180)," "))))</f>
        <v xml:space="preserve"> </v>
      </c>
      <c r="Q181" s="56" t="str">
        <f t="shared" si="66"/>
        <v/>
      </c>
      <c r="R181" s="196">
        <f t="shared" si="52"/>
        <v>188</v>
      </c>
      <c r="S181" s="1">
        <f t="shared" si="61"/>
        <v>235</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235</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4">
        <f t="shared" si="47"/>
        <v>0</v>
      </c>
      <c r="B182" s="64">
        <f t="shared" si="48"/>
        <v>0</v>
      </c>
      <c r="C182" s="57">
        <f t="shared" si="60"/>
        <v>234</v>
      </c>
      <c r="F182" s="59">
        <f>IF(C182&lt;C$6,0,VLOOKUP(C182,index!$A:$M,5,0))</f>
        <v>188</v>
      </c>
      <c r="G182" s="57" t="str">
        <f t="shared" si="49"/>
        <v/>
      </c>
      <c r="H182" s="58" t="str">
        <f>IF(G182="I",$K182,IF(G182="II",$K182-SUM(H$8:H181),IF(G182="III",$K182-SUM(H$8:H181),IF(G182="IV",$K182-SUM(H$8:H181),IF(G182="V",1-SUM(H$8:H181)," ")))))</f>
        <v xml:space="preserve"> </v>
      </c>
      <c r="I182" s="66" t="str">
        <f t="shared" si="50"/>
        <v/>
      </c>
      <c r="J182" s="61" t="str">
        <f>IF(I182="A",$K182,IF(I182="B",$K182-SUM(J$8:J181),IF(I182="C",$K182-SUM(J$8:J181),IF(I182="D",$K182-SUM(J$8:J181),IF(I182="E",1-SUM(J$8:J181)," ")))))</f>
        <v xml:space="preserve"> </v>
      </c>
      <c r="K182" s="58">
        <f>IF(C$4=0,0,(SUM(D$8:D182)/C$4))</f>
        <v>0</v>
      </c>
      <c r="L182" s="62" t="str">
        <f t="shared" si="46"/>
        <v xml:space="preserve"> </v>
      </c>
      <c r="M182" s="58" t="str">
        <f>IF(U182=2,K182,IF(W182=2,K182-SUM(M$8:M181),IF(X182=2,K182-SUM(M$8:M181),IF(X181=2,1-SUM(M$8:M181)," "))))</f>
        <v xml:space="preserve"> </v>
      </c>
      <c r="N182" s="58" t="str">
        <f t="shared" si="51"/>
        <v xml:space="preserve"> </v>
      </c>
      <c r="P182" s="58" t="str">
        <f>IF(O182="Plus",$K182,IF(O182="Basis",$K182-SUM(P$8:P181),IF(O182="Breedte",$K182-SUM(P$8:P181),IF(O181="Breedte",1-SUM(P$8:P181)," "))))</f>
        <v xml:space="preserve"> </v>
      </c>
      <c r="Q182" s="56" t="str">
        <f t="shared" si="66"/>
        <v/>
      </c>
      <c r="R182" s="196">
        <f t="shared" si="52"/>
        <v>188</v>
      </c>
      <c r="S182" s="1">
        <f t="shared" si="61"/>
        <v>234</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234</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4">
        <f t="shared" si="47"/>
        <v>0</v>
      </c>
      <c r="B183" s="64">
        <f t="shared" si="48"/>
        <v>0</v>
      </c>
      <c r="C183" s="57">
        <f t="shared" si="60"/>
        <v>233</v>
      </c>
      <c r="F183" s="59">
        <f>IF(C183&lt;C$6,0,VLOOKUP(C183,index!$A:$M,5,0))</f>
        <v>188</v>
      </c>
      <c r="G183" s="57" t="str">
        <f t="shared" si="49"/>
        <v/>
      </c>
      <c r="H183" s="58" t="str">
        <f>IF(G183="I",$K183,IF(G183="II",$K183-SUM(H$8:H182),IF(G183="III",$K183-SUM(H$8:H182),IF(G183="IV",$K183-SUM(H$8:H182),IF(G183="V",1-SUM(H$8:H182)," ")))))</f>
        <v xml:space="preserve"> </v>
      </c>
      <c r="I183" s="66" t="str">
        <f t="shared" si="50"/>
        <v/>
      </c>
      <c r="J183" s="61" t="str">
        <f>IF(I183="A",$K183,IF(I183="B",$K183-SUM(J$8:J182),IF(I183="C",$K183-SUM(J$8:J182),IF(I183="D",$K183-SUM(J$8:J182),IF(I183="E",1-SUM(J$8:J182)," ")))))</f>
        <v xml:space="preserve"> </v>
      </c>
      <c r="K183" s="58">
        <f>IF(C$4=0,0,(SUM(D$8:D183)/C$4))</f>
        <v>0</v>
      </c>
      <c r="L183" s="62" t="str">
        <f t="shared" si="46"/>
        <v xml:space="preserve"> </v>
      </c>
      <c r="M183" s="58" t="str">
        <f>IF(U183=2,K183,IF(W183=2,K183-SUM(M$8:M182),IF(X183=2,K183-SUM(M$8:M182),IF(X182=2,1-SUM(M$8:M182)," "))))</f>
        <v xml:space="preserve"> </v>
      </c>
      <c r="N183" s="58" t="str">
        <f t="shared" si="51"/>
        <v xml:space="preserve"> </v>
      </c>
      <c r="P183" s="58" t="str">
        <f>IF(O183="Plus",$K183,IF(O183="Basis",$K183-SUM(P$8:P182),IF(O183="Breedte",$K183-SUM(P$8:P182),IF(O182="Breedte",1-SUM(P$8:P182)," "))))</f>
        <v xml:space="preserve"> </v>
      </c>
      <c r="Q183" s="56" t="str">
        <f t="shared" si="66"/>
        <v/>
      </c>
      <c r="R183" s="196">
        <f t="shared" si="52"/>
        <v>188</v>
      </c>
      <c r="S183" s="1">
        <f t="shared" si="61"/>
        <v>233</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233</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4">
        <f t="shared" si="47"/>
        <v>0</v>
      </c>
      <c r="B184" s="64">
        <f t="shared" si="48"/>
        <v>0</v>
      </c>
      <c r="C184" s="57">
        <f t="shared" si="60"/>
        <v>232</v>
      </c>
      <c r="F184" s="59">
        <f>IF(C184&lt;C$6,0,VLOOKUP(C184,index!$A:$M,5,0))</f>
        <v>187</v>
      </c>
      <c r="G184" s="57" t="str">
        <f t="shared" si="49"/>
        <v/>
      </c>
      <c r="H184" s="58" t="str">
        <f>IF(G184="I",$K184,IF(G184="II",$K184-SUM(H$8:H183),IF(G184="III",$K184-SUM(H$8:H183),IF(G184="IV",$K184-SUM(H$8:H183),IF(G184="V",1-SUM(H$8:H183)," ")))))</f>
        <v xml:space="preserve"> </v>
      </c>
      <c r="I184" s="66" t="str">
        <f t="shared" si="50"/>
        <v/>
      </c>
      <c r="J184" s="61" t="str">
        <f>IF(I184="A",$K184,IF(I184="B",$K184-SUM(J$8:J183),IF(I184="C",$K184-SUM(J$8:J183),IF(I184="D",$K184-SUM(J$8:J183),IF(I184="E",1-SUM(J$8:J183)," ")))))</f>
        <v xml:space="preserve"> </v>
      </c>
      <c r="K184" s="58">
        <f>IF(C$4=0,0,(SUM(D$8:D184)/C$4))</f>
        <v>0</v>
      </c>
      <c r="L184" s="62" t="str">
        <f t="shared" si="46"/>
        <v xml:space="preserve"> </v>
      </c>
      <c r="M184" s="58" t="str">
        <f>IF(U184=2,K184,IF(W184=2,K184-SUM(M$8:M183),IF(X184=2,K184-SUM(M$8:M183),IF(X183=2,1-SUM(M$8:M183)," "))))</f>
        <v xml:space="preserve"> </v>
      </c>
      <c r="N184" s="58" t="str">
        <f t="shared" si="51"/>
        <v xml:space="preserve"> </v>
      </c>
      <c r="P184" s="58" t="str">
        <f>IF(O184="Plus",$K184,IF(O184="Basis",$K184-SUM(P$8:P183),IF(O184="Breedte",$K184-SUM(P$8:P183),IF(O183="Breedte",1-SUM(P$8:P183)," "))))</f>
        <v xml:space="preserve"> </v>
      </c>
      <c r="Q184" s="56" t="str">
        <f t="shared" si="66"/>
        <v/>
      </c>
      <c r="R184" s="196">
        <f t="shared" si="52"/>
        <v>187</v>
      </c>
      <c r="S184" s="1">
        <f t="shared" si="61"/>
        <v>232</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232</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4">
        <f t="shared" si="47"/>
        <v>0</v>
      </c>
      <c r="B185" s="64">
        <f t="shared" si="48"/>
        <v>20</v>
      </c>
      <c r="C185" s="57">
        <f t="shared" si="60"/>
        <v>231</v>
      </c>
      <c r="F185" s="59">
        <f>IF(C185&lt;C$6,0,VLOOKUP(C185,index!$A:$M,5,0))</f>
        <v>187</v>
      </c>
      <c r="G185" s="57" t="str">
        <f t="shared" si="49"/>
        <v>IV</v>
      </c>
      <c r="H185" s="58">
        <f>IF(G185="I",$K185,IF(G185="II",$K185-SUM(H$8:H184),IF(G185="III",$K185-SUM(H$8:H184),IF(G185="IV",$K185-SUM(H$8:H184),IF(G185="V",1-SUM(H$8:H184)," ")))))</f>
        <v>0</v>
      </c>
      <c r="I185" s="66" t="str">
        <f t="shared" si="50"/>
        <v/>
      </c>
      <c r="J185" s="61" t="str">
        <f>IF(I185="A",$K185,IF(I185="B",$K185-SUM(J$8:J184),IF(I185="C",$K185-SUM(J$8:J184),IF(I185="D",$K185-SUM(J$8:J184),IF(I185="E",1-SUM(J$8:J184)," ")))))</f>
        <v xml:space="preserve"> </v>
      </c>
      <c r="K185" s="58">
        <f>IF(C$4=0,0,(SUM(D$8:D185)/C$4))</f>
        <v>0</v>
      </c>
      <c r="L185" s="62" t="str">
        <f t="shared" si="46"/>
        <v xml:space="preserve"> </v>
      </c>
      <c r="M185" s="58" t="str">
        <f>IF(U185=2,K185,IF(W185=2,K185-SUM(M$8:M184),IF(X185=2,K185-SUM(M$8:M184),IF(X184=2,1-SUM(M$8:M184)," "))))</f>
        <v xml:space="preserve"> </v>
      </c>
      <c r="N185" s="58" t="str">
        <f t="shared" si="51"/>
        <v xml:space="preserve"> </v>
      </c>
      <c r="P185" s="58" t="str">
        <f>IF(O185="Plus",$K185,IF(O185="Basis",$K185-SUM(P$8:P184),IF(O185="Breedte",$K185-SUM(P$8:P184),IF(O184="Breedte",1-SUM(P$8:P184)," "))))</f>
        <v xml:space="preserve"> </v>
      </c>
      <c r="Q185" s="56" t="str">
        <f t="shared" si="66"/>
        <v/>
      </c>
      <c r="R185" s="196">
        <f t="shared" si="52"/>
        <v>187</v>
      </c>
      <c r="S185" s="1">
        <f t="shared" si="61"/>
        <v>231</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231</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4">
        <f t="shared" si="47"/>
        <v>0</v>
      </c>
      <c r="B186" s="64">
        <f t="shared" si="48"/>
        <v>0</v>
      </c>
      <c r="C186" s="57">
        <f t="shared" si="60"/>
        <v>230</v>
      </c>
      <c r="F186" s="59">
        <f>IF(C186&lt;C$6,0,VLOOKUP(C186,index!$A:$M,5,0))</f>
        <v>186</v>
      </c>
      <c r="G186" s="57" t="str">
        <f t="shared" si="49"/>
        <v/>
      </c>
      <c r="H186" s="58" t="str">
        <f>IF(G186="I",$K186,IF(G186="II",$K186-SUM(H$8:H185),IF(G186="III",$K186-SUM(H$8:H185),IF(G186="IV",$K186-SUM(H$8:H185),IF(G186="V",1-SUM(H$8:H185)," ")))))</f>
        <v xml:space="preserve"> </v>
      </c>
      <c r="I186" s="66" t="str">
        <f t="shared" si="50"/>
        <v/>
      </c>
      <c r="J186" s="61" t="str">
        <f>IF(I186="A",$K186,IF(I186="B",$K186-SUM(J$8:J185),IF(I186="C",$K186-SUM(J$8:J185),IF(I186="D",$K186-SUM(J$8:J185),IF(I186="E",1-SUM(J$8:J185)," ")))))</f>
        <v xml:space="preserve"> </v>
      </c>
      <c r="K186" s="58">
        <f>IF(C$4=0,0,(SUM(D$8:D186)/C$4))</f>
        <v>0</v>
      </c>
      <c r="L186" s="62" t="str">
        <f t="shared" si="46"/>
        <v xml:space="preserve"> </v>
      </c>
      <c r="M186" s="58" t="str">
        <f>IF(U186=2,K186,IF(W186=2,K186-SUM(M$8:M185),IF(X186=2,K186-SUM(M$8:M185),IF(X185=2,1-SUM(M$8:M185)," "))))</f>
        <v xml:space="preserve"> </v>
      </c>
      <c r="N186" s="58" t="str">
        <f t="shared" si="51"/>
        <v xml:space="preserve"> </v>
      </c>
      <c r="P186" s="58" t="str">
        <f>IF(O186="Plus",$K186,IF(O186="Basis",$K186-SUM(P$8:P185),IF(O186="Breedte",$K186-SUM(P$8:P185),IF(O185="Breedte",1-SUM(P$8:P185)," "))))</f>
        <v xml:space="preserve"> </v>
      </c>
      <c r="Q186" s="56" t="str">
        <f t="shared" si="66"/>
        <v/>
      </c>
      <c r="R186" s="196">
        <f t="shared" si="52"/>
        <v>186</v>
      </c>
      <c r="S186" s="1">
        <f t="shared" si="61"/>
        <v>230</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230</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4">
        <f t="shared" si="47"/>
        <v>0</v>
      </c>
      <c r="B187" s="64">
        <f t="shared" si="48"/>
        <v>0</v>
      </c>
      <c r="C187" s="57">
        <f t="shared" si="60"/>
        <v>229</v>
      </c>
      <c r="F187" s="59">
        <f>IF(C187&lt;C$6,0,VLOOKUP(C187,index!$A:$M,5,0))</f>
        <v>186</v>
      </c>
      <c r="G187" s="57" t="str">
        <f t="shared" si="49"/>
        <v/>
      </c>
      <c r="H187" s="58" t="str">
        <f>IF(G187="I",$K187,IF(G187="II",$K187-SUM(H$8:H186),IF(G187="III",$K187-SUM(H$8:H186),IF(G187="IV",$K187-SUM(H$8:H186),IF(G187="V",1-SUM(H$8:H186)," ")))))</f>
        <v xml:space="preserve"> </v>
      </c>
      <c r="I187" s="66" t="str">
        <f t="shared" si="50"/>
        <v/>
      </c>
      <c r="J187" s="61" t="str">
        <f>IF(I187="A",$K187,IF(I187="B",$K187-SUM(J$8:J186),IF(I187="C",$K187-SUM(J$8:J186),IF(I187="D",$K187-SUM(J$8:J186),IF(I187="E",1-SUM(J$8:J186)," ")))))</f>
        <v xml:space="preserve"> </v>
      </c>
      <c r="K187" s="58">
        <f>IF(C$4=0,0,(SUM(D$8:D187)/C$4))</f>
        <v>0</v>
      </c>
      <c r="L187" s="62" t="str">
        <f t="shared" si="46"/>
        <v xml:space="preserve"> </v>
      </c>
      <c r="M187" s="58" t="str">
        <f>IF(U187=2,K187,IF(W187=2,K187-SUM(M$8:M186),IF(X187=2,K187-SUM(M$8:M186),IF(X186=2,1-SUM(M$8:M186)," "))))</f>
        <v xml:space="preserve"> </v>
      </c>
      <c r="N187" s="58" t="str">
        <f t="shared" si="51"/>
        <v xml:space="preserve"> </v>
      </c>
      <c r="P187" s="58" t="str">
        <f>IF(O187="Plus",$K187,IF(O187="Basis",$K187-SUM(P$8:P186),IF(O187="Breedte",$K187-SUM(P$8:P186),IF(O186="Breedte",1-SUM(P$8:P186)," "))))</f>
        <v xml:space="preserve"> </v>
      </c>
      <c r="Q187" s="56" t="str">
        <f t="shared" si="66"/>
        <v/>
      </c>
      <c r="R187" s="196">
        <f t="shared" si="52"/>
        <v>186</v>
      </c>
      <c r="S187" s="1">
        <f t="shared" si="61"/>
        <v>229</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229</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4">
        <f t="shared" si="47"/>
        <v>0</v>
      </c>
      <c r="B188" s="64">
        <f t="shared" si="48"/>
        <v>0</v>
      </c>
      <c r="C188" s="57">
        <f t="shared" si="60"/>
        <v>228</v>
      </c>
      <c r="F188" s="59">
        <f>IF(C188&lt;C$6,0,VLOOKUP(C188,index!$A:$M,5,0))</f>
        <v>186</v>
      </c>
      <c r="G188" s="57" t="str">
        <f t="shared" si="49"/>
        <v/>
      </c>
      <c r="H188" s="58" t="str">
        <f>IF(G188="I",$K188,IF(G188="II",$K188-SUM(H$8:H187),IF(G188="III",$K188-SUM(H$8:H187),IF(G188="IV",$K188-SUM(H$8:H187),IF(G188="V",1-SUM(H$8:H187)," ")))))</f>
        <v xml:space="preserve"> </v>
      </c>
      <c r="I188" s="66" t="str">
        <f t="shared" si="50"/>
        <v/>
      </c>
      <c r="J188" s="61" t="str">
        <f>IF(I188="A",$K188,IF(I188="B",$K188-SUM(J$8:J187),IF(I188="C",$K188-SUM(J$8:J187),IF(I188="D",$K188-SUM(J$8:J187),IF(I188="E",1-SUM(J$8:J187)," ")))))</f>
        <v xml:space="preserve"> </v>
      </c>
      <c r="K188" s="58">
        <f>IF(C$4=0,0,(SUM(D$8:D188)/C$4))</f>
        <v>0</v>
      </c>
      <c r="L188" s="62" t="str">
        <f t="shared" si="46"/>
        <v xml:space="preserve"> </v>
      </c>
      <c r="M188" s="58" t="str">
        <f>IF(U188=2,K188,IF(W188=2,K188-SUM(M$8:M187),IF(X188=2,K188-SUM(M$8:M187),IF(X187=2,1-SUM(M$8:M187)," "))))</f>
        <v xml:space="preserve"> </v>
      </c>
      <c r="N188" s="58" t="str">
        <f t="shared" si="51"/>
        <v xml:space="preserve"> </v>
      </c>
      <c r="P188" s="58" t="str">
        <f>IF(O188="Plus",$K188,IF(O188="Basis",$K188-SUM(P$8:P187),IF(O188="Breedte",$K188-SUM(P$8:P187),IF(O187="Breedte",1-SUM(P$8:P187)," "))))</f>
        <v xml:space="preserve"> </v>
      </c>
      <c r="Q188" s="56" t="str">
        <f t="shared" si="66"/>
        <v/>
      </c>
      <c r="R188" s="196">
        <f t="shared" si="52"/>
        <v>186</v>
      </c>
      <c r="S188" s="1">
        <f t="shared" si="61"/>
        <v>228</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228</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4">
        <f t="shared" si="47"/>
        <v>0</v>
      </c>
      <c r="B189" s="64">
        <f t="shared" si="48"/>
        <v>0</v>
      </c>
      <c r="C189" s="57">
        <f t="shared" si="60"/>
        <v>227</v>
      </c>
      <c r="F189" s="59">
        <f>IF(C189&lt;C$6,0,VLOOKUP(C189,index!$A:$M,5,0))</f>
        <v>185</v>
      </c>
      <c r="G189" s="57" t="str">
        <f t="shared" si="49"/>
        <v/>
      </c>
      <c r="H189" s="58" t="str">
        <f>IF(G189="I",$K189,IF(G189="II",$K189-SUM(H$8:H188),IF(G189="III",$K189-SUM(H$8:H188),IF(G189="IV",$K189-SUM(H$8:H188),IF(G189="V",1-SUM(H$8:H188)," ")))))</f>
        <v xml:space="preserve"> </v>
      </c>
      <c r="I189" s="66" t="str">
        <f t="shared" si="50"/>
        <v/>
      </c>
      <c r="J189" s="61" t="str">
        <f>IF(I189="A",$K189,IF(I189="B",$K189-SUM(J$8:J188),IF(I189="C",$K189-SUM(J$8:J188),IF(I189="D",$K189-SUM(J$8:J188),IF(I189="E",1-SUM(J$8:J188)," ")))))</f>
        <v xml:space="preserve"> </v>
      </c>
      <c r="K189" s="58">
        <f>IF(C$4=0,0,(SUM(D$8:D189)/C$4))</f>
        <v>0</v>
      </c>
      <c r="L189" s="62" t="str">
        <f t="shared" si="46"/>
        <v xml:space="preserve"> </v>
      </c>
      <c r="M189" s="58" t="str">
        <f>IF(U189=2,K189,IF(W189=2,K189-SUM(M$8:M188),IF(X189=2,K189-SUM(M$8:M188),IF(X188=2,1-SUM(M$8:M188)," "))))</f>
        <v xml:space="preserve"> </v>
      </c>
      <c r="N189" s="58" t="str">
        <f t="shared" si="51"/>
        <v xml:space="preserve"> </v>
      </c>
      <c r="P189" s="58" t="str">
        <f>IF(O189="Plus",$K189,IF(O189="Basis",$K189-SUM(P$8:P188),IF(O189="Breedte",$K189-SUM(P$8:P188),IF(O188="Breedte",1-SUM(P$8:P188)," "))))</f>
        <v xml:space="preserve"> </v>
      </c>
      <c r="Q189" s="56" t="str">
        <f t="shared" si="66"/>
        <v/>
      </c>
      <c r="R189" s="196">
        <f t="shared" si="52"/>
        <v>185</v>
      </c>
      <c r="S189" s="1">
        <f t="shared" si="61"/>
        <v>227</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227</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4">
        <f t="shared" si="47"/>
        <v>0</v>
      </c>
      <c r="B190" s="64">
        <f t="shared" si="48"/>
        <v>0</v>
      </c>
      <c r="C190" s="57">
        <f t="shared" si="60"/>
        <v>226</v>
      </c>
      <c r="F190" s="59">
        <f>IF(C190&lt;C$6,0,VLOOKUP(C190,index!$A:$M,5,0))</f>
        <v>185</v>
      </c>
      <c r="G190" s="57" t="str">
        <f t="shared" si="49"/>
        <v/>
      </c>
      <c r="H190" s="58" t="str">
        <f>IF(G190="I",$K190,IF(G190="II",$K190-SUM(H$8:H189),IF(G190="III",$K190-SUM(H$8:H189),IF(G190="IV",$K190-SUM(H$8:H189),IF(G190="V",1-SUM(H$8:H189)," ")))))</f>
        <v xml:space="preserve"> </v>
      </c>
      <c r="I190" s="66" t="str">
        <f t="shared" si="50"/>
        <v/>
      </c>
      <c r="J190" s="61" t="str">
        <f>IF(I190="A",$K190,IF(I190="B",$K190-SUM(J$8:J189),IF(I190="C",$K190-SUM(J$8:J189),IF(I190="D",$K190-SUM(J$8:J189),IF(I190="E",1-SUM(J$8:J189)," ")))))</f>
        <v xml:space="preserve"> </v>
      </c>
      <c r="K190" s="58">
        <f>IF(C$4=0,0,(SUM(D$8:D190)/C$4))</f>
        <v>0</v>
      </c>
      <c r="L190" s="62" t="str">
        <f t="shared" si="46"/>
        <v xml:space="preserve"> </v>
      </c>
      <c r="M190" s="58" t="str">
        <f>IF(U190=2,K190,IF(W190=2,K190-SUM(M$8:M189),IF(X190=2,K190-SUM(M$8:M189),IF(X189=2,1-SUM(M$8:M189)," "))))</f>
        <v xml:space="preserve"> </v>
      </c>
      <c r="N190" s="58" t="str">
        <f t="shared" si="51"/>
        <v xml:space="preserve"> </v>
      </c>
      <c r="P190" s="58" t="str">
        <f>IF(O190="Plus",$K190,IF(O190="Basis",$K190-SUM(P$8:P189),IF(O190="Breedte",$K190-SUM(P$8:P189),IF(O189="Breedte",1-SUM(P$8:P189)," "))))</f>
        <v xml:space="preserve"> </v>
      </c>
      <c r="Q190" s="56" t="str">
        <f t="shared" si="66"/>
        <v/>
      </c>
      <c r="R190" s="196">
        <f t="shared" si="52"/>
        <v>185</v>
      </c>
      <c r="S190" s="1">
        <f t="shared" si="61"/>
        <v>226</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226</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4">
        <f t="shared" si="47"/>
        <v>0</v>
      </c>
      <c r="B191" s="64">
        <f t="shared" si="48"/>
        <v>0</v>
      </c>
      <c r="C191" s="57">
        <f t="shared" si="60"/>
        <v>225</v>
      </c>
      <c r="F191" s="59">
        <f>IF(C191&lt;C$6,0,VLOOKUP(C191,index!$A:$M,5,0))</f>
        <v>184</v>
      </c>
      <c r="G191" s="57" t="str">
        <f t="shared" si="49"/>
        <v/>
      </c>
      <c r="H191" s="58" t="str">
        <f>IF(G191="I",$K191,IF(G191="II",$K191-SUM(H$8:H190),IF(G191="III",$K191-SUM(H$8:H190),IF(G191="IV",$K191-SUM(H$8:H190),IF(G191="V",1-SUM(H$8:H190)," ")))))</f>
        <v xml:space="preserve"> </v>
      </c>
      <c r="I191" s="66" t="str">
        <f t="shared" si="50"/>
        <v/>
      </c>
      <c r="J191" s="61" t="str">
        <f>IF(I191="A",$K191,IF(I191="B",$K191-SUM(J$8:J190),IF(I191="C",$K191-SUM(J$8:J190),IF(I191="D",$K191-SUM(J$8:J190),IF(I191="E",1-SUM(J$8:J190)," ")))))</f>
        <v xml:space="preserve"> </v>
      </c>
      <c r="K191" s="58">
        <f>IF(C$4=0,0,(SUM(D$8:D191)/C$4))</f>
        <v>0</v>
      </c>
      <c r="L191" s="62" t="str">
        <f t="shared" si="46"/>
        <v xml:space="preserve"> </v>
      </c>
      <c r="M191" s="58" t="str">
        <f>IF(U191=2,K191,IF(W191=2,K191-SUM(M$8:M190),IF(X191=2,K191-SUM(M$8:M190),IF(X190=2,1-SUM(M$8:M190)," "))))</f>
        <v xml:space="preserve"> </v>
      </c>
      <c r="N191" s="58" t="str">
        <f t="shared" si="51"/>
        <v xml:space="preserve"> </v>
      </c>
      <c r="P191" s="58" t="str">
        <f>IF(O191="Plus",$K191,IF(O191="Basis",$K191-SUM(P$8:P190),IF(O191="Breedte",$K191-SUM(P$8:P190),IF(O190="Breedte",1-SUM(P$8:P190)," "))))</f>
        <v xml:space="preserve"> </v>
      </c>
      <c r="Q191" s="56" t="str">
        <f t="shared" si="66"/>
        <v/>
      </c>
      <c r="R191" s="196">
        <f t="shared" si="52"/>
        <v>184</v>
      </c>
      <c r="S191" s="1">
        <f t="shared" si="61"/>
        <v>225</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225</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4">
        <f t="shared" si="47"/>
        <v>0</v>
      </c>
      <c r="B192" s="64">
        <f t="shared" si="48"/>
        <v>0</v>
      </c>
      <c r="C192" s="57">
        <f t="shared" si="60"/>
        <v>224</v>
      </c>
      <c r="F192" s="59">
        <f>IF(C192&lt;C$6,0,VLOOKUP(C192,index!$A:$M,5,0))</f>
        <v>184</v>
      </c>
      <c r="G192" s="57" t="str">
        <f t="shared" si="49"/>
        <v/>
      </c>
      <c r="H192" s="58" t="str">
        <f>IF(G192="I",$K192,IF(G192="II",$K192-SUM(H$8:H191),IF(G192="III",$K192-SUM(H$8:H191),IF(G192="IV",$K192-SUM(H$8:H191),IF(G192="V",1-SUM(H$8:H191)," ")))))</f>
        <v xml:space="preserve"> </v>
      </c>
      <c r="I192" s="66" t="str">
        <f t="shared" si="50"/>
        <v/>
      </c>
      <c r="J192" s="61" t="str">
        <f>IF(I192="A",$K192,IF(I192="B",$K192-SUM(J$8:J191),IF(I192="C",$K192-SUM(J$8:J191),IF(I192="D",$K192-SUM(J$8:J191),IF(I192="E",1-SUM(J$8:J191)," ")))))</f>
        <v xml:space="preserve"> </v>
      </c>
      <c r="K192" s="58">
        <f>IF(C$4=0,0,(SUM(D$8:D192)/C$4))</f>
        <v>0</v>
      </c>
      <c r="L192" s="62" t="str">
        <f t="shared" si="46"/>
        <v xml:space="preserve"> </v>
      </c>
      <c r="M192" s="58" t="str">
        <f>IF(U192=2,K192,IF(W192=2,K192-SUM(M$8:M191),IF(X192=2,K192-SUM(M$8:M191),IF(X191=2,1-SUM(M$8:M191)," "))))</f>
        <v xml:space="preserve"> </v>
      </c>
      <c r="N192" s="58" t="str">
        <f t="shared" si="51"/>
        <v xml:space="preserve"> </v>
      </c>
      <c r="P192" s="58" t="str">
        <f>IF(O192="Plus",$K192,IF(O192="Basis",$K192-SUM(P$8:P191),IF(O192="Breedte",$K192-SUM(P$8:P191),IF(O191="Breedte",1-SUM(P$8:P191)," "))))</f>
        <v xml:space="preserve"> </v>
      </c>
      <c r="Q192" s="56" t="str">
        <f t="shared" si="66"/>
        <v/>
      </c>
      <c r="R192" s="196">
        <f t="shared" si="52"/>
        <v>184</v>
      </c>
      <c r="S192" s="1">
        <f t="shared" si="61"/>
        <v>224</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224</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4">
        <f t="shared" si="47"/>
        <v>0</v>
      </c>
      <c r="B193" s="64">
        <f t="shared" si="48"/>
        <v>0</v>
      </c>
      <c r="C193" s="57">
        <f t="shared" si="60"/>
        <v>223</v>
      </c>
      <c r="F193" s="59">
        <f>IF(C193&lt;C$6,0,VLOOKUP(C193,index!$A:$M,5,0))</f>
        <v>183</v>
      </c>
      <c r="G193" s="57" t="str">
        <f t="shared" si="49"/>
        <v/>
      </c>
      <c r="H193" s="58" t="str">
        <f>IF(G193="I",$K193,IF(G193="II",$K193-SUM(H$8:H192),IF(G193="III",$K193-SUM(H$8:H192),IF(G193="IV",$K193-SUM(H$8:H192),IF(G193="V",1-SUM(H$8:H192)," ")))))</f>
        <v xml:space="preserve"> </v>
      </c>
      <c r="I193" s="66" t="str">
        <f t="shared" si="50"/>
        <v/>
      </c>
      <c r="J193" s="61" t="str">
        <f>IF(I193="A",$K193,IF(I193="B",$K193-SUM(J$8:J192),IF(I193="C",$K193-SUM(J$8:J192),IF(I193="D",$K193-SUM(J$8:J192),IF(I193="E",1-SUM(J$8:J192)," ")))))</f>
        <v xml:space="preserve"> </v>
      </c>
      <c r="K193" s="58">
        <f>IF(C$4=0,0,(SUM(D$8:D193)/C$4))</f>
        <v>0</v>
      </c>
      <c r="L193" s="62" t="str">
        <f t="shared" si="46"/>
        <v xml:space="preserve"> </v>
      </c>
      <c r="M193" s="58" t="str">
        <f>IF(U193=2,K193,IF(W193=2,K193-SUM(M$8:M192),IF(X193=2,K193-SUM(M$8:M192),IF(X192=2,1-SUM(M$8:M192)," "))))</f>
        <v xml:space="preserve"> </v>
      </c>
      <c r="N193" s="58" t="str">
        <f t="shared" si="51"/>
        <v xml:space="preserve"> </v>
      </c>
      <c r="P193" s="58" t="str">
        <f>IF(O193="Plus",$K193,IF(O193="Basis",$K193-SUM(P$8:P192),IF(O193="Breedte",$K193-SUM(P$8:P192),IF(O192="Breedte",1-SUM(P$8:P192)," "))))</f>
        <v xml:space="preserve"> </v>
      </c>
      <c r="Q193" s="56" t="str">
        <f t="shared" si="66"/>
        <v/>
      </c>
      <c r="R193" s="196">
        <f t="shared" si="52"/>
        <v>183</v>
      </c>
      <c r="S193" s="1">
        <f t="shared" si="61"/>
        <v>223</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223</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4">
        <f t="shared" si="47"/>
        <v>0</v>
      </c>
      <c r="B194" s="64">
        <f t="shared" si="48"/>
        <v>0</v>
      </c>
      <c r="C194" s="57">
        <f t="shared" si="60"/>
        <v>222</v>
      </c>
      <c r="F194" s="59">
        <f>IF(C194&lt;C$6,0,VLOOKUP(C194,index!$A:$M,5,0))</f>
        <v>183</v>
      </c>
      <c r="G194" s="57" t="str">
        <f t="shared" si="49"/>
        <v/>
      </c>
      <c r="H194" s="58" t="str">
        <f>IF(G194="I",$K194,IF(G194="II",$K194-SUM(H$8:H193),IF(G194="III",$K194-SUM(H$8:H193),IF(G194="IV",$K194-SUM(H$8:H193),IF(G194="V",1-SUM(H$8:H193)," ")))))</f>
        <v xml:space="preserve"> </v>
      </c>
      <c r="I194" s="66" t="str">
        <f t="shared" si="50"/>
        <v/>
      </c>
      <c r="J194" s="61" t="str">
        <f>IF(I194="A",$K194,IF(I194="B",$K194-SUM(J$8:J193),IF(I194="C",$K194-SUM(J$8:J193),IF(I194="D",$K194-SUM(J$8:J193),IF(I194="E",1-SUM(J$8:J193)," ")))))</f>
        <v xml:space="preserve"> </v>
      </c>
      <c r="K194" s="58">
        <f>IF(C$4=0,0,(SUM(D$8:D194)/C$4))</f>
        <v>0</v>
      </c>
      <c r="L194" s="62" t="str">
        <f t="shared" si="46"/>
        <v xml:space="preserve"> </v>
      </c>
      <c r="M194" s="58" t="str">
        <f>IF(U194=2,K194,IF(W194=2,K194-SUM(M$8:M193),IF(X194=2,K194-SUM(M$8:M193),IF(X193=2,1-SUM(M$8:M193)," "))))</f>
        <v xml:space="preserve"> </v>
      </c>
      <c r="N194" s="58" t="str">
        <f t="shared" si="51"/>
        <v xml:space="preserve"> </v>
      </c>
      <c r="P194" s="58" t="str">
        <f>IF(O194="Plus",$K194,IF(O194="Basis",$K194-SUM(P$8:P193),IF(O194="Breedte",$K194-SUM(P$8:P193),IF(O193="Breedte",1-SUM(P$8:P193)," "))))</f>
        <v xml:space="preserve"> </v>
      </c>
      <c r="Q194" s="56" t="str">
        <f t="shared" si="66"/>
        <v/>
      </c>
      <c r="R194" s="196">
        <f t="shared" si="52"/>
        <v>183</v>
      </c>
      <c r="S194" s="1">
        <f t="shared" si="61"/>
        <v>222</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222</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4">
        <f t="shared" si="47"/>
        <v>0</v>
      </c>
      <c r="B195" s="64">
        <f t="shared" si="48"/>
        <v>0</v>
      </c>
      <c r="C195" s="57">
        <f t="shared" si="60"/>
        <v>221</v>
      </c>
      <c r="F195" s="59">
        <f>IF(C195&lt;C$6,0,VLOOKUP(C195,index!$A:$M,5,0))</f>
        <v>183</v>
      </c>
      <c r="G195" s="57" t="str">
        <f t="shared" si="49"/>
        <v/>
      </c>
      <c r="H195" s="58" t="str">
        <f>IF(G195="I",$K195,IF(G195="II",$K195-SUM(H$8:H194),IF(G195="III",$K195-SUM(H$8:H194),IF(G195="IV",$K195-SUM(H$8:H194),IF(G195="V",1-SUM(H$8:H194)," ")))))</f>
        <v xml:space="preserve"> </v>
      </c>
      <c r="I195" s="66" t="str">
        <f t="shared" si="50"/>
        <v/>
      </c>
      <c r="J195" s="61" t="str">
        <f>IF(I195="A",$K195,IF(I195="B",$K195-SUM(J$8:J194),IF(I195="C",$K195-SUM(J$8:J194),IF(I195="D",$K195-SUM(J$8:J194),IF(I195="E",1-SUM(J$8:J194)," ")))))</f>
        <v xml:space="preserve"> </v>
      </c>
      <c r="K195" s="58">
        <f>IF(C$4=0,0,(SUM(D$8:D195)/C$4))</f>
        <v>0</v>
      </c>
      <c r="L195" s="62" t="str">
        <f t="shared" si="46"/>
        <v xml:space="preserve"> </v>
      </c>
      <c r="M195" s="58" t="str">
        <f>IF(U195=2,K195,IF(W195=2,K195-SUM(M$8:M194),IF(X195=2,K195-SUM(M$8:M194),IF(X194=2,1-SUM(M$8:M194)," "))))</f>
        <v xml:space="preserve"> </v>
      </c>
      <c r="N195" s="58" t="str">
        <f t="shared" si="51"/>
        <v xml:space="preserve"> </v>
      </c>
      <c r="P195" s="58" t="str">
        <f>IF(O195="Plus",$K195,IF(O195="Basis",$K195-SUM(P$8:P194),IF(O195="Breedte",$K195-SUM(P$8:P194),IF(O194="Breedte",1-SUM(P$8:P194)," "))))</f>
        <v xml:space="preserve"> </v>
      </c>
      <c r="Q195" s="56" t="str">
        <f t="shared" si="66"/>
        <v/>
      </c>
      <c r="R195" s="196">
        <f t="shared" si="52"/>
        <v>183</v>
      </c>
      <c r="S195" s="1">
        <f t="shared" si="61"/>
        <v>221</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221</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4">
        <f t="shared" si="47"/>
        <v>0</v>
      </c>
      <c r="B196" s="64">
        <f t="shared" si="48"/>
        <v>0</v>
      </c>
      <c r="C196" s="57">
        <f t="shared" si="60"/>
        <v>220</v>
      </c>
      <c r="F196" s="59">
        <f>IF(C196&lt;C$6,0,VLOOKUP(C196,index!$A:$M,5,0))</f>
        <v>182</v>
      </c>
      <c r="G196" s="57" t="str">
        <f t="shared" si="49"/>
        <v/>
      </c>
      <c r="H196" s="58" t="str">
        <f>IF(G196="I",$K196,IF(G196="II",$K196-SUM(H$8:H195),IF(G196="III",$K196-SUM(H$8:H195),IF(G196="IV",$K196-SUM(H$8:H195),IF(G196="V",1-SUM(H$8:H195)," ")))))</f>
        <v xml:space="preserve"> </v>
      </c>
      <c r="I196" s="66" t="str">
        <f t="shared" si="50"/>
        <v/>
      </c>
      <c r="J196" s="61" t="str">
        <f>IF(I196="A",$K196,IF(I196="B",$K196-SUM(J$8:J195),IF(I196="C",$K196-SUM(J$8:J195),IF(I196="D",$K196-SUM(J$8:J195),IF(I196="E",1-SUM(J$8:J195)," ")))))</f>
        <v xml:space="preserve"> </v>
      </c>
      <c r="K196" s="58">
        <f>IF(C$4=0,0,(SUM(D$8:D196)/C$4))</f>
        <v>0</v>
      </c>
      <c r="L196" s="62" t="str">
        <f t="shared" si="46"/>
        <v xml:space="preserve"> </v>
      </c>
      <c r="M196" s="58" t="str">
        <f>IF(U196=2,K196,IF(W196=2,K196-SUM(M$8:M195),IF(X196=2,K196-SUM(M$8:M195),IF(X195=2,1-SUM(M$8:M195)," "))))</f>
        <v xml:space="preserve"> </v>
      </c>
      <c r="N196" s="58" t="str">
        <f t="shared" si="51"/>
        <v xml:space="preserve"> </v>
      </c>
      <c r="P196" s="58" t="str">
        <f>IF(O196="Plus",$K196,IF(O196="Basis",$K196-SUM(P$8:P195),IF(O196="Breedte",$K196-SUM(P$8:P195),IF(O195="Breedte",1-SUM(P$8:P195)," "))))</f>
        <v xml:space="preserve"> </v>
      </c>
      <c r="Q196" s="56" t="str">
        <f t="shared" si="66"/>
        <v/>
      </c>
      <c r="R196" s="196">
        <f t="shared" si="52"/>
        <v>182</v>
      </c>
      <c r="S196" s="1">
        <f t="shared" si="61"/>
        <v>220</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220</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4">
        <f t="shared" si="47"/>
        <v>0</v>
      </c>
      <c r="B197" s="64">
        <f t="shared" si="48"/>
        <v>0</v>
      </c>
      <c r="C197" s="57">
        <f t="shared" si="60"/>
        <v>219</v>
      </c>
      <c r="F197" s="59">
        <f>IF(C197&lt;C$6,0,VLOOKUP(C197,index!$A:$M,5,0))</f>
        <v>182</v>
      </c>
      <c r="G197" s="57" t="str">
        <f t="shared" si="49"/>
        <v/>
      </c>
      <c r="H197" s="58" t="str">
        <f>IF(G197="I",$K197,IF(G197="II",$K197-SUM(H$8:H196),IF(G197="III",$K197-SUM(H$8:H196),IF(G197="IV",$K197-SUM(H$8:H196),IF(G197="V",1-SUM(H$8:H196)," ")))))</f>
        <v xml:space="preserve"> </v>
      </c>
      <c r="I197" s="66" t="str">
        <f t="shared" si="50"/>
        <v/>
      </c>
      <c r="J197" s="61" t="str">
        <f>IF(I197="A",$K197,IF(I197="B",$K197-SUM(J$8:J196),IF(I197="C",$K197-SUM(J$8:J196),IF(I197="D",$K197-SUM(J$8:J196),IF(I197="E",1-SUM(J$8:J196)," ")))))</f>
        <v xml:space="preserve"> </v>
      </c>
      <c r="K197" s="58">
        <f>IF(C$4=0,0,(SUM(D$8:D197)/C$4))</f>
        <v>0</v>
      </c>
      <c r="L197" s="62" t="str">
        <f t="shared" si="46"/>
        <v xml:space="preserve"> </v>
      </c>
      <c r="M197" s="58" t="str">
        <f>IF(U197=2,K197,IF(W197=2,K197-SUM(M$8:M196),IF(X197=2,K197-SUM(M$8:M196),IF(X196=2,1-SUM(M$8:M196)," "))))</f>
        <v xml:space="preserve"> </v>
      </c>
      <c r="N197" s="58" t="str">
        <f t="shared" si="51"/>
        <v xml:space="preserve"> </v>
      </c>
      <c r="P197" s="58" t="str">
        <f>IF(O197="Plus",$K197,IF(O197="Basis",$K197-SUM(P$8:P196),IF(O197="Breedte",$K197-SUM(P$8:P196),IF(O196="Breedte",1-SUM(P$8:P196)," "))))</f>
        <v xml:space="preserve"> </v>
      </c>
      <c r="Q197" s="56" t="str">
        <f t="shared" si="66"/>
        <v/>
      </c>
      <c r="R197" s="196">
        <f t="shared" si="52"/>
        <v>182</v>
      </c>
      <c r="S197" s="1">
        <f t="shared" si="61"/>
        <v>219</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219</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4">
        <f t="shared" si="47"/>
        <v>0</v>
      </c>
      <c r="B198" s="64">
        <f t="shared" si="48"/>
        <v>0</v>
      </c>
      <c r="C198" s="57">
        <f t="shared" si="60"/>
        <v>218</v>
      </c>
      <c r="F198" s="59">
        <f>IF(C198&lt;C$6,0,VLOOKUP(C198,index!$A:$M,5,0))</f>
        <v>181</v>
      </c>
      <c r="G198" s="57" t="str">
        <f t="shared" si="49"/>
        <v/>
      </c>
      <c r="H198" s="58" t="str">
        <f>IF(G198="I",$K198,IF(G198="II",$K198-SUM(H$8:H197),IF(G198="III",$K198-SUM(H$8:H197),IF(G198="IV",$K198-SUM(H$8:H197),IF(G198="V",1-SUM(H$8:H197)," ")))))</f>
        <v xml:space="preserve"> </v>
      </c>
      <c r="I198" s="66" t="str">
        <f t="shared" si="50"/>
        <v/>
      </c>
      <c r="J198" s="61" t="str">
        <f>IF(I198="A",$K198,IF(I198="B",$K198-SUM(J$8:J197),IF(I198="C",$K198-SUM(J$8:J197),IF(I198="D",$K198-SUM(J$8:J197),IF(I198="E",1-SUM(J$8:J197)," ")))))</f>
        <v xml:space="preserve"> </v>
      </c>
      <c r="K198" s="58">
        <f>IF(C$4=0,0,(SUM(D$8:D198)/C$4))</f>
        <v>0</v>
      </c>
      <c r="L198" s="62" t="str">
        <f t="shared" si="46"/>
        <v xml:space="preserve"> </v>
      </c>
      <c r="M198" s="58" t="str">
        <f>IF(U198=2,K198,IF(W198=2,K198-SUM(M$8:M197),IF(X198=2,K198-SUM(M$8:M197),IF(X197=2,1-SUM(M$8:M197)," "))))</f>
        <v xml:space="preserve"> </v>
      </c>
      <c r="N198" s="58" t="str">
        <f t="shared" si="51"/>
        <v xml:space="preserve"> </v>
      </c>
      <c r="P198" s="58" t="str">
        <f>IF(O198="Plus",$K198,IF(O198="Basis",$K198-SUM(P$8:P197),IF(O198="Breedte",$K198-SUM(P$8:P197),IF(O197="Breedte",1-SUM(P$8:P197)," "))))</f>
        <v xml:space="preserve"> </v>
      </c>
      <c r="Q198" s="56" t="str">
        <f t="shared" si="66"/>
        <v/>
      </c>
      <c r="R198" s="196">
        <f t="shared" si="52"/>
        <v>181</v>
      </c>
      <c r="S198" s="1">
        <f t="shared" si="61"/>
        <v>218</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218</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4">
        <f t="shared" si="47"/>
        <v>0</v>
      </c>
      <c r="B199" s="64">
        <f t="shared" si="48"/>
        <v>0</v>
      </c>
      <c r="C199" s="57">
        <f t="shared" si="60"/>
        <v>217</v>
      </c>
      <c r="F199" s="59">
        <f>IF(C199&lt;C$6,0,VLOOKUP(C199,index!$A:$M,5,0))</f>
        <v>181</v>
      </c>
      <c r="G199" s="57" t="str">
        <f t="shared" si="49"/>
        <v/>
      </c>
      <c r="H199" s="58" t="str">
        <f>IF(G199="I",$K199,IF(G199="II",$K199-SUM(H$8:H198),IF(G199="III",$K199-SUM(H$8:H198),IF(G199="IV",$K199-SUM(H$8:H198),IF(G199="V",1-SUM(H$8:H198)," ")))))</f>
        <v xml:space="preserve"> </v>
      </c>
      <c r="I199" s="66" t="str">
        <f t="shared" si="50"/>
        <v/>
      </c>
      <c r="J199" s="61" t="str">
        <f>IF(I199="A",$K199,IF(I199="B",$K199-SUM(J$8:J198),IF(I199="C",$K199-SUM(J$8:J198),IF(I199="D",$K199-SUM(J$8:J198),IF(I199="E",1-SUM(J$8:J198)," ")))))</f>
        <v xml:space="preserve"> </v>
      </c>
      <c r="K199" s="58">
        <f>IF(C$4=0,0,(SUM(D$8:D199)/C$4))</f>
        <v>0</v>
      </c>
      <c r="L199" s="62" t="str">
        <f t="shared" si="46"/>
        <v xml:space="preserve"> </v>
      </c>
      <c r="M199" s="58" t="str">
        <f>IF(U199=2,K199,IF(W199=2,K199-SUM(M$8:M198),IF(X199=2,K199-SUM(M$8:M198),IF(X198=2,1-SUM(M$8:M198)," "))))</f>
        <v xml:space="preserve"> </v>
      </c>
      <c r="N199" s="58" t="str">
        <f t="shared" si="51"/>
        <v xml:space="preserve"> </v>
      </c>
      <c r="P199" s="58" t="str">
        <f>IF(O199="Plus",$K199,IF(O199="Basis",$K199-SUM(P$8:P198),IF(O199="Breedte",$K199-SUM(P$8:P198),IF(O198="Breedte",1-SUM(P$8:P198)," "))))</f>
        <v xml:space="preserve"> </v>
      </c>
      <c r="Q199" s="56" t="str">
        <f t="shared" si="66"/>
        <v/>
      </c>
      <c r="R199" s="196">
        <f t="shared" si="52"/>
        <v>181</v>
      </c>
      <c r="S199" s="1">
        <f t="shared" si="61"/>
        <v>217</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217</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4">
        <f t="shared" si="47"/>
        <v>15</v>
      </c>
      <c r="B200" s="64">
        <f t="shared" si="48"/>
        <v>0</v>
      </c>
      <c r="C200" s="57">
        <f t="shared" si="60"/>
        <v>216</v>
      </c>
      <c r="F200" s="59">
        <f>IF(C200&lt;C$6,0,VLOOKUP(C200,index!$A:$M,5,0))</f>
        <v>181</v>
      </c>
      <c r="G200" s="57" t="str">
        <f t="shared" si="49"/>
        <v/>
      </c>
      <c r="H200" s="58" t="str">
        <f>IF(G200="I",$K200,IF(G200="II",$K200-SUM(H$8:H199),IF(G200="III",$K200-SUM(H$8:H199),IF(G200="IV",$K200-SUM(H$8:H199),IF(G200="V",1-SUM(H$8:H199)," ")))))</f>
        <v xml:space="preserve"> </v>
      </c>
      <c r="I200" s="66" t="str">
        <f t="shared" si="50"/>
        <v>D</v>
      </c>
      <c r="J200" s="61">
        <f>IF(I200="A",$K200,IF(I200="B",$K200-SUM(J$8:J199),IF(I200="C",$K200-SUM(J$8:J199),IF(I200="D",$K200-SUM(J$8:J199),IF(I200="E",1-SUM(J$8:J199)," ")))))</f>
        <v>0</v>
      </c>
      <c r="K200" s="58">
        <f>IF(C$4=0,0,(SUM(D$8:D200)/C$4))</f>
        <v>0</v>
      </c>
      <c r="L200" s="62" t="str">
        <f t="shared" ref="L200:L263" si="67">IF(U200=2,"Plus",IF(W200=2,"Basis",IF(X200=2,"Breedte"," ")))</f>
        <v xml:space="preserve"> </v>
      </c>
      <c r="M200" s="58" t="str">
        <f>IF(U200=2,K200,IF(W200=2,K200-SUM(M$8:M199),IF(X200=2,K200-SUM(M$8:M199),IF(X199=2,1-SUM(M$8:M199)," "))))</f>
        <v xml:space="preserve"> </v>
      </c>
      <c r="N200" s="58" t="str">
        <f t="shared" si="51"/>
        <v xml:space="preserve"> </v>
      </c>
      <c r="P200" s="58" t="str">
        <f>IF(O200="Plus",$K200,IF(O200="Basis",$K200-SUM(P$8:P199),IF(O200="Breedte",$K200-SUM(P$8:P199),IF(O199="Breedte",1-SUM(P$8:P199)," "))))</f>
        <v xml:space="preserve"> </v>
      </c>
      <c r="Q200" s="56" t="str">
        <f t="shared" si="66"/>
        <v/>
      </c>
      <c r="R200" s="196">
        <f t="shared" si="52"/>
        <v>181</v>
      </c>
      <c r="S200" s="1">
        <f t="shared" si="61"/>
        <v>216</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216</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4">
        <f t="shared" ref="A201:A264" si="68">IF(I201="A",25,IF(I201="B",25,IF(I201="C",25,IF(I201="D",15,IF(I201="E",10,0)))))</f>
        <v>0</v>
      </c>
      <c r="B201" s="64">
        <f t="shared" ref="B201:B264" si="69">IF(G201="I",20,IF(G201="II",20,IF(G201="III",20,IF(G201="IV",20,IF(G201="V",20,0)))))</f>
        <v>0</v>
      </c>
      <c r="C201" s="57">
        <f t="shared" si="60"/>
        <v>215</v>
      </c>
      <c r="F201" s="59">
        <f>IF(C201&lt;C$6,0,VLOOKUP(C201,index!$A:$M,5,0))</f>
        <v>180</v>
      </c>
      <c r="G201" s="57" t="str">
        <f t="shared" ref="G201:G264" si="70">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1">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si="67"/>
        <v xml:space="preserve"> </v>
      </c>
      <c r="M201" s="58" t="str">
        <f>IF(U201=2,K201,IF(W201=2,K201-SUM(M$8:M200),IF(X201=2,K201-SUM(M$8:M200),IF(X200=2,1-SUM(M$8:M200)," "))))</f>
        <v xml:space="preserve"> </v>
      </c>
      <c r="N201" s="58" t="str">
        <f t="shared" ref="N201:N208" si="72">IF(OR(O201="Plus",O201="Basis",O201="Breedte"),K201," ")</f>
        <v xml:space="preserve"> </v>
      </c>
      <c r="P201" s="58" t="str">
        <f>IF(O201="Plus",$K201,IF(O201="Basis",$K201-SUM(P$8:P200),IF(O201="Breedte",$K201-SUM(P$8:P200),IF(O200="Breedte",1-SUM(P$8:P200)," "))))</f>
        <v xml:space="preserve"> </v>
      </c>
      <c r="Q201" s="56" t="str">
        <f t="shared" si="66"/>
        <v/>
      </c>
      <c r="R201" s="196">
        <f t="shared" ref="R201:R264" si="73">F201</f>
        <v>180</v>
      </c>
      <c r="S201" s="1">
        <f t="shared" si="61"/>
        <v>215</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215</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4">
        <f t="shared" si="68"/>
        <v>0</v>
      </c>
      <c r="B202" s="64">
        <f t="shared" si="69"/>
        <v>0</v>
      </c>
      <c r="C202" s="57">
        <f t="shared" ref="C202:C265" si="81">IF(C201-1&lt;C$6,C$6-1,C201-1)</f>
        <v>214</v>
      </c>
      <c r="F202" s="59">
        <f>IF(C202&lt;C$6,0,VLOOKUP(C202,index!$A:$M,5,0))</f>
        <v>180</v>
      </c>
      <c r="G202" s="57" t="str">
        <f t="shared" si="70"/>
        <v/>
      </c>
      <c r="H202" s="58" t="str">
        <f>IF(G202="I",$K202,IF(G202="II",$K202-SUM(H$8:H201),IF(G202="III",$K202-SUM(H$8:H201),IF(G202="IV",$K202-SUM(H$8:H201),IF(G202="V",1-SUM(H$8:H201)," ")))))</f>
        <v xml:space="preserve"> </v>
      </c>
      <c r="I202" s="66" t="str">
        <f t="shared" si="71"/>
        <v/>
      </c>
      <c r="J202" s="61" t="str">
        <f>IF(I202="A",$K202,IF(I202="B",$K202-SUM(J$8:J201),IF(I202="C",$K202-SUM(J$8:J201),IF(I202="D",$K202-SUM(J$8:J201),IF(I202="E",1-SUM(J$8:J201)," ")))))</f>
        <v xml:space="preserve"> </v>
      </c>
      <c r="K202" s="58">
        <f>IF(C$4=0,0,(SUM(D$8:D202)/C$4))</f>
        <v>0</v>
      </c>
      <c r="L202" s="62" t="str">
        <f t="shared" si="67"/>
        <v xml:space="preserve"> </v>
      </c>
      <c r="M202" s="58" t="str">
        <f>IF(U202=2,K202,IF(W202=2,K202-SUM(M$8:M201),IF(X202=2,K202-SUM(M$8:M201),IF(X201=2,1-SUM(M$8:M201)," "))))</f>
        <v xml:space="preserve"> </v>
      </c>
      <c r="N202" s="58" t="str">
        <f t="shared" si="72"/>
        <v xml:space="preserve"> </v>
      </c>
      <c r="P202" s="58" t="str">
        <f>IF(O202="Plus",$K202,IF(O202="Basis",$K202-SUM(P$8:P201),IF(O202="Breedte",$K202-SUM(P$8:P201),IF(O201="Breedte",1-SUM(P$8:P201)," "))))</f>
        <v xml:space="preserve"> </v>
      </c>
      <c r="Q202" s="56" t="str">
        <f t="shared" si="66"/>
        <v/>
      </c>
      <c r="R202" s="196">
        <f t="shared" si="73"/>
        <v>180</v>
      </c>
      <c r="S202" s="1">
        <f t="shared" ref="S202:S265" si="82">C202</f>
        <v>214</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214</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4">
        <f t="shared" si="68"/>
        <v>0</v>
      </c>
      <c r="B203" s="64">
        <f t="shared" si="69"/>
        <v>0</v>
      </c>
      <c r="C203" s="57">
        <f t="shared" si="81"/>
        <v>213</v>
      </c>
      <c r="F203" s="59">
        <f>IF(C203&lt;C$6,0,VLOOKUP(C203,index!$A:$M,5,0))</f>
        <v>179</v>
      </c>
      <c r="G203" s="57" t="str">
        <f t="shared" si="70"/>
        <v/>
      </c>
      <c r="H203" s="58" t="str">
        <f>IF(G203="I",$K203,IF(G203="II",$K203-SUM(H$8:H202),IF(G203="III",$K203-SUM(H$8:H202),IF(G203="IV",$K203-SUM(H$8:H202),IF(G203="V",1-SUM(H$8:H202)," ")))))</f>
        <v xml:space="preserve"> </v>
      </c>
      <c r="I203" s="66" t="str">
        <f t="shared" si="71"/>
        <v/>
      </c>
      <c r="J203" s="61" t="str">
        <f>IF(I203="A",$K203,IF(I203="B",$K203-SUM(J$8:J202),IF(I203="C",$K203-SUM(J$8:J202),IF(I203="D",$K203-SUM(J$8:J202),IF(I203="E",1-SUM(J$8:J202)," ")))))</f>
        <v xml:space="preserve"> </v>
      </c>
      <c r="K203" s="58">
        <f>IF(C$4=0,0,(SUM(D$8:D203)/C$4))</f>
        <v>0</v>
      </c>
      <c r="L203" s="62" t="str">
        <f t="shared" si="67"/>
        <v xml:space="preserve"> </v>
      </c>
      <c r="M203" s="58" t="str">
        <f>IF(U203=2,K203,IF(W203=2,K203-SUM(M$8:M202),IF(X203=2,K203-SUM(M$8:M202),IF(X202=2,1-SUM(M$8:M202)," "))))</f>
        <v xml:space="preserve"> </v>
      </c>
      <c r="N203" s="58" t="str">
        <f t="shared" si="72"/>
        <v xml:space="preserve"> </v>
      </c>
      <c r="P203" s="58" t="str">
        <f>IF(O203="Plus",$K203,IF(O203="Basis",$K203-SUM(P$8:P202),IF(O203="Breedte",$K203-SUM(P$8:P202),IF(O202="Breedte",1-SUM(P$8:P202)," "))))</f>
        <v xml:space="preserve"> </v>
      </c>
      <c r="Q203" s="56" t="str">
        <f t="shared" si="66"/>
        <v/>
      </c>
      <c r="R203" s="196">
        <f t="shared" si="73"/>
        <v>179</v>
      </c>
      <c r="S203" s="1">
        <f t="shared" si="82"/>
        <v>213</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213</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4">
        <f t="shared" si="68"/>
        <v>0</v>
      </c>
      <c r="B204" s="64">
        <f t="shared" si="69"/>
        <v>0</v>
      </c>
      <c r="C204" s="57">
        <f t="shared" si="81"/>
        <v>212</v>
      </c>
      <c r="F204" s="59">
        <f>IF(C204&lt;C$6,0,VLOOKUP(C204,index!$A:$M,5,0))</f>
        <v>179</v>
      </c>
      <c r="G204" s="57" t="str">
        <f t="shared" si="70"/>
        <v/>
      </c>
      <c r="H204" s="58" t="str">
        <f>IF(G204="I",$K204,IF(G204="II",$K204-SUM(H$8:H203),IF(G204="III",$K204-SUM(H$8:H203),IF(G204="IV",$K204-SUM(H$8:H203),IF(G204="V",1-SUM(H$8:H203)," ")))))</f>
        <v xml:space="preserve"> </v>
      </c>
      <c r="I204" s="66" t="str">
        <f t="shared" si="71"/>
        <v/>
      </c>
      <c r="J204" s="61" t="str">
        <f>IF(I204="A",$K204,IF(I204="B",$K204-SUM(J$8:J203),IF(I204="C",$K204-SUM(J$8:J203),IF(I204="D",$K204-SUM(J$8:J203),IF(I204="E",1-SUM(J$8:J203)," ")))))</f>
        <v xml:space="preserve"> </v>
      </c>
      <c r="K204" s="58">
        <f>IF(C$4=0,0,(SUM(D$8:D204)/C$4))</f>
        <v>0</v>
      </c>
      <c r="L204" s="62" t="str">
        <f t="shared" si="67"/>
        <v xml:space="preserve"> </v>
      </c>
      <c r="M204" s="58" t="str">
        <f>IF(U204=2,K204,IF(W204=2,K204-SUM(M$8:M203),IF(X204=2,K204-SUM(M$8:M203),IF(X203=2,1-SUM(M$8:M203)," "))))</f>
        <v xml:space="preserve"> </v>
      </c>
      <c r="N204" s="58" t="str">
        <f t="shared" si="72"/>
        <v xml:space="preserve"> </v>
      </c>
      <c r="P204" s="58" t="str">
        <f>IF(O204="Plus",$K204,IF(O204="Basis",$K204-SUM(P$8:P203),IF(O204="Breedte",$K204-SUM(P$8:P203),IF(O203="Breedte",1-SUM(P$8:P203)," "))))</f>
        <v xml:space="preserve"> </v>
      </c>
      <c r="Q204" s="56" t="str">
        <f t="shared" si="66"/>
        <v/>
      </c>
      <c r="R204" s="196">
        <f t="shared" si="73"/>
        <v>179</v>
      </c>
      <c r="S204" s="1">
        <f t="shared" si="82"/>
        <v>212</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212</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4">
        <f t="shared" si="68"/>
        <v>0</v>
      </c>
      <c r="B205" s="64">
        <f t="shared" si="69"/>
        <v>0</v>
      </c>
      <c r="C205" s="57">
        <f t="shared" si="81"/>
        <v>211</v>
      </c>
      <c r="F205" s="59">
        <f>IF(C205&lt;C$6,0,VLOOKUP(C205,index!$A:$M,5,0))</f>
        <v>178</v>
      </c>
      <c r="G205" s="57" t="str">
        <f t="shared" si="70"/>
        <v/>
      </c>
      <c r="H205" s="58" t="str">
        <f>IF(G205="I",$K205,IF(G205="II",$K205-SUM(H$8:H204),IF(G205="III",$K205-SUM(H$8:H204),IF(G205="IV",$K205-SUM(H$8:H204),IF(G205="V",1-SUM(H$8:H204)," ")))))</f>
        <v xml:space="preserve"> </v>
      </c>
      <c r="I205" s="66" t="str">
        <f t="shared" si="71"/>
        <v/>
      </c>
      <c r="J205" s="61" t="str">
        <f>IF(I205="A",$K205,IF(I205="B",$K205-SUM(J$8:J204),IF(I205="C",$K205-SUM(J$8:J204),IF(I205="D",$K205-SUM(J$8:J204),IF(I205="E",1-SUM(J$8:J204)," ")))))</f>
        <v xml:space="preserve"> </v>
      </c>
      <c r="K205" s="58">
        <f>IF(C$4=0,0,(SUM(D$8:D205)/C$4))</f>
        <v>0</v>
      </c>
      <c r="L205" s="62" t="str">
        <f t="shared" si="67"/>
        <v xml:space="preserve"> </v>
      </c>
      <c r="M205" s="58" t="str">
        <f>IF(U205=2,K205,IF(W205=2,K205-SUM(M$8:M204),IF(X205=2,K205-SUM(M$8:M204),IF(X204=2,1-SUM(M$8:M204)," "))))</f>
        <v xml:space="preserve"> </v>
      </c>
      <c r="N205" s="58" t="str">
        <f t="shared" si="72"/>
        <v xml:space="preserve"> </v>
      </c>
      <c r="P205" s="58" t="str">
        <f>IF(O205="Plus",$K205,IF(O205="Basis",$K205-SUM(P$8:P204),IF(O205="Breedte",$K205-SUM(P$8:P204),IF(O204="Breedte",1-SUM(P$8:P204)," "))))</f>
        <v xml:space="preserve"> </v>
      </c>
      <c r="Q205" s="56" t="str">
        <f t="shared" si="66"/>
        <v/>
      </c>
      <c r="R205" s="196">
        <f t="shared" si="73"/>
        <v>178</v>
      </c>
      <c r="S205" s="1">
        <f t="shared" si="82"/>
        <v>211</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211</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4">
        <f t="shared" si="68"/>
        <v>0</v>
      </c>
      <c r="B206" s="64">
        <f t="shared" si="69"/>
        <v>0</v>
      </c>
      <c r="C206" s="57">
        <f t="shared" si="81"/>
        <v>210</v>
      </c>
      <c r="F206" s="59">
        <f>IF(C206&lt;C$6,0,VLOOKUP(C206,index!$A:$M,5,0))</f>
        <v>178</v>
      </c>
      <c r="G206" s="57" t="str">
        <f t="shared" si="70"/>
        <v/>
      </c>
      <c r="H206" s="58" t="str">
        <f>IF(G206="I",$K206,IF(G206="II",$K206-SUM(H$8:H205),IF(G206="III",$K206-SUM(H$8:H205),IF(G206="IV",$K206-SUM(H$8:H205),IF(G206="V",1-SUM(H$8:H205)," ")))))</f>
        <v xml:space="preserve"> </v>
      </c>
      <c r="I206" s="66" t="str">
        <f t="shared" si="71"/>
        <v/>
      </c>
      <c r="J206" s="61" t="str">
        <f>IF(I206="A",$K206,IF(I206="B",$K206-SUM(J$8:J205),IF(I206="C",$K206-SUM(J$8:J205),IF(I206="D",$K206-SUM(J$8:J205),IF(I206="E",1-SUM(J$8:J205)," ")))))</f>
        <v xml:space="preserve"> </v>
      </c>
      <c r="K206" s="58">
        <f>IF(C$4=0,0,(SUM(D$8:D206)/C$4))</f>
        <v>0</v>
      </c>
      <c r="L206" s="62" t="str">
        <f t="shared" si="67"/>
        <v xml:space="preserve"> </v>
      </c>
      <c r="M206" s="58" t="str">
        <f>IF(U206=2,K206,IF(W206=2,K206-SUM(M$8:M205),IF(X206=2,K206-SUM(M$8:M205),IF(X205=2,1-SUM(M$8:M205)," "))))</f>
        <v xml:space="preserve"> </v>
      </c>
      <c r="N206" s="58" t="str">
        <f t="shared" si="72"/>
        <v xml:space="preserve"> </v>
      </c>
      <c r="P206" s="58" t="str">
        <f>IF(O206="Plus",$K206,IF(O206="Basis",$K206-SUM(P$8:P205),IF(O206="Breedte",$K206-SUM(P$8:P205),IF(O205="Breedte",1-SUM(P$8:P205)," "))))</f>
        <v xml:space="preserve"> </v>
      </c>
      <c r="Q206" s="56" t="str">
        <f t="shared" ref="Q206:Q208" si="87">IF(L205="plus",IF(E206=0,"",CONCATENATE(E206,",")),IF(L205="basis",IF(E206=0,"",CONCATENATE(E206,",")),CONCATENATE(Q205,IF(E206=0,"",CONCATENATE(E206,", ")))))</f>
        <v/>
      </c>
      <c r="R206" s="196">
        <f t="shared" si="73"/>
        <v>178</v>
      </c>
      <c r="S206" s="1">
        <f t="shared" si="82"/>
        <v>210</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210</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4">
        <f t="shared" si="68"/>
        <v>0</v>
      </c>
      <c r="B207" s="64">
        <f t="shared" si="69"/>
        <v>0</v>
      </c>
      <c r="C207" s="57">
        <f t="shared" si="81"/>
        <v>209</v>
      </c>
      <c r="F207" s="59">
        <f>IF(C207&lt;C$6,0,VLOOKUP(C207,index!$A:$M,5,0))</f>
        <v>178</v>
      </c>
      <c r="G207" s="57" t="str">
        <f t="shared" si="70"/>
        <v/>
      </c>
      <c r="H207" s="58" t="str">
        <f>IF(G207="I",$K207,IF(G207="II",$K207-SUM(H$8:H206),IF(G207="III",$K207-SUM(H$8:H206),IF(G207="IV",$K207-SUM(H$8:H206),IF(G207="V",1-SUM(H$8:H206)," ")))))</f>
        <v xml:space="preserve"> </v>
      </c>
      <c r="I207" s="66" t="str">
        <f t="shared" si="71"/>
        <v/>
      </c>
      <c r="J207" s="61" t="str">
        <f>IF(I207="A",$K207,IF(I207="B",$K207-SUM(J$8:J206),IF(I207="C",$K207-SUM(J$8:J206),IF(I207="D",$K207-SUM(J$8:J206),IF(I207="E",1-SUM(J$8:J206)," ")))))</f>
        <v xml:space="preserve"> </v>
      </c>
      <c r="K207" s="58">
        <f>IF(C$4=0,0,(SUM(D$8:D207)/C$4))</f>
        <v>0</v>
      </c>
      <c r="L207" s="62" t="str">
        <f t="shared" si="67"/>
        <v xml:space="preserve"> </v>
      </c>
      <c r="M207" s="58" t="str">
        <f>IF(U207=2,K207,IF(W207=2,K207-SUM(M$8:M206),IF(X207=2,K207-SUM(M$8:M206),IF(X206=2,1-SUM(M$8:M206)," "))))</f>
        <v xml:space="preserve"> </v>
      </c>
      <c r="N207" s="58" t="str">
        <f t="shared" si="72"/>
        <v xml:space="preserve"> </v>
      </c>
      <c r="P207" s="58" t="str">
        <f>IF(O207="Plus",$K207,IF(O207="Basis",$K207-SUM(P$8:P206),IF(O207="Breedte",$K207-SUM(P$8:P206),IF(O206="Breedte",1-SUM(P$8:P206)," "))))</f>
        <v xml:space="preserve"> </v>
      </c>
      <c r="Q207" s="56" t="str">
        <f t="shared" si="87"/>
        <v/>
      </c>
      <c r="R207" s="196">
        <f t="shared" si="73"/>
        <v>178</v>
      </c>
      <c r="S207" s="1">
        <f t="shared" si="82"/>
        <v>209</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209</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4">
        <f t="shared" si="68"/>
        <v>0</v>
      </c>
      <c r="B208" s="64">
        <f t="shared" si="69"/>
        <v>0</v>
      </c>
      <c r="C208" s="57">
        <f t="shared" si="81"/>
        <v>208</v>
      </c>
      <c r="F208" s="59">
        <f>IF(C208&lt;C$6,0,VLOOKUP(C208,index!$A:$M,5,0))</f>
        <v>177</v>
      </c>
      <c r="G208" s="57" t="str">
        <f t="shared" si="70"/>
        <v/>
      </c>
      <c r="H208" s="58" t="str">
        <f>IF(G208="I",$K208,IF(G208="II",$K208-SUM(H$8:H207),IF(G208="III",$K208-SUM(H$8:H207),IF(G208="IV",$K208-SUM(H$8:H207),IF(G208="V",1-SUM(H$8:H207)," ")))))</f>
        <v xml:space="preserve"> </v>
      </c>
      <c r="I208" s="66" t="str">
        <f t="shared" si="71"/>
        <v/>
      </c>
      <c r="J208" s="61" t="str">
        <f>IF(I208="A",$K208,IF(I208="B",$K208-SUM(J$8:J207),IF(I208="C",$K208-SUM(J$8:J207),IF(I208="D",$K208-SUM(J$8:J207),IF(I208="E",1-SUM(J$8:J207)," ")))))</f>
        <v xml:space="preserve"> </v>
      </c>
      <c r="K208" s="58">
        <f>IF(C$4=0,0,(SUM(D$8:D208)/C$4))</f>
        <v>0</v>
      </c>
      <c r="L208" s="62" t="str">
        <f t="shared" si="67"/>
        <v xml:space="preserve"> </v>
      </c>
      <c r="M208" s="58" t="str">
        <f>IF(U208=2,K208,IF(W208=2,K208-SUM(M$8:M207),IF(X208=2,K208-SUM(M$8:M207),IF(X207=2,1-SUM(M$8:M207)," "))))</f>
        <v xml:space="preserve"> </v>
      </c>
      <c r="N208" s="58" t="str">
        <f t="shared" si="72"/>
        <v xml:space="preserve"> </v>
      </c>
      <c r="P208" s="58" t="str">
        <f>IF(O208="Plus",$K208,IF(O208="Basis",$K208-SUM(P$8:P207),IF(O208="Breedte",$K208-SUM(P$8:P207),IF(O207="Breedte",1-SUM(P$8:P207)," "))))</f>
        <v xml:space="preserve"> </v>
      </c>
      <c r="Q208" s="56" t="str">
        <f t="shared" si="87"/>
        <v/>
      </c>
      <c r="R208" s="196">
        <f t="shared" si="73"/>
        <v>177</v>
      </c>
      <c r="S208" s="1">
        <f t="shared" si="82"/>
        <v>208</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208</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4">
        <f t="shared" si="68"/>
        <v>0</v>
      </c>
      <c r="B209" s="64">
        <f t="shared" si="69"/>
        <v>0</v>
      </c>
      <c r="C209" s="57">
        <f t="shared" si="81"/>
        <v>207</v>
      </c>
      <c r="F209" s="59">
        <f>IF(C209&lt;C$6,0,VLOOKUP(C209,index!$A:$M,5,0))</f>
        <v>177</v>
      </c>
      <c r="G209" s="57" t="str">
        <f t="shared" si="70"/>
        <v/>
      </c>
      <c r="H209" s="58" t="str">
        <f>IF(G209="I",$K209,IF(G209="II",$K209-SUM(H$8:H208),IF(G209="III",$K209-SUM(H$8:H208),IF(G209="IV",$K209-SUM(H$8:H208),IF(G209="V",1-SUM(H$8:H208)," ")))))</f>
        <v xml:space="preserve"> </v>
      </c>
      <c r="I209" s="66" t="str">
        <f t="shared" si="71"/>
        <v/>
      </c>
      <c r="J209" s="61" t="str">
        <f>IF(I209="A",$K209,IF(I209="B",$K209-SUM(J$8:J208),IF(I209="C",$K209-SUM(J$8:J208),IF(I209="D",$K209-SUM(J$8:J208),IF(I209="E",1-SUM(J$8:J208)," ")))))</f>
        <v xml:space="preserve"> </v>
      </c>
      <c r="L209" s="62" t="str">
        <f t="shared" si="67"/>
        <v xml:space="preserve"> </v>
      </c>
      <c r="P209" s="58" t="str">
        <f>IF(O209="Plus",$K209,IF(O209="Basis",$K209-SUM(P$8:P208),IF(O209="Breedte",$K209-SUM(P$8:P208),IF(O208="Breedte",1-SUM(P$8:P208)," "))))</f>
        <v xml:space="preserve"> </v>
      </c>
      <c r="Q209" s="56" t="str">
        <f t="shared" ref="Q209:Q272" si="88">IF(L208="plus",CONCATENATE(E209,", "),IF(L208="basis",IF(E209=0,"",CONCATENATE(E209,", ")),CONCATENATE(Q208,IF(E209=0,"",CONCATENATE(E209,", ")))))</f>
        <v/>
      </c>
      <c r="R209" s="196">
        <f t="shared" si="73"/>
        <v>177</v>
      </c>
      <c r="S209" s="1">
        <f t="shared" si="82"/>
        <v>207</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207</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4">
        <f t="shared" si="68"/>
        <v>0</v>
      </c>
      <c r="B210" s="64">
        <f t="shared" si="69"/>
        <v>0</v>
      </c>
      <c r="C210" s="57">
        <f t="shared" si="81"/>
        <v>206</v>
      </c>
      <c r="F210" s="59">
        <f>IF(C210&lt;C$6,0,VLOOKUP(C210,index!$A:$M,5,0))</f>
        <v>176</v>
      </c>
      <c r="G210" s="57" t="str">
        <f t="shared" si="70"/>
        <v/>
      </c>
      <c r="H210" s="58" t="str">
        <f>IF(G210="I",$K210,IF(G210="II",$K210-SUM(H$8:H209),IF(G210="III",$K210-SUM(H$8:H209),IF(G210="IV",$K210-SUM(H$8:H209),IF(G210="V",1-SUM(H$8:H209)," ")))))</f>
        <v xml:space="preserve"> </v>
      </c>
      <c r="I210" s="66" t="str">
        <f t="shared" si="71"/>
        <v/>
      </c>
      <c r="J210" s="61" t="str">
        <f>IF(I210="A",$K210,IF(I210="B",$K210-SUM(J$8:J209),IF(I210="C",$K210-SUM(J$8:J209),IF(I210="D",$K210-SUM(J$8:J209),IF(I210="E",1-SUM(J$8:J209)," ")))))</f>
        <v xml:space="preserve"> </v>
      </c>
      <c r="L210" s="62" t="str">
        <f t="shared" si="67"/>
        <v xml:space="preserve"> </v>
      </c>
      <c r="P210" s="58" t="str">
        <f>IF(O210="Plus",$K210,IF(O210="Basis",$K210-SUM(P$8:P209),IF(O210="Breedte",$K210-SUM(P$8:P209),IF(O209="Breedte",1-SUM(P$8:P209)," "))))</f>
        <v xml:space="preserve"> </v>
      </c>
      <c r="Q210" s="56" t="str">
        <f t="shared" si="88"/>
        <v/>
      </c>
      <c r="R210" s="196">
        <f t="shared" si="73"/>
        <v>176</v>
      </c>
      <c r="S210" s="1">
        <f t="shared" si="82"/>
        <v>206</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206</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4">
        <f t="shared" si="68"/>
        <v>0</v>
      </c>
      <c r="B211" s="64">
        <f t="shared" si="69"/>
        <v>0</v>
      </c>
      <c r="C211" s="57">
        <f t="shared" si="81"/>
        <v>205</v>
      </c>
      <c r="F211" s="59">
        <f>IF(C211&lt;C$6,0,VLOOKUP(C211,index!$A:$M,5,0))</f>
        <v>176</v>
      </c>
      <c r="G211" s="57" t="str">
        <f t="shared" si="70"/>
        <v/>
      </c>
      <c r="H211" s="58" t="str">
        <f>IF(G211="I",$K211,IF(G211="II",$K211-SUM(H$8:H210),IF(G211="III",$K211-SUM(H$8:H210),IF(G211="IV",$K211-SUM(H$8:H210),IF(G211="V",1-SUM(H$8:H210)," ")))))</f>
        <v xml:space="preserve"> </v>
      </c>
      <c r="I211" s="66" t="str">
        <f t="shared" si="71"/>
        <v/>
      </c>
      <c r="J211" s="61" t="str">
        <f>IF(I211="A",$K211,IF(I211="B",$K211-SUM(J$8:J210),IF(I211="C",$K211-SUM(J$8:J210),IF(I211="D",$K211-SUM(J$8:J210),IF(I211="E",1-SUM(J$8:J210)," ")))))</f>
        <v xml:space="preserve"> </v>
      </c>
      <c r="L211" s="62" t="str">
        <f t="shared" si="67"/>
        <v xml:space="preserve"> </v>
      </c>
      <c r="P211" s="58" t="str">
        <f>IF(O211="Plus",$K211,IF(O211="Basis",$K211-SUM(P$8:P210),IF(O211="Breedte",$K211-SUM(P$8:P210),IF(O210="Breedte",1-SUM(P$8:P210)," "))))</f>
        <v xml:space="preserve"> </v>
      </c>
      <c r="Q211" s="56" t="str">
        <f t="shared" si="88"/>
        <v/>
      </c>
      <c r="R211" s="196">
        <f t="shared" si="73"/>
        <v>176</v>
      </c>
      <c r="S211" s="1">
        <f t="shared" si="82"/>
        <v>205</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205</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4">
        <f t="shared" si="68"/>
        <v>0</v>
      </c>
      <c r="B212" s="64">
        <f t="shared" si="69"/>
        <v>0</v>
      </c>
      <c r="C212" s="57">
        <f t="shared" si="81"/>
        <v>204</v>
      </c>
      <c r="F212" s="59">
        <f>IF(C212&lt;C$6,0,VLOOKUP(C212,index!$A:$M,5,0))</f>
        <v>176</v>
      </c>
      <c r="G212" s="57" t="str">
        <f t="shared" si="70"/>
        <v/>
      </c>
      <c r="H212" s="58" t="str">
        <f>IF(G212="I",$K212,IF(G212="II",$K212-SUM(H$8:H211),IF(G212="III",$K212-SUM(H$8:H211),IF(G212="IV",$K212-SUM(H$8:H211),IF(G212="V",1-SUM(H$8:H211)," ")))))</f>
        <v xml:space="preserve"> </v>
      </c>
      <c r="I212" s="66" t="str">
        <f t="shared" si="71"/>
        <v/>
      </c>
      <c r="J212" s="61" t="str">
        <f>IF(I212="A",$K212,IF(I212="B",$K212-SUM(J$8:J211),IF(I212="C",$K212-SUM(J$8:J211),IF(I212="D",$K212-SUM(J$8:J211),IF(I212="E",1-SUM(J$8:J211)," ")))))</f>
        <v xml:space="preserve"> </v>
      </c>
      <c r="L212" s="62" t="str">
        <f t="shared" si="67"/>
        <v xml:space="preserve"> </v>
      </c>
      <c r="P212" s="58" t="str">
        <f>IF(O212="Plus",$K212,IF(O212="Basis",$K212-SUM(P$8:P211),IF(O212="Breedte",$K212-SUM(P$8:P211),IF(O211="Breedte",1-SUM(P$8:P211)," "))))</f>
        <v xml:space="preserve"> </v>
      </c>
      <c r="Q212" s="56" t="str">
        <f t="shared" si="88"/>
        <v/>
      </c>
      <c r="R212" s="196">
        <f t="shared" si="73"/>
        <v>176</v>
      </c>
      <c r="S212" s="1">
        <f t="shared" si="82"/>
        <v>204</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204</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4">
        <f t="shared" si="68"/>
        <v>0</v>
      </c>
      <c r="B213" s="64">
        <f t="shared" si="69"/>
        <v>0</v>
      </c>
      <c r="C213" s="57">
        <f t="shared" si="81"/>
        <v>203</v>
      </c>
      <c r="F213" s="59">
        <f>IF(C213&lt;C$6,0,VLOOKUP(C213,index!$A:$M,5,0))</f>
        <v>175</v>
      </c>
      <c r="G213" s="57" t="str">
        <f t="shared" si="70"/>
        <v/>
      </c>
      <c r="H213" s="58" t="str">
        <f>IF(G213="I",$K213,IF(G213="II",$K213-SUM(H$8:H212),IF(G213="III",$K213-SUM(H$8:H212),IF(G213="IV",$K213-SUM(H$8:H212),IF(G213="V",1-SUM(H$8:H212)," ")))))</f>
        <v xml:space="preserve"> </v>
      </c>
      <c r="I213" s="66" t="str">
        <f t="shared" si="71"/>
        <v/>
      </c>
      <c r="J213" s="61" t="str">
        <f>IF(I213="A",$K213,IF(I213="B",$K213-SUM(J$8:J212),IF(I213="C",$K213-SUM(J$8:J212),IF(I213="D",$K213-SUM(J$8:J212),IF(I213="E",1-SUM(J$8:J212)," ")))))</f>
        <v xml:space="preserve"> </v>
      </c>
      <c r="L213" s="62" t="str">
        <f t="shared" si="67"/>
        <v xml:space="preserve"> </v>
      </c>
      <c r="P213" s="58" t="str">
        <f>IF(O213="Plus",$K213,IF(O213="Basis",$K213-SUM(P$8:P212),IF(O213="Breedte",$K213-SUM(P$8:P212),IF(O212="Breedte",1-SUM(P$8:P212)," "))))</f>
        <v xml:space="preserve"> </v>
      </c>
      <c r="Q213" s="56" t="str">
        <f t="shared" si="88"/>
        <v/>
      </c>
      <c r="R213" s="196">
        <f t="shared" si="73"/>
        <v>175</v>
      </c>
      <c r="S213" s="1">
        <f t="shared" si="82"/>
        <v>203</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203</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4">
        <f t="shared" si="68"/>
        <v>0</v>
      </c>
      <c r="B214" s="64">
        <f t="shared" si="69"/>
        <v>0</v>
      </c>
      <c r="C214" s="57">
        <f t="shared" si="81"/>
        <v>202</v>
      </c>
      <c r="F214" s="59">
        <f>IF(C214&lt;C$6,0,VLOOKUP(C214,index!$A:$M,5,0))</f>
        <v>175</v>
      </c>
      <c r="G214" s="57" t="str">
        <f t="shared" si="70"/>
        <v/>
      </c>
      <c r="H214" s="58" t="str">
        <f>IF(G214="I",$K214,IF(G214="II",$K214-SUM(H$8:H213),IF(G214="III",$K214-SUM(H$8:H213),IF(G214="IV",$K214-SUM(H$8:H213),IF(G214="V",1-SUM(H$8:H213)," ")))))</f>
        <v xml:space="preserve"> </v>
      </c>
      <c r="I214" s="66" t="str">
        <f t="shared" si="71"/>
        <v/>
      </c>
      <c r="J214" s="61" t="str">
        <f>IF(I214="A",$K214,IF(I214="B",$K214-SUM(J$8:J213),IF(I214="C",$K214-SUM(J$8:J213),IF(I214="D",$K214-SUM(J$8:J213),IF(I214="E",1-SUM(J$8:J213)," ")))))</f>
        <v xml:space="preserve"> </v>
      </c>
      <c r="L214" s="62" t="str">
        <f t="shared" si="67"/>
        <v xml:space="preserve"> </v>
      </c>
      <c r="P214" s="58" t="str">
        <f>IF(O214="Plus",$K214,IF(O214="Basis",$K214-SUM(P$8:P213),IF(O214="Breedte",$K214-SUM(P$8:P213),IF(O213="Breedte",1-SUM(P$8:P213)," "))))</f>
        <v xml:space="preserve"> </v>
      </c>
      <c r="Q214" s="56" t="str">
        <f t="shared" si="88"/>
        <v/>
      </c>
      <c r="R214" s="196">
        <f t="shared" si="73"/>
        <v>175</v>
      </c>
      <c r="S214" s="1">
        <f t="shared" si="82"/>
        <v>202</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202</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4">
        <f t="shared" si="68"/>
        <v>0</v>
      </c>
      <c r="B215" s="64">
        <f t="shared" si="69"/>
        <v>0</v>
      </c>
      <c r="C215" s="57">
        <f t="shared" si="81"/>
        <v>201</v>
      </c>
      <c r="F215" s="59">
        <f>IF(C215&lt;C$6,0,VLOOKUP(C215,index!$A:$M,5,0))</f>
        <v>174</v>
      </c>
      <c r="G215" s="57" t="str">
        <f t="shared" si="70"/>
        <v/>
      </c>
      <c r="H215" s="58" t="str">
        <f>IF(G215="I",$K215,IF(G215="II",$K215-SUM(H$8:H214),IF(G215="III",$K215-SUM(H$8:H214),IF(G215="IV",$K215-SUM(H$8:H214),IF(G215="V",1-SUM(H$8:H214)," ")))))</f>
        <v xml:space="preserve"> </v>
      </c>
      <c r="I215" s="66" t="str">
        <f t="shared" si="71"/>
        <v/>
      </c>
      <c r="J215" s="61" t="str">
        <f>IF(I215="A",$K215,IF(I215="B",$K215-SUM(J$8:J214),IF(I215="C",$K215-SUM(J$8:J214),IF(I215="D",$K215-SUM(J$8:J214),IF(I215="E",1-SUM(J$8:J214)," ")))))</f>
        <v xml:space="preserve"> </v>
      </c>
      <c r="L215" s="62" t="str">
        <f t="shared" si="67"/>
        <v xml:space="preserve"> </v>
      </c>
      <c r="P215" s="58" t="str">
        <f>IF(O215="Plus",$K215,IF(O215="Basis",$K215-SUM(P$8:P214),IF(O215="Breedte",$K215-SUM(P$8:P214),IF(O214="Breedte",1-SUM(P$8:P214)," "))))</f>
        <v xml:space="preserve"> </v>
      </c>
      <c r="Q215" s="56" t="str">
        <f t="shared" si="88"/>
        <v/>
      </c>
      <c r="R215" s="196">
        <f t="shared" si="73"/>
        <v>174</v>
      </c>
      <c r="S215" s="1">
        <f t="shared" si="82"/>
        <v>201</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201</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4">
        <f t="shared" si="68"/>
        <v>0</v>
      </c>
      <c r="B216" s="64">
        <f t="shared" si="69"/>
        <v>0</v>
      </c>
      <c r="C216" s="57">
        <f t="shared" si="81"/>
        <v>200</v>
      </c>
      <c r="F216" s="59">
        <f>IF(C216&lt;C$6,0,VLOOKUP(C216,index!$A:$M,5,0))</f>
        <v>174</v>
      </c>
      <c r="G216" s="57" t="str">
        <f t="shared" si="70"/>
        <v/>
      </c>
      <c r="H216" s="58" t="str">
        <f>IF(G216="I",$K216,IF(G216="II",$K216-SUM(H$8:H215),IF(G216="III",$K216-SUM(H$8:H215),IF(G216="IV",$K216-SUM(H$8:H215),IF(G216="V",1-SUM(H$8:H215)," ")))))</f>
        <v xml:space="preserve"> </v>
      </c>
      <c r="I216" s="66" t="str">
        <f t="shared" si="71"/>
        <v/>
      </c>
      <c r="J216" s="61" t="str">
        <f>IF(I216="A",$K216,IF(I216="B",$K216-SUM(J$8:J215),IF(I216="C",$K216-SUM(J$8:J215),IF(I216="D",$K216-SUM(J$8:J215),IF(I216="E",1-SUM(J$8:J215)," ")))))</f>
        <v xml:space="preserve"> </v>
      </c>
      <c r="L216" s="62" t="str">
        <f t="shared" si="67"/>
        <v xml:space="preserve"> </v>
      </c>
      <c r="P216" s="58" t="str">
        <f>IF(O216="Plus",$K216,IF(O216="Basis",$K216-SUM(P$8:P215),IF(O216="Breedte",$K216-SUM(P$8:P215),IF(O215="Breedte",1-SUM(P$8:P215)," "))))</f>
        <v xml:space="preserve"> </v>
      </c>
      <c r="Q216" s="56" t="str">
        <f t="shared" si="88"/>
        <v/>
      </c>
      <c r="R216" s="196">
        <f t="shared" si="73"/>
        <v>174</v>
      </c>
      <c r="S216" s="1">
        <f t="shared" si="82"/>
        <v>200</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200</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4">
        <f t="shared" si="68"/>
        <v>0</v>
      </c>
      <c r="B217" s="64">
        <f t="shared" si="69"/>
        <v>0</v>
      </c>
      <c r="C217" s="57">
        <f t="shared" si="81"/>
        <v>199</v>
      </c>
      <c r="F217" s="59">
        <f>IF(C217&lt;C$6,0,VLOOKUP(C217,index!$A:$M,5,0))</f>
        <v>173</v>
      </c>
      <c r="G217" s="57" t="str">
        <f t="shared" si="70"/>
        <v/>
      </c>
      <c r="H217" s="58" t="str">
        <f>IF(G217="I",$K217,IF(G217="II",$K217-SUM(H$8:H216),IF(G217="III",$K217-SUM(H$8:H216),IF(G217="IV",$K217-SUM(H$8:H216),IF(G217="V",1-SUM(H$8:H216)," ")))))</f>
        <v xml:space="preserve"> </v>
      </c>
      <c r="I217" s="66" t="str">
        <f t="shared" si="71"/>
        <v/>
      </c>
      <c r="J217" s="61" t="str">
        <f>IF(I217="A",$K217,IF(I217="B",$K217-SUM(J$8:J216),IF(I217="C",$K217-SUM(J$8:J216),IF(I217="D",$K217-SUM(J$8:J216),IF(I217="E",1-SUM(J$8:J216)," ")))))</f>
        <v xml:space="preserve"> </v>
      </c>
      <c r="L217" s="62" t="str">
        <f t="shared" si="67"/>
        <v xml:space="preserve"> </v>
      </c>
      <c r="P217" s="58" t="str">
        <f>IF(O217="Plus",$K217,IF(O217="Basis",$K217-SUM(P$8:P216),IF(O217="Breedte",$K217-SUM(P$8:P216),IF(O216="Breedte",1-SUM(P$8:P216)," "))))</f>
        <v xml:space="preserve"> </v>
      </c>
      <c r="Q217" s="56" t="str">
        <f t="shared" si="88"/>
        <v/>
      </c>
      <c r="R217" s="196">
        <f t="shared" si="73"/>
        <v>173</v>
      </c>
      <c r="S217" s="1">
        <f t="shared" si="82"/>
        <v>199</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199</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4">
        <f t="shared" si="68"/>
        <v>0</v>
      </c>
      <c r="B218" s="64">
        <f t="shared" si="69"/>
        <v>0</v>
      </c>
      <c r="C218" s="57">
        <f t="shared" si="81"/>
        <v>198</v>
      </c>
      <c r="F218" s="59">
        <f>IF(C218&lt;C$6,0,VLOOKUP(C218,index!$A:$M,5,0))</f>
        <v>173</v>
      </c>
      <c r="G218" s="57" t="str">
        <f t="shared" si="70"/>
        <v/>
      </c>
      <c r="H218" s="58" t="str">
        <f>IF(G218="I",$K218,IF(G218="II",$K218-SUM(H$8:H217),IF(G218="III",$K218-SUM(H$8:H217),IF(G218="IV",$K218-SUM(H$8:H217),IF(G218="V",1-SUM(H$8:H217)," ")))))</f>
        <v xml:space="preserve"> </v>
      </c>
      <c r="I218" s="66" t="str">
        <f t="shared" si="71"/>
        <v/>
      </c>
      <c r="L218" s="62" t="str">
        <f t="shared" si="67"/>
        <v xml:space="preserve"> </v>
      </c>
      <c r="P218" s="58" t="str">
        <f>IF(O218="Plus",$K218,IF(O218="Basis",$K218-SUM(P$8:P217),IF(O218="Breedte",$K218-SUM(P$8:P217),IF(O217="Breedte",1-SUM(P$8:P217)," "))))</f>
        <v xml:space="preserve"> </v>
      </c>
      <c r="Q218" s="56" t="str">
        <f t="shared" si="88"/>
        <v/>
      </c>
      <c r="R218" s="196">
        <f t="shared" si="73"/>
        <v>173</v>
      </c>
      <c r="S218" s="1">
        <f t="shared" si="82"/>
        <v>198</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198</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4">
        <f t="shared" si="68"/>
        <v>0</v>
      </c>
      <c r="B219" s="64">
        <f t="shared" si="69"/>
        <v>0</v>
      </c>
      <c r="C219" s="57">
        <f t="shared" si="81"/>
        <v>197</v>
      </c>
      <c r="F219" s="59">
        <f>IF(C219&lt;C$6,0,VLOOKUP(C219,index!$A:$M,5,0))</f>
        <v>173</v>
      </c>
      <c r="G219" s="57" t="str">
        <f t="shared" si="70"/>
        <v/>
      </c>
      <c r="H219" s="58" t="str">
        <f>IF(G219="I",$K219,IF(G219="II",$K219-SUM(H$8:H218),IF(G219="III",$K219-SUM(H$8:H218),IF(G219="IV",$K219-SUM(H$8:H218),IF(G219="V",1-SUM(H$8:H218)," ")))))</f>
        <v xml:space="preserve"> </v>
      </c>
      <c r="I219" s="66" t="str">
        <f t="shared" si="71"/>
        <v/>
      </c>
      <c r="L219" s="62" t="str">
        <f t="shared" si="67"/>
        <v xml:space="preserve"> </v>
      </c>
      <c r="P219" s="58" t="str">
        <f>IF(O219="Plus",$K219,IF(O219="Basis",$K219-SUM(P$8:P218),IF(O219="Breedte",$K219-SUM(P$8:P218),IF(O218="Breedte",1-SUM(P$8:P218)," "))))</f>
        <v xml:space="preserve"> </v>
      </c>
      <c r="Q219" s="56" t="str">
        <f t="shared" si="88"/>
        <v/>
      </c>
      <c r="R219" s="196">
        <f t="shared" si="73"/>
        <v>173</v>
      </c>
      <c r="S219" s="1">
        <f t="shared" si="82"/>
        <v>197</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197</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4">
        <f t="shared" si="68"/>
        <v>0</v>
      </c>
      <c r="B220" s="64">
        <f t="shared" si="69"/>
        <v>0</v>
      </c>
      <c r="C220" s="57">
        <f t="shared" si="81"/>
        <v>196</v>
      </c>
      <c r="F220" s="59">
        <f>IF(C220&lt;C$6,0,VLOOKUP(C220,index!$A:$M,5,0))</f>
        <v>172</v>
      </c>
      <c r="G220" s="57" t="str">
        <f t="shared" si="70"/>
        <v/>
      </c>
      <c r="H220" s="58" t="str">
        <f>IF(G220="I",$K220,IF(G220="II",$K220-SUM(H$8:H219),IF(G220="III",$K220-SUM(H$8:H219),IF(G220="IV",$K220-SUM(H$8:H219),IF(G220="V",1-SUM(H$8:H219)," ")))))</f>
        <v xml:space="preserve"> </v>
      </c>
      <c r="I220" s="66" t="str">
        <f t="shared" si="71"/>
        <v/>
      </c>
      <c r="L220" s="62" t="str">
        <f t="shared" si="67"/>
        <v xml:space="preserve"> </v>
      </c>
      <c r="P220" s="58" t="str">
        <f>IF(O220="Plus",$K220,IF(O220="Basis",$K220-SUM(P$8:P219),IF(O220="Breedte",$K220-SUM(P$8:P219),IF(O219="Breedte",1-SUM(P$8:P219)," "))))</f>
        <v xml:space="preserve"> </v>
      </c>
      <c r="Q220" s="56" t="str">
        <f t="shared" si="88"/>
        <v/>
      </c>
      <c r="R220" s="196">
        <f t="shared" si="73"/>
        <v>172</v>
      </c>
      <c r="S220" s="1">
        <f t="shared" si="82"/>
        <v>196</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196</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4">
        <f t="shared" si="68"/>
        <v>0</v>
      </c>
      <c r="B221" s="64">
        <f t="shared" si="69"/>
        <v>0</v>
      </c>
      <c r="C221" s="57">
        <f t="shared" si="81"/>
        <v>195</v>
      </c>
      <c r="F221" s="59">
        <f>IF(C221&lt;C$6,0,VLOOKUP(C221,index!$A:$M,5,0))</f>
        <v>172</v>
      </c>
      <c r="G221" s="57" t="str">
        <f t="shared" si="70"/>
        <v/>
      </c>
      <c r="H221" s="58" t="str">
        <f>IF(G221="I",$K221,IF(G221="II",$K221-SUM(H$8:H220),IF(G221="III",$K221-SUM(H$8:H220),IF(G221="IV",$K221-SUM(H$8:H220),IF(G221="V",1-SUM(H$8:H220)," ")))))</f>
        <v xml:space="preserve"> </v>
      </c>
      <c r="I221" s="66" t="str">
        <f t="shared" si="71"/>
        <v/>
      </c>
      <c r="L221" s="62" t="str">
        <f t="shared" si="67"/>
        <v xml:space="preserve"> </v>
      </c>
      <c r="P221" s="58" t="str">
        <f>IF(O221="Plus",$K221,IF(O221="Basis",$K221-SUM(P$8:P220),IF(O221="Breedte",$K221-SUM(P$8:P220),IF(O220="Breedte",1-SUM(P$8:P220)," "))))</f>
        <v xml:space="preserve"> </v>
      </c>
      <c r="Q221" s="56" t="str">
        <f t="shared" si="88"/>
        <v/>
      </c>
      <c r="R221" s="196">
        <f t="shared" si="73"/>
        <v>172</v>
      </c>
      <c r="S221" s="1">
        <f t="shared" si="82"/>
        <v>195</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195</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4">
        <f t="shared" si="68"/>
        <v>0</v>
      </c>
      <c r="B222" s="64">
        <f t="shared" si="69"/>
        <v>0</v>
      </c>
      <c r="C222" s="57">
        <f t="shared" si="81"/>
        <v>194</v>
      </c>
      <c r="F222" s="59">
        <f>IF(C222&lt;C$6,0,VLOOKUP(C222,index!$A:$M,5,0))</f>
        <v>171</v>
      </c>
      <c r="G222" s="57" t="str">
        <f t="shared" si="70"/>
        <v/>
      </c>
      <c r="H222" s="58" t="str">
        <f>IF(G222="I",$K222,IF(G222="II",$K222-SUM(H$8:H221),IF(G222="III",$K222-SUM(H$8:H221),IF(G222="IV",$K222-SUM(H$8:H221),IF(G222="V",1-SUM(H$8:H221)," ")))))</f>
        <v xml:space="preserve"> </v>
      </c>
      <c r="I222" s="66" t="str">
        <f t="shared" si="71"/>
        <v/>
      </c>
      <c r="L222" s="62" t="str">
        <f t="shared" si="67"/>
        <v xml:space="preserve"> </v>
      </c>
      <c r="P222" s="58" t="str">
        <f>IF(O222="Plus",$K222,IF(O222="Basis",$K222-SUM(P$8:P221),IF(O222="Breedte",$K222-SUM(P$8:P221),IF(O221="Breedte",1-SUM(P$8:P221)," "))))</f>
        <v xml:space="preserve"> </v>
      </c>
      <c r="Q222" s="56" t="str">
        <f t="shared" si="88"/>
        <v/>
      </c>
      <c r="R222" s="196">
        <f t="shared" si="73"/>
        <v>171</v>
      </c>
      <c r="S222" s="1">
        <f t="shared" si="82"/>
        <v>194</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194</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4">
        <f t="shared" si="68"/>
        <v>0</v>
      </c>
      <c r="B223" s="64">
        <f t="shared" si="69"/>
        <v>0</v>
      </c>
      <c r="C223" s="57">
        <f t="shared" si="81"/>
        <v>193</v>
      </c>
      <c r="F223" s="59">
        <f>IF(C223&lt;C$6,0,VLOOKUP(C223,index!$A:$M,5,0))</f>
        <v>171</v>
      </c>
      <c r="G223" s="57" t="str">
        <f t="shared" si="70"/>
        <v/>
      </c>
      <c r="H223" s="58" t="str">
        <f>IF(G223="I",$K223,IF(G223="II",$K223-SUM(H$8:H222),IF(G223="III",$K223-SUM(H$8:H222),IF(G223="IV",$K223-SUM(H$8:H222),IF(G223="V",1-SUM(H$8:H222)," ")))))</f>
        <v xml:space="preserve"> </v>
      </c>
      <c r="I223" s="66" t="str">
        <f t="shared" si="71"/>
        <v/>
      </c>
      <c r="L223" s="62" t="str">
        <f t="shared" si="67"/>
        <v xml:space="preserve"> </v>
      </c>
      <c r="P223" s="58" t="str">
        <f>IF(O223="Plus",$K223,IF(O223="Basis",$K223-SUM(P$8:P222),IF(O223="Breedte",$K223-SUM(P$8:P222),IF(O222="Breedte",1-SUM(P$8:P222)," "))))</f>
        <v xml:space="preserve"> </v>
      </c>
      <c r="Q223" s="56" t="str">
        <f t="shared" si="88"/>
        <v/>
      </c>
      <c r="R223" s="196">
        <f t="shared" si="73"/>
        <v>171</v>
      </c>
      <c r="S223" s="1">
        <f t="shared" si="82"/>
        <v>193</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193</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4">
        <f t="shared" si="68"/>
        <v>0</v>
      </c>
      <c r="B224" s="64">
        <f t="shared" si="69"/>
        <v>0</v>
      </c>
      <c r="C224" s="57">
        <f t="shared" si="81"/>
        <v>192</v>
      </c>
      <c r="F224" s="59">
        <f>IF(C224&lt;C$6,0,VLOOKUP(C224,index!$A:$M,5,0))</f>
        <v>170</v>
      </c>
      <c r="G224" s="57" t="str">
        <f t="shared" si="70"/>
        <v/>
      </c>
      <c r="H224" s="58" t="str">
        <f>IF(G224="I",$K224,IF(G224="II",$K224-SUM(H$8:H223),IF(G224="III",$K224-SUM(H$8:H223),IF(G224="IV",$K224-SUM(H$8:H223),IF(G224="V",1-SUM(H$8:H223)," ")))))</f>
        <v xml:space="preserve"> </v>
      </c>
      <c r="I224" s="66" t="str">
        <f t="shared" si="71"/>
        <v/>
      </c>
      <c r="L224" s="62" t="str">
        <f t="shared" si="67"/>
        <v xml:space="preserve"> </v>
      </c>
      <c r="P224" s="58" t="str">
        <f>IF(O224="Plus",$K224,IF(O224="Basis",$K224-SUM(P$8:P223),IF(O224="Breedte",$K224-SUM(P$8:P223),IF(O223="Breedte",1-SUM(P$8:P223)," "))))</f>
        <v xml:space="preserve"> </v>
      </c>
      <c r="Q224" s="56" t="str">
        <f t="shared" si="88"/>
        <v/>
      </c>
      <c r="R224" s="196">
        <f t="shared" si="73"/>
        <v>170</v>
      </c>
      <c r="S224" s="1">
        <f t="shared" si="82"/>
        <v>192</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192</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4">
        <f t="shared" si="68"/>
        <v>0</v>
      </c>
      <c r="B225" s="64">
        <f t="shared" si="69"/>
        <v>0</v>
      </c>
      <c r="C225" s="57">
        <f t="shared" si="81"/>
        <v>191</v>
      </c>
      <c r="F225" s="59">
        <f>IF(C225&lt;C$6,0,VLOOKUP(C225,index!$A:$M,5,0))</f>
        <v>170</v>
      </c>
      <c r="G225" s="57" t="str">
        <f t="shared" si="70"/>
        <v/>
      </c>
      <c r="H225" s="58" t="str">
        <f>IF(G225="I",$K225,IF(G225="II",$K225-SUM(H$8:H224),IF(G225="III",$K225-SUM(H$8:H224),IF(G225="IV",$K225-SUM(H$8:H224),IF(G225="V",1-SUM(H$8:H224)," ")))))</f>
        <v xml:space="preserve"> </v>
      </c>
      <c r="I225" s="66" t="str">
        <f t="shared" si="71"/>
        <v/>
      </c>
      <c r="L225" s="62" t="str">
        <f t="shared" si="67"/>
        <v xml:space="preserve"> </v>
      </c>
      <c r="P225" s="58" t="str">
        <f>IF(O225="Plus",$K225,IF(O225="Basis",$K225-SUM(P$8:P224),IF(O225="Breedte",$K225-SUM(P$8:P224),IF(O224="Breedte",1-SUM(P$8:P224)," "))))</f>
        <v xml:space="preserve"> </v>
      </c>
      <c r="Q225" s="56" t="str">
        <f t="shared" si="88"/>
        <v/>
      </c>
      <c r="R225" s="196">
        <f t="shared" si="73"/>
        <v>170</v>
      </c>
      <c r="S225" s="1">
        <f t="shared" si="82"/>
        <v>191</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191</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4">
        <f t="shared" si="68"/>
        <v>0</v>
      </c>
      <c r="B226" s="64">
        <f t="shared" si="69"/>
        <v>0</v>
      </c>
      <c r="C226" s="57">
        <f t="shared" si="81"/>
        <v>190</v>
      </c>
      <c r="F226" s="59">
        <f>IF(C226&lt;C$6,0,VLOOKUP(C226,index!$A:$M,5,0))</f>
        <v>170</v>
      </c>
      <c r="G226" s="57" t="str">
        <f t="shared" si="70"/>
        <v/>
      </c>
      <c r="H226" s="58" t="str">
        <f>IF(G226="I",$K226,IF(G226="II",$K226-SUM(H$8:H225),IF(G226="III",$K226-SUM(H$8:H225),IF(G226="IV",$K226-SUM(H$8:H225),IF(G226="V",1-SUM(H$8:H225)," ")))))</f>
        <v xml:space="preserve"> </v>
      </c>
      <c r="I226" s="66" t="str">
        <f t="shared" si="71"/>
        <v/>
      </c>
      <c r="L226" s="62" t="str">
        <f t="shared" si="67"/>
        <v xml:space="preserve"> </v>
      </c>
      <c r="P226" s="58" t="str">
        <f>IF(O226="Plus",$K226,IF(O226="Basis",$K226-SUM(P$8:P225),IF(O226="Breedte",$K226-SUM(P$8:P225),IF(O225="Breedte",1-SUM(P$8:P225)," "))))</f>
        <v xml:space="preserve"> </v>
      </c>
      <c r="Q226" s="56" t="str">
        <f t="shared" si="88"/>
        <v/>
      </c>
      <c r="R226" s="196">
        <f t="shared" si="73"/>
        <v>170</v>
      </c>
      <c r="S226" s="1">
        <f t="shared" si="82"/>
        <v>190</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190</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4">
        <f t="shared" si="68"/>
        <v>0</v>
      </c>
      <c r="B227" s="64">
        <f t="shared" si="69"/>
        <v>0</v>
      </c>
      <c r="C227" s="57">
        <f t="shared" si="81"/>
        <v>189</v>
      </c>
      <c r="F227" s="59">
        <f>IF(C227&lt;C$6,0,VLOOKUP(C227,index!$A:$M,5,0))</f>
        <v>169</v>
      </c>
      <c r="G227" s="57" t="str">
        <f t="shared" si="70"/>
        <v/>
      </c>
      <c r="H227" s="58" t="str">
        <f>IF(G227="I",$K227,IF(G227="II",$K227-SUM(H$8:H226),IF(G227="III",$K227-SUM(H$8:H226),IF(G227="IV",$K227-SUM(H$8:H226),IF(G227="V",1-SUM(H$8:H226)," ")))))</f>
        <v xml:space="preserve"> </v>
      </c>
      <c r="I227" s="66" t="str">
        <f t="shared" si="71"/>
        <v/>
      </c>
      <c r="L227" s="62" t="str">
        <f t="shared" si="67"/>
        <v xml:space="preserve"> </v>
      </c>
      <c r="P227" s="58" t="str">
        <f>IF(O227="Plus",$K227,IF(O227="Basis",$K227-SUM(P$8:P226),IF(O227="Breedte",$K227-SUM(P$8:P226),IF(O226="Breedte",1-SUM(P$8:P226)," "))))</f>
        <v xml:space="preserve"> </v>
      </c>
      <c r="Q227" s="56" t="str">
        <f t="shared" si="88"/>
        <v/>
      </c>
      <c r="R227" s="196">
        <f t="shared" si="73"/>
        <v>169</v>
      </c>
      <c r="S227" s="1">
        <f t="shared" si="82"/>
        <v>189</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189</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4">
        <f t="shared" si="68"/>
        <v>0</v>
      </c>
      <c r="B228" s="64">
        <f t="shared" si="69"/>
        <v>0</v>
      </c>
      <c r="C228" s="57">
        <f t="shared" si="81"/>
        <v>188</v>
      </c>
      <c r="F228" s="59">
        <f>IF(C228&lt;C$6,0,VLOOKUP(C228,index!$A:$M,5,0))</f>
        <v>169</v>
      </c>
      <c r="G228" s="57" t="str">
        <f t="shared" si="70"/>
        <v/>
      </c>
      <c r="H228" s="58" t="str">
        <f>IF(G228="I",$K228,IF(G228="II",$K228-SUM(H$8:H227),IF(G228="III",$K228-SUM(H$8:H227),IF(G228="IV",$K228-SUM(H$8:H227),IF(G228="V",1-SUM(H$8:H227)," ")))))</f>
        <v xml:space="preserve"> </v>
      </c>
      <c r="I228" s="66" t="str">
        <f t="shared" si="71"/>
        <v/>
      </c>
      <c r="L228" s="62" t="str">
        <f t="shared" si="67"/>
        <v xml:space="preserve"> </v>
      </c>
      <c r="P228" s="58" t="str">
        <f>IF(O228="Plus",$K228,IF(O228="Basis",$K228-SUM(P$8:P227),IF(O228="Breedte",$K228-SUM(P$8:P227),IF(O227="Breedte",1-SUM(P$8:P227)," "))))</f>
        <v xml:space="preserve"> </v>
      </c>
      <c r="Q228" s="56" t="str">
        <f t="shared" si="88"/>
        <v/>
      </c>
      <c r="R228" s="196">
        <f t="shared" si="73"/>
        <v>169</v>
      </c>
      <c r="S228" s="1">
        <f t="shared" si="82"/>
        <v>188</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188</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4">
        <f t="shared" si="68"/>
        <v>0</v>
      </c>
      <c r="B229" s="64">
        <f t="shared" si="69"/>
        <v>0</v>
      </c>
      <c r="C229" s="57">
        <f t="shared" si="81"/>
        <v>187</v>
      </c>
      <c r="F229" s="59">
        <f>IF(C229&lt;C$6,0,VLOOKUP(C229,index!$A:$M,5,0))</f>
        <v>168</v>
      </c>
      <c r="G229" s="57" t="str">
        <f t="shared" si="70"/>
        <v/>
      </c>
      <c r="H229" s="58" t="str">
        <f>IF(G229="I",$K229,IF(G229="II",$K229-SUM(H$8:H228),IF(G229="III",$K229-SUM(H$8:H228),IF(G229="IV",$K229-SUM(H$8:H228),IF(G229="V",1-SUM(H$8:H228)," ")))))</f>
        <v xml:space="preserve"> </v>
      </c>
      <c r="I229" s="66" t="str">
        <f t="shared" si="71"/>
        <v/>
      </c>
      <c r="L229" s="62" t="str">
        <f t="shared" si="67"/>
        <v xml:space="preserve"> </v>
      </c>
      <c r="P229" s="58" t="str">
        <f>IF(O229="Plus",$K229,IF(O229="Basis",$K229-SUM(P$8:P228),IF(O229="Breedte",$K229-SUM(P$8:P228),IF(O228="Breedte",1-SUM(P$8:P228)," "))))</f>
        <v xml:space="preserve"> </v>
      </c>
      <c r="Q229" s="56" t="str">
        <f t="shared" si="88"/>
        <v/>
      </c>
      <c r="R229" s="196">
        <f t="shared" si="73"/>
        <v>168</v>
      </c>
      <c r="S229" s="1">
        <f t="shared" si="82"/>
        <v>187</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187</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4">
        <f t="shared" si="68"/>
        <v>0</v>
      </c>
      <c r="B230" s="64">
        <f t="shared" si="69"/>
        <v>0</v>
      </c>
      <c r="C230" s="57">
        <f t="shared" si="81"/>
        <v>186</v>
      </c>
      <c r="F230" s="59">
        <f>IF(C230&lt;C$6,0,VLOOKUP(C230,index!$A:$M,5,0))</f>
        <v>168</v>
      </c>
      <c r="G230" s="57" t="str">
        <f t="shared" si="70"/>
        <v/>
      </c>
      <c r="H230" s="58" t="str">
        <f>IF(G230="I",$K230,IF(G230="II",$K230-SUM(H$8:H229),IF(G230="III",$K230-SUM(H$8:H229),IF(G230="IV",$K230-SUM(H$8:H229),IF(G230="V",1-SUM(H$8:H229)," ")))))</f>
        <v xml:space="preserve"> </v>
      </c>
      <c r="I230" s="66" t="str">
        <f t="shared" si="71"/>
        <v/>
      </c>
      <c r="L230" s="62" t="str">
        <f t="shared" si="67"/>
        <v xml:space="preserve"> </v>
      </c>
      <c r="P230" s="58" t="str">
        <f>IF(O230="Plus",$K230,IF(O230="Basis",$K230-SUM(P$8:P229),IF(O230="Breedte",$K230-SUM(P$8:P229),IF(O229="Breedte",1-SUM(P$8:P229)," "))))</f>
        <v xml:space="preserve"> </v>
      </c>
      <c r="Q230" s="56" t="str">
        <f t="shared" si="88"/>
        <v/>
      </c>
      <c r="R230" s="196">
        <f t="shared" si="73"/>
        <v>168</v>
      </c>
      <c r="S230" s="1">
        <f t="shared" si="82"/>
        <v>186</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186</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4">
        <f t="shared" si="68"/>
        <v>0</v>
      </c>
      <c r="B231" s="64">
        <f t="shared" si="69"/>
        <v>0</v>
      </c>
      <c r="C231" s="57">
        <f t="shared" si="81"/>
        <v>185</v>
      </c>
      <c r="F231" s="59">
        <f>IF(C231&lt;C$6,0,VLOOKUP(C231,index!$A:$M,5,0))</f>
        <v>168</v>
      </c>
      <c r="G231" s="57" t="str">
        <f t="shared" si="70"/>
        <v/>
      </c>
      <c r="H231" s="58" t="str">
        <f>IF(G231="I",$K231,IF(G231="II",$K231-SUM(H$8:H230),IF(G231="III",$K231-SUM(H$8:H230),IF(G231="IV",$K231-SUM(H$8:H230),IF(G231="V",1-SUM(H$8:H230)," ")))))</f>
        <v xml:space="preserve"> </v>
      </c>
      <c r="I231" s="66" t="str">
        <f t="shared" si="71"/>
        <v/>
      </c>
      <c r="L231" s="62" t="str">
        <f t="shared" si="67"/>
        <v xml:space="preserve"> </v>
      </c>
      <c r="P231" s="58" t="str">
        <f>IF(O231="Plus",$K231,IF(O231="Basis",$K231-SUM(P$8:P230),IF(O231="Breedte",$K231-SUM(P$8:P230),IF(O230="Breedte",1-SUM(P$8:P230)," "))))</f>
        <v xml:space="preserve"> </v>
      </c>
      <c r="Q231" s="56" t="str">
        <f t="shared" si="88"/>
        <v/>
      </c>
      <c r="R231" s="196">
        <f t="shared" si="73"/>
        <v>168</v>
      </c>
      <c r="S231" s="1">
        <f t="shared" si="82"/>
        <v>185</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185</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4">
        <f t="shared" si="68"/>
        <v>0</v>
      </c>
      <c r="B232" s="64">
        <f t="shared" si="69"/>
        <v>0</v>
      </c>
      <c r="C232" s="57">
        <f t="shared" si="81"/>
        <v>184</v>
      </c>
      <c r="F232" s="59">
        <f>IF(C232&lt;C$6,0,VLOOKUP(C232,index!$A:$M,5,0))</f>
        <v>167</v>
      </c>
      <c r="G232" s="57" t="str">
        <f t="shared" si="70"/>
        <v/>
      </c>
      <c r="H232" s="58" t="str">
        <f>IF(G232="I",$K232,IF(G232="II",$K232-SUM(H$8:H231),IF(G232="III",$K232-SUM(H$8:H231),IF(G232="IV",$K232-SUM(H$8:H231),IF(G232="V",1-SUM(H$8:H231)," ")))))</f>
        <v xml:space="preserve"> </v>
      </c>
      <c r="I232" s="66" t="str">
        <f t="shared" si="71"/>
        <v/>
      </c>
      <c r="L232" s="62" t="str">
        <f t="shared" si="67"/>
        <v xml:space="preserve"> </v>
      </c>
      <c r="P232" s="58" t="str">
        <f>IF(O232="Plus",$K232,IF(O232="Basis",$K232-SUM(P$8:P231),IF(O232="Breedte",$K232-SUM(P$8:P231),IF(O231="Breedte",1-SUM(P$8:P231)," "))))</f>
        <v xml:space="preserve"> </v>
      </c>
      <c r="Q232" s="56" t="str">
        <f t="shared" si="88"/>
        <v/>
      </c>
      <c r="R232" s="196">
        <f t="shared" si="73"/>
        <v>167</v>
      </c>
      <c r="S232" s="1">
        <f t="shared" si="82"/>
        <v>184</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184</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4">
        <f t="shared" si="68"/>
        <v>0</v>
      </c>
      <c r="B233" s="64">
        <f t="shared" si="69"/>
        <v>0</v>
      </c>
      <c r="C233" s="57">
        <f t="shared" si="81"/>
        <v>183</v>
      </c>
      <c r="F233" s="59">
        <f>IF(C233&lt;C$6,0,VLOOKUP(C233,index!$A:$M,5,0))</f>
        <v>167</v>
      </c>
      <c r="G233" s="57" t="str">
        <f t="shared" si="70"/>
        <v/>
      </c>
      <c r="H233" s="58" t="str">
        <f>IF(G233="I",$K233,IF(G233="II",$K233-SUM(H$8:H232),IF(G233="III",$K233-SUM(H$8:H232),IF(G233="IV",$K233-SUM(H$8:H232),IF(G233="V",1-SUM(H$8:H232)," ")))))</f>
        <v xml:space="preserve"> </v>
      </c>
      <c r="I233" s="66" t="str">
        <f t="shared" si="71"/>
        <v/>
      </c>
      <c r="L233" s="62" t="str">
        <f t="shared" si="67"/>
        <v xml:space="preserve"> </v>
      </c>
      <c r="P233" s="58" t="str">
        <f>IF(O233="Plus",$K233,IF(O233="Basis",$K233-SUM(P$8:P232),IF(O233="Breedte",$K233-SUM(P$8:P232),IF(O232="Breedte",1-SUM(P$8:P232)," "))))</f>
        <v xml:space="preserve"> </v>
      </c>
      <c r="Q233" s="56" t="str">
        <f t="shared" si="88"/>
        <v/>
      </c>
      <c r="R233" s="196">
        <f t="shared" si="73"/>
        <v>167</v>
      </c>
      <c r="S233" s="1">
        <f t="shared" si="82"/>
        <v>183</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183</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4">
        <f t="shared" si="68"/>
        <v>0</v>
      </c>
      <c r="B234" s="64">
        <f t="shared" si="69"/>
        <v>0</v>
      </c>
      <c r="C234" s="57">
        <f t="shared" si="81"/>
        <v>182</v>
      </c>
      <c r="F234" s="59">
        <f>IF(C234&lt;C$6,0,VLOOKUP(C234,index!$A:$M,5,0))</f>
        <v>166</v>
      </c>
      <c r="G234" s="57" t="str">
        <f t="shared" si="70"/>
        <v/>
      </c>
      <c r="H234" s="58" t="str">
        <f>IF(G234="I",$K234,IF(G234="II",$K234-SUM(H$8:H233),IF(G234="III",$K234-SUM(H$8:H233),IF(G234="IV",$K234-SUM(H$8:H233),IF(G234="V",1-SUM(H$8:H233)," ")))))</f>
        <v xml:space="preserve"> </v>
      </c>
      <c r="I234" s="66" t="str">
        <f t="shared" si="71"/>
        <v/>
      </c>
      <c r="L234" s="62" t="str">
        <f t="shared" si="67"/>
        <v xml:space="preserve"> </v>
      </c>
      <c r="P234" s="58" t="str">
        <f>IF(O234="Plus",$K234,IF(O234="Basis",$K234-SUM(P$8:P233),IF(O234="Breedte",$K234-SUM(P$8:P233),IF(O233="Breedte",1-SUM(P$8:P233)," "))))</f>
        <v xml:space="preserve"> </v>
      </c>
      <c r="Q234" s="56" t="str">
        <f t="shared" si="88"/>
        <v/>
      </c>
      <c r="R234" s="196">
        <f t="shared" si="73"/>
        <v>166</v>
      </c>
      <c r="S234" s="1">
        <f t="shared" si="82"/>
        <v>182</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182</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4">
        <f t="shared" si="68"/>
        <v>0</v>
      </c>
      <c r="B235" s="64">
        <f t="shared" si="69"/>
        <v>0</v>
      </c>
      <c r="C235" s="57">
        <f t="shared" si="81"/>
        <v>181</v>
      </c>
      <c r="F235" s="59">
        <f>IF(C235&lt;C$6,0,VLOOKUP(C235,index!$A:$M,5,0))</f>
        <v>166</v>
      </c>
      <c r="G235" s="57" t="str">
        <f t="shared" si="70"/>
        <v/>
      </c>
      <c r="H235" s="58" t="str">
        <f>IF(G235="I",$K235,IF(G235="II",$K235-SUM(H$8:H234),IF(G235="III",$K235-SUM(H$8:H234),IF(G235="IV",$K235-SUM(H$8:H234),IF(G235="V",1-SUM(H$8:H234)," ")))))</f>
        <v xml:space="preserve"> </v>
      </c>
      <c r="I235" s="66" t="str">
        <f t="shared" si="71"/>
        <v/>
      </c>
      <c r="L235" s="62" t="str">
        <f t="shared" si="67"/>
        <v xml:space="preserve"> </v>
      </c>
      <c r="P235" s="58" t="str">
        <f>IF(O235="Plus",$K235,IF(O235="Basis",$K235-SUM(P$8:P234),IF(O235="Breedte",$K235-SUM(P$8:P234),IF(O234="Breedte",1-SUM(P$8:P234)," "))))</f>
        <v xml:space="preserve"> </v>
      </c>
      <c r="Q235" s="56" t="str">
        <f t="shared" si="88"/>
        <v/>
      </c>
      <c r="R235" s="196">
        <f t="shared" si="73"/>
        <v>166</v>
      </c>
      <c r="S235" s="1">
        <f t="shared" si="82"/>
        <v>181</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181</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4">
        <f t="shared" si="68"/>
        <v>0</v>
      </c>
      <c r="B236" s="64">
        <f t="shared" si="69"/>
        <v>0</v>
      </c>
      <c r="C236" s="57">
        <f t="shared" si="81"/>
        <v>180</v>
      </c>
      <c r="F236" s="59">
        <f>IF(C236&lt;C$6,0,VLOOKUP(C236,index!$A:$M,5,0))</f>
        <v>165</v>
      </c>
      <c r="G236" s="57" t="str">
        <f t="shared" si="70"/>
        <v/>
      </c>
      <c r="H236" s="58" t="str">
        <f>IF(G236="I",$K236,IF(G236="II",$K236-SUM(H$8:H235),IF(G236="III",$K236-SUM(H$8:H235),IF(G236="IV",$K236-SUM(H$8:H235),IF(G236="V",1-SUM(H$8:H235)," ")))))</f>
        <v xml:space="preserve"> </v>
      </c>
      <c r="I236" s="66" t="str">
        <f t="shared" si="71"/>
        <v/>
      </c>
      <c r="L236" s="62" t="str">
        <f t="shared" si="67"/>
        <v xml:space="preserve"> </v>
      </c>
      <c r="P236" s="58" t="str">
        <f>IF(O236="Plus",$K236,IF(O236="Basis",$K236-SUM(P$8:P235),IF(O236="Breedte",$K236-SUM(P$8:P235),IF(O235="Breedte",1-SUM(P$8:P235)," "))))</f>
        <v xml:space="preserve"> </v>
      </c>
      <c r="Q236" s="56" t="str">
        <f t="shared" si="88"/>
        <v/>
      </c>
      <c r="R236" s="196">
        <f t="shared" si="73"/>
        <v>165</v>
      </c>
      <c r="S236" s="1">
        <f t="shared" si="82"/>
        <v>180</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180</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4">
        <f t="shared" si="68"/>
        <v>0</v>
      </c>
      <c r="B237" s="64">
        <f t="shared" si="69"/>
        <v>0</v>
      </c>
      <c r="C237" s="57">
        <f t="shared" si="81"/>
        <v>179</v>
      </c>
      <c r="F237" s="59">
        <f>IF(C237&lt;C$6,0,VLOOKUP(C237,index!$A:$M,5,0))</f>
        <v>165</v>
      </c>
      <c r="G237" s="57" t="str">
        <f t="shared" si="70"/>
        <v/>
      </c>
      <c r="H237" s="58" t="str">
        <f>IF(G237="I",$K237,IF(G237="II",$K237-SUM(H$8:H236),IF(G237="III",$K237-SUM(H$8:H236),IF(G237="IV",$K237-SUM(H$8:H236),IF(G237="V",1-SUM(H$8:H236)," ")))))</f>
        <v xml:space="preserve"> </v>
      </c>
      <c r="I237" s="66" t="str">
        <f t="shared" si="71"/>
        <v/>
      </c>
      <c r="L237" s="62" t="str">
        <f t="shared" si="67"/>
        <v xml:space="preserve"> </v>
      </c>
      <c r="P237" s="58" t="str">
        <f>IF(O237="Plus",$K237,IF(O237="Basis",$K237-SUM(P$8:P236),IF(O237="Breedte",$K237-SUM(P$8:P236),IF(O236="Breedte",1-SUM(P$8:P236)," "))))</f>
        <v xml:space="preserve"> </v>
      </c>
      <c r="Q237" s="56" t="str">
        <f t="shared" si="88"/>
        <v/>
      </c>
      <c r="R237" s="196">
        <f t="shared" si="73"/>
        <v>165</v>
      </c>
      <c r="S237" s="1">
        <f t="shared" si="82"/>
        <v>179</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179</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4">
        <f t="shared" si="68"/>
        <v>0</v>
      </c>
      <c r="B238" s="64">
        <f t="shared" si="69"/>
        <v>0</v>
      </c>
      <c r="C238" s="57">
        <f t="shared" si="81"/>
        <v>178</v>
      </c>
      <c r="F238" s="59">
        <f>IF(C238&lt;C$6,0,VLOOKUP(C238,index!$A:$M,5,0))</f>
        <v>165</v>
      </c>
      <c r="G238" s="57" t="str">
        <f t="shared" si="70"/>
        <v/>
      </c>
      <c r="H238" s="58" t="str">
        <f>IF(G238="I",$K238,IF(G238="II",$K238-SUM(H$8:H237),IF(G238="III",$K238-SUM(H$8:H237),IF(G238="IV",$K238-SUM(H$8:H237),IF(G238="V",1-SUM(H$8:H237)," ")))))</f>
        <v xml:space="preserve"> </v>
      </c>
      <c r="I238" s="66" t="str">
        <f t="shared" si="71"/>
        <v/>
      </c>
      <c r="L238" s="62" t="str">
        <f t="shared" si="67"/>
        <v xml:space="preserve"> </v>
      </c>
      <c r="P238" s="58" t="str">
        <f>IF(O238="Plus",$K238,IF(O238="Basis",$K238-SUM(P$8:P237),IF(O238="Breedte",$K238-SUM(P$8:P237),IF(O237="Breedte",1-SUM(P$8:P237)," "))))</f>
        <v xml:space="preserve"> </v>
      </c>
      <c r="Q238" s="56" t="str">
        <f t="shared" si="88"/>
        <v/>
      </c>
      <c r="R238" s="196">
        <f t="shared" si="73"/>
        <v>165</v>
      </c>
      <c r="S238" s="1">
        <f t="shared" si="82"/>
        <v>178</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178</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4">
        <f t="shared" si="68"/>
        <v>0</v>
      </c>
      <c r="B239" s="64">
        <f t="shared" si="69"/>
        <v>0</v>
      </c>
      <c r="C239" s="57">
        <f t="shared" si="81"/>
        <v>177</v>
      </c>
      <c r="F239" s="59">
        <f>IF(C239&lt;C$6,0,VLOOKUP(C239,index!$A:$M,5,0))</f>
        <v>164</v>
      </c>
      <c r="G239" s="57" t="str">
        <f t="shared" si="70"/>
        <v/>
      </c>
      <c r="H239" s="58" t="str">
        <f>IF(G239="I",$K239,IF(G239="II",$K239-SUM(H$8:H238),IF(G239="III",$K239-SUM(H$8:H238),IF(G239="IV",$K239-SUM(H$8:H238),IF(G239="V",1-SUM(H$8:H238)," ")))))</f>
        <v xml:space="preserve"> </v>
      </c>
      <c r="I239" s="66" t="str">
        <f t="shared" si="71"/>
        <v/>
      </c>
      <c r="L239" s="62" t="str">
        <f t="shared" si="67"/>
        <v xml:space="preserve"> </v>
      </c>
      <c r="P239" s="58" t="str">
        <f>IF(O239="Plus",$K239,IF(O239="Basis",$K239-SUM(P$8:P238),IF(O239="Breedte",$K239-SUM(P$8:P238),IF(O238="Breedte",1-SUM(P$8:P238)," "))))</f>
        <v xml:space="preserve"> </v>
      </c>
      <c r="Q239" s="56" t="str">
        <f t="shared" si="88"/>
        <v/>
      </c>
      <c r="R239" s="196">
        <f t="shared" si="73"/>
        <v>164</v>
      </c>
      <c r="S239" s="1">
        <f t="shared" si="82"/>
        <v>177</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177</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4">
        <f t="shared" si="68"/>
        <v>0</v>
      </c>
      <c r="B240" s="64">
        <f t="shared" si="69"/>
        <v>0</v>
      </c>
      <c r="C240" s="57">
        <f t="shared" si="81"/>
        <v>176</v>
      </c>
      <c r="F240" s="59">
        <f>IF(C240&lt;C$6,0,VLOOKUP(C240,index!$A:$M,5,0))</f>
        <v>164</v>
      </c>
      <c r="G240" s="57" t="str">
        <f t="shared" si="70"/>
        <v/>
      </c>
      <c r="H240" s="58" t="str">
        <f>IF(G240="I",$K240,IF(G240="II",$K240-SUM(H$8:H239),IF(G240="III",$K240-SUM(H$8:H239),IF(G240="IV",$K240-SUM(H$8:H239),IF(G240="V",1-SUM(H$8:H239)," ")))))</f>
        <v xml:space="preserve"> </v>
      </c>
      <c r="I240" s="66" t="str">
        <f t="shared" si="71"/>
        <v/>
      </c>
      <c r="L240" s="62" t="str">
        <f t="shared" si="67"/>
        <v xml:space="preserve"> </v>
      </c>
      <c r="P240" s="58" t="str">
        <f>IF(O240="Plus",$K240,IF(O240="Basis",$K240-SUM(P$8:P239),IF(O240="Breedte",$K240-SUM(P$8:P239),IF(O239="Breedte",1-SUM(P$8:P239)," "))))</f>
        <v xml:space="preserve"> </v>
      </c>
      <c r="Q240" s="56" t="str">
        <f t="shared" si="88"/>
        <v/>
      </c>
      <c r="R240" s="196">
        <f t="shared" si="73"/>
        <v>164</v>
      </c>
      <c r="S240" s="1">
        <f t="shared" si="82"/>
        <v>176</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176</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4">
        <f t="shared" si="68"/>
        <v>0</v>
      </c>
      <c r="B241" s="64">
        <f t="shared" si="69"/>
        <v>0</v>
      </c>
      <c r="C241" s="57">
        <f t="shared" si="81"/>
        <v>175</v>
      </c>
      <c r="F241" s="59">
        <f>IF(C241&lt;C$6,0,VLOOKUP(C241,index!$A:$M,5,0))</f>
        <v>163</v>
      </c>
      <c r="G241" s="57" t="str">
        <f t="shared" si="70"/>
        <v/>
      </c>
      <c r="H241" s="58" t="str">
        <f>IF(G241="I",$K241,IF(G241="II",$K241-SUM(H$8:H240),IF(G241="III",$K241-SUM(H$8:H240),IF(G241="IV",$K241-SUM(H$8:H240),IF(G241="V",1-SUM(H$8:H240)," ")))))</f>
        <v xml:space="preserve"> </v>
      </c>
      <c r="I241" s="66" t="str">
        <f t="shared" si="71"/>
        <v/>
      </c>
      <c r="L241" s="62" t="str">
        <f t="shared" si="67"/>
        <v xml:space="preserve"> </v>
      </c>
      <c r="P241" s="58" t="str">
        <f>IF(O241="Plus",$K241,IF(O241="Basis",$K241-SUM(P$8:P240),IF(O241="Breedte",$K241-SUM(P$8:P240),IF(O240="Breedte",1-SUM(P$8:P240)," "))))</f>
        <v xml:space="preserve"> </v>
      </c>
      <c r="Q241" s="56" t="str">
        <f t="shared" si="88"/>
        <v/>
      </c>
      <c r="R241" s="196">
        <f t="shared" si="73"/>
        <v>163</v>
      </c>
      <c r="S241" s="1">
        <f t="shared" si="82"/>
        <v>175</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175</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4">
        <f t="shared" si="68"/>
        <v>0</v>
      </c>
      <c r="B242" s="64">
        <f t="shared" si="69"/>
        <v>0</v>
      </c>
      <c r="C242" s="57">
        <f t="shared" si="81"/>
        <v>174</v>
      </c>
      <c r="F242" s="59">
        <f>IF(C242&lt;C$6,0,VLOOKUP(C242,index!$A:$M,5,0))</f>
        <v>163</v>
      </c>
      <c r="G242" s="57" t="str">
        <f t="shared" si="70"/>
        <v/>
      </c>
      <c r="H242" s="58" t="str">
        <f>IF(G242="I",$K242,IF(G242="II",$K242-SUM(H$8:H241),IF(G242="III",$K242-SUM(H$8:H241),IF(G242="IV",$K242-SUM(H$8:H241),IF(G242="V",1-SUM(H$8:H241)," ")))))</f>
        <v xml:space="preserve"> </v>
      </c>
      <c r="I242" s="66" t="str">
        <f t="shared" si="71"/>
        <v/>
      </c>
      <c r="L242" s="62" t="str">
        <f t="shared" si="67"/>
        <v xml:space="preserve"> </v>
      </c>
      <c r="P242" s="58" t="str">
        <f>IF(O242="Plus",$K242,IF(O242="Basis",$K242-SUM(P$8:P241),IF(O242="Breedte",$K242-SUM(P$8:P241),IF(O241="Breedte",1-SUM(P$8:P241)," "))))</f>
        <v xml:space="preserve"> </v>
      </c>
      <c r="Q242" s="56" t="str">
        <f t="shared" si="88"/>
        <v/>
      </c>
      <c r="R242" s="196">
        <f t="shared" si="73"/>
        <v>163</v>
      </c>
      <c r="S242" s="1">
        <f t="shared" si="82"/>
        <v>174</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174</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4">
        <f t="shared" si="68"/>
        <v>0</v>
      </c>
      <c r="B243" s="64">
        <f t="shared" si="69"/>
        <v>0</v>
      </c>
      <c r="C243" s="57">
        <f t="shared" si="81"/>
        <v>173</v>
      </c>
      <c r="F243" s="59">
        <f>IF(C243&lt;C$6,0,VLOOKUP(C243,index!$A:$M,5,0))</f>
        <v>163</v>
      </c>
      <c r="G243" s="57" t="str">
        <f t="shared" si="70"/>
        <v/>
      </c>
      <c r="H243" s="58" t="str">
        <f>IF(G243="I",$K243,IF(G243="II",$K243-SUM(H$8:H242),IF(G243="III",$K243-SUM(H$8:H242),IF(G243="IV",$K243-SUM(H$8:H242),IF(G243="V",1-SUM(H$8:H242)," ")))))</f>
        <v xml:space="preserve"> </v>
      </c>
      <c r="I243" s="66" t="str">
        <f t="shared" si="71"/>
        <v/>
      </c>
      <c r="L243" s="62" t="str">
        <f t="shared" si="67"/>
        <v xml:space="preserve"> </v>
      </c>
      <c r="P243" s="58" t="str">
        <f>IF(O243="Plus",$K243,IF(O243="Basis",$K243-SUM(P$8:P242),IF(O243="Breedte",$K243-SUM(P$8:P242),IF(O242="Breedte",1-SUM(P$8:P242)," "))))</f>
        <v xml:space="preserve"> </v>
      </c>
      <c r="Q243" s="56" t="str">
        <f t="shared" si="88"/>
        <v/>
      </c>
      <c r="R243" s="196">
        <f t="shared" si="73"/>
        <v>163</v>
      </c>
      <c r="S243" s="1">
        <f t="shared" si="82"/>
        <v>173</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173</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4">
        <f t="shared" si="68"/>
        <v>0</v>
      </c>
      <c r="B244" s="64">
        <f t="shared" si="69"/>
        <v>0</v>
      </c>
      <c r="C244" s="57">
        <f t="shared" si="81"/>
        <v>172</v>
      </c>
      <c r="F244" s="59">
        <f>IF(C244&lt;C$6,0,VLOOKUP(C244,index!$A:$M,5,0))</f>
        <v>162</v>
      </c>
      <c r="G244" s="57" t="str">
        <f t="shared" si="70"/>
        <v/>
      </c>
      <c r="H244" s="58" t="str">
        <f>IF(G244="I",$K244,IF(G244="II",$K244-SUM(H$8:H243),IF(G244="III",$K244-SUM(H$8:H243),IF(G244="IV",$K244-SUM(H$8:H243),IF(G244="V",1-SUM(H$8:H243)," ")))))</f>
        <v xml:space="preserve"> </v>
      </c>
      <c r="I244" s="66" t="str">
        <f t="shared" si="71"/>
        <v/>
      </c>
      <c r="L244" s="62" t="str">
        <f t="shared" si="67"/>
        <v xml:space="preserve"> </v>
      </c>
      <c r="P244" s="58" t="str">
        <f>IF(O244="Plus",$K244,IF(O244="Basis",$K244-SUM(P$8:P243),IF(O244="Breedte",$K244-SUM(P$8:P243),IF(O243="Breedte",1-SUM(P$8:P243)," "))))</f>
        <v xml:space="preserve"> </v>
      </c>
      <c r="Q244" s="56" t="str">
        <f t="shared" si="88"/>
        <v/>
      </c>
      <c r="R244" s="196">
        <f t="shared" si="73"/>
        <v>162</v>
      </c>
      <c r="S244" s="1">
        <f t="shared" si="82"/>
        <v>172</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172</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4">
        <f t="shared" si="68"/>
        <v>0</v>
      </c>
      <c r="B245" s="64">
        <f t="shared" si="69"/>
        <v>0</v>
      </c>
      <c r="C245" s="57">
        <f t="shared" si="81"/>
        <v>171</v>
      </c>
      <c r="F245" s="59">
        <f>IF(C245&lt;C$6,0,VLOOKUP(C245,index!$A:$M,5,0))</f>
        <v>162</v>
      </c>
      <c r="G245" s="57" t="str">
        <f t="shared" si="70"/>
        <v/>
      </c>
      <c r="H245" s="58" t="str">
        <f>IF(G245="I",$K245,IF(G245="II",$K245-SUM(H$8:H244),IF(G245="III",$K245-SUM(H$8:H244),IF(G245="IV",$K245-SUM(H$8:H244),IF(G245="V",1-SUM(H$8:H244)," ")))))</f>
        <v xml:space="preserve"> </v>
      </c>
      <c r="I245" s="66" t="str">
        <f t="shared" si="71"/>
        <v/>
      </c>
      <c r="L245" s="62" t="str">
        <f t="shared" si="67"/>
        <v xml:space="preserve"> </v>
      </c>
      <c r="P245" s="58" t="str">
        <f>IF(O245="Plus",$K245,IF(O245="Basis",$K245-SUM(P$8:P244),IF(O245="Breedte",$K245-SUM(P$8:P244),IF(O244="Breedte",1-SUM(P$8:P244)," "))))</f>
        <v xml:space="preserve"> </v>
      </c>
      <c r="Q245" s="56" t="str">
        <f t="shared" si="88"/>
        <v/>
      </c>
      <c r="R245" s="196">
        <f t="shared" si="73"/>
        <v>162</v>
      </c>
      <c r="S245" s="1">
        <f t="shared" si="82"/>
        <v>171</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171</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4">
        <f t="shared" si="68"/>
        <v>0</v>
      </c>
      <c r="B246" s="64">
        <f t="shared" si="69"/>
        <v>0</v>
      </c>
      <c r="C246" s="57">
        <f t="shared" si="81"/>
        <v>170</v>
      </c>
      <c r="F246" s="59">
        <f>IF(C246&lt;C$6,0,VLOOKUP(C246,index!$A:$M,5,0))</f>
        <v>161</v>
      </c>
      <c r="G246" s="57" t="str">
        <f t="shared" si="70"/>
        <v/>
      </c>
      <c r="H246" s="58" t="str">
        <f>IF(G246="I",$K246,IF(G246="II",$K246-SUM(H$8:H245),IF(G246="III",$K246-SUM(H$8:H245),IF(G246="IV",$K246-SUM(H$8:H245),IF(G246="V",1-SUM(H$8:H245)," ")))))</f>
        <v xml:space="preserve"> </v>
      </c>
      <c r="I246" s="66" t="str">
        <f t="shared" si="71"/>
        <v/>
      </c>
      <c r="L246" s="62" t="str">
        <f t="shared" si="67"/>
        <v xml:space="preserve"> </v>
      </c>
      <c r="P246" s="58" t="str">
        <f>IF(O246="Plus",$K246,IF(O246="Basis",$K246-SUM(P$8:P245),IF(O246="Breedte",$K246-SUM(P$8:P245),IF(O245="Breedte",1-SUM(P$8:P245)," "))))</f>
        <v xml:space="preserve"> </v>
      </c>
      <c r="Q246" s="56" t="str">
        <f t="shared" si="88"/>
        <v/>
      </c>
      <c r="R246" s="196">
        <f t="shared" si="73"/>
        <v>161</v>
      </c>
      <c r="S246" s="1">
        <f t="shared" si="82"/>
        <v>170</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170</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4">
        <f t="shared" si="68"/>
        <v>0</v>
      </c>
      <c r="B247" s="64">
        <f t="shared" si="69"/>
        <v>0</v>
      </c>
      <c r="C247" s="57">
        <f t="shared" si="81"/>
        <v>169</v>
      </c>
      <c r="F247" s="59">
        <f>IF(C247&lt;C$6,0,VLOOKUP(C247,index!$A:$M,5,0))</f>
        <v>161</v>
      </c>
      <c r="G247" s="57" t="str">
        <f t="shared" si="70"/>
        <v/>
      </c>
      <c r="H247" s="58" t="str">
        <f>IF(G247="I",$K247,IF(G247="II",$K247-SUM(H$8:H246),IF(G247="III",$K247-SUM(H$8:H246),IF(G247="IV",$K247-SUM(H$8:H246),IF(G247="V",1-SUM(H$8:H246)," ")))))</f>
        <v xml:space="preserve"> </v>
      </c>
      <c r="I247" s="66" t="str">
        <f t="shared" si="71"/>
        <v/>
      </c>
      <c r="L247" s="62" t="str">
        <f t="shared" si="67"/>
        <v xml:space="preserve"> </v>
      </c>
      <c r="P247" s="58" t="str">
        <f>IF(O247="Plus",$K247,IF(O247="Basis",$K247-SUM(P$8:P246),IF(O247="Breedte",$K247-SUM(P$8:P246),IF(O246="Breedte",1-SUM(P$8:P246)," "))))</f>
        <v xml:space="preserve"> </v>
      </c>
      <c r="Q247" s="56" t="str">
        <f t="shared" si="88"/>
        <v/>
      </c>
      <c r="R247" s="196">
        <f t="shared" si="73"/>
        <v>161</v>
      </c>
      <c r="S247" s="1">
        <f t="shared" si="82"/>
        <v>169</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169</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4">
        <f t="shared" si="68"/>
        <v>0</v>
      </c>
      <c r="B248" s="64">
        <f t="shared" si="69"/>
        <v>0</v>
      </c>
      <c r="C248" s="57">
        <f t="shared" si="81"/>
        <v>168</v>
      </c>
      <c r="F248" s="59">
        <f>IF(C248&lt;C$6,0,VLOOKUP(C248,index!$A:$M,5,0))</f>
        <v>160</v>
      </c>
      <c r="G248" s="57" t="str">
        <f t="shared" si="70"/>
        <v/>
      </c>
      <c r="H248" s="58" t="str">
        <f>IF(G248="I",$K248,IF(G248="II",$K248-SUM(H$8:H247),IF(G248="III",$K248-SUM(H$8:H247),IF(G248="IV",$K248-SUM(H$8:H247),IF(G248="V",1-SUM(H$8:H247)," ")))))</f>
        <v xml:space="preserve"> </v>
      </c>
      <c r="I248" s="66" t="str">
        <f t="shared" si="71"/>
        <v/>
      </c>
      <c r="L248" s="62" t="str">
        <f t="shared" si="67"/>
        <v xml:space="preserve"> </v>
      </c>
      <c r="P248" s="58" t="str">
        <f>IF(O248="Plus",$K248,IF(O248="Basis",$K248-SUM(P$8:P247),IF(O248="Breedte",$K248-SUM(P$8:P247),IF(O247="Breedte",1-SUM(P$8:P247)," "))))</f>
        <v xml:space="preserve"> </v>
      </c>
      <c r="Q248" s="56" t="str">
        <f t="shared" si="88"/>
        <v/>
      </c>
      <c r="R248" s="196">
        <f t="shared" si="73"/>
        <v>160</v>
      </c>
      <c r="S248" s="1">
        <f t="shared" si="82"/>
        <v>168</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168</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4">
        <f t="shared" si="68"/>
        <v>0</v>
      </c>
      <c r="B249" s="64">
        <f t="shared" si="69"/>
        <v>0</v>
      </c>
      <c r="C249" s="57">
        <f t="shared" si="81"/>
        <v>167</v>
      </c>
      <c r="F249" s="59">
        <f>IF(C249&lt;C$6,0,VLOOKUP(C249,index!$A:$M,5,0))</f>
        <v>160</v>
      </c>
      <c r="G249" s="57" t="str">
        <f t="shared" si="70"/>
        <v/>
      </c>
      <c r="H249" s="58" t="str">
        <f>IF(G249="I",$K249,IF(G249="II",$K249-SUM(H$8:H248),IF(G249="III",$K249-SUM(H$8:H248),IF(G249="IV",$K249-SUM(H$8:H248),IF(G249="V",1-SUM(H$8:H248)," ")))))</f>
        <v xml:space="preserve"> </v>
      </c>
      <c r="I249" s="66" t="str">
        <f t="shared" si="71"/>
        <v/>
      </c>
      <c r="L249" s="62" t="str">
        <f t="shared" si="67"/>
        <v xml:space="preserve"> </v>
      </c>
      <c r="P249" s="58" t="str">
        <f>IF(O249="Plus",$K249,IF(O249="Basis",$K249-SUM(P$8:P248),IF(O249="Breedte",$K249-SUM(P$8:P248),IF(O248="Breedte",1-SUM(P$8:P248)," "))))</f>
        <v xml:space="preserve"> </v>
      </c>
      <c r="Q249" s="56" t="str">
        <f t="shared" si="88"/>
        <v/>
      </c>
      <c r="R249" s="196">
        <f t="shared" si="73"/>
        <v>160</v>
      </c>
      <c r="S249" s="1">
        <f t="shared" si="82"/>
        <v>167</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167</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4">
        <f t="shared" si="68"/>
        <v>0</v>
      </c>
      <c r="B250" s="64">
        <f t="shared" si="69"/>
        <v>0</v>
      </c>
      <c r="C250" s="57">
        <f t="shared" si="81"/>
        <v>166</v>
      </c>
      <c r="F250" s="59">
        <f>IF(C250&lt;C$6,0,VLOOKUP(C250,index!$A:$M,5,0))</f>
        <v>160</v>
      </c>
      <c r="G250" s="57" t="str">
        <f t="shared" si="70"/>
        <v/>
      </c>
      <c r="H250" s="58" t="str">
        <f>IF(G250="I",$K250,IF(G250="II",$K250-SUM(H$8:H249),IF(G250="III",$K250-SUM(H$8:H249),IF(G250="IV",$K250-SUM(H$8:H249),IF(G250="V",1-SUM(H$8:H249)," ")))))</f>
        <v xml:space="preserve"> </v>
      </c>
      <c r="I250" s="66" t="str">
        <f t="shared" si="71"/>
        <v/>
      </c>
      <c r="L250" s="62" t="str">
        <f t="shared" si="67"/>
        <v xml:space="preserve"> </v>
      </c>
      <c r="P250" s="58" t="str">
        <f>IF(O250="Plus",$K250,IF(O250="Basis",$K250-SUM(P$8:P249),IF(O250="Breedte",$K250-SUM(P$8:P249),IF(O249="Breedte",1-SUM(P$8:P249)," "))))</f>
        <v xml:space="preserve"> </v>
      </c>
      <c r="Q250" s="56" t="str">
        <f t="shared" si="88"/>
        <v/>
      </c>
      <c r="R250" s="196">
        <f t="shared" si="73"/>
        <v>160</v>
      </c>
      <c r="S250" s="1">
        <f t="shared" si="82"/>
        <v>166</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166</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4">
        <f t="shared" si="68"/>
        <v>0</v>
      </c>
      <c r="B251" s="64">
        <f t="shared" si="69"/>
        <v>0</v>
      </c>
      <c r="C251" s="57">
        <f t="shared" si="81"/>
        <v>165</v>
      </c>
      <c r="F251" s="59">
        <f>IF(C251&lt;C$6,0,VLOOKUP(C251,index!$A:$M,5,0))</f>
        <v>159</v>
      </c>
      <c r="G251" s="57" t="str">
        <f t="shared" si="70"/>
        <v/>
      </c>
      <c r="H251" s="58" t="str">
        <f>IF(G251="I",$K251,IF(G251="II",$K251-SUM(H$8:H250),IF(G251="III",$K251-SUM(H$8:H250),IF(G251="IV",$K251-SUM(H$8:H250),IF(G251="V",1-SUM(H$8:H250)," ")))))</f>
        <v xml:space="preserve"> </v>
      </c>
      <c r="I251" s="66" t="str">
        <f t="shared" si="71"/>
        <v/>
      </c>
      <c r="L251" s="62" t="str">
        <f t="shared" si="67"/>
        <v xml:space="preserve"> </v>
      </c>
      <c r="P251" s="58" t="str">
        <f>IF(O251="Plus",$K251,IF(O251="Basis",$K251-SUM(P$8:P250),IF(O251="Breedte",$K251-SUM(P$8:P250),IF(O250="Breedte",1-SUM(P$8:P250)," "))))</f>
        <v xml:space="preserve"> </v>
      </c>
      <c r="Q251" s="56" t="str">
        <f t="shared" si="88"/>
        <v/>
      </c>
      <c r="R251" s="196">
        <f t="shared" si="73"/>
        <v>159</v>
      </c>
      <c r="S251" s="1">
        <f t="shared" si="82"/>
        <v>165</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165</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4">
        <f t="shared" si="68"/>
        <v>0</v>
      </c>
      <c r="B252" s="64">
        <f t="shared" si="69"/>
        <v>0</v>
      </c>
      <c r="C252" s="57">
        <f t="shared" si="81"/>
        <v>164</v>
      </c>
      <c r="F252" s="59">
        <f>IF(C252&lt;C$6,0,VLOOKUP(C252,index!$A:$M,5,0))</f>
        <v>159</v>
      </c>
      <c r="G252" s="57" t="str">
        <f t="shared" si="70"/>
        <v/>
      </c>
      <c r="H252" s="58" t="str">
        <f>IF(G252="I",$K252,IF(G252="II",$K252-SUM(H$8:H251),IF(G252="III",$K252-SUM(H$8:H251),IF(G252="IV",$K252-SUM(H$8:H251),IF(G252="V",1-SUM(H$8:H251)," ")))))</f>
        <v xml:space="preserve"> </v>
      </c>
      <c r="I252" s="66" t="str">
        <f t="shared" si="71"/>
        <v/>
      </c>
      <c r="L252" s="62" t="str">
        <f t="shared" si="67"/>
        <v xml:space="preserve"> </v>
      </c>
      <c r="P252" s="58" t="str">
        <f>IF(O252="Plus",$K252,IF(O252="Basis",$K252-SUM(P$8:P251),IF(O252="Breedte",$K252-SUM(P$8:P251),IF(O251="Breedte",1-SUM(P$8:P251)," "))))</f>
        <v xml:space="preserve"> </v>
      </c>
      <c r="Q252" s="56" t="str">
        <f t="shared" si="88"/>
        <v/>
      </c>
      <c r="R252" s="196">
        <f t="shared" si="73"/>
        <v>159</v>
      </c>
      <c r="S252" s="1">
        <f t="shared" si="82"/>
        <v>164</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164</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4">
        <f t="shared" si="68"/>
        <v>0</v>
      </c>
      <c r="B253" s="64">
        <f t="shared" si="69"/>
        <v>0</v>
      </c>
      <c r="C253" s="57">
        <f t="shared" si="81"/>
        <v>163</v>
      </c>
      <c r="F253" s="59">
        <f>IF(C253&lt;C$6,0,VLOOKUP(C253,index!$A:$M,5,0))</f>
        <v>158</v>
      </c>
      <c r="G253" s="57" t="str">
        <f t="shared" si="70"/>
        <v/>
      </c>
      <c r="H253" s="58" t="str">
        <f>IF(G253="I",$K253,IF(G253="II",$K253-SUM(H$8:H252),IF(G253="III",$K253-SUM(H$8:H252),IF(G253="IV",$K253-SUM(H$8:H252),IF(G253="V",1-SUM(H$8:H252)," ")))))</f>
        <v xml:space="preserve"> </v>
      </c>
      <c r="I253" s="66" t="str">
        <f t="shared" si="71"/>
        <v/>
      </c>
      <c r="L253" s="62" t="str">
        <f t="shared" si="67"/>
        <v xml:space="preserve"> </v>
      </c>
      <c r="P253" s="58" t="str">
        <f>IF(O253="Plus",$K253,IF(O253="Basis",$K253-SUM(P$8:P252),IF(O253="Breedte",$K253-SUM(P$8:P252),IF(O252="Breedte",1-SUM(P$8:P252)," "))))</f>
        <v xml:space="preserve"> </v>
      </c>
      <c r="Q253" s="56" t="str">
        <f t="shared" si="88"/>
        <v/>
      </c>
      <c r="R253" s="196">
        <f t="shared" si="73"/>
        <v>158</v>
      </c>
      <c r="S253" s="1">
        <f t="shared" si="82"/>
        <v>163</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163</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4">
        <f t="shared" si="68"/>
        <v>0</v>
      </c>
      <c r="B254" s="64">
        <f t="shared" si="69"/>
        <v>0</v>
      </c>
      <c r="C254" s="57">
        <f t="shared" si="81"/>
        <v>162</v>
      </c>
      <c r="F254" s="59">
        <f>IF(C254&lt;C$6,0,VLOOKUP(C254,index!$A:$M,5,0))</f>
        <v>158</v>
      </c>
      <c r="G254" s="57" t="str">
        <f t="shared" si="70"/>
        <v/>
      </c>
      <c r="H254" s="58" t="str">
        <f>IF(G254="I",$K254,IF(G254="II",$K254-SUM(H$8:H253),IF(G254="III",$K254-SUM(H$8:H253),IF(G254="IV",$K254-SUM(H$8:H253),IF(G254="V",1-SUM(H$8:H253)," ")))))</f>
        <v xml:space="preserve"> </v>
      </c>
      <c r="I254" s="66" t="str">
        <f t="shared" si="71"/>
        <v/>
      </c>
      <c r="L254" s="62" t="str">
        <f t="shared" si="67"/>
        <v xml:space="preserve"> </v>
      </c>
      <c r="P254" s="58" t="str">
        <f>IF(O254="Plus",$K254,IF(O254="Basis",$K254-SUM(P$8:P253),IF(O254="Breedte",$K254-SUM(P$8:P253),IF(O253="Breedte",1-SUM(P$8:P253)," "))))</f>
        <v xml:space="preserve"> </v>
      </c>
      <c r="Q254" s="56" t="str">
        <f t="shared" si="88"/>
        <v/>
      </c>
      <c r="R254" s="196">
        <f t="shared" si="73"/>
        <v>158</v>
      </c>
      <c r="S254" s="1">
        <f t="shared" si="82"/>
        <v>162</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162</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4">
        <f t="shared" si="68"/>
        <v>0</v>
      </c>
      <c r="B255" s="64">
        <f t="shared" si="69"/>
        <v>0</v>
      </c>
      <c r="C255" s="57">
        <f t="shared" si="81"/>
        <v>161</v>
      </c>
      <c r="F255" s="59">
        <f>IF(C255&lt;C$6,0,VLOOKUP(C255,index!$A:$M,5,0))</f>
        <v>157</v>
      </c>
      <c r="G255" s="57" t="str">
        <f t="shared" si="70"/>
        <v/>
      </c>
      <c r="H255" s="58" t="str">
        <f>IF(G255="I",$K255,IF(G255="II",$K255-SUM(H$8:H254),IF(G255="III",$K255-SUM(H$8:H254),IF(G255="IV",$K255-SUM(H$8:H254),IF(G255="V",1-SUM(H$8:H254)," ")))))</f>
        <v xml:space="preserve"> </v>
      </c>
      <c r="I255" s="66" t="str">
        <f t="shared" si="71"/>
        <v/>
      </c>
      <c r="L255" s="62" t="str">
        <f t="shared" si="67"/>
        <v xml:space="preserve"> </v>
      </c>
      <c r="P255" s="58" t="str">
        <f>IF(O255="Plus",$K255,IF(O255="Basis",$K255-SUM(P$8:P254),IF(O255="Breedte",$K255-SUM(P$8:P254),IF(O254="Breedte",1-SUM(P$8:P254)," "))))</f>
        <v xml:space="preserve"> </v>
      </c>
      <c r="Q255" s="56" t="str">
        <f t="shared" si="88"/>
        <v/>
      </c>
      <c r="R255" s="196">
        <f t="shared" si="73"/>
        <v>157</v>
      </c>
      <c r="S255" s="1">
        <f t="shared" si="82"/>
        <v>161</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161</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4">
        <f t="shared" si="68"/>
        <v>0</v>
      </c>
      <c r="B256" s="64">
        <f t="shared" si="69"/>
        <v>0</v>
      </c>
      <c r="C256" s="57">
        <f t="shared" si="81"/>
        <v>160</v>
      </c>
      <c r="F256" s="59">
        <f>IF(C256&lt;C$6,0,VLOOKUP(C256,index!$A:$M,5,0))</f>
        <v>157</v>
      </c>
      <c r="G256" s="57" t="str">
        <f t="shared" si="70"/>
        <v/>
      </c>
      <c r="H256" s="58" t="str">
        <f>IF(G256="I",$K256,IF(G256="II",$K256-SUM(H$8:H255),IF(G256="III",$K256-SUM(H$8:H255),IF(G256="IV",$K256-SUM(H$8:H255),IF(G256="V",1-SUM(H$8:H255)," ")))))</f>
        <v xml:space="preserve"> </v>
      </c>
      <c r="I256" s="66" t="str">
        <f t="shared" si="71"/>
        <v/>
      </c>
      <c r="L256" s="62" t="str">
        <f t="shared" si="67"/>
        <v xml:space="preserve"> </v>
      </c>
      <c r="P256" s="58" t="str">
        <f>IF(O256="Plus",$K256,IF(O256="Basis",$K256-SUM(P$8:P255),IF(O256="Breedte",$K256-SUM(P$8:P255),IF(O255="Breedte",1-SUM(P$8:P255)," "))))</f>
        <v xml:space="preserve"> </v>
      </c>
      <c r="Q256" s="56" t="str">
        <f t="shared" si="88"/>
        <v/>
      </c>
      <c r="R256" s="196">
        <f t="shared" si="73"/>
        <v>157</v>
      </c>
      <c r="S256" s="1">
        <f t="shared" si="82"/>
        <v>160</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160</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4">
        <f t="shared" si="68"/>
        <v>0</v>
      </c>
      <c r="B257" s="64">
        <f t="shared" si="69"/>
        <v>0</v>
      </c>
      <c r="C257" s="57">
        <f t="shared" si="81"/>
        <v>159</v>
      </c>
      <c r="F257" s="59">
        <f>IF(C257&lt;C$6,0,VLOOKUP(C257,index!$A:$M,5,0))</f>
        <v>157</v>
      </c>
      <c r="G257" s="57" t="str">
        <f t="shared" si="70"/>
        <v/>
      </c>
      <c r="H257" s="58" t="str">
        <f>IF(G257="I",$K257,IF(G257="II",$K257-SUM(H$8:H256),IF(G257="III",$K257-SUM(H$8:H256),IF(G257="IV",$K257-SUM(H$8:H256),IF(G257="V",1-SUM(H$8:H256)," ")))))</f>
        <v xml:space="preserve"> </v>
      </c>
      <c r="I257" s="66" t="str">
        <f t="shared" si="71"/>
        <v/>
      </c>
      <c r="L257" s="62" t="str">
        <f t="shared" si="67"/>
        <v xml:space="preserve"> </v>
      </c>
      <c r="P257" s="58" t="str">
        <f>IF(O257="Plus",$K257,IF(O257="Basis",$K257-SUM(P$8:P256),IF(O257="Breedte",$K257-SUM(P$8:P256),IF(O256="Breedte",1-SUM(P$8:P256)," "))))</f>
        <v xml:space="preserve"> </v>
      </c>
      <c r="Q257" s="56" t="str">
        <f t="shared" si="88"/>
        <v/>
      </c>
      <c r="R257" s="196">
        <f t="shared" si="73"/>
        <v>157</v>
      </c>
      <c r="S257" s="1">
        <f t="shared" si="82"/>
        <v>159</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159</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4">
        <f t="shared" si="68"/>
        <v>0</v>
      </c>
      <c r="B258" s="64">
        <f t="shared" si="69"/>
        <v>0</v>
      </c>
      <c r="C258" s="57">
        <f t="shared" si="81"/>
        <v>158</v>
      </c>
      <c r="F258" s="59">
        <f>IF(C258&lt;C$6,0,VLOOKUP(C258,index!$A:$M,5,0))</f>
        <v>156</v>
      </c>
      <c r="G258" s="57" t="str">
        <f t="shared" si="70"/>
        <v/>
      </c>
      <c r="H258" s="58" t="str">
        <f>IF(G258="I",$K258,IF(G258="II",$K258-SUM(H$8:H257),IF(G258="III",$K258-SUM(H$8:H257),IF(G258="IV",$K258-SUM(H$8:H257),IF(G258="V",1-SUM(H$8:H257)," ")))))</f>
        <v xml:space="preserve"> </v>
      </c>
      <c r="I258" s="66" t="str">
        <f t="shared" si="71"/>
        <v/>
      </c>
      <c r="L258" s="62" t="str">
        <f t="shared" si="67"/>
        <v xml:space="preserve"> </v>
      </c>
      <c r="P258" s="58" t="str">
        <f>IF(O258="Plus",$K258,IF(O258="Basis",$K258-SUM(P$8:P257),IF(O258="Breedte",$K258-SUM(P$8:P257),IF(O257="Breedte",1-SUM(P$8:P257)," "))))</f>
        <v xml:space="preserve"> </v>
      </c>
      <c r="Q258" s="56" t="str">
        <f t="shared" si="88"/>
        <v/>
      </c>
      <c r="R258" s="196">
        <f t="shared" si="73"/>
        <v>156</v>
      </c>
      <c r="S258" s="1">
        <f t="shared" si="82"/>
        <v>158</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158</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4">
        <f t="shared" si="68"/>
        <v>0</v>
      </c>
      <c r="B259" s="64">
        <f t="shared" si="69"/>
        <v>0</v>
      </c>
      <c r="C259" s="57">
        <f t="shared" si="81"/>
        <v>157</v>
      </c>
      <c r="F259" s="59">
        <f>IF(C259&lt;C$6,0,VLOOKUP(C259,index!$A:$M,5,0))</f>
        <v>156</v>
      </c>
      <c r="G259" s="57" t="str">
        <f t="shared" si="70"/>
        <v/>
      </c>
      <c r="H259" s="58" t="str">
        <f>IF(G259="I",$K259,IF(G259="II",$K259-SUM(H$8:H258),IF(G259="III",$K259-SUM(H$8:H258),IF(G259="IV",$K259-SUM(H$8:H258),IF(G259="V",1-SUM(H$8:H258)," ")))))</f>
        <v xml:space="preserve"> </v>
      </c>
      <c r="I259" s="66" t="str">
        <f t="shared" si="71"/>
        <v/>
      </c>
      <c r="L259" s="62" t="str">
        <f t="shared" si="67"/>
        <v xml:space="preserve"> </v>
      </c>
      <c r="P259" s="58" t="str">
        <f>IF(O259="Plus",$K259,IF(O259="Basis",$K259-SUM(P$8:P258),IF(O259="Breedte",$K259-SUM(P$8:P258),IF(O258="Breedte",1-SUM(P$8:P258)," "))))</f>
        <v xml:space="preserve"> </v>
      </c>
      <c r="Q259" s="56" t="str">
        <f t="shared" si="88"/>
        <v/>
      </c>
      <c r="R259" s="196">
        <f t="shared" si="73"/>
        <v>156</v>
      </c>
      <c r="S259" s="1">
        <f t="shared" si="82"/>
        <v>157</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157</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4">
        <f t="shared" si="68"/>
        <v>0</v>
      </c>
      <c r="B260" s="64">
        <f t="shared" si="69"/>
        <v>0</v>
      </c>
      <c r="C260" s="57">
        <f t="shared" si="81"/>
        <v>156</v>
      </c>
      <c r="F260" s="59">
        <f>IF(C260&lt;C$6,0,VLOOKUP(C260,index!$A:$M,5,0))</f>
        <v>155</v>
      </c>
      <c r="G260" s="57" t="str">
        <f t="shared" si="70"/>
        <v/>
      </c>
      <c r="H260" s="58" t="str">
        <f>IF(G260="I",$K260,IF(G260="II",$K260-SUM(H$8:H259),IF(G260="III",$K260-SUM(H$8:H259),IF(G260="IV",$K260-SUM(H$8:H259),IF(G260="V",1-SUM(H$8:H259)," ")))))</f>
        <v xml:space="preserve"> </v>
      </c>
      <c r="I260" s="66" t="str">
        <f t="shared" si="71"/>
        <v/>
      </c>
      <c r="L260" s="62" t="str">
        <f t="shared" si="67"/>
        <v xml:space="preserve"> </v>
      </c>
      <c r="P260" s="58" t="str">
        <f>IF(O260="Plus",$K260,IF(O260="Basis",$K260-SUM(P$8:P259),IF(O260="Breedte",$K260-SUM(P$8:P259),IF(O259="Breedte",1-SUM(P$8:P259)," "))))</f>
        <v xml:space="preserve"> </v>
      </c>
      <c r="Q260" s="56" t="str">
        <f t="shared" si="88"/>
        <v/>
      </c>
      <c r="R260" s="196">
        <f t="shared" si="73"/>
        <v>155</v>
      </c>
      <c r="S260" s="1">
        <f t="shared" si="82"/>
        <v>156</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156</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4">
        <f t="shared" si="68"/>
        <v>0</v>
      </c>
      <c r="B261" s="64">
        <f t="shared" si="69"/>
        <v>0</v>
      </c>
      <c r="C261" s="57">
        <f t="shared" si="81"/>
        <v>155</v>
      </c>
      <c r="F261" s="59">
        <f>IF(C261&lt;C$6,0,VLOOKUP(C261,index!$A:$M,5,0))</f>
        <v>155</v>
      </c>
      <c r="G261" s="57" t="str">
        <f t="shared" si="70"/>
        <v/>
      </c>
      <c r="H261" s="58" t="str">
        <f>IF(G261="I",$K261,IF(G261="II",$K261-SUM(H$8:H260),IF(G261="III",$K261-SUM(H$8:H260),IF(G261="IV",$K261-SUM(H$8:H260),IF(G261="V",1-SUM(H$8:H260)," ")))))</f>
        <v xml:space="preserve"> </v>
      </c>
      <c r="I261" s="66" t="str">
        <f t="shared" si="71"/>
        <v/>
      </c>
      <c r="L261" s="62" t="str">
        <f t="shared" si="67"/>
        <v xml:space="preserve"> </v>
      </c>
      <c r="P261" s="58" t="str">
        <f>IF(O261="Plus",$K261,IF(O261="Basis",$K261-SUM(P$8:P260),IF(O261="Breedte",$K261-SUM(P$8:P260),IF(O260="Breedte",1-SUM(P$8:P260)," "))))</f>
        <v xml:space="preserve"> </v>
      </c>
      <c r="Q261" s="56" t="str">
        <f t="shared" si="88"/>
        <v/>
      </c>
      <c r="R261" s="196">
        <f t="shared" si="73"/>
        <v>155</v>
      </c>
      <c r="S261" s="1">
        <f t="shared" si="82"/>
        <v>155</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155</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4">
        <f t="shared" si="68"/>
        <v>0</v>
      </c>
      <c r="B262" s="64">
        <f t="shared" si="69"/>
        <v>0</v>
      </c>
      <c r="C262" s="57">
        <f t="shared" si="81"/>
        <v>154</v>
      </c>
      <c r="F262" s="59">
        <f>IF(C262&lt;C$6,0,VLOOKUP(C262,index!$A:$M,5,0))</f>
        <v>155</v>
      </c>
      <c r="G262" s="57" t="str">
        <f t="shared" si="70"/>
        <v/>
      </c>
      <c r="H262" s="58" t="str">
        <f>IF(G262="I",$K262,IF(G262="II",$K262-SUM(H$8:H261),IF(G262="III",$K262-SUM(H$8:H261),IF(G262="IV",$K262-SUM(H$8:H261),IF(G262="V",1-SUM(H$8:H261)," ")))))</f>
        <v xml:space="preserve"> </v>
      </c>
      <c r="I262" s="66" t="str">
        <f t="shared" si="71"/>
        <v/>
      </c>
      <c r="L262" s="62" t="str">
        <f t="shared" si="67"/>
        <v xml:space="preserve"> </v>
      </c>
      <c r="P262" s="58" t="str">
        <f>IF(O262="Plus",$K262,IF(O262="Basis",$K262-SUM(P$8:P261),IF(O262="Breedte",$K262-SUM(P$8:P261),IF(O261="Breedte",1-SUM(P$8:P261)," "))))</f>
        <v xml:space="preserve"> </v>
      </c>
      <c r="Q262" s="56" t="str">
        <f t="shared" si="88"/>
        <v/>
      </c>
      <c r="R262" s="196">
        <f t="shared" si="73"/>
        <v>155</v>
      </c>
      <c r="S262" s="1">
        <f t="shared" si="82"/>
        <v>154</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154</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4">
        <f t="shared" si="68"/>
        <v>0</v>
      </c>
      <c r="B263" s="64">
        <f t="shared" si="69"/>
        <v>0</v>
      </c>
      <c r="C263" s="57">
        <f t="shared" si="81"/>
        <v>153</v>
      </c>
      <c r="F263" s="59">
        <f>IF(C263&lt;C$6,0,VLOOKUP(C263,index!$A:$M,5,0))</f>
        <v>154</v>
      </c>
      <c r="G263" s="57" t="str">
        <f t="shared" si="70"/>
        <v/>
      </c>
      <c r="H263" s="58" t="str">
        <f>IF(G263="I",$K263,IF(G263="II",$K263-SUM(H$8:H262),IF(G263="III",$K263-SUM(H$8:H262),IF(G263="IV",$K263-SUM(H$8:H262),IF(G263="V",1-SUM(H$8:H262)," ")))))</f>
        <v xml:space="preserve"> </v>
      </c>
      <c r="I263" s="66" t="str">
        <f t="shared" si="71"/>
        <v/>
      </c>
      <c r="L263" s="62" t="str">
        <f t="shared" si="67"/>
        <v xml:space="preserve"> </v>
      </c>
      <c r="P263" s="58" t="str">
        <f>IF(O263="Plus",$K263,IF(O263="Basis",$K263-SUM(P$8:P262),IF(O263="Breedte",$K263-SUM(P$8:P262),IF(O262="Breedte",1-SUM(P$8:P262)," "))))</f>
        <v xml:space="preserve"> </v>
      </c>
      <c r="Q263" s="56" t="str">
        <f t="shared" si="88"/>
        <v/>
      </c>
      <c r="R263" s="196">
        <f t="shared" si="73"/>
        <v>154</v>
      </c>
      <c r="S263" s="1">
        <f t="shared" si="82"/>
        <v>153</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153</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4">
        <f t="shared" si="68"/>
        <v>0</v>
      </c>
      <c r="B264" s="64">
        <f t="shared" si="69"/>
        <v>0</v>
      </c>
      <c r="C264" s="57">
        <f t="shared" si="81"/>
        <v>152</v>
      </c>
      <c r="F264" s="59">
        <f>IF(C264&lt;C$6,0,VLOOKUP(C264,index!$A:$M,5,0))</f>
        <v>154</v>
      </c>
      <c r="G264" s="57" t="str">
        <f t="shared" si="70"/>
        <v/>
      </c>
      <c r="H264" s="58" t="str">
        <f>IF(G264="I",$K264,IF(G264="II",$K264-SUM(H$8:H263),IF(G264="III",$K264-SUM(H$8:H263),IF(G264="IV",$K264-SUM(H$8:H263),IF(G264="V",1-SUM(H$8:H263)," ")))))</f>
        <v xml:space="preserve"> </v>
      </c>
      <c r="I264" s="66" t="str">
        <f t="shared" si="71"/>
        <v/>
      </c>
      <c r="L264" s="62" t="str">
        <f t="shared" ref="L264:L327" si="89">IF(U264=2,"Plus",IF(W264=2,"Basis",IF(X264=2,"Breedte"," ")))</f>
        <v xml:space="preserve"> </v>
      </c>
      <c r="P264" s="58" t="str">
        <f>IF(O264="Plus",$K264,IF(O264="Basis",$K264-SUM(P$8:P263),IF(O264="Breedte",$K264-SUM(P$8:P263),IF(O263="Breedte",1-SUM(P$8:P263)," "))))</f>
        <v xml:space="preserve"> </v>
      </c>
      <c r="Q264" s="56" t="str">
        <f t="shared" si="88"/>
        <v/>
      </c>
      <c r="R264" s="196">
        <f t="shared" si="73"/>
        <v>154</v>
      </c>
      <c r="S264" s="1">
        <f t="shared" si="82"/>
        <v>152</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152</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4">
        <f t="shared" ref="A265:A328" si="90">IF(I265="A",25,IF(I265="B",25,IF(I265="C",25,IF(I265="D",15,IF(I265="E",10,0)))))</f>
        <v>0</v>
      </c>
      <c r="B265" s="64">
        <f t="shared" ref="B265:B328" si="91">IF(G265="I",20,IF(G265="II",20,IF(G265="III",20,IF(G265="IV",20,IF(G265="V",20,0)))))</f>
        <v>0</v>
      </c>
      <c r="C265" s="57">
        <f t="shared" si="81"/>
        <v>151</v>
      </c>
      <c r="F265" s="59">
        <f>IF(C265&lt;C$6,0,VLOOKUP(C265,index!$A:$M,5,0))</f>
        <v>153</v>
      </c>
      <c r="G265" s="57" t="str">
        <f t="shared" ref="G265:G328" si="92">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93">IF(AND(F265&gt;209,F266&lt;210),"A",IF(AND(F265&gt;199,F266&lt;200),"B",IF(AND(F265&gt;189,F266&lt;190),"C",IF(AND(F265&gt;180,F266&lt;181),"D",IF(AND(F265&gt;109,F266&lt;110),"E","")))))</f>
        <v/>
      </c>
      <c r="L265" s="62" t="str">
        <f t="shared" si="89"/>
        <v xml:space="preserve"> </v>
      </c>
      <c r="P265" s="58" t="str">
        <f>IF(O265="Plus",$K265,IF(O265="Basis",$K265-SUM(P$8:P264),IF(O265="Breedte",$K265-SUM(P$8:P264),IF(O264="Breedte",1-SUM(P$8:P264)," "))))</f>
        <v xml:space="preserve"> </v>
      </c>
      <c r="Q265" s="56" t="str">
        <f t="shared" si="88"/>
        <v/>
      </c>
      <c r="R265" s="196">
        <f t="shared" ref="R265:R328" si="94">F265</f>
        <v>153</v>
      </c>
      <c r="S265" s="1">
        <f t="shared" si="82"/>
        <v>151</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151</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4">
        <f t="shared" si="90"/>
        <v>0</v>
      </c>
      <c r="B266" s="64">
        <f t="shared" si="91"/>
        <v>0</v>
      </c>
      <c r="C266" s="57">
        <f t="shared" ref="C266:C329" si="102">IF(C265-1&lt;C$6,C$6-1,C265-1)</f>
        <v>150</v>
      </c>
      <c r="F266" s="59">
        <f>IF(C266&lt;C$6,0,VLOOKUP(C266,index!$A:$M,5,0))</f>
        <v>153</v>
      </c>
      <c r="G266" s="57" t="str">
        <f t="shared" si="92"/>
        <v/>
      </c>
      <c r="H266" s="58" t="str">
        <f>IF(G266="I",$K266,IF(G266="II",$K266-SUM(H$8:H265),IF(G266="III",$K266-SUM(H$8:H265),IF(G266="IV",$K266-SUM(H$8:H265),IF(G266="V",1-SUM(H$8:H265)," ")))))</f>
        <v xml:space="preserve"> </v>
      </c>
      <c r="I266" s="66" t="str">
        <f t="shared" si="93"/>
        <v/>
      </c>
      <c r="L266" s="62" t="str">
        <f t="shared" si="89"/>
        <v xml:space="preserve"> </v>
      </c>
      <c r="P266" s="58" t="str">
        <f>IF(O266="Plus",$K266,IF(O266="Basis",$K266-SUM(P$8:P265),IF(O266="Breedte",$K266-SUM(P$8:P265),IF(O265="Breedte",1-SUM(P$8:P265)," "))))</f>
        <v xml:space="preserve"> </v>
      </c>
      <c r="Q266" s="56" t="str">
        <f t="shared" si="88"/>
        <v/>
      </c>
      <c r="R266" s="196">
        <f t="shared" si="94"/>
        <v>153</v>
      </c>
      <c r="S266" s="1">
        <f t="shared" ref="S266:S329" si="103">C266</f>
        <v>150</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150</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4">
        <f t="shared" si="90"/>
        <v>0</v>
      </c>
      <c r="B267" s="64">
        <f t="shared" si="91"/>
        <v>0</v>
      </c>
      <c r="C267" s="57">
        <f t="shared" si="102"/>
        <v>149</v>
      </c>
      <c r="F267" s="59">
        <f>IF(C267&lt;C$6,0,VLOOKUP(C267,index!$A:$M,5,0))</f>
        <v>152</v>
      </c>
      <c r="G267" s="57" t="str">
        <f t="shared" si="92"/>
        <v/>
      </c>
      <c r="H267" s="58" t="str">
        <f>IF(G267="I",$K267,IF(G267="II",$K267-SUM(H$8:H266),IF(G267="III",$K267-SUM(H$8:H266),IF(G267="IV",$K267-SUM(H$8:H266),IF(G267="V",1-SUM(H$8:H266)," ")))))</f>
        <v xml:space="preserve"> </v>
      </c>
      <c r="I267" s="66" t="str">
        <f t="shared" si="93"/>
        <v/>
      </c>
      <c r="L267" s="62" t="str">
        <f t="shared" si="89"/>
        <v xml:space="preserve"> </v>
      </c>
      <c r="P267" s="58" t="str">
        <f>IF(O267="Plus",$K267,IF(O267="Basis",$K267-SUM(P$8:P266),IF(O267="Breedte",$K267-SUM(P$8:P266),IF(O266="Breedte",1-SUM(P$8:P266)," "))))</f>
        <v xml:space="preserve"> </v>
      </c>
      <c r="Q267" s="56" t="str">
        <f t="shared" si="88"/>
        <v/>
      </c>
      <c r="R267" s="196">
        <f t="shared" si="94"/>
        <v>152</v>
      </c>
      <c r="S267" s="1">
        <f t="shared" si="103"/>
        <v>149</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149</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4">
        <f t="shared" si="90"/>
        <v>0</v>
      </c>
      <c r="B268" s="64">
        <f t="shared" si="91"/>
        <v>0</v>
      </c>
      <c r="C268" s="57">
        <f t="shared" si="102"/>
        <v>148</v>
      </c>
      <c r="F268" s="59">
        <f>IF(C268&lt;C$6,0,VLOOKUP(C268,index!$A:$M,5,0))</f>
        <v>152</v>
      </c>
      <c r="G268" s="57" t="str">
        <f t="shared" si="92"/>
        <v/>
      </c>
      <c r="H268" s="58" t="str">
        <f>IF(G268="I",$K268,IF(G268="II",$K268-SUM(H$8:H267),IF(G268="III",$K268-SUM(H$8:H267),IF(G268="IV",$K268-SUM(H$8:H267),IF(G268="V",1-SUM(H$8:H267)," ")))))</f>
        <v xml:space="preserve"> </v>
      </c>
      <c r="I268" s="66" t="str">
        <f t="shared" si="93"/>
        <v/>
      </c>
      <c r="L268" s="62" t="str">
        <f t="shared" si="89"/>
        <v xml:space="preserve"> </v>
      </c>
      <c r="P268" s="58" t="str">
        <f>IF(O268="Plus",$K268,IF(O268="Basis",$K268-SUM(P$8:P267),IF(O268="Breedte",$K268-SUM(P$8:P267),IF(O267="Breedte",1-SUM(P$8:P267)," "))))</f>
        <v xml:space="preserve"> </v>
      </c>
      <c r="Q268" s="56" t="str">
        <f t="shared" si="88"/>
        <v/>
      </c>
      <c r="R268" s="196">
        <f t="shared" si="94"/>
        <v>152</v>
      </c>
      <c r="S268" s="1">
        <f t="shared" si="103"/>
        <v>148</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148</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4">
        <f t="shared" si="90"/>
        <v>0</v>
      </c>
      <c r="B269" s="64">
        <f t="shared" si="91"/>
        <v>0</v>
      </c>
      <c r="C269" s="57">
        <f t="shared" si="102"/>
        <v>147</v>
      </c>
      <c r="F269" s="59">
        <f>IF(C269&lt;C$6,0,VLOOKUP(C269,index!$A:$M,5,0))</f>
        <v>152</v>
      </c>
      <c r="G269" s="57" t="str">
        <f t="shared" si="92"/>
        <v/>
      </c>
      <c r="H269" s="58" t="str">
        <f>IF(G269="I",$K269,IF(G269="II",$K269-SUM(H$8:H268),IF(G269="III",$K269-SUM(H$8:H268),IF(G269="IV",$K269-SUM(H$8:H268),IF(G269="V",1-SUM(H$8:H268)," ")))))</f>
        <v xml:space="preserve"> </v>
      </c>
      <c r="I269" s="66" t="str">
        <f t="shared" si="93"/>
        <v/>
      </c>
      <c r="L269" s="62" t="str">
        <f t="shared" si="89"/>
        <v xml:space="preserve"> </v>
      </c>
      <c r="P269" s="58" t="str">
        <f>IF(O269="Plus",$K269,IF(O269="Basis",$K269-SUM(P$8:P268),IF(O269="Breedte",$K269-SUM(P$8:P268),IF(O268="Breedte",1-SUM(P$8:P268)," "))))</f>
        <v xml:space="preserve"> </v>
      </c>
      <c r="Q269" s="56" t="str">
        <f t="shared" si="88"/>
        <v/>
      </c>
      <c r="R269" s="196">
        <f t="shared" si="94"/>
        <v>152</v>
      </c>
      <c r="S269" s="1">
        <f t="shared" si="103"/>
        <v>147</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147</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4">
        <f t="shared" si="90"/>
        <v>0</v>
      </c>
      <c r="B270" s="64">
        <f t="shared" si="91"/>
        <v>0</v>
      </c>
      <c r="C270" s="57">
        <f t="shared" si="102"/>
        <v>146</v>
      </c>
      <c r="F270" s="59">
        <f>IF(C270&lt;C$6,0,VLOOKUP(C270,index!$A:$M,5,0))</f>
        <v>151</v>
      </c>
      <c r="G270" s="57" t="str">
        <f t="shared" si="92"/>
        <v/>
      </c>
      <c r="H270" s="58" t="str">
        <f>IF(G270="I",$K270,IF(G270="II",$K270-SUM(H$8:H269),IF(G270="III",$K270-SUM(H$8:H269),IF(G270="IV",$K270-SUM(H$8:H269),IF(G270="V",1-SUM(H$8:H269)," ")))))</f>
        <v xml:space="preserve"> </v>
      </c>
      <c r="I270" s="66" t="str">
        <f t="shared" si="93"/>
        <v/>
      </c>
      <c r="L270" s="62" t="str">
        <f t="shared" si="89"/>
        <v xml:space="preserve"> </v>
      </c>
      <c r="P270" s="58" t="str">
        <f>IF(O270="Plus",$K270,IF(O270="Basis",$K270-SUM(P$8:P269),IF(O270="Breedte",$K270-SUM(P$8:P269),IF(O269="Breedte",1-SUM(P$8:P269)," "))))</f>
        <v xml:space="preserve"> </v>
      </c>
      <c r="Q270" s="56" t="str">
        <f t="shared" si="88"/>
        <v/>
      </c>
      <c r="R270" s="196">
        <f t="shared" si="94"/>
        <v>151</v>
      </c>
      <c r="S270" s="1">
        <f t="shared" si="103"/>
        <v>146</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146</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4">
        <f t="shared" si="90"/>
        <v>0</v>
      </c>
      <c r="B271" s="64">
        <f t="shared" si="91"/>
        <v>0</v>
      </c>
      <c r="C271" s="57">
        <f t="shared" si="102"/>
        <v>145</v>
      </c>
      <c r="F271" s="59">
        <f>IF(C271&lt;C$6,0,VLOOKUP(C271,index!$A:$M,5,0))</f>
        <v>151</v>
      </c>
      <c r="G271" s="57" t="str">
        <f t="shared" si="92"/>
        <v/>
      </c>
      <c r="H271" s="58" t="str">
        <f>IF(G271="I",$K271,IF(G271="II",$K271-SUM(H$8:H270),IF(G271="III",$K271-SUM(H$8:H270),IF(G271="IV",$K271-SUM(H$8:H270),IF(G271="V",1-SUM(H$8:H270)," ")))))</f>
        <v xml:space="preserve"> </v>
      </c>
      <c r="I271" s="66" t="str">
        <f t="shared" si="93"/>
        <v/>
      </c>
      <c r="L271" s="62" t="str">
        <f t="shared" si="89"/>
        <v xml:space="preserve"> </v>
      </c>
      <c r="P271" s="58" t="str">
        <f>IF(O271="Plus",$K271,IF(O271="Basis",$K271-SUM(P$8:P270),IF(O271="Breedte",$K271-SUM(P$8:P270),IF(O270="Breedte",1-SUM(P$8:P270)," "))))</f>
        <v xml:space="preserve"> </v>
      </c>
      <c r="Q271" s="56" t="str">
        <f t="shared" si="88"/>
        <v/>
      </c>
      <c r="R271" s="196">
        <f t="shared" si="94"/>
        <v>151</v>
      </c>
      <c r="S271" s="1">
        <f t="shared" si="103"/>
        <v>145</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145</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4">
        <f t="shared" si="90"/>
        <v>0</v>
      </c>
      <c r="B272" s="64">
        <f t="shared" si="91"/>
        <v>0</v>
      </c>
      <c r="C272" s="57">
        <f t="shared" si="102"/>
        <v>144</v>
      </c>
      <c r="F272" s="59">
        <f>IF(C272&lt;C$6,0,VLOOKUP(C272,index!$A:$M,5,0))</f>
        <v>150</v>
      </c>
      <c r="G272" s="57" t="str">
        <f t="shared" si="92"/>
        <v/>
      </c>
      <c r="H272" s="58" t="str">
        <f>IF(G272="I",$K272,IF(G272="II",$K272-SUM(H$8:H271),IF(G272="III",$K272-SUM(H$8:H271),IF(G272="IV",$K272-SUM(H$8:H271),IF(G272="V",1-SUM(H$8:H271)," ")))))</f>
        <v xml:space="preserve"> </v>
      </c>
      <c r="I272" s="66" t="str">
        <f t="shared" si="93"/>
        <v/>
      </c>
      <c r="L272" s="62" t="str">
        <f t="shared" si="89"/>
        <v xml:space="preserve"> </v>
      </c>
      <c r="P272" s="58" t="str">
        <f>IF(O272="Plus",$K272,IF(O272="Basis",$K272-SUM(P$8:P271),IF(O272="Breedte",$K272-SUM(P$8:P271),IF(O271="Breedte",1-SUM(P$8:P271)," "))))</f>
        <v xml:space="preserve"> </v>
      </c>
      <c r="Q272" s="56" t="str">
        <f t="shared" si="88"/>
        <v/>
      </c>
      <c r="R272" s="196">
        <f t="shared" si="94"/>
        <v>150</v>
      </c>
      <c r="S272" s="1">
        <f t="shared" si="103"/>
        <v>144</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144</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4">
        <f t="shared" si="90"/>
        <v>0</v>
      </c>
      <c r="B273" s="64">
        <f t="shared" si="91"/>
        <v>0</v>
      </c>
      <c r="C273" s="57">
        <f t="shared" si="102"/>
        <v>143</v>
      </c>
      <c r="F273" s="59">
        <f>IF(C273&lt;C$6,0,VLOOKUP(C273,index!$A:$M,5,0))</f>
        <v>150</v>
      </c>
      <c r="G273" s="57" t="str">
        <f t="shared" si="92"/>
        <v/>
      </c>
      <c r="H273" s="58" t="str">
        <f>IF(G273="I",$K273,IF(G273="II",$K273-SUM(H$8:H272),IF(G273="III",$K273-SUM(H$8:H272),IF(G273="IV",$K273-SUM(H$8:H272),IF(G273="V",1-SUM(H$8:H272)," ")))))</f>
        <v xml:space="preserve"> </v>
      </c>
      <c r="I273" s="66" t="str">
        <f t="shared" si="93"/>
        <v/>
      </c>
      <c r="L273" s="62" t="str">
        <f t="shared" si="89"/>
        <v xml:space="preserve"> </v>
      </c>
      <c r="P273" s="58" t="str">
        <f>IF(O273="Plus",$K273,IF(O273="Basis",$K273-SUM(P$8:P272),IF(O273="Breedte",$K273-SUM(P$8:P272),IF(O272="Breedte",1-SUM(P$8:P272)," "))))</f>
        <v xml:space="preserve"> </v>
      </c>
      <c r="Q273" s="56" t="str">
        <f t="shared" ref="Q273:Q336" si="105">IF(L272="plus",CONCATENATE(E273,", "),IF(L272="basis",IF(E273=0,"",CONCATENATE(E273,", ")),CONCATENATE(Q272,IF(E273=0,"",CONCATENATE(E273,", ")))))</f>
        <v/>
      </c>
      <c r="R273" s="196">
        <f t="shared" si="94"/>
        <v>150</v>
      </c>
      <c r="S273" s="1">
        <f t="shared" si="103"/>
        <v>143</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143</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4">
        <f t="shared" si="90"/>
        <v>0</v>
      </c>
      <c r="B274" s="64">
        <f t="shared" si="91"/>
        <v>0</v>
      </c>
      <c r="C274" s="57">
        <f t="shared" si="102"/>
        <v>142</v>
      </c>
      <c r="F274" s="59">
        <f>IF(C274&lt;C$6,0,VLOOKUP(C274,index!$A:$M,5,0))</f>
        <v>150</v>
      </c>
      <c r="G274" s="57" t="str">
        <f t="shared" si="92"/>
        <v/>
      </c>
      <c r="H274" s="58" t="str">
        <f>IF(G274="I",$K274,IF(G274="II",$K274-SUM(H$8:H273),IF(G274="III",$K274-SUM(H$8:H273),IF(G274="IV",$K274-SUM(H$8:H273),IF(G274="V",1-SUM(H$8:H273)," ")))))</f>
        <v xml:space="preserve"> </v>
      </c>
      <c r="I274" s="66" t="str">
        <f t="shared" si="93"/>
        <v/>
      </c>
      <c r="L274" s="62" t="str">
        <f t="shared" si="89"/>
        <v xml:space="preserve"> </v>
      </c>
      <c r="P274" s="58" t="str">
        <f>IF(O274="Plus",$K274,IF(O274="Basis",$K274-SUM(P$8:P273),IF(O274="Breedte",$K274-SUM(P$8:P273),IF(O273="Breedte",1-SUM(P$8:P273)," "))))</f>
        <v xml:space="preserve"> </v>
      </c>
      <c r="Q274" s="56" t="str">
        <f t="shared" si="105"/>
        <v/>
      </c>
      <c r="R274" s="196">
        <f t="shared" si="94"/>
        <v>150</v>
      </c>
      <c r="S274" s="1">
        <f t="shared" si="103"/>
        <v>142</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142</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4">
        <f t="shared" si="90"/>
        <v>0</v>
      </c>
      <c r="B275" s="64">
        <f t="shared" si="91"/>
        <v>0</v>
      </c>
      <c r="C275" s="57">
        <f t="shared" si="102"/>
        <v>141</v>
      </c>
      <c r="F275" s="59">
        <f>IF(C275&lt;C$6,0,VLOOKUP(C275,index!$A:$M,5,0))</f>
        <v>149</v>
      </c>
      <c r="G275" s="57" t="str">
        <f t="shared" si="92"/>
        <v/>
      </c>
      <c r="H275" s="58" t="str">
        <f>IF(G275="I",$K275,IF(G275="II",$K275-SUM(H$8:H274),IF(G275="III",$K275-SUM(H$8:H274),IF(G275="IV",$K275-SUM(H$8:H274),IF(G275="V",1-SUM(H$8:H274)," ")))))</f>
        <v xml:space="preserve"> </v>
      </c>
      <c r="I275" s="66" t="str">
        <f t="shared" si="93"/>
        <v/>
      </c>
      <c r="L275" s="62" t="str">
        <f t="shared" si="89"/>
        <v xml:space="preserve"> </v>
      </c>
      <c r="P275" s="58" t="str">
        <f>IF(O275="Plus",$K275,IF(O275="Basis",$K275-SUM(P$8:P274),IF(O275="Breedte",$K275-SUM(P$8:P274),IF(O274="Breedte",1-SUM(P$8:P274)," "))))</f>
        <v xml:space="preserve"> </v>
      </c>
      <c r="Q275" s="56" t="str">
        <f t="shared" si="105"/>
        <v/>
      </c>
      <c r="R275" s="196">
        <f t="shared" si="94"/>
        <v>149</v>
      </c>
      <c r="S275" s="1">
        <f t="shared" si="103"/>
        <v>141</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141</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4">
        <f t="shared" si="90"/>
        <v>0</v>
      </c>
      <c r="B276" s="64">
        <f t="shared" si="91"/>
        <v>0</v>
      </c>
      <c r="C276" s="57">
        <f t="shared" si="102"/>
        <v>140</v>
      </c>
      <c r="F276" s="59">
        <f>IF(C276&lt;C$6,0,VLOOKUP(C276,index!$A:$M,5,0))</f>
        <v>149</v>
      </c>
      <c r="G276" s="57" t="str">
        <f t="shared" si="92"/>
        <v/>
      </c>
      <c r="H276" s="58" t="str">
        <f>IF(G276="I",$K276,IF(G276="II",$K276-SUM(H$8:H275),IF(G276="III",$K276-SUM(H$8:H275),IF(G276="IV",$K276-SUM(H$8:H275),IF(G276="V",1-SUM(H$8:H275)," ")))))</f>
        <v xml:space="preserve"> </v>
      </c>
      <c r="I276" s="66" t="str">
        <f t="shared" si="93"/>
        <v/>
      </c>
      <c r="L276" s="62" t="str">
        <f t="shared" si="89"/>
        <v xml:space="preserve"> </v>
      </c>
      <c r="P276" s="58" t="str">
        <f>IF(O276="Plus",$K276,IF(O276="Basis",$K276-SUM(P$8:P275),IF(O276="Breedte",$K276-SUM(P$8:P275),IF(O275="Breedte",1-SUM(P$8:P275)," "))))</f>
        <v xml:space="preserve"> </v>
      </c>
      <c r="Q276" s="56" t="str">
        <f t="shared" si="105"/>
        <v/>
      </c>
      <c r="R276" s="196">
        <f t="shared" si="94"/>
        <v>149</v>
      </c>
      <c r="S276" s="1">
        <f t="shared" si="103"/>
        <v>140</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140</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4">
        <f t="shared" si="90"/>
        <v>0</v>
      </c>
      <c r="B277" s="64">
        <f t="shared" si="91"/>
        <v>0</v>
      </c>
      <c r="C277" s="57">
        <f t="shared" si="102"/>
        <v>139</v>
      </c>
      <c r="F277" s="59">
        <f>IF(C277&lt;C$6,0,VLOOKUP(C277,index!$A:$M,5,0))</f>
        <v>148</v>
      </c>
      <c r="G277" s="57" t="str">
        <f t="shared" si="92"/>
        <v/>
      </c>
      <c r="H277" s="58" t="str">
        <f>IF(G277="I",$K277,IF(G277="II",$K277-SUM(H$8:H276),IF(G277="III",$K277-SUM(H$8:H276),IF(G277="IV",$K277-SUM(H$8:H276),IF(G277="V",1-SUM(H$8:H276)," ")))))</f>
        <v xml:space="preserve"> </v>
      </c>
      <c r="I277" s="66" t="str">
        <f t="shared" si="93"/>
        <v/>
      </c>
      <c r="L277" s="62" t="str">
        <f t="shared" si="89"/>
        <v xml:space="preserve"> </v>
      </c>
      <c r="P277" s="58" t="str">
        <f>IF(O277="Plus",$K277,IF(O277="Basis",$K277-SUM(P$8:P276),IF(O277="Breedte",$K277-SUM(P$8:P276),IF(O276="Breedte",1-SUM(P$8:P276)," "))))</f>
        <v xml:space="preserve"> </v>
      </c>
      <c r="Q277" s="56" t="str">
        <f t="shared" si="105"/>
        <v/>
      </c>
      <c r="R277" s="196">
        <f t="shared" si="94"/>
        <v>148</v>
      </c>
      <c r="S277" s="1">
        <f t="shared" si="103"/>
        <v>139</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139</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4">
        <f t="shared" si="90"/>
        <v>0</v>
      </c>
      <c r="B278" s="64">
        <f t="shared" si="91"/>
        <v>0</v>
      </c>
      <c r="C278" s="57">
        <f t="shared" si="102"/>
        <v>138</v>
      </c>
      <c r="F278" s="59">
        <f>IF(C278&lt;C$6,0,VLOOKUP(C278,index!$A:$M,5,0))</f>
        <v>148</v>
      </c>
      <c r="G278" s="57" t="str">
        <f t="shared" si="92"/>
        <v/>
      </c>
      <c r="H278" s="58" t="str">
        <f>IF(G278="I",$K278,IF(G278="II",$K278-SUM(H$8:H277),IF(G278="III",$K278-SUM(H$8:H277),IF(G278="IV",$K278-SUM(H$8:H277),IF(G278="V",1-SUM(H$8:H277)," ")))))</f>
        <v xml:space="preserve"> </v>
      </c>
      <c r="I278" s="66" t="str">
        <f t="shared" si="93"/>
        <v/>
      </c>
      <c r="L278" s="62" t="str">
        <f t="shared" si="89"/>
        <v xml:space="preserve"> </v>
      </c>
      <c r="P278" s="58" t="str">
        <f>IF(O278="Plus",$K278,IF(O278="Basis",$K278-SUM(P$8:P277),IF(O278="Breedte",$K278-SUM(P$8:P277),IF(O277="Breedte",1-SUM(P$8:P277)," "))))</f>
        <v xml:space="preserve"> </v>
      </c>
      <c r="Q278" s="56" t="str">
        <f t="shared" si="105"/>
        <v/>
      </c>
      <c r="R278" s="196">
        <f t="shared" si="94"/>
        <v>148</v>
      </c>
      <c r="S278" s="1">
        <f t="shared" si="103"/>
        <v>138</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138</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4">
        <f t="shared" si="90"/>
        <v>0</v>
      </c>
      <c r="B279" s="64">
        <f t="shared" si="91"/>
        <v>0</v>
      </c>
      <c r="C279" s="57">
        <f t="shared" si="102"/>
        <v>137</v>
      </c>
      <c r="F279" s="59">
        <f>IF(C279&lt;C$6,0,VLOOKUP(C279,index!$A:$M,5,0))</f>
        <v>147</v>
      </c>
      <c r="G279" s="57" t="str">
        <f t="shared" si="92"/>
        <v/>
      </c>
      <c r="H279" s="58" t="str">
        <f>IF(G279="I",$K279,IF(G279="II",$K279-SUM(H$8:H278),IF(G279="III",$K279-SUM(H$8:H278),IF(G279="IV",$K279-SUM(H$8:H278),IF(G279="V",1-SUM(H$8:H278)," ")))))</f>
        <v xml:space="preserve"> </v>
      </c>
      <c r="I279" s="66" t="str">
        <f t="shared" si="93"/>
        <v/>
      </c>
      <c r="L279" s="62" t="str">
        <f t="shared" si="89"/>
        <v xml:space="preserve"> </v>
      </c>
      <c r="P279" s="58" t="str">
        <f>IF(O279="Plus",$K279,IF(O279="Basis",$K279-SUM(P$8:P278),IF(O279="Breedte",$K279-SUM(P$8:P278),IF(O278="Breedte",1-SUM(P$8:P278)," "))))</f>
        <v xml:space="preserve"> </v>
      </c>
      <c r="Q279" s="56" t="str">
        <f t="shared" si="105"/>
        <v/>
      </c>
      <c r="R279" s="196">
        <f t="shared" si="94"/>
        <v>147</v>
      </c>
      <c r="S279" s="1">
        <f t="shared" si="103"/>
        <v>137</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137</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4">
        <f t="shared" si="90"/>
        <v>0</v>
      </c>
      <c r="B280" s="64">
        <f t="shared" si="91"/>
        <v>0</v>
      </c>
      <c r="C280" s="57">
        <f t="shared" si="102"/>
        <v>136</v>
      </c>
      <c r="F280" s="59">
        <f>IF(C280&lt;C$6,0,VLOOKUP(C280,index!$A:$M,5,0))</f>
        <v>147</v>
      </c>
      <c r="G280" s="57" t="str">
        <f t="shared" si="92"/>
        <v/>
      </c>
      <c r="H280" s="58" t="str">
        <f>IF(G280="I",$K280,IF(G280="II",$K280-SUM(H$8:H279),IF(G280="III",$K280-SUM(H$8:H279),IF(G280="IV",$K280-SUM(H$8:H279),IF(G280="V",1-SUM(H$8:H279)," ")))))</f>
        <v xml:space="preserve"> </v>
      </c>
      <c r="I280" s="66" t="str">
        <f t="shared" si="93"/>
        <v/>
      </c>
      <c r="L280" s="62" t="str">
        <f t="shared" si="89"/>
        <v xml:space="preserve"> </v>
      </c>
      <c r="P280" s="58" t="str">
        <f>IF(O280="Plus",$K280,IF(O280="Basis",$K280-SUM(P$8:P279),IF(O280="Breedte",$K280-SUM(P$8:P279),IF(O279="Breedte",1-SUM(P$8:P279)," "))))</f>
        <v xml:space="preserve"> </v>
      </c>
      <c r="Q280" s="56" t="str">
        <f t="shared" si="105"/>
        <v/>
      </c>
      <c r="R280" s="196">
        <f t="shared" si="94"/>
        <v>147</v>
      </c>
      <c r="S280" s="1">
        <f t="shared" si="103"/>
        <v>136</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136</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4">
        <f t="shared" si="90"/>
        <v>0</v>
      </c>
      <c r="B281" s="64">
        <f t="shared" si="91"/>
        <v>0</v>
      </c>
      <c r="C281" s="57">
        <f t="shared" si="102"/>
        <v>135</v>
      </c>
      <c r="F281" s="59">
        <f>IF(C281&lt;C$6,0,VLOOKUP(C281,index!$A:$M,5,0))</f>
        <v>147</v>
      </c>
      <c r="G281" s="57" t="str">
        <f t="shared" si="92"/>
        <v/>
      </c>
      <c r="H281" s="58" t="str">
        <f>IF(G281="I",$K281,IF(G281="II",$K281-SUM(H$8:H280),IF(G281="III",$K281-SUM(H$8:H280),IF(G281="IV",$K281-SUM(H$8:H280),IF(G281="V",1-SUM(H$8:H280)," ")))))</f>
        <v xml:space="preserve"> </v>
      </c>
      <c r="I281" s="66" t="str">
        <f t="shared" si="93"/>
        <v/>
      </c>
      <c r="L281" s="62" t="str">
        <f t="shared" si="89"/>
        <v xml:space="preserve"> </v>
      </c>
      <c r="P281" s="58" t="str">
        <f>IF(O281="Plus",$K281,IF(O281="Basis",$K281-SUM(P$8:P280),IF(O281="Breedte",$K281-SUM(P$8:P280),IF(O280="Breedte",1-SUM(P$8:P280)," "))))</f>
        <v xml:space="preserve"> </v>
      </c>
      <c r="Q281" s="56" t="str">
        <f t="shared" si="105"/>
        <v/>
      </c>
      <c r="R281" s="196">
        <f t="shared" si="94"/>
        <v>147</v>
      </c>
      <c r="S281" s="1">
        <f t="shared" si="103"/>
        <v>135</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135</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4">
        <f t="shared" si="90"/>
        <v>0</v>
      </c>
      <c r="B282" s="64">
        <f t="shared" si="91"/>
        <v>0</v>
      </c>
      <c r="C282" s="57">
        <f t="shared" si="102"/>
        <v>134</v>
      </c>
      <c r="F282" s="59">
        <f>IF(C282&lt;C$6,0,VLOOKUP(C282,index!$A:$M,5,0))</f>
        <v>146</v>
      </c>
      <c r="G282" s="57" t="str">
        <f t="shared" si="92"/>
        <v/>
      </c>
      <c r="H282" s="58" t="str">
        <f>IF(G282="I",$K282,IF(G282="II",$K282-SUM(H$8:H281),IF(G282="III",$K282-SUM(H$8:H281),IF(G282="IV",$K282-SUM(H$8:H281),IF(G282="V",1-SUM(H$8:H281)," ")))))</f>
        <v xml:space="preserve"> </v>
      </c>
      <c r="I282" s="66" t="str">
        <f t="shared" si="93"/>
        <v/>
      </c>
      <c r="L282" s="62" t="str">
        <f t="shared" si="89"/>
        <v xml:space="preserve"> </v>
      </c>
      <c r="P282" s="58" t="str">
        <f>IF(O282="Plus",$K282,IF(O282="Basis",$K282-SUM(P$8:P281),IF(O282="Breedte",$K282-SUM(P$8:P281),IF(O281="Breedte",1-SUM(P$8:P281)," "))))</f>
        <v xml:space="preserve"> </v>
      </c>
      <c r="Q282" s="56" t="str">
        <f t="shared" si="105"/>
        <v/>
      </c>
      <c r="R282" s="196">
        <f t="shared" si="94"/>
        <v>146</v>
      </c>
      <c r="S282" s="1">
        <f t="shared" si="103"/>
        <v>134</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134</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4">
        <f t="shared" si="90"/>
        <v>0</v>
      </c>
      <c r="B283" s="64">
        <f t="shared" si="91"/>
        <v>0</v>
      </c>
      <c r="C283" s="57">
        <f t="shared" si="102"/>
        <v>133</v>
      </c>
      <c r="F283" s="59">
        <f>IF(C283&lt;C$6,0,VLOOKUP(C283,index!$A:$M,5,0))</f>
        <v>146</v>
      </c>
      <c r="G283" s="57" t="str">
        <f t="shared" si="92"/>
        <v/>
      </c>
      <c r="H283" s="58" t="str">
        <f>IF(G283="I",$K283,IF(G283="II",$K283-SUM(H$8:H282),IF(G283="III",$K283-SUM(H$8:H282),IF(G283="IV",$K283-SUM(H$8:H282),IF(G283="V",1-SUM(H$8:H282)," ")))))</f>
        <v xml:space="preserve"> </v>
      </c>
      <c r="I283" s="66" t="str">
        <f t="shared" si="93"/>
        <v/>
      </c>
      <c r="L283" s="62" t="str">
        <f t="shared" si="89"/>
        <v xml:space="preserve"> </v>
      </c>
      <c r="P283" s="58" t="str">
        <f>IF(O283="Plus",$K283,IF(O283="Basis",$K283-SUM(P$8:P282),IF(O283="Breedte",$K283-SUM(P$8:P282),IF(O282="Breedte",1-SUM(P$8:P282)," "))))</f>
        <v xml:space="preserve"> </v>
      </c>
      <c r="Q283" s="56" t="str">
        <f t="shared" si="105"/>
        <v/>
      </c>
      <c r="R283" s="196">
        <f t="shared" si="94"/>
        <v>146</v>
      </c>
      <c r="S283" s="1">
        <f t="shared" si="103"/>
        <v>133</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133</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4">
        <f t="shared" si="90"/>
        <v>0</v>
      </c>
      <c r="B284" s="64">
        <f t="shared" si="91"/>
        <v>0</v>
      </c>
      <c r="C284" s="57">
        <f t="shared" si="102"/>
        <v>132</v>
      </c>
      <c r="F284" s="59">
        <f>IF(C284&lt;C$6,0,VLOOKUP(C284,index!$A:$M,5,0))</f>
        <v>145</v>
      </c>
      <c r="G284" s="57" t="str">
        <f t="shared" si="92"/>
        <v/>
      </c>
      <c r="H284" s="58" t="str">
        <f>IF(G284="I",$K284,IF(G284="II",$K284-SUM(H$8:H283),IF(G284="III",$K284-SUM(H$8:H283),IF(G284="IV",$K284-SUM(H$8:H283),IF(G284="V",1-SUM(H$8:H283)," ")))))</f>
        <v xml:space="preserve"> </v>
      </c>
      <c r="I284" s="66" t="str">
        <f t="shared" si="93"/>
        <v/>
      </c>
      <c r="L284" s="62" t="str">
        <f t="shared" si="89"/>
        <v xml:space="preserve"> </v>
      </c>
      <c r="P284" s="58" t="str">
        <f>IF(O284="Plus",$K284,IF(O284="Basis",$K284-SUM(P$8:P283),IF(O284="Breedte",$K284-SUM(P$8:P283),IF(O283="Breedte",1-SUM(P$8:P283)," "))))</f>
        <v xml:space="preserve"> </v>
      </c>
      <c r="Q284" s="56" t="str">
        <f t="shared" si="105"/>
        <v/>
      </c>
      <c r="R284" s="196">
        <f t="shared" si="94"/>
        <v>145</v>
      </c>
      <c r="S284" s="1">
        <f t="shared" si="103"/>
        <v>132</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132</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4">
        <f t="shared" si="90"/>
        <v>0</v>
      </c>
      <c r="B285" s="64">
        <f t="shared" si="91"/>
        <v>0</v>
      </c>
      <c r="C285" s="57">
        <f t="shared" si="102"/>
        <v>131</v>
      </c>
      <c r="F285" s="59">
        <f>IF(C285&lt;C$6,0,VLOOKUP(C285,index!$A:$M,5,0))</f>
        <v>145</v>
      </c>
      <c r="G285" s="57" t="str">
        <f t="shared" si="92"/>
        <v/>
      </c>
      <c r="H285" s="58" t="str">
        <f>IF(G285="I",$K285,IF(G285="II",$K285-SUM(H$8:H284),IF(G285="III",$K285-SUM(H$8:H284),IF(G285="IV",$K285-SUM(H$8:H284),IF(G285="V",1-SUM(H$8:H284)," ")))))</f>
        <v xml:space="preserve"> </v>
      </c>
      <c r="I285" s="66" t="str">
        <f t="shared" si="93"/>
        <v/>
      </c>
      <c r="L285" s="62" t="str">
        <f t="shared" si="89"/>
        <v xml:space="preserve"> </v>
      </c>
      <c r="P285" s="58" t="str">
        <f>IF(O285="Plus",$K285,IF(O285="Basis",$K285-SUM(P$8:P284),IF(O285="Breedte",$K285-SUM(P$8:P284),IF(O284="Breedte",1-SUM(P$8:P284)," "))))</f>
        <v xml:space="preserve"> </v>
      </c>
      <c r="Q285" s="56" t="str">
        <f t="shared" si="105"/>
        <v/>
      </c>
      <c r="R285" s="196">
        <f t="shared" si="94"/>
        <v>145</v>
      </c>
      <c r="S285" s="1">
        <f t="shared" si="103"/>
        <v>131</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131</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4">
        <f t="shared" si="90"/>
        <v>0</v>
      </c>
      <c r="B286" s="64">
        <f t="shared" si="91"/>
        <v>0</v>
      </c>
      <c r="C286" s="57">
        <f t="shared" si="102"/>
        <v>130</v>
      </c>
      <c r="F286" s="59">
        <f>IF(C286&lt;C$6,0,VLOOKUP(C286,index!$A:$M,5,0))</f>
        <v>145</v>
      </c>
      <c r="G286" s="57" t="str">
        <f t="shared" si="92"/>
        <v/>
      </c>
      <c r="H286" s="58" t="str">
        <f>IF(G286="I",$K286,IF(G286="II",$K286-SUM(H$8:H285),IF(G286="III",$K286-SUM(H$8:H285),IF(G286="IV",$K286-SUM(H$8:H285),IF(G286="V",1-SUM(H$8:H285)," ")))))</f>
        <v xml:space="preserve"> </v>
      </c>
      <c r="I286" s="66" t="str">
        <f t="shared" si="93"/>
        <v/>
      </c>
      <c r="L286" s="62" t="str">
        <f t="shared" si="89"/>
        <v xml:space="preserve"> </v>
      </c>
      <c r="P286" s="58" t="str">
        <f>IF(O286="Plus",$K286,IF(O286="Basis",$K286-SUM(P$8:P285),IF(O286="Breedte",$K286-SUM(P$8:P285),IF(O285="Breedte",1-SUM(P$8:P285)," "))))</f>
        <v xml:space="preserve"> </v>
      </c>
      <c r="Q286" s="56" t="str">
        <f t="shared" si="105"/>
        <v/>
      </c>
      <c r="R286" s="196">
        <f t="shared" si="94"/>
        <v>145</v>
      </c>
      <c r="S286" s="1">
        <f t="shared" si="103"/>
        <v>130</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130</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4">
        <f t="shared" si="90"/>
        <v>0</v>
      </c>
      <c r="B287" s="64">
        <f t="shared" si="91"/>
        <v>0</v>
      </c>
      <c r="C287" s="57">
        <f t="shared" si="102"/>
        <v>129</v>
      </c>
      <c r="F287" s="59">
        <f>IF(C287&lt;C$6,0,VLOOKUP(C287,index!$A:$M,5,0))</f>
        <v>144</v>
      </c>
      <c r="G287" s="57" t="str">
        <f t="shared" si="92"/>
        <v/>
      </c>
      <c r="H287" s="58" t="str">
        <f>IF(G287="I",$K287,IF(G287="II",$K287-SUM(H$8:H286),IF(G287="III",$K287-SUM(H$8:H286),IF(G287="IV",$K287-SUM(H$8:H286),IF(G287="V",1-SUM(H$8:H286)," ")))))</f>
        <v xml:space="preserve"> </v>
      </c>
      <c r="I287" s="66" t="str">
        <f t="shared" si="93"/>
        <v/>
      </c>
      <c r="L287" s="62" t="str">
        <f t="shared" si="89"/>
        <v xml:space="preserve"> </v>
      </c>
      <c r="P287" s="58" t="str">
        <f>IF(O287="Plus",$K287,IF(O287="Basis",$K287-SUM(P$8:P286),IF(O287="Breedte",$K287-SUM(P$8:P286),IF(O286="Breedte",1-SUM(P$8:P286)," "))))</f>
        <v xml:space="preserve"> </v>
      </c>
      <c r="Q287" s="56" t="str">
        <f t="shared" si="105"/>
        <v/>
      </c>
      <c r="R287" s="196">
        <f t="shared" si="94"/>
        <v>144</v>
      </c>
      <c r="S287" s="1">
        <f t="shared" si="103"/>
        <v>129</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129</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4">
        <f t="shared" si="90"/>
        <v>0</v>
      </c>
      <c r="B288" s="64">
        <f t="shared" si="91"/>
        <v>0</v>
      </c>
      <c r="C288" s="57">
        <f t="shared" si="102"/>
        <v>128</v>
      </c>
      <c r="F288" s="59">
        <f>IF(C288&lt;C$6,0,VLOOKUP(C288,index!$A:$M,5,0))</f>
        <v>144</v>
      </c>
      <c r="G288" s="57" t="str">
        <f t="shared" si="92"/>
        <v/>
      </c>
      <c r="H288" s="58" t="str">
        <f>IF(G288="I",$K288,IF(G288="II",$K288-SUM(H$8:H287),IF(G288="III",$K288-SUM(H$8:H287),IF(G288="IV",$K288-SUM(H$8:H287),IF(G288="V",1-SUM(H$8:H287)," ")))))</f>
        <v xml:space="preserve"> </v>
      </c>
      <c r="I288" s="66" t="str">
        <f t="shared" si="93"/>
        <v/>
      </c>
      <c r="L288" s="62" t="str">
        <f t="shared" si="89"/>
        <v xml:space="preserve"> </v>
      </c>
      <c r="P288" s="58" t="str">
        <f>IF(O288="Plus",$K288,IF(O288="Basis",$K288-SUM(P$8:P287),IF(O288="Breedte",$K288-SUM(P$8:P287),IF(O287="Breedte",1-SUM(P$8:P287)," "))))</f>
        <v xml:space="preserve"> </v>
      </c>
      <c r="Q288" s="56" t="str">
        <f t="shared" si="105"/>
        <v/>
      </c>
      <c r="R288" s="196">
        <f t="shared" si="94"/>
        <v>144</v>
      </c>
      <c r="S288" s="1">
        <f t="shared" si="103"/>
        <v>128</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128</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4">
        <f t="shared" si="90"/>
        <v>0</v>
      </c>
      <c r="B289" s="64">
        <f t="shared" si="91"/>
        <v>0</v>
      </c>
      <c r="C289" s="57">
        <f t="shared" si="102"/>
        <v>127</v>
      </c>
      <c r="F289" s="59">
        <f>IF(C289&lt;C$6,0,VLOOKUP(C289,index!$A:$M,5,0))</f>
        <v>143</v>
      </c>
      <c r="G289" s="57" t="str">
        <f t="shared" si="92"/>
        <v/>
      </c>
      <c r="H289" s="58" t="str">
        <f>IF(G289="I",$K289,IF(G289="II",$K289-SUM(H$8:H288),IF(G289="III",$K289-SUM(H$8:H288),IF(G289="IV",$K289-SUM(H$8:H288),IF(G289="V",1-SUM(H$8:H288)," ")))))</f>
        <v xml:space="preserve"> </v>
      </c>
      <c r="I289" s="66" t="str">
        <f t="shared" si="93"/>
        <v/>
      </c>
      <c r="L289" s="62" t="str">
        <f t="shared" si="89"/>
        <v xml:space="preserve"> </v>
      </c>
      <c r="P289" s="58" t="str">
        <f>IF(O289="Plus",$K289,IF(O289="Basis",$K289-SUM(P$8:P288),IF(O289="Breedte",$K289-SUM(P$8:P288),IF(O288="Breedte",1-SUM(P$8:P288)," "))))</f>
        <v xml:space="preserve"> </v>
      </c>
      <c r="Q289" s="56" t="str">
        <f t="shared" si="105"/>
        <v/>
      </c>
      <c r="R289" s="196">
        <f t="shared" si="94"/>
        <v>143</v>
      </c>
      <c r="S289" s="1">
        <f t="shared" si="103"/>
        <v>127</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127</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4">
        <f t="shared" si="90"/>
        <v>0</v>
      </c>
      <c r="B290" s="64">
        <f t="shared" si="91"/>
        <v>0</v>
      </c>
      <c r="C290" s="57">
        <f t="shared" si="102"/>
        <v>126</v>
      </c>
      <c r="F290" s="59">
        <f>IF(C290&lt;C$6,0,VLOOKUP(C290,index!$A:$M,5,0))</f>
        <v>143</v>
      </c>
      <c r="G290" s="57" t="str">
        <f t="shared" si="92"/>
        <v/>
      </c>
      <c r="H290" s="58" t="str">
        <f>IF(G290="I",$K290,IF(G290="II",$K290-SUM(H$8:H289),IF(G290="III",$K290-SUM(H$8:H289),IF(G290="IV",$K290-SUM(H$8:H289),IF(G290="V",1-SUM(H$8:H289)," ")))))</f>
        <v xml:space="preserve"> </v>
      </c>
      <c r="I290" s="66" t="str">
        <f t="shared" si="93"/>
        <v/>
      </c>
      <c r="L290" s="62" t="str">
        <f t="shared" si="89"/>
        <v xml:space="preserve"> </v>
      </c>
      <c r="P290" s="58" t="str">
        <f>IF(O290="Plus",$K290,IF(O290="Basis",$K290-SUM(P$8:P289),IF(O290="Breedte",$K290-SUM(P$8:P289),IF(O289="Breedte",1-SUM(P$8:P289)," "))))</f>
        <v xml:space="preserve"> </v>
      </c>
      <c r="Q290" s="56" t="str">
        <f t="shared" si="105"/>
        <v/>
      </c>
      <c r="R290" s="196">
        <f t="shared" si="94"/>
        <v>143</v>
      </c>
      <c r="S290" s="1">
        <f t="shared" si="103"/>
        <v>126</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126</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4">
        <f t="shared" si="90"/>
        <v>0</v>
      </c>
      <c r="B291" s="64">
        <f t="shared" si="91"/>
        <v>0</v>
      </c>
      <c r="C291" s="57">
        <f t="shared" si="102"/>
        <v>125</v>
      </c>
      <c r="F291" s="59">
        <f>IF(C291&lt;C$6,0,VLOOKUP(C291,index!$A:$M,5,0))</f>
        <v>142</v>
      </c>
      <c r="G291" s="57" t="str">
        <f t="shared" si="92"/>
        <v/>
      </c>
      <c r="H291" s="58" t="str">
        <f>IF(G291="I",$K291,IF(G291="II",$K291-SUM(H$8:H290),IF(G291="III",$K291-SUM(H$8:H290),IF(G291="IV",$K291-SUM(H$8:H290),IF(G291="V",1-SUM(H$8:H290)," ")))))</f>
        <v xml:space="preserve"> </v>
      </c>
      <c r="I291" s="66" t="str">
        <f t="shared" si="93"/>
        <v/>
      </c>
      <c r="L291" s="62" t="str">
        <f t="shared" si="89"/>
        <v xml:space="preserve"> </v>
      </c>
      <c r="P291" s="58" t="str">
        <f>IF(O291="Plus",$K291,IF(O291="Basis",$K291-SUM(P$8:P290),IF(O291="Breedte",$K291-SUM(P$8:P290),IF(O290="Breedte",1-SUM(P$8:P290)," "))))</f>
        <v xml:space="preserve"> </v>
      </c>
      <c r="Q291" s="56" t="str">
        <f t="shared" si="105"/>
        <v/>
      </c>
      <c r="R291" s="196">
        <f t="shared" si="94"/>
        <v>142</v>
      </c>
      <c r="S291" s="1">
        <f t="shared" si="103"/>
        <v>125</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125</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4">
        <f t="shared" si="90"/>
        <v>0</v>
      </c>
      <c r="B292" s="64">
        <f t="shared" si="91"/>
        <v>0</v>
      </c>
      <c r="C292" s="57">
        <f t="shared" si="102"/>
        <v>124</v>
      </c>
      <c r="F292" s="59">
        <f>IF(C292&lt;C$6,0,VLOOKUP(C292,index!$A:$M,5,0))</f>
        <v>142</v>
      </c>
      <c r="G292" s="57" t="str">
        <f t="shared" si="92"/>
        <v/>
      </c>
      <c r="H292" s="58" t="str">
        <f>IF(G292="I",$K292,IF(G292="II",$K292-SUM(H$8:H291),IF(G292="III",$K292-SUM(H$8:H291),IF(G292="IV",$K292-SUM(H$8:H291),IF(G292="V",1-SUM(H$8:H291)," ")))))</f>
        <v xml:space="preserve"> </v>
      </c>
      <c r="I292" s="66" t="str">
        <f t="shared" si="93"/>
        <v/>
      </c>
      <c r="L292" s="62" t="str">
        <f t="shared" si="89"/>
        <v xml:space="preserve"> </v>
      </c>
      <c r="P292" s="58" t="str">
        <f>IF(O292="Plus",$K292,IF(O292="Basis",$K292-SUM(P$8:P291),IF(O292="Breedte",$K292-SUM(P$8:P291),IF(O291="Breedte",1-SUM(P$8:P291)," "))))</f>
        <v xml:space="preserve"> </v>
      </c>
      <c r="Q292" s="56" t="str">
        <f t="shared" si="105"/>
        <v/>
      </c>
      <c r="R292" s="196">
        <f t="shared" si="94"/>
        <v>142</v>
      </c>
      <c r="S292" s="1">
        <f t="shared" si="103"/>
        <v>124</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124</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4">
        <f t="shared" si="90"/>
        <v>0</v>
      </c>
      <c r="B293" s="64">
        <f t="shared" si="91"/>
        <v>0</v>
      </c>
      <c r="C293" s="57">
        <f t="shared" si="102"/>
        <v>123</v>
      </c>
      <c r="F293" s="59">
        <f>IF(C293&lt;C$6,0,VLOOKUP(C293,index!$A:$M,5,0))</f>
        <v>142</v>
      </c>
      <c r="G293" s="57" t="str">
        <f t="shared" si="92"/>
        <v/>
      </c>
      <c r="H293" s="58" t="str">
        <f>IF(G293="I",$K293,IF(G293="II",$K293-SUM(H$8:H292),IF(G293="III",$K293-SUM(H$8:H292),IF(G293="IV",$K293-SUM(H$8:H292),IF(G293="V",1-SUM(H$8:H292)," ")))))</f>
        <v xml:space="preserve"> </v>
      </c>
      <c r="I293" s="66" t="str">
        <f t="shared" si="93"/>
        <v/>
      </c>
      <c r="L293" s="62" t="str">
        <f t="shared" si="89"/>
        <v xml:space="preserve"> </v>
      </c>
      <c r="P293" s="58" t="str">
        <f>IF(O293="Plus",$K293,IF(O293="Basis",$K293-SUM(P$8:P292),IF(O293="Breedte",$K293-SUM(P$8:P292),IF(O292="Breedte",1-SUM(P$8:P292)," "))))</f>
        <v xml:space="preserve"> </v>
      </c>
      <c r="Q293" s="56" t="str">
        <f t="shared" si="105"/>
        <v/>
      </c>
      <c r="R293" s="196">
        <f t="shared" si="94"/>
        <v>142</v>
      </c>
      <c r="S293" s="1">
        <f t="shared" si="103"/>
        <v>123</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123</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4">
        <f t="shared" si="90"/>
        <v>0</v>
      </c>
      <c r="B294" s="64">
        <f t="shared" si="91"/>
        <v>0</v>
      </c>
      <c r="C294" s="57">
        <f t="shared" si="102"/>
        <v>122</v>
      </c>
      <c r="F294" s="59">
        <f>IF(C294&lt;C$6,0,VLOOKUP(C294,index!$A:$M,5,0))</f>
        <v>141</v>
      </c>
      <c r="G294" s="57" t="str">
        <f t="shared" si="92"/>
        <v/>
      </c>
      <c r="H294" s="58" t="str">
        <f>IF(G294="I",$K294,IF(G294="II",$K294-SUM(H$8:H293),IF(G294="III",$K294-SUM(H$8:H293),IF(G294="IV",$K294-SUM(H$8:H293),IF(G294="V",1-SUM(H$8:H293)," ")))))</f>
        <v xml:space="preserve"> </v>
      </c>
      <c r="I294" s="66" t="str">
        <f t="shared" si="93"/>
        <v/>
      </c>
      <c r="L294" s="62" t="str">
        <f t="shared" si="89"/>
        <v xml:space="preserve"> </v>
      </c>
      <c r="P294" s="58" t="str">
        <f>IF(O294="Plus",$K294,IF(O294="Basis",$K294-SUM(P$8:P293),IF(O294="Breedte",$K294-SUM(P$8:P293),IF(O293="Breedte",1-SUM(P$8:P293)," "))))</f>
        <v xml:space="preserve"> </v>
      </c>
      <c r="Q294" s="56" t="str">
        <f t="shared" si="105"/>
        <v/>
      </c>
      <c r="R294" s="196">
        <f t="shared" si="94"/>
        <v>141</v>
      </c>
      <c r="S294" s="1">
        <f t="shared" si="103"/>
        <v>122</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122</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4">
        <f t="shared" si="90"/>
        <v>0</v>
      </c>
      <c r="B295" s="64">
        <f t="shared" si="91"/>
        <v>0</v>
      </c>
      <c r="C295" s="57">
        <f t="shared" si="102"/>
        <v>121</v>
      </c>
      <c r="F295" s="59">
        <f>IF(C295&lt;C$6,0,VLOOKUP(C295,index!$A:$M,5,0))</f>
        <v>141</v>
      </c>
      <c r="G295" s="57" t="str">
        <f t="shared" si="92"/>
        <v/>
      </c>
      <c r="H295" s="58" t="str">
        <f>IF(G295="I",$K295,IF(G295="II",$K295-SUM(H$8:H294),IF(G295="III",$K295-SUM(H$8:H294),IF(G295="IV",$K295-SUM(H$8:H294),IF(G295="V",1-SUM(H$8:H294)," ")))))</f>
        <v xml:space="preserve"> </v>
      </c>
      <c r="I295" s="66" t="str">
        <f t="shared" si="93"/>
        <v/>
      </c>
      <c r="L295" s="62" t="str">
        <f t="shared" si="89"/>
        <v xml:space="preserve"> </v>
      </c>
      <c r="P295" s="58" t="str">
        <f>IF(O295="Plus",$K295,IF(O295="Basis",$K295-SUM(P$8:P294),IF(O295="Breedte",$K295-SUM(P$8:P294),IF(O294="Breedte",1-SUM(P$8:P294)," "))))</f>
        <v xml:space="preserve"> </v>
      </c>
      <c r="Q295" s="56" t="str">
        <f t="shared" si="105"/>
        <v/>
      </c>
      <c r="R295" s="196">
        <f t="shared" si="94"/>
        <v>141</v>
      </c>
      <c r="S295" s="1">
        <f t="shared" si="103"/>
        <v>121</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121</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4">
        <f t="shared" si="90"/>
        <v>0</v>
      </c>
      <c r="B296" s="64">
        <f t="shared" si="91"/>
        <v>0</v>
      </c>
      <c r="C296" s="57">
        <f t="shared" si="102"/>
        <v>120</v>
      </c>
      <c r="F296" s="59">
        <f>IF(C296&lt;C$6,0,VLOOKUP(C296,index!$A:$M,5,0))</f>
        <v>140</v>
      </c>
      <c r="G296" s="57" t="str">
        <f t="shared" si="92"/>
        <v/>
      </c>
      <c r="H296" s="58" t="str">
        <f>IF(G296="I",$K296,IF(G296="II",$K296-SUM(H$8:H295),IF(G296="III",$K296-SUM(H$8:H295),IF(G296="IV",$K296-SUM(H$8:H295),IF(G296="V",1-SUM(H$8:H295)," ")))))</f>
        <v xml:space="preserve"> </v>
      </c>
      <c r="I296" s="66" t="str">
        <f t="shared" si="93"/>
        <v/>
      </c>
      <c r="L296" s="62" t="str">
        <f t="shared" si="89"/>
        <v xml:space="preserve"> </v>
      </c>
      <c r="P296" s="58" t="str">
        <f>IF(O296="Plus",$K296,IF(O296="Basis",$K296-SUM(P$8:P295),IF(O296="Breedte",$K296-SUM(P$8:P295),IF(O295="Breedte",1-SUM(P$8:P295)," "))))</f>
        <v xml:space="preserve"> </v>
      </c>
      <c r="Q296" s="56" t="str">
        <f t="shared" si="105"/>
        <v/>
      </c>
      <c r="R296" s="196">
        <f t="shared" si="94"/>
        <v>140</v>
      </c>
      <c r="S296" s="1">
        <f t="shared" si="103"/>
        <v>120</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120</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4">
        <f t="shared" si="90"/>
        <v>0</v>
      </c>
      <c r="B297" s="64">
        <f t="shared" si="91"/>
        <v>0</v>
      </c>
      <c r="C297" s="57">
        <f t="shared" si="102"/>
        <v>119</v>
      </c>
      <c r="F297" s="59">
        <f>IF(C297&lt;C$6,0,VLOOKUP(C297,index!$A:$M,5,0))</f>
        <v>140</v>
      </c>
      <c r="G297" s="57" t="str">
        <f t="shared" si="92"/>
        <v/>
      </c>
      <c r="H297" s="58" t="str">
        <f>IF(G297="I",$K297,IF(G297="II",$K297-SUM(H$8:H296),IF(G297="III",$K297-SUM(H$8:H296),IF(G297="IV",$K297-SUM(H$8:H296),IF(G297="V",1-SUM(H$8:H296)," ")))))</f>
        <v xml:space="preserve"> </v>
      </c>
      <c r="I297" s="66" t="str">
        <f t="shared" si="93"/>
        <v/>
      </c>
      <c r="L297" s="62" t="str">
        <f t="shared" si="89"/>
        <v xml:space="preserve"> </v>
      </c>
      <c r="P297" s="58" t="str">
        <f>IF(O297="Plus",$K297,IF(O297="Basis",$K297-SUM(P$8:P296),IF(O297="Breedte",$K297-SUM(P$8:P296),IF(O296="Breedte",1-SUM(P$8:P296)," "))))</f>
        <v xml:space="preserve"> </v>
      </c>
      <c r="Q297" s="56" t="str">
        <f t="shared" si="105"/>
        <v/>
      </c>
      <c r="R297" s="196">
        <f t="shared" si="94"/>
        <v>140</v>
      </c>
      <c r="S297" s="1">
        <f t="shared" si="103"/>
        <v>119</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119</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4">
        <f t="shared" si="90"/>
        <v>0</v>
      </c>
      <c r="B298" s="64">
        <f t="shared" si="91"/>
        <v>0</v>
      </c>
      <c r="C298" s="57">
        <f t="shared" si="102"/>
        <v>118</v>
      </c>
      <c r="F298" s="59">
        <f>IF(C298&lt;C$6,0,VLOOKUP(C298,index!$A:$M,5,0))</f>
        <v>139</v>
      </c>
      <c r="G298" s="57" t="str">
        <f t="shared" si="92"/>
        <v/>
      </c>
      <c r="H298" s="58" t="str">
        <f>IF(G298="I",$K298,IF(G298="II",$K298-SUM(H$8:H297),IF(G298="III",$K298-SUM(H$8:H297),IF(G298="IV",$K298-SUM(H$8:H297),IF(G298="V",1-SUM(H$8:H297)," ")))))</f>
        <v xml:space="preserve"> </v>
      </c>
      <c r="I298" s="66" t="str">
        <f t="shared" si="93"/>
        <v/>
      </c>
      <c r="L298" s="62" t="str">
        <f t="shared" si="89"/>
        <v xml:space="preserve"> </v>
      </c>
      <c r="P298" s="58" t="str">
        <f>IF(O298="Plus",$K298,IF(O298="Basis",$K298-SUM(P$8:P297),IF(O298="Breedte",$K298-SUM(P$8:P297),IF(O297="Breedte",1-SUM(P$8:P297)," "))))</f>
        <v xml:space="preserve"> </v>
      </c>
      <c r="Q298" s="56" t="str">
        <f t="shared" si="105"/>
        <v/>
      </c>
      <c r="R298" s="196">
        <f t="shared" si="94"/>
        <v>139</v>
      </c>
      <c r="S298" s="1">
        <f t="shared" si="103"/>
        <v>118</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118</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4">
        <f t="shared" si="90"/>
        <v>0</v>
      </c>
      <c r="B299" s="64">
        <f t="shared" si="91"/>
        <v>0</v>
      </c>
      <c r="C299" s="57">
        <f t="shared" si="102"/>
        <v>117</v>
      </c>
      <c r="F299" s="59">
        <f>IF(C299&lt;C$6,0,VLOOKUP(C299,index!$A:$M,5,0))</f>
        <v>139</v>
      </c>
      <c r="G299" s="57" t="str">
        <f t="shared" si="92"/>
        <v/>
      </c>
      <c r="H299" s="58" t="str">
        <f>IF(G299="I",$K299,IF(G299="II",$K299-SUM(H$8:H298),IF(G299="III",$K299-SUM(H$8:H298),IF(G299="IV",$K299-SUM(H$8:H298),IF(G299="V",1-SUM(H$8:H298)," ")))))</f>
        <v xml:space="preserve"> </v>
      </c>
      <c r="I299" s="66" t="str">
        <f t="shared" si="93"/>
        <v/>
      </c>
      <c r="L299" s="62" t="str">
        <f t="shared" si="89"/>
        <v xml:space="preserve"> </v>
      </c>
      <c r="P299" s="58" t="str">
        <f>IF(O299="Plus",$K299,IF(O299="Basis",$K299-SUM(P$8:P298),IF(O299="Breedte",$K299-SUM(P$8:P298),IF(O298="Breedte",1-SUM(P$8:P298)," "))))</f>
        <v xml:space="preserve"> </v>
      </c>
      <c r="Q299" s="56" t="str">
        <f t="shared" si="105"/>
        <v/>
      </c>
      <c r="R299" s="196">
        <f t="shared" si="94"/>
        <v>139</v>
      </c>
      <c r="S299" s="1">
        <f t="shared" si="103"/>
        <v>117</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117</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4">
        <f t="shared" si="90"/>
        <v>0</v>
      </c>
      <c r="B300" s="64">
        <f t="shared" si="91"/>
        <v>0</v>
      </c>
      <c r="C300" s="57">
        <f t="shared" si="102"/>
        <v>116</v>
      </c>
      <c r="F300" s="59">
        <f>IF(C300&lt;C$6,0,VLOOKUP(C300,index!$A:$M,5,0))</f>
        <v>139</v>
      </c>
      <c r="G300" s="57" t="str">
        <f t="shared" si="92"/>
        <v/>
      </c>
      <c r="H300" s="58" t="str">
        <f>IF(G300="I",$K300,IF(G300="II",$K300-SUM(H$8:H299),IF(G300="III",$K300-SUM(H$8:H299),IF(G300="IV",$K300-SUM(H$8:H299),IF(G300="V",1-SUM(H$8:H299)," ")))))</f>
        <v xml:space="preserve"> </v>
      </c>
      <c r="I300" s="66" t="str">
        <f t="shared" si="93"/>
        <v/>
      </c>
      <c r="L300" s="62" t="str">
        <f t="shared" si="89"/>
        <v xml:space="preserve"> </v>
      </c>
      <c r="P300" s="58" t="str">
        <f>IF(O300="Plus",$K300,IF(O300="Basis",$K300-SUM(P$8:P299),IF(O300="Breedte",$K300-SUM(P$8:P299),IF(O299="Breedte",1-SUM(P$8:P299)," "))))</f>
        <v xml:space="preserve"> </v>
      </c>
      <c r="Q300" s="56" t="str">
        <f t="shared" si="105"/>
        <v/>
      </c>
      <c r="R300" s="196">
        <f t="shared" si="94"/>
        <v>139</v>
      </c>
      <c r="S300" s="1">
        <f t="shared" si="103"/>
        <v>116</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116</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4">
        <f t="shared" si="90"/>
        <v>0</v>
      </c>
      <c r="B301" s="64">
        <f t="shared" si="91"/>
        <v>0</v>
      </c>
      <c r="C301" s="57">
        <f t="shared" si="102"/>
        <v>115</v>
      </c>
      <c r="F301" s="59">
        <f>IF(C301&lt;C$6,0,VLOOKUP(C301,index!$A:$M,5,0))</f>
        <v>138</v>
      </c>
      <c r="G301" s="57" t="str">
        <f t="shared" si="92"/>
        <v/>
      </c>
      <c r="H301" s="58" t="str">
        <f>IF(G301="I",$K301,IF(G301="II",$K301-SUM(H$8:H300),IF(G301="III",$K301-SUM(H$8:H300),IF(G301="IV",$K301-SUM(H$8:H300),IF(G301="V",1-SUM(H$8:H300)," ")))))</f>
        <v xml:space="preserve"> </v>
      </c>
      <c r="I301" s="66" t="str">
        <f t="shared" si="93"/>
        <v/>
      </c>
      <c r="L301" s="62" t="str">
        <f t="shared" si="89"/>
        <v xml:space="preserve"> </v>
      </c>
      <c r="P301" s="58" t="str">
        <f>IF(O301="Plus",$K301,IF(O301="Basis",$K301-SUM(P$8:P300),IF(O301="Breedte",$K301-SUM(P$8:P300),IF(O300="Breedte",1-SUM(P$8:P300)," "))))</f>
        <v xml:space="preserve"> </v>
      </c>
      <c r="Q301" s="56" t="str">
        <f t="shared" si="105"/>
        <v/>
      </c>
      <c r="R301" s="196">
        <f t="shared" si="94"/>
        <v>138</v>
      </c>
      <c r="S301" s="1">
        <f t="shared" si="103"/>
        <v>115</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115</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4">
        <f t="shared" si="90"/>
        <v>0</v>
      </c>
      <c r="B302" s="64">
        <f t="shared" si="91"/>
        <v>0</v>
      </c>
      <c r="C302" s="57">
        <f t="shared" si="102"/>
        <v>114</v>
      </c>
      <c r="F302" s="59">
        <f>IF(C302&lt;C$6,0,VLOOKUP(C302,index!$A:$M,5,0))</f>
        <v>138</v>
      </c>
      <c r="G302" s="57" t="str">
        <f t="shared" si="92"/>
        <v/>
      </c>
      <c r="H302" s="58" t="str">
        <f>IF(G302="I",$K302,IF(G302="II",$K302-SUM(H$8:H301),IF(G302="III",$K302-SUM(H$8:H301),IF(G302="IV",$K302-SUM(H$8:H301),IF(G302="V",1-SUM(H$8:H301)," ")))))</f>
        <v xml:space="preserve"> </v>
      </c>
      <c r="I302" s="66" t="str">
        <f t="shared" si="93"/>
        <v/>
      </c>
      <c r="L302" s="62" t="str">
        <f t="shared" si="89"/>
        <v xml:space="preserve"> </v>
      </c>
      <c r="P302" s="58" t="str">
        <f>IF(O302="Plus",$K302,IF(O302="Basis",$K302-SUM(P$8:P301),IF(O302="Breedte",$K302-SUM(P$8:P301),IF(O301="Breedte",1-SUM(P$8:P301)," "))))</f>
        <v xml:space="preserve"> </v>
      </c>
      <c r="Q302" s="56" t="str">
        <f t="shared" si="105"/>
        <v/>
      </c>
      <c r="R302" s="196">
        <f t="shared" si="94"/>
        <v>138</v>
      </c>
      <c r="S302" s="1">
        <f t="shared" si="103"/>
        <v>114</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114</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4">
        <f t="shared" si="90"/>
        <v>0</v>
      </c>
      <c r="B303" s="64">
        <f t="shared" si="91"/>
        <v>0</v>
      </c>
      <c r="C303" s="57">
        <f t="shared" si="102"/>
        <v>113</v>
      </c>
      <c r="F303" s="59">
        <f>IF(C303&lt;C$6,0,VLOOKUP(C303,index!$A:$M,5,0))</f>
        <v>137</v>
      </c>
      <c r="G303" s="57" t="str">
        <f t="shared" si="92"/>
        <v/>
      </c>
      <c r="H303" s="58" t="str">
        <f>IF(G303="I",$K303,IF(G303="II",$K303-SUM(H$8:H302),IF(G303="III",$K303-SUM(H$8:H302),IF(G303="IV",$K303-SUM(H$8:H302),IF(G303="V",1-SUM(H$8:H302)," ")))))</f>
        <v xml:space="preserve"> </v>
      </c>
      <c r="I303" s="66" t="str">
        <f t="shared" si="93"/>
        <v/>
      </c>
      <c r="L303" s="62" t="str">
        <f t="shared" si="89"/>
        <v xml:space="preserve"> </v>
      </c>
      <c r="P303" s="58" t="str">
        <f>IF(O303="Plus",$K303,IF(O303="Basis",$K303-SUM(P$8:P302),IF(O303="Breedte",$K303-SUM(P$8:P302),IF(O302="Breedte",1-SUM(P$8:P302)," "))))</f>
        <v xml:space="preserve"> </v>
      </c>
      <c r="Q303" s="56" t="str">
        <f t="shared" si="105"/>
        <v/>
      </c>
      <c r="R303" s="196">
        <f t="shared" si="94"/>
        <v>137</v>
      </c>
      <c r="S303" s="1">
        <f t="shared" si="103"/>
        <v>113</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113</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4">
        <f t="shared" si="90"/>
        <v>0</v>
      </c>
      <c r="B304" s="64">
        <f t="shared" si="91"/>
        <v>0</v>
      </c>
      <c r="C304" s="57">
        <f t="shared" si="102"/>
        <v>112</v>
      </c>
      <c r="F304" s="59">
        <f>IF(C304&lt;C$6,0,VLOOKUP(C304,index!$A:$M,5,0))</f>
        <v>137</v>
      </c>
      <c r="G304" s="57" t="str">
        <f t="shared" si="92"/>
        <v/>
      </c>
      <c r="H304" s="58" t="str">
        <f>IF(G304="I",$K304,IF(G304="II",$K304-SUM(H$8:H303),IF(G304="III",$K304-SUM(H$8:H303),IF(G304="IV",$K304-SUM(H$8:H303),IF(G304="V",1-SUM(H$8:H303)," ")))))</f>
        <v xml:space="preserve"> </v>
      </c>
      <c r="I304" s="66" t="str">
        <f t="shared" si="93"/>
        <v/>
      </c>
      <c r="L304" s="62" t="str">
        <f t="shared" si="89"/>
        <v xml:space="preserve"> </v>
      </c>
      <c r="P304" s="58" t="str">
        <f>IF(O304="Plus",$K304,IF(O304="Basis",$K304-SUM(P$8:P303),IF(O304="Breedte",$K304-SUM(P$8:P303),IF(O303="Breedte",1-SUM(P$8:P303)," "))))</f>
        <v xml:space="preserve"> </v>
      </c>
      <c r="Q304" s="56" t="str">
        <f t="shared" si="105"/>
        <v/>
      </c>
      <c r="R304" s="196">
        <f t="shared" si="94"/>
        <v>137</v>
      </c>
      <c r="S304" s="1">
        <f t="shared" si="103"/>
        <v>112</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112</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4">
        <f t="shared" si="90"/>
        <v>0</v>
      </c>
      <c r="B305" s="64">
        <f t="shared" si="91"/>
        <v>0</v>
      </c>
      <c r="C305" s="57">
        <f t="shared" si="102"/>
        <v>111</v>
      </c>
      <c r="F305" s="59">
        <f>IF(C305&lt;C$6,0,VLOOKUP(C305,index!$A:$M,5,0))</f>
        <v>137</v>
      </c>
      <c r="G305" s="57" t="str">
        <f t="shared" si="92"/>
        <v/>
      </c>
      <c r="H305" s="58" t="str">
        <f>IF(G305="I",$K305,IF(G305="II",$K305-SUM(H$8:H304),IF(G305="III",$K305-SUM(H$8:H304),IF(G305="IV",$K305-SUM(H$8:H304),IF(G305="V",1-SUM(H$8:H304)," ")))))</f>
        <v xml:space="preserve"> </v>
      </c>
      <c r="I305" s="66" t="str">
        <f t="shared" si="93"/>
        <v/>
      </c>
      <c r="L305" s="62" t="str">
        <f t="shared" si="89"/>
        <v xml:space="preserve"> </v>
      </c>
      <c r="P305" s="58" t="str">
        <f>IF(O305="Plus",$K305,IF(O305="Basis",$K305-SUM(P$8:P304),IF(O305="Breedte",$K305-SUM(P$8:P304),IF(O304="Breedte",1-SUM(P$8:P304)," "))))</f>
        <v xml:space="preserve"> </v>
      </c>
      <c r="Q305" s="56" t="str">
        <f t="shared" si="105"/>
        <v/>
      </c>
      <c r="R305" s="196">
        <f t="shared" si="94"/>
        <v>137</v>
      </c>
      <c r="S305" s="1">
        <f t="shared" si="103"/>
        <v>111</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111</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4">
        <f t="shared" si="90"/>
        <v>0</v>
      </c>
      <c r="B306" s="64">
        <f t="shared" si="91"/>
        <v>0</v>
      </c>
      <c r="C306" s="57">
        <f t="shared" si="102"/>
        <v>110</v>
      </c>
      <c r="F306" s="59">
        <f>IF(C306&lt;C$6,0,VLOOKUP(C306,index!$A:$M,5,0))</f>
        <v>136</v>
      </c>
      <c r="G306" s="57" t="str">
        <f t="shared" si="92"/>
        <v/>
      </c>
      <c r="H306" s="58" t="str">
        <f>IF(G306="I",$K306,IF(G306="II",$K306-SUM(H$8:H305),IF(G306="III",$K306-SUM(H$8:H305),IF(G306="IV",$K306-SUM(H$8:H305),IF(G306="V",1-SUM(H$8:H305)," ")))))</f>
        <v xml:space="preserve"> </v>
      </c>
      <c r="I306" s="66" t="str">
        <f t="shared" si="93"/>
        <v/>
      </c>
      <c r="L306" s="62" t="str">
        <f t="shared" si="89"/>
        <v xml:space="preserve"> </v>
      </c>
      <c r="P306" s="58" t="str">
        <f>IF(O306="Plus",$K306,IF(O306="Basis",$K306-SUM(P$8:P305),IF(O306="Breedte",$K306-SUM(P$8:P305),IF(O305="Breedte",1-SUM(P$8:P305)," "))))</f>
        <v xml:space="preserve"> </v>
      </c>
      <c r="Q306" s="56" t="str">
        <f t="shared" si="105"/>
        <v/>
      </c>
      <c r="R306" s="196">
        <f t="shared" si="94"/>
        <v>136</v>
      </c>
      <c r="S306" s="1">
        <f t="shared" si="103"/>
        <v>110</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110</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4">
        <f t="shared" si="90"/>
        <v>0</v>
      </c>
      <c r="B307" s="64">
        <f t="shared" si="91"/>
        <v>0</v>
      </c>
      <c r="C307" s="57">
        <f t="shared" si="102"/>
        <v>109</v>
      </c>
      <c r="F307" s="59">
        <f>IF(C307&lt;C$6,0,VLOOKUP(C307,index!$A:$M,5,0))</f>
        <v>136</v>
      </c>
      <c r="G307" s="57" t="str">
        <f t="shared" si="92"/>
        <v/>
      </c>
      <c r="H307" s="58" t="str">
        <f>IF(G307="I",$K307,IF(G307="II",$K307-SUM(H$8:H306),IF(G307="III",$K307-SUM(H$8:H306),IF(G307="IV",$K307-SUM(H$8:H306),IF(G307="V",1-SUM(H$8:H306)," ")))))</f>
        <v xml:space="preserve"> </v>
      </c>
      <c r="I307" s="66" t="str">
        <f t="shared" si="93"/>
        <v/>
      </c>
      <c r="L307" s="62" t="str">
        <f t="shared" si="89"/>
        <v xml:space="preserve"> </v>
      </c>
      <c r="P307" s="58" t="str">
        <f>IF(O307="Plus",$K307,IF(O307="Basis",$K307-SUM(P$8:P306),IF(O307="Breedte",$K307-SUM(P$8:P306),IF(O306="Breedte",1-SUM(P$8:P306)," "))))</f>
        <v xml:space="preserve"> </v>
      </c>
      <c r="Q307" s="56" t="str">
        <f t="shared" si="105"/>
        <v/>
      </c>
      <c r="R307" s="196">
        <f t="shared" si="94"/>
        <v>136</v>
      </c>
      <c r="S307" s="1">
        <f t="shared" si="103"/>
        <v>109</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109</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4">
        <f t="shared" si="90"/>
        <v>0</v>
      </c>
      <c r="B308" s="64">
        <f t="shared" si="91"/>
        <v>0</v>
      </c>
      <c r="C308" s="57">
        <f t="shared" si="102"/>
        <v>108</v>
      </c>
      <c r="F308" s="59">
        <f>IF(C308&lt;C$6,0,VLOOKUP(C308,index!$A:$M,5,0))</f>
        <v>135</v>
      </c>
      <c r="G308" s="57" t="str">
        <f t="shared" si="92"/>
        <v/>
      </c>
      <c r="H308" s="58" t="str">
        <f>IF(G308="I",$K308,IF(G308="II",$K308-SUM(H$8:H307),IF(G308="III",$K308-SUM(H$8:H307),IF(G308="IV",$K308-SUM(H$8:H307),IF(G308="V",1-SUM(H$8:H307)," ")))))</f>
        <v xml:space="preserve"> </v>
      </c>
      <c r="I308" s="66" t="str">
        <f t="shared" si="93"/>
        <v/>
      </c>
      <c r="L308" s="62" t="str">
        <f t="shared" si="89"/>
        <v xml:space="preserve"> </v>
      </c>
      <c r="P308" s="58" t="str">
        <f>IF(O308="Plus",$K308,IF(O308="Basis",$K308-SUM(P$8:P307),IF(O308="Breedte",$K308-SUM(P$8:P307),IF(O307="Breedte",1-SUM(P$8:P307)," "))))</f>
        <v xml:space="preserve"> </v>
      </c>
      <c r="Q308" s="56" t="str">
        <f t="shared" si="105"/>
        <v/>
      </c>
      <c r="R308" s="196">
        <f t="shared" si="94"/>
        <v>135</v>
      </c>
      <c r="S308" s="1">
        <f t="shared" si="103"/>
        <v>108</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108</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4">
        <f t="shared" si="90"/>
        <v>0</v>
      </c>
      <c r="B309" s="64">
        <f t="shared" si="91"/>
        <v>0</v>
      </c>
      <c r="C309" s="57">
        <f t="shared" si="102"/>
        <v>107</v>
      </c>
      <c r="F309" s="59">
        <f>IF(C309&lt;C$6,0,VLOOKUP(C309,index!$A:$M,5,0))</f>
        <v>135</v>
      </c>
      <c r="G309" s="57" t="str">
        <f t="shared" si="92"/>
        <v/>
      </c>
      <c r="H309" s="58" t="str">
        <f>IF(G309="I",$K309,IF(G309="II",$K309-SUM(H$8:H308),IF(G309="III",$K309-SUM(H$8:H308),IF(G309="IV",$K309-SUM(H$8:H308),IF(G309="V",1-SUM(H$8:H308)," ")))))</f>
        <v xml:space="preserve"> </v>
      </c>
      <c r="I309" s="66" t="str">
        <f t="shared" si="93"/>
        <v/>
      </c>
      <c r="L309" s="62" t="str">
        <f t="shared" si="89"/>
        <v xml:space="preserve"> </v>
      </c>
      <c r="P309" s="58" t="str">
        <f>IF(O309="Plus",$K309,IF(O309="Basis",$K309-SUM(P$8:P308),IF(O309="Breedte",$K309-SUM(P$8:P308),IF(O308="Breedte",1-SUM(P$8:P308)," "))))</f>
        <v xml:space="preserve"> </v>
      </c>
      <c r="Q309" s="56" t="str">
        <f t="shared" si="105"/>
        <v/>
      </c>
      <c r="R309" s="196">
        <f t="shared" si="94"/>
        <v>135</v>
      </c>
      <c r="S309" s="1">
        <f t="shared" si="103"/>
        <v>107</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107</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4">
        <f t="shared" si="90"/>
        <v>0</v>
      </c>
      <c r="B310" s="64">
        <f t="shared" si="91"/>
        <v>0</v>
      </c>
      <c r="C310" s="57">
        <f t="shared" si="102"/>
        <v>106</v>
      </c>
      <c r="F310" s="59">
        <f>IF(C310&lt;C$6,0,VLOOKUP(C310,index!$A:$M,5,0))</f>
        <v>134</v>
      </c>
      <c r="G310" s="57" t="str">
        <f t="shared" si="92"/>
        <v/>
      </c>
      <c r="H310" s="58" t="str">
        <f>IF(G310="I",$K310,IF(G310="II",$K310-SUM(H$8:H309),IF(G310="III",$K310-SUM(H$8:H309),IF(G310="IV",$K310-SUM(H$8:H309),IF(G310="V",1-SUM(H$8:H309)," ")))))</f>
        <v xml:space="preserve"> </v>
      </c>
      <c r="I310" s="66" t="str">
        <f t="shared" si="93"/>
        <v/>
      </c>
      <c r="L310" s="62" t="str">
        <f t="shared" si="89"/>
        <v xml:space="preserve"> </v>
      </c>
      <c r="P310" s="58" t="str">
        <f>IF(O310="Plus",$K310,IF(O310="Basis",$K310-SUM(P$8:P309),IF(O310="Breedte",$K310-SUM(P$8:P309),IF(O309="Breedte",1-SUM(P$8:P309)," "))))</f>
        <v xml:space="preserve"> </v>
      </c>
      <c r="Q310" s="56" t="str">
        <f t="shared" si="105"/>
        <v/>
      </c>
      <c r="R310" s="196">
        <f t="shared" si="94"/>
        <v>134</v>
      </c>
      <c r="S310" s="1">
        <f t="shared" si="103"/>
        <v>106</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106</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4">
        <f t="shared" si="90"/>
        <v>0</v>
      </c>
      <c r="B311" s="64">
        <f t="shared" si="91"/>
        <v>0</v>
      </c>
      <c r="C311" s="57">
        <f t="shared" si="102"/>
        <v>105</v>
      </c>
      <c r="F311" s="59">
        <f>IF(C311&lt;C$6,0,VLOOKUP(C311,index!$A:$M,5,0))</f>
        <v>134</v>
      </c>
      <c r="G311" s="57" t="str">
        <f t="shared" si="92"/>
        <v/>
      </c>
      <c r="H311" s="58" t="str">
        <f>IF(G311="I",$K311,IF(G311="II",$K311-SUM(H$8:H310),IF(G311="III",$K311-SUM(H$8:H310),IF(G311="IV",$K311-SUM(H$8:H310),IF(G311="V",1-SUM(H$8:H310)," ")))))</f>
        <v xml:space="preserve"> </v>
      </c>
      <c r="I311" s="66" t="str">
        <f t="shared" si="93"/>
        <v/>
      </c>
      <c r="L311" s="62" t="str">
        <f t="shared" si="89"/>
        <v xml:space="preserve"> </v>
      </c>
      <c r="P311" s="58" t="str">
        <f>IF(O311="Plus",$K311,IF(O311="Basis",$K311-SUM(P$8:P310),IF(O311="Breedte",$K311-SUM(P$8:P310),IF(O310="Breedte",1-SUM(P$8:P310)," "))))</f>
        <v xml:space="preserve"> </v>
      </c>
      <c r="Q311" s="56" t="str">
        <f t="shared" si="105"/>
        <v/>
      </c>
      <c r="R311" s="196">
        <f t="shared" si="94"/>
        <v>134</v>
      </c>
      <c r="S311" s="1">
        <f t="shared" si="103"/>
        <v>105</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105</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4">
        <f t="shared" si="90"/>
        <v>0</v>
      </c>
      <c r="B312" s="64">
        <f t="shared" si="91"/>
        <v>0</v>
      </c>
      <c r="C312" s="57">
        <f t="shared" si="102"/>
        <v>104</v>
      </c>
      <c r="F312" s="59">
        <f>IF(C312&lt;C$6,0,VLOOKUP(C312,index!$A:$M,5,0))</f>
        <v>134</v>
      </c>
      <c r="G312" s="57" t="str">
        <f t="shared" si="92"/>
        <v/>
      </c>
      <c r="H312" s="58" t="str">
        <f>IF(G312="I",$K312,IF(G312="II",$K312-SUM(H$8:H311),IF(G312="III",$K312-SUM(H$8:H311),IF(G312="IV",$K312-SUM(H$8:H311),IF(G312="V",1-SUM(H$8:H311)," ")))))</f>
        <v xml:space="preserve"> </v>
      </c>
      <c r="I312" s="66" t="str">
        <f t="shared" si="93"/>
        <v/>
      </c>
      <c r="L312" s="62" t="str">
        <f t="shared" si="89"/>
        <v xml:space="preserve"> </v>
      </c>
      <c r="P312" s="58" t="str">
        <f>IF(O312="Plus",$K312,IF(O312="Basis",$K312-SUM(P$8:P311),IF(O312="Breedte",$K312-SUM(P$8:P311),IF(O311="Breedte",1-SUM(P$8:P311)," "))))</f>
        <v xml:space="preserve"> </v>
      </c>
      <c r="Q312" s="56" t="str">
        <f t="shared" si="105"/>
        <v/>
      </c>
      <c r="R312" s="196">
        <f t="shared" si="94"/>
        <v>134</v>
      </c>
      <c r="S312" s="1">
        <f t="shared" si="103"/>
        <v>104</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104</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4">
        <f t="shared" si="90"/>
        <v>0</v>
      </c>
      <c r="B313" s="64">
        <f t="shared" si="91"/>
        <v>0</v>
      </c>
      <c r="C313" s="57">
        <f t="shared" si="102"/>
        <v>103</v>
      </c>
      <c r="F313" s="59">
        <f>IF(C313&lt;C$6,0,VLOOKUP(C313,index!$A:$M,5,0))</f>
        <v>133</v>
      </c>
      <c r="G313" s="57" t="str">
        <f t="shared" si="92"/>
        <v/>
      </c>
      <c r="H313" s="58" t="str">
        <f>IF(G313="I",$K313,IF(G313="II",$K313-SUM(H$8:H312),IF(G313="III",$K313-SUM(H$8:H312),IF(G313="IV",$K313-SUM(H$8:H312),IF(G313="V",1-SUM(H$8:H312)," ")))))</f>
        <v xml:space="preserve"> </v>
      </c>
      <c r="I313" s="66" t="str">
        <f t="shared" si="93"/>
        <v/>
      </c>
      <c r="L313" s="62" t="str">
        <f t="shared" si="89"/>
        <v xml:space="preserve"> </v>
      </c>
      <c r="P313" s="58" t="str">
        <f>IF(O313="Plus",$K313,IF(O313="Basis",$K313-SUM(P$8:P312),IF(O313="Breedte",$K313-SUM(P$8:P312),IF(O312="Breedte",1-SUM(P$8:P312)," "))))</f>
        <v xml:space="preserve"> </v>
      </c>
      <c r="Q313" s="56" t="str">
        <f t="shared" si="105"/>
        <v/>
      </c>
      <c r="R313" s="196">
        <f t="shared" si="94"/>
        <v>133</v>
      </c>
      <c r="S313" s="1">
        <f t="shared" si="103"/>
        <v>103</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103</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4">
        <f t="shared" si="90"/>
        <v>0</v>
      </c>
      <c r="B314" s="64">
        <f t="shared" si="91"/>
        <v>0</v>
      </c>
      <c r="C314" s="57">
        <f t="shared" si="102"/>
        <v>102</v>
      </c>
      <c r="F314" s="59">
        <f>IF(C314&lt;C$6,0,VLOOKUP(C314,index!$A:$M,5,0))</f>
        <v>133</v>
      </c>
      <c r="G314" s="57" t="str">
        <f t="shared" si="92"/>
        <v/>
      </c>
      <c r="H314" s="58" t="str">
        <f>IF(G314="I",$K314,IF(G314="II",$K314-SUM(H$8:H313),IF(G314="III",$K314-SUM(H$8:H313),IF(G314="IV",$K314-SUM(H$8:H313),IF(G314="V",1-SUM(H$8:H313)," ")))))</f>
        <v xml:space="preserve"> </v>
      </c>
      <c r="I314" s="66" t="str">
        <f t="shared" si="93"/>
        <v/>
      </c>
      <c r="L314" s="62" t="str">
        <f t="shared" si="89"/>
        <v xml:space="preserve"> </v>
      </c>
      <c r="P314" s="58" t="str">
        <f>IF(O314="Plus",$K314,IF(O314="Basis",$K314-SUM(P$8:P313),IF(O314="Breedte",$K314-SUM(P$8:P313),IF(O313="Breedte",1-SUM(P$8:P313)," "))))</f>
        <v xml:space="preserve"> </v>
      </c>
      <c r="Q314" s="56" t="str">
        <f t="shared" si="105"/>
        <v/>
      </c>
      <c r="R314" s="196">
        <f t="shared" si="94"/>
        <v>133</v>
      </c>
      <c r="S314" s="1">
        <f t="shared" si="103"/>
        <v>102</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102</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4">
        <f t="shared" si="90"/>
        <v>0</v>
      </c>
      <c r="B315" s="64">
        <f t="shared" si="91"/>
        <v>0</v>
      </c>
      <c r="C315" s="57">
        <f t="shared" si="102"/>
        <v>101</v>
      </c>
      <c r="F315" s="59">
        <f>IF(C315&lt;C$6,0,VLOOKUP(C315,index!$A:$M,5,0))</f>
        <v>132</v>
      </c>
      <c r="G315" s="57" t="str">
        <f t="shared" si="92"/>
        <v/>
      </c>
      <c r="H315" s="58" t="str">
        <f>IF(G315="I",$K315,IF(G315="II",$K315-SUM(H$8:H314),IF(G315="III",$K315-SUM(H$8:H314),IF(G315="IV",$K315-SUM(H$8:H314),IF(G315="V",1-SUM(H$8:H314)," ")))))</f>
        <v xml:space="preserve"> </v>
      </c>
      <c r="I315" s="66" t="str">
        <f t="shared" si="93"/>
        <v/>
      </c>
      <c r="L315" s="62" t="str">
        <f t="shared" si="89"/>
        <v xml:space="preserve"> </v>
      </c>
      <c r="P315" s="58" t="str">
        <f>IF(O315="Plus",$K315,IF(O315="Basis",$K315-SUM(P$8:P314),IF(O315="Breedte",$K315-SUM(P$8:P314),IF(O314="Breedte",1-SUM(P$8:P314)," "))))</f>
        <v xml:space="preserve"> </v>
      </c>
      <c r="Q315" s="56" t="str">
        <f t="shared" si="105"/>
        <v/>
      </c>
      <c r="R315" s="196">
        <f t="shared" si="94"/>
        <v>132</v>
      </c>
      <c r="S315" s="1">
        <f t="shared" si="103"/>
        <v>101</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101</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4">
        <f t="shared" si="90"/>
        <v>0</v>
      </c>
      <c r="B316" s="64">
        <f t="shared" si="91"/>
        <v>0</v>
      </c>
      <c r="C316" s="57">
        <f t="shared" si="102"/>
        <v>100</v>
      </c>
      <c r="F316" s="59">
        <f>IF(C316&lt;C$6,0,VLOOKUP(C316,index!$A:$M,5,0))</f>
        <v>132</v>
      </c>
      <c r="G316" s="57" t="str">
        <f t="shared" si="92"/>
        <v/>
      </c>
      <c r="H316" s="58" t="str">
        <f>IF(G316="I",$K316,IF(G316="II",$K316-SUM(H$8:H315),IF(G316="III",$K316-SUM(H$8:H315),IF(G316="IV",$K316-SUM(H$8:H315),IF(G316="V",1-SUM(H$8:H315)," ")))))</f>
        <v xml:space="preserve"> </v>
      </c>
      <c r="I316" s="66" t="str">
        <f t="shared" si="93"/>
        <v/>
      </c>
      <c r="L316" s="62" t="str">
        <f t="shared" si="89"/>
        <v xml:space="preserve"> </v>
      </c>
      <c r="P316" s="58" t="str">
        <f>IF(O316="Plus",$K316,IF(O316="Basis",$K316-SUM(P$8:P315),IF(O316="Breedte",$K316-SUM(P$8:P315),IF(O315="Breedte",1-SUM(P$8:P315)," "))))</f>
        <v xml:space="preserve"> </v>
      </c>
      <c r="Q316" s="56" t="str">
        <f t="shared" si="105"/>
        <v/>
      </c>
      <c r="R316" s="196">
        <f t="shared" si="94"/>
        <v>132</v>
      </c>
      <c r="S316" s="1">
        <f t="shared" si="103"/>
        <v>100</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100</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4">
        <f t="shared" si="90"/>
        <v>0</v>
      </c>
      <c r="B317" s="64">
        <f t="shared" si="91"/>
        <v>0</v>
      </c>
      <c r="C317" s="57">
        <f t="shared" si="102"/>
        <v>99</v>
      </c>
      <c r="F317" s="59">
        <f>IF(C317&lt;C$6,0,VLOOKUP(C317,index!$A:$M,5,0))</f>
        <v>132</v>
      </c>
      <c r="G317" s="57" t="str">
        <f t="shared" si="92"/>
        <v/>
      </c>
      <c r="H317" s="58" t="str">
        <f>IF(G317="I",$K317,IF(G317="II",$K317-SUM(H$8:H316),IF(G317="III",$K317-SUM(H$8:H316),IF(G317="IV",$K317-SUM(H$8:H316),IF(G317="V",1-SUM(H$8:H316)," ")))))</f>
        <v xml:space="preserve"> </v>
      </c>
      <c r="I317" s="66" t="str">
        <f t="shared" si="93"/>
        <v/>
      </c>
      <c r="L317" s="62" t="str">
        <f t="shared" si="89"/>
        <v xml:space="preserve"> </v>
      </c>
      <c r="P317" s="58" t="str">
        <f>IF(O317="Plus",$K317,IF(O317="Basis",$K317-SUM(P$8:P316),IF(O317="Breedte",$K317-SUM(P$8:P316),IF(O316="Breedte",1-SUM(P$8:P316)," "))))</f>
        <v xml:space="preserve"> </v>
      </c>
      <c r="Q317" s="56" t="str">
        <f t="shared" si="105"/>
        <v/>
      </c>
      <c r="R317" s="196">
        <f t="shared" si="94"/>
        <v>132</v>
      </c>
      <c r="S317" s="1">
        <f t="shared" si="103"/>
        <v>99</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99</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4">
        <f t="shared" si="90"/>
        <v>0</v>
      </c>
      <c r="B318" s="64">
        <f t="shared" si="91"/>
        <v>0</v>
      </c>
      <c r="C318" s="57">
        <f t="shared" si="102"/>
        <v>98</v>
      </c>
      <c r="F318" s="59">
        <f>IF(C318&lt;C$6,0,VLOOKUP(C318,index!$A:$M,5,0))</f>
        <v>131</v>
      </c>
      <c r="G318" s="57" t="str">
        <f t="shared" si="92"/>
        <v/>
      </c>
      <c r="H318" s="58" t="str">
        <f>IF(G318="I",$K318,IF(G318="II",$K318-SUM(H$8:H317),IF(G318="III",$K318-SUM(H$8:H317),IF(G318="IV",$K318-SUM(H$8:H317),IF(G318="V",1-SUM(H$8:H317)," ")))))</f>
        <v xml:space="preserve"> </v>
      </c>
      <c r="I318" s="66" t="str">
        <f t="shared" si="93"/>
        <v/>
      </c>
      <c r="L318" s="62" t="str">
        <f t="shared" si="89"/>
        <v xml:space="preserve"> </v>
      </c>
      <c r="P318" s="58" t="str">
        <f>IF(O318="Plus",$K318,IF(O318="Basis",$K318-SUM(P$8:P317),IF(O318="Breedte",$K318-SUM(P$8:P317),IF(O317="Breedte",1-SUM(P$8:P317)," "))))</f>
        <v xml:space="preserve"> </v>
      </c>
      <c r="Q318" s="56" t="str">
        <f t="shared" si="105"/>
        <v/>
      </c>
      <c r="R318" s="196">
        <f t="shared" si="94"/>
        <v>131</v>
      </c>
      <c r="S318" s="1">
        <f t="shared" si="103"/>
        <v>98</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98</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4">
        <f t="shared" si="90"/>
        <v>0</v>
      </c>
      <c r="B319" s="64">
        <f t="shared" si="91"/>
        <v>0</v>
      </c>
      <c r="C319" s="57">
        <f t="shared" si="102"/>
        <v>97</v>
      </c>
      <c r="F319" s="59">
        <f>IF(C319&lt;C$6,0,VLOOKUP(C319,index!$A:$M,5,0))</f>
        <v>131</v>
      </c>
      <c r="G319" s="57" t="str">
        <f t="shared" si="92"/>
        <v/>
      </c>
      <c r="H319" s="58" t="str">
        <f>IF(G319="I",$K319,IF(G319="II",$K319-SUM(H$8:H318),IF(G319="III",$K319-SUM(H$8:H318),IF(G319="IV",$K319-SUM(H$8:H318),IF(G319="V",1-SUM(H$8:H318)," ")))))</f>
        <v xml:space="preserve"> </v>
      </c>
      <c r="I319" s="66" t="str">
        <f t="shared" si="93"/>
        <v/>
      </c>
      <c r="L319" s="62" t="str">
        <f t="shared" si="89"/>
        <v xml:space="preserve"> </v>
      </c>
      <c r="P319" s="58" t="str">
        <f>IF(O319="Plus",$K319,IF(O319="Basis",$K319-SUM(P$8:P318),IF(O319="Breedte",$K319-SUM(P$8:P318),IF(O318="Breedte",1-SUM(P$8:P318)," "))))</f>
        <v xml:space="preserve"> </v>
      </c>
      <c r="Q319" s="56" t="str">
        <f t="shared" si="105"/>
        <v/>
      </c>
      <c r="R319" s="196">
        <f t="shared" si="94"/>
        <v>131</v>
      </c>
      <c r="S319" s="1">
        <f t="shared" si="103"/>
        <v>97</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97</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4">
        <f t="shared" si="90"/>
        <v>0</v>
      </c>
      <c r="B320" s="64">
        <f t="shared" si="91"/>
        <v>0</v>
      </c>
      <c r="C320" s="57">
        <f t="shared" si="102"/>
        <v>96</v>
      </c>
      <c r="F320" s="59">
        <f>IF(C320&lt;C$6,0,VLOOKUP(C320,index!$A:$M,5,0))</f>
        <v>130</v>
      </c>
      <c r="G320" s="57" t="str">
        <f t="shared" si="92"/>
        <v/>
      </c>
      <c r="H320" s="58" t="str">
        <f>IF(G320="I",$K320,IF(G320="II",$K320-SUM(H$8:H319),IF(G320="III",$K320-SUM(H$8:H319),IF(G320="IV",$K320-SUM(H$8:H319),IF(G320="V",1-SUM(H$8:H319)," ")))))</f>
        <v xml:space="preserve"> </v>
      </c>
      <c r="I320" s="66" t="str">
        <f t="shared" si="93"/>
        <v/>
      </c>
      <c r="L320" s="62" t="str">
        <f t="shared" si="89"/>
        <v xml:space="preserve"> </v>
      </c>
      <c r="P320" s="58" t="str">
        <f>IF(O320="Plus",$K320,IF(O320="Basis",$K320-SUM(P$8:P319),IF(O320="Breedte",$K320-SUM(P$8:P319),IF(O319="Breedte",1-SUM(P$8:P319)," "))))</f>
        <v xml:space="preserve"> </v>
      </c>
      <c r="Q320" s="56" t="str">
        <f t="shared" si="105"/>
        <v/>
      </c>
      <c r="R320" s="196">
        <f t="shared" si="94"/>
        <v>130</v>
      </c>
      <c r="S320" s="1">
        <f t="shared" si="103"/>
        <v>96</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96</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4">
        <f t="shared" si="90"/>
        <v>0</v>
      </c>
      <c r="B321" s="64">
        <f t="shared" si="91"/>
        <v>0</v>
      </c>
      <c r="C321" s="57">
        <f t="shared" si="102"/>
        <v>95</v>
      </c>
      <c r="F321" s="59">
        <f>IF(C321&lt;C$6,0,VLOOKUP(C321,index!$A:$M,5,0))</f>
        <v>130</v>
      </c>
      <c r="G321" s="57" t="str">
        <f t="shared" si="92"/>
        <v/>
      </c>
      <c r="H321" s="58" t="str">
        <f>IF(G321="I",$K321,IF(G321="II",$K321-SUM(H$8:H320),IF(G321="III",$K321-SUM(H$8:H320),IF(G321="IV",$K321-SUM(H$8:H320),IF(G321="V",1-SUM(H$8:H320)," ")))))</f>
        <v xml:space="preserve"> </v>
      </c>
      <c r="I321" s="66" t="str">
        <f t="shared" si="93"/>
        <v/>
      </c>
      <c r="L321" s="62" t="str">
        <f t="shared" si="89"/>
        <v xml:space="preserve"> </v>
      </c>
      <c r="P321" s="58" t="str">
        <f>IF(O321="Plus",$K321,IF(O321="Basis",$K321-SUM(P$8:P320),IF(O321="Breedte",$K321-SUM(P$8:P320),IF(O320="Breedte",1-SUM(P$8:P320)," "))))</f>
        <v xml:space="preserve"> </v>
      </c>
      <c r="Q321" s="56" t="str">
        <f t="shared" si="105"/>
        <v/>
      </c>
      <c r="R321" s="196">
        <f t="shared" si="94"/>
        <v>130</v>
      </c>
      <c r="S321" s="1">
        <f t="shared" si="103"/>
        <v>95</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95</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4">
        <f t="shared" si="90"/>
        <v>0</v>
      </c>
      <c r="B322" s="64">
        <f t="shared" si="91"/>
        <v>0</v>
      </c>
      <c r="C322" s="57">
        <f t="shared" si="102"/>
        <v>94</v>
      </c>
      <c r="F322" s="59">
        <f>IF(C322&lt;C$6,0,VLOOKUP(C322,index!$A:$M,5,0))</f>
        <v>129</v>
      </c>
      <c r="G322" s="57" t="str">
        <f t="shared" si="92"/>
        <v/>
      </c>
      <c r="H322" s="58" t="str">
        <f>IF(G322="I",$K322,IF(G322="II",$K322-SUM(H$8:H321),IF(G322="III",$K322-SUM(H$8:H321),IF(G322="IV",$K322-SUM(H$8:H321),IF(G322="V",1-SUM(H$8:H321)," ")))))</f>
        <v xml:space="preserve"> </v>
      </c>
      <c r="I322" s="66" t="str">
        <f t="shared" si="93"/>
        <v/>
      </c>
      <c r="L322" s="62" t="str">
        <f t="shared" si="89"/>
        <v xml:space="preserve"> </v>
      </c>
      <c r="P322" s="58" t="str">
        <f>IF(O322="Plus",$K322,IF(O322="Basis",$K322-SUM(P$8:P321),IF(O322="Breedte",$K322-SUM(P$8:P321),IF(O321="Breedte",1-SUM(P$8:P321)," "))))</f>
        <v xml:space="preserve"> </v>
      </c>
      <c r="Q322" s="56" t="str">
        <f t="shared" si="105"/>
        <v/>
      </c>
      <c r="R322" s="196">
        <f t="shared" si="94"/>
        <v>129</v>
      </c>
      <c r="S322" s="1">
        <f t="shared" si="103"/>
        <v>94</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94</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4">
        <f t="shared" si="90"/>
        <v>0</v>
      </c>
      <c r="B323" s="64">
        <f t="shared" si="91"/>
        <v>0</v>
      </c>
      <c r="C323" s="57">
        <f t="shared" si="102"/>
        <v>93</v>
      </c>
      <c r="F323" s="59">
        <f>IF(C323&lt;C$6,0,VLOOKUP(C323,index!$A:$M,5,0))</f>
        <v>129</v>
      </c>
      <c r="G323" s="57" t="str">
        <f t="shared" si="92"/>
        <v/>
      </c>
      <c r="H323" s="58" t="str">
        <f>IF(G323="I",$K323,IF(G323="II",$K323-SUM(H$8:H322),IF(G323="III",$K323-SUM(H$8:H322),IF(G323="IV",$K323-SUM(H$8:H322),IF(G323="V",1-SUM(H$8:H322)," ")))))</f>
        <v xml:space="preserve"> </v>
      </c>
      <c r="I323" s="66" t="str">
        <f t="shared" si="93"/>
        <v/>
      </c>
      <c r="L323" s="62" t="str">
        <f t="shared" si="89"/>
        <v xml:space="preserve"> </v>
      </c>
      <c r="P323" s="58" t="str">
        <f>IF(O323="Plus",$K323,IF(O323="Basis",$K323-SUM(P$8:P322),IF(O323="Breedte",$K323-SUM(P$8:P322),IF(O322="Breedte",1-SUM(P$8:P322)," "))))</f>
        <v xml:space="preserve"> </v>
      </c>
      <c r="Q323" s="56" t="str">
        <f t="shared" si="105"/>
        <v/>
      </c>
      <c r="R323" s="196">
        <f t="shared" si="94"/>
        <v>129</v>
      </c>
      <c r="S323" s="1">
        <f t="shared" si="103"/>
        <v>93</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93</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4">
        <f t="shared" si="90"/>
        <v>0</v>
      </c>
      <c r="B324" s="64">
        <f t="shared" si="91"/>
        <v>0</v>
      </c>
      <c r="C324" s="57">
        <f t="shared" si="102"/>
        <v>92</v>
      </c>
      <c r="F324" s="59">
        <f>IF(C324&lt;C$6,0,VLOOKUP(C324,index!$A:$M,5,0))</f>
        <v>129</v>
      </c>
      <c r="G324" s="57" t="str">
        <f t="shared" si="92"/>
        <v/>
      </c>
      <c r="H324" s="58" t="str">
        <f>IF(G324="I",$K324,IF(G324="II",$K324-SUM(H$8:H323),IF(G324="III",$K324-SUM(H$8:H323),IF(G324="IV",$K324-SUM(H$8:H323),IF(G324="V",1-SUM(H$8:H323)," ")))))</f>
        <v xml:space="preserve"> </v>
      </c>
      <c r="I324" s="66" t="str">
        <f t="shared" si="93"/>
        <v/>
      </c>
      <c r="L324" s="62" t="str">
        <f t="shared" si="89"/>
        <v xml:space="preserve"> </v>
      </c>
      <c r="P324" s="58" t="str">
        <f>IF(O324="Plus",$K324,IF(O324="Basis",$K324-SUM(P$8:P323),IF(O324="Breedte",$K324-SUM(P$8:P323),IF(O323="Breedte",1-SUM(P$8:P323)," "))))</f>
        <v xml:space="preserve"> </v>
      </c>
      <c r="Q324" s="56" t="str">
        <f t="shared" si="105"/>
        <v/>
      </c>
      <c r="R324" s="196">
        <f t="shared" si="94"/>
        <v>129</v>
      </c>
      <c r="S324" s="1">
        <f t="shared" si="103"/>
        <v>92</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92</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4">
        <f t="shared" si="90"/>
        <v>0</v>
      </c>
      <c r="B325" s="64">
        <f t="shared" si="91"/>
        <v>0</v>
      </c>
      <c r="C325" s="57">
        <f t="shared" si="102"/>
        <v>91</v>
      </c>
      <c r="F325" s="59">
        <f>IF(C325&lt;C$6,0,VLOOKUP(C325,index!$A:$M,5,0))</f>
        <v>128</v>
      </c>
      <c r="G325" s="57" t="str">
        <f t="shared" si="92"/>
        <v/>
      </c>
      <c r="H325" s="58" t="str">
        <f>IF(G325="I",$K325,IF(G325="II",$K325-SUM(H$8:H324),IF(G325="III",$K325-SUM(H$8:H324),IF(G325="IV",$K325-SUM(H$8:H324),IF(G325="V",1-SUM(H$8:H324)," ")))))</f>
        <v xml:space="preserve"> </v>
      </c>
      <c r="I325" s="66" t="str">
        <f t="shared" si="93"/>
        <v/>
      </c>
      <c r="L325" s="62" t="str">
        <f t="shared" si="89"/>
        <v xml:space="preserve"> </v>
      </c>
      <c r="P325" s="58" t="str">
        <f>IF(O325="Plus",$K325,IF(O325="Basis",$K325-SUM(P$8:P324),IF(O325="Breedte",$K325-SUM(P$8:P324),IF(O324="Breedte",1-SUM(P$8:P324)," "))))</f>
        <v xml:space="preserve"> </v>
      </c>
      <c r="Q325" s="56" t="str">
        <f t="shared" si="105"/>
        <v/>
      </c>
      <c r="R325" s="196">
        <f t="shared" si="94"/>
        <v>128</v>
      </c>
      <c r="S325" s="1">
        <f t="shared" si="103"/>
        <v>91</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91</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4">
        <f t="shared" si="90"/>
        <v>0</v>
      </c>
      <c r="B326" s="64">
        <f t="shared" si="91"/>
        <v>0</v>
      </c>
      <c r="C326" s="57">
        <f t="shared" si="102"/>
        <v>90</v>
      </c>
      <c r="F326" s="59">
        <f>IF(C326&lt;C$6,0,VLOOKUP(C326,index!$A:$M,5,0))</f>
        <v>128</v>
      </c>
      <c r="G326" s="57" t="str">
        <f t="shared" si="92"/>
        <v/>
      </c>
      <c r="H326" s="58" t="str">
        <f>IF(G326="I",$K326,IF(G326="II",$K326-SUM(H$8:H325),IF(G326="III",$K326-SUM(H$8:H325),IF(G326="IV",$K326-SUM(H$8:H325),IF(G326="V",1-SUM(H$8:H325)," ")))))</f>
        <v xml:space="preserve"> </v>
      </c>
      <c r="I326" s="66" t="str">
        <f t="shared" si="93"/>
        <v/>
      </c>
      <c r="L326" s="62" t="str">
        <f t="shared" si="89"/>
        <v xml:space="preserve"> </v>
      </c>
      <c r="P326" s="58" t="str">
        <f>IF(O326="Plus",$K326,IF(O326="Basis",$K326-SUM(P$8:P325),IF(O326="Breedte",$K326-SUM(P$8:P325),IF(O325="Breedte",1-SUM(P$8:P325)," "))))</f>
        <v xml:space="preserve"> </v>
      </c>
      <c r="Q326" s="56" t="str">
        <f t="shared" si="105"/>
        <v/>
      </c>
      <c r="R326" s="196">
        <f t="shared" si="94"/>
        <v>128</v>
      </c>
      <c r="S326" s="1">
        <f t="shared" si="103"/>
        <v>90</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90</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4">
        <f t="shared" si="90"/>
        <v>0</v>
      </c>
      <c r="B327" s="64">
        <f t="shared" si="91"/>
        <v>0</v>
      </c>
      <c r="C327" s="57">
        <f t="shared" si="102"/>
        <v>89</v>
      </c>
      <c r="F327" s="59">
        <f>IF(C327&lt;C$6,0,VLOOKUP(C327,index!$A:$M,5,0))</f>
        <v>127</v>
      </c>
      <c r="G327" s="57" t="str">
        <f t="shared" si="92"/>
        <v/>
      </c>
      <c r="H327" s="58" t="str">
        <f>IF(G327="I",$K327,IF(G327="II",$K327-SUM(H$8:H326),IF(G327="III",$K327-SUM(H$8:H326),IF(G327="IV",$K327-SUM(H$8:H326),IF(G327="V",1-SUM(H$8:H326)," ")))))</f>
        <v xml:space="preserve"> </v>
      </c>
      <c r="I327" s="66" t="str">
        <f t="shared" si="93"/>
        <v/>
      </c>
      <c r="L327" s="62" t="str">
        <f t="shared" si="89"/>
        <v xml:space="preserve"> </v>
      </c>
      <c r="P327" s="58" t="str">
        <f>IF(O327="Plus",$K327,IF(O327="Basis",$K327-SUM(P$8:P326),IF(O327="Breedte",$K327-SUM(P$8:P326),IF(O326="Breedte",1-SUM(P$8:P326)," "))))</f>
        <v xml:space="preserve"> </v>
      </c>
      <c r="Q327" s="56" t="str">
        <f t="shared" si="105"/>
        <v/>
      </c>
      <c r="R327" s="196">
        <f t="shared" si="94"/>
        <v>127</v>
      </c>
      <c r="S327" s="1">
        <f t="shared" si="103"/>
        <v>89</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89</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4">
        <f t="shared" si="90"/>
        <v>0</v>
      </c>
      <c r="B328" s="64">
        <f t="shared" si="91"/>
        <v>0</v>
      </c>
      <c r="C328" s="57">
        <f t="shared" si="102"/>
        <v>88</v>
      </c>
      <c r="F328" s="59">
        <f>IF(C328&lt;C$6,0,VLOOKUP(C328,index!$A:$M,5,0))</f>
        <v>127</v>
      </c>
      <c r="G328" s="57" t="str">
        <f t="shared" si="92"/>
        <v/>
      </c>
      <c r="H328" s="58" t="str">
        <f>IF(G328="I",$K328,IF(G328="II",$K328-SUM(H$8:H327),IF(G328="III",$K328-SUM(H$8:H327),IF(G328="IV",$K328-SUM(H$8:H327),IF(G328="V",1-SUM(H$8:H327)," ")))))</f>
        <v xml:space="preserve"> </v>
      </c>
      <c r="I328" s="66" t="str">
        <f t="shared" si="93"/>
        <v/>
      </c>
      <c r="L328" s="62" t="str">
        <f t="shared" ref="L328:L391" si="106">IF(U328=2,"Plus",IF(W328=2,"Basis",IF(X328=2,"Breedte"," ")))</f>
        <v xml:space="preserve"> </v>
      </c>
      <c r="P328" s="58" t="str">
        <f>IF(O328="Plus",$K328,IF(O328="Basis",$K328-SUM(P$8:P327),IF(O328="Breedte",$K328-SUM(P$8:P327),IF(O327="Breedte",1-SUM(P$8:P327)," "))))</f>
        <v xml:space="preserve"> </v>
      </c>
      <c r="Q328" s="56" t="str">
        <f t="shared" si="105"/>
        <v/>
      </c>
      <c r="R328" s="196">
        <f t="shared" si="94"/>
        <v>127</v>
      </c>
      <c r="S328" s="1">
        <f t="shared" si="103"/>
        <v>88</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88</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4">
        <f t="shared" ref="A329:A392" si="107">IF(I329="A",25,IF(I329="B",25,IF(I329="C",25,IF(I329="D",15,IF(I329="E",10,0)))))</f>
        <v>0</v>
      </c>
      <c r="B329" s="64">
        <f t="shared" ref="B329:B384" si="108">IF(G329="I",20,IF(G329="II",20,IF(G329="III",20,IF(G329="IV",20,IF(G329="V",20,0)))))</f>
        <v>0</v>
      </c>
      <c r="C329" s="57">
        <f t="shared" si="102"/>
        <v>87</v>
      </c>
      <c r="F329" s="59">
        <f>IF(C329&lt;C$6,0,VLOOKUP(C329,index!$A:$M,5,0))</f>
        <v>127</v>
      </c>
      <c r="G329" s="57" t="str">
        <f t="shared" ref="G329:G392" si="109">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92" si="110">IF(AND(F329&gt;209,F330&lt;210),"A",IF(AND(F329&gt;199,F330&lt;200),"B",IF(AND(F329&gt;189,F330&lt;190),"C",IF(AND(F329&gt;180,F330&lt;181),"D",IF(AND(F329&gt;109,F330&lt;110),"E","")))))</f>
        <v/>
      </c>
      <c r="L329" s="62" t="str">
        <f t="shared" si="106"/>
        <v xml:space="preserve"> </v>
      </c>
      <c r="P329" s="58" t="str">
        <f>IF(O329="Plus",$K329,IF(O329="Basis",$K329-SUM(P$8:P328),IF(O329="Breedte",$K329-SUM(P$8:P328),IF(O328="Breedte",1-SUM(P$8:P328)," "))))</f>
        <v xml:space="preserve"> </v>
      </c>
      <c r="Q329" s="56" t="str">
        <f t="shared" si="105"/>
        <v/>
      </c>
      <c r="R329" s="196">
        <f t="shared" ref="R329:R392" si="111">F329</f>
        <v>127</v>
      </c>
      <c r="S329" s="1">
        <f t="shared" si="103"/>
        <v>87</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87</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4">
        <f t="shared" si="107"/>
        <v>0</v>
      </c>
      <c r="B330" s="64">
        <f t="shared" si="108"/>
        <v>0</v>
      </c>
      <c r="C330" s="57">
        <f t="shared" ref="C330:C393" si="119">IF(C329-1&lt;C$6,C$6-1,C329-1)</f>
        <v>86</v>
      </c>
      <c r="F330" s="59">
        <f>IF(C330&lt;C$6,0,VLOOKUP(C330,index!$A:$M,5,0))</f>
        <v>126</v>
      </c>
      <c r="G330" s="57" t="str">
        <f t="shared" si="109"/>
        <v/>
      </c>
      <c r="H330" s="58" t="str">
        <f>IF(G330="I",$K330,IF(G330="II",$K330-SUM(H$8:H329),IF(G330="III",$K330-SUM(H$8:H329),IF(G330="IV",$K330-SUM(H$8:H329),IF(G330="V",1-SUM(H$8:H329)," ")))))</f>
        <v xml:space="preserve"> </v>
      </c>
      <c r="I330" s="66" t="str">
        <f t="shared" si="110"/>
        <v/>
      </c>
      <c r="L330" s="62" t="str">
        <f t="shared" si="106"/>
        <v xml:space="preserve"> </v>
      </c>
      <c r="P330" s="58" t="str">
        <f>IF(O330="Plus",$K330,IF(O330="Basis",$K330-SUM(P$8:P329),IF(O330="Breedte",$K330-SUM(P$8:P329),IF(O329="Breedte",1-SUM(P$8:P329)," "))))</f>
        <v xml:space="preserve"> </v>
      </c>
      <c r="Q330" s="56" t="str">
        <f t="shared" si="105"/>
        <v/>
      </c>
      <c r="R330" s="196">
        <f t="shared" si="111"/>
        <v>126</v>
      </c>
      <c r="S330" s="1">
        <f t="shared" ref="S330:S393" si="120">C330</f>
        <v>86</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86</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4">
        <f t="shared" si="107"/>
        <v>0</v>
      </c>
      <c r="B331" s="64">
        <f t="shared" si="108"/>
        <v>0</v>
      </c>
      <c r="C331" s="57">
        <f t="shared" si="119"/>
        <v>85</v>
      </c>
      <c r="F331" s="59">
        <f>IF(C331&lt;C$6,0,VLOOKUP(C331,index!$A:$M,5,0))</f>
        <v>126</v>
      </c>
      <c r="G331" s="57" t="str">
        <f t="shared" si="109"/>
        <v/>
      </c>
      <c r="H331" s="58" t="str">
        <f>IF(G331="I",$K331,IF(G331="II",$K331-SUM(H$8:H330),IF(G331="III",$K331-SUM(H$8:H330),IF(G331="IV",$K331-SUM(H$8:H330),IF(G331="V",1-SUM(H$8:H330)," ")))))</f>
        <v xml:space="preserve"> </v>
      </c>
      <c r="I331" s="66" t="str">
        <f t="shared" si="110"/>
        <v/>
      </c>
      <c r="L331" s="62" t="str">
        <f t="shared" si="106"/>
        <v xml:space="preserve"> </v>
      </c>
      <c r="P331" s="58" t="str">
        <f>IF(O331="Plus",$K331,IF(O331="Basis",$K331-SUM(P$8:P330),IF(O331="Breedte",$K331-SUM(P$8:P330),IF(O330="Breedte",1-SUM(P$8:P330)," "))))</f>
        <v xml:space="preserve"> </v>
      </c>
      <c r="Q331" s="56" t="str">
        <f t="shared" si="105"/>
        <v/>
      </c>
      <c r="R331" s="196">
        <f t="shared" si="111"/>
        <v>126</v>
      </c>
      <c r="S331" s="1">
        <f t="shared" si="120"/>
        <v>85</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85</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4">
        <f t="shared" si="107"/>
        <v>0</v>
      </c>
      <c r="B332" s="64">
        <f t="shared" si="108"/>
        <v>0</v>
      </c>
      <c r="C332" s="57">
        <f t="shared" si="119"/>
        <v>84</v>
      </c>
      <c r="F332" s="59">
        <f>IF(C332&lt;C$6,0,VLOOKUP(C332,index!$A:$M,5,0))</f>
        <v>125</v>
      </c>
      <c r="G332" s="57" t="str">
        <f t="shared" si="109"/>
        <v/>
      </c>
      <c r="H332" s="58" t="str">
        <f>IF(G332="I",$K332,IF(G332="II",$K332-SUM(H$8:H331),IF(G332="III",$K332-SUM(H$8:H331),IF(G332="IV",$K332-SUM(H$8:H331),IF(G332="V",1-SUM(H$8:H331)," ")))))</f>
        <v xml:space="preserve"> </v>
      </c>
      <c r="I332" s="66" t="str">
        <f t="shared" si="110"/>
        <v/>
      </c>
      <c r="L332" s="62" t="str">
        <f t="shared" si="106"/>
        <v xml:space="preserve"> </v>
      </c>
      <c r="P332" s="58" t="str">
        <f>IF(O332="Plus",$K332,IF(O332="Basis",$K332-SUM(P$8:P331),IF(O332="Breedte",$K332-SUM(P$8:P331),IF(O331="Breedte",1-SUM(P$8:P331)," "))))</f>
        <v xml:space="preserve"> </v>
      </c>
      <c r="Q332" s="56" t="str">
        <f t="shared" si="105"/>
        <v/>
      </c>
      <c r="R332" s="196">
        <f t="shared" si="111"/>
        <v>125</v>
      </c>
      <c r="S332" s="1">
        <f t="shared" si="120"/>
        <v>84</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84</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4">
        <f t="shared" si="107"/>
        <v>0</v>
      </c>
      <c r="B333" s="64">
        <f t="shared" si="108"/>
        <v>0</v>
      </c>
      <c r="C333" s="57">
        <f t="shared" si="119"/>
        <v>83</v>
      </c>
      <c r="F333" s="59">
        <f>IF(C333&lt;C$6,0,VLOOKUP(C333,index!$A:$M,5,0))</f>
        <v>125</v>
      </c>
      <c r="G333" s="57" t="str">
        <f t="shared" si="109"/>
        <v/>
      </c>
      <c r="H333" s="58" t="str">
        <f>IF(G333="I",$K333,IF(G333="II",$K333-SUM(H$8:H332),IF(G333="III",$K333-SUM(H$8:H332),IF(G333="IV",$K333-SUM(H$8:H332),IF(G333="V",1-SUM(H$8:H332)," ")))))</f>
        <v xml:space="preserve"> </v>
      </c>
      <c r="I333" s="66" t="str">
        <f t="shared" si="110"/>
        <v/>
      </c>
      <c r="L333" s="62" t="str">
        <f t="shared" si="106"/>
        <v xml:space="preserve"> </v>
      </c>
      <c r="P333" s="58" t="str">
        <f>IF(O333="Plus",$K333,IF(O333="Basis",$K333-SUM(P$8:P332),IF(O333="Breedte",$K333-SUM(P$8:P332),IF(O332="Breedte",1-SUM(P$8:P332)," "))))</f>
        <v xml:space="preserve"> </v>
      </c>
      <c r="Q333" s="56" t="str">
        <f t="shared" si="105"/>
        <v/>
      </c>
      <c r="R333" s="196">
        <f t="shared" si="111"/>
        <v>125</v>
      </c>
      <c r="S333" s="1">
        <f t="shared" si="120"/>
        <v>83</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83</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4">
        <f t="shared" si="107"/>
        <v>0</v>
      </c>
      <c r="B334" s="64">
        <f t="shared" si="108"/>
        <v>0</v>
      </c>
      <c r="C334" s="57">
        <f t="shared" si="119"/>
        <v>82</v>
      </c>
      <c r="F334" s="59">
        <f>IF(C334&lt;C$6,0,VLOOKUP(C334,index!$A:$M,5,0))</f>
        <v>124</v>
      </c>
      <c r="G334" s="57" t="str">
        <f t="shared" si="109"/>
        <v/>
      </c>
      <c r="H334" s="58" t="str">
        <f>IF(G334="I",$K334,IF(G334="II",$K334-SUM(H$8:H333),IF(G334="III",$K334-SUM(H$8:H333),IF(G334="IV",$K334-SUM(H$8:H333),IF(G334="V",1-SUM(H$8:H333)," ")))))</f>
        <v xml:space="preserve"> </v>
      </c>
      <c r="I334" s="66" t="str">
        <f t="shared" si="110"/>
        <v/>
      </c>
      <c r="L334" s="62" t="str">
        <f t="shared" si="106"/>
        <v xml:space="preserve"> </v>
      </c>
      <c r="P334" s="58" t="str">
        <f>IF(O334="Plus",$K334,IF(O334="Basis",$K334-SUM(P$8:P333),IF(O334="Breedte",$K334-SUM(P$8:P333),IF(O333="Breedte",1-SUM(P$8:P333)," "))))</f>
        <v xml:space="preserve"> </v>
      </c>
      <c r="Q334" s="56" t="str">
        <f t="shared" si="105"/>
        <v/>
      </c>
      <c r="R334" s="196">
        <f t="shared" si="111"/>
        <v>124</v>
      </c>
      <c r="S334" s="1">
        <f t="shared" si="120"/>
        <v>82</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82</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4">
        <f t="shared" si="107"/>
        <v>0</v>
      </c>
      <c r="B335" s="64">
        <f t="shared" si="108"/>
        <v>0</v>
      </c>
      <c r="C335" s="57">
        <f t="shared" si="119"/>
        <v>81</v>
      </c>
      <c r="F335" s="59">
        <f>IF(C335&lt;C$6,0,VLOOKUP(C335,index!$A:$M,5,0))</f>
        <v>124</v>
      </c>
      <c r="G335" s="57" t="str">
        <f t="shared" si="109"/>
        <v/>
      </c>
      <c r="H335" s="58" t="str">
        <f>IF(G335="I",$K335,IF(G335="II",$K335-SUM(H$8:H334),IF(G335="III",$K335-SUM(H$8:H334),IF(G335="IV",$K335-SUM(H$8:H334),IF(G335="V",1-SUM(H$8:H334)," ")))))</f>
        <v xml:space="preserve"> </v>
      </c>
      <c r="I335" s="66" t="str">
        <f t="shared" si="110"/>
        <v/>
      </c>
      <c r="L335" s="62" t="str">
        <f t="shared" si="106"/>
        <v xml:space="preserve"> </v>
      </c>
      <c r="P335" s="58" t="str">
        <f>IF(O335="Plus",$K335,IF(O335="Basis",$K335-SUM(P$8:P334),IF(O335="Breedte",$K335-SUM(P$8:P334),IF(O334="Breedte",1-SUM(P$8:P334)," "))))</f>
        <v xml:space="preserve"> </v>
      </c>
      <c r="Q335" s="56" t="str">
        <f t="shared" si="105"/>
        <v/>
      </c>
      <c r="R335" s="196">
        <f t="shared" si="111"/>
        <v>124</v>
      </c>
      <c r="S335" s="1">
        <f t="shared" si="120"/>
        <v>81</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81</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4">
        <f t="shared" si="107"/>
        <v>0</v>
      </c>
      <c r="B336" s="64">
        <f t="shared" si="108"/>
        <v>0</v>
      </c>
      <c r="C336" s="57">
        <f t="shared" si="119"/>
        <v>80</v>
      </c>
      <c r="F336" s="59">
        <f>IF(C336&lt;C$6,0,VLOOKUP(C336,index!$A:$M,5,0))</f>
        <v>124</v>
      </c>
      <c r="G336" s="57" t="str">
        <f t="shared" si="109"/>
        <v/>
      </c>
      <c r="H336" s="58" t="str">
        <f>IF(G336="I",$K336,IF(G336="II",$K336-SUM(H$8:H335),IF(G336="III",$K336-SUM(H$8:H335),IF(G336="IV",$K336-SUM(H$8:H335),IF(G336="V",1-SUM(H$8:H335)," ")))))</f>
        <v xml:space="preserve"> </v>
      </c>
      <c r="I336" s="66" t="str">
        <f t="shared" si="110"/>
        <v/>
      </c>
      <c r="L336" s="62" t="str">
        <f t="shared" si="106"/>
        <v xml:space="preserve"> </v>
      </c>
      <c r="P336" s="58" t="str">
        <f>IF(O336="Plus",$K336,IF(O336="Basis",$K336-SUM(P$8:P335),IF(O336="Breedte",$K336-SUM(P$8:P335),IF(O335="Breedte",1-SUM(P$8:P335)," "))))</f>
        <v xml:space="preserve"> </v>
      </c>
      <c r="Q336" s="56" t="str">
        <f t="shared" si="105"/>
        <v/>
      </c>
      <c r="R336" s="196">
        <f t="shared" si="111"/>
        <v>124</v>
      </c>
      <c r="S336" s="1">
        <f t="shared" si="120"/>
        <v>80</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80</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4">
        <f t="shared" si="107"/>
        <v>0</v>
      </c>
      <c r="B337" s="64">
        <f t="shared" si="108"/>
        <v>0</v>
      </c>
      <c r="C337" s="57">
        <f t="shared" si="119"/>
        <v>79</v>
      </c>
      <c r="F337" s="59">
        <f>IF(C337&lt;C$6,0,VLOOKUP(C337,index!$A:$M,5,0))</f>
        <v>123</v>
      </c>
      <c r="G337" s="57" t="str">
        <f t="shared" si="109"/>
        <v/>
      </c>
      <c r="H337" s="58" t="str">
        <f>IF(G337="I",$K337,IF(G337="II",$K337-SUM(H$8:H336),IF(G337="III",$K337-SUM(H$8:H336),IF(G337="IV",$K337-SUM(H$8:H336),IF(G337="V",1-SUM(H$8:H336)," ")))))</f>
        <v xml:space="preserve"> </v>
      </c>
      <c r="I337" s="66" t="str">
        <f t="shared" si="110"/>
        <v/>
      </c>
      <c r="L337" s="62" t="str">
        <f t="shared" si="106"/>
        <v xml:space="preserve"> </v>
      </c>
      <c r="P337" s="58" t="str">
        <f>IF(O337="Plus",$K337,IF(O337="Basis",$K337-SUM(P$8:P336),IF(O337="Breedte",$K337-SUM(P$8:P336),IF(O336="Breedte",1-SUM(P$8:P336)," "))))</f>
        <v xml:space="preserve"> </v>
      </c>
      <c r="Q337" s="56" t="str">
        <f t="shared" ref="Q337:Q400" si="122">IF(L336="plus",CONCATENATE(E337,", "),IF(L336="basis",IF(E337=0,"",CONCATENATE(E337,", ")),CONCATENATE(Q336,IF(E337=0,"",CONCATENATE(E337,", ")))))</f>
        <v/>
      </c>
      <c r="R337" s="196">
        <f t="shared" si="111"/>
        <v>123</v>
      </c>
      <c r="S337" s="1">
        <f t="shared" si="120"/>
        <v>79</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79</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4">
        <f t="shared" si="107"/>
        <v>0</v>
      </c>
      <c r="B338" s="64">
        <f t="shared" si="108"/>
        <v>0</v>
      </c>
      <c r="C338" s="57">
        <f t="shared" si="119"/>
        <v>78</v>
      </c>
      <c r="F338" s="59">
        <f>IF(C338&lt;C$6,0,VLOOKUP(C338,index!$A:$M,5,0))</f>
        <v>123</v>
      </c>
      <c r="G338" s="57" t="str">
        <f t="shared" si="109"/>
        <v/>
      </c>
      <c r="H338" s="58" t="str">
        <f>IF(G338="I",$K338,IF(G338="II",$K338-SUM(H$8:H337),IF(G338="III",$K338-SUM(H$8:H337),IF(G338="IV",$K338-SUM(H$8:H337),IF(G338="V",1-SUM(H$8:H337)," ")))))</f>
        <v xml:space="preserve"> </v>
      </c>
      <c r="I338" s="66" t="str">
        <f t="shared" si="110"/>
        <v/>
      </c>
      <c r="L338" s="62" t="str">
        <f t="shared" si="106"/>
        <v xml:space="preserve"> </v>
      </c>
      <c r="P338" s="58" t="str">
        <f>IF(O338="Plus",$K338,IF(O338="Basis",$K338-SUM(P$8:P337),IF(O338="Breedte",$K338-SUM(P$8:P337),IF(O337="Breedte",1-SUM(P$8:P337)," "))))</f>
        <v xml:space="preserve"> </v>
      </c>
      <c r="Q338" s="56" t="str">
        <f t="shared" si="122"/>
        <v/>
      </c>
      <c r="R338" s="196">
        <f t="shared" si="111"/>
        <v>123</v>
      </c>
      <c r="S338" s="1">
        <f t="shared" si="120"/>
        <v>78</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78</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4">
        <f t="shared" si="107"/>
        <v>0</v>
      </c>
      <c r="B339" s="64">
        <f t="shared" si="108"/>
        <v>0</v>
      </c>
      <c r="C339" s="57">
        <f t="shared" si="119"/>
        <v>77</v>
      </c>
      <c r="F339" s="59">
        <f>IF(C339&lt;C$6,0,VLOOKUP(C339,index!$A:$M,5,0))</f>
        <v>122</v>
      </c>
      <c r="G339" s="57" t="str">
        <f t="shared" si="109"/>
        <v/>
      </c>
      <c r="H339" s="58" t="str">
        <f>IF(G339="I",$K339,IF(G339="II",$K339-SUM(H$8:H338),IF(G339="III",$K339-SUM(H$8:H338),IF(G339="IV",$K339-SUM(H$8:H338),IF(G339="V",1-SUM(H$8:H338)," ")))))</f>
        <v xml:space="preserve"> </v>
      </c>
      <c r="I339" s="66" t="str">
        <f t="shared" si="110"/>
        <v/>
      </c>
      <c r="L339" s="62" t="str">
        <f t="shared" si="106"/>
        <v xml:space="preserve"> </v>
      </c>
      <c r="P339" s="58" t="str">
        <f>IF(O339="Plus",$K339,IF(O339="Basis",$K339-SUM(P$8:P338),IF(O339="Breedte",$K339-SUM(P$8:P338),IF(O338="Breedte",1-SUM(P$8:P338)," "))))</f>
        <v xml:space="preserve"> </v>
      </c>
      <c r="Q339" s="56" t="str">
        <f t="shared" si="122"/>
        <v/>
      </c>
      <c r="R339" s="196">
        <f t="shared" si="111"/>
        <v>122</v>
      </c>
      <c r="S339" s="1">
        <f t="shared" si="120"/>
        <v>77</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77</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4">
        <f t="shared" si="107"/>
        <v>0</v>
      </c>
      <c r="B340" s="64">
        <f t="shared" si="108"/>
        <v>0</v>
      </c>
      <c r="C340" s="57">
        <f t="shared" si="119"/>
        <v>76</v>
      </c>
      <c r="F340" s="59">
        <f>IF(C340&lt;C$6,0,VLOOKUP(C340,index!$A:$M,5,0))</f>
        <v>122</v>
      </c>
      <c r="G340" s="57" t="str">
        <f t="shared" si="109"/>
        <v/>
      </c>
      <c r="H340" s="58" t="str">
        <f>IF(G340="I",$K340,IF(G340="II",$K340-SUM(H$8:H339),IF(G340="III",$K340-SUM(H$8:H339),IF(G340="IV",$K340-SUM(H$8:H339),IF(G340="V",1-SUM(H$8:H339)," ")))))</f>
        <v xml:space="preserve"> </v>
      </c>
      <c r="I340" s="66" t="str">
        <f t="shared" si="110"/>
        <v/>
      </c>
      <c r="L340" s="62" t="str">
        <f t="shared" si="106"/>
        <v xml:space="preserve"> </v>
      </c>
      <c r="P340" s="58" t="str">
        <f>IF(O340="Plus",$K340,IF(O340="Basis",$K340-SUM(P$8:P339),IF(O340="Breedte",$K340-SUM(P$8:P339),IF(O339="Breedte",1-SUM(P$8:P339)," "))))</f>
        <v xml:space="preserve"> </v>
      </c>
      <c r="Q340" s="56" t="str">
        <f t="shared" si="122"/>
        <v/>
      </c>
      <c r="R340" s="196">
        <f t="shared" si="111"/>
        <v>122</v>
      </c>
      <c r="S340" s="1">
        <f t="shared" si="120"/>
        <v>76</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76</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4">
        <f t="shared" si="107"/>
        <v>0</v>
      </c>
      <c r="B341" s="64">
        <f t="shared" si="108"/>
        <v>0</v>
      </c>
      <c r="C341" s="57">
        <f t="shared" si="119"/>
        <v>75</v>
      </c>
      <c r="F341" s="59">
        <f>IF(C341&lt;C$6,0,VLOOKUP(C341,index!$A:$M,5,0))</f>
        <v>121</v>
      </c>
      <c r="G341" s="57" t="str">
        <f t="shared" si="109"/>
        <v/>
      </c>
      <c r="H341" s="58" t="str">
        <f>IF(G341="I",$K341,IF(G341="II",$K341-SUM(H$8:H340),IF(G341="III",$K341-SUM(H$8:H340),IF(G341="IV",$K341-SUM(H$8:H340),IF(G341="V",1-SUM(H$8:H340)," ")))))</f>
        <v xml:space="preserve"> </v>
      </c>
      <c r="I341" s="66" t="str">
        <f t="shared" si="110"/>
        <v/>
      </c>
      <c r="L341" s="62" t="str">
        <f t="shared" si="106"/>
        <v xml:space="preserve"> </v>
      </c>
      <c r="P341" s="58" t="str">
        <f>IF(O341="Plus",$K341,IF(O341="Basis",$K341-SUM(P$8:P340),IF(O341="Breedte",$K341-SUM(P$8:P340),IF(O340="Breedte",1-SUM(P$8:P340)," "))))</f>
        <v xml:space="preserve"> </v>
      </c>
      <c r="Q341" s="56" t="str">
        <f t="shared" si="122"/>
        <v/>
      </c>
      <c r="R341" s="196">
        <f t="shared" si="111"/>
        <v>121</v>
      </c>
      <c r="S341" s="1">
        <f t="shared" si="120"/>
        <v>75</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75</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4">
        <f t="shared" si="107"/>
        <v>0</v>
      </c>
      <c r="B342" s="64">
        <f t="shared" si="108"/>
        <v>0</v>
      </c>
      <c r="C342" s="57">
        <f t="shared" si="119"/>
        <v>74</v>
      </c>
      <c r="F342" s="59">
        <f>IF(C342&lt;C$6,0,VLOOKUP(C342,index!$A:$M,5,0))</f>
        <v>121</v>
      </c>
      <c r="G342" s="57" t="str">
        <f t="shared" si="109"/>
        <v/>
      </c>
      <c r="H342" s="58" t="str">
        <f>IF(G342="I",$K342,IF(G342="II",$K342-SUM(H$8:H341),IF(G342="III",$K342-SUM(H$8:H341),IF(G342="IV",$K342-SUM(H$8:H341),IF(G342="V",1-SUM(H$8:H341)," ")))))</f>
        <v xml:space="preserve"> </v>
      </c>
      <c r="I342" s="66" t="str">
        <f t="shared" si="110"/>
        <v/>
      </c>
      <c r="L342" s="62" t="str">
        <f t="shared" si="106"/>
        <v xml:space="preserve"> </v>
      </c>
      <c r="P342" s="58" t="str">
        <f>IF(O342="Plus",$K342,IF(O342="Basis",$K342-SUM(P$8:P341),IF(O342="Breedte",$K342-SUM(P$8:P341),IF(O341="Breedte",1-SUM(P$8:P341)," "))))</f>
        <v xml:space="preserve"> </v>
      </c>
      <c r="Q342" s="56" t="str">
        <f t="shared" si="122"/>
        <v/>
      </c>
      <c r="R342" s="196">
        <f t="shared" si="111"/>
        <v>121</v>
      </c>
      <c r="S342" s="1">
        <f t="shared" si="120"/>
        <v>74</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74</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4">
        <f t="shared" si="107"/>
        <v>0</v>
      </c>
      <c r="B343" s="64">
        <f t="shared" si="108"/>
        <v>0</v>
      </c>
      <c r="C343" s="57">
        <f t="shared" si="119"/>
        <v>73</v>
      </c>
      <c r="F343" s="59">
        <f>IF(C343&lt;C$6,0,VLOOKUP(C343,index!$A:$M,5,0))</f>
        <v>121</v>
      </c>
      <c r="G343" s="57" t="str">
        <f t="shared" si="109"/>
        <v/>
      </c>
      <c r="H343" s="58" t="str">
        <f>IF(G343="I",$K343,IF(G343="II",$K343-SUM(H$8:H342),IF(G343="III",$K343-SUM(H$8:H342),IF(G343="IV",$K343-SUM(H$8:H342),IF(G343="V",1-SUM(H$8:H342)," ")))))</f>
        <v xml:space="preserve"> </v>
      </c>
      <c r="I343" s="66" t="str">
        <f t="shared" si="110"/>
        <v/>
      </c>
      <c r="L343" s="62" t="str">
        <f t="shared" si="106"/>
        <v xml:space="preserve"> </v>
      </c>
      <c r="P343" s="58" t="str">
        <f>IF(O343="Plus",$K343,IF(O343="Basis",$K343-SUM(P$8:P342),IF(O343="Breedte",$K343-SUM(P$8:P342),IF(O342="Breedte",1-SUM(P$8:P342)," "))))</f>
        <v xml:space="preserve"> </v>
      </c>
      <c r="Q343" s="56" t="str">
        <f t="shared" si="122"/>
        <v/>
      </c>
      <c r="R343" s="196">
        <f t="shared" si="111"/>
        <v>121</v>
      </c>
      <c r="S343" s="1">
        <f t="shared" si="120"/>
        <v>73</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73</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4">
        <f t="shared" si="107"/>
        <v>0</v>
      </c>
      <c r="B344" s="64">
        <f t="shared" si="108"/>
        <v>0</v>
      </c>
      <c r="C344" s="57">
        <f t="shared" si="119"/>
        <v>72</v>
      </c>
      <c r="F344" s="59">
        <f>IF(C344&lt;C$6,0,VLOOKUP(C344,index!$A:$M,5,0))</f>
        <v>120</v>
      </c>
      <c r="G344" s="57" t="str">
        <f t="shared" si="109"/>
        <v/>
      </c>
      <c r="H344" s="58" t="str">
        <f>IF(G344="I",$K344,IF(G344="II",$K344-SUM(H$8:H343),IF(G344="III",$K344-SUM(H$8:H343),IF(G344="IV",$K344-SUM(H$8:H343),IF(G344="V",1-SUM(H$8:H343)," ")))))</f>
        <v xml:space="preserve"> </v>
      </c>
      <c r="I344" s="66" t="str">
        <f t="shared" si="110"/>
        <v/>
      </c>
      <c r="L344" s="62" t="str">
        <f t="shared" si="106"/>
        <v xml:space="preserve"> </v>
      </c>
      <c r="P344" s="58" t="str">
        <f>IF(O344="Plus",$K344,IF(O344="Basis",$K344-SUM(P$8:P343),IF(O344="Breedte",$K344-SUM(P$8:P343),IF(O343="Breedte",1-SUM(P$8:P343)," "))))</f>
        <v xml:space="preserve"> </v>
      </c>
      <c r="Q344" s="56" t="str">
        <f t="shared" si="122"/>
        <v/>
      </c>
      <c r="R344" s="196">
        <f t="shared" si="111"/>
        <v>120</v>
      </c>
      <c r="S344" s="1">
        <f t="shared" si="120"/>
        <v>72</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72</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4">
        <f t="shared" si="107"/>
        <v>0</v>
      </c>
      <c r="B345" s="64">
        <f t="shared" si="108"/>
        <v>0</v>
      </c>
      <c r="C345" s="57">
        <f t="shared" si="119"/>
        <v>71</v>
      </c>
      <c r="F345" s="59">
        <f>IF(C345&lt;C$6,0,VLOOKUP(C345,index!$A:$M,5,0))</f>
        <v>120</v>
      </c>
      <c r="G345" s="57" t="str">
        <f t="shared" si="109"/>
        <v/>
      </c>
      <c r="H345" s="58" t="str">
        <f>IF(G345="I",$K345,IF(G345="II",$K345-SUM(H$8:H344),IF(G345="III",$K345-SUM(H$8:H344),IF(G345="IV",$K345-SUM(H$8:H344),IF(G345="V",1-SUM(H$8:H344)," ")))))</f>
        <v xml:space="preserve"> </v>
      </c>
      <c r="I345" s="66" t="str">
        <f t="shared" si="110"/>
        <v/>
      </c>
      <c r="L345" s="62" t="str">
        <f t="shared" si="106"/>
        <v xml:space="preserve"> </v>
      </c>
      <c r="P345" s="58" t="str">
        <f>IF(O345="Plus",$K345,IF(O345="Basis",$K345-SUM(P$8:P344),IF(O345="Breedte",$K345-SUM(P$8:P344),IF(O344="Breedte",1-SUM(P$8:P344)," "))))</f>
        <v xml:space="preserve"> </v>
      </c>
      <c r="Q345" s="56" t="str">
        <f t="shared" si="122"/>
        <v/>
      </c>
      <c r="R345" s="196">
        <f t="shared" si="111"/>
        <v>120</v>
      </c>
      <c r="S345" s="1">
        <f t="shared" si="120"/>
        <v>71</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71</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4">
        <f t="shared" si="107"/>
        <v>0</v>
      </c>
      <c r="B346" s="64">
        <f t="shared" si="108"/>
        <v>0</v>
      </c>
      <c r="C346" s="57">
        <f t="shared" si="119"/>
        <v>70</v>
      </c>
      <c r="F346" s="59">
        <f>IF(C346&lt;C$6,0,VLOOKUP(C346,index!$A:$M,5,0))</f>
        <v>119</v>
      </c>
      <c r="G346" s="57" t="str">
        <f t="shared" si="109"/>
        <v/>
      </c>
      <c r="H346" s="58" t="str">
        <f>IF(G346="I",$K346,IF(G346="II",$K346-SUM(H$8:H345),IF(G346="III",$K346-SUM(H$8:H345),IF(G346="IV",$K346-SUM(H$8:H345),IF(G346="V",1-SUM(H$8:H345)," ")))))</f>
        <v xml:space="preserve"> </v>
      </c>
      <c r="I346" s="66" t="str">
        <f t="shared" si="110"/>
        <v/>
      </c>
      <c r="L346" s="62" t="str">
        <f t="shared" si="106"/>
        <v xml:space="preserve"> </v>
      </c>
      <c r="P346" s="58" t="str">
        <f>IF(O346="Plus",$K346,IF(O346="Basis",$K346-SUM(P$8:P345),IF(O346="Breedte",$K346-SUM(P$8:P345),IF(O345="Breedte",1-SUM(P$8:P345)," "))))</f>
        <v xml:space="preserve"> </v>
      </c>
      <c r="Q346" s="56" t="str">
        <f t="shared" si="122"/>
        <v/>
      </c>
      <c r="R346" s="196">
        <f t="shared" si="111"/>
        <v>119</v>
      </c>
      <c r="S346" s="1">
        <f t="shared" si="120"/>
        <v>70</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70</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4">
        <f t="shared" si="107"/>
        <v>0</v>
      </c>
      <c r="B347" s="64">
        <f t="shared" si="108"/>
        <v>0</v>
      </c>
      <c r="C347" s="57">
        <f t="shared" si="119"/>
        <v>69</v>
      </c>
      <c r="F347" s="59">
        <f>IF(C347&lt;C$6,0,VLOOKUP(C347,index!$A:$M,5,0))</f>
        <v>119</v>
      </c>
      <c r="G347" s="57" t="str">
        <f t="shared" si="109"/>
        <v/>
      </c>
      <c r="H347" s="58" t="str">
        <f>IF(G347="I",$K347,IF(G347="II",$K347-SUM(H$8:H346),IF(G347="III",$K347-SUM(H$8:H346),IF(G347="IV",$K347-SUM(H$8:H346),IF(G347="V",1-SUM(H$8:H346)," ")))))</f>
        <v xml:space="preserve"> </v>
      </c>
      <c r="I347" s="66" t="str">
        <f t="shared" si="110"/>
        <v/>
      </c>
      <c r="L347" s="62" t="str">
        <f t="shared" si="106"/>
        <v xml:space="preserve"> </v>
      </c>
      <c r="P347" s="58" t="str">
        <f>IF(O347="Plus",$K347,IF(O347="Basis",$K347-SUM(P$8:P346),IF(O347="Breedte",$K347-SUM(P$8:P346),IF(O346="Breedte",1-SUM(P$8:P346)," "))))</f>
        <v xml:space="preserve"> </v>
      </c>
      <c r="Q347" s="56" t="str">
        <f t="shared" si="122"/>
        <v/>
      </c>
      <c r="R347" s="196">
        <f t="shared" si="111"/>
        <v>119</v>
      </c>
      <c r="S347" s="1">
        <f t="shared" si="120"/>
        <v>69</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69</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4">
        <f t="shared" si="107"/>
        <v>0</v>
      </c>
      <c r="B348" s="64">
        <f t="shared" si="108"/>
        <v>0</v>
      </c>
      <c r="C348" s="57">
        <f t="shared" si="119"/>
        <v>68</v>
      </c>
      <c r="F348" s="59">
        <f>IF(C348&lt;C$6,0,VLOOKUP(C348,index!$A:$M,5,0))</f>
        <v>119</v>
      </c>
      <c r="G348" s="57" t="str">
        <f t="shared" si="109"/>
        <v/>
      </c>
      <c r="H348" s="58" t="str">
        <f>IF(G348="I",$K348,IF(G348="II",$K348-SUM(H$8:H347),IF(G348="III",$K348-SUM(H$8:H347),IF(G348="IV",$K348-SUM(H$8:H347),IF(G348="V",1-SUM(H$8:H347)," ")))))</f>
        <v xml:space="preserve"> </v>
      </c>
      <c r="I348" s="66" t="str">
        <f t="shared" si="110"/>
        <v/>
      </c>
      <c r="L348" s="62" t="str">
        <f t="shared" si="106"/>
        <v xml:space="preserve"> </v>
      </c>
      <c r="P348" s="58" t="str">
        <f>IF(O348="Plus",$K348,IF(O348="Basis",$K348-SUM(P$8:P347),IF(O348="Breedte",$K348-SUM(P$8:P347),IF(O347="Breedte",1-SUM(P$8:P347)," "))))</f>
        <v xml:space="preserve"> </v>
      </c>
      <c r="Q348" s="56" t="str">
        <f t="shared" si="122"/>
        <v/>
      </c>
      <c r="R348" s="196">
        <f t="shared" si="111"/>
        <v>119</v>
      </c>
      <c r="S348" s="1">
        <f t="shared" si="120"/>
        <v>68</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68</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4">
        <f t="shared" si="107"/>
        <v>0</v>
      </c>
      <c r="B349" s="64">
        <f t="shared" si="108"/>
        <v>0</v>
      </c>
      <c r="C349" s="57">
        <f t="shared" si="119"/>
        <v>67</v>
      </c>
      <c r="F349" s="59">
        <f>IF(C349&lt;C$6,0,VLOOKUP(C349,index!$A:$M,5,0))</f>
        <v>118</v>
      </c>
      <c r="G349" s="57" t="str">
        <f t="shared" si="109"/>
        <v/>
      </c>
      <c r="H349" s="58" t="str">
        <f>IF(G349="I",$K349,IF(G349="II",$K349-SUM(H$8:H348),IF(G349="III",$K349-SUM(H$8:H348),IF(G349="IV",$K349-SUM(H$8:H348),IF(G349="V",1-SUM(H$8:H348)," ")))))</f>
        <v xml:space="preserve"> </v>
      </c>
      <c r="I349" s="66" t="str">
        <f t="shared" si="110"/>
        <v/>
      </c>
      <c r="L349" s="62" t="str">
        <f t="shared" si="106"/>
        <v xml:space="preserve"> </v>
      </c>
      <c r="P349" s="58" t="str">
        <f>IF(O349="Plus",$K349,IF(O349="Basis",$K349-SUM(P$8:P348),IF(O349="Breedte",$K349-SUM(P$8:P348),IF(O348="Breedte",1-SUM(P$8:P348)," "))))</f>
        <v xml:space="preserve"> </v>
      </c>
      <c r="Q349" s="56" t="str">
        <f t="shared" si="122"/>
        <v/>
      </c>
      <c r="R349" s="196">
        <f t="shared" si="111"/>
        <v>118</v>
      </c>
      <c r="S349" s="1">
        <f t="shared" si="120"/>
        <v>67</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67</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4">
        <f t="shared" si="107"/>
        <v>0</v>
      </c>
      <c r="B350" s="64">
        <f t="shared" si="108"/>
        <v>0</v>
      </c>
      <c r="C350" s="57">
        <f t="shared" si="119"/>
        <v>66</v>
      </c>
      <c r="F350" s="59">
        <f>IF(C350&lt;C$6,0,VLOOKUP(C350,index!$A:$M,5,0))</f>
        <v>118</v>
      </c>
      <c r="G350" s="57" t="str">
        <f t="shared" si="109"/>
        <v/>
      </c>
      <c r="H350" s="58" t="str">
        <f>IF(G350="I",$K350,IF(G350="II",$K350-SUM(H$8:H349),IF(G350="III",$K350-SUM(H$8:H349),IF(G350="IV",$K350-SUM(H$8:H349),IF(G350="V",1-SUM(H$8:H349)," ")))))</f>
        <v xml:space="preserve"> </v>
      </c>
      <c r="I350" s="66" t="str">
        <f t="shared" si="110"/>
        <v/>
      </c>
      <c r="L350" s="62" t="str">
        <f t="shared" si="106"/>
        <v xml:space="preserve"> </v>
      </c>
      <c r="P350" s="58" t="str">
        <f>IF(O350="Plus",$K350,IF(O350="Basis",$K350-SUM(P$8:P349),IF(O350="Breedte",$K350-SUM(P$8:P349),IF(O349="Breedte",1-SUM(P$8:P349)," "))))</f>
        <v xml:space="preserve"> </v>
      </c>
      <c r="Q350" s="56" t="str">
        <f t="shared" si="122"/>
        <v/>
      </c>
      <c r="R350" s="196">
        <f t="shared" si="111"/>
        <v>118</v>
      </c>
      <c r="S350" s="1">
        <f t="shared" si="120"/>
        <v>66</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66</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4">
        <f t="shared" si="107"/>
        <v>0</v>
      </c>
      <c r="B351" s="64">
        <f t="shared" si="108"/>
        <v>0</v>
      </c>
      <c r="C351" s="57">
        <f t="shared" si="119"/>
        <v>65</v>
      </c>
      <c r="F351" s="59">
        <f>IF(C351&lt;C$6,0,VLOOKUP(C351,index!$A:$M,5,0))</f>
        <v>117</v>
      </c>
      <c r="G351" s="57" t="str">
        <f t="shared" si="109"/>
        <v/>
      </c>
      <c r="H351" s="58" t="str">
        <f>IF(G351="I",$K351,IF(G351="II",$K351-SUM(H$8:H350),IF(G351="III",$K351-SUM(H$8:H350),IF(G351="IV",$K351-SUM(H$8:H350),IF(G351="V",1-SUM(H$8:H350)," ")))))</f>
        <v xml:space="preserve"> </v>
      </c>
      <c r="I351" s="66" t="str">
        <f t="shared" si="110"/>
        <v/>
      </c>
      <c r="L351" s="62" t="str">
        <f t="shared" si="106"/>
        <v xml:space="preserve"> </v>
      </c>
      <c r="P351" s="58" t="str">
        <f>IF(O351="Plus",$K351,IF(O351="Basis",$K351-SUM(P$8:P350),IF(O351="Breedte",$K351-SUM(P$8:P350),IF(O350="Breedte",1-SUM(P$8:P350)," "))))</f>
        <v xml:space="preserve"> </v>
      </c>
      <c r="Q351" s="56" t="str">
        <f t="shared" si="122"/>
        <v/>
      </c>
      <c r="R351" s="196">
        <f t="shared" si="111"/>
        <v>117</v>
      </c>
      <c r="S351" s="1">
        <f t="shared" si="120"/>
        <v>65</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65</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4">
        <f t="shared" si="107"/>
        <v>0</v>
      </c>
      <c r="B352" s="64">
        <f t="shared" si="108"/>
        <v>0</v>
      </c>
      <c r="C352" s="57">
        <f t="shared" si="119"/>
        <v>64</v>
      </c>
      <c r="F352" s="59">
        <f>IF(C352&lt;C$6,0,VLOOKUP(C352,index!$A:$M,5,0))</f>
        <v>117</v>
      </c>
      <c r="G352" s="57" t="str">
        <f t="shared" si="109"/>
        <v/>
      </c>
      <c r="H352" s="58" t="str">
        <f>IF(G352="I",$K352,IF(G352="II",$K352-SUM(H$8:H351),IF(G352="III",$K352-SUM(H$8:H351),IF(G352="IV",$K352-SUM(H$8:H351),IF(G352="V",1-SUM(H$8:H351)," ")))))</f>
        <v xml:space="preserve"> </v>
      </c>
      <c r="I352" s="66" t="str">
        <f t="shared" si="110"/>
        <v/>
      </c>
      <c r="L352" s="62" t="str">
        <f t="shared" si="106"/>
        <v xml:space="preserve"> </v>
      </c>
      <c r="P352" s="58" t="str">
        <f>IF(O352="Plus",$K352,IF(O352="Basis",$K352-SUM(P$8:P351),IF(O352="Breedte",$K352-SUM(P$8:P351),IF(O351="Breedte",1-SUM(P$8:P351)," "))))</f>
        <v xml:space="preserve"> </v>
      </c>
      <c r="Q352" s="56" t="str">
        <f t="shared" si="122"/>
        <v/>
      </c>
      <c r="R352" s="196">
        <f t="shared" si="111"/>
        <v>117</v>
      </c>
      <c r="S352" s="1">
        <f t="shared" si="120"/>
        <v>64</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64</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4">
        <f t="shared" si="107"/>
        <v>0</v>
      </c>
      <c r="B353" s="64">
        <f t="shared" si="108"/>
        <v>0</v>
      </c>
      <c r="C353" s="57">
        <f t="shared" si="119"/>
        <v>63</v>
      </c>
      <c r="F353" s="59">
        <f>IF(C353&lt;C$6,0,VLOOKUP(C353,index!$A:$M,5,0))</f>
        <v>116</v>
      </c>
      <c r="G353" s="57" t="str">
        <f t="shared" si="109"/>
        <v/>
      </c>
      <c r="H353" s="58" t="str">
        <f>IF(G353="I",$K353,IF(G353="II",$K353-SUM(H$8:H352),IF(G353="III",$K353-SUM(H$8:H352),IF(G353="IV",$K353-SUM(H$8:H352),IF(G353="V",1-SUM(H$8:H352)," ")))))</f>
        <v xml:space="preserve"> </v>
      </c>
      <c r="I353" s="66" t="str">
        <f t="shared" si="110"/>
        <v/>
      </c>
      <c r="L353" s="62" t="str">
        <f t="shared" si="106"/>
        <v xml:space="preserve"> </v>
      </c>
      <c r="P353" s="58" t="str">
        <f>IF(O353="Plus",$K353,IF(O353="Basis",$K353-SUM(P$8:P352),IF(O353="Breedte",$K353-SUM(P$8:P352),IF(O352="Breedte",1-SUM(P$8:P352)," "))))</f>
        <v xml:space="preserve"> </v>
      </c>
      <c r="Q353" s="56" t="str">
        <f t="shared" si="122"/>
        <v/>
      </c>
      <c r="R353" s="196">
        <f t="shared" si="111"/>
        <v>116</v>
      </c>
      <c r="S353" s="1">
        <f t="shared" si="120"/>
        <v>63</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63</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4">
        <f t="shared" si="107"/>
        <v>0</v>
      </c>
      <c r="B354" s="64">
        <f t="shared" si="108"/>
        <v>0</v>
      </c>
      <c r="C354" s="57">
        <f t="shared" si="119"/>
        <v>62</v>
      </c>
      <c r="F354" s="59">
        <f>IF(C354&lt;C$6,0,VLOOKUP(C354,index!$A:$M,5,0))</f>
        <v>116</v>
      </c>
      <c r="G354" s="57" t="str">
        <f t="shared" si="109"/>
        <v/>
      </c>
      <c r="H354" s="58" t="str">
        <f>IF(G354="I",$K354,IF(G354="II",$K354-SUM(H$8:H353),IF(G354="III",$K354-SUM(H$8:H353),IF(G354="IV",$K354-SUM(H$8:H353),IF(G354="V",1-SUM(H$8:H353)," ")))))</f>
        <v xml:space="preserve"> </v>
      </c>
      <c r="I354" s="66" t="str">
        <f t="shared" si="110"/>
        <v/>
      </c>
      <c r="L354" s="62" t="str">
        <f t="shared" si="106"/>
        <v xml:space="preserve"> </v>
      </c>
      <c r="P354" s="58" t="str">
        <f>IF(O354="Plus",$K354,IF(O354="Basis",$K354-SUM(P$8:P353),IF(O354="Breedte",$K354-SUM(P$8:P353),IF(O353="Breedte",1-SUM(P$8:P353)," "))))</f>
        <v xml:space="preserve"> </v>
      </c>
      <c r="Q354" s="56" t="str">
        <f t="shared" si="122"/>
        <v/>
      </c>
      <c r="R354" s="196">
        <f t="shared" si="111"/>
        <v>116</v>
      </c>
      <c r="S354" s="1">
        <f t="shared" si="120"/>
        <v>62</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62</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4">
        <f t="shared" si="107"/>
        <v>0</v>
      </c>
      <c r="B355" s="64">
        <f t="shared" si="108"/>
        <v>0</v>
      </c>
      <c r="C355" s="57">
        <f t="shared" si="119"/>
        <v>61</v>
      </c>
      <c r="F355" s="59">
        <f>IF(C355&lt;C$6,0,VLOOKUP(C355,index!$A:$M,5,0))</f>
        <v>116</v>
      </c>
      <c r="G355" s="57" t="str">
        <f t="shared" si="109"/>
        <v/>
      </c>
      <c r="H355" s="58" t="str">
        <f>IF(G355="I",$K355,IF(G355="II",$K355-SUM(H$8:H354),IF(G355="III",$K355-SUM(H$8:H354),IF(G355="IV",$K355-SUM(H$8:H354),IF(G355="V",1-SUM(H$8:H354)," ")))))</f>
        <v xml:space="preserve"> </v>
      </c>
      <c r="I355" s="66" t="str">
        <f t="shared" si="110"/>
        <v/>
      </c>
      <c r="L355" s="62" t="str">
        <f t="shared" si="106"/>
        <v xml:space="preserve"> </v>
      </c>
      <c r="P355" s="58" t="str">
        <f>IF(O355="Plus",$K355,IF(O355="Basis",$K355-SUM(P$8:P354),IF(O355="Breedte",$K355-SUM(P$8:P354),IF(O354="Breedte",1-SUM(P$8:P354)," "))))</f>
        <v xml:space="preserve"> </v>
      </c>
      <c r="Q355" s="56" t="str">
        <f t="shared" si="122"/>
        <v/>
      </c>
      <c r="R355" s="196">
        <f t="shared" si="111"/>
        <v>116</v>
      </c>
      <c r="S355" s="1">
        <f t="shared" si="120"/>
        <v>61</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61</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4">
        <f t="shared" si="107"/>
        <v>0</v>
      </c>
      <c r="B356" s="64">
        <f t="shared" si="108"/>
        <v>0</v>
      </c>
      <c r="C356" s="57">
        <f t="shared" si="119"/>
        <v>60</v>
      </c>
      <c r="F356" s="59">
        <f>IF(C356&lt;C$6,0,VLOOKUP(C356,index!$A:$M,5,0))</f>
        <v>115</v>
      </c>
      <c r="G356" s="57" t="str">
        <f t="shared" si="109"/>
        <v/>
      </c>
      <c r="H356" s="58" t="str">
        <f>IF(G356="I",$K356,IF(G356="II",$K356-SUM(H$8:H355),IF(G356="III",$K356-SUM(H$8:H355),IF(G356="IV",$K356-SUM(H$8:H355),IF(G356="V",1-SUM(H$8:H355)," ")))))</f>
        <v xml:space="preserve"> </v>
      </c>
      <c r="I356" s="66" t="str">
        <f t="shared" si="110"/>
        <v/>
      </c>
      <c r="L356" s="62" t="str">
        <f t="shared" si="106"/>
        <v xml:space="preserve"> </v>
      </c>
      <c r="P356" s="58" t="str">
        <f>IF(O356="Plus",$K356,IF(O356="Basis",$K356-SUM(P$8:P355),IF(O356="Breedte",$K356-SUM(P$8:P355),IF(O355="Breedte",1-SUM(P$8:P355)," "))))</f>
        <v xml:space="preserve"> </v>
      </c>
      <c r="Q356" s="56" t="str">
        <f t="shared" si="122"/>
        <v/>
      </c>
      <c r="R356" s="196">
        <f t="shared" si="111"/>
        <v>115</v>
      </c>
      <c r="S356" s="1">
        <f t="shared" si="120"/>
        <v>60</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60</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4">
        <f t="shared" si="107"/>
        <v>0</v>
      </c>
      <c r="B357" s="64">
        <f t="shared" si="108"/>
        <v>0</v>
      </c>
      <c r="C357" s="57">
        <f t="shared" si="119"/>
        <v>59</v>
      </c>
      <c r="F357" s="59">
        <f>IF(C357&lt;C$6,0,VLOOKUP(C357,index!$A:$M,5,0))</f>
        <v>115</v>
      </c>
      <c r="G357" s="57" t="str">
        <f t="shared" si="109"/>
        <v/>
      </c>
      <c r="H357" s="58" t="str">
        <f>IF(G357="I",$K357,IF(G357="II",$K357-SUM(H$8:H356),IF(G357="III",$K357-SUM(H$8:H356),IF(G357="IV",$K357-SUM(H$8:H356),IF(G357="V",1-SUM(H$8:H356)," ")))))</f>
        <v xml:space="preserve"> </v>
      </c>
      <c r="I357" s="66" t="str">
        <f t="shared" si="110"/>
        <v/>
      </c>
      <c r="L357" s="62" t="str">
        <f t="shared" si="106"/>
        <v xml:space="preserve"> </v>
      </c>
      <c r="P357" s="58" t="str">
        <f>IF(O357="Plus",$K357,IF(O357="Basis",$K357-SUM(P$8:P356),IF(O357="Breedte",$K357-SUM(P$8:P356),IF(O356="Breedte",1-SUM(P$8:P356)," "))))</f>
        <v xml:space="preserve"> </v>
      </c>
      <c r="Q357" s="56" t="str">
        <f t="shared" si="122"/>
        <v/>
      </c>
      <c r="R357" s="196">
        <f t="shared" si="111"/>
        <v>115</v>
      </c>
      <c r="S357" s="1">
        <f t="shared" si="120"/>
        <v>59</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59</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4">
        <f t="shared" si="107"/>
        <v>0</v>
      </c>
      <c r="B358" s="64">
        <f t="shared" si="108"/>
        <v>0</v>
      </c>
      <c r="C358" s="57">
        <f t="shared" si="119"/>
        <v>58</v>
      </c>
      <c r="F358" s="59">
        <f>IF(C358&lt;C$6,0,VLOOKUP(C358,index!$A:$M,5,0))</f>
        <v>114</v>
      </c>
      <c r="G358" s="57" t="str">
        <f t="shared" si="109"/>
        <v/>
      </c>
      <c r="H358" s="58" t="str">
        <f>IF(G358="I",$K358,IF(G358="II",$K358-SUM(H$8:H357),IF(G358="III",$K358-SUM(H$8:H357),IF(G358="IV",$K358-SUM(H$8:H357),IF(G358="V",1-SUM(H$8:H357)," ")))))</f>
        <v xml:space="preserve"> </v>
      </c>
      <c r="I358" s="66" t="str">
        <f t="shared" si="110"/>
        <v/>
      </c>
      <c r="L358" s="62" t="str">
        <f t="shared" si="106"/>
        <v xml:space="preserve"> </v>
      </c>
      <c r="P358" s="58" t="str">
        <f>IF(O358="Plus",$K358,IF(O358="Basis",$K358-SUM(P$8:P357),IF(O358="Breedte",$K358-SUM(P$8:P357),IF(O357="Breedte",1-SUM(P$8:P357)," "))))</f>
        <v xml:space="preserve"> </v>
      </c>
      <c r="Q358" s="56" t="str">
        <f t="shared" si="122"/>
        <v/>
      </c>
      <c r="R358" s="196">
        <f t="shared" si="111"/>
        <v>114</v>
      </c>
      <c r="S358" s="1">
        <f t="shared" si="120"/>
        <v>58</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58</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4">
        <f t="shared" si="107"/>
        <v>0</v>
      </c>
      <c r="B359" s="64">
        <f t="shared" si="108"/>
        <v>0</v>
      </c>
      <c r="C359" s="57">
        <f t="shared" si="119"/>
        <v>57</v>
      </c>
      <c r="F359" s="59">
        <f>IF(C359&lt;C$6,0,VLOOKUP(C359,index!$A:$M,5,0))</f>
        <v>114</v>
      </c>
      <c r="G359" s="57" t="str">
        <f t="shared" si="109"/>
        <v/>
      </c>
      <c r="H359" s="58" t="str">
        <f>IF(G359="I",$K359,IF(G359="II",$K359-SUM(H$8:H358),IF(G359="III",$K359-SUM(H$8:H358),IF(G359="IV",$K359-SUM(H$8:H358),IF(G359="V",1-SUM(H$8:H358)," ")))))</f>
        <v xml:space="preserve"> </v>
      </c>
      <c r="I359" s="66" t="str">
        <f t="shared" si="110"/>
        <v/>
      </c>
      <c r="L359" s="62" t="str">
        <f t="shared" si="106"/>
        <v xml:space="preserve"> </v>
      </c>
      <c r="P359" s="58" t="str">
        <f>IF(O359="Plus",$K359,IF(O359="Basis",$K359-SUM(P$8:P358),IF(O359="Breedte",$K359-SUM(P$8:P358),IF(O358="Breedte",1-SUM(P$8:P358)," "))))</f>
        <v xml:space="preserve"> </v>
      </c>
      <c r="Q359" s="56" t="str">
        <f t="shared" si="122"/>
        <v/>
      </c>
      <c r="R359" s="196">
        <f t="shared" si="111"/>
        <v>114</v>
      </c>
      <c r="S359" s="1">
        <f t="shared" si="120"/>
        <v>57</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57</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4">
        <f t="shared" si="107"/>
        <v>0</v>
      </c>
      <c r="B360" s="64">
        <f t="shared" si="108"/>
        <v>0</v>
      </c>
      <c r="C360" s="57">
        <f t="shared" si="119"/>
        <v>56</v>
      </c>
      <c r="F360" s="59">
        <f>IF(C360&lt;C$6,0,VLOOKUP(C360,index!$A:$M,5,0))</f>
        <v>114</v>
      </c>
      <c r="G360" s="57" t="str">
        <f t="shared" si="109"/>
        <v/>
      </c>
      <c r="H360" s="58" t="str">
        <f>IF(G360="I",$K360,IF(G360="II",$K360-SUM(H$8:H359),IF(G360="III",$K360-SUM(H$8:H359),IF(G360="IV",$K360-SUM(H$8:H359),IF(G360="V",1-SUM(H$8:H359)," ")))))</f>
        <v xml:space="preserve"> </v>
      </c>
      <c r="I360" s="66" t="str">
        <f t="shared" si="110"/>
        <v/>
      </c>
      <c r="L360" s="62" t="str">
        <f t="shared" si="106"/>
        <v xml:space="preserve"> </v>
      </c>
      <c r="P360" s="58" t="str">
        <f>IF(O360="Plus",$K360,IF(O360="Basis",$K360-SUM(P$8:P359),IF(O360="Breedte",$K360-SUM(P$8:P359),IF(O359="Breedte",1-SUM(P$8:P359)," "))))</f>
        <v xml:space="preserve"> </v>
      </c>
      <c r="Q360" s="56" t="str">
        <f t="shared" si="122"/>
        <v/>
      </c>
      <c r="R360" s="196">
        <f t="shared" si="111"/>
        <v>114</v>
      </c>
      <c r="S360" s="1">
        <f t="shared" si="120"/>
        <v>56</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56</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4">
        <f t="shared" si="107"/>
        <v>0</v>
      </c>
      <c r="B361" s="64">
        <f t="shared" si="108"/>
        <v>0</v>
      </c>
      <c r="C361" s="57">
        <f t="shared" si="119"/>
        <v>55</v>
      </c>
      <c r="F361" s="59">
        <f>IF(C361&lt;C$6,0,VLOOKUP(C361,index!$A:$M,5,0))</f>
        <v>113</v>
      </c>
      <c r="G361" s="57" t="str">
        <f t="shared" si="109"/>
        <v/>
      </c>
      <c r="H361" s="58" t="str">
        <f>IF(G361="I",$K361,IF(G361="II",$K361-SUM(H$8:H360),IF(G361="III",$K361-SUM(H$8:H360),IF(G361="IV",$K361-SUM(H$8:H360),IF(G361="V",1-SUM(H$8:H360)," ")))))</f>
        <v xml:space="preserve"> </v>
      </c>
      <c r="I361" s="66" t="str">
        <f t="shared" si="110"/>
        <v/>
      </c>
      <c r="L361" s="62" t="str">
        <f t="shared" si="106"/>
        <v xml:space="preserve"> </v>
      </c>
      <c r="P361" s="58" t="str">
        <f>IF(O361="Plus",$K361,IF(O361="Basis",$K361-SUM(P$8:P360),IF(O361="Breedte",$K361-SUM(P$8:P360),IF(O360="Breedte",1-SUM(P$8:P360)," "))))</f>
        <v xml:space="preserve"> </v>
      </c>
      <c r="Q361" s="56" t="str">
        <f t="shared" si="122"/>
        <v/>
      </c>
      <c r="R361" s="196">
        <f t="shared" si="111"/>
        <v>113</v>
      </c>
      <c r="S361" s="1">
        <f t="shared" si="120"/>
        <v>55</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55</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4">
        <f t="shared" si="107"/>
        <v>0</v>
      </c>
      <c r="B362" s="64">
        <f t="shared" si="108"/>
        <v>0</v>
      </c>
      <c r="C362" s="57">
        <f t="shared" si="119"/>
        <v>54</v>
      </c>
      <c r="F362" s="59">
        <f>IF(C362&lt;C$6,0,VLOOKUP(C362,index!$A:$M,5,0))</f>
        <v>113</v>
      </c>
      <c r="G362" s="57" t="str">
        <f t="shared" si="109"/>
        <v/>
      </c>
      <c r="H362" s="58" t="str">
        <f>IF(G362="I",$K362,IF(G362="II",$K362-SUM(H$8:H361),IF(G362="III",$K362-SUM(H$8:H361),IF(G362="IV",$K362-SUM(H$8:H361),IF(G362="V",1-SUM(H$8:H361)," ")))))</f>
        <v xml:space="preserve"> </v>
      </c>
      <c r="I362" s="66" t="str">
        <f t="shared" si="110"/>
        <v/>
      </c>
      <c r="L362" s="62" t="str">
        <f t="shared" si="106"/>
        <v xml:space="preserve"> </v>
      </c>
      <c r="P362" s="58" t="str">
        <f>IF(O362="Plus",$K362,IF(O362="Basis",$K362-SUM(P$8:P361),IF(O362="Breedte",$K362-SUM(P$8:P361),IF(O361="Breedte",1-SUM(P$8:P361)," "))))</f>
        <v xml:space="preserve"> </v>
      </c>
      <c r="Q362" s="56" t="str">
        <f t="shared" si="122"/>
        <v/>
      </c>
      <c r="R362" s="196">
        <f t="shared" si="111"/>
        <v>113</v>
      </c>
      <c r="S362" s="1">
        <f t="shared" si="120"/>
        <v>54</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54</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4">
        <f t="shared" si="107"/>
        <v>0</v>
      </c>
      <c r="B363" s="64">
        <f t="shared" si="108"/>
        <v>0</v>
      </c>
      <c r="C363" s="57">
        <f t="shared" si="119"/>
        <v>53</v>
      </c>
      <c r="F363" s="59">
        <f>IF(C363&lt;C$6,0,VLOOKUP(C363,index!$A:$M,5,0))</f>
        <v>112</v>
      </c>
      <c r="G363" s="57" t="str">
        <f t="shared" si="109"/>
        <v/>
      </c>
      <c r="H363" s="58" t="str">
        <f>IF(G363="I",$K363,IF(G363="II",$K363-SUM(H$8:H362),IF(G363="III",$K363-SUM(H$8:H362),IF(G363="IV",$K363-SUM(H$8:H362),IF(G363="V",1-SUM(H$8:H362)," ")))))</f>
        <v xml:space="preserve"> </v>
      </c>
      <c r="I363" s="66" t="str">
        <f t="shared" si="110"/>
        <v/>
      </c>
      <c r="L363" s="62" t="str">
        <f t="shared" si="106"/>
        <v xml:space="preserve"> </v>
      </c>
      <c r="P363" s="58" t="str">
        <f>IF(O363="Plus",$K363,IF(O363="Basis",$K363-SUM(P$8:P362),IF(O363="Breedte",$K363-SUM(P$8:P362),IF(O362="Breedte",1-SUM(P$8:P362)," "))))</f>
        <v xml:space="preserve"> </v>
      </c>
      <c r="Q363" s="56" t="str">
        <f t="shared" si="122"/>
        <v/>
      </c>
      <c r="R363" s="196">
        <f t="shared" si="111"/>
        <v>112</v>
      </c>
      <c r="S363" s="1">
        <f t="shared" si="120"/>
        <v>53</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53</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4">
        <f t="shared" si="107"/>
        <v>0</v>
      </c>
      <c r="B364" s="64">
        <f t="shared" si="108"/>
        <v>0</v>
      </c>
      <c r="C364" s="57">
        <f t="shared" si="119"/>
        <v>52</v>
      </c>
      <c r="F364" s="59">
        <f>IF(C364&lt;C$6,0,VLOOKUP(C364,index!$A:$M,5,0))</f>
        <v>112</v>
      </c>
      <c r="G364" s="57" t="str">
        <f t="shared" si="109"/>
        <v/>
      </c>
      <c r="H364" s="58" t="str">
        <f>IF(G364="I",$K364,IF(G364="II",$K364-SUM(H$8:H363),IF(G364="III",$K364-SUM(H$8:H363),IF(G364="IV",$K364-SUM(H$8:H363),IF(G364="V",1-SUM(H$8:H363)," ")))))</f>
        <v xml:space="preserve"> </v>
      </c>
      <c r="I364" s="66" t="str">
        <f t="shared" si="110"/>
        <v/>
      </c>
      <c r="L364" s="62" t="str">
        <f t="shared" si="106"/>
        <v xml:space="preserve"> </v>
      </c>
      <c r="P364" s="58" t="str">
        <f>IF(O364="Plus",$K364,IF(O364="Basis",$K364-SUM(P$8:P363),IF(O364="Breedte",$K364-SUM(P$8:P363),IF(O363="Breedte",1-SUM(P$8:P363)," "))))</f>
        <v xml:space="preserve"> </v>
      </c>
      <c r="Q364" s="56" t="str">
        <f t="shared" si="122"/>
        <v/>
      </c>
      <c r="R364" s="196">
        <f t="shared" si="111"/>
        <v>112</v>
      </c>
      <c r="S364" s="1">
        <f t="shared" si="120"/>
        <v>52</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52</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4">
        <f t="shared" si="107"/>
        <v>0</v>
      </c>
      <c r="B365" s="64">
        <f t="shared" si="108"/>
        <v>0</v>
      </c>
      <c r="C365" s="57">
        <f t="shared" si="119"/>
        <v>51</v>
      </c>
      <c r="F365" s="59">
        <f>IF(C365&lt;C$6,0,VLOOKUP(C365,index!$A:$M,5,0))</f>
        <v>111</v>
      </c>
      <c r="G365" s="57" t="str">
        <f t="shared" si="109"/>
        <v/>
      </c>
      <c r="H365" s="58" t="str">
        <f>IF(G365="I",$K365,IF(G365="II",$K365-SUM(H$8:H364),IF(G365="III",$K365-SUM(H$8:H364),IF(G365="IV",$K365-SUM(H$8:H364),IF(G365="V",1-SUM(H$8:H364)," ")))))</f>
        <v xml:space="preserve"> </v>
      </c>
      <c r="I365" s="66" t="str">
        <f t="shared" si="110"/>
        <v/>
      </c>
      <c r="L365" s="62" t="str">
        <f t="shared" si="106"/>
        <v xml:space="preserve"> </v>
      </c>
      <c r="P365" s="58" t="str">
        <f>IF(O365="Plus",$K365,IF(O365="Basis",$K365-SUM(P$8:P364),IF(O365="Breedte",$K365-SUM(P$8:P364),IF(O364="Breedte",1-SUM(P$8:P364)," "))))</f>
        <v xml:space="preserve"> </v>
      </c>
      <c r="Q365" s="56" t="str">
        <f t="shared" si="122"/>
        <v/>
      </c>
      <c r="R365" s="196">
        <f t="shared" si="111"/>
        <v>111</v>
      </c>
      <c r="S365" s="1">
        <f t="shared" si="120"/>
        <v>51</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51</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4">
        <f t="shared" si="107"/>
        <v>0</v>
      </c>
      <c r="B366" s="64">
        <f t="shared" si="108"/>
        <v>0</v>
      </c>
      <c r="C366" s="57">
        <f t="shared" si="119"/>
        <v>50</v>
      </c>
      <c r="F366" s="59">
        <f>IF(C366&lt;C$6,0,VLOOKUP(C366,index!$A:$M,5,0))</f>
        <v>111</v>
      </c>
      <c r="G366" s="57" t="str">
        <f t="shared" si="109"/>
        <v/>
      </c>
      <c r="H366" s="58" t="str">
        <f>IF(G366="I",$K366,IF(G366="II",$K366-SUM(H$8:H365),IF(G366="III",$K366-SUM(H$8:H365),IF(G366="IV",$K366-SUM(H$8:H365),IF(G366="V",1-SUM(H$8:H365)," ")))))</f>
        <v xml:space="preserve"> </v>
      </c>
      <c r="I366" s="66" t="str">
        <f t="shared" si="110"/>
        <v/>
      </c>
      <c r="L366" s="62" t="str">
        <f t="shared" si="106"/>
        <v xml:space="preserve"> </v>
      </c>
      <c r="P366" s="58" t="str">
        <f>IF(O366="Plus",$K366,IF(O366="Basis",$K366-SUM(P$8:P365),IF(O366="Breedte",$K366-SUM(P$8:P365),IF(O365="Breedte",1-SUM(P$8:P365)," "))))</f>
        <v xml:space="preserve"> </v>
      </c>
      <c r="Q366" s="56" t="str">
        <f t="shared" si="122"/>
        <v/>
      </c>
      <c r="R366" s="196">
        <f t="shared" si="111"/>
        <v>111</v>
      </c>
      <c r="S366" s="1">
        <f t="shared" si="120"/>
        <v>50</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50</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4">
        <f t="shared" si="107"/>
        <v>0</v>
      </c>
      <c r="B367" s="64">
        <f t="shared" si="108"/>
        <v>0</v>
      </c>
      <c r="C367" s="57">
        <f t="shared" si="119"/>
        <v>49</v>
      </c>
      <c r="F367" s="59">
        <f>IF(C367&lt;C$6,0,VLOOKUP(C367,index!$A:$M,5,0))</f>
        <v>111</v>
      </c>
      <c r="G367" s="57" t="str">
        <f t="shared" si="109"/>
        <v/>
      </c>
      <c r="H367" s="58" t="str">
        <f>IF(G367="I",$K367,IF(G367="II",$K367-SUM(H$8:H366),IF(G367="III",$K367-SUM(H$8:H366),IF(G367="IV",$K367-SUM(H$8:H366),IF(G367="V",1-SUM(H$8:H366)," ")))))</f>
        <v xml:space="preserve"> </v>
      </c>
      <c r="I367" s="66" t="str">
        <f t="shared" si="110"/>
        <v/>
      </c>
      <c r="L367" s="62" t="str">
        <f t="shared" si="106"/>
        <v xml:space="preserve"> </v>
      </c>
      <c r="P367" s="58" t="str">
        <f>IF(O367="Plus",$K367,IF(O367="Basis",$K367-SUM(P$8:P366),IF(O367="Breedte",$K367-SUM(P$8:P366),IF(O366="Breedte",1-SUM(P$8:P366)," "))))</f>
        <v xml:space="preserve"> </v>
      </c>
      <c r="Q367" s="56" t="str">
        <f t="shared" si="122"/>
        <v/>
      </c>
      <c r="R367" s="196">
        <f t="shared" si="111"/>
        <v>111</v>
      </c>
      <c r="S367" s="1">
        <f t="shared" si="120"/>
        <v>49</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49</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4">
        <f t="shared" si="107"/>
        <v>0</v>
      </c>
      <c r="B368" s="64">
        <f t="shared" si="108"/>
        <v>0</v>
      </c>
      <c r="C368" s="57">
        <f t="shared" si="119"/>
        <v>48</v>
      </c>
      <c r="F368" s="59">
        <f>IF(C368&lt;C$6,0,VLOOKUP(C368,index!$A:$M,5,0))</f>
        <v>110</v>
      </c>
      <c r="G368" s="57" t="str">
        <f t="shared" si="109"/>
        <v/>
      </c>
      <c r="H368" s="58" t="str">
        <f>IF(G368="I",$K368,IF(G368="II",$K368-SUM(H$8:H367),IF(G368="III",$K368-SUM(H$8:H367),IF(G368="IV",$K368-SUM(H$8:H367),IF(G368="V",1-SUM(H$8:H367)," ")))))</f>
        <v xml:space="preserve"> </v>
      </c>
      <c r="I368" s="66" t="str">
        <f t="shared" si="110"/>
        <v/>
      </c>
      <c r="L368" s="62" t="str">
        <f t="shared" si="106"/>
        <v xml:space="preserve"> </v>
      </c>
      <c r="P368" s="58" t="str">
        <f>IF(O368="Plus",$K368,IF(O368="Basis",$K368-SUM(P$8:P367),IF(O368="Breedte",$K368-SUM(P$8:P367),IF(O367="Breedte",1-SUM(P$8:P367)," "))))</f>
        <v xml:space="preserve"> </v>
      </c>
      <c r="Q368" s="56" t="str">
        <f t="shared" si="122"/>
        <v/>
      </c>
      <c r="R368" s="196">
        <f t="shared" si="111"/>
        <v>110</v>
      </c>
      <c r="S368" s="1">
        <f t="shared" si="120"/>
        <v>48</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48</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4">
        <f t="shared" si="107"/>
        <v>0</v>
      </c>
      <c r="B369" s="64">
        <f t="shared" si="108"/>
        <v>0</v>
      </c>
      <c r="C369" s="57">
        <f t="shared" si="119"/>
        <v>47</v>
      </c>
      <c r="F369" s="59">
        <f>IF(C369&lt;C$6,0,VLOOKUP(C369,index!$A:$M,5,0))</f>
        <v>110</v>
      </c>
      <c r="G369" s="57" t="str">
        <f t="shared" si="109"/>
        <v/>
      </c>
      <c r="H369" s="58" t="str">
        <f>IF(G369="I",$K369,IF(G369="II",$K369-SUM(H$8:H368),IF(G369="III",$K369-SUM(H$8:H368),IF(G369="IV",$K369-SUM(H$8:H368),IF(G369="V",1-SUM(H$8:H368)," ")))))</f>
        <v xml:space="preserve"> </v>
      </c>
      <c r="I369" s="66" t="str">
        <f t="shared" si="110"/>
        <v/>
      </c>
      <c r="L369" s="62" t="str">
        <f t="shared" si="106"/>
        <v xml:space="preserve"> </v>
      </c>
      <c r="P369" s="58" t="str">
        <f>IF(O369="Plus",$K369,IF(O369="Basis",$K369-SUM(P$8:P368),IF(O369="Breedte",$K369-SUM(P$8:P368),IF(O368="Breedte",1-SUM(P$8:P368)," "))))</f>
        <v xml:space="preserve"> </v>
      </c>
      <c r="Q369" s="56" t="str">
        <f t="shared" si="122"/>
        <v/>
      </c>
      <c r="R369" s="196">
        <f t="shared" si="111"/>
        <v>110</v>
      </c>
      <c r="S369" s="1">
        <f t="shared" si="120"/>
        <v>47</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47</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4">
        <f t="shared" si="107"/>
        <v>0</v>
      </c>
      <c r="B370" s="64">
        <f t="shared" si="108"/>
        <v>0</v>
      </c>
      <c r="C370" s="57">
        <f t="shared" si="119"/>
        <v>46</v>
      </c>
      <c r="F370" s="59">
        <f>IF(C370&lt;C$6,0,VLOOKUP(C370,index!$A:$M,5,0))</f>
        <v>110</v>
      </c>
      <c r="G370" s="57" t="str">
        <f t="shared" si="109"/>
        <v/>
      </c>
      <c r="H370" s="58" t="str">
        <f>IF(G370="I",$K370,IF(G370="II",$K370-SUM(H$8:H369),IF(G370="III",$K370-SUM(H$8:H369),IF(G370="IV",$K370-SUM(H$8:H369),IF(G370="V",1-SUM(H$8:H369)," ")))))</f>
        <v xml:space="preserve"> </v>
      </c>
      <c r="I370" s="66" t="str">
        <f t="shared" si="110"/>
        <v/>
      </c>
      <c r="L370" s="62" t="str">
        <f t="shared" si="106"/>
        <v xml:space="preserve"> </v>
      </c>
      <c r="P370" s="58" t="str">
        <f>IF(O370="Plus",$K370,IF(O370="Basis",$K370-SUM(P$8:P369),IF(O370="Breedte",$K370-SUM(P$8:P369),IF(O369="Breedte",1-SUM(P$8:P369)," "))))</f>
        <v xml:space="preserve"> </v>
      </c>
      <c r="Q370" s="56" t="str">
        <f t="shared" si="122"/>
        <v/>
      </c>
      <c r="R370" s="196">
        <f t="shared" si="111"/>
        <v>110</v>
      </c>
      <c r="S370" s="1">
        <f t="shared" si="120"/>
        <v>46</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46</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4">
        <f t="shared" si="107"/>
        <v>0</v>
      </c>
      <c r="B371" s="64">
        <f t="shared" si="108"/>
        <v>0</v>
      </c>
      <c r="C371" s="57">
        <f t="shared" si="119"/>
        <v>45</v>
      </c>
      <c r="F371" s="59">
        <f>IF(C371&lt;C$6,0,VLOOKUP(C371,index!$A:$M,5,0))</f>
        <v>110</v>
      </c>
      <c r="G371" s="57" t="str">
        <f t="shared" si="109"/>
        <v/>
      </c>
      <c r="H371" s="58" t="str">
        <f>IF(G371="I",$K371,IF(G371="II",$K371-SUM(H$8:H370),IF(G371="III",$K371-SUM(H$8:H370),IF(G371="IV",$K371-SUM(H$8:H370),IF(G371="V",1-SUM(H$8:H370)," ")))))</f>
        <v xml:space="preserve"> </v>
      </c>
      <c r="I371" s="66" t="str">
        <f t="shared" si="110"/>
        <v/>
      </c>
      <c r="L371" s="62" t="str">
        <f t="shared" si="106"/>
        <v xml:space="preserve"> </v>
      </c>
      <c r="P371" s="58" t="str">
        <f>IF(O371="Plus",$K371,IF(O371="Basis",$K371-SUM(P$8:P370),IF(O371="Breedte",$K371-SUM(P$8:P370),IF(O370="Breedte",1-SUM(P$8:P370)," "))))</f>
        <v xml:space="preserve"> </v>
      </c>
      <c r="Q371" s="56" t="str">
        <f t="shared" si="122"/>
        <v/>
      </c>
      <c r="R371" s="196">
        <f t="shared" si="111"/>
        <v>110</v>
      </c>
      <c r="S371" s="1">
        <f t="shared" si="120"/>
        <v>45</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45</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4">
        <f t="shared" si="107"/>
        <v>0</v>
      </c>
      <c r="B372" s="64">
        <f t="shared" si="108"/>
        <v>0</v>
      </c>
      <c r="C372" s="57">
        <f t="shared" si="119"/>
        <v>44</v>
      </c>
      <c r="F372" s="59">
        <f>IF(C372&lt;C$6,0,VLOOKUP(C372,index!$A:$M,5,0))</f>
        <v>110</v>
      </c>
      <c r="G372" s="57" t="str">
        <f t="shared" si="109"/>
        <v/>
      </c>
      <c r="H372" s="58" t="str">
        <f>IF(G372="I",$K372,IF(G372="II",$K372-SUM(H$8:H371),IF(G372="III",$K372-SUM(H$8:H371),IF(G372="IV",$K372-SUM(H$8:H371),IF(G372="V",1-SUM(H$8:H371)," ")))))</f>
        <v xml:space="preserve"> </v>
      </c>
      <c r="I372" s="66" t="str">
        <f t="shared" si="110"/>
        <v/>
      </c>
      <c r="L372" s="62" t="str">
        <f t="shared" si="106"/>
        <v xml:space="preserve"> </v>
      </c>
      <c r="P372" s="58" t="str">
        <f>IF(O372="Plus",$K372,IF(O372="Basis",$K372-SUM(P$8:P371),IF(O372="Breedte",$K372-SUM(P$8:P371),IF(O371="Breedte",1-SUM(P$8:P371)," "))))</f>
        <v xml:space="preserve"> </v>
      </c>
      <c r="Q372" s="56" t="str">
        <f t="shared" si="122"/>
        <v/>
      </c>
      <c r="R372" s="196">
        <f t="shared" si="111"/>
        <v>110</v>
      </c>
      <c r="S372" s="1">
        <f t="shared" si="120"/>
        <v>44</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44</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4">
        <f t="shared" si="107"/>
        <v>0</v>
      </c>
      <c r="B373" s="64">
        <f t="shared" si="108"/>
        <v>0</v>
      </c>
      <c r="C373" s="57">
        <f t="shared" si="119"/>
        <v>43</v>
      </c>
      <c r="F373" s="59">
        <f>IF(C373&lt;C$6,0,VLOOKUP(C373,index!$A:$M,5,0))</f>
        <v>110</v>
      </c>
      <c r="G373" s="57" t="str">
        <f t="shared" si="109"/>
        <v/>
      </c>
      <c r="H373" s="58" t="str">
        <f>IF(G373="I",$K373,IF(G373="II",$K373-SUM(H$8:H372),IF(G373="III",$K373-SUM(H$8:H372),IF(G373="IV",$K373-SUM(H$8:H372),IF(G373="V",1-SUM(H$8:H372)," ")))))</f>
        <v xml:space="preserve"> </v>
      </c>
      <c r="I373" s="66" t="str">
        <f t="shared" si="110"/>
        <v/>
      </c>
      <c r="L373" s="62" t="str">
        <f t="shared" si="106"/>
        <v xml:space="preserve"> </v>
      </c>
      <c r="P373" s="58" t="str">
        <f>IF(O373="Plus",$K373,IF(O373="Basis",$K373-SUM(P$8:P372),IF(O373="Breedte",$K373-SUM(P$8:P372),IF(O372="Breedte",1-SUM(P$8:P372)," "))))</f>
        <v xml:space="preserve"> </v>
      </c>
      <c r="Q373" s="56" t="str">
        <f t="shared" si="122"/>
        <v/>
      </c>
      <c r="R373" s="196">
        <f t="shared" si="111"/>
        <v>110</v>
      </c>
      <c r="S373" s="1">
        <f t="shared" si="120"/>
        <v>43</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43</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4">
        <f t="shared" si="107"/>
        <v>0</v>
      </c>
      <c r="B374" s="64">
        <f t="shared" si="108"/>
        <v>0</v>
      </c>
      <c r="C374" s="57">
        <f t="shared" si="119"/>
        <v>42</v>
      </c>
      <c r="F374" s="59">
        <f>IF(C374&lt;C$6,0,VLOOKUP(C374,index!$A:$M,5,0))</f>
        <v>110</v>
      </c>
      <c r="G374" s="57" t="str">
        <f t="shared" si="109"/>
        <v/>
      </c>
      <c r="H374" s="58" t="str">
        <f>IF(G374="I",$K374,IF(G374="II",$K374-SUM(H$8:H373),IF(G374="III",$K374-SUM(H$8:H373),IF(G374="IV",$K374-SUM(H$8:H373),IF(G374="V",1-SUM(H$8:H373)," ")))))</f>
        <v xml:space="preserve"> </v>
      </c>
      <c r="I374" s="66" t="str">
        <f t="shared" si="110"/>
        <v/>
      </c>
      <c r="L374" s="62" t="str">
        <f t="shared" si="106"/>
        <v xml:space="preserve"> </v>
      </c>
      <c r="P374" s="58" t="str">
        <f>IF(O374="Plus",$K374,IF(O374="Basis",$K374-SUM(P$8:P373),IF(O374="Breedte",$K374-SUM(P$8:P373),IF(O373="Breedte",1-SUM(P$8:P373)," "))))</f>
        <v xml:space="preserve"> </v>
      </c>
      <c r="Q374" s="56" t="str">
        <f t="shared" si="122"/>
        <v/>
      </c>
      <c r="R374" s="196">
        <f t="shared" si="111"/>
        <v>110</v>
      </c>
      <c r="S374" s="1">
        <f t="shared" si="120"/>
        <v>42</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42</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4">
        <f t="shared" si="107"/>
        <v>0</v>
      </c>
      <c r="B375" s="64">
        <f t="shared" si="108"/>
        <v>0</v>
      </c>
      <c r="C375" s="57">
        <f t="shared" si="119"/>
        <v>41</v>
      </c>
      <c r="F375" s="59">
        <f>IF(C375&lt;C$6,0,VLOOKUP(C375,index!$A:$M,5,0))</f>
        <v>110</v>
      </c>
      <c r="G375" s="57" t="str">
        <f t="shared" si="109"/>
        <v/>
      </c>
      <c r="H375" s="58" t="str">
        <f>IF(G375="I",$K375,IF(G375="II",$K375-SUM(H$8:H374),IF(G375="III",$K375-SUM(H$8:H374),IF(G375="IV",$K375-SUM(H$8:H374),IF(G375="V",1-SUM(H$8:H374)," ")))))</f>
        <v xml:space="preserve"> </v>
      </c>
      <c r="I375" s="66" t="str">
        <f t="shared" si="110"/>
        <v/>
      </c>
      <c r="L375" s="62" t="str">
        <f t="shared" si="106"/>
        <v xml:space="preserve"> </v>
      </c>
      <c r="P375" s="58" t="str">
        <f>IF(O375="Plus",$K375,IF(O375="Basis",$K375-SUM(P$8:P374),IF(O375="Breedte",$K375-SUM(P$8:P374),IF(O374="Breedte",1-SUM(P$8:P374)," "))))</f>
        <v xml:space="preserve"> </v>
      </c>
      <c r="Q375" s="56" t="str">
        <f t="shared" si="122"/>
        <v/>
      </c>
      <c r="R375" s="196">
        <f t="shared" si="111"/>
        <v>110</v>
      </c>
      <c r="S375" s="1">
        <f t="shared" si="120"/>
        <v>41</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41</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4">
        <f t="shared" si="107"/>
        <v>0</v>
      </c>
      <c r="B376" s="64">
        <f t="shared" si="108"/>
        <v>0</v>
      </c>
      <c r="C376" s="57">
        <f t="shared" si="119"/>
        <v>40</v>
      </c>
      <c r="F376" s="59">
        <f>IF(C376&lt;C$6,0,VLOOKUP(C376,index!$A:$M,5,0))</f>
        <v>110</v>
      </c>
      <c r="G376" s="57" t="str">
        <f t="shared" si="109"/>
        <v/>
      </c>
      <c r="H376" s="58" t="str">
        <f>IF(G376="I",$K376,IF(G376="II",$K376-SUM(H$8:H375),IF(G376="III",$K376-SUM(H$8:H375),IF(G376="IV",$K376-SUM(H$8:H375),IF(G376="V",1-SUM(H$8:H375)," ")))))</f>
        <v xml:space="preserve"> </v>
      </c>
      <c r="I376" s="66" t="str">
        <f t="shared" si="110"/>
        <v/>
      </c>
      <c r="L376" s="62" t="str">
        <f t="shared" si="106"/>
        <v xml:space="preserve"> </v>
      </c>
      <c r="P376" s="58" t="str">
        <f>IF(O376="Plus",$K376,IF(O376="Basis",$K376-SUM(P$8:P375),IF(O376="Breedte",$K376-SUM(P$8:P375),IF(O375="Breedte",1-SUM(P$8:P375)," "))))</f>
        <v xml:space="preserve"> </v>
      </c>
      <c r="Q376" s="56" t="str">
        <f t="shared" si="122"/>
        <v/>
      </c>
      <c r="R376" s="196">
        <f t="shared" si="111"/>
        <v>110</v>
      </c>
      <c r="S376" s="1">
        <f t="shared" si="120"/>
        <v>40</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40</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4">
        <f t="shared" si="107"/>
        <v>0</v>
      </c>
      <c r="B377" s="64">
        <f t="shared" si="108"/>
        <v>0</v>
      </c>
      <c r="C377" s="57">
        <f t="shared" si="119"/>
        <v>39</v>
      </c>
      <c r="F377" s="59">
        <f>IF(C377&lt;C$6,0,VLOOKUP(C377,index!$A:$M,5,0))</f>
        <v>110</v>
      </c>
      <c r="G377" s="57" t="str">
        <f t="shared" si="109"/>
        <v/>
      </c>
      <c r="H377" s="58" t="str">
        <f>IF(G377="I",$K377,IF(G377="II",$K377-SUM(H$8:H376),IF(G377="III",$K377-SUM(H$8:H376),IF(G377="IV",$K377-SUM(H$8:H376),IF(G377="V",1-SUM(H$8:H376)," ")))))</f>
        <v xml:space="preserve"> </v>
      </c>
      <c r="I377" s="66" t="str">
        <f t="shared" si="110"/>
        <v/>
      </c>
      <c r="L377" s="62" t="str">
        <f t="shared" si="106"/>
        <v xml:space="preserve"> </v>
      </c>
      <c r="P377" s="58" t="str">
        <f>IF(O377="Plus",$K377,IF(O377="Basis",$K377-SUM(P$8:P376),IF(O377="Breedte",$K377-SUM(P$8:P376),IF(O376="Breedte",1-SUM(P$8:P376)," "))))</f>
        <v xml:space="preserve"> </v>
      </c>
      <c r="Q377" s="56" t="str">
        <f t="shared" si="122"/>
        <v/>
      </c>
      <c r="R377" s="196">
        <f t="shared" si="111"/>
        <v>110</v>
      </c>
      <c r="S377" s="1">
        <f t="shared" si="120"/>
        <v>39</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39</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4">
        <f t="shared" si="107"/>
        <v>0</v>
      </c>
      <c r="B378" s="64">
        <f t="shared" si="108"/>
        <v>0</v>
      </c>
      <c r="C378" s="57">
        <f t="shared" si="119"/>
        <v>38</v>
      </c>
      <c r="F378" s="59">
        <f>IF(C378&lt;C$6,0,VLOOKUP(C378,index!$A:$M,5,0))</f>
        <v>110</v>
      </c>
      <c r="G378" s="57" t="str">
        <f t="shared" si="109"/>
        <v/>
      </c>
      <c r="H378" s="58" t="str">
        <f>IF(G378="I",$K378,IF(G378="II",$K378-SUM(H$8:H377),IF(G378="III",$K378-SUM(H$8:H377),IF(G378="IV",$K378-SUM(H$8:H377),IF(G378="V",1-SUM(H$8:H377)," ")))))</f>
        <v xml:space="preserve"> </v>
      </c>
      <c r="I378" s="66" t="str">
        <f t="shared" si="110"/>
        <v/>
      </c>
      <c r="L378" s="62" t="str">
        <f t="shared" si="106"/>
        <v xml:space="preserve"> </v>
      </c>
      <c r="P378" s="58" t="str">
        <f>IF(O378="Plus",$K378,IF(O378="Basis",$K378-SUM(P$8:P377),IF(O378="Breedte",$K378-SUM(P$8:P377),IF(O377="Breedte",1-SUM(P$8:P377)," "))))</f>
        <v xml:space="preserve"> </v>
      </c>
      <c r="Q378" s="56" t="str">
        <f t="shared" si="122"/>
        <v/>
      </c>
      <c r="R378" s="196">
        <f t="shared" si="111"/>
        <v>110</v>
      </c>
      <c r="S378" s="1">
        <f t="shared" si="120"/>
        <v>38</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38</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4">
        <f t="shared" si="107"/>
        <v>0</v>
      </c>
      <c r="B379" s="64">
        <f t="shared" si="108"/>
        <v>0</v>
      </c>
      <c r="C379" s="57">
        <f t="shared" si="119"/>
        <v>37</v>
      </c>
      <c r="F379" s="59">
        <f>IF(C379&lt;C$6,0,VLOOKUP(C379,index!$A:$M,5,0))</f>
        <v>110</v>
      </c>
      <c r="G379" s="57" t="str">
        <f t="shared" si="109"/>
        <v/>
      </c>
      <c r="H379" s="58" t="str">
        <f>IF(G379="I",$K379,IF(G379="II",$K379-SUM(H$8:H378),IF(G379="III",$K379-SUM(H$8:H378),IF(G379="IV",$K379-SUM(H$8:H378),IF(G379="V",1-SUM(H$8:H378)," ")))))</f>
        <v xml:space="preserve"> </v>
      </c>
      <c r="I379" s="66" t="str">
        <f t="shared" si="110"/>
        <v/>
      </c>
      <c r="L379" s="62" t="str">
        <f t="shared" si="106"/>
        <v xml:space="preserve"> </v>
      </c>
      <c r="P379" s="58" t="str">
        <f>IF(O379="Plus",$K379,IF(O379="Basis",$K379-SUM(P$8:P378),IF(O379="Breedte",$K379-SUM(P$8:P378),IF(O378="Breedte",1-SUM(P$8:P378)," "))))</f>
        <v xml:space="preserve"> </v>
      </c>
      <c r="Q379" s="56" t="str">
        <f t="shared" si="122"/>
        <v/>
      </c>
      <c r="R379" s="196">
        <f t="shared" si="111"/>
        <v>110</v>
      </c>
      <c r="S379" s="1">
        <f t="shared" si="120"/>
        <v>37</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37</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4">
        <f t="shared" si="107"/>
        <v>0</v>
      </c>
      <c r="B380" s="64">
        <f t="shared" si="108"/>
        <v>0</v>
      </c>
      <c r="C380" s="57">
        <f t="shared" si="119"/>
        <v>36</v>
      </c>
      <c r="F380" s="59">
        <f>IF(C380&lt;C$6,0,VLOOKUP(C380,index!$A:$M,5,0))</f>
        <v>110</v>
      </c>
      <c r="G380" s="57" t="str">
        <f t="shared" si="109"/>
        <v/>
      </c>
      <c r="H380" s="58" t="str">
        <f>IF(G380="I",$K380,IF(G380="II",$K380-SUM(H$8:H379),IF(G380="III",$K380-SUM(H$8:H379),IF(G380="IV",$K380-SUM(H$8:H379),IF(G380="V",1-SUM(H$8:H379)," ")))))</f>
        <v xml:space="preserve"> </v>
      </c>
      <c r="I380" s="66" t="str">
        <f t="shared" si="110"/>
        <v/>
      </c>
      <c r="L380" s="62" t="str">
        <f t="shared" si="106"/>
        <v xml:space="preserve"> </v>
      </c>
      <c r="P380" s="58" t="str">
        <f>IF(O380="Plus",$K380,IF(O380="Basis",$K380-SUM(P$8:P379),IF(O380="Breedte",$K380-SUM(P$8:P379),IF(O379="Breedte",1-SUM(P$8:P379)," "))))</f>
        <v xml:space="preserve"> </v>
      </c>
      <c r="Q380" s="56" t="str">
        <f t="shared" si="122"/>
        <v/>
      </c>
      <c r="R380" s="196">
        <f t="shared" si="111"/>
        <v>110</v>
      </c>
      <c r="S380" s="1">
        <f t="shared" si="120"/>
        <v>36</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36</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4">
        <f t="shared" si="107"/>
        <v>0</v>
      </c>
      <c r="B381" s="64">
        <f t="shared" si="108"/>
        <v>0</v>
      </c>
      <c r="C381" s="57">
        <f t="shared" si="119"/>
        <v>35</v>
      </c>
      <c r="F381" s="59">
        <f>IF(C381&lt;C$6,0,VLOOKUP(C381,index!$A:$M,5,0))</f>
        <v>110</v>
      </c>
      <c r="G381" s="57" t="str">
        <f t="shared" si="109"/>
        <v/>
      </c>
      <c r="H381" s="58" t="str">
        <f>IF(G381="I",$K381,IF(G381="II",$K381-SUM(H$8:H380),IF(G381="III",$K381-SUM(H$8:H380),IF(G381="IV",$K381-SUM(H$8:H380),IF(G381="V",1-SUM(H$8:H380)," ")))))</f>
        <v xml:space="preserve"> </v>
      </c>
      <c r="I381" s="66" t="str">
        <f t="shared" si="110"/>
        <v/>
      </c>
      <c r="L381" s="62" t="str">
        <f t="shared" si="106"/>
        <v xml:space="preserve"> </v>
      </c>
      <c r="P381" s="58" t="str">
        <f>IF(O381="Plus",$K381,IF(O381="Basis",$K381-SUM(P$8:P380),IF(O381="Breedte",$K381-SUM(P$8:P380),IF(O380="Breedte",1-SUM(P$8:P380)," "))))</f>
        <v xml:space="preserve"> </v>
      </c>
      <c r="Q381" s="56" t="str">
        <f t="shared" si="122"/>
        <v/>
      </c>
      <c r="R381" s="196">
        <f t="shared" si="111"/>
        <v>110</v>
      </c>
      <c r="S381" s="1">
        <f t="shared" si="120"/>
        <v>35</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35</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4">
        <f t="shared" si="107"/>
        <v>0</v>
      </c>
      <c r="B382" s="64">
        <f t="shared" si="108"/>
        <v>0</v>
      </c>
      <c r="C382" s="57">
        <f t="shared" si="119"/>
        <v>34</v>
      </c>
      <c r="F382" s="59">
        <f>IF(C382&lt;C$6,0,VLOOKUP(C382,index!$A:$M,5,0))</f>
        <v>110</v>
      </c>
      <c r="G382" s="57" t="str">
        <f t="shared" si="109"/>
        <v/>
      </c>
      <c r="H382" s="58" t="str">
        <f>IF(G382="I",$K382,IF(G382="II",$K382-SUM(H$8:H381),IF(G382="III",$K382-SUM(H$8:H381),IF(G382="IV",$K382-SUM(H$8:H381),IF(G382="V",1-SUM(H$8:H381)," ")))))</f>
        <v xml:space="preserve"> </v>
      </c>
      <c r="I382" s="66" t="str">
        <f t="shared" si="110"/>
        <v/>
      </c>
      <c r="L382" s="62" t="str">
        <f t="shared" si="106"/>
        <v xml:space="preserve"> </v>
      </c>
      <c r="P382" s="58" t="str">
        <f>IF(O382="Plus",$K382,IF(O382="Basis",$K382-SUM(P$8:P381),IF(O382="Breedte",$K382-SUM(P$8:P381),IF(O381="Breedte",1-SUM(P$8:P381)," "))))</f>
        <v xml:space="preserve"> </v>
      </c>
      <c r="Q382" s="56" t="str">
        <f t="shared" si="122"/>
        <v/>
      </c>
      <c r="R382" s="196">
        <f t="shared" si="111"/>
        <v>110</v>
      </c>
      <c r="S382" s="1">
        <f t="shared" si="120"/>
        <v>34</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34</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4">
        <f t="shared" si="107"/>
        <v>0</v>
      </c>
      <c r="B383" s="64">
        <f t="shared" si="108"/>
        <v>0</v>
      </c>
      <c r="C383" s="57">
        <f t="shared" si="119"/>
        <v>33</v>
      </c>
      <c r="F383" s="59">
        <f>IF(C383&lt;C$6,0,VLOOKUP(C383,index!$A:$M,5,0))</f>
        <v>110</v>
      </c>
      <c r="G383" s="57" t="str">
        <f t="shared" si="109"/>
        <v/>
      </c>
      <c r="H383" s="58" t="str">
        <f>IF(G383="I",$K383,IF(G383="II",$K383-SUM(H$8:H382),IF(G383="III",$K383-SUM(H$8:H382),IF(G383="IV",$K383-SUM(H$8:H382),IF(G383="V",1-SUM(H$8:H382)," ")))))</f>
        <v xml:space="preserve"> </v>
      </c>
      <c r="I383" s="66" t="str">
        <f t="shared" si="110"/>
        <v/>
      </c>
      <c r="L383" s="62" t="str">
        <f t="shared" si="106"/>
        <v xml:space="preserve"> </v>
      </c>
      <c r="P383" s="58" t="str">
        <f>IF(O383="Plus",$K383,IF(O383="Basis",$K383-SUM(P$8:P382),IF(O383="Breedte",$K383-SUM(P$8:P382),IF(O382="Breedte",1-SUM(P$8:P382)," "))))</f>
        <v xml:space="preserve"> </v>
      </c>
      <c r="Q383" s="56" t="str">
        <f t="shared" si="122"/>
        <v/>
      </c>
      <c r="R383" s="196">
        <f t="shared" si="111"/>
        <v>110</v>
      </c>
      <c r="S383" s="1">
        <f t="shared" si="120"/>
        <v>33</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33</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4">
        <f t="shared" si="107"/>
        <v>0</v>
      </c>
      <c r="B384" s="64">
        <f t="shared" si="108"/>
        <v>0</v>
      </c>
      <c r="C384" s="57">
        <f t="shared" si="119"/>
        <v>32</v>
      </c>
      <c r="F384" s="59">
        <f>IF(C384&lt;C$6,0,VLOOKUP(C384,index!$A:$M,5,0))</f>
        <v>110</v>
      </c>
      <c r="G384" s="57" t="str">
        <f t="shared" si="109"/>
        <v/>
      </c>
      <c r="H384" s="58" t="str">
        <f>IF(G384="I",$K384,IF(G384="II",$K384-SUM(H$8:H383),IF(G384="III",$K384-SUM(H$8:H383),IF(G384="IV",$K384-SUM(H$8:H383),IF(G384="V",1-SUM(H$8:H383)," ")))))</f>
        <v xml:space="preserve"> </v>
      </c>
      <c r="I384" s="66" t="str">
        <f t="shared" si="110"/>
        <v/>
      </c>
      <c r="L384" s="62" t="str">
        <f t="shared" si="106"/>
        <v xml:space="preserve"> </v>
      </c>
      <c r="P384" s="58" t="str">
        <f>IF(O384="Plus",$K384,IF(O384="Basis",$K384-SUM(P$8:P383),IF(O384="Breedte",$K384-SUM(P$8:P383),IF(O383="Breedte",1-SUM(P$8:P383)," "))))</f>
        <v xml:space="preserve"> </v>
      </c>
      <c r="Q384" s="56" t="str">
        <f t="shared" si="122"/>
        <v/>
      </c>
      <c r="R384" s="196">
        <f t="shared" si="111"/>
        <v>110</v>
      </c>
      <c r="S384" s="1">
        <f t="shared" si="120"/>
        <v>32</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32</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4">
        <f t="shared" si="107"/>
        <v>0</v>
      </c>
      <c r="B385" s="64">
        <f>IF(G385="I",20,IF(G385="II",20,IF(G385="III",20,IF(G385="IV",20,IF(G385="V",20,0)))))</f>
        <v>0</v>
      </c>
      <c r="C385" s="57">
        <f t="shared" si="119"/>
        <v>31</v>
      </c>
      <c r="F385" s="59">
        <f>IF(C385&lt;C$6,0,VLOOKUP(C385,index!$A:$M,5,0))</f>
        <v>110</v>
      </c>
      <c r="G385" s="57" t="str">
        <f t="shared" si="109"/>
        <v/>
      </c>
      <c r="H385" s="58" t="str">
        <f>IF(G385="I",$K385,IF(G385="II",$K385-SUM(H$8:H384),IF(G385="III",$K385-SUM(H$8:H384),IF(G385="IV",$K385-SUM(H$8:H384),IF(G385="V",1-SUM(H$8:H384)," ")))))</f>
        <v xml:space="preserve"> </v>
      </c>
      <c r="I385" s="66" t="str">
        <f t="shared" si="110"/>
        <v/>
      </c>
      <c r="L385" s="62" t="str">
        <f t="shared" si="106"/>
        <v xml:space="preserve"> </v>
      </c>
      <c r="P385" s="58" t="str">
        <f>IF(O385="Plus",$K385,IF(O385="Basis",$K385-SUM(P$8:P384),IF(O385="Breedte",$K385-SUM(P$8:P384),IF(O384="Breedte",1-SUM(P$8:P384)," "))))</f>
        <v xml:space="preserve"> </v>
      </c>
      <c r="Q385" s="56" t="str">
        <f t="shared" si="122"/>
        <v/>
      </c>
      <c r="R385" s="196">
        <f t="shared" si="111"/>
        <v>110</v>
      </c>
      <c r="S385" s="1">
        <f t="shared" si="120"/>
        <v>31</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31</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4">
        <f t="shared" si="107"/>
        <v>0</v>
      </c>
      <c r="B386" s="64">
        <f t="shared" ref="B386:B449" si="123">IF(G386="I",20,IF(G386="II",20,IF(G386="III",20,IF(G386="IV",20,IF(G386="V",20,0)))))</f>
        <v>0</v>
      </c>
      <c r="C386" s="57">
        <f t="shared" si="119"/>
        <v>30</v>
      </c>
      <c r="F386" s="59">
        <f>IF(C386&lt;C$6,0,VLOOKUP(C386,index!$A:$M,5,0))</f>
        <v>110</v>
      </c>
      <c r="G386" s="57" t="str">
        <f t="shared" si="109"/>
        <v/>
      </c>
      <c r="H386" s="58" t="str">
        <f>IF(G386="I",$K386,IF(G386="II",$K386-SUM(H$8:H385),IF(G386="III",$K386-SUM(H$8:H385),IF(G386="IV",$K386-SUM(H$8:H385),IF(G386="V",1-SUM(H$8:H385)," ")))))</f>
        <v xml:space="preserve"> </v>
      </c>
      <c r="I386" s="66" t="str">
        <f t="shared" si="110"/>
        <v/>
      </c>
      <c r="L386" s="62" t="str">
        <f t="shared" si="106"/>
        <v xml:space="preserve"> </v>
      </c>
      <c r="P386" s="58" t="str">
        <f>IF(O386="Plus",$K386,IF(O386="Basis",$K386-SUM(P$8:P385),IF(O386="Breedte",$K386-SUM(P$8:P385),IF(O385="Breedte",1-SUM(P$8:P385)," "))))</f>
        <v xml:space="preserve"> </v>
      </c>
      <c r="Q386" s="56" t="str">
        <f t="shared" si="122"/>
        <v/>
      </c>
      <c r="R386" s="196">
        <f t="shared" si="111"/>
        <v>110</v>
      </c>
      <c r="S386" s="1">
        <f t="shared" si="120"/>
        <v>30</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30</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4">
        <f t="shared" si="107"/>
        <v>0</v>
      </c>
      <c r="B387" s="64">
        <f t="shared" si="123"/>
        <v>0</v>
      </c>
      <c r="C387" s="57">
        <f t="shared" si="119"/>
        <v>29</v>
      </c>
      <c r="F387" s="59">
        <f>IF(C387&lt;C$6,0,VLOOKUP(C387,index!$A:$M,5,0))</f>
        <v>110</v>
      </c>
      <c r="G387" s="57" t="str">
        <f t="shared" si="109"/>
        <v/>
      </c>
      <c r="H387" s="58" t="str">
        <f>IF(G387="I",$K387,IF(G387="II",$K387-SUM(H$8:H386),IF(G387="III",$K387-SUM(H$8:H386),IF(G387="IV",$K387-SUM(H$8:H386),IF(G387="V",1-SUM(H$8:H386)," ")))))</f>
        <v xml:space="preserve"> </v>
      </c>
      <c r="I387" s="66" t="str">
        <f t="shared" si="110"/>
        <v/>
      </c>
      <c r="L387" s="62" t="str">
        <f t="shared" si="106"/>
        <v xml:space="preserve"> </v>
      </c>
      <c r="P387" s="58" t="str">
        <f>IF(O387="Plus",$K387,IF(O387="Basis",$K387-SUM(P$8:P386),IF(O387="Breedte",$K387-SUM(P$8:P386),IF(O386="Breedte",1-SUM(P$8:P386)," "))))</f>
        <v xml:space="preserve"> </v>
      </c>
      <c r="Q387" s="56" t="str">
        <f t="shared" si="122"/>
        <v/>
      </c>
      <c r="R387" s="196">
        <f t="shared" si="111"/>
        <v>110</v>
      </c>
      <c r="S387" s="1">
        <f t="shared" si="120"/>
        <v>29</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29</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4">
        <f t="shared" si="107"/>
        <v>0</v>
      </c>
      <c r="B388" s="64">
        <f t="shared" si="123"/>
        <v>0</v>
      </c>
      <c r="C388" s="57">
        <f t="shared" si="119"/>
        <v>28</v>
      </c>
      <c r="F388" s="59">
        <f>IF(C388&lt;C$6,0,VLOOKUP(C388,index!$A:$M,5,0))</f>
        <v>110</v>
      </c>
      <c r="G388" s="57" t="str">
        <f t="shared" si="109"/>
        <v/>
      </c>
      <c r="H388" s="58" t="str">
        <f>IF(G388="I",$K388,IF(G388="II",$K388-SUM(H$8:H387),IF(G388="III",$K388-SUM(H$8:H387),IF(G388="IV",$K388-SUM(H$8:H387),IF(G388="V",1-SUM(H$8:H387)," ")))))</f>
        <v xml:space="preserve"> </v>
      </c>
      <c r="I388" s="66" t="str">
        <f t="shared" si="110"/>
        <v/>
      </c>
      <c r="L388" s="62" t="str">
        <f t="shared" si="106"/>
        <v xml:space="preserve"> </v>
      </c>
      <c r="P388" s="58" t="str">
        <f>IF(O388="Plus",$K388,IF(O388="Basis",$K388-SUM(P$8:P387),IF(O388="Breedte",$K388-SUM(P$8:P387),IF(O387="Breedte",1-SUM(P$8:P387)," "))))</f>
        <v xml:space="preserve"> </v>
      </c>
      <c r="Q388" s="56" t="str">
        <f t="shared" si="122"/>
        <v/>
      </c>
      <c r="R388" s="196">
        <f t="shared" si="111"/>
        <v>110</v>
      </c>
      <c r="S388" s="1">
        <f t="shared" si="120"/>
        <v>28</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28</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4">
        <f t="shared" si="107"/>
        <v>0</v>
      </c>
      <c r="B389" s="64">
        <f t="shared" si="123"/>
        <v>0</v>
      </c>
      <c r="C389" s="57">
        <f t="shared" si="119"/>
        <v>27</v>
      </c>
      <c r="F389" s="59">
        <f>IF(C389&lt;C$6,0,VLOOKUP(C389,index!$A:$M,5,0))</f>
        <v>110</v>
      </c>
      <c r="G389" s="57" t="str">
        <f t="shared" si="109"/>
        <v/>
      </c>
      <c r="H389" s="58" t="str">
        <f>IF(G389="I",$K389,IF(G389="II",$K389-SUM(H$8:H388),IF(G389="III",$K389-SUM(H$8:H388),IF(G389="IV",$K389-SUM(H$8:H388),IF(G389="V",1-SUM(H$8:H388)," ")))))</f>
        <v xml:space="preserve"> </v>
      </c>
      <c r="I389" s="66" t="str">
        <f t="shared" si="110"/>
        <v/>
      </c>
      <c r="L389" s="62" t="str">
        <f t="shared" si="106"/>
        <v xml:space="preserve"> </v>
      </c>
      <c r="P389" s="58" t="str">
        <f>IF(O389="Plus",$K389,IF(O389="Basis",$K389-SUM(P$8:P388),IF(O389="Breedte",$K389-SUM(P$8:P388),IF(O388="Breedte",1-SUM(P$8:P388)," "))))</f>
        <v xml:space="preserve"> </v>
      </c>
      <c r="Q389" s="56" t="str">
        <f t="shared" si="122"/>
        <v/>
      </c>
      <c r="R389" s="196">
        <f t="shared" si="111"/>
        <v>110</v>
      </c>
      <c r="S389" s="1">
        <f t="shared" si="120"/>
        <v>27</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27</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4">
        <f t="shared" si="107"/>
        <v>0</v>
      </c>
      <c r="B390" s="64">
        <f t="shared" si="123"/>
        <v>0</v>
      </c>
      <c r="C390" s="57">
        <f t="shared" si="119"/>
        <v>26</v>
      </c>
      <c r="F390" s="59">
        <f>IF(C390&lt;C$6,0,VLOOKUP(C390,index!$A:$M,5,0))</f>
        <v>110</v>
      </c>
      <c r="G390" s="57" t="str">
        <f t="shared" si="109"/>
        <v/>
      </c>
      <c r="H390" s="58" t="str">
        <f>IF(G390="I",$K390,IF(G390="II",$K390-SUM(H$8:H389),IF(G390="III",$K390-SUM(H$8:H389),IF(G390="IV",$K390-SUM(H$8:H389),IF(G390="V",1-SUM(H$8:H389)," ")))))</f>
        <v xml:space="preserve"> </v>
      </c>
      <c r="I390" s="66" t="str">
        <f t="shared" si="110"/>
        <v/>
      </c>
      <c r="L390" s="62" t="str">
        <f t="shared" si="106"/>
        <v xml:space="preserve"> </v>
      </c>
      <c r="P390" s="58" t="str">
        <f>IF(O390="Plus",$K390,IF(O390="Basis",$K390-SUM(P$8:P389),IF(O390="Breedte",$K390-SUM(P$8:P389),IF(O389="Breedte",1-SUM(P$8:P389)," "))))</f>
        <v xml:space="preserve"> </v>
      </c>
      <c r="Q390" s="56" t="str">
        <f t="shared" si="122"/>
        <v/>
      </c>
      <c r="R390" s="196">
        <f t="shared" si="111"/>
        <v>110</v>
      </c>
      <c r="S390" s="1">
        <f t="shared" si="120"/>
        <v>26</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26</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4">
        <f t="shared" si="107"/>
        <v>0</v>
      </c>
      <c r="B391" s="64">
        <f t="shared" si="123"/>
        <v>0</v>
      </c>
      <c r="C391" s="57">
        <f t="shared" si="119"/>
        <v>25</v>
      </c>
      <c r="F391" s="59">
        <f>IF(C391&lt;C$6,0,VLOOKUP(C391,index!$A:$M,5,0))</f>
        <v>110</v>
      </c>
      <c r="G391" s="57" t="str">
        <f t="shared" si="109"/>
        <v/>
      </c>
      <c r="H391" s="58" t="str">
        <f>IF(G391="I",$K391,IF(G391="II",$K391-SUM(H$8:H390),IF(G391="III",$K391-SUM(H$8:H390),IF(G391="IV",$K391-SUM(H$8:H390),IF(G391="V",1-SUM(H$8:H390)," ")))))</f>
        <v xml:space="preserve"> </v>
      </c>
      <c r="I391" s="66" t="str">
        <f t="shared" si="110"/>
        <v/>
      </c>
      <c r="L391" s="62" t="str">
        <f t="shared" si="106"/>
        <v xml:space="preserve"> </v>
      </c>
      <c r="P391" s="58" t="str">
        <f>IF(O391="Plus",$K391,IF(O391="Basis",$K391-SUM(P$8:P390),IF(O391="Breedte",$K391-SUM(P$8:P390),IF(O390="Breedte",1-SUM(P$8:P390)," "))))</f>
        <v xml:space="preserve"> </v>
      </c>
      <c r="Q391" s="56" t="str">
        <f t="shared" si="122"/>
        <v/>
      </c>
      <c r="R391" s="196">
        <f t="shared" si="111"/>
        <v>110</v>
      </c>
      <c r="S391" s="1">
        <f t="shared" si="120"/>
        <v>25</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25</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4">
        <f t="shared" si="107"/>
        <v>0</v>
      </c>
      <c r="B392" s="64">
        <f t="shared" si="123"/>
        <v>0</v>
      </c>
      <c r="C392" s="57">
        <f t="shared" si="119"/>
        <v>24</v>
      </c>
      <c r="F392" s="59">
        <f>IF(C392&lt;C$6,0,VLOOKUP(C392,index!$A:$M,5,0))</f>
        <v>110</v>
      </c>
      <c r="G392" s="57" t="str">
        <f t="shared" si="109"/>
        <v/>
      </c>
      <c r="H392" s="58" t="str">
        <f>IF(G392="I",$K392,IF(G392="II",$K392-SUM(H$8:H391),IF(G392="III",$K392-SUM(H$8:H391),IF(G392="IV",$K392-SUM(H$8:H391),IF(G392="V",1-SUM(H$8:H391)," ")))))</f>
        <v xml:space="preserve"> </v>
      </c>
      <c r="I392" s="66" t="str">
        <f t="shared" si="110"/>
        <v/>
      </c>
      <c r="L392" s="62" t="str">
        <f t="shared" ref="L392:L455" si="124">IF(U392=2,"Plus",IF(W392=2,"Basis",IF(X392=2,"Breedte"," ")))</f>
        <v xml:space="preserve"> </v>
      </c>
      <c r="P392" s="58" t="str">
        <f>IF(O392="Plus",$K392,IF(O392="Basis",$K392-SUM(P$8:P391),IF(O392="Breedte",$K392-SUM(P$8:P391),IF(O391="Breedte",1-SUM(P$8:P391)," "))))</f>
        <v xml:space="preserve"> </v>
      </c>
      <c r="Q392" s="56" t="str">
        <f t="shared" si="122"/>
        <v/>
      </c>
      <c r="R392" s="196">
        <f t="shared" si="111"/>
        <v>110</v>
      </c>
      <c r="S392" s="1">
        <f t="shared" si="120"/>
        <v>24</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24</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4">
        <f t="shared" ref="A393:A456" si="125">IF(I393="A",25,IF(I393="B",25,IF(I393="C",25,IF(I393="D",15,IF(I393="E",10,0)))))</f>
        <v>0</v>
      </c>
      <c r="B393" s="64">
        <f t="shared" si="123"/>
        <v>0</v>
      </c>
      <c r="C393" s="57">
        <f t="shared" si="119"/>
        <v>23</v>
      </c>
      <c r="F393" s="59">
        <f>IF(C393&lt;C$6,0,VLOOKUP(C393,index!$A:$M,5,0))</f>
        <v>110</v>
      </c>
      <c r="G393" s="57" t="str">
        <f t="shared" ref="G393:G456" si="126">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ref="I393:I456" si="127">IF(AND(F393&gt;209,F394&lt;210),"A",IF(AND(F393&gt;199,F394&lt;200),"B",IF(AND(F393&gt;189,F394&lt;190),"C",IF(AND(F393&gt;180,F394&lt;181),"D",IF(AND(F393&gt;109,F394&lt;110),"E","")))))</f>
        <v/>
      </c>
      <c r="L393" s="62" t="str">
        <f t="shared" si="124"/>
        <v xml:space="preserve"> </v>
      </c>
      <c r="P393" s="58" t="str">
        <f>IF(O393="Plus",$K393,IF(O393="Basis",$K393-SUM(P$8:P392),IF(O393="Breedte",$K393-SUM(P$8:P392),IF(O392="Breedte",1-SUM(P$8:P392)," "))))</f>
        <v xml:space="preserve"> </v>
      </c>
      <c r="Q393" s="56" t="str">
        <f t="shared" si="122"/>
        <v/>
      </c>
      <c r="R393" s="196">
        <f t="shared" ref="R393:R456" si="128">F393</f>
        <v>110</v>
      </c>
      <c r="S393" s="1">
        <f t="shared" si="120"/>
        <v>23</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23</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4">
        <f t="shared" si="125"/>
        <v>0</v>
      </c>
      <c r="B394" s="64">
        <f t="shared" si="123"/>
        <v>0</v>
      </c>
      <c r="C394" s="57">
        <f t="shared" ref="C394:C457" si="136">IF(C393-1&lt;C$6,C$6-1,C393-1)</f>
        <v>22</v>
      </c>
      <c r="F394" s="59">
        <f>IF(C394&lt;C$6,0,VLOOKUP(C394,index!$A:$M,5,0))</f>
        <v>110</v>
      </c>
      <c r="G394" s="57" t="str">
        <f t="shared" si="126"/>
        <v/>
      </c>
      <c r="H394" s="58" t="str">
        <f>IF(G394="I",$K394,IF(G394="II",$K394-SUM(H$8:H393),IF(G394="III",$K394-SUM(H$8:H393),IF(G394="IV",$K394-SUM(H$8:H393),IF(G394="V",1-SUM(H$8:H393)," ")))))</f>
        <v xml:space="preserve"> </v>
      </c>
      <c r="I394" s="66" t="str">
        <f t="shared" si="127"/>
        <v/>
      </c>
      <c r="L394" s="62" t="str">
        <f t="shared" si="124"/>
        <v xml:space="preserve"> </v>
      </c>
      <c r="P394" s="58" t="str">
        <f>IF(O394="Plus",$K394,IF(O394="Basis",$K394-SUM(P$8:P393),IF(O394="Breedte",$K394-SUM(P$8:P393),IF(O393="Breedte",1-SUM(P$8:P393)," "))))</f>
        <v xml:space="preserve"> </v>
      </c>
      <c r="Q394" s="56" t="str">
        <f t="shared" si="122"/>
        <v/>
      </c>
      <c r="R394" s="196">
        <f t="shared" si="128"/>
        <v>110</v>
      </c>
      <c r="S394" s="1">
        <f t="shared" ref="S394:S457" si="137">C394</f>
        <v>22</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22</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4">
        <f t="shared" si="125"/>
        <v>0</v>
      </c>
      <c r="B395" s="64">
        <f t="shared" si="123"/>
        <v>0</v>
      </c>
      <c r="C395" s="57">
        <f t="shared" si="136"/>
        <v>21</v>
      </c>
      <c r="F395" s="59">
        <f>IF(C395&lt;C$6,0,VLOOKUP(C395,index!$A:$M,5,0))</f>
        <v>110</v>
      </c>
      <c r="G395" s="57" t="str">
        <f t="shared" si="126"/>
        <v/>
      </c>
      <c r="H395" s="58" t="str">
        <f>IF(G395="I",$K395,IF(G395="II",$K395-SUM(H$8:H394),IF(G395="III",$K395-SUM(H$8:H394),IF(G395="IV",$K395-SUM(H$8:H394),IF(G395="V",1-SUM(H$8:H394)," ")))))</f>
        <v xml:space="preserve"> </v>
      </c>
      <c r="I395" s="66" t="str">
        <f t="shared" si="127"/>
        <v/>
      </c>
      <c r="L395" s="62" t="str">
        <f t="shared" si="124"/>
        <v xml:space="preserve"> </v>
      </c>
      <c r="P395" s="58" t="str">
        <f>IF(O395="Plus",$K395,IF(O395="Basis",$K395-SUM(P$8:P394),IF(O395="Breedte",$K395-SUM(P$8:P394),IF(O394="Breedte",1-SUM(P$8:P394)," "))))</f>
        <v xml:space="preserve"> </v>
      </c>
      <c r="Q395" s="56" t="str">
        <f t="shared" si="122"/>
        <v/>
      </c>
      <c r="R395" s="196">
        <f t="shared" si="128"/>
        <v>110</v>
      </c>
      <c r="S395" s="1">
        <f t="shared" si="137"/>
        <v>21</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21</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4">
        <f t="shared" si="125"/>
        <v>10</v>
      </c>
      <c r="B396" s="64">
        <f t="shared" si="123"/>
        <v>20</v>
      </c>
      <c r="C396" s="57">
        <f t="shared" si="136"/>
        <v>20</v>
      </c>
      <c r="F396" s="59">
        <f>IF(C396&lt;C$6,0,VLOOKUP(C396,index!$A:$M,5,0))</f>
        <v>110</v>
      </c>
      <c r="G396" s="57" t="str">
        <f t="shared" si="126"/>
        <v>V</v>
      </c>
      <c r="H396" s="58">
        <f>IF(G396="I",$K396,IF(G396="II",$K396-SUM(H$8:H395),IF(G396="III",$K396-SUM(H$8:H395),IF(G396="IV",$K396-SUM(H$8:H395),IF(G396="V",1-SUM(H$8:H395)," ")))))</f>
        <v>1</v>
      </c>
      <c r="I396" s="66" t="str">
        <f t="shared" si="127"/>
        <v>E</v>
      </c>
      <c r="L396" s="62" t="str">
        <f t="shared" si="124"/>
        <v xml:space="preserve"> </v>
      </c>
      <c r="P396" s="58" t="str">
        <f>IF(O396="Plus",$K396,IF(O396="Basis",$K396-SUM(P$8:P395),IF(O396="Breedte",$K396-SUM(P$8:P395),IF(O395="Breedte",1-SUM(P$8:P395)," "))))</f>
        <v xml:space="preserve"> </v>
      </c>
      <c r="Q396" s="56" t="str">
        <f t="shared" si="122"/>
        <v/>
      </c>
      <c r="R396" s="196">
        <f t="shared" si="128"/>
        <v>110</v>
      </c>
      <c r="S396" s="1">
        <f t="shared" si="137"/>
        <v>20</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20</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4">
        <f t="shared" si="125"/>
        <v>0</v>
      </c>
      <c r="B397" s="64">
        <f t="shared" si="123"/>
        <v>0</v>
      </c>
      <c r="C397" s="57">
        <f t="shared" si="136"/>
        <v>19</v>
      </c>
      <c r="F397" s="59">
        <f>IF(C397&lt;C$6,0,VLOOKUP(C397,index!$A:$M,5,0))</f>
        <v>0</v>
      </c>
      <c r="G397" s="57" t="str">
        <f t="shared" si="126"/>
        <v/>
      </c>
      <c r="H397" s="58" t="str">
        <f>IF(G397="I",$K397,IF(G397="II",$K397-SUM(H$8:H396),IF(G397="III",$K397-SUM(H$8:H396),IF(G397="IV",$K397-SUM(H$8:H396),IF(G397="V",1-SUM(H$8:H396)," ")))))</f>
        <v xml:space="preserve"> </v>
      </c>
      <c r="I397" s="66" t="str">
        <f t="shared" si="127"/>
        <v/>
      </c>
      <c r="L397" s="62" t="str">
        <f t="shared" si="124"/>
        <v xml:space="preserve"> </v>
      </c>
      <c r="P397" s="58" t="str">
        <f>IF(O397="Plus",$K397,IF(O397="Basis",$K397-SUM(P$8:P396),IF(O397="Breedte",$K397-SUM(P$8:P396),IF(O396="Breedte",1-SUM(P$8:P396)," "))))</f>
        <v xml:space="preserve"> </v>
      </c>
      <c r="Q397" s="56" t="str">
        <f t="shared" si="122"/>
        <v/>
      </c>
      <c r="R397" s="196">
        <f t="shared" si="128"/>
        <v>0</v>
      </c>
      <c r="S397" s="1">
        <f t="shared" si="137"/>
        <v>19</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19</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4">
        <f t="shared" si="125"/>
        <v>0</v>
      </c>
      <c r="B398" s="64">
        <f t="shared" si="123"/>
        <v>0</v>
      </c>
      <c r="C398" s="57">
        <f t="shared" si="136"/>
        <v>19</v>
      </c>
      <c r="F398" s="59">
        <f>IF(C398&lt;C$6,0,VLOOKUP(C398,index!$A:$M,5,0))</f>
        <v>0</v>
      </c>
      <c r="G398" s="57" t="str">
        <f t="shared" si="126"/>
        <v/>
      </c>
      <c r="H398" s="58" t="str">
        <f>IF(G398="I",$K398,IF(G398="II",$K398-SUM(H$8:H397),IF(G398="III",$K398-SUM(H$8:H397),IF(G398="IV",$K398-SUM(H$8:H397),IF(G398="V",1-SUM(H$8:H397)," ")))))</f>
        <v xml:space="preserve"> </v>
      </c>
      <c r="I398" s="66" t="str">
        <f t="shared" si="127"/>
        <v/>
      </c>
      <c r="L398" s="62" t="str">
        <f t="shared" si="124"/>
        <v xml:space="preserve"> </v>
      </c>
      <c r="P398" s="58" t="str">
        <f>IF(O398="Plus",$K398,IF(O398="Basis",$K398-SUM(P$8:P397),IF(O398="Breedte",$K398-SUM(P$8:P397),IF(O397="Breedte",1-SUM(P$8:P397)," "))))</f>
        <v xml:space="preserve"> </v>
      </c>
      <c r="Q398" s="56" t="str">
        <f t="shared" si="122"/>
        <v/>
      </c>
      <c r="R398" s="196">
        <f t="shared" si="128"/>
        <v>0</v>
      </c>
      <c r="S398" s="1">
        <f t="shared" si="137"/>
        <v>19</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19</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4">
        <f t="shared" si="125"/>
        <v>0</v>
      </c>
      <c r="B399" s="64">
        <f t="shared" si="123"/>
        <v>0</v>
      </c>
      <c r="C399" s="57">
        <f t="shared" si="136"/>
        <v>19</v>
      </c>
      <c r="F399" s="59">
        <f>IF(C399&lt;C$6,0,VLOOKUP(C399,index!$A:$M,5,0))</f>
        <v>0</v>
      </c>
      <c r="G399" s="57" t="str">
        <f t="shared" si="126"/>
        <v/>
      </c>
      <c r="H399" s="58" t="str">
        <f>IF(G399="I",$K399,IF(G399="II",$K399-SUM(H$8:H398),IF(G399="III",$K399-SUM(H$8:H398),IF(G399="IV",$K399-SUM(H$8:H398),IF(G399="V",1-SUM(H$8:H398)," ")))))</f>
        <v xml:space="preserve"> </v>
      </c>
      <c r="I399" s="66" t="str">
        <f t="shared" si="127"/>
        <v/>
      </c>
      <c r="L399" s="62" t="str">
        <f t="shared" si="124"/>
        <v xml:space="preserve"> </v>
      </c>
      <c r="P399" s="58" t="str">
        <f>IF(O399="Plus",$K399,IF(O399="Basis",$K399-SUM(P$8:P398),IF(O399="Breedte",$K399-SUM(P$8:P398),IF(O398="Breedte",1-SUM(P$8:P398)," "))))</f>
        <v xml:space="preserve"> </v>
      </c>
      <c r="Q399" s="56" t="str">
        <f t="shared" si="122"/>
        <v/>
      </c>
      <c r="R399" s="196">
        <f t="shared" si="128"/>
        <v>0</v>
      </c>
      <c r="S399" s="1">
        <f t="shared" si="137"/>
        <v>19</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19</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4">
        <f t="shared" si="125"/>
        <v>0</v>
      </c>
      <c r="B400" s="64">
        <f t="shared" si="123"/>
        <v>0</v>
      </c>
      <c r="C400" s="57">
        <f t="shared" si="136"/>
        <v>19</v>
      </c>
      <c r="F400" s="59">
        <f>IF(C400&lt;C$6,0,VLOOKUP(C400,index!$A:$M,5,0))</f>
        <v>0</v>
      </c>
      <c r="G400" s="57" t="str">
        <f t="shared" si="126"/>
        <v/>
      </c>
      <c r="H400" s="58" t="str">
        <f>IF(G400="I",$K400,IF(G400="II",$K400-SUM(H$8:H399),IF(G400="III",$K400-SUM(H$8:H399),IF(G400="IV",$K400-SUM(H$8:H399),IF(G400="V",1-SUM(H$8:H399)," ")))))</f>
        <v xml:space="preserve"> </v>
      </c>
      <c r="I400" s="66" t="str">
        <f t="shared" si="127"/>
        <v/>
      </c>
      <c r="L400" s="62" t="str">
        <f t="shared" si="124"/>
        <v xml:space="preserve"> </v>
      </c>
      <c r="P400" s="58" t="str">
        <f>IF(O400="Plus",$K400,IF(O400="Basis",$K400-SUM(P$8:P399),IF(O400="Breedte",$K400-SUM(P$8:P399),IF(O399="Breedte",1-SUM(P$8:P399)," "))))</f>
        <v xml:space="preserve"> </v>
      </c>
      <c r="Q400" s="56" t="str">
        <f t="shared" si="122"/>
        <v/>
      </c>
      <c r="R400" s="196">
        <f t="shared" si="128"/>
        <v>0</v>
      </c>
      <c r="S400" s="1">
        <f t="shared" si="137"/>
        <v>19</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19</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4">
        <f t="shared" si="125"/>
        <v>0</v>
      </c>
      <c r="B401" s="64">
        <f t="shared" si="123"/>
        <v>0</v>
      </c>
      <c r="C401" s="57">
        <f t="shared" si="136"/>
        <v>19</v>
      </c>
      <c r="F401" s="59">
        <f>IF(C401&lt;C$6,0,VLOOKUP(C401,index!$A:$M,5,0))</f>
        <v>0</v>
      </c>
      <c r="G401" s="57" t="str">
        <f t="shared" si="126"/>
        <v/>
      </c>
      <c r="H401" s="58" t="str">
        <f>IF(G401="I",$K401,IF(G401="II",$K401-SUM(H$8:H400),IF(G401="III",$K401-SUM(H$8:H400),IF(G401="IV",$K401-SUM(H$8:H400),IF(G401="V",1-SUM(H$8:H400)," ")))))</f>
        <v xml:space="preserve"> </v>
      </c>
      <c r="I401" s="66" t="str">
        <f t="shared" si="127"/>
        <v/>
      </c>
      <c r="L401" s="62" t="str">
        <f t="shared" si="124"/>
        <v xml:space="preserve"> </v>
      </c>
      <c r="P401" s="58" t="str">
        <f>IF(O401="Plus",$K401,IF(O401="Basis",$K401-SUM(P$8:P400),IF(O401="Breedte",$K401-SUM(P$8:P400),IF(O400="Breedte",1-SUM(P$8:P400)," "))))</f>
        <v xml:space="preserve"> </v>
      </c>
      <c r="Q401" s="56" t="str">
        <f t="shared" ref="Q401:Q464" si="139">IF(L400="plus",CONCATENATE(E401,", "),IF(L400="basis",IF(E401=0,"",CONCATENATE(E401,", ")),CONCATENATE(Q400,IF(E401=0,"",CONCATENATE(E401,", ")))))</f>
        <v/>
      </c>
      <c r="R401" s="196">
        <f t="shared" si="128"/>
        <v>0</v>
      </c>
      <c r="S401" s="1">
        <f t="shared" si="137"/>
        <v>19</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19</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4">
        <f t="shared" si="125"/>
        <v>0</v>
      </c>
      <c r="B402" s="64">
        <f t="shared" si="123"/>
        <v>0</v>
      </c>
      <c r="C402" s="57">
        <f t="shared" si="136"/>
        <v>19</v>
      </c>
      <c r="F402" s="59">
        <f>IF(C402&lt;C$6,0,VLOOKUP(C402,index!$A:$M,5,0))</f>
        <v>0</v>
      </c>
      <c r="G402" s="57" t="str">
        <f t="shared" si="126"/>
        <v/>
      </c>
      <c r="H402" s="58" t="str">
        <f>IF(G402="I",$K402,IF(G402="II",$K402-SUM(H$8:H401),IF(G402="III",$K402-SUM(H$8:H401),IF(G402="IV",$K402-SUM(H$8:H401),IF(G402="V",1-SUM(H$8:H401)," ")))))</f>
        <v xml:space="preserve"> </v>
      </c>
      <c r="I402" s="66" t="str">
        <f t="shared" si="127"/>
        <v/>
      </c>
      <c r="L402" s="62" t="str">
        <f t="shared" si="124"/>
        <v xml:space="preserve"> </v>
      </c>
      <c r="P402" s="58" t="str">
        <f>IF(O402="Plus",$K402,IF(O402="Basis",$K402-SUM(P$8:P401),IF(O402="Breedte",$K402-SUM(P$8:P401),IF(O401="Breedte",1-SUM(P$8:P401)," "))))</f>
        <v xml:space="preserve"> </v>
      </c>
      <c r="Q402" s="56" t="str">
        <f t="shared" si="139"/>
        <v/>
      </c>
      <c r="R402" s="196">
        <f t="shared" si="128"/>
        <v>0</v>
      </c>
      <c r="S402" s="1">
        <f t="shared" si="137"/>
        <v>19</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19</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4">
        <f t="shared" si="125"/>
        <v>0</v>
      </c>
      <c r="B403" s="64">
        <f t="shared" si="123"/>
        <v>0</v>
      </c>
      <c r="C403" s="57">
        <f t="shared" si="136"/>
        <v>19</v>
      </c>
      <c r="F403" s="59">
        <f>IF(C403&lt;C$6,0,VLOOKUP(C403,index!$A:$M,5,0))</f>
        <v>0</v>
      </c>
      <c r="G403" s="57" t="str">
        <f t="shared" si="126"/>
        <v/>
      </c>
      <c r="H403" s="58" t="str">
        <f>IF(G403="I",$K403,IF(G403="II",$K403-SUM(H$8:H402),IF(G403="III",$K403-SUM(H$8:H402),IF(G403="IV",$K403-SUM(H$8:H402),IF(G403="V",1-SUM(H$8:H402)," ")))))</f>
        <v xml:space="preserve"> </v>
      </c>
      <c r="I403" s="66" t="str">
        <f t="shared" si="127"/>
        <v/>
      </c>
      <c r="L403" s="62" t="str">
        <f t="shared" si="124"/>
        <v xml:space="preserve"> </v>
      </c>
      <c r="P403" s="58" t="str">
        <f>IF(O403="Plus",$K403,IF(O403="Basis",$K403-SUM(P$8:P402),IF(O403="Breedte",$K403-SUM(P$8:P402),IF(O402="Breedte",1-SUM(P$8:P402)," "))))</f>
        <v xml:space="preserve"> </v>
      </c>
      <c r="Q403" s="56" t="str">
        <f t="shared" si="139"/>
        <v/>
      </c>
      <c r="R403" s="196">
        <f t="shared" si="128"/>
        <v>0</v>
      </c>
      <c r="S403" s="1">
        <f t="shared" si="137"/>
        <v>19</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19</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4">
        <f t="shared" si="125"/>
        <v>0</v>
      </c>
      <c r="B404" s="64">
        <f t="shared" si="123"/>
        <v>0</v>
      </c>
      <c r="C404" s="57">
        <f t="shared" si="136"/>
        <v>19</v>
      </c>
      <c r="F404" s="59">
        <f>IF(C404&lt;C$6,0,VLOOKUP(C404,index!$A:$M,5,0))</f>
        <v>0</v>
      </c>
      <c r="G404" s="57" t="str">
        <f t="shared" si="126"/>
        <v/>
      </c>
      <c r="H404" s="58" t="str">
        <f>IF(G404="I",$K404,IF(G404="II",$K404-SUM(H$8:H403),IF(G404="III",$K404-SUM(H$8:H403),IF(G404="IV",$K404-SUM(H$8:H403),IF(G404="V",1-SUM(H$8:H403)," ")))))</f>
        <v xml:space="preserve"> </v>
      </c>
      <c r="I404" s="66" t="str">
        <f t="shared" si="127"/>
        <v/>
      </c>
      <c r="L404" s="62" t="str">
        <f t="shared" si="124"/>
        <v xml:space="preserve"> </v>
      </c>
      <c r="P404" s="58" t="str">
        <f>IF(O404="Plus",$K404,IF(O404="Basis",$K404-SUM(P$8:P403),IF(O404="Breedte",$K404-SUM(P$8:P403),IF(O403="Breedte",1-SUM(P$8:P403)," "))))</f>
        <v xml:space="preserve"> </v>
      </c>
      <c r="Q404" s="56" t="str">
        <f t="shared" si="139"/>
        <v/>
      </c>
      <c r="R404" s="196">
        <f t="shared" si="128"/>
        <v>0</v>
      </c>
      <c r="S404" s="1">
        <f t="shared" si="137"/>
        <v>19</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19</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4">
        <f t="shared" si="125"/>
        <v>0</v>
      </c>
      <c r="B405" s="64">
        <f t="shared" si="123"/>
        <v>0</v>
      </c>
      <c r="C405" s="57">
        <f t="shared" si="136"/>
        <v>19</v>
      </c>
      <c r="F405" s="59">
        <f>IF(C405&lt;C$6,0,VLOOKUP(C405,index!$A:$M,5,0))</f>
        <v>0</v>
      </c>
      <c r="G405" s="57" t="str">
        <f t="shared" si="126"/>
        <v/>
      </c>
      <c r="H405" s="58" t="str">
        <f>IF(G405="I",$K405,IF(G405="II",$K405-SUM(H$8:H404),IF(G405="III",$K405-SUM(H$8:H404),IF(G405="IV",$K405-SUM(H$8:H404),IF(G405="V",1-SUM(H$8:H404)," ")))))</f>
        <v xml:space="preserve"> </v>
      </c>
      <c r="I405" s="66" t="str">
        <f t="shared" si="127"/>
        <v/>
      </c>
      <c r="L405" s="62" t="str">
        <f t="shared" si="124"/>
        <v xml:space="preserve"> </v>
      </c>
      <c r="P405" s="58" t="str">
        <f>IF(O405="Plus",$K405,IF(O405="Basis",$K405-SUM(P$8:P404),IF(O405="Breedte",$K405-SUM(P$8:P404),IF(O404="Breedte",1-SUM(P$8:P404)," "))))</f>
        <v xml:space="preserve"> </v>
      </c>
      <c r="Q405" s="56" t="str">
        <f t="shared" si="139"/>
        <v/>
      </c>
      <c r="R405" s="196">
        <f t="shared" si="128"/>
        <v>0</v>
      </c>
      <c r="S405" s="1">
        <f t="shared" si="137"/>
        <v>19</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19</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4">
        <f t="shared" si="125"/>
        <v>0</v>
      </c>
      <c r="B406" s="64">
        <f t="shared" si="123"/>
        <v>0</v>
      </c>
      <c r="C406" s="57">
        <f t="shared" si="136"/>
        <v>19</v>
      </c>
      <c r="F406" s="59">
        <f>IF(C406&lt;C$6,0,VLOOKUP(C406,index!$A:$M,5,0))</f>
        <v>0</v>
      </c>
      <c r="G406" s="57" t="str">
        <f t="shared" si="126"/>
        <v/>
      </c>
      <c r="H406" s="58" t="str">
        <f>IF(G406="I",$K406,IF(G406="II",$K406-SUM(H$8:H405),IF(G406="III",$K406-SUM(H$8:H405),IF(G406="IV",$K406-SUM(H$8:H405),IF(G406="V",1-SUM(H$8:H405)," ")))))</f>
        <v xml:space="preserve"> </v>
      </c>
      <c r="I406" s="66" t="str">
        <f t="shared" si="127"/>
        <v/>
      </c>
      <c r="L406" s="62" t="str">
        <f t="shared" si="124"/>
        <v xml:space="preserve"> </v>
      </c>
      <c r="P406" s="58" t="str">
        <f>IF(O406="Plus",$K406,IF(O406="Basis",$K406-SUM(P$8:P405),IF(O406="Breedte",$K406-SUM(P$8:P405),IF(O405="Breedte",1-SUM(P$8:P405)," "))))</f>
        <v xml:space="preserve"> </v>
      </c>
      <c r="Q406" s="56" t="str">
        <f t="shared" si="139"/>
        <v/>
      </c>
      <c r="R406" s="196">
        <f t="shared" si="128"/>
        <v>0</v>
      </c>
      <c r="S406" s="1">
        <f t="shared" si="137"/>
        <v>19</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19</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4">
        <f t="shared" si="125"/>
        <v>0</v>
      </c>
      <c r="B407" s="64">
        <f t="shared" si="123"/>
        <v>0</v>
      </c>
      <c r="C407" s="57">
        <f t="shared" si="136"/>
        <v>19</v>
      </c>
      <c r="F407" s="59">
        <f>IF(C407&lt;C$6,0,VLOOKUP(C407,index!$A:$M,5,0))</f>
        <v>0</v>
      </c>
      <c r="G407" s="57" t="str">
        <f t="shared" si="126"/>
        <v/>
      </c>
      <c r="H407" s="58" t="str">
        <f>IF(G407="I",$K407,IF(G407="II",$K407-SUM(H$8:H406),IF(G407="III",$K407-SUM(H$8:H406),IF(G407="IV",$K407-SUM(H$8:H406),IF(G407="V",1-SUM(H$8:H406)," ")))))</f>
        <v xml:space="preserve"> </v>
      </c>
      <c r="I407" s="66" t="str">
        <f t="shared" si="127"/>
        <v/>
      </c>
      <c r="L407" s="62" t="str">
        <f t="shared" si="124"/>
        <v xml:space="preserve"> </v>
      </c>
      <c r="P407" s="58" t="str">
        <f>IF(O407="Plus",$K407,IF(O407="Basis",$K407-SUM(P$8:P406),IF(O407="Breedte",$K407-SUM(P$8:P406),IF(O406="Breedte",1-SUM(P$8:P406)," "))))</f>
        <v xml:space="preserve"> </v>
      </c>
      <c r="Q407" s="56" t="str">
        <f t="shared" si="139"/>
        <v/>
      </c>
      <c r="R407" s="196">
        <f t="shared" si="128"/>
        <v>0</v>
      </c>
      <c r="S407" s="1">
        <f t="shared" si="137"/>
        <v>19</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19</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4">
        <f t="shared" si="125"/>
        <v>0</v>
      </c>
      <c r="B408" s="64">
        <f t="shared" si="123"/>
        <v>0</v>
      </c>
      <c r="C408" s="57">
        <f t="shared" si="136"/>
        <v>19</v>
      </c>
      <c r="F408" s="59">
        <f>IF(C408&lt;C$6,0,VLOOKUP(C408,index!$A:$M,5,0))</f>
        <v>0</v>
      </c>
      <c r="G408" s="57" t="str">
        <f t="shared" si="126"/>
        <v/>
      </c>
      <c r="H408" s="58" t="str">
        <f>IF(G408="I",$K408,IF(G408="II",$K408-SUM(H$8:H407),IF(G408="III",$K408-SUM(H$8:H407),IF(G408="IV",$K408-SUM(H$8:H407),IF(G408="V",1-SUM(H$8:H407)," ")))))</f>
        <v xml:space="preserve"> </v>
      </c>
      <c r="I408" s="66" t="str">
        <f t="shared" si="127"/>
        <v/>
      </c>
      <c r="L408" s="62" t="str">
        <f t="shared" si="124"/>
        <v xml:space="preserve"> </v>
      </c>
      <c r="P408" s="58" t="str">
        <f>IF(O408="Plus",$K408,IF(O408="Basis",$K408-SUM(P$8:P407),IF(O408="Breedte",$K408-SUM(P$8:P407),IF(O407="Breedte",1-SUM(P$8:P407)," "))))</f>
        <v xml:space="preserve"> </v>
      </c>
      <c r="Q408" s="56" t="str">
        <f t="shared" si="139"/>
        <v/>
      </c>
      <c r="R408" s="196">
        <f t="shared" si="128"/>
        <v>0</v>
      </c>
      <c r="S408" s="1">
        <f t="shared" si="137"/>
        <v>19</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19</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4">
        <f t="shared" si="125"/>
        <v>0</v>
      </c>
      <c r="B409" s="64">
        <f t="shared" si="123"/>
        <v>0</v>
      </c>
      <c r="C409" s="57">
        <f t="shared" si="136"/>
        <v>19</v>
      </c>
      <c r="F409" s="59">
        <f>IF(C409&lt;C$6,0,VLOOKUP(C409,index!$A:$M,5,0))</f>
        <v>0</v>
      </c>
      <c r="G409" s="57" t="str">
        <f t="shared" si="126"/>
        <v/>
      </c>
      <c r="H409" s="58" t="str">
        <f>IF(G409="I",$K409,IF(G409="II",$K409-SUM(H$8:H408),IF(G409="III",$K409-SUM(H$8:H408),IF(G409="IV",$K409-SUM(H$8:H408),IF(G409="V",1-SUM(H$8:H408)," ")))))</f>
        <v xml:space="preserve"> </v>
      </c>
      <c r="I409" s="66" t="str">
        <f t="shared" si="127"/>
        <v/>
      </c>
      <c r="L409" s="62" t="str">
        <f t="shared" si="124"/>
        <v xml:space="preserve"> </v>
      </c>
      <c r="P409" s="58" t="str">
        <f>IF(O409="Plus",$K409,IF(O409="Basis",$K409-SUM(P$8:P408),IF(O409="Breedte",$K409-SUM(P$8:P408),IF(O408="Breedte",1-SUM(P$8:P408)," "))))</f>
        <v xml:space="preserve"> </v>
      </c>
      <c r="Q409" s="56" t="str">
        <f t="shared" si="139"/>
        <v/>
      </c>
      <c r="R409" s="196">
        <f t="shared" si="128"/>
        <v>0</v>
      </c>
      <c r="S409" s="1">
        <f t="shared" si="137"/>
        <v>19</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19</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4">
        <f t="shared" si="125"/>
        <v>0</v>
      </c>
      <c r="B410" s="64">
        <f t="shared" si="123"/>
        <v>0</v>
      </c>
      <c r="C410" s="57">
        <f t="shared" si="136"/>
        <v>19</v>
      </c>
      <c r="F410" s="59">
        <f>IF(C410&lt;C$6,0,VLOOKUP(C410,index!$A:$M,5,0))</f>
        <v>0</v>
      </c>
      <c r="G410" s="57" t="str">
        <f t="shared" si="126"/>
        <v/>
      </c>
      <c r="H410" s="58" t="str">
        <f>IF(G410="I",$K410,IF(G410="II",$K410-SUM(H$8:H409),IF(G410="III",$K410-SUM(H$8:H409),IF(G410="IV",$K410-SUM(H$8:H409),IF(G410="V",1-SUM(H$8:H409)," ")))))</f>
        <v xml:space="preserve"> </v>
      </c>
      <c r="I410" s="66" t="str">
        <f t="shared" si="127"/>
        <v/>
      </c>
      <c r="L410" s="62" t="str">
        <f t="shared" si="124"/>
        <v xml:space="preserve"> </v>
      </c>
      <c r="P410" s="58" t="str">
        <f>IF(O410="Plus",$K410,IF(O410="Basis",$K410-SUM(P$8:P409),IF(O410="Breedte",$K410-SUM(P$8:P409),IF(O409="Breedte",1-SUM(P$8:P409)," "))))</f>
        <v xml:space="preserve"> </v>
      </c>
      <c r="Q410" s="56" t="str">
        <f t="shared" si="139"/>
        <v/>
      </c>
      <c r="R410" s="196">
        <f t="shared" si="128"/>
        <v>0</v>
      </c>
      <c r="S410" s="1">
        <f t="shared" si="137"/>
        <v>19</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19</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4">
        <f t="shared" si="125"/>
        <v>0</v>
      </c>
      <c r="B411" s="64">
        <f t="shared" si="123"/>
        <v>0</v>
      </c>
      <c r="C411" s="57">
        <f t="shared" si="136"/>
        <v>19</v>
      </c>
      <c r="F411" s="59">
        <f>IF(C411&lt;C$6,0,VLOOKUP(C411,index!$A:$M,5,0))</f>
        <v>0</v>
      </c>
      <c r="G411" s="57" t="str">
        <f t="shared" si="126"/>
        <v/>
      </c>
      <c r="H411" s="58" t="str">
        <f>IF(G411="I",$K411,IF(G411="II",$K411-SUM(H$8:H410),IF(G411="III",$K411-SUM(H$8:H410),IF(G411="IV",$K411-SUM(H$8:H410),IF(G411="V",1-SUM(H$8:H410)," ")))))</f>
        <v xml:space="preserve"> </v>
      </c>
      <c r="I411" s="66" t="str">
        <f t="shared" si="127"/>
        <v/>
      </c>
      <c r="L411" s="62" t="str">
        <f t="shared" si="124"/>
        <v xml:space="preserve"> </v>
      </c>
      <c r="P411" s="58" t="str">
        <f>IF(O411="Plus",$K411,IF(O411="Basis",$K411-SUM(P$8:P410),IF(O411="Breedte",$K411-SUM(P$8:P410),IF(O410="Breedte",1-SUM(P$8:P410)," "))))</f>
        <v xml:space="preserve"> </v>
      </c>
      <c r="Q411" s="56" t="str">
        <f t="shared" si="139"/>
        <v/>
      </c>
      <c r="R411" s="196">
        <f t="shared" si="128"/>
        <v>0</v>
      </c>
      <c r="S411" s="1">
        <f t="shared" si="137"/>
        <v>19</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19</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4">
        <f t="shared" si="125"/>
        <v>0</v>
      </c>
      <c r="B412" s="64">
        <f t="shared" si="123"/>
        <v>0</v>
      </c>
      <c r="C412" s="57">
        <f t="shared" si="136"/>
        <v>19</v>
      </c>
      <c r="F412" s="59">
        <f>IF(C412&lt;C$6,0,VLOOKUP(C412,index!$A:$M,5,0))</f>
        <v>0</v>
      </c>
      <c r="G412" s="57" t="str">
        <f t="shared" si="126"/>
        <v/>
      </c>
      <c r="H412" s="58" t="str">
        <f>IF(G412="I",$K412,IF(G412="II",$K412-SUM(H$8:H411),IF(G412="III",$K412-SUM(H$8:H411),IF(G412="IV",$K412-SUM(H$8:H411),IF(G412="V",1-SUM(H$8:H411)," ")))))</f>
        <v xml:space="preserve"> </v>
      </c>
      <c r="I412" s="66" t="str">
        <f t="shared" si="127"/>
        <v/>
      </c>
      <c r="L412" s="62" t="str">
        <f t="shared" si="124"/>
        <v xml:space="preserve"> </v>
      </c>
      <c r="P412" s="58" t="str">
        <f>IF(O412="Plus",$K412,IF(O412="Basis",$K412-SUM(P$8:P411),IF(O412="Breedte",$K412-SUM(P$8:P411),IF(O411="Breedte",1-SUM(P$8:P411)," "))))</f>
        <v xml:space="preserve"> </v>
      </c>
      <c r="Q412" s="56" t="str">
        <f t="shared" si="139"/>
        <v/>
      </c>
      <c r="R412" s="196">
        <f t="shared" si="128"/>
        <v>0</v>
      </c>
      <c r="S412" s="1">
        <f t="shared" si="137"/>
        <v>19</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19</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4">
        <f t="shared" si="125"/>
        <v>0</v>
      </c>
      <c r="B413" s="64">
        <f t="shared" si="123"/>
        <v>0</v>
      </c>
      <c r="C413" s="57">
        <f t="shared" si="136"/>
        <v>19</v>
      </c>
      <c r="F413" s="59">
        <f>IF(C413&lt;C$6,0,VLOOKUP(C413,index!$A:$M,5,0))</f>
        <v>0</v>
      </c>
      <c r="G413" s="57" t="str">
        <f t="shared" si="126"/>
        <v/>
      </c>
      <c r="H413" s="58" t="str">
        <f>IF(G413="I",$K413,IF(G413="II",$K413-SUM(H$8:H412),IF(G413="III",$K413-SUM(H$8:H412),IF(G413="IV",$K413-SUM(H$8:H412),IF(G413="V",1-SUM(H$8:H412)," ")))))</f>
        <v xml:space="preserve"> </v>
      </c>
      <c r="I413" s="66" t="str">
        <f t="shared" si="127"/>
        <v/>
      </c>
      <c r="L413" s="62" t="str">
        <f t="shared" si="124"/>
        <v xml:space="preserve"> </v>
      </c>
      <c r="P413" s="58" t="str">
        <f>IF(O413="Plus",$K413,IF(O413="Basis",$K413-SUM(P$8:P412),IF(O413="Breedte",$K413-SUM(P$8:P412),IF(O412="Breedte",1-SUM(P$8:P412)," "))))</f>
        <v xml:space="preserve"> </v>
      </c>
      <c r="Q413" s="56" t="str">
        <f t="shared" si="139"/>
        <v/>
      </c>
      <c r="R413" s="196">
        <f t="shared" si="128"/>
        <v>0</v>
      </c>
      <c r="S413" s="1">
        <f t="shared" si="137"/>
        <v>19</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19</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4">
        <f t="shared" si="125"/>
        <v>0</v>
      </c>
      <c r="B414" s="64">
        <f t="shared" si="123"/>
        <v>0</v>
      </c>
      <c r="C414" s="57">
        <f t="shared" si="136"/>
        <v>19</v>
      </c>
      <c r="F414" s="59">
        <f>IF(C414&lt;C$6,0,VLOOKUP(C414,index!$A:$M,5,0))</f>
        <v>0</v>
      </c>
      <c r="G414" s="57" t="str">
        <f t="shared" si="126"/>
        <v/>
      </c>
      <c r="H414" s="58" t="str">
        <f>IF(G414="I",$K414,IF(G414="II",$K414-SUM(H$8:H413),IF(G414="III",$K414-SUM(H$8:H413),IF(G414="IV",$K414-SUM(H$8:H413),IF(G414="V",1-SUM(H$8:H413)," ")))))</f>
        <v xml:space="preserve"> </v>
      </c>
      <c r="I414" s="66" t="str">
        <f t="shared" si="127"/>
        <v/>
      </c>
      <c r="L414" s="62" t="str">
        <f t="shared" si="124"/>
        <v xml:space="preserve"> </v>
      </c>
      <c r="P414" s="58" t="str">
        <f>IF(O414="Plus",$K414,IF(O414="Basis",$K414-SUM(P$8:P413),IF(O414="Breedte",$K414-SUM(P$8:P413),IF(O413="Breedte",1-SUM(P$8:P413)," "))))</f>
        <v xml:space="preserve"> </v>
      </c>
      <c r="Q414" s="56" t="str">
        <f t="shared" si="139"/>
        <v/>
      </c>
      <c r="R414" s="196">
        <f t="shared" si="128"/>
        <v>0</v>
      </c>
      <c r="S414" s="1">
        <f t="shared" si="137"/>
        <v>19</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19</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4">
        <f t="shared" si="125"/>
        <v>0</v>
      </c>
      <c r="B415" s="64">
        <f t="shared" si="123"/>
        <v>0</v>
      </c>
      <c r="C415" s="57">
        <f t="shared" si="136"/>
        <v>19</v>
      </c>
      <c r="F415" s="59">
        <f>IF(C415&lt;C$6,0,VLOOKUP(C415,index!$A:$M,5,0))</f>
        <v>0</v>
      </c>
      <c r="G415" s="57" t="str">
        <f t="shared" si="126"/>
        <v/>
      </c>
      <c r="H415" s="58" t="str">
        <f>IF(G415="I",$K415,IF(G415="II",$K415-SUM(H$8:H414),IF(G415="III",$K415-SUM(H$8:H414),IF(G415="IV",$K415-SUM(H$8:H414),IF(G415="V",1-SUM(H$8:H414)," ")))))</f>
        <v xml:space="preserve"> </v>
      </c>
      <c r="I415" s="66" t="str">
        <f t="shared" si="127"/>
        <v/>
      </c>
      <c r="L415" s="62" t="str">
        <f t="shared" si="124"/>
        <v xml:space="preserve"> </v>
      </c>
      <c r="P415" s="58" t="str">
        <f>IF(O415="Plus",$K415,IF(O415="Basis",$K415-SUM(P$8:P414),IF(O415="Breedte",$K415-SUM(P$8:P414),IF(O414="Breedte",1-SUM(P$8:P414)," "))))</f>
        <v xml:space="preserve"> </v>
      </c>
      <c r="Q415" s="56" t="str">
        <f t="shared" si="139"/>
        <v/>
      </c>
      <c r="R415" s="196">
        <f t="shared" si="128"/>
        <v>0</v>
      </c>
      <c r="S415" s="1">
        <f t="shared" si="137"/>
        <v>19</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19</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4">
        <f t="shared" si="125"/>
        <v>0</v>
      </c>
      <c r="B416" s="64">
        <f t="shared" si="123"/>
        <v>0</v>
      </c>
      <c r="C416" s="57">
        <f t="shared" si="136"/>
        <v>19</v>
      </c>
      <c r="F416" s="59">
        <f>IF(C416&lt;C$6,0,VLOOKUP(C416,index!$A:$M,5,0))</f>
        <v>0</v>
      </c>
      <c r="G416" s="57" t="str">
        <f t="shared" si="126"/>
        <v/>
      </c>
      <c r="H416" s="58" t="str">
        <f>IF(G416="I",$K416,IF(G416="II",$K416-SUM(H$8:H415),IF(G416="III",$K416-SUM(H$8:H415),IF(G416="IV",$K416-SUM(H$8:H415),IF(G416="V",1-SUM(H$8:H415)," ")))))</f>
        <v xml:space="preserve"> </v>
      </c>
      <c r="I416" s="66" t="str">
        <f t="shared" si="127"/>
        <v/>
      </c>
      <c r="L416" s="62" t="str">
        <f t="shared" si="124"/>
        <v xml:space="preserve"> </v>
      </c>
      <c r="P416" s="58" t="str">
        <f>IF(O416="Plus",$K416,IF(O416="Basis",$K416-SUM(P$8:P415),IF(O416="Breedte",$K416-SUM(P$8:P415),IF(O415="Breedte",1-SUM(P$8:P415)," "))))</f>
        <v xml:space="preserve"> </v>
      </c>
      <c r="Q416" s="56" t="str">
        <f t="shared" si="139"/>
        <v/>
      </c>
      <c r="R416" s="196">
        <f t="shared" si="128"/>
        <v>0</v>
      </c>
      <c r="S416" s="1">
        <f t="shared" si="137"/>
        <v>19</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19</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4">
        <f t="shared" si="125"/>
        <v>0</v>
      </c>
      <c r="B417" s="64">
        <f t="shared" si="123"/>
        <v>0</v>
      </c>
      <c r="C417" s="57">
        <f t="shared" si="136"/>
        <v>19</v>
      </c>
      <c r="F417" s="59">
        <f>IF(C417&lt;C$6,0,VLOOKUP(C417,index!$A:$M,5,0))</f>
        <v>0</v>
      </c>
      <c r="G417" s="57" t="str">
        <f t="shared" si="126"/>
        <v/>
      </c>
      <c r="H417" s="58" t="str">
        <f>IF(G417="I",$K417,IF(G417="II",$K417-SUM(H$8:H416),IF(G417="III",$K417-SUM(H$8:H416),IF(G417="IV",$K417-SUM(H$8:H416),IF(G417="V",1-SUM(H$8:H416)," ")))))</f>
        <v xml:space="preserve"> </v>
      </c>
      <c r="I417" s="66" t="str">
        <f t="shared" si="127"/>
        <v/>
      </c>
      <c r="L417" s="62" t="str">
        <f t="shared" si="124"/>
        <v xml:space="preserve"> </v>
      </c>
      <c r="P417" s="58" t="str">
        <f>IF(O417="Plus",$K417,IF(O417="Basis",$K417-SUM(P$8:P416),IF(O417="Breedte",$K417-SUM(P$8:P416),IF(O416="Breedte",1-SUM(P$8:P416)," "))))</f>
        <v xml:space="preserve"> </v>
      </c>
      <c r="Q417" s="56" t="str">
        <f t="shared" si="139"/>
        <v/>
      </c>
      <c r="R417" s="196">
        <f t="shared" si="128"/>
        <v>0</v>
      </c>
      <c r="S417" s="1">
        <f t="shared" si="137"/>
        <v>19</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19</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4">
        <f t="shared" si="125"/>
        <v>0</v>
      </c>
      <c r="B418" s="64">
        <f t="shared" si="123"/>
        <v>0</v>
      </c>
      <c r="C418" s="57">
        <f t="shared" si="136"/>
        <v>19</v>
      </c>
      <c r="F418" s="59">
        <f>IF(C418&lt;C$6,0,VLOOKUP(C418,index!$A:$M,5,0))</f>
        <v>0</v>
      </c>
      <c r="G418" s="57" t="str">
        <f t="shared" si="126"/>
        <v/>
      </c>
      <c r="H418" s="58" t="str">
        <f>IF(G418="I",$K418,IF(G418="II",$K418-SUM(H$8:H417),IF(G418="III",$K418-SUM(H$8:H417),IF(G418="IV",$K418-SUM(H$8:H417),IF(G418="V",1-SUM(H$8:H417)," ")))))</f>
        <v xml:space="preserve"> </v>
      </c>
      <c r="I418" s="66" t="str">
        <f t="shared" si="127"/>
        <v/>
      </c>
      <c r="L418" s="62" t="str">
        <f t="shared" si="124"/>
        <v xml:space="preserve"> </v>
      </c>
      <c r="P418" s="58" t="str">
        <f>IF(O418="Plus",$K418,IF(O418="Basis",$K418-SUM(P$8:P417),IF(O418="Breedte",$K418-SUM(P$8:P417),IF(O417="Breedte",1-SUM(P$8:P417)," "))))</f>
        <v xml:space="preserve"> </v>
      </c>
      <c r="Q418" s="56" t="str">
        <f t="shared" si="139"/>
        <v/>
      </c>
      <c r="R418" s="196">
        <f t="shared" si="128"/>
        <v>0</v>
      </c>
      <c r="S418" s="1">
        <f t="shared" si="137"/>
        <v>19</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19</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4">
        <f t="shared" si="125"/>
        <v>0</v>
      </c>
      <c r="B419" s="64">
        <f t="shared" si="123"/>
        <v>0</v>
      </c>
      <c r="C419" s="57">
        <f t="shared" si="136"/>
        <v>19</v>
      </c>
      <c r="F419" s="59">
        <f>IF(C419&lt;C$6,0,VLOOKUP(C419,index!$A:$M,5,0))</f>
        <v>0</v>
      </c>
      <c r="G419" s="57" t="str">
        <f t="shared" si="126"/>
        <v/>
      </c>
      <c r="H419" s="58" t="str">
        <f>IF(G419="I",$K419,IF(G419="II",$K419-SUM(H$8:H418),IF(G419="III",$K419-SUM(H$8:H418),IF(G419="IV",$K419-SUM(H$8:H418),IF(G419="V",1-SUM(H$8:H418)," ")))))</f>
        <v xml:space="preserve"> </v>
      </c>
      <c r="I419" s="66" t="str">
        <f t="shared" si="127"/>
        <v/>
      </c>
      <c r="L419" s="62" t="str">
        <f t="shared" si="124"/>
        <v xml:space="preserve"> </v>
      </c>
      <c r="P419" s="58" t="str">
        <f>IF(O419="Plus",$K419,IF(O419="Basis",$K419-SUM(P$8:P418),IF(O419="Breedte",$K419-SUM(P$8:P418),IF(O418="Breedte",1-SUM(P$8:P418)," "))))</f>
        <v xml:space="preserve"> </v>
      </c>
      <c r="Q419" s="56" t="str">
        <f t="shared" si="139"/>
        <v/>
      </c>
      <c r="R419" s="196">
        <f t="shared" si="128"/>
        <v>0</v>
      </c>
      <c r="S419" s="1">
        <f t="shared" si="137"/>
        <v>19</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19</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4">
        <f t="shared" si="125"/>
        <v>0</v>
      </c>
      <c r="B420" s="64">
        <f t="shared" si="123"/>
        <v>0</v>
      </c>
      <c r="C420" s="57">
        <f t="shared" si="136"/>
        <v>19</v>
      </c>
      <c r="F420" s="59">
        <f>IF(C420&lt;C$6,0,VLOOKUP(C420,index!$A:$M,5,0))</f>
        <v>0</v>
      </c>
      <c r="G420" s="57" t="str">
        <f t="shared" si="126"/>
        <v/>
      </c>
      <c r="H420" s="58" t="str">
        <f>IF(G420="I",$K420,IF(G420="II",$K420-SUM(H$8:H419),IF(G420="III",$K420-SUM(H$8:H419),IF(G420="IV",$K420-SUM(H$8:H419),IF(G420="V",1-SUM(H$8:H419)," ")))))</f>
        <v xml:space="preserve"> </v>
      </c>
      <c r="I420" s="66" t="str">
        <f t="shared" si="127"/>
        <v/>
      </c>
      <c r="L420" s="62" t="str">
        <f t="shared" si="124"/>
        <v xml:space="preserve"> </v>
      </c>
      <c r="P420" s="58" t="str">
        <f>IF(O420="Plus",$K420,IF(O420="Basis",$K420-SUM(P$8:P419),IF(O420="Breedte",$K420-SUM(P$8:P419),IF(O419="Breedte",1-SUM(P$8:P419)," "))))</f>
        <v xml:space="preserve"> </v>
      </c>
      <c r="Q420" s="56" t="str">
        <f t="shared" si="139"/>
        <v/>
      </c>
      <c r="R420" s="196">
        <f t="shared" si="128"/>
        <v>0</v>
      </c>
      <c r="S420" s="1">
        <f t="shared" si="137"/>
        <v>19</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19</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4">
        <f t="shared" si="125"/>
        <v>0</v>
      </c>
      <c r="B421" s="64">
        <f t="shared" si="123"/>
        <v>0</v>
      </c>
      <c r="C421" s="57">
        <f t="shared" si="136"/>
        <v>19</v>
      </c>
      <c r="F421" s="59">
        <f>IF(C421&lt;C$6,0,VLOOKUP(C421,index!$A:$M,5,0))</f>
        <v>0</v>
      </c>
      <c r="G421" s="57" t="str">
        <f t="shared" si="126"/>
        <v/>
      </c>
      <c r="H421" s="58" t="str">
        <f>IF(G421="I",$K421,IF(G421="II",$K421-SUM(H$8:H420),IF(G421="III",$K421-SUM(H$8:H420),IF(G421="IV",$K421-SUM(H$8:H420),IF(G421="V",1-SUM(H$8:H420)," ")))))</f>
        <v xml:space="preserve"> </v>
      </c>
      <c r="I421" s="66" t="str">
        <f t="shared" si="127"/>
        <v/>
      </c>
      <c r="L421" s="62" t="str">
        <f t="shared" si="124"/>
        <v xml:space="preserve"> </v>
      </c>
      <c r="P421" s="58" t="str">
        <f>IF(O421="Plus",$K421,IF(O421="Basis",$K421-SUM(P$8:P420),IF(O421="Breedte",$K421-SUM(P$8:P420),IF(O420="Breedte",1-SUM(P$8:P420)," "))))</f>
        <v xml:space="preserve"> </v>
      </c>
      <c r="Q421" s="56" t="str">
        <f t="shared" si="139"/>
        <v/>
      </c>
      <c r="R421" s="196">
        <f t="shared" si="128"/>
        <v>0</v>
      </c>
      <c r="S421" s="1">
        <f t="shared" si="137"/>
        <v>19</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19</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4">
        <f t="shared" si="125"/>
        <v>0</v>
      </c>
      <c r="B422" s="64">
        <f t="shared" si="123"/>
        <v>0</v>
      </c>
      <c r="C422" s="57">
        <f t="shared" si="136"/>
        <v>19</v>
      </c>
      <c r="F422" s="59">
        <f>IF(C422&lt;C$6,0,VLOOKUP(C422,index!$A:$M,5,0))</f>
        <v>0</v>
      </c>
      <c r="G422" s="57" t="str">
        <f t="shared" si="126"/>
        <v/>
      </c>
      <c r="H422" s="58" t="str">
        <f>IF(G422="I",$K422,IF(G422="II",$K422-SUM(H$8:H421),IF(G422="III",$K422-SUM(H$8:H421),IF(G422="IV",$K422-SUM(H$8:H421),IF(G422="V",1-SUM(H$8:H421)," ")))))</f>
        <v xml:space="preserve"> </v>
      </c>
      <c r="I422" s="66" t="str">
        <f t="shared" si="127"/>
        <v/>
      </c>
      <c r="L422" s="62" t="str">
        <f t="shared" si="124"/>
        <v xml:space="preserve"> </v>
      </c>
      <c r="P422" s="58" t="str">
        <f>IF(O422="Plus",$K422,IF(O422="Basis",$K422-SUM(P$8:P421),IF(O422="Breedte",$K422-SUM(P$8:P421),IF(O421="Breedte",1-SUM(P$8:P421)," "))))</f>
        <v xml:space="preserve"> </v>
      </c>
      <c r="Q422" s="56" t="str">
        <f t="shared" si="139"/>
        <v/>
      </c>
      <c r="R422" s="196">
        <f t="shared" si="128"/>
        <v>0</v>
      </c>
      <c r="S422" s="1">
        <f t="shared" si="137"/>
        <v>19</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19</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4">
        <f t="shared" si="125"/>
        <v>0</v>
      </c>
      <c r="B423" s="64">
        <f t="shared" si="123"/>
        <v>0</v>
      </c>
      <c r="C423" s="57">
        <f t="shared" si="136"/>
        <v>19</v>
      </c>
      <c r="F423" s="59">
        <f>IF(C423&lt;C$6,0,VLOOKUP(C423,index!$A:$M,5,0))</f>
        <v>0</v>
      </c>
      <c r="G423" s="57" t="str">
        <f t="shared" si="126"/>
        <v/>
      </c>
      <c r="H423" s="58" t="str">
        <f>IF(G423="I",$K423,IF(G423="II",$K423-SUM(H$8:H422),IF(G423="III",$K423-SUM(H$8:H422),IF(G423="IV",$K423-SUM(H$8:H422),IF(G423="V",1-SUM(H$8:H422)," ")))))</f>
        <v xml:space="preserve"> </v>
      </c>
      <c r="I423" s="66" t="str">
        <f t="shared" si="127"/>
        <v/>
      </c>
      <c r="L423" s="62" t="str">
        <f t="shared" si="124"/>
        <v xml:space="preserve"> </v>
      </c>
      <c r="P423" s="58" t="str">
        <f>IF(O423="Plus",$K423,IF(O423="Basis",$K423-SUM(P$8:P422),IF(O423="Breedte",$K423-SUM(P$8:P422),IF(O422="Breedte",1-SUM(P$8:P422)," "))))</f>
        <v xml:space="preserve"> </v>
      </c>
      <c r="Q423" s="56" t="str">
        <f t="shared" si="139"/>
        <v/>
      </c>
      <c r="R423" s="196">
        <f t="shared" si="128"/>
        <v>0</v>
      </c>
      <c r="S423" s="1">
        <f t="shared" si="137"/>
        <v>19</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19</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4">
        <f t="shared" si="125"/>
        <v>0</v>
      </c>
      <c r="B424" s="64">
        <f t="shared" si="123"/>
        <v>0</v>
      </c>
      <c r="C424" s="57">
        <f t="shared" si="136"/>
        <v>19</v>
      </c>
      <c r="F424" s="59">
        <f>IF(C424&lt;C$6,0,VLOOKUP(C424,index!$A:$M,5,0))</f>
        <v>0</v>
      </c>
      <c r="G424" s="57" t="str">
        <f t="shared" si="126"/>
        <v/>
      </c>
      <c r="H424" s="58" t="str">
        <f>IF(G424="I",$K424,IF(G424="II",$K424-SUM(H$8:H423),IF(G424="III",$K424-SUM(H$8:H423),IF(G424="IV",$K424-SUM(H$8:H423),IF(G424="V",1-SUM(H$8:H423)," ")))))</f>
        <v xml:space="preserve"> </v>
      </c>
      <c r="I424" s="66" t="str">
        <f t="shared" si="127"/>
        <v/>
      </c>
      <c r="L424" s="62" t="str">
        <f t="shared" si="124"/>
        <v xml:space="preserve"> </v>
      </c>
      <c r="P424" s="58" t="str">
        <f>IF(O424="Plus",$K424,IF(O424="Basis",$K424-SUM(P$8:P423),IF(O424="Breedte",$K424-SUM(P$8:P423),IF(O423="Breedte",1-SUM(P$8:P423)," "))))</f>
        <v xml:space="preserve"> </v>
      </c>
      <c r="Q424" s="56" t="str">
        <f t="shared" si="139"/>
        <v/>
      </c>
      <c r="R424" s="196">
        <f t="shared" si="128"/>
        <v>0</v>
      </c>
      <c r="S424" s="1">
        <f t="shared" si="137"/>
        <v>19</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19</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4">
        <f t="shared" si="125"/>
        <v>0</v>
      </c>
      <c r="B425" s="64">
        <f t="shared" si="123"/>
        <v>0</v>
      </c>
      <c r="C425" s="57">
        <f t="shared" si="136"/>
        <v>19</v>
      </c>
      <c r="F425" s="59">
        <f>IF(C425&lt;C$6,0,VLOOKUP(C425,index!$A:$M,5,0))</f>
        <v>0</v>
      </c>
      <c r="G425" s="57" t="str">
        <f t="shared" si="126"/>
        <v/>
      </c>
      <c r="H425" s="58" t="str">
        <f>IF(G425="I",$K425,IF(G425="II",$K425-SUM(H$8:H424),IF(G425="III",$K425-SUM(H$8:H424),IF(G425="IV",$K425-SUM(H$8:H424),IF(G425="V",1-SUM(H$8:H424)," ")))))</f>
        <v xml:space="preserve"> </v>
      </c>
      <c r="I425" s="66" t="str">
        <f t="shared" si="127"/>
        <v/>
      </c>
      <c r="L425" s="62" t="str">
        <f t="shared" si="124"/>
        <v xml:space="preserve"> </v>
      </c>
      <c r="P425" s="58" t="str">
        <f>IF(O425="Plus",$K425,IF(O425="Basis",$K425-SUM(P$8:P424),IF(O425="Breedte",$K425-SUM(P$8:P424),IF(O424="Breedte",1-SUM(P$8:P424)," "))))</f>
        <v xml:space="preserve"> </v>
      </c>
      <c r="Q425" s="56" t="str">
        <f t="shared" si="139"/>
        <v/>
      </c>
      <c r="R425" s="196">
        <f t="shared" si="128"/>
        <v>0</v>
      </c>
      <c r="S425" s="1">
        <f t="shared" si="137"/>
        <v>19</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19</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4">
        <f t="shared" si="125"/>
        <v>0</v>
      </c>
      <c r="B426" s="64">
        <f t="shared" si="123"/>
        <v>0</v>
      </c>
      <c r="C426" s="57">
        <f t="shared" si="136"/>
        <v>19</v>
      </c>
      <c r="F426" s="59">
        <f>IF(C426&lt;C$6,0,VLOOKUP(C426,index!$A:$M,5,0))</f>
        <v>0</v>
      </c>
      <c r="G426" s="57" t="str">
        <f t="shared" si="126"/>
        <v/>
      </c>
      <c r="H426" s="58" t="str">
        <f>IF(G426="I",$K426,IF(G426="II",$K426-SUM(H$8:H425),IF(G426="III",$K426-SUM(H$8:H425),IF(G426="IV",$K426-SUM(H$8:H425),IF(G426="V",1-SUM(H$8:H425)," ")))))</f>
        <v xml:space="preserve"> </v>
      </c>
      <c r="I426" s="66" t="str">
        <f t="shared" si="127"/>
        <v/>
      </c>
      <c r="L426" s="62" t="str">
        <f t="shared" si="124"/>
        <v xml:space="preserve"> </v>
      </c>
      <c r="P426" s="58" t="str">
        <f>IF(O426="Plus",$K426,IF(O426="Basis",$K426-SUM(P$8:P425),IF(O426="Breedte",$K426-SUM(P$8:P425),IF(O425="Breedte",1-SUM(P$8:P425)," "))))</f>
        <v xml:space="preserve"> </v>
      </c>
      <c r="Q426" s="56" t="str">
        <f t="shared" si="139"/>
        <v/>
      </c>
      <c r="R426" s="196">
        <f t="shared" si="128"/>
        <v>0</v>
      </c>
      <c r="S426" s="1">
        <f t="shared" si="137"/>
        <v>19</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19</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4">
        <f t="shared" si="125"/>
        <v>0</v>
      </c>
      <c r="B427" s="64">
        <f t="shared" si="123"/>
        <v>0</v>
      </c>
      <c r="C427" s="57">
        <f t="shared" si="136"/>
        <v>19</v>
      </c>
      <c r="F427" s="59">
        <f>IF(C427&lt;C$6,0,VLOOKUP(C427,index!$A:$M,5,0))</f>
        <v>0</v>
      </c>
      <c r="G427" s="57" t="str">
        <f t="shared" si="126"/>
        <v/>
      </c>
      <c r="H427" s="58" t="str">
        <f>IF(G427="I",$K427,IF(G427="II",$K427-SUM(H$8:H426),IF(G427="III",$K427-SUM(H$8:H426),IF(G427="IV",$K427-SUM(H$8:H426),IF(G427="V",1-SUM(H$8:H426)," ")))))</f>
        <v xml:space="preserve"> </v>
      </c>
      <c r="I427" s="66" t="str">
        <f t="shared" si="127"/>
        <v/>
      </c>
      <c r="L427" s="62" t="str">
        <f t="shared" si="124"/>
        <v xml:space="preserve"> </v>
      </c>
      <c r="P427" s="58" t="str">
        <f>IF(O427="Plus",$K427,IF(O427="Basis",$K427-SUM(P$8:P426),IF(O427="Breedte",$K427-SUM(P$8:P426),IF(O426="Breedte",1-SUM(P$8:P426)," "))))</f>
        <v xml:space="preserve"> </v>
      </c>
      <c r="Q427" s="56" t="str">
        <f t="shared" si="139"/>
        <v/>
      </c>
      <c r="R427" s="196">
        <f t="shared" si="128"/>
        <v>0</v>
      </c>
      <c r="S427" s="1">
        <f t="shared" si="137"/>
        <v>19</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19</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4">
        <f t="shared" si="125"/>
        <v>0</v>
      </c>
      <c r="B428" s="64">
        <f t="shared" si="123"/>
        <v>0</v>
      </c>
      <c r="C428" s="57">
        <f t="shared" si="136"/>
        <v>19</v>
      </c>
      <c r="F428" s="59">
        <f>IF(C428&lt;C$6,0,VLOOKUP(C428,index!$A:$M,5,0))</f>
        <v>0</v>
      </c>
      <c r="G428" s="57" t="str">
        <f t="shared" si="126"/>
        <v/>
      </c>
      <c r="H428" s="58" t="str">
        <f>IF(G428="I",$K428,IF(G428="II",$K428-SUM(H$8:H427),IF(G428="III",$K428-SUM(H$8:H427),IF(G428="IV",$K428-SUM(H$8:H427),IF(G428="V",1-SUM(H$8:H427)," ")))))</f>
        <v xml:space="preserve"> </v>
      </c>
      <c r="I428" s="66" t="str">
        <f t="shared" si="127"/>
        <v/>
      </c>
      <c r="L428" s="62" t="str">
        <f t="shared" si="124"/>
        <v xml:space="preserve"> </v>
      </c>
      <c r="P428" s="58" t="str">
        <f>IF(O428="Plus",$K428,IF(O428="Basis",$K428-SUM(P$8:P427),IF(O428="Breedte",$K428-SUM(P$8:P427),IF(O427="Breedte",1-SUM(P$8:P427)," "))))</f>
        <v xml:space="preserve"> </v>
      </c>
      <c r="Q428" s="56" t="str">
        <f t="shared" si="139"/>
        <v/>
      </c>
      <c r="R428" s="196">
        <f t="shared" si="128"/>
        <v>0</v>
      </c>
      <c r="S428" s="1">
        <f t="shared" si="137"/>
        <v>19</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19</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4">
        <f t="shared" si="125"/>
        <v>0</v>
      </c>
      <c r="B429" s="64">
        <f t="shared" si="123"/>
        <v>0</v>
      </c>
      <c r="C429" s="57">
        <f t="shared" si="136"/>
        <v>19</v>
      </c>
      <c r="F429" s="59">
        <f>IF(C429&lt;C$6,0,VLOOKUP(C429,index!$A:$M,5,0))</f>
        <v>0</v>
      </c>
      <c r="G429" s="57" t="str">
        <f t="shared" si="126"/>
        <v/>
      </c>
      <c r="H429" s="58" t="str">
        <f>IF(G429="I",$K429,IF(G429="II",$K429-SUM(H$8:H428),IF(G429="III",$K429-SUM(H$8:H428),IF(G429="IV",$K429-SUM(H$8:H428),IF(G429="V",1-SUM(H$8:H428)," ")))))</f>
        <v xml:space="preserve"> </v>
      </c>
      <c r="I429" s="66" t="str">
        <f t="shared" si="127"/>
        <v/>
      </c>
      <c r="L429" s="62" t="str">
        <f t="shared" si="124"/>
        <v xml:space="preserve"> </v>
      </c>
      <c r="P429" s="58" t="str">
        <f>IF(O429="Plus",$K429,IF(O429="Basis",$K429-SUM(P$8:P428),IF(O429="Breedte",$K429-SUM(P$8:P428),IF(O428="Breedte",1-SUM(P$8:P428)," "))))</f>
        <v xml:space="preserve"> </v>
      </c>
      <c r="Q429" s="56" t="str">
        <f t="shared" si="139"/>
        <v/>
      </c>
      <c r="R429" s="196">
        <f t="shared" si="128"/>
        <v>0</v>
      </c>
      <c r="S429" s="1">
        <f t="shared" si="137"/>
        <v>19</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19</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4">
        <f t="shared" si="125"/>
        <v>0</v>
      </c>
      <c r="B430" s="64">
        <f t="shared" si="123"/>
        <v>0</v>
      </c>
      <c r="C430" s="57">
        <f t="shared" si="136"/>
        <v>19</v>
      </c>
      <c r="F430" s="59">
        <f>IF(C430&lt;C$6,0,VLOOKUP(C430,index!$A:$M,5,0))</f>
        <v>0</v>
      </c>
      <c r="G430" s="57" t="str">
        <f t="shared" si="126"/>
        <v/>
      </c>
      <c r="H430" s="58" t="str">
        <f>IF(G430="I",$K430,IF(G430="II",$K430-SUM(H$8:H429),IF(G430="III",$K430-SUM(H$8:H429),IF(G430="IV",$K430-SUM(H$8:H429),IF(G430="V",1-SUM(H$8:H429)," ")))))</f>
        <v xml:space="preserve"> </v>
      </c>
      <c r="I430" s="66" t="str">
        <f t="shared" si="127"/>
        <v/>
      </c>
      <c r="L430" s="62" t="str">
        <f t="shared" si="124"/>
        <v xml:space="preserve"> </v>
      </c>
      <c r="P430" s="58" t="str">
        <f>IF(O430="Plus",$K430,IF(O430="Basis",$K430-SUM(P$8:P429),IF(O430="Breedte",$K430-SUM(P$8:P429),IF(O429="Breedte",1-SUM(P$8:P429)," "))))</f>
        <v xml:space="preserve"> </v>
      </c>
      <c r="Q430" s="56" t="str">
        <f t="shared" si="139"/>
        <v/>
      </c>
      <c r="R430" s="196">
        <f t="shared" si="128"/>
        <v>0</v>
      </c>
      <c r="S430" s="1">
        <f t="shared" si="137"/>
        <v>19</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19</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4">
        <f t="shared" si="125"/>
        <v>0</v>
      </c>
      <c r="B431" s="64">
        <f t="shared" si="123"/>
        <v>0</v>
      </c>
      <c r="C431" s="57">
        <f t="shared" si="136"/>
        <v>19</v>
      </c>
      <c r="F431" s="59">
        <f>IF(C431&lt;C$6,0,VLOOKUP(C431,index!$A:$M,5,0))</f>
        <v>0</v>
      </c>
      <c r="G431" s="57" t="str">
        <f t="shared" si="126"/>
        <v/>
      </c>
      <c r="H431" s="58" t="str">
        <f>IF(G431="I",$K431,IF(G431="II",$K431-SUM(H$8:H430),IF(G431="III",$K431-SUM(H$8:H430),IF(G431="IV",$K431-SUM(H$8:H430),IF(G431="V",1-SUM(H$8:H430)," ")))))</f>
        <v xml:space="preserve"> </v>
      </c>
      <c r="I431" s="66" t="str">
        <f t="shared" si="127"/>
        <v/>
      </c>
      <c r="L431" s="62" t="str">
        <f t="shared" si="124"/>
        <v xml:space="preserve"> </v>
      </c>
      <c r="P431" s="58" t="str">
        <f>IF(O431="Plus",$K431,IF(O431="Basis",$K431-SUM(P$8:P430),IF(O431="Breedte",$K431-SUM(P$8:P430),IF(O430="Breedte",1-SUM(P$8:P430)," "))))</f>
        <v xml:space="preserve"> </v>
      </c>
      <c r="Q431" s="56" t="str">
        <f t="shared" si="139"/>
        <v/>
      </c>
      <c r="R431" s="196">
        <f t="shared" si="128"/>
        <v>0</v>
      </c>
      <c r="S431" s="1">
        <f t="shared" si="137"/>
        <v>19</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19</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4">
        <f t="shared" si="125"/>
        <v>0</v>
      </c>
      <c r="B432" s="64">
        <f t="shared" si="123"/>
        <v>0</v>
      </c>
      <c r="C432" s="57">
        <f t="shared" si="136"/>
        <v>19</v>
      </c>
      <c r="F432" s="59">
        <f>IF(C432&lt;C$6,0,VLOOKUP(C432,index!$A:$M,5,0))</f>
        <v>0</v>
      </c>
      <c r="G432" s="57" t="str">
        <f t="shared" si="126"/>
        <v/>
      </c>
      <c r="H432" s="58" t="str">
        <f>IF(G432="I",$K432,IF(G432="II",$K432-SUM(H$8:H431),IF(G432="III",$K432-SUM(H$8:H431),IF(G432="IV",$K432-SUM(H$8:H431),IF(G432="V",1-SUM(H$8:H431)," ")))))</f>
        <v xml:space="preserve"> </v>
      </c>
      <c r="I432" s="66" t="str">
        <f t="shared" si="127"/>
        <v/>
      </c>
      <c r="L432" s="62" t="str">
        <f t="shared" si="124"/>
        <v xml:space="preserve"> </v>
      </c>
      <c r="P432" s="58" t="str">
        <f>IF(O432="Plus",$K432,IF(O432="Basis",$K432-SUM(P$8:P431),IF(O432="Breedte",$K432-SUM(P$8:P431),IF(O431="Breedte",1-SUM(P$8:P431)," "))))</f>
        <v xml:space="preserve"> </v>
      </c>
      <c r="Q432" s="56" t="str">
        <f t="shared" si="139"/>
        <v/>
      </c>
      <c r="R432" s="196">
        <f t="shared" si="128"/>
        <v>0</v>
      </c>
      <c r="S432" s="1">
        <f t="shared" si="137"/>
        <v>19</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19</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4">
        <f t="shared" si="125"/>
        <v>0</v>
      </c>
      <c r="B433" s="64">
        <f t="shared" si="123"/>
        <v>0</v>
      </c>
      <c r="C433" s="57">
        <f t="shared" si="136"/>
        <v>19</v>
      </c>
      <c r="F433" s="59">
        <f>IF(C433&lt;C$6,0,VLOOKUP(C433,index!$A:$M,5,0))</f>
        <v>0</v>
      </c>
      <c r="G433" s="57" t="str">
        <f t="shared" si="126"/>
        <v/>
      </c>
      <c r="H433" s="58" t="str">
        <f>IF(G433="I",$K433,IF(G433="II",$K433-SUM(H$8:H432),IF(G433="III",$K433-SUM(H$8:H432),IF(G433="IV",$K433-SUM(H$8:H432),IF(G433="V",1-SUM(H$8:H432)," ")))))</f>
        <v xml:space="preserve"> </v>
      </c>
      <c r="I433" s="66" t="str">
        <f t="shared" si="127"/>
        <v/>
      </c>
      <c r="L433" s="62" t="str">
        <f t="shared" si="124"/>
        <v xml:space="preserve"> </v>
      </c>
      <c r="P433" s="58" t="str">
        <f>IF(O433="Plus",$K433,IF(O433="Basis",$K433-SUM(P$8:P432),IF(O433="Breedte",$K433-SUM(P$8:P432),IF(O432="Breedte",1-SUM(P$8:P432)," "))))</f>
        <v xml:space="preserve"> </v>
      </c>
      <c r="Q433" s="56" t="str">
        <f t="shared" si="139"/>
        <v/>
      </c>
      <c r="R433" s="196">
        <f t="shared" si="128"/>
        <v>0</v>
      </c>
      <c r="S433" s="1">
        <f t="shared" si="137"/>
        <v>19</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19</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4">
        <f t="shared" si="125"/>
        <v>0</v>
      </c>
      <c r="B434" s="64">
        <f t="shared" si="123"/>
        <v>0</v>
      </c>
      <c r="C434" s="57">
        <f t="shared" si="136"/>
        <v>19</v>
      </c>
      <c r="F434" s="59">
        <f>IF(C434&lt;C$6,0,VLOOKUP(C434,index!$A:$M,5,0))</f>
        <v>0</v>
      </c>
      <c r="G434" s="57" t="str">
        <f t="shared" si="126"/>
        <v/>
      </c>
      <c r="H434" s="58" t="str">
        <f>IF(G434="I",$K434,IF(G434="II",$K434-SUM(H$8:H433),IF(G434="III",$K434-SUM(H$8:H433),IF(G434="IV",$K434-SUM(H$8:H433),IF(G434="V",1-SUM(H$8:H433)," ")))))</f>
        <v xml:space="preserve"> </v>
      </c>
      <c r="I434" s="66" t="str">
        <f t="shared" si="127"/>
        <v/>
      </c>
      <c r="L434" s="62" t="str">
        <f t="shared" si="124"/>
        <v xml:space="preserve"> </v>
      </c>
      <c r="P434" s="58" t="str">
        <f>IF(O434="Plus",$K434,IF(O434="Basis",$K434-SUM(P$8:P433),IF(O434="Breedte",$K434-SUM(P$8:P433),IF(O433="Breedte",1-SUM(P$8:P433)," "))))</f>
        <v xml:space="preserve"> </v>
      </c>
      <c r="Q434" s="56" t="str">
        <f t="shared" si="139"/>
        <v/>
      </c>
      <c r="R434" s="196">
        <f t="shared" si="128"/>
        <v>0</v>
      </c>
      <c r="S434" s="1">
        <f t="shared" si="137"/>
        <v>19</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19</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4">
        <f t="shared" si="125"/>
        <v>0</v>
      </c>
      <c r="B435" s="64">
        <f t="shared" si="123"/>
        <v>0</v>
      </c>
      <c r="C435" s="57">
        <f t="shared" si="136"/>
        <v>19</v>
      </c>
      <c r="F435" s="59">
        <f>IF(C435&lt;C$6,0,VLOOKUP(C435,index!$A:$M,5,0))</f>
        <v>0</v>
      </c>
      <c r="G435" s="57" t="str">
        <f t="shared" si="126"/>
        <v/>
      </c>
      <c r="H435" s="58" t="str">
        <f>IF(G435="I",$K435,IF(G435="II",$K435-SUM(H$8:H434),IF(G435="III",$K435-SUM(H$8:H434),IF(G435="IV",$K435-SUM(H$8:H434),IF(G435="V",1-SUM(H$8:H434)," ")))))</f>
        <v xml:space="preserve"> </v>
      </c>
      <c r="I435" s="66" t="str">
        <f t="shared" si="127"/>
        <v/>
      </c>
      <c r="L435" s="62" t="str">
        <f t="shared" si="124"/>
        <v xml:space="preserve"> </v>
      </c>
      <c r="P435" s="58" t="str">
        <f>IF(O435="Plus",$K435,IF(O435="Basis",$K435-SUM(P$8:P434),IF(O435="Breedte",$K435-SUM(P$8:P434),IF(O434="Breedte",1-SUM(P$8:P434)," "))))</f>
        <v xml:space="preserve"> </v>
      </c>
      <c r="Q435" s="56" t="str">
        <f t="shared" si="139"/>
        <v/>
      </c>
      <c r="R435" s="196">
        <f t="shared" si="128"/>
        <v>0</v>
      </c>
      <c r="S435" s="1">
        <f t="shared" si="137"/>
        <v>19</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19</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4">
        <f t="shared" si="125"/>
        <v>0</v>
      </c>
      <c r="B436" s="64">
        <f t="shared" si="123"/>
        <v>0</v>
      </c>
      <c r="C436" s="57">
        <f t="shared" si="136"/>
        <v>19</v>
      </c>
      <c r="F436" s="59">
        <f>IF(C436&lt;C$6,0,VLOOKUP(C436,index!$A:$M,5,0))</f>
        <v>0</v>
      </c>
      <c r="G436" s="57" t="str">
        <f t="shared" si="126"/>
        <v/>
      </c>
      <c r="H436" s="58" t="str">
        <f>IF(G436="I",$K436,IF(G436="II",$K436-SUM(H$8:H435),IF(G436="III",$K436-SUM(H$8:H435),IF(G436="IV",$K436-SUM(H$8:H435),IF(G436="V",1-SUM(H$8:H435)," ")))))</f>
        <v xml:space="preserve"> </v>
      </c>
      <c r="I436" s="66" t="str">
        <f t="shared" si="127"/>
        <v/>
      </c>
      <c r="L436" s="62" t="str">
        <f t="shared" si="124"/>
        <v xml:space="preserve"> </v>
      </c>
      <c r="P436" s="58" t="str">
        <f>IF(O436="Plus",$K436,IF(O436="Basis",$K436-SUM(P$8:P435),IF(O436="Breedte",$K436-SUM(P$8:P435),IF(O435="Breedte",1-SUM(P$8:P435)," "))))</f>
        <v xml:space="preserve"> </v>
      </c>
      <c r="Q436" s="56" t="str">
        <f t="shared" si="139"/>
        <v/>
      </c>
      <c r="R436" s="196">
        <f t="shared" si="128"/>
        <v>0</v>
      </c>
      <c r="S436" s="1">
        <f t="shared" si="137"/>
        <v>19</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19</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4">
        <f t="shared" si="125"/>
        <v>0</v>
      </c>
      <c r="B437" s="64">
        <f t="shared" si="123"/>
        <v>0</v>
      </c>
      <c r="C437" s="57">
        <f t="shared" si="136"/>
        <v>19</v>
      </c>
      <c r="F437" s="59">
        <f>IF(C437&lt;C$6,0,VLOOKUP(C437,index!$A:$M,5,0))</f>
        <v>0</v>
      </c>
      <c r="G437" s="57" t="str">
        <f t="shared" si="126"/>
        <v/>
      </c>
      <c r="H437" s="58" t="str">
        <f>IF(G437="I",$K437,IF(G437="II",$K437-SUM(H$8:H436),IF(G437="III",$K437-SUM(H$8:H436),IF(G437="IV",$K437-SUM(H$8:H436),IF(G437="V",1-SUM(H$8:H436)," ")))))</f>
        <v xml:space="preserve"> </v>
      </c>
      <c r="I437" s="66" t="str">
        <f t="shared" si="127"/>
        <v/>
      </c>
      <c r="L437" s="62" t="str">
        <f t="shared" si="124"/>
        <v xml:space="preserve"> </v>
      </c>
      <c r="P437" s="58" t="str">
        <f>IF(O437="Plus",$K437,IF(O437="Basis",$K437-SUM(P$8:P436),IF(O437="Breedte",$K437-SUM(P$8:P436),IF(O436="Breedte",1-SUM(P$8:P436)," "))))</f>
        <v xml:space="preserve"> </v>
      </c>
      <c r="Q437" s="56" t="str">
        <f t="shared" si="139"/>
        <v/>
      </c>
      <c r="R437" s="196">
        <f t="shared" si="128"/>
        <v>0</v>
      </c>
      <c r="S437" s="1">
        <f t="shared" si="137"/>
        <v>19</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19</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4">
        <f t="shared" si="125"/>
        <v>0</v>
      </c>
      <c r="B438" s="64">
        <f t="shared" si="123"/>
        <v>0</v>
      </c>
      <c r="C438" s="57">
        <f t="shared" si="136"/>
        <v>19</v>
      </c>
      <c r="F438" s="59">
        <f>IF(C438&lt;C$6,0,VLOOKUP(C438,index!$A:$M,5,0))</f>
        <v>0</v>
      </c>
      <c r="G438" s="57" t="str">
        <f t="shared" si="126"/>
        <v/>
      </c>
      <c r="H438" s="58" t="str">
        <f>IF(G438="I",$K438,IF(G438="II",$K438-SUM(H$8:H437),IF(G438="III",$K438-SUM(H$8:H437),IF(G438="IV",$K438-SUM(H$8:H437),IF(G438="V",1-SUM(H$8:H437)," ")))))</f>
        <v xml:space="preserve"> </v>
      </c>
      <c r="I438" s="66" t="str">
        <f t="shared" si="127"/>
        <v/>
      </c>
      <c r="L438" s="62" t="str">
        <f t="shared" si="124"/>
        <v xml:space="preserve"> </v>
      </c>
      <c r="P438" s="58" t="str">
        <f>IF(O438="Plus",$K438,IF(O438="Basis",$K438-SUM(P$8:P437),IF(O438="Breedte",$K438-SUM(P$8:P437),IF(O437="Breedte",1-SUM(P$8:P437)," "))))</f>
        <v xml:space="preserve"> </v>
      </c>
      <c r="Q438" s="56" t="str">
        <f t="shared" si="139"/>
        <v/>
      </c>
      <c r="R438" s="196">
        <f t="shared" si="128"/>
        <v>0</v>
      </c>
      <c r="S438" s="1">
        <f t="shared" si="137"/>
        <v>19</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19</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4">
        <f t="shared" si="125"/>
        <v>0</v>
      </c>
      <c r="B439" s="64">
        <f t="shared" si="123"/>
        <v>0</v>
      </c>
      <c r="C439" s="57">
        <f t="shared" si="136"/>
        <v>19</v>
      </c>
      <c r="F439" s="59">
        <f>IF(C439&lt;C$6,0,VLOOKUP(C439,index!$A:$M,5,0))</f>
        <v>0</v>
      </c>
      <c r="G439" s="57" t="str">
        <f t="shared" si="126"/>
        <v/>
      </c>
      <c r="H439" s="58" t="str">
        <f>IF(G439="I",$K439,IF(G439="II",$K439-SUM(H$8:H438),IF(G439="III",$K439-SUM(H$8:H438),IF(G439="IV",$K439-SUM(H$8:H438),IF(G439="V",1-SUM(H$8:H438)," ")))))</f>
        <v xml:space="preserve"> </v>
      </c>
      <c r="I439" s="66" t="str">
        <f t="shared" si="127"/>
        <v/>
      </c>
      <c r="L439" s="62" t="str">
        <f t="shared" si="124"/>
        <v xml:space="preserve"> </v>
      </c>
      <c r="P439" s="58" t="str">
        <f>IF(O439="Plus",$K439,IF(O439="Basis",$K439-SUM(P$8:P438),IF(O439="Breedte",$K439-SUM(P$8:P438),IF(O438="Breedte",1-SUM(P$8:P438)," "))))</f>
        <v xml:space="preserve"> </v>
      </c>
      <c r="Q439" s="56" t="str">
        <f t="shared" si="139"/>
        <v/>
      </c>
      <c r="R439" s="196">
        <f t="shared" si="128"/>
        <v>0</v>
      </c>
      <c r="S439" s="1">
        <f t="shared" si="137"/>
        <v>19</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19</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4">
        <f t="shared" si="125"/>
        <v>0</v>
      </c>
      <c r="B440" s="64">
        <f t="shared" si="123"/>
        <v>0</v>
      </c>
      <c r="C440" s="57">
        <f t="shared" si="136"/>
        <v>19</v>
      </c>
      <c r="F440" s="59">
        <f>IF(C440&lt;C$6,0,VLOOKUP(C440,index!$A:$M,5,0))</f>
        <v>0</v>
      </c>
      <c r="G440" s="57" t="str">
        <f t="shared" si="126"/>
        <v/>
      </c>
      <c r="H440" s="58" t="str">
        <f>IF(G440="I",$K440,IF(G440="II",$K440-SUM(H$8:H439),IF(G440="III",$K440-SUM(H$8:H439),IF(G440="IV",$K440-SUM(H$8:H439),IF(G440="V",1-SUM(H$8:H439)," ")))))</f>
        <v xml:space="preserve"> </v>
      </c>
      <c r="I440" s="66" t="str">
        <f t="shared" si="127"/>
        <v/>
      </c>
      <c r="L440" s="62" t="str">
        <f t="shared" si="124"/>
        <v xml:space="preserve"> </v>
      </c>
      <c r="P440" s="58" t="str">
        <f>IF(O440="Plus",$K440,IF(O440="Basis",$K440-SUM(P$8:P439),IF(O440="Breedte",$K440-SUM(P$8:P439),IF(O439="Breedte",1-SUM(P$8:P439)," "))))</f>
        <v xml:space="preserve"> </v>
      </c>
      <c r="Q440" s="56" t="str">
        <f t="shared" si="139"/>
        <v/>
      </c>
      <c r="R440" s="196">
        <f t="shared" si="128"/>
        <v>0</v>
      </c>
      <c r="S440" s="1">
        <f t="shared" si="137"/>
        <v>19</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19</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4">
        <f t="shared" si="125"/>
        <v>0</v>
      </c>
      <c r="B441" s="64">
        <f t="shared" si="123"/>
        <v>0</v>
      </c>
      <c r="C441" s="57">
        <f t="shared" si="136"/>
        <v>19</v>
      </c>
      <c r="F441" s="59">
        <f>IF(C441&lt;C$6,0,VLOOKUP(C441,index!$A:$M,5,0))</f>
        <v>0</v>
      </c>
      <c r="G441" s="57" t="str">
        <f t="shared" si="126"/>
        <v/>
      </c>
      <c r="H441" s="58" t="str">
        <f>IF(G441="I",$K441,IF(G441="II",$K441-SUM(H$8:H440),IF(G441="III",$K441-SUM(H$8:H440),IF(G441="IV",$K441-SUM(H$8:H440),IF(G441="V",1-SUM(H$8:H440)," ")))))</f>
        <v xml:space="preserve"> </v>
      </c>
      <c r="I441" s="66" t="str">
        <f t="shared" si="127"/>
        <v/>
      </c>
      <c r="L441" s="62" t="str">
        <f t="shared" si="124"/>
        <v xml:space="preserve"> </v>
      </c>
      <c r="P441" s="58" t="str">
        <f>IF(O441="Plus",$K441,IF(O441="Basis",$K441-SUM(P$8:P440),IF(O441="Breedte",$K441-SUM(P$8:P440),IF(O440="Breedte",1-SUM(P$8:P440)," "))))</f>
        <v xml:space="preserve"> </v>
      </c>
      <c r="Q441" s="56" t="str">
        <f t="shared" si="139"/>
        <v/>
      </c>
      <c r="R441" s="196">
        <f t="shared" si="128"/>
        <v>0</v>
      </c>
      <c r="S441" s="1">
        <f t="shared" si="137"/>
        <v>19</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19</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4">
        <f t="shared" si="125"/>
        <v>0</v>
      </c>
      <c r="B442" s="64">
        <f t="shared" si="123"/>
        <v>0</v>
      </c>
      <c r="C442" s="57">
        <f t="shared" si="136"/>
        <v>19</v>
      </c>
      <c r="F442" s="59">
        <f>IF(C442&lt;C$6,0,VLOOKUP(C442,index!$A:$M,5,0))</f>
        <v>0</v>
      </c>
      <c r="G442" s="57" t="str">
        <f t="shared" si="126"/>
        <v/>
      </c>
      <c r="H442" s="58" t="str">
        <f>IF(G442="I",$K442,IF(G442="II",$K442-SUM(H$8:H441),IF(G442="III",$K442-SUM(H$8:H441),IF(G442="IV",$K442-SUM(H$8:H441),IF(G442="V",1-SUM(H$8:H441)," ")))))</f>
        <v xml:space="preserve"> </v>
      </c>
      <c r="I442" s="66" t="str">
        <f t="shared" si="127"/>
        <v/>
      </c>
      <c r="L442" s="62" t="str">
        <f t="shared" si="124"/>
        <v xml:space="preserve"> </v>
      </c>
      <c r="P442" s="58" t="str">
        <f>IF(O442="Plus",$K442,IF(O442="Basis",$K442-SUM(P$8:P441),IF(O442="Breedte",$K442-SUM(P$8:P441),IF(O441="Breedte",1-SUM(P$8:P441)," "))))</f>
        <v xml:space="preserve"> </v>
      </c>
      <c r="Q442" s="56" t="str">
        <f t="shared" si="139"/>
        <v/>
      </c>
      <c r="R442" s="196">
        <f t="shared" si="128"/>
        <v>0</v>
      </c>
      <c r="S442" s="1">
        <f t="shared" si="137"/>
        <v>19</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19</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4">
        <f t="shared" si="125"/>
        <v>0</v>
      </c>
      <c r="B443" s="64">
        <f t="shared" si="123"/>
        <v>0</v>
      </c>
      <c r="C443" s="57">
        <f t="shared" si="136"/>
        <v>19</v>
      </c>
      <c r="F443" s="59">
        <f>IF(C443&lt;C$6,0,VLOOKUP(C443,index!$A:$M,5,0))</f>
        <v>0</v>
      </c>
      <c r="G443" s="57" t="str">
        <f t="shared" si="126"/>
        <v/>
      </c>
      <c r="H443" s="58" t="str">
        <f>IF(G443="I",$K443,IF(G443="II",$K443-SUM(H$8:H442),IF(G443="III",$K443-SUM(H$8:H442),IF(G443="IV",$K443-SUM(H$8:H442),IF(G443="V",1-SUM(H$8:H442)," ")))))</f>
        <v xml:space="preserve"> </v>
      </c>
      <c r="I443" s="66" t="str">
        <f t="shared" si="127"/>
        <v/>
      </c>
      <c r="L443" s="62" t="str">
        <f t="shared" si="124"/>
        <v xml:space="preserve"> </v>
      </c>
      <c r="P443" s="58" t="str">
        <f>IF(O443="Plus",$K443,IF(O443="Basis",$K443-SUM(P$8:P442),IF(O443="Breedte",$K443-SUM(P$8:P442),IF(O442="Breedte",1-SUM(P$8:P442)," "))))</f>
        <v xml:space="preserve"> </v>
      </c>
      <c r="Q443" s="56" t="str">
        <f t="shared" si="139"/>
        <v/>
      </c>
      <c r="R443" s="196">
        <f t="shared" si="128"/>
        <v>0</v>
      </c>
      <c r="S443" s="1">
        <f t="shared" si="137"/>
        <v>19</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19</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4">
        <f t="shared" si="125"/>
        <v>0</v>
      </c>
      <c r="B444" s="64">
        <f t="shared" si="123"/>
        <v>0</v>
      </c>
      <c r="C444" s="57">
        <f t="shared" si="136"/>
        <v>19</v>
      </c>
      <c r="F444" s="59">
        <f>IF(C444&lt;C$6,0,VLOOKUP(C444,index!$A:$M,5,0))</f>
        <v>0</v>
      </c>
      <c r="G444" s="57" t="str">
        <f t="shared" si="126"/>
        <v/>
      </c>
      <c r="H444" s="58" t="str">
        <f>IF(G444="I",$K444,IF(G444="II",$K444-SUM(H$8:H443),IF(G444="III",$K444-SUM(H$8:H443),IF(G444="IV",$K444-SUM(H$8:H443),IF(G444="V",1-SUM(H$8:H443)," ")))))</f>
        <v xml:space="preserve"> </v>
      </c>
      <c r="I444" s="66" t="str">
        <f t="shared" si="127"/>
        <v/>
      </c>
      <c r="L444" s="62" t="str">
        <f t="shared" si="124"/>
        <v xml:space="preserve"> </v>
      </c>
      <c r="P444" s="58" t="str">
        <f>IF(O444="Plus",$K444,IF(O444="Basis",$K444-SUM(P$8:P443),IF(O444="Breedte",$K444-SUM(P$8:P443),IF(O443="Breedte",1-SUM(P$8:P443)," "))))</f>
        <v xml:space="preserve"> </v>
      </c>
      <c r="Q444" s="56" t="str">
        <f t="shared" si="139"/>
        <v/>
      </c>
      <c r="R444" s="196">
        <f t="shared" si="128"/>
        <v>0</v>
      </c>
      <c r="S444" s="1">
        <f t="shared" si="137"/>
        <v>19</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19</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4">
        <f t="shared" si="125"/>
        <v>0</v>
      </c>
      <c r="B445" s="64">
        <f t="shared" si="123"/>
        <v>0</v>
      </c>
      <c r="C445" s="57">
        <f t="shared" si="136"/>
        <v>19</v>
      </c>
      <c r="F445" s="59">
        <f>IF(C445&lt;C$6,0,VLOOKUP(C445,index!$A:$M,5,0))</f>
        <v>0</v>
      </c>
      <c r="G445" s="57" t="str">
        <f t="shared" si="126"/>
        <v/>
      </c>
      <c r="H445" s="58" t="str">
        <f>IF(G445="I",$K445,IF(G445="II",$K445-SUM(H$8:H444),IF(G445="III",$K445-SUM(H$8:H444),IF(G445="IV",$K445-SUM(H$8:H444),IF(G445="V",1-SUM(H$8:H444)," ")))))</f>
        <v xml:space="preserve"> </v>
      </c>
      <c r="I445" s="66" t="str">
        <f t="shared" si="127"/>
        <v/>
      </c>
      <c r="L445" s="62" t="str">
        <f t="shared" si="124"/>
        <v xml:space="preserve"> </v>
      </c>
      <c r="P445" s="58" t="str">
        <f>IF(O445="Plus",$K445,IF(O445="Basis",$K445-SUM(P$8:P444),IF(O445="Breedte",$K445-SUM(P$8:P444),IF(O444="Breedte",1-SUM(P$8:P444)," "))))</f>
        <v xml:space="preserve"> </v>
      </c>
      <c r="Q445" s="56" t="str">
        <f t="shared" si="139"/>
        <v/>
      </c>
      <c r="R445" s="196">
        <f t="shared" si="128"/>
        <v>0</v>
      </c>
      <c r="S445" s="1">
        <f t="shared" si="137"/>
        <v>19</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19</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4">
        <f t="shared" si="125"/>
        <v>0</v>
      </c>
      <c r="B446" s="64">
        <f t="shared" si="123"/>
        <v>0</v>
      </c>
      <c r="C446" s="57">
        <f t="shared" si="136"/>
        <v>19</v>
      </c>
      <c r="F446" s="59">
        <f>IF(C446&lt;C$6,0,VLOOKUP(C446,index!$A:$M,5,0))</f>
        <v>0</v>
      </c>
      <c r="G446" s="57" t="str">
        <f t="shared" si="126"/>
        <v/>
      </c>
      <c r="H446" s="58" t="str">
        <f>IF(G446="I",$K446,IF(G446="II",$K446-SUM(H$8:H445),IF(G446="III",$K446-SUM(H$8:H445),IF(G446="IV",$K446-SUM(H$8:H445),IF(G446="V",1-SUM(H$8:H445)," ")))))</f>
        <v xml:space="preserve"> </v>
      </c>
      <c r="I446" s="66" t="str">
        <f t="shared" si="127"/>
        <v/>
      </c>
      <c r="L446" s="62" t="str">
        <f t="shared" si="124"/>
        <v xml:space="preserve"> </v>
      </c>
      <c r="P446" s="58" t="str">
        <f>IF(O446="Plus",$K446,IF(O446="Basis",$K446-SUM(P$8:P445),IF(O446="Breedte",$K446-SUM(P$8:P445),IF(O445="Breedte",1-SUM(P$8:P445)," "))))</f>
        <v xml:space="preserve"> </v>
      </c>
      <c r="Q446" s="56" t="str">
        <f t="shared" si="139"/>
        <v/>
      </c>
      <c r="R446" s="196">
        <f t="shared" si="128"/>
        <v>0</v>
      </c>
      <c r="S446" s="1">
        <f t="shared" si="137"/>
        <v>19</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19</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4">
        <f t="shared" si="125"/>
        <v>0</v>
      </c>
      <c r="B447" s="64">
        <f t="shared" si="123"/>
        <v>0</v>
      </c>
      <c r="C447" s="57">
        <f t="shared" si="136"/>
        <v>19</v>
      </c>
      <c r="F447" s="59">
        <f>IF(C447&lt;C$6,0,VLOOKUP(C447,index!$A:$M,5,0))</f>
        <v>0</v>
      </c>
      <c r="G447" s="57" t="str">
        <f t="shared" si="126"/>
        <v/>
      </c>
      <c r="H447" s="58" t="str">
        <f>IF(G447="I",$K447,IF(G447="II",$K447-SUM(H$8:H446),IF(G447="III",$K447-SUM(H$8:H446),IF(G447="IV",$K447-SUM(H$8:H446),IF(G447="V",1-SUM(H$8:H446)," ")))))</f>
        <v xml:space="preserve"> </v>
      </c>
      <c r="I447" s="66" t="str">
        <f t="shared" si="127"/>
        <v/>
      </c>
      <c r="L447" s="62" t="str">
        <f t="shared" si="124"/>
        <v xml:space="preserve"> </v>
      </c>
      <c r="P447" s="58" t="str">
        <f>IF(O447="Plus",$K447,IF(O447="Basis",$K447-SUM(P$8:P446),IF(O447="Breedte",$K447-SUM(P$8:P446),IF(O446="Breedte",1-SUM(P$8:P446)," "))))</f>
        <v xml:space="preserve"> </v>
      </c>
      <c r="Q447" s="56" t="str">
        <f t="shared" si="139"/>
        <v/>
      </c>
      <c r="R447" s="196">
        <f t="shared" si="128"/>
        <v>0</v>
      </c>
      <c r="S447" s="1">
        <f t="shared" si="137"/>
        <v>19</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19</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4">
        <f t="shared" si="125"/>
        <v>0</v>
      </c>
      <c r="B448" s="64">
        <f t="shared" si="123"/>
        <v>0</v>
      </c>
      <c r="C448" s="57">
        <f t="shared" si="136"/>
        <v>19</v>
      </c>
      <c r="F448" s="59">
        <f>IF(C448&lt;C$6,0,VLOOKUP(C448,index!$A:$M,5,0))</f>
        <v>0</v>
      </c>
      <c r="G448" s="57" t="str">
        <f t="shared" si="126"/>
        <v/>
      </c>
      <c r="H448" s="58" t="str">
        <f>IF(G448="I",$K448,IF(G448="II",$K448-SUM(H$8:H447),IF(G448="III",$K448-SUM(H$8:H447),IF(G448="IV",$K448-SUM(H$8:H447),IF(G448="V",1-SUM(H$8:H447)," ")))))</f>
        <v xml:space="preserve"> </v>
      </c>
      <c r="I448" s="66" t="str">
        <f t="shared" si="127"/>
        <v/>
      </c>
      <c r="L448" s="62" t="str">
        <f t="shared" si="124"/>
        <v xml:space="preserve"> </v>
      </c>
      <c r="P448" s="58" t="str">
        <f>IF(O448="Plus",$K448,IF(O448="Basis",$K448-SUM(P$8:P447),IF(O448="Breedte",$K448-SUM(P$8:P447),IF(O447="Breedte",1-SUM(P$8:P447)," "))))</f>
        <v xml:space="preserve"> </v>
      </c>
      <c r="Q448" s="56" t="str">
        <f t="shared" si="139"/>
        <v/>
      </c>
      <c r="R448" s="196">
        <f t="shared" si="128"/>
        <v>0</v>
      </c>
      <c r="S448" s="1">
        <f t="shared" si="137"/>
        <v>19</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19</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4">
        <f t="shared" si="125"/>
        <v>0</v>
      </c>
      <c r="B449" s="64">
        <f t="shared" si="123"/>
        <v>0</v>
      </c>
      <c r="C449" s="57">
        <f t="shared" si="136"/>
        <v>19</v>
      </c>
      <c r="F449" s="59">
        <f>IF(C449&lt;C$6,0,VLOOKUP(C449,index!$A:$M,5,0))</f>
        <v>0</v>
      </c>
      <c r="G449" s="57" t="str">
        <f t="shared" si="126"/>
        <v/>
      </c>
      <c r="H449" s="58" t="str">
        <f>IF(G449="I",$K449,IF(G449="II",$K449-SUM(H$8:H448),IF(G449="III",$K449-SUM(H$8:H448),IF(G449="IV",$K449-SUM(H$8:H448),IF(G449="V",1-SUM(H$8:H448)," ")))))</f>
        <v xml:space="preserve"> </v>
      </c>
      <c r="I449" s="66" t="str">
        <f t="shared" si="127"/>
        <v/>
      </c>
      <c r="L449" s="62" t="str">
        <f t="shared" si="124"/>
        <v xml:space="preserve"> </v>
      </c>
      <c r="P449" s="58" t="str">
        <f>IF(O449="Plus",$K449,IF(O449="Basis",$K449-SUM(P$8:P448),IF(O449="Breedte",$K449-SUM(P$8:P448),IF(O448="Breedte",1-SUM(P$8:P448)," "))))</f>
        <v xml:space="preserve"> </v>
      </c>
      <c r="Q449" s="56" t="str">
        <f t="shared" si="139"/>
        <v/>
      </c>
      <c r="R449" s="196">
        <f t="shared" si="128"/>
        <v>0</v>
      </c>
      <c r="S449" s="1">
        <f t="shared" si="137"/>
        <v>19</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19</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4">
        <f t="shared" si="125"/>
        <v>0</v>
      </c>
      <c r="B450" s="64">
        <f t="shared" ref="B450:B500" si="140">IF(G450="I",20,IF(G450="II",20,IF(G450="III",20,IF(G450="IV",20,IF(G450="V",20,0)))))</f>
        <v>0</v>
      </c>
      <c r="C450" s="57">
        <f t="shared" si="136"/>
        <v>19</v>
      </c>
      <c r="F450" s="59">
        <f>IF(C450&lt;C$6,0,VLOOKUP(C450,index!$A:$M,5,0))</f>
        <v>0</v>
      </c>
      <c r="G450" s="57" t="str">
        <f t="shared" si="126"/>
        <v/>
      </c>
      <c r="H450" s="58" t="str">
        <f>IF(G450="I",$K450,IF(G450="II",$K450-SUM(H$8:H449),IF(G450="III",$K450-SUM(H$8:H449),IF(G450="IV",$K450-SUM(H$8:H449),IF(G450="V",1-SUM(H$8:H449)," ")))))</f>
        <v xml:space="preserve"> </v>
      </c>
      <c r="I450" s="66" t="str">
        <f t="shared" si="127"/>
        <v/>
      </c>
      <c r="L450" s="62" t="str">
        <f t="shared" si="124"/>
        <v xml:space="preserve"> </v>
      </c>
      <c r="P450" s="58" t="str">
        <f>IF(O450="Plus",$K450,IF(O450="Basis",$K450-SUM(P$8:P449),IF(O450="Breedte",$K450-SUM(P$8:P449),IF(O449="Breedte",1-SUM(P$8:P449)," "))))</f>
        <v xml:space="preserve"> </v>
      </c>
      <c r="Q450" s="56" t="str">
        <f t="shared" si="139"/>
        <v/>
      </c>
      <c r="R450" s="196">
        <f t="shared" si="128"/>
        <v>0</v>
      </c>
      <c r="S450" s="1">
        <f t="shared" si="137"/>
        <v>19</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19</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4">
        <f t="shared" si="125"/>
        <v>0</v>
      </c>
      <c r="B451" s="64">
        <f t="shared" si="140"/>
        <v>0</v>
      </c>
      <c r="C451" s="57">
        <f t="shared" si="136"/>
        <v>19</v>
      </c>
      <c r="F451" s="59">
        <f>IF(C451&lt;C$6,0,VLOOKUP(C451,index!$A:$M,5,0))</f>
        <v>0</v>
      </c>
      <c r="G451" s="57" t="str">
        <f t="shared" si="126"/>
        <v/>
      </c>
      <c r="H451" s="58" t="str">
        <f>IF(G451="I",$K451,IF(G451="II",$K451-SUM(H$8:H450),IF(G451="III",$K451-SUM(H$8:H450),IF(G451="IV",$K451-SUM(H$8:H450),IF(G451="V",1-SUM(H$8:H450)," ")))))</f>
        <v xml:space="preserve"> </v>
      </c>
      <c r="I451" s="66" t="str">
        <f t="shared" si="127"/>
        <v/>
      </c>
      <c r="L451" s="62" t="str">
        <f t="shared" si="124"/>
        <v xml:space="preserve"> </v>
      </c>
      <c r="P451" s="58" t="str">
        <f>IF(O451="Plus",$K451,IF(O451="Basis",$K451-SUM(P$8:P450),IF(O451="Breedte",$K451-SUM(P$8:P450),IF(O450="Breedte",1-SUM(P$8:P450)," "))))</f>
        <v xml:space="preserve"> </v>
      </c>
      <c r="Q451" s="56" t="str">
        <f t="shared" si="139"/>
        <v/>
      </c>
      <c r="R451" s="196">
        <f t="shared" si="128"/>
        <v>0</v>
      </c>
      <c r="S451" s="1">
        <f t="shared" si="137"/>
        <v>19</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19</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4">
        <f t="shared" si="125"/>
        <v>0</v>
      </c>
      <c r="B452" s="64">
        <f t="shared" si="140"/>
        <v>0</v>
      </c>
      <c r="C452" s="57">
        <f t="shared" si="136"/>
        <v>19</v>
      </c>
      <c r="F452" s="59">
        <f>IF(C452&lt;C$6,0,VLOOKUP(C452,index!$A:$M,5,0))</f>
        <v>0</v>
      </c>
      <c r="G452" s="57" t="str">
        <f t="shared" si="126"/>
        <v/>
      </c>
      <c r="H452" s="58" t="str">
        <f>IF(G452="I",$K452,IF(G452="II",$K452-SUM(H$8:H451),IF(G452="III",$K452-SUM(H$8:H451),IF(G452="IV",$K452-SUM(H$8:H451),IF(G452="V",1-SUM(H$8:H451)," ")))))</f>
        <v xml:space="preserve"> </v>
      </c>
      <c r="I452" s="66" t="str">
        <f t="shared" si="127"/>
        <v/>
      </c>
      <c r="L452" s="62" t="str">
        <f t="shared" si="124"/>
        <v xml:space="preserve"> </v>
      </c>
      <c r="P452" s="58" t="str">
        <f>IF(O452="Plus",$K452,IF(O452="Basis",$K452-SUM(P$8:P451),IF(O452="Breedte",$K452-SUM(P$8:P451),IF(O451="Breedte",1-SUM(P$8:P451)," "))))</f>
        <v xml:space="preserve"> </v>
      </c>
      <c r="Q452" s="56" t="str">
        <f t="shared" si="139"/>
        <v/>
      </c>
      <c r="R452" s="196">
        <f t="shared" si="128"/>
        <v>0</v>
      </c>
      <c r="S452" s="1">
        <f t="shared" si="137"/>
        <v>19</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19</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4">
        <f t="shared" si="125"/>
        <v>0</v>
      </c>
      <c r="B453" s="64">
        <f t="shared" si="140"/>
        <v>0</v>
      </c>
      <c r="C453" s="57">
        <f t="shared" si="136"/>
        <v>19</v>
      </c>
      <c r="F453" s="59">
        <f>IF(C453&lt;C$6,0,VLOOKUP(C453,index!$A:$M,5,0))</f>
        <v>0</v>
      </c>
      <c r="G453" s="57" t="str">
        <f t="shared" si="126"/>
        <v/>
      </c>
      <c r="H453" s="58" t="str">
        <f>IF(G453="I",$K453,IF(G453="II",$K453-SUM(H$8:H452),IF(G453="III",$K453-SUM(H$8:H452),IF(G453="IV",$K453-SUM(H$8:H452),IF(G453="V",1-SUM(H$8:H452)," ")))))</f>
        <v xml:space="preserve"> </v>
      </c>
      <c r="I453" s="66" t="str">
        <f t="shared" si="127"/>
        <v/>
      </c>
      <c r="L453" s="62" t="str">
        <f t="shared" si="124"/>
        <v xml:space="preserve"> </v>
      </c>
      <c r="P453" s="58" t="str">
        <f>IF(O453="Plus",$K453,IF(O453="Basis",$K453-SUM(P$8:P452),IF(O453="Breedte",$K453-SUM(P$8:P452),IF(O452="Breedte",1-SUM(P$8:P452)," "))))</f>
        <v xml:space="preserve"> </v>
      </c>
      <c r="Q453" s="56" t="str">
        <f t="shared" si="139"/>
        <v/>
      </c>
      <c r="R453" s="196">
        <f t="shared" si="128"/>
        <v>0</v>
      </c>
      <c r="S453" s="1">
        <f t="shared" si="137"/>
        <v>19</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19</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4">
        <f t="shared" si="125"/>
        <v>0</v>
      </c>
      <c r="B454" s="64">
        <f t="shared" si="140"/>
        <v>0</v>
      </c>
      <c r="C454" s="57">
        <f t="shared" si="136"/>
        <v>19</v>
      </c>
      <c r="F454" s="59">
        <f>IF(C454&lt;C$6,0,VLOOKUP(C454,index!$A:$M,5,0))</f>
        <v>0</v>
      </c>
      <c r="G454" s="57" t="str">
        <f t="shared" si="126"/>
        <v/>
      </c>
      <c r="H454" s="58" t="str">
        <f>IF(G454="I",$K454,IF(G454="II",$K454-SUM(H$8:H453),IF(G454="III",$K454-SUM(H$8:H453),IF(G454="IV",$K454-SUM(H$8:H453),IF(G454="V",1-SUM(H$8:H453)," ")))))</f>
        <v xml:space="preserve"> </v>
      </c>
      <c r="I454" s="66" t="str">
        <f t="shared" si="127"/>
        <v/>
      </c>
      <c r="L454" s="62" t="str">
        <f t="shared" si="124"/>
        <v xml:space="preserve"> </v>
      </c>
      <c r="P454" s="58" t="str">
        <f>IF(O454="Plus",$K454,IF(O454="Basis",$K454-SUM(P$8:P453),IF(O454="Breedte",$K454-SUM(P$8:P453),IF(O453="Breedte",1-SUM(P$8:P453)," "))))</f>
        <v xml:space="preserve"> </v>
      </c>
      <c r="Q454" s="56" t="str">
        <f t="shared" si="139"/>
        <v/>
      </c>
      <c r="R454" s="196">
        <f t="shared" si="128"/>
        <v>0</v>
      </c>
      <c r="S454" s="1">
        <f t="shared" si="137"/>
        <v>19</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19</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4">
        <f t="shared" si="125"/>
        <v>0</v>
      </c>
      <c r="B455" s="64">
        <f t="shared" si="140"/>
        <v>0</v>
      </c>
      <c r="C455" s="57">
        <f t="shared" si="136"/>
        <v>19</v>
      </c>
      <c r="F455" s="59">
        <f>IF(C455&lt;C$6,0,VLOOKUP(C455,index!$A:$M,5,0))</f>
        <v>0</v>
      </c>
      <c r="G455" s="57" t="str">
        <f t="shared" si="126"/>
        <v/>
      </c>
      <c r="H455" s="58" t="str">
        <f>IF(G455="I",$K455,IF(G455="II",$K455-SUM(H$8:H454),IF(G455="III",$K455-SUM(H$8:H454),IF(G455="IV",$K455-SUM(H$8:H454),IF(G455="V",1-SUM(H$8:H454)," ")))))</f>
        <v xml:space="preserve"> </v>
      </c>
      <c r="I455" s="66" t="str">
        <f t="shared" si="127"/>
        <v/>
      </c>
      <c r="L455" s="62" t="str">
        <f t="shared" si="124"/>
        <v xml:space="preserve"> </v>
      </c>
      <c r="P455" s="58" t="str">
        <f>IF(O455="Plus",$K455,IF(O455="Basis",$K455-SUM(P$8:P454),IF(O455="Breedte",$K455-SUM(P$8:P454),IF(O454="Breedte",1-SUM(P$8:P454)," "))))</f>
        <v xml:space="preserve"> </v>
      </c>
      <c r="Q455" s="56" t="str">
        <f t="shared" si="139"/>
        <v/>
      </c>
      <c r="R455" s="196">
        <f t="shared" si="128"/>
        <v>0</v>
      </c>
      <c r="S455" s="1">
        <f t="shared" si="137"/>
        <v>19</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19</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4">
        <f t="shared" si="125"/>
        <v>0</v>
      </c>
      <c r="B456" s="64">
        <f t="shared" si="140"/>
        <v>0</v>
      </c>
      <c r="C456" s="57">
        <f t="shared" si="136"/>
        <v>19</v>
      </c>
      <c r="F456" s="59">
        <f>IF(C456&lt;C$6,0,VLOOKUP(C456,index!$A:$M,5,0))</f>
        <v>0</v>
      </c>
      <c r="G456" s="57" t="str">
        <f t="shared" si="126"/>
        <v/>
      </c>
      <c r="H456" s="58" t="str">
        <f>IF(G456="I",$K456,IF(G456="II",$K456-SUM(H$8:H455),IF(G456="III",$K456-SUM(H$8:H455),IF(G456="IV",$K456-SUM(H$8:H455),IF(G456="V",1-SUM(H$8:H455)," ")))))</f>
        <v xml:space="preserve"> </v>
      </c>
      <c r="I456" s="66" t="str">
        <f t="shared" si="127"/>
        <v/>
      </c>
      <c r="L456" s="62" t="str">
        <f t="shared" ref="L456:L500" si="141">IF(U456=2,"Plus",IF(W456=2,"Basis",IF(X456=2,"Breedte"," ")))</f>
        <v xml:space="preserve"> </v>
      </c>
      <c r="P456" s="58" t="str">
        <f>IF(O456="Plus",$K456,IF(O456="Basis",$K456-SUM(P$8:P455),IF(O456="Breedte",$K456-SUM(P$8:P455),IF(O455="Breedte",1-SUM(P$8:P455)," "))))</f>
        <v xml:space="preserve"> </v>
      </c>
      <c r="Q456" s="56" t="str">
        <f t="shared" si="139"/>
        <v/>
      </c>
      <c r="R456" s="196">
        <f t="shared" si="128"/>
        <v>0</v>
      </c>
      <c r="S456" s="1">
        <f t="shared" si="137"/>
        <v>19</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19</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4">
        <f t="shared" ref="A457:A500" si="142">IF(I457="A",25,IF(I457="B",25,IF(I457="C",25,IF(I457="D",15,IF(I457="E",10,0)))))</f>
        <v>0</v>
      </c>
      <c r="B457" s="64">
        <f t="shared" si="140"/>
        <v>0</v>
      </c>
      <c r="C457" s="57">
        <f t="shared" si="136"/>
        <v>19</v>
      </c>
      <c r="F457" s="59">
        <f>IF(C457&lt;C$6,0,VLOOKUP(C457,index!$A:$M,5,0))</f>
        <v>0</v>
      </c>
      <c r="G457" s="57" t="str">
        <f t="shared" ref="G457:G500" si="143">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ref="I457:I500" si="144">IF(AND(F457&gt;209,F458&lt;210),"A",IF(AND(F457&gt;199,F458&lt;200),"B",IF(AND(F457&gt;189,F458&lt;190),"C",IF(AND(F457&gt;180,F458&lt;181),"D",IF(AND(F457&gt;109,F458&lt;110),"E","")))))</f>
        <v/>
      </c>
      <c r="L457" s="62" t="str">
        <f t="shared" si="141"/>
        <v xml:space="preserve"> </v>
      </c>
      <c r="P457" s="58" t="str">
        <f>IF(O457="Plus",$K457,IF(O457="Basis",$K457-SUM(P$8:P456),IF(O457="Breedte",$K457-SUM(P$8:P456),IF(O456="Breedte",1-SUM(P$8:P456)," "))))</f>
        <v xml:space="preserve"> </v>
      </c>
      <c r="Q457" s="56" t="str">
        <f t="shared" si="139"/>
        <v/>
      </c>
      <c r="R457" s="196">
        <f t="shared" ref="R457:R500" si="145">F457</f>
        <v>0</v>
      </c>
      <c r="S457" s="1">
        <f t="shared" si="137"/>
        <v>19</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19</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4">
        <f t="shared" si="142"/>
        <v>0</v>
      </c>
      <c r="B458" s="64">
        <f t="shared" si="140"/>
        <v>0</v>
      </c>
      <c r="C458" s="57">
        <f t="shared" ref="C458:C500" si="153">IF(C457-1&lt;C$6,C$6-1,C457-1)</f>
        <v>19</v>
      </c>
      <c r="F458" s="59">
        <f>IF(C458&lt;C$6,0,VLOOKUP(C458,index!$A:$M,5,0))</f>
        <v>0</v>
      </c>
      <c r="G458" s="57" t="str">
        <f t="shared" si="143"/>
        <v/>
      </c>
      <c r="H458" s="58" t="str">
        <f>IF(G458="I",$K458,IF(G458="II",$K458-SUM(H$8:H457),IF(G458="III",$K458-SUM(H$8:H457),IF(G458="IV",$K458-SUM(H$8:H457),IF(G458="V",1-SUM(H$8:H457)," ")))))</f>
        <v xml:space="preserve"> </v>
      </c>
      <c r="I458" s="66" t="str">
        <f t="shared" si="144"/>
        <v/>
      </c>
      <c r="L458" s="62" t="str">
        <f t="shared" si="141"/>
        <v xml:space="preserve"> </v>
      </c>
      <c r="P458" s="58" t="str">
        <f>IF(O458="Plus",$K458,IF(O458="Basis",$K458-SUM(P$8:P457),IF(O458="Breedte",$K458-SUM(P$8:P457),IF(O457="Breedte",1-SUM(P$8:P457)," "))))</f>
        <v xml:space="preserve"> </v>
      </c>
      <c r="Q458" s="56" t="str">
        <f t="shared" si="139"/>
        <v/>
      </c>
      <c r="R458" s="196">
        <f t="shared" si="145"/>
        <v>0</v>
      </c>
      <c r="S458" s="1">
        <f t="shared" ref="S458:S500" si="154">C458</f>
        <v>19</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19</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4">
        <f t="shared" si="142"/>
        <v>0</v>
      </c>
      <c r="B459" s="64">
        <f t="shared" si="140"/>
        <v>0</v>
      </c>
      <c r="C459" s="57">
        <f t="shared" si="153"/>
        <v>19</v>
      </c>
      <c r="F459" s="59">
        <f>IF(C459&lt;C$6,0,VLOOKUP(C459,index!$A:$M,5,0))</f>
        <v>0</v>
      </c>
      <c r="G459" s="57" t="str">
        <f t="shared" si="143"/>
        <v/>
      </c>
      <c r="H459" s="58" t="str">
        <f>IF(G459="I",$K459,IF(G459="II",$K459-SUM(H$8:H458),IF(G459="III",$K459-SUM(H$8:H458),IF(G459="IV",$K459-SUM(H$8:H458),IF(G459="V",1-SUM(H$8:H458)," ")))))</f>
        <v xml:space="preserve"> </v>
      </c>
      <c r="I459" s="66" t="str">
        <f t="shared" si="144"/>
        <v/>
      </c>
      <c r="L459" s="62" t="str">
        <f t="shared" si="141"/>
        <v xml:space="preserve"> </v>
      </c>
      <c r="P459" s="58" t="str">
        <f>IF(O459="Plus",$K459,IF(O459="Basis",$K459-SUM(P$8:P458),IF(O459="Breedte",$K459-SUM(P$8:P458),IF(O458="Breedte",1-SUM(P$8:P458)," "))))</f>
        <v xml:space="preserve"> </v>
      </c>
      <c r="Q459" s="56" t="str">
        <f t="shared" si="139"/>
        <v/>
      </c>
      <c r="R459" s="196">
        <f t="shared" si="145"/>
        <v>0</v>
      </c>
      <c r="S459" s="1">
        <f t="shared" si="154"/>
        <v>19</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19</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4">
        <f t="shared" si="142"/>
        <v>0</v>
      </c>
      <c r="B460" s="64">
        <f t="shared" si="140"/>
        <v>0</v>
      </c>
      <c r="C460" s="57">
        <f t="shared" si="153"/>
        <v>19</v>
      </c>
      <c r="F460" s="59">
        <f>IF(C460&lt;C$6,0,VLOOKUP(C460,index!$A:$M,5,0))</f>
        <v>0</v>
      </c>
      <c r="G460" s="57" t="str">
        <f t="shared" si="143"/>
        <v/>
      </c>
      <c r="H460" s="58" t="str">
        <f>IF(G460="I",$K460,IF(G460="II",$K460-SUM(H$8:H459),IF(G460="III",$K460-SUM(H$8:H459),IF(G460="IV",$K460-SUM(H$8:H459),IF(G460="V",1-SUM(H$8:H459)," ")))))</f>
        <v xml:space="preserve"> </v>
      </c>
      <c r="I460" s="66" t="str">
        <f t="shared" si="144"/>
        <v/>
      </c>
      <c r="L460" s="62" t="str">
        <f t="shared" si="141"/>
        <v xml:space="preserve"> </v>
      </c>
      <c r="P460" s="58" t="str">
        <f>IF(O460="Plus",$K460,IF(O460="Basis",$K460-SUM(P$8:P459),IF(O460="Breedte",$K460-SUM(P$8:P459),IF(O459="Breedte",1-SUM(P$8:P459)," "))))</f>
        <v xml:space="preserve"> </v>
      </c>
      <c r="Q460" s="56" t="str">
        <f t="shared" si="139"/>
        <v/>
      </c>
      <c r="R460" s="196">
        <f t="shared" si="145"/>
        <v>0</v>
      </c>
      <c r="S460" s="1">
        <f t="shared" si="154"/>
        <v>19</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19</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4">
        <f t="shared" si="142"/>
        <v>0</v>
      </c>
      <c r="B461" s="64">
        <f t="shared" si="140"/>
        <v>0</v>
      </c>
      <c r="C461" s="57">
        <f t="shared" si="153"/>
        <v>19</v>
      </c>
      <c r="F461" s="59">
        <f>IF(C461&lt;C$6,0,VLOOKUP(C461,index!$A:$M,5,0))</f>
        <v>0</v>
      </c>
      <c r="G461" s="57" t="str">
        <f t="shared" si="143"/>
        <v/>
      </c>
      <c r="H461" s="58" t="str">
        <f>IF(G461="I",$K461,IF(G461="II",$K461-SUM(H$8:H460),IF(G461="III",$K461-SUM(H$8:H460),IF(G461="IV",$K461-SUM(H$8:H460),IF(G461="V",1-SUM(H$8:H460)," ")))))</f>
        <v xml:space="preserve"> </v>
      </c>
      <c r="I461" s="66" t="str">
        <f t="shared" si="144"/>
        <v/>
      </c>
      <c r="L461" s="62" t="str">
        <f t="shared" si="141"/>
        <v xml:space="preserve"> </v>
      </c>
      <c r="P461" s="58" t="str">
        <f>IF(O461="Plus",$K461,IF(O461="Basis",$K461-SUM(P$8:P460),IF(O461="Breedte",$K461-SUM(P$8:P460),IF(O460="Breedte",1-SUM(P$8:P460)," "))))</f>
        <v xml:space="preserve"> </v>
      </c>
      <c r="Q461" s="56" t="str">
        <f t="shared" si="139"/>
        <v/>
      </c>
      <c r="R461" s="196">
        <f t="shared" si="145"/>
        <v>0</v>
      </c>
      <c r="S461" s="1">
        <f t="shared" si="154"/>
        <v>19</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19</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4">
        <f t="shared" si="142"/>
        <v>0</v>
      </c>
      <c r="B462" s="64">
        <f t="shared" si="140"/>
        <v>0</v>
      </c>
      <c r="C462" s="57">
        <f t="shared" si="153"/>
        <v>19</v>
      </c>
      <c r="F462" s="59">
        <f>IF(C462&lt;C$6,0,VLOOKUP(C462,index!$A:$M,5,0))</f>
        <v>0</v>
      </c>
      <c r="G462" s="57" t="str">
        <f t="shared" si="143"/>
        <v/>
      </c>
      <c r="H462" s="58" t="str">
        <f>IF(G462="I",$K462,IF(G462="II",$K462-SUM(H$8:H461),IF(G462="III",$K462-SUM(H$8:H461),IF(G462="IV",$K462-SUM(H$8:H461),IF(G462="V",1-SUM(H$8:H461)," ")))))</f>
        <v xml:space="preserve"> </v>
      </c>
      <c r="I462" s="66" t="str">
        <f t="shared" si="144"/>
        <v/>
      </c>
      <c r="L462" s="62" t="str">
        <f t="shared" si="141"/>
        <v xml:space="preserve"> </v>
      </c>
      <c r="P462" s="58" t="str">
        <f>IF(O462="Plus",$K462,IF(O462="Basis",$K462-SUM(P$8:P461),IF(O462="Breedte",$K462-SUM(P$8:P461),IF(O461="Breedte",1-SUM(P$8:P461)," "))))</f>
        <v xml:space="preserve"> </v>
      </c>
      <c r="Q462" s="56" t="str">
        <f t="shared" si="139"/>
        <v/>
      </c>
      <c r="R462" s="196">
        <f t="shared" si="145"/>
        <v>0</v>
      </c>
      <c r="S462" s="1">
        <f t="shared" si="154"/>
        <v>19</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19</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4">
        <f t="shared" si="142"/>
        <v>0</v>
      </c>
      <c r="B463" s="64">
        <f t="shared" si="140"/>
        <v>0</v>
      </c>
      <c r="C463" s="57">
        <f t="shared" si="153"/>
        <v>19</v>
      </c>
      <c r="F463" s="59">
        <f>IF(C463&lt;C$6,0,VLOOKUP(C463,index!$A:$M,5,0))</f>
        <v>0</v>
      </c>
      <c r="G463" s="57" t="str">
        <f t="shared" si="143"/>
        <v/>
      </c>
      <c r="H463" s="58" t="str">
        <f>IF(G463="I",$K463,IF(G463="II",$K463-SUM(H$8:H462),IF(G463="III",$K463-SUM(H$8:H462),IF(G463="IV",$K463-SUM(H$8:H462),IF(G463="V",1-SUM(H$8:H462)," ")))))</f>
        <v xml:space="preserve"> </v>
      </c>
      <c r="I463" s="66" t="str">
        <f t="shared" si="144"/>
        <v/>
      </c>
      <c r="L463" s="62" t="str">
        <f t="shared" si="141"/>
        <v xml:space="preserve"> </v>
      </c>
      <c r="P463" s="58" t="str">
        <f>IF(O463="Plus",$K463,IF(O463="Basis",$K463-SUM(P$8:P462),IF(O463="Breedte",$K463-SUM(P$8:P462),IF(O462="Breedte",1-SUM(P$8:P462)," "))))</f>
        <v xml:space="preserve"> </v>
      </c>
      <c r="Q463" s="56" t="str">
        <f t="shared" si="139"/>
        <v/>
      </c>
      <c r="R463" s="196">
        <f t="shared" si="145"/>
        <v>0</v>
      </c>
      <c r="S463" s="1">
        <f t="shared" si="154"/>
        <v>19</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19</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4">
        <f t="shared" si="142"/>
        <v>0</v>
      </c>
      <c r="B464" s="64">
        <f t="shared" si="140"/>
        <v>0</v>
      </c>
      <c r="C464" s="57">
        <f t="shared" si="153"/>
        <v>19</v>
      </c>
      <c r="F464" s="59">
        <f>IF(C464&lt;C$6,0,VLOOKUP(C464,index!$A:$M,5,0))</f>
        <v>0</v>
      </c>
      <c r="G464" s="57" t="str">
        <f t="shared" si="143"/>
        <v/>
      </c>
      <c r="H464" s="58" t="str">
        <f>IF(G464="I",$K464,IF(G464="II",$K464-SUM(H$8:H463),IF(G464="III",$K464-SUM(H$8:H463),IF(G464="IV",$K464-SUM(H$8:H463),IF(G464="V",1-SUM(H$8:H463)," ")))))</f>
        <v xml:space="preserve"> </v>
      </c>
      <c r="I464" s="66" t="str">
        <f t="shared" si="144"/>
        <v/>
      </c>
      <c r="L464" s="62" t="str">
        <f t="shared" si="141"/>
        <v xml:space="preserve"> </v>
      </c>
      <c r="P464" s="58" t="str">
        <f>IF(O464="Plus",$K464,IF(O464="Basis",$K464-SUM(P$8:P463),IF(O464="Breedte",$K464-SUM(P$8:P463),IF(O463="Breedte",1-SUM(P$8:P463)," "))))</f>
        <v xml:space="preserve"> </v>
      </c>
      <c r="Q464" s="56" t="str">
        <f t="shared" si="139"/>
        <v/>
      </c>
      <c r="R464" s="196">
        <f t="shared" si="145"/>
        <v>0</v>
      </c>
      <c r="S464" s="1">
        <f t="shared" si="154"/>
        <v>19</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19</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4">
        <f t="shared" si="142"/>
        <v>0</v>
      </c>
      <c r="B465" s="64">
        <f t="shared" si="140"/>
        <v>0</v>
      </c>
      <c r="C465" s="57">
        <f t="shared" si="153"/>
        <v>19</v>
      </c>
      <c r="F465" s="59">
        <f>IF(C465&lt;C$6,0,VLOOKUP(C465,index!$A:$M,5,0))</f>
        <v>0</v>
      </c>
      <c r="G465" s="57" t="str">
        <f t="shared" si="143"/>
        <v/>
      </c>
      <c r="H465" s="58" t="str">
        <f>IF(G465="I",$K465,IF(G465="II",$K465-SUM(H$8:H464),IF(G465="III",$K465-SUM(H$8:H464),IF(G465="IV",$K465-SUM(H$8:H464),IF(G465="V",1-SUM(H$8:H464)," ")))))</f>
        <v xml:space="preserve"> </v>
      </c>
      <c r="I465" s="66" t="str">
        <f t="shared" si="144"/>
        <v/>
      </c>
      <c r="L465" s="62" t="str">
        <f t="shared" si="141"/>
        <v xml:space="preserve"> </v>
      </c>
      <c r="P465" s="58" t="str">
        <f>IF(O465="Plus",$K465,IF(O465="Basis",$K465-SUM(P$8:P464),IF(O465="Breedte",$K465-SUM(P$8:P464),IF(O464="Breedte",1-SUM(P$8:P464)," "))))</f>
        <v xml:space="preserve"> </v>
      </c>
      <c r="Q465" s="56" t="str">
        <f t="shared" ref="Q465:Q500" si="156">IF(L464="plus",CONCATENATE(E465,", "),IF(L464="basis",IF(E465=0,"",CONCATENATE(E465,", ")),CONCATENATE(Q464,IF(E465=0,"",CONCATENATE(E465,", ")))))</f>
        <v/>
      </c>
      <c r="R465" s="196">
        <f t="shared" si="145"/>
        <v>0</v>
      </c>
      <c r="S465" s="1">
        <f t="shared" si="154"/>
        <v>19</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19</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4">
        <f t="shared" si="142"/>
        <v>0</v>
      </c>
      <c r="B466" s="64">
        <f t="shared" si="140"/>
        <v>0</v>
      </c>
      <c r="C466" s="57">
        <f t="shared" si="153"/>
        <v>19</v>
      </c>
      <c r="F466" s="59">
        <f>IF(C466&lt;C$6,0,VLOOKUP(C466,index!$A:$M,5,0))</f>
        <v>0</v>
      </c>
      <c r="G466" s="57" t="str">
        <f t="shared" si="143"/>
        <v/>
      </c>
      <c r="H466" s="58" t="str">
        <f>IF(G466="I",$K466,IF(G466="II",$K466-SUM(H$8:H465),IF(G466="III",$K466-SUM(H$8:H465),IF(G466="IV",$K466-SUM(H$8:H465),IF(G466="V",1-SUM(H$8:H465)," ")))))</f>
        <v xml:space="preserve"> </v>
      </c>
      <c r="I466" s="66" t="str">
        <f t="shared" si="144"/>
        <v/>
      </c>
      <c r="L466" s="62" t="str">
        <f t="shared" si="141"/>
        <v xml:space="preserve"> </v>
      </c>
      <c r="P466" s="58" t="str">
        <f>IF(O466="Plus",$K466,IF(O466="Basis",$K466-SUM(P$8:P465),IF(O466="Breedte",$K466-SUM(P$8:P465),IF(O465="Breedte",1-SUM(P$8:P465)," "))))</f>
        <v xml:space="preserve"> </v>
      </c>
      <c r="Q466" s="56" t="str">
        <f t="shared" si="156"/>
        <v/>
      </c>
      <c r="R466" s="196">
        <f t="shared" si="145"/>
        <v>0</v>
      </c>
      <c r="S466" s="1">
        <f t="shared" si="154"/>
        <v>19</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19</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4">
        <f t="shared" si="142"/>
        <v>0</v>
      </c>
      <c r="B467" s="64">
        <f t="shared" si="140"/>
        <v>0</v>
      </c>
      <c r="C467" s="57">
        <f t="shared" si="153"/>
        <v>19</v>
      </c>
      <c r="F467" s="59">
        <f>IF(C467&lt;C$6,0,VLOOKUP(C467,index!$A:$M,5,0))</f>
        <v>0</v>
      </c>
      <c r="G467" s="57" t="str">
        <f t="shared" si="143"/>
        <v/>
      </c>
      <c r="H467" s="58" t="str">
        <f>IF(G467="I",$K467,IF(G467="II",$K467-SUM(H$8:H466),IF(G467="III",$K467-SUM(H$8:H466),IF(G467="IV",$K467-SUM(H$8:H466),IF(G467="V",1-SUM(H$8:H466)," ")))))</f>
        <v xml:space="preserve"> </v>
      </c>
      <c r="I467" s="66" t="str">
        <f t="shared" si="144"/>
        <v/>
      </c>
      <c r="L467" s="62" t="str">
        <f t="shared" si="141"/>
        <v xml:space="preserve"> </v>
      </c>
      <c r="P467" s="58" t="str">
        <f>IF(O467="Plus",$K467,IF(O467="Basis",$K467-SUM(P$8:P466),IF(O467="Breedte",$K467-SUM(P$8:P466),IF(O466="Breedte",1-SUM(P$8:P466)," "))))</f>
        <v xml:space="preserve"> </v>
      </c>
      <c r="Q467" s="56" t="str">
        <f t="shared" si="156"/>
        <v/>
      </c>
      <c r="R467" s="196">
        <f t="shared" si="145"/>
        <v>0</v>
      </c>
      <c r="S467" s="1">
        <f t="shared" si="154"/>
        <v>19</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19</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4">
        <f t="shared" si="142"/>
        <v>0</v>
      </c>
      <c r="B468" s="64">
        <f t="shared" si="140"/>
        <v>0</v>
      </c>
      <c r="C468" s="57">
        <f t="shared" si="153"/>
        <v>19</v>
      </c>
      <c r="F468" s="59">
        <f>IF(C468&lt;C$6,0,VLOOKUP(C468,index!$A:$M,5,0))</f>
        <v>0</v>
      </c>
      <c r="G468" s="57" t="str">
        <f t="shared" si="143"/>
        <v/>
      </c>
      <c r="H468" s="58" t="str">
        <f>IF(G468="I",$K468,IF(G468="II",$K468-SUM(H$8:H467),IF(G468="III",$K468-SUM(H$8:H467),IF(G468="IV",$K468-SUM(H$8:H467),IF(G468="V",1-SUM(H$8:H467)," ")))))</f>
        <v xml:space="preserve"> </v>
      </c>
      <c r="I468" s="66" t="str">
        <f t="shared" si="144"/>
        <v/>
      </c>
      <c r="L468" s="62" t="str">
        <f t="shared" si="141"/>
        <v xml:space="preserve"> </v>
      </c>
      <c r="P468" s="58" t="str">
        <f>IF(O468="Plus",$K468,IF(O468="Basis",$K468-SUM(P$8:P467),IF(O468="Breedte",$K468-SUM(P$8:P467),IF(O467="Breedte",1-SUM(P$8:P467)," "))))</f>
        <v xml:space="preserve"> </v>
      </c>
      <c r="Q468" s="56" t="str">
        <f t="shared" si="156"/>
        <v/>
      </c>
      <c r="R468" s="196">
        <f t="shared" si="145"/>
        <v>0</v>
      </c>
      <c r="S468" s="1">
        <f t="shared" si="154"/>
        <v>19</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19</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4">
        <f t="shared" si="142"/>
        <v>0</v>
      </c>
      <c r="B469" s="64">
        <f t="shared" si="140"/>
        <v>0</v>
      </c>
      <c r="C469" s="57">
        <f t="shared" si="153"/>
        <v>19</v>
      </c>
      <c r="F469" s="59">
        <f>IF(C469&lt;C$6,0,VLOOKUP(C469,index!$A:$M,5,0))</f>
        <v>0</v>
      </c>
      <c r="G469" s="57" t="str">
        <f t="shared" si="143"/>
        <v/>
      </c>
      <c r="H469" s="58" t="str">
        <f>IF(G469="I",$K469,IF(G469="II",$K469-SUM(H$8:H468),IF(G469="III",$K469-SUM(H$8:H468),IF(G469="IV",$K469-SUM(H$8:H468),IF(G469="V",1-SUM(H$8:H468)," ")))))</f>
        <v xml:space="preserve"> </v>
      </c>
      <c r="I469" s="66" t="str">
        <f t="shared" si="144"/>
        <v/>
      </c>
      <c r="L469" s="62" t="str">
        <f t="shared" si="141"/>
        <v xml:space="preserve"> </v>
      </c>
      <c r="P469" s="58" t="str">
        <f>IF(O469="Plus",$K469,IF(O469="Basis",$K469-SUM(P$8:P468),IF(O469="Breedte",$K469-SUM(P$8:P468),IF(O468="Breedte",1-SUM(P$8:P468)," "))))</f>
        <v xml:space="preserve"> </v>
      </c>
      <c r="Q469" s="56" t="str">
        <f t="shared" si="156"/>
        <v/>
      </c>
      <c r="R469" s="196">
        <f t="shared" si="145"/>
        <v>0</v>
      </c>
      <c r="S469" s="1">
        <f t="shared" si="154"/>
        <v>19</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19</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4">
        <f t="shared" si="142"/>
        <v>0</v>
      </c>
      <c r="B470" s="64">
        <f t="shared" si="140"/>
        <v>0</v>
      </c>
      <c r="C470" s="57">
        <f t="shared" si="153"/>
        <v>19</v>
      </c>
      <c r="F470" s="59">
        <f>IF(C470&lt;C$6,0,VLOOKUP(C470,index!$A:$M,5,0))</f>
        <v>0</v>
      </c>
      <c r="G470" s="57" t="str">
        <f t="shared" si="143"/>
        <v/>
      </c>
      <c r="H470" s="58" t="str">
        <f>IF(G470="I",$K470,IF(G470="II",$K470-SUM(H$8:H469),IF(G470="III",$K470-SUM(H$8:H469),IF(G470="IV",$K470-SUM(H$8:H469),IF(G470="V",1-SUM(H$8:H469)," ")))))</f>
        <v xml:space="preserve"> </v>
      </c>
      <c r="I470" s="66" t="str">
        <f t="shared" si="144"/>
        <v/>
      </c>
      <c r="L470" s="62" t="str">
        <f t="shared" si="141"/>
        <v xml:space="preserve"> </v>
      </c>
      <c r="P470" s="58" t="str">
        <f>IF(O470="Plus",$K470,IF(O470="Basis",$K470-SUM(P$8:P469),IF(O470="Breedte",$K470-SUM(P$8:P469),IF(O469="Breedte",1-SUM(P$8:P469)," "))))</f>
        <v xml:space="preserve"> </v>
      </c>
      <c r="Q470" s="56" t="str">
        <f t="shared" si="156"/>
        <v/>
      </c>
      <c r="R470" s="196">
        <f t="shared" si="145"/>
        <v>0</v>
      </c>
      <c r="S470" s="1">
        <f t="shared" si="154"/>
        <v>19</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19</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4">
        <f t="shared" si="142"/>
        <v>0</v>
      </c>
      <c r="B471" s="64">
        <f t="shared" si="140"/>
        <v>0</v>
      </c>
      <c r="C471" s="57">
        <f t="shared" si="153"/>
        <v>19</v>
      </c>
      <c r="F471" s="59">
        <f>IF(C471&lt;C$6,0,VLOOKUP(C471,index!$A:$M,5,0))</f>
        <v>0</v>
      </c>
      <c r="G471" s="57" t="str">
        <f t="shared" si="143"/>
        <v/>
      </c>
      <c r="H471" s="58" t="str">
        <f>IF(G471="I",$K471,IF(G471="II",$K471-SUM(H$8:H470),IF(G471="III",$K471-SUM(H$8:H470),IF(G471="IV",$K471-SUM(H$8:H470),IF(G471="V",1-SUM(H$8:H470)," ")))))</f>
        <v xml:space="preserve"> </v>
      </c>
      <c r="I471" s="66" t="str">
        <f t="shared" si="144"/>
        <v/>
      </c>
      <c r="L471" s="62" t="str">
        <f t="shared" si="141"/>
        <v xml:space="preserve"> </v>
      </c>
      <c r="P471" s="58" t="str">
        <f>IF(O471="Plus",$K471,IF(O471="Basis",$K471-SUM(P$8:P470),IF(O471="Breedte",$K471-SUM(P$8:P470),IF(O470="Breedte",1-SUM(P$8:P470)," "))))</f>
        <v xml:space="preserve"> </v>
      </c>
      <c r="Q471" s="56" t="str">
        <f t="shared" si="156"/>
        <v/>
      </c>
      <c r="R471" s="196">
        <f t="shared" si="145"/>
        <v>0</v>
      </c>
      <c r="S471" s="1">
        <f t="shared" si="154"/>
        <v>19</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19</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4">
        <f t="shared" si="142"/>
        <v>0</v>
      </c>
      <c r="B472" s="64">
        <f t="shared" si="140"/>
        <v>0</v>
      </c>
      <c r="C472" s="57">
        <f t="shared" si="153"/>
        <v>19</v>
      </c>
      <c r="F472" s="59">
        <f>IF(C472&lt;C$6,0,VLOOKUP(C472,index!$A:$M,5,0))</f>
        <v>0</v>
      </c>
      <c r="G472" s="57" t="str">
        <f t="shared" si="143"/>
        <v/>
      </c>
      <c r="H472" s="58" t="str">
        <f>IF(G472="I",$K472,IF(G472="II",$K472-SUM(H$8:H471),IF(G472="III",$K472-SUM(H$8:H471),IF(G472="IV",$K472-SUM(H$8:H471),IF(G472="V",1-SUM(H$8:H471)," ")))))</f>
        <v xml:space="preserve"> </v>
      </c>
      <c r="I472" s="66" t="str">
        <f t="shared" si="144"/>
        <v/>
      </c>
      <c r="L472" s="62" t="str">
        <f t="shared" si="141"/>
        <v xml:space="preserve"> </v>
      </c>
      <c r="P472" s="58" t="str">
        <f>IF(O472="Plus",$K472,IF(O472="Basis",$K472-SUM(P$8:P471),IF(O472="Breedte",$K472-SUM(P$8:P471),IF(O471="Breedte",1-SUM(P$8:P471)," "))))</f>
        <v xml:space="preserve"> </v>
      </c>
      <c r="Q472" s="56" t="str">
        <f t="shared" si="156"/>
        <v/>
      </c>
      <c r="R472" s="196">
        <f t="shared" si="145"/>
        <v>0</v>
      </c>
      <c r="S472" s="1">
        <f t="shared" si="154"/>
        <v>19</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19</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4">
        <f t="shared" si="142"/>
        <v>0</v>
      </c>
      <c r="B473" s="64">
        <f t="shared" si="140"/>
        <v>0</v>
      </c>
      <c r="C473" s="57">
        <f t="shared" si="153"/>
        <v>19</v>
      </c>
      <c r="F473" s="59">
        <f>IF(C473&lt;C$6,0,VLOOKUP(C473,index!$A:$M,5,0))</f>
        <v>0</v>
      </c>
      <c r="G473" s="57" t="str">
        <f t="shared" si="143"/>
        <v/>
      </c>
      <c r="H473" s="58" t="str">
        <f>IF(G473="I",$K473,IF(G473="II",$K473-SUM(H$8:H472),IF(G473="III",$K473-SUM(H$8:H472),IF(G473="IV",$K473-SUM(H$8:H472),IF(G473="V",1-SUM(H$8:H472)," ")))))</f>
        <v xml:space="preserve"> </v>
      </c>
      <c r="I473" s="66" t="str">
        <f t="shared" si="144"/>
        <v/>
      </c>
      <c r="L473" s="62" t="str">
        <f t="shared" si="141"/>
        <v xml:space="preserve"> </v>
      </c>
      <c r="P473" s="58" t="str">
        <f>IF(O473="Plus",$K473,IF(O473="Basis",$K473-SUM(P$8:P472),IF(O473="Breedte",$K473-SUM(P$8:P472),IF(O472="Breedte",1-SUM(P$8:P472)," "))))</f>
        <v xml:space="preserve"> </v>
      </c>
      <c r="Q473" s="56" t="str">
        <f t="shared" si="156"/>
        <v/>
      </c>
      <c r="R473" s="196">
        <f t="shared" si="145"/>
        <v>0</v>
      </c>
      <c r="S473" s="1">
        <f t="shared" si="154"/>
        <v>19</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19</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4">
        <f t="shared" si="142"/>
        <v>0</v>
      </c>
      <c r="B474" s="64">
        <f t="shared" si="140"/>
        <v>0</v>
      </c>
      <c r="C474" s="57">
        <f t="shared" si="153"/>
        <v>19</v>
      </c>
      <c r="F474" s="59">
        <f>IF(C474&lt;C$6,0,VLOOKUP(C474,index!$A:$M,5,0))</f>
        <v>0</v>
      </c>
      <c r="G474" s="57" t="str">
        <f t="shared" si="143"/>
        <v/>
      </c>
      <c r="H474" s="58" t="str">
        <f>IF(G474="I",$K474,IF(G474="II",$K474-SUM(H$8:H473),IF(G474="III",$K474-SUM(H$8:H473),IF(G474="IV",$K474-SUM(H$8:H473),IF(G474="V",1-SUM(H$8:H473)," ")))))</f>
        <v xml:space="preserve"> </v>
      </c>
      <c r="I474" s="66" t="str">
        <f t="shared" si="144"/>
        <v/>
      </c>
      <c r="L474" s="62" t="str">
        <f t="shared" si="141"/>
        <v xml:space="preserve"> </v>
      </c>
      <c r="P474" s="58" t="str">
        <f>IF(O474="Plus",$K474,IF(O474="Basis",$K474-SUM(P$8:P473),IF(O474="Breedte",$K474-SUM(P$8:P473),IF(O473="Breedte",1-SUM(P$8:P473)," "))))</f>
        <v xml:space="preserve"> </v>
      </c>
      <c r="Q474" s="56" t="str">
        <f t="shared" si="156"/>
        <v/>
      </c>
      <c r="R474" s="196">
        <f t="shared" si="145"/>
        <v>0</v>
      </c>
      <c r="S474" s="1">
        <f t="shared" si="154"/>
        <v>19</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19</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4">
        <f t="shared" si="142"/>
        <v>0</v>
      </c>
      <c r="B475" s="64">
        <f t="shared" si="140"/>
        <v>0</v>
      </c>
      <c r="C475" s="57">
        <f t="shared" si="153"/>
        <v>19</v>
      </c>
      <c r="F475" s="59">
        <f>IF(C475&lt;C$6,0,VLOOKUP(C475,index!$A:$M,5,0))</f>
        <v>0</v>
      </c>
      <c r="G475" s="57" t="str">
        <f t="shared" si="143"/>
        <v/>
      </c>
      <c r="H475" s="58" t="str">
        <f>IF(G475="I",$K475,IF(G475="II",$K475-SUM(H$8:H474),IF(G475="III",$K475-SUM(H$8:H474),IF(G475="IV",$K475-SUM(H$8:H474),IF(G475="V",1-SUM(H$8:H474)," ")))))</f>
        <v xml:space="preserve"> </v>
      </c>
      <c r="I475" s="66" t="str">
        <f t="shared" si="144"/>
        <v/>
      </c>
      <c r="L475" s="62" t="str">
        <f t="shared" si="141"/>
        <v xml:space="preserve"> </v>
      </c>
      <c r="P475" s="58" t="str">
        <f>IF(O475="Plus",$K475,IF(O475="Basis",$K475-SUM(P$8:P474),IF(O475="Breedte",$K475-SUM(P$8:P474),IF(O474="Breedte",1-SUM(P$8:P474)," "))))</f>
        <v xml:space="preserve"> </v>
      </c>
      <c r="Q475" s="56" t="str">
        <f t="shared" si="156"/>
        <v/>
      </c>
      <c r="R475" s="196">
        <f t="shared" si="145"/>
        <v>0</v>
      </c>
      <c r="S475" s="1">
        <f t="shared" si="154"/>
        <v>19</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19</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4">
        <f t="shared" si="142"/>
        <v>0</v>
      </c>
      <c r="B476" s="64">
        <f t="shared" si="140"/>
        <v>0</v>
      </c>
      <c r="C476" s="57">
        <f t="shared" si="153"/>
        <v>19</v>
      </c>
      <c r="F476" s="59">
        <f>IF(C476&lt;C$6,0,VLOOKUP(C476,index!$A:$M,5,0))</f>
        <v>0</v>
      </c>
      <c r="G476" s="57" t="str">
        <f t="shared" si="143"/>
        <v/>
      </c>
      <c r="H476" s="58" t="str">
        <f>IF(G476="I",$K476,IF(G476="II",$K476-SUM(H$8:H475),IF(G476="III",$K476-SUM(H$8:H475),IF(G476="IV",$K476-SUM(H$8:H475),IF(G476="V",1-SUM(H$8:H475)," ")))))</f>
        <v xml:space="preserve"> </v>
      </c>
      <c r="I476" s="66" t="str">
        <f t="shared" si="144"/>
        <v/>
      </c>
      <c r="L476" s="62" t="str">
        <f t="shared" si="141"/>
        <v xml:space="preserve"> </v>
      </c>
      <c r="P476" s="58" t="str">
        <f>IF(O476="Plus",$K476,IF(O476="Basis",$K476-SUM(P$8:P475),IF(O476="Breedte",$K476-SUM(P$8:P475),IF(O475="Breedte",1-SUM(P$8:P475)," "))))</f>
        <v xml:space="preserve"> </v>
      </c>
      <c r="Q476" s="56" t="str">
        <f t="shared" si="156"/>
        <v/>
      </c>
      <c r="R476" s="196">
        <f t="shared" si="145"/>
        <v>0</v>
      </c>
      <c r="S476" s="1">
        <f t="shared" si="154"/>
        <v>19</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19</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4">
        <f t="shared" si="142"/>
        <v>0</v>
      </c>
      <c r="B477" s="64">
        <f t="shared" si="140"/>
        <v>0</v>
      </c>
      <c r="C477" s="57">
        <f t="shared" si="153"/>
        <v>19</v>
      </c>
      <c r="F477" s="59">
        <f>IF(C477&lt;C$6,0,VLOOKUP(C477,index!$A:$M,5,0))</f>
        <v>0</v>
      </c>
      <c r="G477" s="57" t="str">
        <f t="shared" si="143"/>
        <v/>
      </c>
      <c r="H477" s="58" t="str">
        <f>IF(G477="I",$K477,IF(G477="II",$K477-SUM(H$8:H476),IF(G477="III",$K477-SUM(H$8:H476),IF(G477="IV",$K477-SUM(H$8:H476),IF(G477="V",1-SUM(H$8:H476)," ")))))</f>
        <v xml:space="preserve"> </v>
      </c>
      <c r="I477" s="66" t="str">
        <f t="shared" si="144"/>
        <v/>
      </c>
      <c r="L477" s="62" t="str">
        <f t="shared" si="141"/>
        <v xml:space="preserve"> </v>
      </c>
      <c r="P477" s="58" t="str">
        <f>IF(O477="Plus",$K477,IF(O477="Basis",$K477-SUM(P$8:P476),IF(O477="Breedte",$K477-SUM(P$8:P476),IF(O476="Breedte",1-SUM(P$8:P476)," "))))</f>
        <v xml:space="preserve"> </v>
      </c>
      <c r="Q477" s="56" t="str">
        <f t="shared" si="156"/>
        <v/>
      </c>
      <c r="R477" s="196">
        <f t="shared" si="145"/>
        <v>0</v>
      </c>
      <c r="S477" s="1">
        <f t="shared" si="154"/>
        <v>19</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19</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4">
        <f t="shared" si="142"/>
        <v>0</v>
      </c>
      <c r="B478" s="64">
        <f t="shared" si="140"/>
        <v>0</v>
      </c>
      <c r="C478" s="57">
        <f t="shared" si="153"/>
        <v>19</v>
      </c>
      <c r="F478" s="59">
        <f>IF(C478&lt;C$6,0,VLOOKUP(C478,index!$A:$M,5,0))</f>
        <v>0</v>
      </c>
      <c r="G478" s="57" t="str">
        <f t="shared" si="143"/>
        <v/>
      </c>
      <c r="H478" s="58" t="str">
        <f>IF(G478="I",$K478,IF(G478="II",$K478-SUM(H$8:H477),IF(G478="III",$K478-SUM(H$8:H477),IF(G478="IV",$K478-SUM(H$8:H477),IF(G478="V",1-SUM(H$8:H477)," ")))))</f>
        <v xml:space="preserve"> </v>
      </c>
      <c r="I478" s="66" t="str">
        <f t="shared" si="144"/>
        <v/>
      </c>
      <c r="L478" s="62" t="str">
        <f t="shared" si="141"/>
        <v xml:space="preserve"> </v>
      </c>
      <c r="P478" s="58" t="str">
        <f>IF(O478="Plus",$K478,IF(O478="Basis",$K478-SUM(P$8:P477),IF(O478="Breedte",$K478-SUM(P$8:P477),IF(O477="Breedte",1-SUM(P$8:P477)," "))))</f>
        <v xml:space="preserve"> </v>
      </c>
      <c r="Q478" s="56" t="str">
        <f t="shared" si="156"/>
        <v/>
      </c>
      <c r="R478" s="196">
        <f t="shared" si="145"/>
        <v>0</v>
      </c>
      <c r="S478" s="1">
        <f t="shared" si="154"/>
        <v>19</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19</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4">
        <f t="shared" si="142"/>
        <v>0</v>
      </c>
      <c r="B479" s="64">
        <f t="shared" si="140"/>
        <v>0</v>
      </c>
      <c r="C479" s="57">
        <f t="shared" si="153"/>
        <v>19</v>
      </c>
      <c r="F479" s="59">
        <f>IF(C479&lt;C$6,0,VLOOKUP(C479,index!$A:$M,5,0))</f>
        <v>0</v>
      </c>
      <c r="G479" s="57" t="str">
        <f t="shared" si="143"/>
        <v/>
      </c>
      <c r="H479" s="58" t="str">
        <f>IF(G479="I",$K479,IF(G479="II",$K479-SUM(H$8:H478),IF(G479="III",$K479-SUM(H$8:H478),IF(G479="IV",$K479-SUM(H$8:H478),IF(G479="V",1-SUM(H$8:H478)," ")))))</f>
        <v xml:space="preserve"> </v>
      </c>
      <c r="I479" s="66" t="str">
        <f t="shared" si="144"/>
        <v/>
      </c>
      <c r="L479" s="62" t="str">
        <f t="shared" si="141"/>
        <v xml:space="preserve"> </v>
      </c>
      <c r="P479" s="58" t="str">
        <f>IF(O479="Plus",$K479,IF(O479="Basis",$K479-SUM(P$8:P478),IF(O479="Breedte",$K479-SUM(P$8:P478),IF(O478="Breedte",1-SUM(P$8:P478)," "))))</f>
        <v xml:space="preserve"> </v>
      </c>
      <c r="Q479" s="56" t="str">
        <f t="shared" si="156"/>
        <v/>
      </c>
      <c r="R479" s="196">
        <f t="shared" si="145"/>
        <v>0</v>
      </c>
      <c r="S479" s="1">
        <f t="shared" si="154"/>
        <v>19</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19</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4">
        <f t="shared" si="142"/>
        <v>0</v>
      </c>
      <c r="B480" s="64">
        <f t="shared" si="140"/>
        <v>0</v>
      </c>
      <c r="C480" s="57">
        <f t="shared" si="153"/>
        <v>19</v>
      </c>
      <c r="F480" s="59">
        <f>IF(C480&lt;C$6,0,VLOOKUP(C480,index!$A:$M,5,0))</f>
        <v>0</v>
      </c>
      <c r="G480" s="57" t="str">
        <f t="shared" si="143"/>
        <v/>
      </c>
      <c r="H480" s="58" t="str">
        <f>IF(G480="I",$K480,IF(G480="II",$K480-SUM(H$8:H479),IF(G480="III",$K480-SUM(H$8:H479),IF(G480="IV",$K480-SUM(H$8:H479),IF(G480="V",1-SUM(H$8:H479)," ")))))</f>
        <v xml:space="preserve"> </v>
      </c>
      <c r="I480" s="66" t="str">
        <f t="shared" si="144"/>
        <v/>
      </c>
      <c r="L480" s="62" t="str">
        <f t="shared" si="141"/>
        <v xml:space="preserve"> </v>
      </c>
      <c r="P480" s="58" t="str">
        <f>IF(O480="Plus",$K480,IF(O480="Basis",$K480-SUM(P$8:P479),IF(O480="Breedte",$K480-SUM(P$8:P479),IF(O479="Breedte",1-SUM(P$8:P479)," "))))</f>
        <v xml:space="preserve"> </v>
      </c>
      <c r="Q480" s="56" t="str">
        <f t="shared" si="156"/>
        <v/>
      </c>
      <c r="R480" s="196">
        <f t="shared" si="145"/>
        <v>0</v>
      </c>
      <c r="S480" s="1">
        <f t="shared" si="154"/>
        <v>19</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19</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4">
        <f t="shared" si="142"/>
        <v>0</v>
      </c>
      <c r="B481" s="64">
        <f t="shared" si="140"/>
        <v>0</v>
      </c>
      <c r="C481" s="57">
        <f t="shared" si="153"/>
        <v>19</v>
      </c>
      <c r="F481" s="59">
        <f>IF(C481&lt;C$6,0,VLOOKUP(C481,index!$A:$M,5,0))</f>
        <v>0</v>
      </c>
      <c r="G481" s="57" t="str">
        <f t="shared" si="143"/>
        <v/>
      </c>
      <c r="H481" s="58" t="str">
        <f>IF(G481="I",$K481,IF(G481="II",$K481-SUM(H$8:H480),IF(G481="III",$K481-SUM(H$8:H480),IF(G481="IV",$K481-SUM(H$8:H480),IF(G481="V",1-SUM(H$8:H480)," ")))))</f>
        <v xml:space="preserve"> </v>
      </c>
      <c r="I481" s="66" t="str">
        <f t="shared" si="144"/>
        <v/>
      </c>
      <c r="L481" s="62" t="str">
        <f t="shared" si="141"/>
        <v xml:space="preserve"> </v>
      </c>
      <c r="P481" s="58" t="str">
        <f>IF(O481="Plus",$K481,IF(O481="Basis",$K481-SUM(P$8:P480),IF(O481="Breedte",$K481-SUM(P$8:P480),IF(O480="Breedte",1-SUM(P$8:P480)," "))))</f>
        <v xml:space="preserve"> </v>
      </c>
      <c r="Q481" s="56" t="str">
        <f t="shared" si="156"/>
        <v/>
      </c>
      <c r="R481" s="196">
        <f t="shared" si="145"/>
        <v>0</v>
      </c>
      <c r="S481" s="1">
        <f t="shared" si="154"/>
        <v>19</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19</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4">
        <f t="shared" si="142"/>
        <v>0</v>
      </c>
      <c r="B482" s="64">
        <f t="shared" si="140"/>
        <v>0</v>
      </c>
      <c r="C482" s="57">
        <f t="shared" si="153"/>
        <v>19</v>
      </c>
      <c r="F482" s="59">
        <f>IF(C482&lt;C$6,0,VLOOKUP(C482,index!$A:$M,5,0))</f>
        <v>0</v>
      </c>
      <c r="G482" s="57" t="str">
        <f t="shared" si="143"/>
        <v/>
      </c>
      <c r="H482" s="58" t="str">
        <f>IF(G482="I",$K482,IF(G482="II",$K482-SUM(H$8:H481),IF(G482="III",$K482-SUM(H$8:H481),IF(G482="IV",$K482-SUM(H$8:H481),IF(G482="V",1-SUM(H$8:H481)," ")))))</f>
        <v xml:space="preserve"> </v>
      </c>
      <c r="I482" s="66" t="str">
        <f t="shared" si="144"/>
        <v/>
      </c>
      <c r="L482" s="62" t="str">
        <f t="shared" si="141"/>
        <v xml:space="preserve"> </v>
      </c>
      <c r="P482" s="58" t="str">
        <f>IF(O482="Plus",$K482,IF(O482="Basis",$K482-SUM(P$8:P481),IF(O482="Breedte",$K482-SUM(P$8:P481),IF(O481="Breedte",1-SUM(P$8:P481)," "))))</f>
        <v xml:space="preserve"> </v>
      </c>
      <c r="Q482" s="56" t="str">
        <f t="shared" si="156"/>
        <v/>
      </c>
      <c r="R482" s="196">
        <f t="shared" si="145"/>
        <v>0</v>
      </c>
      <c r="S482" s="1">
        <f t="shared" si="154"/>
        <v>19</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19</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4">
        <f t="shared" si="142"/>
        <v>0</v>
      </c>
      <c r="B483" s="64">
        <f t="shared" si="140"/>
        <v>0</v>
      </c>
      <c r="C483" s="57">
        <f t="shared" si="153"/>
        <v>19</v>
      </c>
      <c r="F483" s="59">
        <f>IF(C483&lt;C$6,0,VLOOKUP(C483,index!$A:$M,5,0))</f>
        <v>0</v>
      </c>
      <c r="G483" s="57" t="str">
        <f t="shared" si="143"/>
        <v/>
      </c>
      <c r="H483" s="58" t="str">
        <f>IF(G483="I",$K483,IF(G483="II",$K483-SUM(H$8:H482),IF(G483="III",$K483-SUM(H$8:H482),IF(G483="IV",$K483-SUM(H$8:H482),IF(G483="V",1-SUM(H$8:H482)," ")))))</f>
        <v xml:space="preserve"> </v>
      </c>
      <c r="I483" s="66" t="str">
        <f t="shared" si="144"/>
        <v/>
      </c>
      <c r="L483" s="62" t="str">
        <f t="shared" si="141"/>
        <v xml:space="preserve"> </v>
      </c>
      <c r="P483" s="58" t="str">
        <f>IF(O483="Plus",$K483,IF(O483="Basis",$K483-SUM(P$8:P482),IF(O483="Breedte",$K483-SUM(P$8:P482),IF(O482="Breedte",1-SUM(P$8:P482)," "))))</f>
        <v xml:space="preserve"> </v>
      </c>
      <c r="Q483" s="56" t="str">
        <f t="shared" si="156"/>
        <v/>
      </c>
      <c r="R483" s="196">
        <f t="shared" si="145"/>
        <v>0</v>
      </c>
      <c r="S483" s="1">
        <f t="shared" si="154"/>
        <v>19</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19</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4">
        <f t="shared" si="142"/>
        <v>0</v>
      </c>
      <c r="B484" s="64">
        <f t="shared" si="140"/>
        <v>0</v>
      </c>
      <c r="C484" s="57">
        <f t="shared" si="153"/>
        <v>19</v>
      </c>
      <c r="F484" s="59">
        <f>IF(C484&lt;C$6,0,VLOOKUP(C484,index!$A:$M,5,0))</f>
        <v>0</v>
      </c>
      <c r="G484" s="57" t="str">
        <f t="shared" si="143"/>
        <v/>
      </c>
      <c r="H484" s="58" t="str">
        <f>IF(G484="I",$K484,IF(G484="II",$K484-SUM(H$8:H483),IF(G484="III",$K484-SUM(H$8:H483),IF(G484="IV",$K484-SUM(H$8:H483),IF(G484="V",1-SUM(H$8:H483)," ")))))</f>
        <v xml:space="preserve"> </v>
      </c>
      <c r="I484" s="66" t="str">
        <f t="shared" si="144"/>
        <v/>
      </c>
      <c r="L484" s="62" t="str">
        <f t="shared" si="141"/>
        <v xml:space="preserve"> </v>
      </c>
      <c r="P484" s="58" t="str">
        <f>IF(O484="Plus",$K484,IF(O484="Basis",$K484-SUM(P$8:P483),IF(O484="Breedte",$K484-SUM(P$8:P483),IF(O483="Breedte",1-SUM(P$8:P483)," "))))</f>
        <v xml:space="preserve"> </v>
      </c>
      <c r="Q484" s="56" t="str">
        <f t="shared" si="156"/>
        <v/>
      </c>
      <c r="R484" s="196">
        <f t="shared" si="145"/>
        <v>0</v>
      </c>
      <c r="S484" s="1">
        <f t="shared" si="154"/>
        <v>19</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19</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4">
        <f t="shared" si="142"/>
        <v>0</v>
      </c>
      <c r="B485" s="64">
        <f t="shared" si="140"/>
        <v>0</v>
      </c>
      <c r="C485" s="57">
        <f t="shared" si="153"/>
        <v>19</v>
      </c>
      <c r="F485" s="59">
        <f>IF(C485&lt;C$6,0,VLOOKUP(C485,index!$A:$M,5,0))</f>
        <v>0</v>
      </c>
      <c r="G485" s="57" t="str">
        <f t="shared" si="143"/>
        <v/>
      </c>
      <c r="H485" s="58" t="str">
        <f>IF(G485="I",$K485,IF(G485="II",$K485-SUM(H$8:H484),IF(G485="III",$K485-SUM(H$8:H484),IF(G485="IV",$K485-SUM(H$8:H484),IF(G485="V",1-SUM(H$8:H484)," ")))))</f>
        <v xml:space="preserve"> </v>
      </c>
      <c r="I485" s="66" t="str">
        <f t="shared" si="144"/>
        <v/>
      </c>
      <c r="L485" s="62" t="str">
        <f t="shared" si="141"/>
        <v xml:space="preserve"> </v>
      </c>
      <c r="P485" s="58" t="str">
        <f>IF(O485="Plus",$K485,IF(O485="Basis",$K485-SUM(P$8:P484),IF(O485="Breedte",$K485-SUM(P$8:P484),IF(O484="Breedte",1-SUM(P$8:P484)," "))))</f>
        <v xml:space="preserve"> </v>
      </c>
      <c r="Q485" s="56" t="str">
        <f t="shared" si="156"/>
        <v/>
      </c>
      <c r="R485" s="196">
        <f t="shared" si="145"/>
        <v>0</v>
      </c>
      <c r="S485" s="1">
        <f t="shared" si="154"/>
        <v>19</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19</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4">
        <f t="shared" si="142"/>
        <v>0</v>
      </c>
      <c r="B486" s="64">
        <f t="shared" si="140"/>
        <v>0</v>
      </c>
      <c r="C486" s="57">
        <f t="shared" si="153"/>
        <v>19</v>
      </c>
      <c r="F486" s="59">
        <f>IF(C486&lt;C$6,0,VLOOKUP(C486,index!$A:$M,5,0))</f>
        <v>0</v>
      </c>
      <c r="G486" s="57" t="str">
        <f t="shared" si="143"/>
        <v/>
      </c>
      <c r="H486" s="58" t="str">
        <f>IF(G486="I",$K486,IF(G486="II",$K486-SUM(H$8:H485),IF(G486="III",$K486-SUM(H$8:H485),IF(G486="IV",$K486-SUM(H$8:H485),IF(G486="V",1-SUM(H$8:H485)," ")))))</f>
        <v xml:space="preserve"> </v>
      </c>
      <c r="I486" s="66" t="str">
        <f t="shared" si="144"/>
        <v/>
      </c>
      <c r="L486" s="62" t="str">
        <f t="shared" si="141"/>
        <v xml:space="preserve"> </v>
      </c>
      <c r="P486" s="58" t="str">
        <f>IF(O486="Plus",$K486,IF(O486="Basis",$K486-SUM(P$8:P485),IF(O486="Breedte",$K486-SUM(P$8:P485),IF(O485="Breedte",1-SUM(P$8:P485)," "))))</f>
        <v xml:space="preserve"> </v>
      </c>
      <c r="Q486" s="56" t="str">
        <f t="shared" si="156"/>
        <v/>
      </c>
      <c r="R486" s="196">
        <f t="shared" si="145"/>
        <v>0</v>
      </c>
      <c r="S486" s="1">
        <f t="shared" si="154"/>
        <v>19</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19</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4">
        <f t="shared" si="142"/>
        <v>0</v>
      </c>
      <c r="B487" s="64">
        <f t="shared" si="140"/>
        <v>0</v>
      </c>
      <c r="C487" s="57">
        <f t="shared" si="153"/>
        <v>19</v>
      </c>
      <c r="F487" s="59">
        <f>IF(C487&lt;C$6,0,VLOOKUP(C487,index!$A:$M,5,0))</f>
        <v>0</v>
      </c>
      <c r="G487" s="57" t="str">
        <f t="shared" si="143"/>
        <v/>
      </c>
      <c r="H487" s="58" t="str">
        <f>IF(G487="I",$K487,IF(G487="II",$K487-SUM(H$8:H486),IF(G487="III",$K487-SUM(H$8:H486),IF(G487="IV",$K487-SUM(H$8:H486),IF(G487="V",1-SUM(H$8:H486)," ")))))</f>
        <v xml:space="preserve"> </v>
      </c>
      <c r="I487" s="66" t="str">
        <f t="shared" si="144"/>
        <v/>
      </c>
      <c r="L487" s="62" t="str">
        <f t="shared" si="141"/>
        <v xml:space="preserve"> </v>
      </c>
      <c r="P487" s="58" t="str">
        <f>IF(O487="Plus",$K487,IF(O487="Basis",$K487-SUM(P$8:P486),IF(O487="Breedte",$K487-SUM(P$8:P486),IF(O486="Breedte",1-SUM(P$8:P486)," "))))</f>
        <v xml:space="preserve"> </v>
      </c>
      <c r="Q487" s="56" t="str">
        <f t="shared" si="156"/>
        <v/>
      </c>
      <c r="R487" s="196">
        <f t="shared" si="145"/>
        <v>0</v>
      </c>
      <c r="S487" s="1">
        <f t="shared" si="154"/>
        <v>19</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19</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4">
        <f t="shared" si="142"/>
        <v>0</v>
      </c>
      <c r="B488" s="64">
        <f t="shared" si="140"/>
        <v>0</v>
      </c>
      <c r="C488" s="57">
        <f t="shared" si="153"/>
        <v>19</v>
      </c>
      <c r="F488" s="59">
        <f>IF(C488&lt;C$6,0,VLOOKUP(C488,index!$A:$M,5,0))</f>
        <v>0</v>
      </c>
      <c r="G488" s="57" t="str">
        <f t="shared" si="143"/>
        <v/>
      </c>
      <c r="H488" s="58" t="str">
        <f>IF(G488="I",$K488,IF(G488="II",$K488-SUM(H$8:H487),IF(G488="III",$K488-SUM(H$8:H487),IF(G488="IV",$K488-SUM(H$8:H487),IF(G488="V",1-SUM(H$8:H487)," ")))))</f>
        <v xml:space="preserve"> </v>
      </c>
      <c r="I488" s="66" t="str">
        <f t="shared" si="144"/>
        <v/>
      </c>
      <c r="L488" s="62" t="str">
        <f t="shared" si="141"/>
        <v xml:space="preserve"> </v>
      </c>
      <c r="P488" s="58" t="str">
        <f>IF(O488="Plus",$K488,IF(O488="Basis",$K488-SUM(P$8:P487),IF(O488="Breedte",$K488-SUM(P$8:P487),IF(O487="Breedte",1-SUM(P$8:P487)," "))))</f>
        <v xml:space="preserve"> </v>
      </c>
      <c r="Q488" s="56" t="str">
        <f t="shared" si="156"/>
        <v/>
      </c>
      <c r="R488" s="196">
        <f t="shared" si="145"/>
        <v>0</v>
      </c>
      <c r="S488" s="1">
        <f t="shared" si="154"/>
        <v>19</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19</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4">
        <f t="shared" si="142"/>
        <v>0</v>
      </c>
      <c r="B489" s="64">
        <f t="shared" si="140"/>
        <v>0</v>
      </c>
      <c r="C489" s="57">
        <f t="shared" si="153"/>
        <v>19</v>
      </c>
      <c r="F489" s="59">
        <f>IF(C489&lt;C$6,0,VLOOKUP(C489,index!$A:$M,5,0))</f>
        <v>0</v>
      </c>
      <c r="G489" s="57" t="str">
        <f t="shared" si="143"/>
        <v/>
      </c>
      <c r="H489" s="58" t="str">
        <f>IF(G489="I",$K489,IF(G489="II",$K489-SUM(H$8:H488),IF(G489="III",$K489-SUM(H$8:H488),IF(G489="IV",$K489-SUM(H$8:H488),IF(G489="V",1-SUM(H$8:H488)," ")))))</f>
        <v xml:space="preserve"> </v>
      </c>
      <c r="I489" s="66" t="str">
        <f t="shared" si="144"/>
        <v/>
      </c>
      <c r="L489" s="62" t="str">
        <f t="shared" si="141"/>
        <v xml:space="preserve"> </v>
      </c>
      <c r="P489" s="58" t="str">
        <f>IF(O489="Plus",$K489,IF(O489="Basis",$K489-SUM(P$8:P488),IF(O489="Breedte",$K489-SUM(P$8:P488),IF(O488="Breedte",1-SUM(P$8:P488)," "))))</f>
        <v xml:space="preserve"> </v>
      </c>
      <c r="Q489" s="56" t="str">
        <f t="shared" si="156"/>
        <v/>
      </c>
      <c r="R489" s="196">
        <f t="shared" si="145"/>
        <v>0</v>
      </c>
      <c r="S489" s="1">
        <f t="shared" si="154"/>
        <v>19</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19</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4">
        <f t="shared" si="142"/>
        <v>0</v>
      </c>
      <c r="B490" s="64">
        <f t="shared" si="140"/>
        <v>0</v>
      </c>
      <c r="C490" s="57">
        <f t="shared" si="153"/>
        <v>19</v>
      </c>
      <c r="F490" s="59">
        <f>IF(C490&lt;C$6,0,VLOOKUP(C490,index!$A:$M,5,0))</f>
        <v>0</v>
      </c>
      <c r="G490" s="57" t="str">
        <f t="shared" si="143"/>
        <v/>
      </c>
      <c r="H490" s="58" t="str">
        <f>IF(G490="I",$K490,IF(G490="II",$K490-SUM(H$8:H489),IF(G490="III",$K490-SUM(H$8:H489),IF(G490="IV",$K490-SUM(H$8:H489),IF(G490="V",1-SUM(H$8:H489)," ")))))</f>
        <v xml:space="preserve"> </v>
      </c>
      <c r="I490" s="66" t="str">
        <f t="shared" si="144"/>
        <v/>
      </c>
      <c r="L490" s="62" t="str">
        <f t="shared" si="141"/>
        <v xml:space="preserve"> </v>
      </c>
      <c r="P490" s="58" t="str">
        <f>IF(O490="Plus",$K490,IF(O490="Basis",$K490-SUM(P$8:P489),IF(O490="Breedte",$K490-SUM(P$8:P489),IF(O489="Breedte",1-SUM(P$8:P489)," "))))</f>
        <v xml:space="preserve"> </v>
      </c>
      <c r="Q490" s="56" t="str">
        <f t="shared" si="156"/>
        <v/>
      </c>
      <c r="R490" s="196">
        <f t="shared" si="145"/>
        <v>0</v>
      </c>
      <c r="S490" s="1">
        <f t="shared" si="154"/>
        <v>19</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19</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4">
        <f t="shared" si="142"/>
        <v>0</v>
      </c>
      <c r="B491" s="64">
        <f t="shared" si="140"/>
        <v>0</v>
      </c>
      <c r="C491" s="57">
        <f t="shared" si="153"/>
        <v>19</v>
      </c>
      <c r="F491" s="59">
        <f>IF(C491&lt;C$6,0,VLOOKUP(C491,index!$A:$M,5,0))</f>
        <v>0</v>
      </c>
      <c r="G491" s="57" t="str">
        <f t="shared" si="143"/>
        <v/>
      </c>
      <c r="H491" s="58" t="str">
        <f>IF(G491="I",$K491,IF(G491="II",$K491-SUM(H$8:H490),IF(G491="III",$K491-SUM(H$8:H490),IF(G491="IV",$K491-SUM(H$8:H490),IF(G491="V",1-SUM(H$8:H490)," ")))))</f>
        <v xml:space="preserve"> </v>
      </c>
      <c r="I491" s="66" t="str">
        <f t="shared" si="144"/>
        <v/>
      </c>
      <c r="L491" s="62" t="str">
        <f t="shared" si="141"/>
        <v xml:space="preserve"> </v>
      </c>
      <c r="P491" s="58" t="str">
        <f>IF(O491="Plus",$K491,IF(O491="Basis",$K491-SUM(P$8:P490),IF(O491="Breedte",$K491-SUM(P$8:P490),IF(O490="Breedte",1-SUM(P$8:P490)," "))))</f>
        <v xml:space="preserve"> </v>
      </c>
      <c r="Q491" s="56" t="str">
        <f t="shared" si="156"/>
        <v/>
      </c>
      <c r="R491" s="196">
        <f t="shared" si="145"/>
        <v>0</v>
      </c>
      <c r="S491" s="1">
        <f t="shared" si="154"/>
        <v>19</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19</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4">
        <f t="shared" si="142"/>
        <v>0</v>
      </c>
      <c r="B492" s="64">
        <f t="shared" si="140"/>
        <v>0</v>
      </c>
      <c r="C492" s="57">
        <f t="shared" si="153"/>
        <v>19</v>
      </c>
      <c r="F492" s="59">
        <f>IF(C492&lt;C$6,0,VLOOKUP(C492,index!$A:$M,5,0))</f>
        <v>0</v>
      </c>
      <c r="G492" s="57" t="str">
        <f t="shared" si="143"/>
        <v/>
      </c>
      <c r="H492" s="58" t="str">
        <f>IF(G492="I",$K492,IF(G492="II",$K492-SUM(H$8:H491),IF(G492="III",$K492-SUM(H$8:H491),IF(G492="IV",$K492-SUM(H$8:H491),IF(G492="V",1-SUM(H$8:H491)," ")))))</f>
        <v xml:space="preserve"> </v>
      </c>
      <c r="I492" s="66" t="str">
        <f t="shared" si="144"/>
        <v/>
      </c>
      <c r="L492" s="62" t="str">
        <f t="shared" si="141"/>
        <v xml:space="preserve"> </v>
      </c>
      <c r="P492" s="58" t="str">
        <f>IF(O492="Plus",$K492,IF(O492="Basis",$K492-SUM(P$8:P491),IF(O492="Breedte",$K492-SUM(P$8:P491),IF(O491="Breedte",1-SUM(P$8:P491)," "))))</f>
        <v xml:space="preserve"> </v>
      </c>
      <c r="Q492" s="56" t="str">
        <f t="shared" si="156"/>
        <v/>
      </c>
      <c r="R492" s="196">
        <f t="shared" si="145"/>
        <v>0</v>
      </c>
      <c r="S492" s="1">
        <f t="shared" si="154"/>
        <v>19</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19</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4">
        <f t="shared" si="142"/>
        <v>0</v>
      </c>
      <c r="B493" s="64">
        <f t="shared" si="140"/>
        <v>0</v>
      </c>
      <c r="C493" s="57">
        <f t="shared" si="153"/>
        <v>19</v>
      </c>
      <c r="F493" s="59">
        <f>IF(C493&lt;C$6,0,VLOOKUP(C493,index!$A:$M,5,0))</f>
        <v>0</v>
      </c>
      <c r="G493" s="57" t="str">
        <f t="shared" si="143"/>
        <v/>
      </c>
      <c r="H493" s="58" t="str">
        <f>IF(G493="I",$K493,IF(G493="II",$K493-SUM(H$8:H492),IF(G493="III",$K493-SUM(H$8:H492),IF(G493="IV",$K493-SUM(H$8:H492),IF(G493="V",1-SUM(H$8:H492)," ")))))</f>
        <v xml:space="preserve"> </v>
      </c>
      <c r="I493" s="66" t="str">
        <f t="shared" si="144"/>
        <v/>
      </c>
      <c r="L493" s="62" t="str">
        <f t="shared" si="141"/>
        <v xml:space="preserve"> </v>
      </c>
      <c r="P493" s="58" t="str">
        <f>IF(O493="Plus",$K493,IF(O493="Basis",$K493-SUM(P$8:P492),IF(O493="Breedte",$K493-SUM(P$8:P492),IF(O492="Breedte",1-SUM(P$8:P492)," "))))</f>
        <v xml:space="preserve"> </v>
      </c>
      <c r="Q493" s="56" t="str">
        <f t="shared" si="156"/>
        <v/>
      </c>
      <c r="R493" s="196">
        <f t="shared" si="145"/>
        <v>0</v>
      </c>
      <c r="S493" s="1">
        <f t="shared" si="154"/>
        <v>19</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19</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4">
        <f t="shared" si="142"/>
        <v>0</v>
      </c>
      <c r="B494" s="64">
        <f t="shared" si="140"/>
        <v>0</v>
      </c>
      <c r="C494" s="57">
        <f t="shared" si="153"/>
        <v>19</v>
      </c>
      <c r="F494" s="59">
        <f>IF(C494&lt;C$6,0,VLOOKUP(C494,index!$A:$M,5,0))</f>
        <v>0</v>
      </c>
      <c r="G494" s="57" t="str">
        <f t="shared" si="143"/>
        <v/>
      </c>
      <c r="H494" s="58" t="str">
        <f>IF(G494="I",$K494,IF(G494="II",$K494-SUM(H$8:H493),IF(G494="III",$K494-SUM(H$8:H493),IF(G494="IV",$K494-SUM(H$8:H493),IF(G494="V",1-SUM(H$8:H493)," ")))))</f>
        <v xml:space="preserve"> </v>
      </c>
      <c r="I494" s="66" t="str">
        <f t="shared" si="144"/>
        <v/>
      </c>
      <c r="L494" s="62" t="str">
        <f t="shared" si="141"/>
        <v xml:space="preserve"> </v>
      </c>
      <c r="P494" s="58" t="str">
        <f>IF(O494="Plus",$K494,IF(O494="Basis",$K494-SUM(P$8:P493),IF(O494="Breedte",$K494-SUM(P$8:P493),IF(O493="Breedte",1-SUM(P$8:P493)," "))))</f>
        <v xml:space="preserve"> </v>
      </c>
      <c r="Q494" s="56" t="str">
        <f t="shared" si="156"/>
        <v/>
      </c>
      <c r="R494" s="196">
        <f t="shared" si="145"/>
        <v>0</v>
      </c>
      <c r="S494" s="1">
        <f t="shared" si="154"/>
        <v>19</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19</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4">
        <f t="shared" si="142"/>
        <v>0</v>
      </c>
      <c r="B495" s="64">
        <f t="shared" si="140"/>
        <v>0</v>
      </c>
      <c r="C495" s="57">
        <f t="shared" si="153"/>
        <v>19</v>
      </c>
      <c r="F495" s="59">
        <f>IF(C495&lt;C$6,0,VLOOKUP(C495,index!$A:$M,5,0))</f>
        <v>0</v>
      </c>
      <c r="G495" s="57" t="str">
        <f t="shared" si="143"/>
        <v/>
      </c>
      <c r="H495" s="58" t="str">
        <f>IF(G495="I",$K495,IF(G495="II",$K495-SUM(H$8:H494),IF(G495="III",$K495-SUM(H$8:H494),IF(G495="IV",$K495-SUM(H$8:H494),IF(G495="V",1-SUM(H$8:H494)," ")))))</f>
        <v xml:space="preserve"> </v>
      </c>
      <c r="I495" s="66" t="str">
        <f t="shared" si="144"/>
        <v/>
      </c>
      <c r="L495" s="62" t="str">
        <f t="shared" si="141"/>
        <v xml:space="preserve"> </v>
      </c>
      <c r="P495" s="58" t="str">
        <f>IF(O495="Plus",$K495,IF(O495="Basis",$K495-SUM(P$8:P494),IF(O495="Breedte",$K495-SUM(P$8:P494),IF(O494="Breedte",1-SUM(P$8:P494)," "))))</f>
        <v xml:space="preserve"> </v>
      </c>
      <c r="Q495" s="56" t="str">
        <f t="shared" si="156"/>
        <v/>
      </c>
      <c r="R495" s="196">
        <f t="shared" si="145"/>
        <v>0</v>
      </c>
      <c r="S495" s="1">
        <f t="shared" si="154"/>
        <v>19</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19</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4">
        <f t="shared" si="142"/>
        <v>0</v>
      </c>
      <c r="B496" s="64">
        <f t="shared" si="140"/>
        <v>0</v>
      </c>
      <c r="C496" s="57">
        <f t="shared" si="153"/>
        <v>19</v>
      </c>
      <c r="F496" s="59">
        <f>IF(C496&lt;C$6,0,VLOOKUP(C496,index!$A:$M,5,0))</f>
        <v>0</v>
      </c>
      <c r="G496" s="57" t="str">
        <f t="shared" si="143"/>
        <v/>
      </c>
      <c r="H496" s="58" t="str">
        <f>IF(G496="I",$K496,IF(G496="II",$K496-SUM(H$8:H495),IF(G496="III",$K496-SUM(H$8:H495),IF(G496="IV",$K496-SUM(H$8:H495),IF(G496="V",1-SUM(H$8:H495)," ")))))</f>
        <v xml:space="preserve"> </v>
      </c>
      <c r="I496" s="66" t="str">
        <f t="shared" si="144"/>
        <v/>
      </c>
      <c r="L496" s="62" t="str">
        <f t="shared" si="141"/>
        <v xml:space="preserve"> </v>
      </c>
      <c r="P496" s="58" t="str">
        <f>IF(O496="Plus",$K496,IF(O496="Basis",$K496-SUM(P$8:P495),IF(O496="Breedte",$K496-SUM(P$8:P495),IF(O495="Breedte",1-SUM(P$8:P495)," "))))</f>
        <v xml:space="preserve"> </v>
      </c>
      <c r="Q496" s="56" t="str">
        <f t="shared" si="156"/>
        <v/>
      </c>
      <c r="R496" s="196">
        <f t="shared" si="145"/>
        <v>0</v>
      </c>
      <c r="S496" s="1">
        <f t="shared" si="154"/>
        <v>19</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19</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4">
        <f t="shared" si="142"/>
        <v>0</v>
      </c>
      <c r="B497" s="64">
        <f t="shared" si="140"/>
        <v>0</v>
      </c>
      <c r="C497" s="57">
        <f t="shared" si="153"/>
        <v>19</v>
      </c>
      <c r="F497" s="59">
        <f>IF(C497&lt;C$6,0,VLOOKUP(C497,index!$A:$M,5,0))</f>
        <v>0</v>
      </c>
      <c r="G497" s="57" t="str">
        <f t="shared" si="143"/>
        <v/>
      </c>
      <c r="H497" s="58" t="str">
        <f>IF(G497="I",$K497,IF(G497="II",$K497-SUM(H$8:H496),IF(G497="III",$K497-SUM(H$8:H496),IF(G497="IV",$K497-SUM(H$8:H496),IF(G497="V",1-SUM(H$8:H496)," ")))))</f>
        <v xml:space="preserve"> </v>
      </c>
      <c r="I497" s="66" t="str">
        <f t="shared" si="144"/>
        <v/>
      </c>
      <c r="L497" s="62" t="str">
        <f t="shared" si="141"/>
        <v xml:space="preserve"> </v>
      </c>
      <c r="P497" s="58" t="str">
        <f>IF(O497="Plus",$K497,IF(O497="Basis",$K497-SUM(P$8:P496),IF(O497="Breedte",$K497-SUM(P$8:P496),IF(O496="Breedte",1-SUM(P$8:P496)," "))))</f>
        <v xml:space="preserve"> </v>
      </c>
      <c r="Q497" s="56" t="str">
        <f t="shared" si="156"/>
        <v/>
      </c>
      <c r="R497" s="196">
        <f t="shared" si="145"/>
        <v>0</v>
      </c>
      <c r="S497" s="1">
        <f t="shared" si="154"/>
        <v>19</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19</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4">
        <f t="shared" si="142"/>
        <v>0</v>
      </c>
      <c r="B498" s="64">
        <f t="shared" si="140"/>
        <v>0</v>
      </c>
      <c r="C498" s="57">
        <f t="shared" si="153"/>
        <v>19</v>
      </c>
      <c r="F498" s="59">
        <f>IF(C498&lt;C$6,0,VLOOKUP(C498,index!$A:$M,5,0))</f>
        <v>0</v>
      </c>
      <c r="G498" s="57" t="str">
        <f t="shared" si="143"/>
        <v/>
      </c>
      <c r="H498" s="58" t="str">
        <f>IF(G498="I",$K498,IF(G498="II",$K498-SUM(H$8:H497),IF(G498="III",$K498-SUM(H$8:H497),IF(G498="IV",$K498-SUM(H$8:H497),IF(G498="V",1-SUM(H$8:H497)," ")))))</f>
        <v xml:space="preserve"> </v>
      </c>
      <c r="I498" s="66" t="str">
        <f t="shared" si="144"/>
        <v/>
      </c>
      <c r="L498" s="62" t="str">
        <f t="shared" si="141"/>
        <v xml:space="preserve"> </v>
      </c>
      <c r="P498" s="58" t="str">
        <f>IF(O498="Plus",$K498,IF(O498="Basis",$K498-SUM(P$8:P497),IF(O498="Breedte",$K498-SUM(P$8:P497),IF(O497="Breedte",1-SUM(P$8:P497)," "))))</f>
        <v xml:space="preserve"> </v>
      </c>
      <c r="Q498" s="56" t="str">
        <f t="shared" si="156"/>
        <v/>
      </c>
      <c r="R498" s="196">
        <f t="shared" si="145"/>
        <v>0</v>
      </c>
      <c r="S498" s="1">
        <f t="shared" si="154"/>
        <v>19</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19</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4">
        <f t="shared" si="142"/>
        <v>0</v>
      </c>
      <c r="B499" s="64">
        <f t="shared" si="140"/>
        <v>0</v>
      </c>
      <c r="C499" s="57">
        <f t="shared" si="153"/>
        <v>19</v>
      </c>
      <c r="F499" s="59">
        <f>IF(C499&lt;C$6,0,VLOOKUP(C499,index!$A:$M,5,0))</f>
        <v>0</v>
      </c>
      <c r="G499" s="57" t="str">
        <f t="shared" si="143"/>
        <v/>
      </c>
      <c r="H499" s="58" t="str">
        <f>IF(G499="I",$K499,IF(G499="II",$K499-SUM(H$8:H498),IF(G499="III",$K499-SUM(H$8:H498),IF(G499="IV",$K499-SUM(H$8:H498),IF(G499="V",1-SUM(H$8:H498)," ")))))</f>
        <v xml:space="preserve"> </v>
      </c>
      <c r="I499" s="66" t="str">
        <f t="shared" si="144"/>
        <v/>
      </c>
      <c r="L499" s="62" t="str">
        <f t="shared" si="141"/>
        <v xml:space="preserve"> </v>
      </c>
      <c r="P499" s="58" t="str">
        <f>IF(O499="Plus",$K499,IF(O499="Basis",$K499-SUM(P$8:P498),IF(O499="Breedte",$K499-SUM(P$8:P498),IF(O498="Breedte",1-SUM(P$8:P498)," "))))</f>
        <v xml:space="preserve"> </v>
      </c>
      <c r="Q499" s="56" t="str">
        <f t="shared" si="156"/>
        <v/>
      </c>
      <c r="R499" s="196">
        <f t="shared" si="145"/>
        <v>0</v>
      </c>
      <c r="S499" s="1">
        <f t="shared" si="154"/>
        <v>19</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19</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4">
        <f t="shared" si="142"/>
        <v>0</v>
      </c>
      <c r="B500" s="64">
        <f t="shared" si="140"/>
        <v>0</v>
      </c>
      <c r="C500" s="57">
        <f t="shared" si="153"/>
        <v>19</v>
      </c>
      <c r="F500" s="59">
        <f>IF(C500&lt;C$6,0,VLOOKUP(C500,index!$A:$M,5,0))</f>
        <v>0</v>
      </c>
      <c r="G500" s="57" t="str">
        <f t="shared" si="143"/>
        <v/>
      </c>
      <c r="H500" s="58" t="str">
        <f>IF(G500="I",$K500,IF(G500="II",$K500-SUM(H$8:H499),IF(G500="III",$K500-SUM(H$8:H499),IF(G500="IV",$K500-SUM(H$8:H499),IF(G500="V",1-SUM(H$8:H499)," ")))))</f>
        <v xml:space="preserve"> </v>
      </c>
      <c r="I500" s="66" t="str">
        <f t="shared" si="144"/>
        <v/>
      </c>
      <c r="L500" s="62" t="str">
        <f t="shared" si="141"/>
        <v xml:space="preserve"> </v>
      </c>
      <c r="P500" s="58" t="str">
        <f>IF(O500="Plus",$K500,IF(O500="Basis",$K500-SUM(P$8:P499),IF(O500="Breedte",$K500-SUM(P$8:P499),IF(O499="Breedte",1-SUM(P$8:P499)," "))))</f>
        <v xml:space="preserve"> </v>
      </c>
      <c r="Q500" s="56" t="str">
        <f t="shared" si="156"/>
        <v/>
      </c>
      <c r="R500" s="196">
        <f t="shared" si="145"/>
        <v>0</v>
      </c>
      <c r="S500" s="1">
        <f t="shared" si="154"/>
        <v>19</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19</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375" priority="12" stopIfTrue="1" operator="lessThanOrEqual">
      <formula>0</formula>
    </cfRule>
  </conditionalFormatting>
  <conditionalFormatting sqref="AT18:AV22 AT26:AV30">
    <cfRule type="cellIs" dxfId="374" priority="13" stopIfTrue="1" operator="lessThanOrEqual">
      <formula>0</formula>
    </cfRule>
  </conditionalFormatting>
  <conditionalFormatting sqref="AY18:BB22 AY26:BB30">
    <cfRule type="cellIs" dxfId="373" priority="14" stopIfTrue="1" operator="lessThanOrEqual">
      <formula>0</formula>
    </cfRule>
  </conditionalFormatting>
  <conditionalFormatting sqref="AR32">
    <cfRule type="cellIs" dxfId="372" priority="11" operator="equal">
      <formula>0</formula>
    </cfRule>
  </conditionalFormatting>
  <conditionalFormatting sqref="AQ33">
    <cfRule type="containsErrors" dxfId="371" priority="15">
      <formula>ISERROR(AQ33)</formula>
    </cfRule>
  </conditionalFormatting>
  <conditionalFormatting sqref="L8:M500">
    <cfRule type="expression" dxfId="370" priority="5">
      <formula>$C8&gt;$C$6-1</formula>
    </cfRule>
    <cfRule type="expression" dxfId="369" priority="18" stopIfTrue="1">
      <formula>SUM($U8:$X8)&gt;1</formula>
    </cfRule>
  </conditionalFormatting>
  <conditionalFormatting sqref="B8:B500">
    <cfRule type="expression" dxfId="368" priority="19">
      <formula>$B8&gt;0</formula>
    </cfRule>
  </conditionalFormatting>
  <conditionalFormatting sqref="N8:P500">
    <cfRule type="expression" dxfId="367" priority="20" stopIfTrue="1">
      <formula>OR($O8="Plus",$O8="Basis",$O8="Breedte")</formula>
    </cfRule>
  </conditionalFormatting>
  <conditionalFormatting sqref="A8:A500">
    <cfRule type="expression" dxfId="366" priority="10">
      <formula>$A8&gt;0</formula>
    </cfRule>
  </conditionalFormatting>
  <conditionalFormatting sqref="G8:H500">
    <cfRule type="expression" dxfId="365" priority="22">
      <formula>$B8&gt;0</formula>
    </cfRule>
  </conditionalFormatting>
  <conditionalFormatting sqref="I8:J500">
    <cfRule type="expression" dxfId="364" priority="23">
      <formula>$A8&gt;0</formula>
    </cfRule>
  </conditionalFormatting>
  <conditionalFormatting sqref="F8:F500">
    <cfRule type="expression" dxfId="363" priority="7">
      <formula>$D8&gt;0</formula>
    </cfRule>
    <cfRule type="expression" dxfId="362" priority="8">
      <formula>$C8&gt;$C$6-1</formula>
    </cfRule>
  </conditionalFormatting>
  <conditionalFormatting sqref="A8:B500">
    <cfRule type="expression" dxfId="361" priority="21">
      <formula>$C8&gt;$C$6-1</formula>
    </cfRule>
  </conditionalFormatting>
  <conditionalFormatting sqref="C8:C500">
    <cfRule type="expression" dxfId="360" priority="3">
      <formula>$B8&gt;0</formula>
    </cfRule>
    <cfRule type="expression" dxfId="359" priority="9">
      <formula>$C8&gt;$C$6-1</formula>
    </cfRule>
  </conditionalFormatting>
  <conditionalFormatting sqref="K8:K500">
    <cfRule type="expression" dxfId="358" priority="16" stopIfTrue="1">
      <formula>SUM($U8:$X8)&gt;0</formula>
    </cfRule>
    <cfRule type="expression" dxfId="357" priority="17" stopIfTrue="1">
      <formula>$D8=0</formula>
    </cfRule>
  </conditionalFormatting>
  <conditionalFormatting sqref="D8:E500">
    <cfRule type="expression" dxfId="356" priority="6">
      <formula>$C8&gt;$C$6-1</formula>
    </cfRule>
  </conditionalFormatting>
  <conditionalFormatting sqref="G8:J500">
    <cfRule type="expression" dxfId="355" priority="24">
      <formula>$C8&gt;$C$6-1</formula>
    </cfRule>
  </conditionalFormatting>
  <conditionalFormatting sqref="O8:P500">
    <cfRule type="expression" dxfId="354" priority="4">
      <formula>$C8&gt;$C$6-1</formula>
    </cfRule>
  </conditionalFormatting>
  <conditionalFormatting sqref="AQ36">
    <cfRule type="containsErrors" dxfId="353" priority="2">
      <formula>ISERROR(AQ36)</formula>
    </cfRule>
  </conditionalFormatting>
  <conditionalFormatting sqref="AQ40">
    <cfRule type="containsErrors" dxfId="352"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5"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7" t="s">
        <v>72</v>
      </c>
      <c r="D1" s="198"/>
      <c r="E1" s="198"/>
      <c r="F1" s="198"/>
      <c r="G1" s="198"/>
      <c r="H1" s="198"/>
      <c r="I1" s="198"/>
      <c r="J1" s="198"/>
      <c r="K1" s="198"/>
      <c r="L1" s="198"/>
      <c r="M1" s="199"/>
      <c r="N1" s="69"/>
      <c r="O1" s="69"/>
      <c r="P1" s="70"/>
      <c r="Q1" s="68" t="s">
        <v>21</v>
      </c>
    </row>
    <row r="2" spans="1:55" ht="18" customHeight="1" x14ac:dyDescent="0.2">
      <c r="A2" s="68"/>
      <c r="B2" s="68" t="s">
        <v>3</v>
      </c>
      <c r="C2" s="197" t="s">
        <v>35</v>
      </c>
      <c r="D2" s="198"/>
      <c r="E2" s="198"/>
      <c r="F2" s="198"/>
      <c r="G2" s="198"/>
      <c r="H2" s="198"/>
      <c r="I2" s="198"/>
      <c r="J2" s="198"/>
      <c r="K2" s="198"/>
      <c r="L2" s="198"/>
      <c r="M2" s="199"/>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436</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58</v>
      </c>
      <c r="C6" s="6">
        <v>58</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Spelling 3.0 - M5</v>
      </c>
    </row>
    <row r="8" spans="1:55" ht="12" customHeight="1" thickTop="1" x14ac:dyDescent="0.15">
      <c r="A8" s="64">
        <f>IF(I8="A",25,IF(I8="B",25,IF(I8="C",25,IF(I8="D",15,IF(I8="E",10,0)))))</f>
        <v>0</v>
      </c>
      <c r="B8" s="64">
        <f>IF(G8="I",20,IF(G8="II",20,IF(G8="III",20,IF(G8="IV",20,IF(G8="V",20,0)))))</f>
        <v>0</v>
      </c>
      <c r="C8" s="57">
        <f>C5</f>
        <v>436</v>
      </c>
      <c r="F8" s="59">
        <f>IF(C8&lt;C$6,0,VLOOKUP(C8,index!$A:$M,6,0))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71"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6">
        <f>F8</f>
        <v>230</v>
      </c>
      <c r="S8" s="1">
        <f>C8</f>
        <v>436</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436</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435</v>
      </c>
      <c r="F9" s="59">
        <f>IF(C9&lt;C$6,0,VLOOKUP(C9,index!$A:$M,6,0))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6">
        <f t="shared" ref="R9:R72" si="7">F9</f>
        <v>230</v>
      </c>
      <c r="S9" s="1">
        <f>C9</f>
        <v>435</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435</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434</v>
      </c>
      <c r="F10" s="59">
        <f>IF(C10&lt;C$6,0,VLOOKUP(C10,index!$A:$M,6,0))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6">
        <f t="shared" si="7"/>
        <v>230</v>
      </c>
      <c r="S10" s="1">
        <f t="shared" ref="S10:S73" si="16">C10</f>
        <v>434</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434</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329</v>
      </c>
      <c r="AT10" s="10">
        <f>AU10*AT$14</f>
        <v>0</v>
      </c>
      <c r="AU10" s="11">
        <f>AV10</f>
        <v>0</v>
      </c>
      <c r="AV10" s="11">
        <f>IF($U3=0,0,VLOOKUP("I",$G:$S,5,FALSE))</f>
        <v>0</v>
      </c>
      <c r="AW10" s="103"/>
    </row>
    <row r="11" spans="1:55" ht="12" customHeight="1" x14ac:dyDescent="0.15">
      <c r="A11" s="64">
        <f t="shared" si="2"/>
        <v>0</v>
      </c>
      <c r="B11" s="64">
        <f t="shared" si="3"/>
        <v>0</v>
      </c>
      <c r="C11" s="57">
        <f t="shared" si="15"/>
        <v>433</v>
      </c>
      <c r="F11" s="59">
        <f>IF(C11&lt;C$6,0,VLOOKUP(C11,index!$A:$M,6,0))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6">
        <f t="shared" si="7"/>
        <v>230</v>
      </c>
      <c r="S11" s="1">
        <f t="shared" si="16"/>
        <v>433</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433</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261</v>
      </c>
      <c r="AT11" s="10">
        <f>AU11*AT$14</f>
        <v>0</v>
      </c>
      <c r="AU11" s="11">
        <f>AV11-AV10</f>
        <v>0</v>
      </c>
      <c r="AV11" s="11">
        <f>IF($U4=0,0,VLOOKUP("IV",$G:$S,5,FALSE))</f>
        <v>0</v>
      </c>
      <c r="AW11" s="103"/>
    </row>
    <row r="12" spans="1:55" ht="12" customHeight="1" x14ac:dyDescent="0.15">
      <c r="A12" s="64">
        <f t="shared" si="2"/>
        <v>0</v>
      </c>
      <c r="B12" s="64">
        <f t="shared" si="3"/>
        <v>0</v>
      </c>
      <c r="C12" s="57">
        <f t="shared" si="15"/>
        <v>432</v>
      </c>
      <c r="F12" s="59">
        <f>IF(C12&lt;C$6,0,VLOOKUP(C12,index!$A:$M,6,0))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6">
        <f t="shared" si="7"/>
        <v>230</v>
      </c>
      <c r="S12" s="1">
        <f t="shared" si="16"/>
        <v>432</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432</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58</v>
      </c>
      <c r="AT12" s="10">
        <f>AU12*AT$14</f>
        <v>0</v>
      </c>
      <c r="AU12" s="11">
        <f>AV12-AV11</f>
        <v>0</v>
      </c>
      <c r="AV12" s="11">
        <f>IF($U5=0,0,VLOOKUP("V",$G:$S,5,FALSE))</f>
        <v>0</v>
      </c>
      <c r="AW12" s="103"/>
    </row>
    <row r="13" spans="1:55" ht="12" customHeight="1" x14ac:dyDescent="0.15">
      <c r="A13" s="64">
        <f t="shared" si="2"/>
        <v>0</v>
      </c>
      <c r="B13" s="64">
        <f t="shared" si="3"/>
        <v>0</v>
      </c>
      <c r="C13" s="57">
        <f t="shared" si="15"/>
        <v>431</v>
      </c>
      <c r="F13" s="59">
        <f>IF(C13&lt;C$6,0,VLOOKUP(C13,index!$A:$M,6,0))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6">
        <f t="shared" si="7"/>
        <v>230</v>
      </c>
      <c r="S13" s="1">
        <f t="shared" si="16"/>
        <v>431</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431</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430</v>
      </c>
      <c r="F14" s="59">
        <f>IF(C14&lt;C$6,0,VLOOKUP(C14,index!$A:$M,6,0))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77" si="21">IF(L13="plus",IF(E14=0,"",CONCATENATE(E14,",")),IF(L13="basis",IF(E14=0,"",CONCATENATE(E14,",")),CONCATENATE(Q13,IF(E14=0,"",CONCATENATE(E14,", ")))))</f>
        <v/>
      </c>
      <c r="R14" s="196">
        <f t="shared" si="7"/>
        <v>230</v>
      </c>
      <c r="S14" s="1">
        <f t="shared" si="16"/>
        <v>430</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430</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429</v>
      </c>
      <c r="F15" s="59">
        <f>IF(C15&lt;C$6,0,VLOOKUP(C15,index!$A:$M,6,0))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6">
        <f t="shared" si="7"/>
        <v>230</v>
      </c>
      <c r="S15" s="1">
        <f t="shared" si="16"/>
        <v>429</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429</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428</v>
      </c>
      <c r="F16" s="59">
        <f>IF(C16&lt;C$6,0,VLOOKUP(C16,index!$A:$M,6,0))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6">
        <f t="shared" si="7"/>
        <v>230</v>
      </c>
      <c r="S16" s="1">
        <f t="shared" si="16"/>
        <v>428</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428</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427</v>
      </c>
      <c r="F17" s="59">
        <f>IF(C17&lt;C$6,0,VLOOKUP(C17,index!$A:$M,6,0))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6">
        <f t="shared" si="7"/>
        <v>230</v>
      </c>
      <c r="S17" s="1">
        <f t="shared" si="16"/>
        <v>427</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427</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426</v>
      </c>
      <c r="F18" s="59">
        <f>IF(C18&lt;C$6,0,VLOOKUP(C18,index!$A:$M,6,0))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6">
        <f t="shared" si="7"/>
        <v>230</v>
      </c>
      <c r="S18" s="1">
        <f t="shared" si="16"/>
        <v>426</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426</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425</v>
      </c>
      <c r="F19" s="59">
        <f>IF(C19&lt;C$6,0,VLOOKUP(C19,index!$A:$M,6,0))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6">
        <f t="shared" si="7"/>
        <v>230</v>
      </c>
      <c r="S19" s="1">
        <f t="shared" si="16"/>
        <v>425</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425</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1" si="22">BA19*$AT$22</f>
        <v>0</v>
      </c>
      <c r="BA19" s="128">
        <f>BB19-BB18</f>
        <v>0</v>
      </c>
      <c r="BB19" s="129">
        <f>IF($W4=0,0,VLOOKUP("Basis",$O:$T,6,FALSE))</f>
        <v>0</v>
      </c>
      <c r="BC19" s="117"/>
    </row>
    <row r="20" spans="1:56" ht="12" customHeight="1" thickTop="1" thickBot="1" x14ac:dyDescent="0.2">
      <c r="A20" s="64">
        <f t="shared" si="2"/>
        <v>0</v>
      </c>
      <c r="B20" s="64">
        <f t="shared" si="3"/>
        <v>0</v>
      </c>
      <c r="C20" s="57">
        <f t="shared" si="15"/>
        <v>424</v>
      </c>
      <c r="F20" s="59">
        <f>IF(C20&lt;C$6,0,VLOOKUP(C20,index!$A:$M,6,0))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6">
        <f t="shared" si="7"/>
        <v>230</v>
      </c>
      <c r="S20" s="1">
        <f t="shared" si="16"/>
        <v>424</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424</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423</v>
      </c>
      <c r="F21" s="59">
        <f>IF(C21&lt;C$6,0,VLOOKUP(C21,index!$A:$M,6,0))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6">
        <f t="shared" si="7"/>
        <v>230</v>
      </c>
      <c r="S21" s="1">
        <f t="shared" si="16"/>
        <v>423</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423</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si="22"/>
        <v>0</v>
      </c>
      <c r="BA21" s="131">
        <f>BB21-BB20</f>
        <v>0</v>
      </c>
      <c r="BB21" s="132">
        <f>IF(SUM(W3:W5)=0,0,IF(SUM(AZ18:AZ20)&lt;AZ22,1,0))</f>
        <v>0</v>
      </c>
      <c r="BC21" s="117"/>
    </row>
    <row r="22" spans="1:56" ht="12" customHeight="1" thickTop="1" thickBot="1" x14ac:dyDescent="0.2">
      <c r="A22" s="64">
        <f t="shared" si="2"/>
        <v>0</v>
      </c>
      <c r="B22" s="64">
        <f t="shared" si="3"/>
        <v>0</v>
      </c>
      <c r="C22" s="57">
        <f t="shared" si="15"/>
        <v>422</v>
      </c>
      <c r="F22" s="59">
        <f>IF(C22&lt;C$6,0,VLOOKUP(C22,index!$A:$M,6,0))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6">
        <f t="shared" si="7"/>
        <v>230</v>
      </c>
      <c r="S22" s="1">
        <f t="shared" si="16"/>
        <v>422</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422</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421</v>
      </c>
      <c r="F23" s="59">
        <f>IF(C23&lt;C$6,0,VLOOKUP(C23,index!$A:$M,6,0))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6">
        <f t="shared" si="7"/>
        <v>230</v>
      </c>
      <c r="S23" s="1">
        <f t="shared" si="16"/>
        <v>421</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421</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420</v>
      </c>
      <c r="F24" s="59">
        <f>IF(C24&lt;C$6,0,VLOOKUP(C24,index!$A:$M,6,0))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6">
        <f t="shared" si="7"/>
        <v>230</v>
      </c>
      <c r="S24" s="1">
        <f t="shared" si="16"/>
        <v>420</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420</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419</v>
      </c>
      <c r="F25" s="59">
        <f>IF(C25&lt;C$6,0,VLOOKUP(C25,index!$A:$M,6,0))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6">
        <f t="shared" si="7"/>
        <v>230</v>
      </c>
      <c r="S25" s="1">
        <f t="shared" si="16"/>
        <v>419</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419</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418</v>
      </c>
      <c r="F26" s="59">
        <f>IF(C26&lt;C$6,0,VLOOKUP(C26,index!$A:$M,6,0))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6">
        <f t="shared" si="7"/>
        <v>230</v>
      </c>
      <c r="S26" s="1">
        <f t="shared" si="16"/>
        <v>418</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418</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3">AZ18</f>
        <v>0</v>
      </c>
      <c r="BA26" s="128">
        <f t="shared" si="23"/>
        <v>0</v>
      </c>
      <c r="BB26" s="129">
        <f t="shared" si="23"/>
        <v>0</v>
      </c>
    </row>
    <row r="27" spans="1:56" ht="12" customHeight="1" thickTop="1" thickBot="1" x14ac:dyDescent="0.2">
      <c r="A27" s="64">
        <f t="shared" si="2"/>
        <v>0</v>
      </c>
      <c r="B27" s="64">
        <f t="shared" si="3"/>
        <v>0</v>
      </c>
      <c r="C27" s="57">
        <f t="shared" si="15"/>
        <v>417</v>
      </c>
      <c r="F27" s="59">
        <f>IF(C27&lt;C$6,0,VLOOKUP(C27,index!$A:$M,6,0))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6">
        <f t="shared" si="7"/>
        <v>230</v>
      </c>
      <c r="S27" s="1">
        <f t="shared" si="16"/>
        <v>417</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417</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4">AU19</f>
        <v>0</v>
      </c>
      <c r="AV27" s="124">
        <f t="shared" si="24"/>
        <v>0</v>
      </c>
      <c r="AW27" s="97"/>
      <c r="AX27" s="98"/>
      <c r="AY27" s="9">
        <f>IF(AY19=0,0,VLOOKUP("Basis",$O:$T,4,FALSE))</f>
        <v>0</v>
      </c>
      <c r="AZ27" s="9">
        <f t="shared" si="23"/>
        <v>0</v>
      </c>
      <c r="BA27" s="128">
        <f t="shared" si="23"/>
        <v>0</v>
      </c>
      <c r="BB27" s="129">
        <f t="shared" si="23"/>
        <v>0</v>
      </c>
    </row>
    <row r="28" spans="1:56" ht="12" customHeight="1" thickTop="1" thickBot="1" x14ac:dyDescent="0.2">
      <c r="A28" s="64">
        <f t="shared" si="2"/>
        <v>0</v>
      </c>
      <c r="B28" s="64">
        <f t="shared" si="3"/>
        <v>0</v>
      </c>
      <c r="C28" s="57">
        <f t="shared" si="15"/>
        <v>416</v>
      </c>
      <c r="F28" s="59">
        <f>IF(C28&lt;C$6,0,VLOOKUP(C28,index!$A:$M,6,0))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6">
        <f t="shared" si="7"/>
        <v>230</v>
      </c>
      <c r="S28" s="1">
        <f t="shared" si="16"/>
        <v>416</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416</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4"/>
        <v>0</v>
      </c>
      <c r="AV28" s="124">
        <f t="shared" si="24"/>
        <v>0</v>
      </c>
      <c r="AW28" s="97"/>
      <c r="AX28" s="98"/>
      <c r="AY28" s="9">
        <f>IF(AY20=0,0,VLOOKUP("Breedte",$O:$T,4,FALSE))</f>
        <v>0</v>
      </c>
      <c r="AZ28" s="9">
        <f t="shared" si="23"/>
        <v>0</v>
      </c>
      <c r="BA28" s="128">
        <f t="shared" si="23"/>
        <v>0</v>
      </c>
      <c r="BB28" s="129">
        <f t="shared" si="23"/>
        <v>0</v>
      </c>
    </row>
    <row r="29" spans="1:56" ht="12" customHeight="1" thickTop="1" thickBot="1" x14ac:dyDescent="0.2">
      <c r="A29" s="64">
        <f t="shared" si="2"/>
        <v>0</v>
      </c>
      <c r="B29" s="64">
        <f t="shared" si="3"/>
        <v>0</v>
      </c>
      <c r="C29" s="57">
        <f t="shared" si="15"/>
        <v>415</v>
      </c>
      <c r="F29" s="59">
        <f>IF(C29&lt;C$6,0,VLOOKUP(C29,index!$A:$M,6,0))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6">
        <f t="shared" si="7"/>
        <v>230</v>
      </c>
      <c r="S29" s="1">
        <f t="shared" si="16"/>
        <v>415</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415</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3"/>
        <v>0</v>
      </c>
      <c r="BA29" s="131">
        <f t="shared" si="23"/>
        <v>0</v>
      </c>
      <c r="BB29" s="132">
        <f t="shared" si="23"/>
        <v>0</v>
      </c>
    </row>
    <row r="30" spans="1:56" ht="12" customHeight="1" thickTop="1" thickBot="1" x14ac:dyDescent="0.2">
      <c r="A30" s="64">
        <f t="shared" si="2"/>
        <v>0</v>
      </c>
      <c r="B30" s="64">
        <f t="shared" si="3"/>
        <v>0</v>
      </c>
      <c r="C30" s="57">
        <f t="shared" si="15"/>
        <v>414</v>
      </c>
      <c r="F30" s="59">
        <f>IF(C30&lt;C$6,0,VLOOKUP(C30,index!$A:$M,6,0))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6">
        <f t="shared" si="7"/>
        <v>230</v>
      </c>
      <c r="S30" s="1">
        <f t="shared" si="16"/>
        <v>414</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414</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413</v>
      </c>
      <c r="F31" s="59">
        <f>IF(C31&lt;C$6,0,VLOOKUP(C31,index!$A:$M,6,0))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6">
        <f t="shared" si="7"/>
        <v>230</v>
      </c>
      <c r="S31" s="1">
        <f t="shared" si="16"/>
        <v>413</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413</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412</v>
      </c>
      <c r="F32" s="59">
        <f>IF(C32&lt;C$6,0,VLOOKUP(C32,index!$A:$M,6,0))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6">
        <f t="shared" si="7"/>
        <v>230</v>
      </c>
      <c r="S32" s="1">
        <f t="shared" si="16"/>
        <v>412</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412</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411</v>
      </c>
      <c r="F33" s="59">
        <f>IF(C33&lt;C$6,0,VLOOKUP(C33,index!$A:$M,6,0))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6">
        <f t="shared" si="7"/>
        <v>230</v>
      </c>
      <c r="S33" s="1">
        <f t="shared" si="16"/>
        <v>411</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411</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0" t="str">
        <f>IFERROR(VLOOKUP(AQ32,L$8:Q$500,6,FALSE),"-")</f>
        <v>-</v>
      </c>
      <c r="AR33" s="201"/>
      <c r="AS33" s="201"/>
      <c r="AT33" s="201"/>
      <c r="AU33" s="201"/>
      <c r="AV33" s="201"/>
      <c r="AW33" s="201"/>
      <c r="AX33" s="201"/>
      <c r="AY33" s="201"/>
      <c r="AZ33" s="201"/>
      <c r="BA33" s="201"/>
      <c r="BB33" s="202"/>
    </row>
    <row r="34" spans="1:54" ht="12" customHeight="1" x14ac:dyDescent="0.15">
      <c r="A34" s="64">
        <f t="shared" si="2"/>
        <v>0</v>
      </c>
      <c r="B34" s="64">
        <f t="shared" si="3"/>
        <v>0</v>
      </c>
      <c r="C34" s="57">
        <f t="shared" si="15"/>
        <v>410</v>
      </c>
      <c r="F34" s="59">
        <f>IF(C34&lt;C$6,0,VLOOKUP(C34,index!$A:$M,6,0))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6">
        <f t="shared" si="7"/>
        <v>230</v>
      </c>
      <c r="S34" s="1">
        <f t="shared" si="16"/>
        <v>410</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410</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0"/>
      <c r="AR34" s="201"/>
      <c r="AS34" s="201"/>
      <c r="AT34" s="201"/>
      <c r="AU34" s="201"/>
      <c r="AV34" s="201"/>
      <c r="AW34" s="201"/>
      <c r="AX34" s="201"/>
      <c r="AY34" s="201"/>
      <c r="AZ34" s="201"/>
      <c r="BA34" s="201"/>
      <c r="BB34" s="202"/>
    </row>
    <row r="35" spans="1:54" ht="12" customHeight="1" x14ac:dyDescent="0.15">
      <c r="A35" s="64">
        <f t="shared" si="2"/>
        <v>0</v>
      </c>
      <c r="B35" s="64">
        <f t="shared" si="3"/>
        <v>0</v>
      </c>
      <c r="C35" s="57">
        <f t="shared" si="15"/>
        <v>409</v>
      </c>
      <c r="F35" s="59">
        <f>IF(C35&lt;C$6,0,VLOOKUP(C35,index!$A:$M,6,0))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6">
        <f t="shared" si="7"/>
        <v>230</v>
      </c>
      <c r="S35" s="1">
        <f t="shared" si="16"/>
        <v>409</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409</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408</v>
      </c>
      <c r="F36" s="59">
        <f>IF(C36&lt;C$6,0,VLOOKUP(C36,index!$A:$M,6,0))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6">
        <f t="shared" si="7"/>
        <v>230</v>
      </c>
      <c r="S36" s="1">
        <f t="shared" si="16"/>
        <v>408</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408</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0" t="str">
        <f>IFERROR(VLOOKUP(AQ35,L$8:Q$500,6,FALSE),"-")</f>
        <v>-</v>
      </c>
      <c r="AR36" s="201"/>
      <c r="AS36" s="201"/>
      <c r="AT36" s="201"/>
      <c r="AU36" s="201"/>
      <c r="AV36" s="201"/>
      <c r="AW36" s="201"/>
      <c r="AX36" s="201"/>
      <c r="AY36" s="201"/>
      <c r="AZ36" s="201"/>
      <c r="BA36" s="201"/>
      <c r="BB36" s="202"/>
    </row>
    <row r="37" spans="1:54" ht="12" customHeight="1" x14ac:dyDescent="0.15">
      <c r="A37" s="64">
        <f t="shared" si="2"/>
        <v>0</v>
      </c>
      <c r="B37" s="64">
        <f t="shared" si="3"/>
        <v>0</v>
      </c>
      <c r="C37" s="57">
        <f t="shared" si="15"/>
        <v>407</v>
      </c>
      <c r="F37" s="59">
        <f>IF(C37&lt;C$6,0,VLOOKUP(C37,index!$A:$M,6,0))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6">
        <f t="shared" si="7"/>
        <v>230</v>
      </c>
      <c r="S37" s="1">
        <f t="shared" si="16"/>
        <v>407</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407</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0"/>
      <c r="AR37" s="201"/>
      <c r="AS37" s="201"/>
      <c r="AT37" s="201"/>
      <c r="AU37" s="201"/>
      <c r="AV37" s="201"/>
      <c r="AW37" s="201"/>
      <c r="AX37" s="201"/>
      <c r="AY37" s="201"/>
      <c r="AZ37" s="201"/>
      <c r="BA37" s="201"/>
      <c r="BB37" s="202"/>
    </row>
    <row r="38" spans="1:54" ht="12" customHeight="1" x14ac:dyDescent="0.15">
      <c r="A38" s="64">
        <f t="shared" si="2"/>
        <v>0</v>
      </c>
      <c r="B38" s="64">
        <f t="shared" si="3"/>
        <v>0</v>
      </c>
      <c r="C38" s="57">
        <f t="shared" si="15"/>
        <v>406</v>
      </c>
      <c r="F38" s="59">
        <f>IF(C38&lt;C$6,0,VLOOKUP(C38,index!$A:$M,6,0))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6">
        <f t="shared" si="7"/>
        <v>230</v>
      </c>
      <c r="S38" s="1">
        <f t="shared" si="16"/>
        <v>406</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406</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0"/>
      <c r="AR38" s="201"/>
      <c r="AS38" s="201"/>
      <c r="AT38" s="201"/>
      <c r="AU38" s="201"/>
      <c r="AV38" s="201"/>
      <c r="AW38" s="201"/>
      <c r="AX38" s="201"/>
      <c r="AY38" s="201"/>
      <c r="AZ38" s="201"/>
      <c r="BA38" s="201"/>
      <c r="BB38" s="202"/>
    </row>
    <row r="39" spans="1:54" ht="12" customHeight="1" x14ac:dyDescent="0.15">
      <c r="A39" s="64">
        <f t="shared" si="2"/>
        <v>0</v>
      </c>
      <c r="B39" s="64">
        <f t="shared" si="3"/>
        <v>0</v>
      </c>
      <c r="C39" s="57">
        <f t="shared" si="15"/>
        <v>405</v>
      </c>
      <c r="F39" s="59">
        <f>IF(C39&lt;C$6,0,VLOOKUP(C39,index!$A:$M,6,0))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6">
        <f t="shared" si="7"/>
        <v>230</v>
      </c>
      <c r="S39" s="1">
        <f t="shared" si="16"/>
        <v>405</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405</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404</v>
      </c>
      <c r="F40" s="59">
        <f>IF(C40&lt;C$6,0,VLOOKUP(C40,index!$A:$M,6,0))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si="0"/>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6">
        <f t="shared" si="7"/>
        <v>230</v>
      </c>
      <c r="S40" s="1">
        <f t="shared" si="16"/>
        <v>404</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404</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0" t="str">
        <f>IFERROR(VLOOKUP(AQ39,L$8:Q$500,6,FALSE),"-")</f>
        <v>-</v>
      </c>
      <c r="AR40" s="201"/>
      <c r="AS40" s="201"/>
      <c r="AT40" s="201"/>
      <c r="AU40" s="201"/>
      <c r="AV40" s="201"/>
      <c r="AW40" s="201"/>
      <c r="AX40" s="201"/>
      <c r="AY40" s="201"/>
      <c r="AZ40" s="201"/>
      <c r="BA40" s="201"/>
      <c r="BB40" s="202"/>
    </row>
    <row r="41" spans="1:54" ht="12" customHeight="1" thickBot="1" x14ac:dyDescent="0.2">
      <c r="A41" s="64">
        <f t="shared" si="2"/>
        <v>0</v>
      </c>
      <c r="B41" s="64">
        <f t="shared" si="3"/>
        <v>0</v>
      </c>
      <c r="C41" s="57">
        <f t="shared" si="15"/>
        <v>403</v>
      </c>
      <c r="F41" s="59">
        <f>IF(C41&lt;C$6,0,VLOOKUP(C41,index!$A:$M,6,0))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0"/>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6">
        <f t="shared" si="7"/>
        <v>230</v>
      </c>
      <c r="S41" s="1">
        <f t="shared" si="16"/>
        <v>403</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403</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3"/>
      <c r="AR41" s="204"/>
      <c r="AS41" s="204"/>
      <c r="AT41" s="204"/>
      <c r="AU41" s="204"/>
      <c r="AV41" s="204"/>
      <c r="AW41" s="204"/>
      <c r="AX41" s="204"/>
      <c r="AY41" s="204"/>
      <c r="AZ41" s="204"/>
      <c r="BA41" s="204"/>
      <c r="BB41" s="205"/>
    </row>
    <row r="42" spans="1:54" ht="12" customHeight="1" thickTop="1" x14ac:dyDescent="0.15">
      <c r="A42" s="64">
        <f t="shared" si="2"/>
        <v>0</v>
      </c>
      <c r="B42" s="64">
        <f t="shared" si="3"/>
        <v>0</v>
      </c>
      <c r="C42" s="57">
        <f t="shared" si="15"/>
        <v>402</v>
      </c>
      <c r="F42" s="59">
        <f>IF(C42&lt;C$6,0,VLOOKUP(C42,index!$A:$M,6,0))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0"/>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6">
        <f t="shared" si="7"/>
        <v>230</v>
      </c>
      <c r="S42" s="1">
        <f t="shared" si="16"/>
        <v>402</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402</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401</v>
      </c>
      <c r="F43" s="59">
        <f>IF(C43&lt;C$6,0,VLOOKUP(C43,index!$A:$M,6,0))</f>
        <v>230</v>
      </c>
      <c r="G43" s="57" t="str">
        <f t="shared" si="4"/>
        <v/>
      </c>
      <c r="I43" s="66" t="str">
        <f t="shared" si="5"/>
        <v/>
      </c>
      <c r="J43" s="61" t="str">
        <f>IF(I43="A",$K43,IF(I43="B",$K43-SUM(J$8:J42),IF(I43="C",$K43-SUM(J$8:J42),IF(I43="D",$K43-SUM(J$8:J42),IF(I43="E",1-SUM(J$8:J42)," ")))))</f>
        <v xml:space="preserve"> </v>
      </c>
      <c r="K43" s="58">
        <f>IF(C$4=0,0,(SUM(D$8:D43)/C$4))</f>
        <v>0</v>
      </c>
      <c r="L43" s="62" t="str">
        <f t="shared" si="0"/>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6">
        <f t="shared" si="7"/>
        <v>230</v>
      </c>
      <c r="S43" s="1">
        <f t="shared" si="16"/>
        <v>401</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401</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400</v>
      </c>
      <c r="F44" s="59">
        <f>IF(C44&lt;C$6,0,VLOOKUP(C44,index!$A:$M,6,0))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0"/>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6">
        <f t="shared" si="7"/>
        <v>230</v>
      </c>
      <c r="S44" s="1">
        <f t="shared" si="16"/>
        <v>400</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400</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399</v>
      </c>
      <c r="F45" s="59">
        <f>IF(C45&lt;C$6,0,VLOOKUP(C45,index!$A:$M,6,0))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0"/>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6">
        <f t="shared" si="7"/>
        <v>230</v>
      </c>
      <c r="S45" s="1">
        <f t="shared" si="16"/>
        <v>399</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399</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398</v>
      </c>
      <c r="F46" s="59">
        <f>IF(C46&lt;C$6,0,VLOOKUP(C46,index!$A:$M,6,0))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0"/>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si="21"/>
        <v/>
      </c>
      <c r="R46" s="196">
        <f t="shared" si="7"/>
        <v>230</v>
      </c>
      <c r="S46" s="1">
        <f t="shared" si="16"/>
        <v>398</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398</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397</v>
      </c>
      <c r="F47" s="59">
        <f>IF(C47&lt;C$6,0,VLOOKUP(C47,index!$A:$M,6,0))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0"/>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1"/>
        <v/>
      </c>
      <c r="R47" s="196">
        <f t="shared" si="7"/>
        <v>230</v>
      </c>
      <c r="S47" s="1">
        <f t="shared" si="16"/>
        <v>397</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397</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396</v>
      </c>
      <c r="F48" s="59">
        <f>IF(C48&lt;C$6,0,VLOOKUP(C48,index!$A:$M,6,0))</f>
        <v>230</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0"/>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1"/>
        <v/>
      </c>
      <c r="R48" s="196">
        <f t="shared" si="7"/>
        <v>230</v>
      </c>
      <c r="S48" s="1">
        <f t="shared" si="16"/>
        <v>396</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396</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395</v>
      </c>
      <c r="F49" s="59">
        <f>IF(C49&lt;C$6,0,VLOOKUP(C49,index!$A:$M,6,0))</f>
        <v>230</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0"/>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1"/>
        <v/>
      </c>
      <c r="R49" s="196">
        <f t="shared" si="7"/>
        <v>230</v>
      </c>
      <c r="S49" s="1">
        <f t="shared" si="16"/>
        <v>395</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395</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394</v>
      </c>
      <c r="F50" s="59">
        <f>IF(C50&lt;C$6,0,VLOOKUP(C50,index!$A:$M,6,0))</f>
        <v>230</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0"/>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1"/>
        <v/>
      </c>
      <c r="R50" s="196">
        <f t="shared" si="7"/>
        <v>230</v>
      </c>
      <c r="S50" s="1">
        <f t="shared" si="16"/>
        <v>394</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394</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393</v>
      </c>
      <c r="F51" s="59">
        <f>IF(C51&lt;C$6,0,VLOOKUP(C51,index!$A:$M,6,0))</f>
        <v>230</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0"/>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1"/>
        <v/>
      </c>
      <c r="R51" s="196">
        <f t="shared" si="7"/>
        <v>230</v>
      </c>
      <c r="S51" s="1">
        <f t="shared" si="16"/>
        <v>393</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393</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392</v>
      </c>
      <c r="F52" s="59">
        <f>IF(C52&lt;C$6,0,VLOOKUP(C52,index!$A:$M,6,0))</f>
        <v>230</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0"/>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1"/>
        <v/>
      </c>
      <c r="R52" s="196">
        <f t="shared" si="7"/>
        <v>230</v>
      </c>
      <c r="S52" s="1">
        <f t="shared" si="16"/>
        <v>392</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392</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391</v>
      </c>
      <c r="F53" s="59">
        <f>IF(C53&lt;C$6,0,VLOOKUP(C53,index!$A:$M,6,0))</f>
        <v>230</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0"/>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1"/>
        <v/>
      </c>
      <c r="R53" s="196">
        <f t="shared" si="7"/>
        <v>230</v>
      </c>
      <c r="S53" s="1">
        <f t="shared" si="16"/>
        <v>391</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391</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390</v>
      </c>
      <c r="F54" s="59">
        <f>IF(C54&lt;C$6,0,VLOOKUP(C54,index!$A:$M,6,0))</f>
        <v>230</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0"/>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1"/>
        <v/>
      </c>
      <c r="R54" s="196">
        <f t="shared" si="7"/>
        <v>230</v>
      </c>
      <c r="S54" s="1">
        <f t="shared" si="16"/>
        <v>390</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390</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389</v>
      </c>
      <c r="F55" s="59">
        <f>IF(C55&lt;C$6,0,VLOOKUP(C55,index!$A:$M,6,0))</f>
        <v>230</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0"/>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1"/>
        <v/>
      </c>
      <c r="R55" s="196">
        <f t="shared" si="7"/>
        <v>230</v>
      </c>
      <c r="S55" s="1">
        <f t="shared" si="16"/>
        <v>389</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389</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388</v>
      </c>
      <c r="F56" s="59">
        <f>IF(C56&lt;C$6,0,VLOOKUP(C56,index!$A:$M,6,0))</f>
        <v>230</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0"/>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1"/>
        <v/>
      </c>
      <c r="R56" s="196">
        <f t="shared" si="7"/>
        <v>230</v>
      </c>
      <c r="S56" s="1">
        <f t="shared" si="16"/>
        <v>388</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388</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387</v>
      </c>
      <c r="F57" s="59">
        <f>IF(C57&lt;C$6,0,VLOOKUP(C57,index!$A:$M,6,0))</f>
        <v>230</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0"/>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1"/>
        <v/>
      </c>
      <c r="R57" s="196">
        <f t="shared" si="7"/>
        <v>230</v>
      </c>
      <c r="S57" s="1">
        <f t="shared" si="16"/>
        <v>387</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387</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386</v>
      </c>
      <c r="F58" s="59">
        <f>IF(C58&lt;C$6,0,VLOOKUP(C58,index!$A:$M,6,0))</f>
        <v>230</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0"/>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1"/>
        <v/>
      </c>
      <c r="R58" s="196">
        <f t="shared" si="7"/>
        <v>230</v>
      </c>
      <c r="S58" s="1">
        <f t="shared" si="16"/>
        <v>386</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386</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385</v>
      </c>
      <c r="F59" s="59">
        <f>IF(C59&lt;C$6,0,VLOOKUP(C59,index!$A:$M,6,0))</f>
        <v>230</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0"/>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1"/>
        <v/>
      </c>
      <c r="R59" s="196">
        <f t="shared" si="7"/>
        <v>230</v>
      </c>
      <c r="S59" s="1">
        <f t="shared" si="16"/>
        <v>385</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385</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384</v>
      </c>
      <c r="F60" s="59">
        <f>IF(C60&lt;C$6,0,VLOOKUP(C60,index!$A:$M,6,0))</f>
        <v>230</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0"/>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1"/>
        <v/>
      </c>
      <c r="R60" s="196">
        <f t="shared" si="7"/>
        <v>230</v>
      </c>
      <c r="S60" s="1">
        <f t="shared" si="16"/>
        <v>384</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384</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383</v>
      </c>
      <c r="F61" s="59">
        <f>IF(C61&lt;C$6,0,VLOOKUP(C61,index!$A:$M,6,0))</f>
        <v>230</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0"/>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1"/>
        <v/>
      </c>
      <c r="R61" s="196">
        <f t="shared" si="7"/>
        <v>230</v>
      </c>
      <c r="S61" s="1">
        <f t="shared" si="16"/>
        <v>383</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383</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382</v>
      </c>
      <c r="F62" s="59">
        <f>IF(C62&lt;C$6,0,VLOOKUP(C62,index!$A:$M,6,0))</f>
        <v>230</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0"/>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1"/>
        <v/>
      </c>
      <c r="R62" s="196">
        <f t="shared" si="7"/>
        <v>230</v>
      </c>
      <c r="S62" s="1">
        <f t="shared" si="16"/>
        <v>382</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382</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381</v>
      </c>
      <c r="F63" s="59">
        <f>IF(C63&lt;C$6,0,VLOOKUP(C63,index!$A:$M,6,0))</f>
        <v>230</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0"/>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1"/>
        <v/>
      </c>
      <c r="R63" s="196">
        <f t="shared" si="7"/>
        <v>230</v>
      </c>
      <c r="S63" s="1">
        <f t="shared" si="16"/>
        <v>381</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381</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380</v>
      </c>
      <c r="F64" s="59">
        <f>IF(C64&lt;C$6,0,VLOOKUP(C64,index!$A:$M,6,0))</f>
        <v>230</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0"/>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1"/>
        <v/>
      </c>
      <c r="R64" s="196">
        <f t="shared" si="7"/>
        <v>230</v>
      </c>
      <c r="S64" s="1">
        <f t="shared" si="16"/>
        <v>380</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380</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379</v>
      </c>
      <c r="F65" s="59">
        <f>IF(C65&lt;C$6,0,VLOOKUP(C65,index!$A:$M,6,0))</f>
        <v>230</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0"/>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1"/>
        <v/>
      </c>
      <c r="R65" s="196">
        <f t="shared" si="7"/>
        <v>230</v>
      </c>
      <c r="S65" s="1">
        <f t="shared" si="16"/>
        <v>379</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379</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378</v>
      </c>
      <c r="F66" s="59">
        <f>IF(C66&lt;C$6,0,VLOOKUP(C66,index!$A:$M,6,0))</f>
        <v>230</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0"/>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1"/>
        <v/>
      </c>
      <c r="R66" s="196">
        <f t="shared" si="7"/>
        <v>230</v>
      </c>
      <c r="S66" s="1">
        <f t="shared" si="16"/>
        <v>378</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378</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377</v>
      </c>
      <c r="F67" s="59">
        <f>IF(C67&lt;C$6,0,VLOOKUP(C67,index!$A:$M,6,0))</f>
        <v>230</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0"/>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1"/>
        <v/>
      </c>
      <c r="R67" s="196">
        <f t="shared" si="7"/>
        <v>230</v>
      </c>
      <c r="S67" s="1">
        <f t="shared" si="16"/>
        <v>377</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377</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376</v>
      </c>
      <c r="F68" s="59">
        <f>IF(C68&lt;C$6,0,VLOOKUP(C68,index!$A:$M,6,0))</f>
        <v>230</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0"/>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1"/>
        <v/>
      </c>
      <c r="R68" s="196">
        <f t="shared" si="7"/>
        <v>230</v>
      </c>
      <c r="S68" s="1">
        <f t="shared" si="16"/>
        <v>376</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376</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375</v>
      </c>
      <c r="F69" s="59">
        <f>IF(C69&lt;C$6,0,VLOOKUP(C69,index!$A:$M,6,0))</f>
        <v>230</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0"/>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1"/>
        <v/>
      </c>
      <c r="R69" s="196">
        <f t="shared" si="7"/>
        <v>230</v>
      </c>
      <c r="S69" s="1">
        <f t="shared" si="16"/>
        <v>375</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375</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374</v>
      </c>
      <c r="F70" s="59">
        <f>IF(C70&lt;C$6,0,VLOOKUP(C70,index!$A:$M,6,0))</f>
        <v>230</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0"/>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1"/>
        <v/>
      </c>
      <c r="R70" s="196">
        <f t="shared" si="7"/>
        <v>230</v>
      </c>
      <c r="S70" s="1">
        <f t="shared" si="16"/>
        <v>374</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374</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373</v>
      </c>
      <c r="F71" s="59">
        <f>IF(C71&lt;C$6,0,VLOOKUP(C71,index!$A:$M,6,0))</f>
        <v>229</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0"/>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1"/>
        <v/>
      </c>
      <c r="R71" s="196">
        <f t="shared" si="7"/>
        <v>229</v>
      </c>
      <c r="S71" s="1">
        <f t="shared" si="16"/>
        <v>373</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373</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372</v>
      </c>
      <c r="F72" s="59">
        <f>IF(C72&lt;C$6,0,VLOOKUP(C72,index!$A:$M,6,0))</f>
        <v>229</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ref="L72:L135" si="25">IF(U72=2,"Plus",IF(W72=2,"Basis",IF(X72=2,"Breedte"," ")))</f>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1"/>
        <v/>
      </c>
      <c r="R72" s="196">
        <f t="shared" si="7"/>
        <v>229</v>
      </c>
      <c r="S72" s="1">
        <f t="shared" si="16"/>
        <v>372</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372</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6">IF(I73="A",25,IF(I73="B",25,IF(I73="C",25,IF(I73="D",15,IF(I73="E",10,0)))))</f>
        <v>0</v>
      </c>
      <c r="B73" s="64">
        <f t="shared" ref="B73:B136" si="27">IF(G73="I",20,IF(G73="II",20,IF(G73="III",20,IF(G73="IV",20,IF(G73="V",20,0)))))</f>
        <v>0</v>
      </c>
      <c r="C73" s="57">
        <f t="shared" si="15"/>
        <v>371</v>
      </c>
      <c r="F73" s="59">
        <f>IF(C73&lt;C$6,0,VLOOKUP(C73,index!$A:$M,6,0))</f>
        <v>228</v>
      </c>
      <c r="G73" s="57" t="str">
        <f t="shared" ref="G73:G136" si="28">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29">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si="25"/>
        <v xml:space="preserve"> </v>
      </c>
      <c r="M73" s="58" t="str">
        <f>IF(U73=2,K73,IF(W73=2,K73-SUM(M$8:M72),IF(X73=2,K73-SUM(M$8:M72),IF(X72=2,1-SUM(M$8:M72)," "))))</f>
        <v xml:space="preserve"> </v>
      </c>
      <c r="N73" s="58" t="str">
        <f t="shared" ref="N73:N136" si="30">IF(OR(O73="Plus",O73="Basis",O73="Breedte"),K73," ")</f>
        <v xml:space="preserve"> </v>
      </c>
      <c r="P73" s="58" t="str">
        <f>IF(O73="Plus",$K73,IF(O73="Basis",$K73-SUM(P$8:P72),IF(O73="Breedte",$K73-SUM(P$8:P72),IF(O72="Breedte",1-SUM(P$8:P72)," "))))</f>
        <v xml:space="preserve"> </v>
      </c>
      <c r="Q73" s="56" t="str">
        <f t="shared" si="21"/>
        <v/>
      </c>
      <c r="R73" s="196">
        <f t="shared" ref="R73:R136" si="31">F73</f>
        <v>228</v>
      </c>
      <c r="S73" s="1">
        <f t="shared" si="16"/>
        <v>371</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371</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4">
        <f t="shared" si="26"/>
        <v>0</v>
      </c>
      <c r="B74" s="64">
        <f t="shared" si="27"/>
        <v>0</v>
      </c>
      <c r="C74" s="57">
        <f t="shared" ref="C74:C137" si="39">IF(C73-1&lt;C$6,C$6-1,C73-1)</f>
        <v>370</v>
      </c>
      <c r="F74" s="59">
        <f>IF(C74&lt;C$6,0,VLOOKUP(C74,index!$A:$M,6,0))</f>
        <v>228</v>
      </c>
      <c r="G74" s="57" t="str">
        <f t="shared" si="28"/>
        <v/>
      </c>
      <c r="H74" s="58" t="str">
        <f>IF(G74="I",$K74,IF(G74="II",$K74-SUM(H$8:H73),IF(G74="III",$K74-SUM(H$8:H73),IF(G74="IV",$K74-SUM(H$8:H73),IF(G74="V",1-SUM(H$8:H73)," ")))))</f>
        <v xml:space="preserve"> </v>
      </c>
      <c r="I74" s="66" t="str">
        <f t="shared" si="29"/>
        <v/>
      </c>
      <c r="J74" s="61" t="str">
        <f>IF(I74="A",$K74,IF(I74="B",$K74-SUM(J$8:J73),IF(I74="C",$K74-SUM(J$8:J73),IF(I74="D",$K74-SUM(J$8:J73),IF(I74="E",1-SUM(J$8:J73)," ")))))</f>
        <v xml:space="preserve"> </v>
      </c>
      <c r="K74" s="58">
        <f>IF(C$4=0,0,(SUM(D$8:D74)/C$4))</f>
        <v>0</v>
      </c>
      <c r="L74" s="62" t="str">
        <f t="shared" si="25"/>
        <v xml:space="preserve"> </v>
      </c>
      <c r="M74" s="58" t="str">
        <f>IF(U74=2,K74,IF(W74=2,K74-SUM(M$8:M73),IF(X74=2,K74-SUM(M$8:M73),IF(X73=2,1-SUM(M$8:M73)," "))))</f>
        <v xml:space="preserve"> </v>
      </c>
      <c r="N74" s="58" t="str">
        <f t="shared" si="30"/>
        <v xml:space="preserve"> </v>
      </c>
      <c r="P74" s="58" t="str">
        <f>IF(O74="Plus",$K74,IF(O74="Basis",$K74-SUM(P$8:P73),IF(O74="Breedte",$K74-SUM(P$8:P73),IF(O73="Breedte",1-SUM(P$8:P73)," "))))</f>
        <v xml:space="preserve"> </v>
      </c>
      <c r="Q74" s="56" t="str">
        <f t="shared" si="21"/>
        <v/>
      </c>
      <c r="R74" s="196">
        <f t="shared" si="31"/>
        <v>228</v>
      </c>
      <c r="S74" s="1">
        <f t="shared" ref="S74:S137" si="40">C74</f>
        <v>370</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370</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4">
        <f t="shared" si="26"/>
        <v>0</v>
      </c>
      <c r="B75" s="64">
        <f t="shared" si="27"/>
        <v>0</v>
      </c>
      <c r="C75" s="57">
        <f t="shared" si="39"/>
        <v>369</v>
      </c>
      <c r="F75" s="59">
        <f>IF(C75&lt;C$6,0,VLOOKUP(C75,index!$A:$M,6,0))</f>
        <v>228</v>
      </c>
      <c r="G75" s="57" t="str">
        <f t="shared" si="28"/>
        <v/>
      </c>
      <c r="H75" s="58" t="str">
        <f>IF(G75="I",$K75,IF(G75="II",$K75-SUM(H$8:H74),IF(G75="III",$K75-SUM(H$8:H74),IF(G75="IV",$K75-SUM(H$8:H74),IF(G75="V",1-SUM(H$8:H74)," ")))))</f>
        <v xml:space="preserve"> </v>
      </c>
      <c r="I75" s="66" t="str">
        <f t="shared" si="29"/>
        <v/>
      </c>
      <c r="J75" s="61" t="str">
        <f>IF(I75="A",$K75,IF(I75="B",$K75-SUM(J$8:J74),IF(I75="C",$K75-SUM(J$8:J74),IF(I75="D",$K75-SUM(J$8:J74),IF(I75="E",1-SUM(J$8:J74)," ")))))</f>
        <v xml:space="preserve"> </v>
      </c>
      <c r="K75" s="58">
        <f>IF(C$4=0,0,(SUM(D$8:D75)/C$4))</f>
        <v>0</v>
      </c>
      <c r="L75" s="62" t="str">
        <f t="shared" si="25"/>
        <v xml:space="preserve"> </v>
      </c>
      <c r="M75" s="58" t="str">
        <f>IF(U75=2,K75,IF(W75=2,K75-SUM(M$8:M74),IF(X75=2,K75-SUM(M$8:M74),IF(X74=2,1-SUM(M$8:M74)," "))))</f>
        <v xml:space="preserve"> </v>
      </c>
      <c r="N75" s="58" t="str">
        <f t="shared" si="30"/>
        <v xml:space="preserve"> </v>
      </c>
      <c r="P75" s="58" t="str">
        <f>IF(O75="Plus",$K75,IF(O75="Basis",$K75-SUM(P$8:P74),IF(O75="Breedte",$K75-SUM(P$8:P74),IF(O74="Breedte",1-SUM(P$8:P74)," "))))</f>
        <v xml:space="preserve"> </v>
      </c>
      <c r="Q75" s="56" t="str">
        <f t="shared" si="21"/>
        <v/>
      </c>
      <c r="R75" s="196">
        <f t="shared" si="31"/>
        <v>228</v>
      </c>
      <c r="S75" s="1">
        <f t="shared" si="40"/>
        <v>369</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369</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4">
        <f t="shared" si="26"/>
        <v>0</v>
      </c>
      <c r="B76" s="64">
        <f t="shared" si="27"/>
        <v>0</v>
      </c>
      <c r="C76" s="57">
        <f t="shared" si="39"/>
        <v>368</v>
      </c>
      <c r="F76" s="59">
        <f>IF(C76&lt;C$6,0,VLOOKUP(C76,index!$A:$M,6,0))</f>
        <v>227</v>
      </c>
      <c r="G76" s="57" t="str">
        <f t="shared" si="28"/>
        <v/>
      </c>
      <c r="H76" s="58" t="str">
        <f>IF(G76="I",$K76,IF(G76="II",$K76-SUM(H$8:H75),IF(G76="III",$K76-SUM(H$8:H75),IF(G76="IV",$K76-SUM(H$8:H75),IF(G76="V",1-SUM(H$8:H75)," ")))))</f>
        <v xml:space="preserve"> </v>
      </c>
      <c r="I76" s="66" t="str">
        <f t="shared" si="29"/>
        <v/>
      </c>
      <c r="J76" s="61" t="str">
        <f>IF(I76="A",$K76,IF(I76="B",$K76-SUM(J$8:J75),IF(I76="C",$K76-SUM(J$8:J75),IF(I76="D",$K76-SUM(J$8:J75),IF(I76="E",1-SUM(J$8:J75)," ")))))</f>
        <v xml:space="preserve"> </v>
      </c>
      <c r="K76" s="58">
        <f>IF(C$4=0,0,(SUM(D$8:D76)/C$4))</f>
        <v>0</v>
      </c>
      <c r="L76" s="62" t="str">
        <f t="shared" si="25"/>
        <v xml:space="preserve"> </v>
      </c>
      <c r="M76" s="58" t="str">
        <f>IF(U76=2,K76,IF(W76=2,K76-SUM(M$8:M75),IF(X76=2,K76-SUM(M$8:M75),IF(X75=2,1-SUM(M$8:M75)," "))))</f>
        <v xml:space="preserve"> </v>
      </c>
      <c r="N76" s="58" t="str">
        <f t="shared" si="30"/>
        <v xml:space="preserve"> </v>
      </c>
      <c r="P76" s="58" t="str">
        <f>IF(O76="Plus",$K76,IF(O76="Basis",$K76-SUM(P$8:P75),IF(O76="Breedte",$K76-SUM(P$8:P75),IF(O75="Breedte",1-SUM(P$8:P75)," "))))</f>
        <v xml:space="preserve"> </v>
      </c>
      <c r="Q76" s="56" t="str">
        <f t="shared" si="21"/>
        <v/>
      </c>
      <c r="R76" s="196">
        <f t="shared" si="31"/>
        <v>227</v>
      </c>
      <c r="S76" s="1">
        <f t="shared" si="40"/>
        <v>368</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368</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4">
        <f t="shared" si="26"/>
        <v>0</v>
      </c>
      <c r="B77" s="64">
        <f t="shared" si="27"/>
        <v>0</v>
      </c>
      <c r="C77" s="57">
        <f t="shared" si="39"/>
        <v>367</v>
      </c>
      <c r="F77" s="59">
        <f>IF(C77&lt;C$6,0,VLOOKUP(C77,index!$A:$M,6,0))</f>
        <v>227</v>
      </c>
      <c r="G77" s="57" t="str">
        <f t="shared" si="28"/>
        <v/>
      </c>
      <c r="H77" s="58" t="str">
        <f>IF(G77="I",$K77,IF(G77="II",$K77-SUM(H$8:H76),IF(G77="III",$K77-SUM(H$8:H76),IF(G77="IV",$K77-SUM(H$8:H76),IF(G77="V",1-SUM(H$8:H76)," ")))))</f>
        <v xml:space="preserve"> </v>
      </c>
      <c r="I77" s="66" t="str">
        <f t="shared" si="29"/>
        <v/>
      </c>
      <c r="J77" s="61" t="str">
        <f>IF(I77="A",$K77,IF(I77="B",$K77-SUM(J$8:J76),IF(I77="C",$K77-SUM(J$8:J76),IF(I77="D",$K77-SUM(J$8:J76),IF(I77="E",1-SUM(J$8:J76)," ")))))</f>
        <v xml:space="preserve"> </v>
      </c>
      <c r="K77" s="58">
        <f>IF(C$4=0,0,(SUM(D$8:D77)/C$4))</f>
        <v>0</v>
      </c>
      <c r="L77" s="62" t="str">
        <f t="shared" si="25"/>
        <v xml:space="preserve"> </v>
      </c>
      <c r="M77" s="58" t="str">
        <f>IF(U77=2,K77,IF(W77=2,K77-SUM(M$8:M76),IF(X77=2,K77-SUM(M$8:M76),IF(X76=2,1-SUM(M$8:M76)," "))))</f>
        <v xml:space="preserve"> </v>
      </c>
      <c r="N77" s="58" t="str">
        <f t="shared" si="30"/>
        <v xml:space="preserve"> </v>
      </c>
      <c r="P77" s="58" t="str">
        <f>IF(O77="Plus",$K77,IF(O77="Basis",$K77-SUM(P$8:P76),IF(O77="Breedte",$K77-SUM(P$8:P76),IF(O76="Breedte",1-SUM(P$8:P76)," "))))</f>
        <v xml:space="preserve"> </v>
      </c>
      <c r="Q77" s="56" t="str">
        <f t="shared" si="21"/>
        <v/>
      </c>
      <c r="R77" s="196">
        <f t="shared" si="31"/>
        <v>227</v>
      </c>
      <c r="S77" s="1">
        <f t="shared" si="40"/>
        <v>367</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367</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4">
        <f t="shared" si="26"/>
        <v>0</v>
      </c>
      <c r="B78" s="64">
        <f t="shared" si="27"/>
        <v>0</v>
      </c>
      <c r="C78" s="57">
        <f t="shared" si="39"/>
        <v>366</v>
      </c>
      <c r="F78" s="59">
        <f>IF(C78&lt;C$6,0,VLOOKUP(C78,index!$A:$M,6,0))</f>
        <v>227</v>
      </c>
      <c r="G78" s="57" t="str">
        <f t="shared" si="28"/>
        <v/>
      </c>
      <c r="H78" s="58" t="str">
        <f>IF(G78="I",$K78,IF(G78="II",$K78-SUM(H$8:H77),IF(G78="III",$K78-SUM(H$8:H77),IF(G78="IV",$K78-SUM(H$8:H77),IF(G78="V",1-SUM(H$8:H77)," ")))))</f>
        <v xml:space="preserve"> </v>
      </c>
      <c r="I78" s="66" t="str">
        <f t="shared" si="29"/>
        <v/>
      </c>
      <c r="J78" s="61" t="str">
        <f>IF(I78="A",$K78,IF(I78="B",$K78-SUM(J$8:J77),IF(I78="C",$K78-SUM(J$8:J77),IF(I78="D",$K78-SUM(J$8:J77),IF(I78="E",1-SUM(J$8:J77)," ")))))</f>
        <v xml:space="preserve"> </v>
      </c>
      <c r="K78" s="58">
        <f>IF(C$4=0,0,(SUM(D$8:D78)/C$4))</f>
        <v>0</v>
      </c>
      <c r="L78" s="62" t="str">
        <f t="shared" si="25"/>
        <v xml:space="preserve"> </v>
      </c>
      <c r="M78" s="58" t="str">
        <f>IF(U78=2,K78,IF(W78=2,K78-SUM(M$8:M77),IF(X78=2,K78-SUM(M$8:M77),IF(X77=2,1-SUM(M$8:M77)," "))))</f>
        <v xml:space="preserve"> </v>
      </c>
      <c r="N78" s="58" t="str">
        <f t="shared" si="30"/>
        <v xml:space="preserve"> </v>
      </c>
      <c r="P78" s="58" t="str">
        <f>IF(O78="Plus",$K78,IF(O78="Basis",$K78-SUM(P$8:P77),IF(O78="Breedte",$K78-SUM(P$8:P77),IF(O77="Breedte",1-SUM(P$8:P77)," "))))</f>
        <v xml:space="preserve"> </v>
      </c>
      <c r="Q78" s="56" t="str">
        <f t="shared" ref="Q78:Q141" si="45">IF(L77="plus",IF(E78=0,"",CONCATENATE(E78,",")),IF(L77="basis",IF(E78=0,"",CONCATENATE(E78,",")),CONCATENATE(Q77,IF(E78=0,"",CONCATENATE(E78,", ")))))</f>
        <v/>
      </c>
      <c r="R78" s="196">
        <f t="shared" si="31"/>
        <v>227</v>
      </c>
      <c r="S78" s="1">
        <f t="shared" si="40"/>
        <v>366</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366</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4">
        <f t="shared" si="26"/>
        <v>0</v>
      </c>
      <c r="B79" s="64">
        <f t="shared" si="27"/>
        <v>0</v>
      </c>
      <c r="C79" s="57">
        <f t="shared" si="39"/>
        <v>365</v>
      </c>
      <c r="F79" s="59">
        <f>IF(C79&lt;C$6,0,VLOOKUP(C79,index!$A:$M,6,0))</f>
        <v>226</v>
      </c>
      <c r="G79" s="57" t="str">
        <f t="shared" si="28"/>
        <v/>
      </c>
      <c r="H79" s="58" t="str">
        <f>IF(G79="I",$K79,IF(G79="II",$K79-SUM(H$8:H78),IF(G79="III",$K79-SUM(H$8:H78),IF(G79="IV",$K79-SUM(H$8:H78),IF(G79="V",1-SUM(H$8:H78)," ")))))</f>
        <v xml:space="preserve"> </v>
      </c>
      <c r="I79" s="66" t="str">
        <f t="shared" si="29"/>
        <v/>
      </c>
      <c r="J79" s="61" t="str">
        <f>IF(I79="A",$K79,IF(I79="B",$K79-SUM(J$8:J78),IF(I79="C",$K79-SUM(J$8:J78),IF(I79="D",$K79-SUM(J$8:J78),IF(I79="E",1-SUM(J$8:J78)," ")))))</f>
        <v xml:space="preserve"> </v>
      </c>
      <c r="K79" s="58">
        <f>IF(C$4=0,0,(SUM(D$8:D79)/C$4))</f>
        <v>0</v>
      </c>
      <c r="L79" s="62" t="str">
        <f t="shared" si="25"/>
        <v xml:space="preserve"> </v>
      </c>
      <c r="M79" s="58" t="str">
        <f>IF(U79=2,K79,IF(W79=2,K79-SUM(M$8:M78),IF(X79=2,K79-SUM(M$8:M78),IF(X78=2,1-SUM(M$8:M78)," "))))</f>
        <v xml:space="preserve"> </v>
      </c>
      <c r="N79" s="58" t="str">
        <f t="shared" si="30"/>
        <v xml:space="preserve"> </v>
      </c>
      <c r="P79" s="58" t="str">
        <f>IF(O79="Plus",$K79,IF(O79="Basis",$K79-SUM(P$8:P78),IF(O79="Breedte",$K79-SUM(P$8:P78),IF(O78="Breedte",1-SUM(P$8:P78)," "))))</f>
        <v xml:space="preserve"> </v>
      </c>
      <c r="Q79" s="56" t="str">
        <f t="shared" si="45"/>
        <v/>
      </c>
      <c r="R79" s="196">
        <f t="shared" si="31"/>
        <v>226</v>
      </c>
      <c r="S79" s="1">
        <f t="shared" si="40"/>
        <v>365</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365</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4">
        <f t="shared" si="26"/>
        <v>0</v>
      </c>
      <c r="B80" s="64">
        <f t="shared" si="27"/>
        <v>0</v>
      </c>
      <c r="C80" s="57">
        <f t="shared" si="39"/>
        <v>364</v>
      </c>
      <c r="F80" s="59">
        <f>IF(C80&lt;C$6,0,VLOOKUP(C80,index!$A:$M,6,0))</f>
        <v>226</v>
      </c>
      <c r="G80" s="57" t="str">
        <f t="shared" si="28"/>
        <v/>
      </c>
      <c r="H80" s="58" t="str">
        <f>IF(G80="I",$K80,IF(G80="II",$K80-SUM(H$8:H79),IF(G80="III",$K80-SUM(H$8:H79),IF(G80="IV",$K80-SUM(H$8:H79),IF(G80="V",1-SUM(H$8:H79)," ")))))</f>
        <v xml:space="preserve"> </v>
      </c>
      <c r="I80" s="66" t="str">
        <f t="shared" si="29"/>
        <v/>
      </c>
      <c r="J80" s="61" t="str">
        <f>IF(I80="A",$K80,IF(I80="B",$K80-SUM(J$8:J79),IF(I80="C",$K80-SUM(J$8:J79),IF(I80="D",$K80-SUM(J$8:J79),IF(I80="E",1-SUM(J$8:J79)," ")))))</f>
        <v xml:space="preserve"> </v>
      </c>
      <c r="K80" s="58">
        <f>IF(C$4=0,0,(SUM(D$8:D80)/C$4))</f>
        <v>0</v>
      </c>
      <c r="L80" s="62" t="str">
        <f t="shared" si="25"/>
        <v xml:space="preserve"> </v>
      </c>
      <c r="M80" s="58" t="str">
        <f>IF(U80=2,K80,IF(W80=2,K80-SUM(M$8:M79),IF(X80=2,K80-SUM(M$8:M79),IF(X79=2,1-SUM(M$8:M79)," "))))</f>
        <v xml:space="preserve"> </v>
      </c>
      <c r="N80" s="58" t="str">
        <f t="shared" si="30"/>
        <v xml:space="preserve"> </v>
      </c>
      <c r="P80" s="58" t="str">
        <f>IF(O80="Plus",$K80,IF(O80="Basis",$K80-SUM(P$8:P79),IF(O80="Breedte",$K80-SUM(P$8:P79),IF(O79="Breedte",1-SUM(P$8:P79)," "))))</f>
        <v xml:space="preserve"> </v>
      </c>
      <c r="Q80" s="56" t="str">
        <f t="shared" si="45"/>
        <v/>
      </c>
      <c r="R80" s="196">
        <f t="shared" si="31"/>
        <v>226</v>
      </c>
      <c r="S80" s="1">
        <f t="shared" si="40"/>
        <v>364</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364</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4">
        <f t="shared" si="26"/>
        <v>0</v>
      </c>
      <c r="B81" s="64">
        <f t="shared" si="27"/>
        <v>0</v>
      </c>
      <c r="C81" s="57">
        <f t="shared" si="39"/>
        <v>363</v>
      </c>
      <c r="F81" s="59">
        <f>IF(C81&lt;C$6,0,VLOOKUP(C81,index!$A:$M,6,0))</f>
        <v>225</v>
      </c>
      <c r="G81" s="57" t="str">
        <f t="shared" si="28"/>
        <v/>
      </c>
      <c r="H81" s="58" t="str">
        <f>IF(G81="I",$K81,IF(G81="II",$K81-SUM(H$8:H80),IF(G81="III",$K81-SUM(H$8:H80),IF(G81="IV",$K81-SUM(H$8:H80),IF(G81="V",1-SUM(H$8:H80)," ")))))</f>
        <v xml:space="preserve"> </v>
      </c>
      <c r="I81" s="66" t="str">
        <f t="shared" si="29"/>
        <v/>
      </c>
      <c r="J81" s="61" t="str">
        <f>IF(I81="A",$K81,IF(I81="B",$K81-SUM(J$8:J80),IF(I81="C",$K81-SUM(J$8:J80),IF(I81="D",$K81-SUM(J$8:J80),IF(I81="E",1-SUM(J$8:J80)," ")))))</f>
        <v xml:space="preserve"> </v>
      </c>
      <c r="K81" s="58">
        <f>IF(C$4=0,0,(SUM(D$8:D81)/C$4))</f>
        <v>0</v>
      </c>
      <c r="L81" s="62" t="str">
        <f t="shared" si="25"/>
        <v xml:space="preserve"> </v>
      </c>
      <c r="M81" s="58" t="str">
        <f>IF(U81=2,K81,IF(W81=2,K81-SUM(M$8:M80),IF(X81=2,K81-SUM(M$8:M80),IF(X80=2,1-SUM(M$8:M80)," "))))</f>
        <v xml:space="preserve"> </v>
      </c>
      <c r="N81" s="58" t="str">
        <f t="shared" si="30"/>
        <v xml:space="preserve"> </v>
      </c>
      <c r="P81" s="58" t="str">
        <f>IF(O81="Plus",$K81,IF(O81="Basis",$K81-SUM(P$8:P80),IF(O81="Breedte",$K81-SUM(P$8:P80),IF(O80="Breedte",1-SUM(P$8:P80)," "))))</f>
        <v xml:space="preserve"> </v>
      </c>
      <c r="Q81" s="56" t="str">
        <f t="shared" si="45"/>
        <v/>
      </c>
      <c r="R81" s="196">
        <f t="shared" si="31"/>
        <v>225</v>
      </c>
      <c r="S81" s="1">
        <f t="shared" si="40"/>
        <v>363</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363</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4">
        <f t="shared" si="26"/>
        <v>0</v>
      </c>
      <c r="B82" s="64">
        <f t="shared" si="27"/>
        <v>0</v>
      </c>
      <c r="C82" s="57">
        <f t="shared" si="39"/>
        <v>362</v>
      </c>
      <c r="F82" s="59">
        <f>IF(C82&lt;C$6,0,VLOOKUP(C82,index!$A:$M,6,0))</f>
        <v>225</v>
      </c>
      <c r="G82" s="57" t="str">
        <f t="shared" si="28"/>
        <v/>
      </c>
      <c r="H82" s="58" t="str">
        <f>IF(G82="I",$K82,IF(G82="II",$K82-SUM(H$8:H81),IF(G82="III",$K82-SUM(H$8:H81),IF(G82="IV",$K82-SUM(H$8:H81),IF(G82="V",1-SUM(H$8:H81)," ")))))</f>
        <v xml:space="preserve"> </v>
      </c>
      <c r="I82" s="66" t="str">
        <f t="shared" si="29"/>
        <v/>
      </c>
      <c r="J82" s="61" t="str">
        <f>IF(I82="A",$K82,IF(I82="B",$K82-SUM(J$8:J81),IF(I82="C",$K82-SUM(J$8:J81),IF(I82="D",$K82-SUM(J$8:J81),IF(I82="E",1-SUM(J$8:J81)," ")))))</f>
        <v xml:space="preserve"> </v>
      </c>
      <c r="K82" s="58">
        <f>IF(C$4=0,0,(SUM(D$8:D82)/C$4))</f>
        <v>0</v>
      </c>
      <c r="L82" s="62" t="str">
        <f t="shared" si="25"/>
        <v xml:space="preserve"> </v>
      </c>
      <c r="M82" s="58" t="str">
        <f>IF(U82=2,K82,IF(W82=2,K82-SUM(M$8:M81),IF(X82=2,K82-SUM(M$8:M81),IF(X81=2,1-SUM(M$8:M81)," "))))</f>
        <v xml:space="preserve"> </v>
      </c>
      <c r="N82" s="58" t="str">
        <f t="shared" si="30"/>
        <v xml:space="preserve"> </v>
      </c>
      <c r="P82" s="58" t="str">
        <f>IF(O82="Plus",$K82,IF(O82="Basis",$K82-SUM(P$8:P81),IF(O82="Breedte",$K82-SUM(P$8:P81),IF(O81="Breedte",1-SUM(P$8:P81)," "))))</f>
        <v xml:space="preserve"> </v>
      </c>
      <c r="Q82" s="56" t="str">
        <f t="shared" si="45"/>
        <v/>
      </c>
      <c r="R82" s="196">
        <f t="shared" si="31"/>
        <v>225</v>
      </c>
      <c r="S82" s="1">
        <f t="shared" si="40"/>
        <v>362</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362</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4">
        <f t="shared" si="26"/>
        <v>0</v>
      </c>
      <c r="B83" s="64">
        <f t="shared" si="27"/>
        <v>0</v>
      </c>
      <c r="C83" s="57">
        <f t="shared" si="39"/>
        <v>361</v>
      </c>
      <c r="F83" s="59">
        <f>IF(C83&lt;C$6,0,VLOOKUP(C83,index!$A:$M,6,0))</f>
        <v>225</v>
      </c>
      <c r="G83" s="57" t="str">
        <f t="shared" si="28"/>
        <v/>
      </c>
      <c r="H83" s="58" t="str">
        <f>IF(G83="I",$K83,IF(G83="II",$K83-SUM(H$8:H82),IF(G83="III",$K83-SUM(H$8:H82),IF(G83="IV",$K83-SUM(H$8:H82),IF(G83="V",1-SUM(H$8:H82)," ")))))</f>
        <v xml:space="preserve"> </v>
      </c>
      <c r="I83" s="66" t="str">
        <f t="shared" si="29"/>
        <v/>
      </c>
      <c r="J83" s="61" t="str">
        <f>IF(I83="A",$K83,IF(I83="B",$K83-SUM(J$8:J82),IF(I83="C",$K83-SUM(J$8:J82),IF(I83="D",$K83-SUM(J$8:J82),IF(I83="E",1-SUM(J$8:J82)," ")))))</f>
        <v xml:space="preserve"> </v>
      </c>
      <c r="K83" s="58">
        <f>IF(C$4=0,0,(SUM(D$8:D83)/C$4))</f>
        <v>0</v>
      </c>
      <c r="L83" s="62" t="str">
        <f t="shared" si="25"/>
        <v xml:space="preserve"> </v>
      </c>
      <c r="M83" s="58" t="str">
        <f>IF(U83=2,K83,IF(W83=2,K83-SUM(M$8:M82),IF(X83=2,K83-SUM(M$8:M82),IF(X82=2,1-SUM(M$8:M82)," "))))</f>
        <v xml:space="preserve"> </v>
      </c>
      <c r="N83" s="58" t="str">
        <f t="shared" si="30"/>
        <v xml:space="preserve"> </v>
      </c>
      <c r="P83" s="58" t="str">
        <f>IF(O83="Plus",$K83,IF(O83="Basis",$K83-SUM(P$8:P82),IF(O83="Breedte",$K83-SUM(P$8:P82),IF(O82="Breedte",1-SUM(P$8:P82)," "))))</f>
        <v xml:space="preserve"> </v>
      </c>
      <c r="Q83" s="56" t="str">
        <f t="shared" si="45"/>
        <v/>
      </c>
      <c r="R83" s="196">
        <f t="shared" si="31"/>
        <v>225</v>
      </c>
      <c r="S83" s="1">
        <f t="shared" si="40"/>
        <v>361</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361</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4">
        <f t="shared" si="26"/>
        <v>0</v>
      </c>
      <c r="B84" s="64">
        <f t="shared" si="27"/>
        <v>0</v>
      </c>
      <c r="C84" s="57">
        <f t="shared" si="39"/>
        <v>360</v>
      </c>
      <c r="F84" s="59">
        <f>IF(C84&lt;C$6,0,VLOOKUP(C84,index!$A:$M,6,0))</f>
        <v>224</v>
      </c>
      <c r="G84" s="57" t="str">
        <f t="shared" si="28"/>
        <v/>
      </c>
      <c r="H84" s="58" t="str">
        <f>IF(G84="I",$K84,IF(G84="II",$K84-SUM(H$8:H83),IF(G84="III",$K84-SUM(H$8:H83),IF(G84="IV",$K84-SUM(H$8:H83),IF(G84="V",1-SUM(H$8:H83)," ")))))</f>
        <v xml:space="preserve"> </v>
      </c>
      <c r="I84" s="66" t="str">
        <f t="shared" si="29"/>
        <v/>
      </c>
      <c r="J84" s="61" t="str">
        <f>IF(I84="A",$K84,IF(I84="B",$K84-SUM(J$8:J83),IF(I84="C",$K84-SUM(J$8:J83),IF(I84="D",$K84-SUM(J$8:J83),IF(I84="E",1-SUM(J$8:J83)," ")))))</f>
        <v xml:space="preserve"> </v>
      </c>
      <c r="K84" s="58">
        <f>IF(C$4=0,0,(SUM(D$8:D84)/C$4))</f>
        <v>0</v>
      </c>
      <c r="L84" s="62" t="str">
        <f t="shared" si="25"/>
        <v xml:space="preserve"> </v>
      </c>
      <c r="M84" s="58" t="str">
        <f>IF(U84=2,K84,IF(W84=2,K84-SUM(M$8:M83),IF(X84=2,K84-SUM(M$8:M83),IF(X83=2,1-SUM(M$8:M83)," "))))</f>
        <v xml:space="preserve"> </v>
      </c>
      <c r="N84" s="58" t="str">
        <f t="shared" si="30"/>
        <v xml:space="preserve"> </v>
      </c>
      <c r="P84" s="58" t="str">
        <f>IF(O84="Plus",$K84,IF(O84="Basis",$K84-SUM(P$8:P83),IF(O84="Breedte",$K84-SUM(P$8:P83),IF(O83="Breedte",1-SUM(P$8:P83)," "))))</f>
        <v xml:space="preserve"> </v>
      </c>
      <c r="Q84" s="56" t="str">
        <f t="shared" si="45"/>
        <v/>
      </c>
      <c r="R84" s="196">
        <f t="shared" si="31"/>
        <v>224</v>
      </c>
      <c r="S84" s="1">
        <f t="shared" si="40"/>
        <v>360</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360</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4">
        <f t="shared" si="26"/>
        <v>0</v>
      </c>
      <c r="B85" s="64">
        <f t="shared" si="27"/>
        <v>0</v>
      </c>
      <c r="C85" s="57">
        <f t="shared" si="39"/>
        <v>359</v>
      </c>
      <c r="F85" s="59">
        <f>IF(C85&lt;C$6,0,VLOOKUP(C85,index!$A:$M,6,0))</f>
        <v>224</v>
      </c>
      <c r="G85" s="57" t="str">
        <f t="shared" si="28"/>
        <v/>
      </c>
      <c r="H85" s="58" t="str">
        <f>IF(G85="I",$K85,IF(G85="II",$K85-SUM(H$8:H84),IF(G85="III",$K85-SUM(H$8:H84),IF(G85="IV",$K85-SUM(H$8:H84),IF(G85="V",1-SUM(H$8:H84)," ")))))</f>
        <v xml:space="preserve"> </v>
      </c>
      <c r="I85" s="66" t="str">
        <f t="shared" si="29"/>
        <v/>
      </c>
      <c r="J85" s="61" t="str">
        <f>IF(I85="A",$K85,IF(I85="B",$K85-SUM(J$8:J84),IF(I85="C",$K85-SUM(J$8:J84),IF(I85="D",$K85-SUM(J$8:J84),IF(I85="E",1-SUM(J$8:J84)," ")))))</f>
        <v xml:space="preserve"> </v>
      </c>
      <c r="K85" s="58">
        <f>IF(C$4=0,0,(SUM(D$8:D85)/C$4))</f>
        <v>0</v>
      </c>
      <c r="L85" s="62" t="str">
        <f t="shared" si="25"/>
        <v xml:space="preserve"> </v>
      </c>
      <c r="M85" s="58" t="str">
        <f>IF(U85=2,K85,IF(W85=2,K85-SUM(M$8:M84),IF(X85=2,K85-SUM(M$8:M84),IF(X84=2,1-SUM(M$8:M84)," "))))</f>
        <v xml:space="preserve"> </v>
      </c>
      <c r="N85" s="58" t="str">
        <f t="shared" si="30"/>
        <v xml:space="preserve"> </v>
      </c>
      <c r="P85" s="58" t="str">
        <f>IF(O85="Plus",$K85,IF(O85="Basis",$K85-SUM(P$8:P84),IF(O85="Breedte",$K85-SUM(P$8:P84),IF(O84="Breedte",1-SUM(P$8:P84)," "))))</f>
        <v xml:space="preserve"> </v>
      </c>
      <c r="Q85" s="56" t="str">
        <f t="shared" si="45"/>
        <v/>
      </c>
      <c r="R85" s="196">
        <f t="shared" si="31"/>
        <v>224</v>
      </c>
      <c r="S85" s="1">
        <f t="shared" si="40"/>
        <v>359</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359</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4">
        <f t="shared" si="26"/>
        <v>0</v>
      </c>
      <c r="B86" s="64">
        <f t="shared" si="27"/>
        <v>0</v>
      </c>
      <c r="C86" s="57">
        <f t="shared" si="39"/>
        <v>358</v>
      </c>
      <c r="F86" s="59">
        <f>IF(C86&lt;C$6,0,VLOOKUP(C86,index!$A:$M,6,0))</f>
        <v>224</v>
      </c>
      <c r="G86" s="57" t="str">
        <f t="shared" si="28"/>
        <v/>
      </c>
      <c r="H86" s="58" t="str">
        <f>IF(G86="I",$K86,IF(G86="II",$K86-SUM(H$8:H85),IF(G86="III",$K86-SUM(H$8:H85),IF(G86="IV",$K86-SUM(H$8:H85),IF(G86="V",1-SUM(H$8:H85)," ")))))</f>
        <v xml:space="preserve"> </v>
      </c>
      <c r="I86" s="66" t="str">
        <f t="shared" si="29"/>
        <v/>
      </c>
      <c r="J86" s="61" t="str">
        <f>IF(I86="A",$K86,IF(I86="B",$K86-SUM(J$8:J85),IF(I86="C",$K86-SUM(J$8:J85),IF(I86="D",$K86-SUM(J$8:J85),IF(I86="E",1-SUM(J$8:J85)," ")))))</f>
        <v xml:space="preserve"> </v>
      </c>
      <c r="K86" s="58">
        <f>IF(C$4=0,0,(SUM(D$8:D86)/C$4))</f>
        <v>0</v>
      </c>
      <c r="L86" s="62" t="str">
        <f t="shared" si="25"/>
        <v xml:space="preserve"> </v>
      </c>
      <c r="M86" s="58" t="str">
        <f>IF(U86=2,K86,IF(W86=2,K86-SUM(M$8:M85),IF(X86=2,K86-SUM(M$8:M85),IF(X85=2,1-SUM(M$8:M85)," "))))</f>
        <v xml:space="preserve"> </v>
      </c>
      <c r="N86" s="58" t="str">
        <f t="shared" si="30"/>
        <v xml:space="preserve"> </v>
      </c>
      <c r="P86" s="58" t="str">
        <f>IF(O86="Plus",$K86,IF(O86="Basis",$K86-SUM(P$8:P85),IF(O86="Breedte",$K86-SUM(P$8:P85),IF(O85="Breedte",1-SUM(P$8:P85)," "))))</f>
        <v xml:space="preserve"> </v>
      </c>
      <c r="Q86" s="56" t="str">
        <f t="shared" si="45"/>
        <v/>
      </c>
      <c r="R86" s="196">
        <f t="shared" si="31"/>
        <v>224</v>
      </c>
      <c r="S86" s="1">
        <f t="shared" si="40"/>
        <v>358</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358</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4">
        <f t="shared" si="26"/>
        <v>0</v>
      </c>
      <c r="B87" s="64">
        <f t="shared" si="27"/>
        <v>0</v>
      </c>
      <c r="C87" s="57">
        <f t="shared" si="39"/>
        <v>357</v>
      </c>
      <c r="F87" s="59">
        <f>IF(C87&lt;C$6,0,VLOOKUP(C87,index!$A:$M,6,0))</f>
        <v>223</v>
      </c>
      <c r="G87" s="57" t="str">
        <f t="shared" si="28"/>
        <v/>
      </c>
      <c r="H87" s="58" t="str">
        <f>IF(G87="I",$K87,IF(G87="II",$K87-SUM(H$8:H86),IF(G87="III",$K87-SUM(H$8:H86),IF(G87="IV",$K87-SUM(H$8:H86),IF(G87="V",1-SUM(H$8:H86)," ")))))</f>
        <v xml:space="preserve"> </v>
      </c>
      <c r="I87" s="66" t="str">
        <f t="shared" si="29"/>
        <v/>
      </c>
      <c r="J87" s="61" t="str">
        <f>IF(I87="A",$K87,IF(I87="B",$K87-SUM(J$8:J86),IF(I87="C",$K87-SUM(J$8:J86),IF(I87="D",$K87-SUM(J$8:J86),IF(I87="E",1-SUM(J$8:J86)," ")))))</f>
        <v xml:space="preserve"> </v>
      </c>
      <c r="K87" s="58">
        <f>IF(C$4=0,0,(SUM(D$8:D87)/C$4))</f>
        <v>0</v>
      </c>
      <c r="L87" s="62" t="str">
        <f t="shared" si="25"/>
        <v xml:space="preserve"> </v>
      </c>
      <c r="M87" s="58" t="str">
        <f>IF(U87=2,K87,IF(W87=2,K87-SUM(M$8:M86),IF(X87=2,K87-SUM(M$8:M86),IF(X86=2,1-SUM(M$8:M86)," "))))</f>
        <v xml:space="preserve"> </v>
      </c>
      <c r="N87" s="58" t="str">
        <f t="shared" si="30"/>
        <v xml:space="preserve"> </v>
      </c>
      <c r="P87" s="58" t="str">
        <f>IF(O87="Plus",$K87,IF(O87="Basis",$K87-SUM(P$8:P86),IF(O87="Breedte",$K87-SUM(P$8:P86),IF(O86="Breedte",1-SUM(P$8:P86)," "))))</f>
        <v xml:space="preserve"> </v>
      </c>
      <c r="Q87" s="56" t="str">
        <f t="shared" si="45"/>
        <v/>
      </c>
      <c r="R87" s="196">
        <f t="shared" si="31"/>
        <v>223</v>
      </c>
      <c r="S87" s="1">
        <f t="shared" si="40"/>
        <v>357</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357</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4">
        <f t="shared" si="26"/>
        <v>0</v>
      </c>
      <c r="B88" s="64">
        <f t="shared" si="27"/>
        <v>0</v>
      </c>
      <c r="C88" s="57">
        <f t="shared" si="39"/>
        <v>356</v>
      </c>
      <c r="F88" s="59">
        <f>IF(C88&lt;C$6,0,VLOOKUP(C88,index!$A:$M,6,0))</f>
        <v>223</v>
      </c>
      <c r="G88" s="57" t="str">
        <f t="shared" si="28"/>
        <v/>
      </c>
      <c r="H88" s="58" t="str">
        <f>IF(G88="I",$K88,IF(G88="II",$K88-SUM(H$8:H87),IF(G88="III",$K88-SUM(H$8:H87),IF(G88="IV",$K88-SUM(H$8:H87),IF(G88="V",1-SUM(H$8:H87)," ")))))</f>
        <v xml:space="preserve"> </v>
      </c>
      <c r="I88" s="66" t="str">
        <f t="shared" si="29"/>
        <v/>
      </c>
      <c r="J88" s="61" t="str">
        <f>IF(I88="A",$K88,IF(I88="B",$K88-SUM(J$8:J87),IF(I88="C",$K88-SUM(J$8:J87),IF(I88="D",$K88-SUM(J$8:J87),IF(I88="E",1-SUM(J$8:J87)," ")))))</f>
        <v xml:space="preserve"> </v>
      </c>
      <c r="K88" s="58">
        <f>IF(C$4=0,0,(SUM(D$8:D88)/C$4))</f>
        <v>0</v>
      </c>
      <c r="L88" s="62" t="str">
        <f t="shared" si="25"/>
        <v xml:space="preserve"> </v>
      </c>
      <c r="M88" s="58" t="str">
        <f>IF(U88=2,K88,IF(W88=2,K88-SUM(M$8:M87),IF(X88=2,K88-SUM(M$8:M87),IF(X87=2,1-SUM(M$8:M87)," "))))</f>
        <v xml:space="preserve"> </v>
      </c>
      <c r="N88" s="58" t="str">
        <f t="shared" si="30"/>
        <v xml:space="preserve"> </v>
      </c>
      <c r="P88" s="58" t="str">
        <f>IF(O88="Plus",$K88,IF(O88="Basis",$K88-SUM(P$8:P87),IF(O88="Breedte",$K88-SUM(P$8:P87),IF(O87="Breedte",1-SUM(P$8:P87)," "))))</f>
        <v xml:space="preserve"> </v>
      </c>
      <c r="Q88" s="56" t="str">
        <f t="shared" si="45"/>
        <v/>
      </c>
      <c r="R88" s="196">
        <f t="shared" si="31"/>
        <v>223</v>
      </c>
      <c r="S88" s="1">
        <f t="shared" si="40"/>
        <v>356</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356</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4">
        <f t="shared" si="26"/>
        <v>0</v>
      </c>
      <c r="B89" s="64">
        <f t="shared" si="27"/>
        <v>0</v>
      </c>
      <c r="C89" s="57">
        <f t="shared" si="39"/>
        <v>355</v>
      </c>
      <c r="F89" s="59">
        <f>IF(C89&lt;C$6,0,VLOOKUP(C89,index!$A:$M,6,0))</f>
        <v>223</v>
      </c>
      <c r="G89" s="57" t="str">
        <f t="shared" si="28"/>
        <v/>
      </c>
      <c r="H89" s="58" t="str">
        <f>IF(G89="I",$K89,IF(G89="II",$K89-SUM(H$8:H88),IF(G89="III",$K89-SUM(H$8:H88),IF(G89="IV",$K89-SUM(H$8:H88),IF(G89="V",1-SUM(H$8:H88)," ")))))</f>
        <v xml:space="preserve"> </v>
      </c>
      <c r="I89" s="66" t="str">
        <f t="shared" si="29"/>
        <v/>
      </c>
      <c r="J89" s="61" t="str">
        <f>IF(I89="A",$K89,IF(I89="B",$K89-SUM(J$8:J88),IF(I89="C",$K89-SUM(J$8:J88),IF(I89="D",$K89-SUM(J$8:J88),IF(I89="E",1-SUM(J$8:J88)," ")))))</f>
        <v xml:space="preserve"> </v>
      </c>
      <c r="K89" s="58">
        <f>IF(C$4=0,0,(SUM(D$8:D89)/C$4))</f>
        <v>0</v>
      </c>
      <c r="L89" s="62" t="str">
        <f t="shared" si="25"/>
        <v xml:space="preserve"> </v>
      </c>
      <c r="M89" s="58" t="str">
        <f>IF(U89=2,K89,IF(W89=2,K89-SUM(M$8:M88),IF(X89=2,K89-SUM(M$8:M88),IF(X88=2,1-SUM(M$8:M88)," "))))</f>
        <v xml:space="preserve"> </v>
      </c>
      <c r="N89" s="58" t="str">
        <f t="shared" si="30"/>
        <v xml:space="preserve"> </v>
      </c>
      <c r="P89" s="58" t="str">
        <f>IF(O89="Plus",$K89,IF(O89="Basis",$K89-SUM(P$8:P88),IF(O89="Breedte",$K89-SUM(P$8:P88),IF(O88="Breedte",1-SUM(P$8:P88)," "))))</f>
        <v xml:space="preserve"> </v>
      </c>
      <c r="Q89" s="56" t="str">
        <f t="shared" si="45"/>
        <v/>
      </c>
      <c r="R89" s="196">
        <f t="shared" si="31"/>
        <v>223</v>
      </c>
      <c r="S89" s="1">
        <f t="shared" si="40"/>
        <v>355</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355</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4">
        <f t="shared" si="26"/>
        <v>0</v>
      </c>
      <c r="B90" s="64">
        <f t="shared" si="27"/>
        <v>0</v>
      </c>
      <c r="C90" s="57">
        <f t="shared" si="39"/>
        <v>354</v>
      </c>
      <c r="F90" s="59">
        <f>IF(C90&lt;C$6,0,VLOOKUP(C90,index!$A:$M,6,0))</f>
        <v>222</v>
      </c>
      <c r="G90" s="57" t="str">
        <f t="shared" si="28"/>
        <v/>
      </c>
      <c r="H90" s="58" t="str">
        <f>IF(G90="I",$K90,IF(G90="II",$K90-SUM(H$8:H89),IF(G90="III",$K90-SUM(H$8:H89),IF(G90="IV",$K90-SUM(H$8:H89),IF(G90="V",1-SUM(H$8:H89)," ")))))</f>
        <v xml:space="preserve"> </v>
      </c>
      <c r="I90" s="66" t="str">
        <f t="shared" si="29"/>
        <v/>
      </c>
      <c r="J90" s="61" t="str">
        <f>IF(I90="A",$K90,IF(I90="B",$K90-SUM(J$8:J89),IF(I90="C",$K90-SUM(J$8:J89),IF(I90="D",$K90-SUM(J$8:J89),IF(I90="E",1-SUM(J$8:J89)," ")))))</f>
        <v xml:space="preserve"> </v>
      </c>
      <c r="K90" s="58">
        <f>IF(C$4=0,0,(SUM(D$8:D90)/C$4))</f>
        <v>0</v>
      </c>
      <c r="L90" s="62" t="str">
        <f t="shared" si="25"/>
        <v xml:space="preserve"> </v>
      </c>
      <c r="M90" s="58" t="str">
        <f>IF(U90=2,K90,IF(W90=2,K90-SUM(M$8:M89),IF(X90=2,K90-SUM(M$8:M89),IF(X89=2,1-SUM(M$8:M89)," "))))</f>
        <v xml:space="preserve"> </v>
      </c>
      <c r="N90" s="58" t="str">
        <f t="shared" si="30"/>
        <v xml:space="preserve"> </v>
      </c>
      <c r="P90" s="58" t="str">
        <f>IF(O90="Plus",$K90,IF(O90="Basis",$K90-SUM(P$8:P89),IF(O90="Breedte",$K90-SUM(P$8:P89),IF(O89="Breedte",1-SUM(P$8:P89)," "))))</f>
        <v xml:space="preserve"> </v>
      </c>
      <c r="Q90" s="56" t="str">
        <f t="shared" si="45"/>
        <v/>
      </c>
      <c r="R90" s="196">
        <f t="shared" si="31"/>
        <v>222</v>
      </c>
      <c r="S90" s="1">
        <f t="shared" si="40"/>
        <v>354</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354</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4">
        <f t="shared" si="26"/>
        <v>0</v>
      </c>
      <c r="B91" s="64">
        <f t="shared" si="27"/>
        <v>0</v>
      </c>
      <c r="C91" s="57">
        <f t="shared" si="39"/>
        <v>353</v>
      </c>
      <c r="F91" s="59">
        <f>IF(C91&lt;C$6,0,VLOOKUP(C91,index!$A:$M,6,0))</f>
        <v>222</v>
      </c>
      <c r="G91" s="57" t="str">
        <f t="shared" si="28"/>
        <v/>
      </c>
      <c r="H91" s="58" t="str">
        <f>IF(G91="I",$K91,IF(G91="II",$K91-SUM(H$8:H90),IF(G91="III",$K91-SUM(H$8:H90),IF(G91="IV",$K91-SUM(H$8:H90),IF(G91="V",1-SUM(H$8:H90)," ")))))</f>
        <v xml:space="preserve"> </v>
      </c>
      <c r="I91" s="66" t="str">
        <f t="shared" si="29"/>
        <v/>
      </c>
      <c r="J91" s="61" t="str">
        <f>IF(I91="A",$K91,IF(I91="B",$K91-SUM(J$8:J90),IF(I91="C",$K91-SUM(J$8:J90),IF(I91="D",$K91-SUM(J$8:J90),IF(I91="E",1-SUM(J$8:J90)," ")))))</f>
        <v xml:space="preserve"> </v>
      </c>
      <c r="K91" s="58">
        <f>IF(C$4=0,0,(SUM(D$8:D91)/C$4))</f>
        <v>0</v>
      </c>
      <c r="L91" s="62" t="str">
        <f t="shared" si="25"/>
        <v xml:space="preserve"> </v>
      </c>
      <c r="M91" s="58" t="str">
        <f>IF(U91=2,K91,IF(W91=2,K91-SUM(M$8:M90),IF(X91=2,K91-SUM(M$8:M90),IF(X90=2,1-SUM(M$8:M90)," "))))</f>
        <v xml:space="preserve"> </v>
      </c>
      <c r="N91" s="58" t="str">
        <f t="shared" si="30"/>
        <v xml:space="preserve"> </v>
      </c>
      <c r="P91" s="58" t="str">
        <f>IF(O91="Plus",$K91,IF(O91="Basis",$K91-SUM(P$8:P90),IF(O91="Breedte",$K91-SUM(P$8:P90),IF(O90="Breedte",1-SUM(P$8:P90)," "))))</f>
        <v xml:space="preserve"> </v>
      </c>
      <c r="Q91" s="56" t="str">
        <f t="shared" si="45"/>
        <v/>
      </c>
      <c r="R91" s="196">
        <f t="shared" si="31"/>
        <v>222</v>
      </c>
      <c r="S91" s="1">
        <f t="shared" si="40"/>
        <v>353</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353</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4">
        <f t="shared" si="26"/>
        <v>0</v>
      </c>
      <c r="B92" s="64">
        <f t="shared" si="27"/>
        <v>0</v>
      </c>
      <c r="C92" s="57">
        <f t="shared" si="39"/>
        <v>352</v>
      </c>
      <c r="F92" s="59">
        <f>IF(C92&lt;C$6,0,VLOOKUP(C92,index!$A:$M,6,0))</f>
        <v>221</v>
      </c>
      <c r="G92" s="57" t="str">
        <f t="shared" si="28"/>
        <v/>
      </c>
      <c r="H92" s="58" t="str">
        <f>IF(G92="I",$K92,IF(G92="II",$K92-SUM(H$8:H91),IF(G92="III",$K92-SUM(H$8:H91),IF(G92="IV",$K92-SUM(H$8:H91),IF(G92="V",1-SUM(H$8:H91)," ")))))</f>
        <v xml:space="preserve"> </v>
      </c>
      <c r="I92" s="66" t="str">
        <f t="shared" si="29"/>
        <v/>
      </c>
      <c r="J92" s="61" t="str">
        <f>IF(I92="A",$K92,IF(I92="B",$K92-SUM(J$8:J91),IF(I92="C",$K92-SUM(J$8:J91),IF(I92="D",$K92-SUM(J$8:J91),IF(I92="E",1-SUM(J$8:J91)," ")))))</f>
        <v xml:space="preserve"> </v>
      </c>
      <c r="K92" s="58">
        <f>IF(C$4=0,0,(SUM(D$8:D92)/C$4))</f>
        <v>0</v>
      </c>
      <c r="L92" s="62" t="str">
        <f t="shared" si="25"/>
        <v xml:space="preserve"> </v>
      </c>
      <c r="M92" s="58" t="str">
        <f>IF(U92=2,K92,IF(W92=2,K92-SUM(M$8:M91),IF(X92=2,K92-SUM(M$8:M91),IF(X91=2,1-SUM(M$8:M91)," "))))</f>
        <v xml:space="preserve"> </v>
      </c>
      <c r="N92" s="58" t="str">
        <f t="shared" si="30"/>
        <v xml:space="preserve"> </v>
      </c>
      <c r="P92" s="58" t="str">
        <f>IF(O92="Plus",$K92,IF(O92="Basis",$K92-SUM(P$8:P91),IF(O92="Breedte",$K92-SUM(P$8:P91),IF(O91="Breedte",1-SUM(P$8:P91)," "))))</f>
        <v xml:space="preserve"> </v>
      </c>
      <c r="Q92" s="56" t="str">
        <f t="shared" si="45"/>
        <v/>
      </c>
      <c r="R92" s="196">
        <f t="shared" si="31"/>
        <v>221</v>
      </c>
      <c r="S92" s="1">
        <f t="shared" si="40"/>
        <v>352</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352</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4">
        <f t="shared" si="26"/>
        <v>0</v>
      </c>
      <c r="B93" s="64">
        <f t="shared" si="27"/>
        <v>0</v>
      </c>
      <c r="C93" s="57">
        <f t="shared" si="39"/>
        <v>351</v>
      </c>
      <c r="F93" s="59">
        <f>IF(C93&lt;C$6,0,VLOOKUP(C93,index!$A:$M,6,0))</f>
        <v>221</v>
      </c>
      <c r="G93" s="57" t="str">
        <f t="shared" si="28"/>
        <v/>
      </c>
      <c r="H93" s="58" t="str">
        <f>IF(G93="I",$K93,IF(G93="II",$K93-SUM(H$8:H92),IF(G93="III",$K93-SUM(H$8:H92),IF(G93="IV",$K93-SUM(H$8:H92),IF(G93="V",1-SUM(H$8:H92)," ")))))</f>
        <v xml:space="preserve"> </v>
      </c>
      <c r="I93" s="66" t="str">
        <f t="shared" si="29"/>
        <v/>
      </c>
      <c r="J93" s="61" t="str">
        <f>IF(I93="A",$K93,IF(I93="B",$K93-SUM(J$8:J92),IF(I93="C",$K93-SUM(J$8:J92),IF(I93="D",$K93-SUM(J$8:J92),IF(I93="E",1-SUM(J$8:J92)," ")))))</f>
        <v xml:space="preserve"> </v>
      </c>
      <c r="K93" s="58">
        <f>IF(C$4=0,0,(SUM(D$8:D93)/C$4))</f>
        <v>0</v>
      </c>
      <c r="L93" s="62" t="str">
        <f t="shared" si="25"/>
        <v xml:space="preserve"> </v>
      </c>
      <c r="M93" s="58" t="str">
        <f>IF(U93=2,K93,IF(W93=2,K93-SUM(M$8:M92),IF(X93=2,K93-SUM(M$8:M92),IF(X92=2,1-SUM(M$8:M92)," "))))</f>
        <v xml:space="preserve"> </v>
      </c>
      <c r="N93" s="58" t="str">
        <f t="shared" si="30"/>
        <v xml:space="preserve"> </v>
      </c>
      <c r="P93" s="58" t="str">
        <f>IF(O93="Plus",$K93,IF(O93="Basis",$K93-SUM(P$8:P92),IF(O93="Breedte",$K93-SUM(P$8:P92),IF(O92="Breedte",1-SUM(P$8:P92)," "))))</f>
        <v xml:space="preserve"> </v>
      </c>
      <c r="Q93" s="56" t="str">
        <f t="shared" si="45"/>
        <v/>
      </c>
      <c r="R93" s="196">
        <f t="shared" si="31"/>
        <v>221</v>
      </c>
      <c r="S93" s="1">
        <f t="shared" si="40"/>
        <v>351</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351</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4">
        <f t="shared" si="26"/>
        <v>0</v>
      </c>
      <c r="B94" s="64">
        <f t="shared" si="27"/>
        <v>0</v>
      </c>
      <c r="C94" s="57">
        <f t="shared" si="39"/>
        <v>350</v>
      </c>
      <c r="F94" s="59">
        <f>IF(C94&lt;C$6,0,VLOOKUP(C94,index!$A:$M,6,0))</f>
        <v>221</v>
      </c>
      <c r="G94" s="57" t="str">
        <f t="shared" si="28"/>
        <v/>
      </c>
      <c r="H94" s="58" t="str">
        <f>IF(G94="I",$K94,IF(G94="II",$K94-SUM(H$8:H93),IF(G94="III",$K94-SUM(H$8:H93),IF(G94="IV",$K94-SUM(H$8:H93),IF(G94="V",1-SUM(H$8:H93)," ")))))</f>
        <v xml:space="preserve"> </v>
      </c>
      <c r="I94" s="66" t="str">
        <f t="shared" si="29"/>
        <v/>
      </c>
      <c r="J94" s="61" t="str">
        <f>IF(I94="A",$K94,IF(I94="B",$K94-SUM(J$8:J93),IF(I94="C",$K94-SUM(J$8:J93),IF(I94="D",$K94-SUM(J$8:J93),IF(I94="E",1-SUM(J$8:J93)," ")))))</f>
        <v xml:space="preserve"> </v>
      </c>
      <c r="K94" s="58">
        <f>IF(C$4=0,0,(SUM(D$8:D94)/C$4))</f>
        <v>0</v>
      </c>
      <c r="L94" s="62" t="str">
        <f t="shared" si="25"/>
        <v xml:space="preserve"> </v>
      </c>
      <c r="M94" s="58" t="str">
        <f>IF(U94=2,K94,IF(W94=2,K94-SUM(M$8:M93),IF(X94=2,K94-SUM(M$8:M93),IF(X93=2,1-SUM(M$8:M93)," "))))</f>
        <v xml:space="preserve"> </v>
      </c>
      <c r="N94" s="58" t="str">
        <f t="shared" si="30"/>
        <v xml:space="preserve"> </v>
      </c>
      <c r="P94" s="58" t="str">
        <f>IF(O94="Plus",$K94,IF(O94="Basis",$K94-SUM(P$8:P93),IF(O94="Breedte",$K94-SUM(P$8:P93),IF(O93="Breedte",1-SUM(P$8:P93)," "))))</f>
        <v xml:space="preserve"> </v>
      </c>
      <c r="Q94" s="56" t="str">
        <f t="shared" si="45"/>
        <v/>
      </c>
      <c r="R94" s="196">
        <f t="shared" si="31"/>
        <v>221</v>
      </c>
      <c r="S94" s="1">
        <f t="shared" si="40"/>
        <v>350</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350</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4">
        <f t="shared" si="26"/>
        <v>0</v>
      </c>
      <c r="B95" s="64">
        <f t="shared" si="27"/>
        <v>0</v>
      </c>
      <c r="C95" s="57">
        <f t="shared" si="39"/>
        <v>349</v>
      </c>
      <c r="F95" s="59">
        <f>IF(C95&lt;C$6,0,VLOOKUP(C95,index!$A:$M,6,0))</f>
        <v>220</v>
      </c>
      <c r="G95" s="57" t="str">
        <f t="shared" si="28"/>
        <v/>
      </c>
      <c r="H95" s="58" t="str">
        <f>IF(G95="I",$K95,IF(G95="II",$K95-SUM(H$8:H94),IF(G95="III",$K95-SUM(H$8:H94),IF(G95="IV",$K95-SUM(H$8:H94),IF(G95="V",1-SUM(H$8:H94)," ")))))</f>
        <v xml:space="preserve"> </v>
      </c>
      <c r="I95" s="66" t="str">
        <f t="shared" si="29"/>
        <v/>
      </c>
      <c r="J95" s="61" t="str">
        <f>IF(I95="A",$K95,IF(I95="B",$K95-SUM(J$8:J94),IF(I95="C",$K95-SUM(J$8:J94),IF(I95="D",$K95-SUM(J$8:J94),IF(I95="E",1-SUM(J$8:J94)," ")))))</f>
        <v xml:space="preserve"> </v>
      </c>
      <c r="K95" s="58">
        <f>IF(C$4=0,0,(SUM(D$8:D95)/C$4))</f>
        <v>0</v>
      </c>
      <c r="L95" s="62" t="str">
        <f t="shared" si="25"/>
        <v xml:space="preserve"> </v>
      </c>
      <c r="M95" s="58" t="str">
        <f>IF(U95=2,K95,IF(W95=2,K95-SUM(M$8:M94),IF(X95=2,K95-SUM(M$8:M94),IF(X94=2,1-SUM(M$8:M94)," "))))</f>
        <v xml:space="preserve"> </v>
      </c>
      <c r="N95" s="58" t="str">
        <f t="shared" si="30"/>
        <v xml:space="preserve"> </v>
      </c>
      <c r="P95" s="58" t="str">
        <f>IF(O95="Plus",$K95,IF(O95="Basis",$K95-SUM(P$8:P94),IF(O95="Breedte",$K95-SUM(P$8:P94),IF(O94="Breedte",1-SUM(P$8:P94)," "))))</f>
        <v xml:space="preserve"> </v>
      </c>
      <c r="Q95" s="56" t="str">
        <f t="shared" si="45"/>
        <v/>
      </c>
      <c r="R95" s="196">
        <f t="shared" si="31"/>
        <v>220</v>
      </c>
      <c r="S95" s="1">
        <f t="shared" si="40"/>
        <v>349</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349</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4">
        <f t="shared" si="26"/>
        <v>0</v>
      </c>
      <c r="B96" s="64">
        <f t="shared" si="27"/>
        <v>0</v>
      </c>
      <c r="C96" s="57">
        <f t="shared" si="39"/>
        <v>348</v>
      </c>
      <c r="F96" s="59">
        <f>IF(C96&lt;C$6,0,VLOOKUP(C96,index!$A:$M,6,0))</f>
        <v>220</v>
      </c>
      <c r="G96" s="57" t="str">
        <f t="shared" si="28"/>
        <v/>
      </c>
      <c r="H96" s="58" t="str">
        <f>IF(G96="I",$K96,IF(G96="II",$K96-SUM(H$8:H95),IF(G96="III",$K96-SUM(H$8:H95),IF(G96="IV",$K96-SUM(H$8:H95),IF(G96="V",1-SUM(H$8:H95)," ")))))</f>
        <v xml:space="preserve"> </v>
      </c>
      <c r="I96" s="66" t="str">
        <f t="shared" si="29"/>
        <v/>
      </c>
      <c r="J96" s="61" t="str">
        <f>IF(I96="A",$K96,IF(I96="B",$K96-SUM(J$8:J95),IF(I96="C",$K96-SUM(J$8:J95),IF(I96="D",$K96-SUM(J$8:J95),IF(I96="E",1-SUM(J$8:J95)," ")))))</f>
        <v xml:space="preserve"> </v>
      </c>
      <c r="K96" s="58">
        <f>IF(C$4=0,0,(SUM(D$8:D96)/C$4))</f>
        <v>0</v>
      </c>
      <c r="L96" s="62" t="str">
        <f t="shared" si="25"/>
        <v xml:space="preserve"> </v>
      </c>
      <c r="M96" s="58" t="str">
        <f>IF(U96=2,K96,IF(W96=2,K96-SUM(M$8:M95),IF(X96=2,K96-SUM(M$8:M95),IF(X95=2,1-SUM(M$8:M95)," "))))</f>
        <v xml:space="preserve"> </v>
      </c>
      <c r="N96" s="58" t="str">
        <f t="shared" si="30"/>
        <v xml:space="preserve"> </v>
      </c>
      <c r="P96" s="58" t="str">
        <f>IF(O96="Plus",$K96,IF(O96="Basis",$K96-SUM(P$8:P95),IF(O96="Breedte",$K96-SUM(P$8:P95),IF(O95="Breedte",1-SUM(P$8:P95)," "))))</f>
        <v xml:space="preserve"> </v>
      </c>
      <c r="Q96" s="56" t="str">
        <f t="shared" si="45"/>
        <v/>
      </c>
      <c r="R96" s="196">
        <f t="shared" si="31"/>
        <v>220</v>
      </c>
      <c r="S96" s="1">
        <f t="shared" si="40"/>
        <v>348</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348</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4">
        <f t="shared" si="26"/>
        <v>0</v>
      </c>
      <c r="B97" s="64">
        <f t="shared" si="27"/>
        <v>0</v>
      </c>
      <c r="C97" s="57">
        <f t="shared" si="39"/>
        <v>347</v>
      </c>
      <c r="F97" s="59">
        <f>IF(C97&lt;C$6,0,VLOOKUP(C97,index!$A:$M,6,0))</f>
        <v>220</v>
      </c>
      <c r="G97" s="57" t="str">
        <f t="shared" si="28"/>
        <v/>
      </c>
      <c r="H97" s="58" t="str">
        <f>IF(G97="I",$K97,IF(G97="II",$K97-SUM(H$8:H96),IF(G97="III",$K97-SUM(H$8:H96),IF(G97="IV",$K97-SUM(H$8:H96),IF(G97="V",1-SUM(H$8:H96)," ")))))</f>
        <v xml:space="preserve"> </v>
      </c>
      <c r="I97" s="66" t="str">
        <f t="shared" si="29"/>
        <v/>
      </c>
      <c r="J97" s="61" t="str">
        <f>IF(I97="A",$K97,IF(I97="B",$K97-SUM(J$8:J96),IF(I97="C",$K97-SUM(J$8:J96),IF(I97="D",$K97-SUM(J$8:J96),IF(I97="E",1-SUM(J$8:J96)," ")))))</f>
        <v xml:space="preserve"> </v>
      </c>
      <c r="K97" s="58">
        <f>IF(C$4=0,0,(SUM(D$8:D97)/C$4))</f>
        <v>0</v>
      </c>
      <c r="L97" s="62" t="str">
        <f t="shared" si="25"/>
        <v xml:space="preserve"> </v>
      </c>
      <c r="M97" s="58" t="str">
        <f>IF(U97=2,K97,IF(W97=2,K97-SUM(M$8:M96),IF(X97=2,K97-SUM(M$8:M96),IF(X96=2,1-SUM(M$8:M96)," "))))</f>
        <v xml:space="preserve"> </v>
      </c>
      <c r="N97" s="58" t="str">
        <f t="shared" si="30"/>
        <v xml:space="preserve"> </v>
      </c>
      <c r="P97" s="58" t="str">
        <f>IF(O97="Plus",$K97,IF(O97="Basis",$K97-SUM(P$8:P96),IF(O97="Breedte",$K97-SUM(P$8:P96),IF(O96="Breedte",1-SUM(P$8:P96)," "))))</f>
        <v xml:space="preserve"> </v>
      </c>
      <c r="Q97" s="56" t="str">
        <f t="shared" si="45"/>
        <v/>
      </c>
      <c r="R97" s="196">
        <f t="shared" si="31"/>
        <v>220</v>
      </c>
      <c r="S97" s="1">
        <f t="shared" si="40"/>
        <v>347</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347</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4">
        <f t="shared" si="26"/>
        <v>0</v>
      </c>
      <c r="B98" s="64">
        <f t="shared" si="27"/>
        <v>0</v>
      </c>
      <c r="C98" s="57">
        <f t="shared" si="39"/>
        <v>346</v>
      </c>
      <c r="F98" s="59">
        <f>IF(C98&lt;C$6,0,VLOOKUP(C98,index!$A:$M,6,0))</f>
        <v>219</v>
      </c>
      <c r="G98" s="57" t="str">
        <f t="shared" si="28"/>
        <v/>
      </c>
      <c r="H98" s="58" t="str">
        <f>IF(G98="I",$K98,IF(G98="II",$K98-SUM(H$8:H97),IF(G98="III",$K98-SUM(H$8:H97),IF(G98="IV",$K98-SUM(H$8:H97),IF(G98="V",1-SUM(H$8:H97)," ")))))</f>
        <v xml:space="preserve"> </v>
      </c>
      <c r="I98" s="66" t="str">
        <f t="shared" si="29"/>
        <v/>
      </c>
      <c r="J98" s="61" t="str">
        <f>IF(I98="A",$K98,IF(I98="B",$K98-SUM(J$8:J97),IF(I98="C",$K98-SUM(J$8:J97),IF(I98="D",$K98-SUM(J$8:J97),IF(I98="E",1-SUM(J$8:J97)," ")))))</f>
        <v xml:space="preserve"> </v>
      </c>
      <c r="K98" s="58">
        <f>IF(C$4=0,0,(SUM(D$8:D98)/C$4))</f>
        <v>0</v>
      </c>
      <c r="L98" s="62" t="str">
        <f t="shared" si="25"/>
        <v xml:space="preserve"> </v>
      </c>
      <c r="M98" s="58" t="str">
        <f>IF(U98=2,K98,IF(W98=2,K98-SUM(M$8:M97),IF(X98=2,K98-SUM(M$8:M97),IF(X97=2,1-SUM(M$8:M97)," "))))</f>
        <v xml:space="preserve"> </v>
      </c>
      <c r="N98" s="58" t="str">
        <f t="shared" si="30"/>
        <v xml:space="preserve"> </v>
      </c>
      <c r="P98" s="58" t="str">
        <f>IF(O98="Plus",$K98,IF(O98="Basis",$K98-SUM(P$8:P97),IF(O98="Breedte",$K98-SUM(P$8:P97),IF(O97="Breedte",1-SUM(P$8:P97)," "))))</f>
        <v xml:space="preserve"> </v>
      </c>
      <c r="Q98" s="56" t="str">
        <f t="shared" si="45"/>
        <v/>
      </c>
      <c r="R98" s="196">
        <f t="shared" si="31"/>
        <v>219</v>
      </c>
      <c r="S98" s="1">
        <f t="shared" si="40"/>
        <v>346</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346</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4">
        <f t="shared" si="26"/>
        <v>0</v>
      </c>
      <c r="B99" s="64">
        <f t="shared" si="27"/>
        <v>0</v>
      </c>
      <c r="C99" s="57">
        <f t="shared" si="39"/>
        <v>345</v>
      </c>
      <c r="F99" s="59">
        <f>IF(C99&lt;C$6,0,VLOOKUP(C99,index!$A:$M,6,0))</f>
        <v>219</v>
      </c>
      <c r="G99" s="57" t="str">
        <f t="shared" si="28"/>
        <v/>
      </c>
      <c r="H99" s="58" t="str">
        <f>IF(G99="I",$K99,IF(G99="II",$K99-SUM(H$8:H98),IF(G99="III",$K99-SUM(H$8:H98),IF(G99="IV",$K99-SUM(H$8:H98),IF(G99="V",1-SUM(H$8:H98)," ")))))</f>
        <v xml:space="preserve"> </v>
      </c>
      <c r="I99" s="66" t="str">
        <f t="shared" si="29"/>
        <v/>
      </c>
      <c r="J99" s="61" t="str">
        <f>IF(I99="A",$K99,IF(I99="B",$K99-SUM(J$8:J98),IF(I99="C",$K99-SUM(J$8:J98),IF(I99="D",$K99-SUM(J$8:J98),IF(I99="E",1-SUM(J$8:J98)," ")))))</f>
        <v xml:space="preserve"> </v>
      </c>
      <c r="K99" s="58">
        <f>IF(C$4=0,0,(SUM(D$8:D99)/C$4))</f>
        <v>0</v>
      </c>
      <c r="L99" s="62" t="str">
        <f t="shared" si="25"/>
        <v xml:space="preserve"> </v>
      </c>
      <c r="M99" s="58" t="str">
        <f>IF(U99=2,K99,IF(W99=2,K99-SUM(M$8:M98),IF(X99=2,K99-SUM(M$8:M98),IF(X98=2,1-SUM(M$8:M98)," "))))</f>
        <v xml:space="preserve"> </v>
      </c>
      <c r="N99" s="58" t="str">
        <f t="shared" si="30"/>
        <v xml:space="preserve"> </v>
      </c>
      <c r="P99" s="58" t="str">
        <f>IF(O99="Plus",$K99,IF(O99="Basis",$K99-SUM(P$8:P98),IF(O99="Breedte",$K99-SUM(P$8:P98),IF(O98="Breedte",1-SUM(P$8:P98)," "))))</f>
        <v xml:space="preserve"> </v>
      </c>
      <c r="Q99" s="56" t="str">
        <f t="shared" si="45"/>
        <v/>
      </c>
      <c r="R99" s="196">
        <f t="shared" si="31"/>
        <v>219</v>
      </c>
      <c r="S99" s="1">
        <f t="shared" si="40"/>
        <v>345</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345</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4">
        <f t="shared" si="26"/>
        <v>0</v>
      </c>
      <c r="B100" s="64">
        <f t="shared" si="27"/>
        <v>0</v>
      </c>
      <c r="C100" s="57">
        <f t="shared" si="39"/>
        <v>344</v>
      </c>
      <c r="F100" s="59">
        <f>IF(C100&lt;C$6,0,VLOOKUP(C100,index!$A:$M,6,0))</f>
        <v>218</v>
      </c>
      <c r="G100" s="57" t="str">
        <f t="shared" si="28"/>
        <v/>
      </c>
      <c r="H100" s="58" t="str">
        <f>IF(G100="I",$K100,IF(G100="II",$K100-SUM(H$8:H99),IF(G100="III",$K100-SUM(H$8:H99),IF(G100="IV",$K100-SUM(H$8:H99),IF(G100="V",1-SUM(H$8:H99)," ")))))</f>
        <v xml:space="preserve"> </v>
      </c>
      <c r="I100" s="66" t="str">
        <f t="shared" si="29"/>
        <v/>
      </c>
      <c r="J100" s="61" t="str">
        <f>IF(I100="A",$K100,IF(I100="B",$K100-SUM(J$8:J99),IF(I100="C",$K100-SUM(J$8:J99),IF(I100="D",$K100-SUM(J$8:J99),IF(I100="E",1-SUM(J$8:J99)," ")))))</f>
        <v xml:space="preserve"> </v>
      </c>
      <c r="K100" s="58">
        <f>IF(C$4=0,0,(SUM(D$8:D100)/C$4))</f>
        <v>0</v>
      </c>
      <c r="L100" s="62" t="str">
        <f t="shared" si="25"/>
        <v xml:space="preserve"> </v>
      </c>
      <c r="M100" s="58" t="str">
        <f>IF(U100=2,K100,IF(W100=2,K100-SUM(M$8:M99),IF(X100=2,K100-SUM(M$8:M99),IF(X99=2,1-SUM(M$8:M99)," "))))</f>
        <v xml:space="preserve"> </v>
      </c>
      <c r="N100" s="58" t="str">
        <f t="shared" si="30"/>
        <v xml:space="preserve"> </v>
      </c>
      <c r="P100" s="58" t="str">
        <f>IF(O100="Plus",$K100,IF(O100="Basis",$K100-SUM(P$8:P99),IF(O100="Breedte",$K100-SUM(P$8:P99),IF(O99="Breedte",1-SUM(P$8:P99)," "))))</f>
        <v xml:space="preserve"> </v>
      </c>
      <c r="Q100" s="56" t="str">
        <f t="shared" si="45"/>
        <v/>
      </c>
      <c r="R100" s="196">
        <f t="shared" si="31"/>
        <v>218</v>
      </c>
      <c r="S100" s="1">
        <f t="shared" si="40"/>
        <v>344</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344</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4">
        <f t="shared" si="26"/>
        <v>0</v>
      </c>
      <c r="B101" s="64">
        <f t="shared" si="27"/>
        <v>0</v>
      </c>
      <c r="C101" s="57">
        <f t="shared" si="39"/>
        <v>343</v>
      </c>
      <c r="F101" s="59">
        <f>IF(C101&lt;C$6,0,VLOOKUP(C101,index!$A:$M,6,0))</f>
        <v>218</v>
      </c>
      <c r="G101" s="57" t="str">
        <f t="shared" si="28"/>
        <v/>
      </c>
      <c r="H101" s="58" t="str">
        <f>IF(G101="I",$K101,IF(G101="II",$K101-SUM(H$8:H100),IF(G101="III",$K101-SUM(H$8:H100),IF(G101="IV",$K101-SUM(H$8:H100),IF(G101="V",1-SUM(H$8:H100)," ")))))</f>
        <v xml:space="preserve"> </v>
      </c>
      <c r="I101" s="66" t="str">
        <f t="shared" si="29"/>
        <v/>
      </c>
      <c r="J101" s="61" t="str">
        <f>IF(I101="A",$K101,IF(I101="B",$K101-SUM(J$8:J100),IF(I101="C",$K101-SUM(J$8:J100),IF(I101="D",$K101-SUM(J$8:J100),IF(I101="E",1-SUM(J$8:J100)," ")))))</f>
        <v xml:space="preserve"> </v>
      </c>
      <c r="K101" s="58">
        <f>IF(C$4=0,0,(SUM(D$8:D101)/C$4))</f>
        <v>0</v>
      </c>
      <c r="L101" s="62" t="str">
        <f t="shared" si="25"/>
        <v xml:space="preserve"> </v>
      </c>
      <c r="M101" s="58" t="str">
        <f>IF(U101=2,K101,IF(W101=2,K101-SUM(M$8:M100),IF(X101=2,K101-SUM(M$8:M100),IF(X100=2,1-SUM(M$8:M100)," "))))</f>
        <v xml:space="preserve"> </v>
      </c>
      <c r="N101" s="58" t="str">
        <f t="shared" si="30"/>
        <v xml:space="preserve"> </v>
      </c>
      <c r="P101" s="58" t="str">
        <f>IF(O101="Plus",$K101,IF(O101="Basis",$K101-SUM(P$8:P100),IF(O101="Breedte",$K101-SUM(P$8:P100),IF(O100="Breedte",1-SUM(P$8:P100)," "))))</f>
        <v xml:space="preserve"> </v>
      </c>
      <c r="Q101" s="56" t="str">
        <f t="shared" si="45"/>
        <v/>
      </c>
      <c r="R101" s="196">
        <f t="shared" si="31"/>
        <v>218</v>
      </c>
      <c r="S101" s="1">
        <f t="shared" si="40"/>
        <v>343</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343</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4">
        <f t="shared" si="26"/>
        <v>0</v>
      </c>
      <c r="B102" s="64">
        <f t="shared" si="27"/>
        <v>0</v>
      </c>
      <c r="C102" s="57">
        <f t="shared" si="39"/>
        <v>342</v>
      </c>
      <c r="F102" s="59">
        <f>IF(C102&lt;C$6,0,VLOOKUP(C102,index!$A:$M,6,0))</f>
        <v>218</v>
      </c>
      <c r="G102" s="57" t="str">
        <f t="shared" si="28"/>
        <v/>
      </c>
      <c r="H102" s="58" t="str">
        <f>IF(G102="I",$K102,IF(G102="II",$K102-SUM(H$8:H101),IF(G102="III",$K102-SUM(H$8:H101),IF(G102="IV",$K102-SUM(H$8:H101),IF(G102="V",1-SUM(H$8:H101)," ")))))</f>
        <v xml:space="preserve"> </v>
      </c>
      <c r="I102" s="66" t="str">
        <f t="shared" si="29"/>
        <v/>
      </c>
      <c r="J102" s="61" t="str">
        <f>IF(I102="A",$K102,IF(I102="B",$K102-SUM(J$8:J101),IF(I102="C",$K102-SUM(J$8:J101),IF(I102="D",$K102-SUM(J$8:J101),IF(I102="E",1-SUM(J$8:J101)," ")))))</f>
        <v xml:space="preserve"> </v>
      </c>
      <c r="K102" s="58">
        <f>IF(C$4=0,0,(SUM(D$8:D102)/C$4))</f>
        <v>0</v>
      </c>
      <c r="L102" s="62" t="str">
        <f t="shared" si="25"/>
        <v xml:space="preserve"> </v>
      </c>
      <c r="M102" s="58" t="str">
        <f>IF(U102=2,K102,IF(W102=2,K102-SUM(M$8:M101),IF(X102=2,K102-SUM(M$8:M101),IF(X101=2,1-SUM(M$8:M101)," "))))</f>
        <v xml:space="preserve"> </v>
      </c>
      <c r="N102" s="58" t="str">
        <f t="shared" si="30"/>
        <v xml:space="preserve"> </v>
      </c>
      <c r="P102" s="58" t="str">
        <f>IF(O102="Plus",$K102,IF(O102="Basis",$K102-SUM(P$8:P101),IF(O102="Breedte",$K102-SUM(P$8:P101),IF(O101="Breedte",1-SUM(P$8:P101)," "))))</f>
        <v xml:space="preserve"> </v>
      </c>
      <c r="Q102" s="56" t="str">
        <f t="shared" si="45"/>
        <v/>
      </c>
      <c r="R102" s="196">
        <f t="shared" si="31"/>
        <v>218</v>
      </c>
      <c r="S102" s="1">
        <f t="shared" si="40"/>
        <v>342</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342</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4">
        <f t="shared" si="26"/>
        <v>0</v>
      </c>
      <c r="B103" s="64">
        <f t="shared" si="27"/>
        <v>0</v>
      </c>
      <c r="C103" s="57">
        <f t="shared" si="39"/>
        <v>341</v>
      </c>
      <c r="F103" s="59">
        <f>IF(C103&lt;C$6,0,VLOOKUP(C103,index!$A:$M,6,0))</f>
        <v>217</v>
      </c>
      <c r="G103" s="57" t="str">
        <f t="shared" si="28"/>
        <v/>
      </c>
      <c r="H103" s="58" t="str">
        <f>IF(G103="I",$K103,IF(G103="II",$K103-SUM(H$8:H102),IF(G103="III",$K103-SUM(H$8:H102),IF(G103="IV",$K103-SUM(H$8:H102),IF(G103="V",1-SUM(H$8:H102)," ")))))</f>
        <v xml:space="preserve"> </v>
      </c>
      <c r="I103" s="66" t="str">
        <f t="shared" si="29"/>
        <v/>
      </c>
      <c r="J103" s="61" t="str">
        <f>IF(I103="A",$K103,IF(I103="B",$K103-SUM(J$8:J102),IF(I103="C",$K103-SUM(J$8:J102),IF(I103="D",$K103-SUM(J$8:J102),IF(I103="E",1-SUM(J$8:J102)," ")))))</f>
        <v xml:space="preserve"> </v>
      </c>
      <c r="K103" s="58">
        <f>IF(C$4=0,0,(SUM(D$8:D103)/C$4))</f>
        <v>0</v>
      </c>
      <c r="L103" s="62" t="str">
        <f t="shared" si="25"/>
        <v xml:space="preserve"> </v>
      </c>
      <c r="M103" s="58" t="str">
        <f>IF(U103=2,K103,IF(W103=2,K103-SUM(M$8:M102),IF(X103=2,K103-SUM(M$8:M102),IF(X102=2,1-SUM(M$8:M102)," "))))</f>
        <v xml:space="preserve"> </v>
      </c>
      <c r="N103" s="58" t="str">
        <f t="shared" si="30"/>
        <v xml:space="preserve"> </v>
      </c>
      <c r="P103" s="58" t="str">
        <f>IF(O103="Plus",$K103,IF(O103="Basis",$K103-SUM(P$8:P102),IF(O103="Breedte",$K103-SUM(P$8:P102),IF(O102="Breedte",1-SUM(P$8:P102)," "))))</f>
        <v xml:space="preserve"> </v>
      </c>
      <c r="Q103" s="56" t="str">
        <f t="shared" si="45"/>
        <v/>
      </c>
      <c r="R103" s="196">
        <f t="shared" si="31"/>
        <v>217</v>
      </c>
      <c r="S103" s="1">
        <f t="shared" si="40"/>
        <v>341</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341</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4">
        <f t="shared" si="26"/>
        <v>0</v>
      </c>
      <c r="B104" s="64">
        <f t="shared" si="27"/>
        <v>0</v>
      </c>
      <c r="C104" s="57">
        <f t="shared" si="39"/>
        <v>340</v>
      </c>
      <c r="F104" s="59">
        <f>IF(C104&lt;C$6,0,VLOOKUP(C104,index!$A:$M,6,0))</f>
        <v>217</v>
      </c>
      <c r="G104" s="57" t="str">
        <f t="shared" si="28"/>
        <v/>
      </c>
      <c r="H104" s="58" t="str">
        <f>IF(G104="I",$K104,IF(G104="II",$K104-SUM(H$8:H103),IF(G104="III",$K104-SUM(H$8:H103),IF(G104="IV",$K104-SUM(H$8:H103),IF(G104="V",1-SUM(H$8:H103)," ")))))</f>
        <v xml:space="preserve"> </v>
      </c>
      <c r="I104" s="66" t="str">
        <f t="shared" si="29"/>
        <v/>
      </c>
      <c r="J104" s="61" t="str">
        <f>IF(I104="A",$K104,IF(I104="B",$K104-SUM(J$8:J103),IF(I104="C",$K104-SUM(J$8:J103),IF(I104="D",$K104-SUM(J$8:J103),IF(I104="E",1-SUM(J$8:J103)," ")))))</f>
        <v xml:space="preserve"> </v>
      </c>
      <c r="K104" s="58">
        <f>IF(C$4=0,0,(SUM(D$8:D104)/C$4))</f>
        <v>0</v>
      </c>
      <c r="L104" s="62" t="str">
        <f t="shared" si="25"/>
        <v xml:space="preserve"> </v>
      </c>
      <c r="M104" s="58" t="str">
        <f>IF(U104=2,K104,IF(W104=2,K104-SUM(M$8:M103),IF(X104=2,K104-SUM(M$8:M103),IF(X103=2,1-SUM(M$8:M103)," "))))</f>
        <v xml:space="preserve"> </v>
      </c>
      <c r="N104" s="58" t="str">
        <f t="shared" si="30"/>
        <v xml:space="preserve"> </v>
      </c>
      <c r="P104" s="58" t="str">
        <f>IF(O104="Plus",$K104,IF(O104="Basis",$K104-SUM(P$8:P103),IF(O104="Breedte",$K104-SUM(P$8:P103),IF(O103="Breedte",1-SUM(P$8:P103)," "))))</f>
        <v xml:space="preserve"> </v>
      </c>
      <c r="Q104" s="56" t="str">
        <f t="shared" si="45"/>
        <v/>
      </c>
      <c r="R104" s="196">
        <f t="shared" si="31"/>
        <v>217</v>
      </c>
      <c r="S104" s="1">
        <f t="shared" si="40"/>
        <v>340</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340</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4">
        <f t="shared" si="26"/>
        <v>0</v>
      </c>
      <c r="B105" s="64">
        <f t="shared" si="27"/>
        <v>0</v>
      </c>
      <c r="C105" s="57">
        <f t="shared" si="39"/>
        <v>339</v>
      </c>
      <c r="F105" s="59">
        <f>IF(C105&lt;C$6,0,VLOOKUP(C105,index!$A:$M,6,0))</f>
        <v>217</v>
      </c>
      <c r="G105" s="57" t="str">
        <f t="shared" si="28"/>
        <v/>
      </c>
      <c r="H105" s="58" t="str">
        <f>IF(G105="I",$K105,IF(G105="II",$K105-SUM(H$8:H104),IF(G105="III",$K105-SUM(H$8:H104),IF(G105="IV",$K105-SUM(H$8:H104),IF(G105="V",1-SUM(H$8:H104)," ")))))</f>
        <v xml:space="preserve"> </v>
      </c>
      <c r="I105" s="66" t="str">
        <f t="shared" si="29"/>
        <v/>
      </c>
      <c r="J105" s="61" t="str">
        <f>IF(I105="A",$K105,IF(I105="B",$K105-SUM(J$8:J104),IF(I105="C",$K105-SUM(J$8:J104),IF(I105="D",$K105-SUM(J$8:J104),IF(I105="E",1-SUM(J$8:J104)," ")))))</f>
        <v xml:space="preserve"> </v>
      </c>
      <c r="K105" s="58">
        <f>IF(C$4=0,0,(SUM(D$8:D105)/C$4))</f>
        <v>0</v>
      </c>
      <c r="L105" s="62" t="str">
        <f t="shared" si="25"/>
        <v xml:space="preserve"> </v>
      </c>
      <c r="M105" s="58" t="str">
        <f>IF(U105=2,K105,IF(W105=2,K105-SUM(M$8:M104),IF(X105=2,K105-SUM(M$8:M104),IF(X104=2,1-SUM(M$8:M104)," "))))</f>
        <v xml:space="preserve"> </v>
      </c>
      <c r="N105" s="58" t="str">
        <f t="shared" si="30"/>
        <v xml:space="preserve"> </v>
      </c>
      <c r="P105" s="58" t="str">
        <f>IF(O105="Plus",$K105,IF(O105="Basis",$K105-SUM(P$8:P104),IF(O105="Breedte",$K105-SUM(P$8:P104),IF(O104="Breedte",1-SUM(P$8:P104)," "))))</f>
        <v xml:space="preserve"> </v>
      </c>
      <c r="Q105" s="56" t="str">
        <f t="shared" si="45"/>
        <v/>
      </c>
      <c r="R105" s="196">
        <f t="shared" si="31"/>
        <v>217</v>
      </c>
      <c r="S105" s="1">
        <f t="shared" si="40"/>
        <v>339</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339</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4">
        <f t="shared" si="26"/>
        <v>0</v>
      </c>
      <c r="B106" s="64">
        <f t="shared" si="27"/>
        <v>0</v>
      </c>
      <c r="C106" s="57">
        <f t="shared" si="39"/>
        <v>338</v>
      </c>
      <c r="F106" s="59">
        <f>IF(C106&lt;C$6,0,VLOOKUP(C106,index!$A:$M,6,0))</f>
        <v>216</v>
      </c>
      <c r="G106" s="57" t="str">
        <f t="shared" si="28"/>
        <v/>
      </c>
      <c r="H106" s="58" t="str">
        <f>IF(G106="I",$K106,IF(G106="II",$K106-SUM(H$8:H105),IF(G106="III",$K106-SUM(H$8:H105),IF(G106="IV",$K106-SUM(H$8:H105),IF(G106="V",1-SUM(H$8:H105)," ")))))</f>
        <v xml:space="preserve"> </v>
      </c>
      <c r="I106" s="66" t="str">
        <f t="shared" si="29"/>
        <v/>
      </c>
      <c r="J106" s="61" t="str">
        <f>IF(I106="A",$K106,IF(I106="B",$K106-SUM(J$8:J105),IF(I106="C",$K106-SUM(J$8:J105),IF(I106="D",$K106-SUM(J$8:J105),IF(I106="E",1-SUM(J$8:J105)," ")))))</f>
        <v xml:space="preserve"> </v>
      </c>
      <c r="K106" s="58">
        <f>IF(C$4=0,0,(SUM(D$8:D106)/C$4))</f>
        <v>0</v>
      </c>
      <c r="L106" s="62" t="str">
        <f t="shared" si="25"/>
        <v xml:space="preserve"> </v>
      </c>
      <c r="M106" s="58" t="str">
        <f>IF(U106=2,K106,IF(W106=2,K106-SUM(M$8:M105),IF(X106=2,K106-SUM(M$8:M105),IF(X105=2,1-SUM(M$8:M105)," "))))</f>
        <v xml:space="preserve"> </v>
      </c>
      <c r="N106" s="58" t="str">
        <f t="shared" si="30"/>
        <v xml:space="preserve"> </v>
      </c>
      <c r="P106" s="58" t="str">
        <f>IF(O106="Plus",$K106,IF(O106="Basis",$K106-SUM(P$8:P105),IF(O106="Breedte",$K106-SUM(P$8:P105),IF(O105="Breedte",1-SUM(P$8:P105)," "))))</f>
        <v xml:space="preserve"> </v>
      </c>
      <c r="Q106" s="56" t="str">
        <f t="shared" si="45"/>
        <v/>
      </c>
      <c r="R106" s="196">
        <f t="shared" si="31"/>
        <v>216</v>
      </c>
      <c r="S106" s="1">
        <f t="shared" si="40"/>
        <v>338</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338</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4">
        <f t="shared" si="26"/>
        <v>0</v>
      </c>
      <c r="B107" s="64">
        <f t="shared" si="27"/>
        <v>0</v>
      </c>
      <c r="C107" s="57">
        <f t="shared" si="39"/>
        <v>337</v>
      </c>
      <c r="F107" s="59">
        <f>IF(C107&lt;C$6,0,VLOOKUP(C107,index!$A:$M,6,0))</f>
        <v>216</v>
      </c>
      <c r="G107" s="57" t="str">
        <f t="shared" si="28"/>
        <v/>
      </c>
      <c r="H107" s="58" t="str">
        <f>IF(G107="I",$K107,IF(G107="II",$K107-SUM(H$8:H106),IF(G107="III",$K107-SUM(H$8:H106),IF(G107="IV",$K107-SUM(H$8:H106),IF(G107="V",1-SUM(H$8:H106)," ")))))</f>
        <v xml:space="preserve"> </v>
      </c>
      <c r="I107" s="66" t="str">
        <f t="shared" si="29"/>
        <v/>
      </c>
      <c r="J107" s="61" t="str">
        <f>IF(I107="A",$K107,IF(I107="B",$K107-SUM(J$8:J106),IF(I107="C",$K107-SUM(J$8:J106),IF(I107="D",$K107-SUM(J$8:J106),IF(I107="E",1-SUM(J$8:J106)," ")))))</f>
        <v xml:space="preserve"> </v>
      </c>
      <c r="K107" s="58">
        <f>IF(C$4=0,0,(SUM(D$8:D107)/C$4))</f>
        <v>0</v>
      </c>
      <c r="L107" s="62" t="str">
        <f t="shared" si="25"/>
        <v xml:space="preserve"> </v>
      </c>
      <c r="M107" s="58" t="str">
        <f>IF(U107=2,K107,IF(W107=2,K107-SUM(M$8:M106),IF(X107=2,K107-SUM(M$8:M106),IF(X106=2,1-SUM(M$8:M106)," "))))</f>
        <v xml:space="preserve"> </v>
      </c>
      <c r="N107" s="58" t="str">
        <f t="shared" si="30"/>
        <v xml:space="preserve"> </v>
      </c>
      <c r="P107" s="58" t="str">
        <f>IF(O107="Plus",$K107,IF(O107="Basis",$K107-SUM(P$8:P106),IF(O107="Breedte",$K107-SUM(P$8:P106),IF(O106="Breedte",1-SUM(P$8:P106)," "))))</f>
        <v xml:space="preserve"> </v>
      </c>
      <c r="Q107" s="56" t="str">
        <f t="shared" si="45"/>
        <v/>
      </c>
      <c r="R107" s="196">
        <f t="shared" si="31"/>
        <v>216</v>
      </c>
      <c r="S107" s="1">
        <f t="shared" si="40"/>
        <v>337</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337</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4">
        <f t="shared" si="26"/>
        <v>0</v>
      </c>
      <c r="B108" s="64">
        <f t="shared" si="27"/>
        <v>0</v>
      </c>
      <c r="C108" s="57">
        <f t="shared" si="39"/>
        <v>336</v>
      </c>
      <c r="F108" s="59">
        <f>IF(C108&lt;C$6,0,VLOOKUP(C108,index!$A:$M,6,0))</f>
        <v>215</v>
      </c>
      <c r="G108" s="57" t="str">
        <f t="shared" si="28"/>
        <v/>
      </c>
      <c r="H108" s="58" t="str">
        <f>IF(G108="I",$K108,IF(G108="II",$K108-SUM(H$8:H107),IF(G108="III",$K108-SUM(H$8:H107),IF(G108="IV",$K108-SUM(H$8:H107),IF(G108="V",1-SUM(H$8:H107)," ")))))</f>
        <v xml:space="preserve"> </v>
      </c>
      <c r="I108" s="66" t="str">
        <f t="shared" si="29"/>
        <v/>
      </c>
      <c r="J108" s="61" t="str">
        <f>IF(I108="A",$K108,IF(I108="B",$K108-SUM(J$8:J107),IF(I108="C",$K108-SUM(J$8:J107),IF(I108="D",$K108-SUM(J$8:J107),IF(I108="E",1-SUM(J$8:J107)," ")))))</f>
        <v xml:space="preserve"> </v>
      </c>
      <c r="K108" s="58">
        <f>IF(C$4=0,0,(SUM(D$8:D108)/C$4))</f>
        <v>0</v>
      </c>
      <c r="L108" s="62" t="str">
        <f t="shared" si="25"/>
        <v xml:space="preserve"> </v>
      </c>
      <c r="M108" s="58" t="str">
        <f>IF(U108=2,K108,IF(W108=2,K108-SUM(M$8:M107),IF(X108=2,K108-SUM(M$8:M107),IF(X107=2,1-SUM(M$8:M107)," "))))</f>
        <v xml:space="preserve"> </v>
      </c>
      <c r="N108" s="58" t="str">
        <f t="shared" si="30"/>
        <v xml:space="preserve"> </v>
      </c>
      <c r="P108" s="58" t="str">
        <f>IF(O108="Plus",$K108,IF(O108="Basis",$K108-SUM(P$8:P107),IF(O108="Breedte",$K108-SUM(P$8:P107),IF(O107="Breedte",1-SUM(P$8:P107)," "))))</f>
        <v xml:space="preserve"> </v>
      </c>
      <c r="Q108" s="56" t="str">
        <f t="shared" si="45"/>
        <v/>
      </c>
      <c r="R108" s="196">
        <f t="shared" si="31"/>
        <v>215</v>
      </c>
      <c r="S108" s="1">
        <f t="shared" si="40"/>
        <v>336</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336</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4">
        <f t="shared" si="26"/>
        <v>0</v>
      </c>
      <c r="B109" s="64">
        <f t="shared" si="27"/>
        <v>0</v>
      </c>
      <c r="C109" s="57">
        <f t="shared" si="39"/>
        <v>335</v>
      </c>
      <c r="F109" s="59">
        <f>IF(C109&lt;C$6,0,VLOOKUP(C109,index!$A:$M,6,0))</f>
        <v>215</v>
      </c>
      <c r="G109" s="57" t="str">
        <f t="shared" si="28"/>
        <v/>
      </c>
      <c r="H109" s="58" t="str">
        <f>IF(G109="I",$K109,IF(G109="II",$K109-SUM(H$8:H108),IF(G109="III",$K109-SUM(H$8:H108),IF(G109="IV",$K109-SUM(H$8:H108),IF(G109="V",1-SUM(H$8:H108)," ")))))</f>
        <v xml:space="preserve"> </v>
      </c>
      <c r="I109" s="66" t="str">
        <f t="shared" si="29"/>
        <v/>
      </c>
      <c r="J109" s="61" t="str">
        <f>IF(I109="A",$K109,IF(I109="B",$K109-SUM(J$8:J108),IF(I109="C",$K109-SUM(J$8:J108),IF(I109="D",$K109-SUM(J$8:J108),IF(I109="E",1-SUM(J$8:J108)," ")))))</f>
        <v xml:space="preserve"> </v>
      </c>
      <c r="K109" s="58">
        <f>IF(C$4=0,0,(SUM(D$8:D109)/C$4))</f>
        <v>0</v>
      </c>
      <c r="L109" s="62" t="str">
        <f t="shared" si="25"/>
        <v xml:space="preserve"> </v>
      </c>
      <c r="M109" s="58" t="str">
        <f>IF(U109=2,K109,IF(W109=2,K109-SUM(M$8:M108),IF(X109=2,K109-SUM(M$8:M108),IF(X108=2,1-SUM(M$8:M108)," "))))</f>
        <v xml:space="preserve"> </v>
      </c>
      <c r="N109" s="58" t="str">
        <f t="shared" si="30"/>
        <v xml:space="preserve"> </v>
      </c>
      <c r="P109" s="58" t="str">
        <f>IF(O109="Plus",$K109,IF(O109="Basis",$K109-SUM(P$8:P108),IF(O109="Breedte",$K109-SUM(P$8:P108),IF(O108="Breedte",1-SUM(P$8:P108)," "))))</f>
        <v xml:space="preserve"> </v>
      </c>
      <c r="Q109" s="56" t="str">
        <f t="shared" si="45"/>
        <v/>
      </c>
      <c r="R109" s="196">
        <f t="shared" si="31"/>
        <v>215</v>
      </c>
      <c r="S109" s="1">
        <f t="shared" si="40"/>
        <v>335</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335</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4">
        <f t="shared" si="26"/>
        <v>0</v>
      </c>
      <c r="B110" s="64">
        <f t="shared" si="27"/>
        <v>0</v>
      </c>
      <c r="C110" s="57">
        <f t="shared" si="39"/>
        <v>334</v>
      </c>
      <c r="F110" s="59">
        <f>IF(C110&lt;C$6,0,VLOOKUP(C110,index!$A:$M,6,0))</f>
        <v>215</v>
      </c>
      <c r="G110" s="57" t="str">
        <f t="shared" si="28"/>
        <v/>
      </c>
      <c r="H110" s="58" t="str">
        <f>IF(G110="I",$K110,IF(G110="II",$K110-SUM(H$8:H109),IF(G110="III",$K110-SUM(H$8:H109),IF(G110="IV",$K110-SUM(H$8:H109),IF(G110="V",1-SUM(H$8:H109)," ")))))</f>
        <v xml:space="preserve"> </v>
      </c>
      <c r="I110" s="66" t="str">
        <f t="shared" si="29"/>
        <v/>
      </c>
      <c r="J110" s="61" t="str">
        <f>IF(I110="A",$K110,IF(I110="B",$K110-SUM(J$8:J109),IF(I110="C",$K110-SUM(J$8:J109),IF(I110="D",$K110-SUM(J$8:J109),IF(I110="E",1-SUM(J$8:J109)," ")))))</f>
        <v xml:space="preserve"> </v>
      </c>
      <c r="K110" s="58">
        <f>IF(C$4=0,0,(SUM(D$8:D110)/C$4))</f>
        <v>0</v>
      </c>
      <c r="L110" s="62" t="str">
        <f t="shared" si="25"/>
        <v xml:space="preserve"> </v>
      </c>
      <c r="M110" s="58" t="str">
        <f>IF(U110=2,K110,IF(W110=2,K110-SUM(M$8:M109),IF(X110=2,K110-SUM(M$8:M109),IF(X109=2,1-SUM(M$8:M109)," "))))</f>
        <v xml:space="preserve"> </v>
      </c>
      <c r="N110" s="58" t="str">
        <f t="shared" si="30"/>
        <v xml:space="preserve"> </v>
      </c>
      <c r="P110" s="58" t="str">
        <f>IF(O110="Plus",$K110,IF(O110="Basis",$K110-SUM(P$8:P109),IF(O110="Breedte",$K110-SUM(P$8:P109),IF(O109="Breedte",1-SUM(P$8:P109)," "))))</f>
        <v xml:space="preserve"> </v>
      </c>
      <c r="Q110" s="56" t="str">
        <f t="shared" si="45"/>
        <v/>
      </c>
      <c r="R110" s="196">
        <f t="shared" si="31"/>
        <v>215</v>
      </c>
      <c r="S110" s="1">
        <f t="shared" si="40"/>
        <v>334</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334</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4">
        <f t="shared" si="26"/>
        <v>0</v>
      </c>
      <c r="B111" s="64">
        <f t="shared" si="27"/>
        <v>0</v>
      </c>
      <c r="C111" s="57">
        <f t="shared" si="39"/>
        <v>333</v>
      </c>
      <c r="F111" s="59">
        <f>IF(C111&lt;C$6,0,VLOOKUP(C111,index!$A:$M,6,0))</f>
        <v>214</v>
      </c>
      <c r="G111" s="57" t="str">
        <f t="shared" si="28"/>
        <v/>
      </c>
      <c r="H111" s="58" t="str">
        <f>IF(G111="I",$K111,IF(G111="II",$K111-SUM(H$8:H110),IF(G111="III",$K111-SUM(H$8:H110),IF(G111="IV",$K111-SUM(H$8:H110),IF(G111="V",1-SUM(H$8:H110)," ")))))</f>
        <v xml:space="preserve"> </v>
      </c>
      <c r="I111" s="66" t="str">
        <f t="shared" si="29"/>
        <v/>
      </c>
      <c r="J111" s="61" t="str">
        <f>IF(I111="A",$K111,IF(I111="B",$K111-SUM(J$8:J110),IF(I111="C",$K111-SUM(J$8:J110),IF(I111="D",$K111-SUM(J$8:J110),IF(I111="E",1-SUM(J$8:J110)," ")))))</f>
        <v xml:space="preserve"> </v>
      </c>
      <c r="K111" s="58">
        <f>IF(C$4=0,0,(SUM(D$8:D111)/C$4))</f>
        <v>0</v>
      </c>
      <c r="L111" s="62" t="str">
        <f t="shared" si="25"/>
        <v xml:space="preserve"> </v>
      </c>
      <c r="M111" s="58" t="str">
        <f>IF(U111=2,K111,IF(W111=2,K111-SUM(M$8:M110),IF(X111=2,K111-SUM(M$8:M110),IF(X110=2,1-SUM(M$8:M110)," "))))</f>
        <v xml:space="preserve"> </v>
      </c>
      <c r="N111" s="58" t="str">
        <f t="shared" si="30"/>
        <v xml:space="preserve"> </v>
      </c>
      <c r="P111" s="58" t="str">
        <f>IF(O111="Plus",$K111,IF(O111="Basis",$K111-SUM(P$8:P110),IF(O111="Breedte",$K111-SUM(P$8:P110),IF(O110="Breedte",1-SUM(P$8:P110)," "))))</f>
        <v xml:space="preserve"> </v>
      </c>
      <c r="Q111" s="56" t="str">
        <f t="shared" si="45"/>
        <v/>
      </c>
      <c r="R111" s="196">
        <f t="shared" si="31"/>
        <v>214</v>
      </c>
      <c r="S111" s="1">
        <f t="shared" si="40"/>
        <v>333</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333</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4">
        <f t="shared" si="26"/>
        <v>0</v>
      </c>
      <c r="B112" s="64">
        <f t="shared" si="27"/>
        <v>0</v>
      </c>
      <c r="C112" s="57">
        <f t="shared" si="39"/>
        <v>332</v>
      </c>
      <c r="F112" s="59">
        <f>IF(C112&lt;C$6,0,VLOOKUP(C112,index!$A:$M,6,0))</f>
        <v>214</v>
      </c>
      <c r="G112" s="57" t="str">
        <f t="shared" si="28"/>
        <v/>
      </c>
      <c r="H112" s="58" t="str">
        <f>IF(G112="I",$K112,IF(G112="II",$K112-SUM(H$8:H111),IF(G112="III",$K112-SUM(H$8:H111),IF(G112="IV",$K112-SUM(H$8:H111),IF(G112="V",1-SUM(H$8:H111)," ")))))</f>
        <v xml:space="preserve"> </v>
      </c>
      <c r="I112" s="66" t="str">
        <f t="shared" si="29"/>
        <v/>
      </c>
      <c r="J112" s="61" t="str">
        <f>IF(I112="A",$K112,IF(I112="B",$K112-SUM(J$8:J111),IF(I112="C",$K112-SUM(J$8:J111),IF(I112="D",$K112-SUM(J$8:J111),IF(I112="E",1-SUM(J$8:J111)," ")))))</f>
        <v xml:space="preserve"> </v>
      </c>
      <c r="K112" s="58">
        <f>IF(C$4=0,0,(SUM(D$8:D112)/C$4))</f>
        <v>0</v>
      </c>
      <c r="L112" s="62" t="str">
        <f t="shared" si="25"/>
        <v xml:space="preserve"> </v>
      </c>
      <c r="M112" s="58" t="str">
        <f>IF(U112=2,K112,IF(W112=2,K112-SUM(M$8:M111),IF(X112=2,K112-SUM(M$8:M111),IF(X111=2,1-SUM(M$8:M111)," "))))</f>
        <v xml:space="preserve"> </v>
      </c>
      <c r="N112" s="58" t="str">
        <f t="shared" si="30"/>
        <v xml:space="preserve"> </v>
      </c>
      <c r="P112" s="58" t="str">
        <f>IF(O112="Plus",$K112,IF(O112="Basis",$K112-SUM(P$8:P111),IF(O112="Breedte",$K112-SUM(P$8:P111),IF(O111="Breedte",1-SUM(P$8:P111)," "))))</f>
        <v xml:space="preserve"> </v>
      </c>
      <c r="Q112" s="56" t="str">
        <f t="shared" si="45"/>
        <v/>
      </c>
      <c r="R112" s="196">
        <f t="shared" si="31"/>
        <v>214</v>
      </c>
      <c r="S112" s="1">
        <f t="shared" si="40"/>
        <v>332</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332</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4">
        <f t="shared" si="26"/>
        <v>0</v>
      </c>
      <c r="B113" s="64">
        <f t="shared" si="27"/>
        <v>0</v>
      </c>
      <c r="C113" s="57">
        <f t="shared" si="39"/>
        <v>331</v>
      </c>
      <c r="F113" s="59">
        <f>IF(C113&lt;C$6,0,VLOOKUP(C113,index!$A:$M,6,0))</f>
        <v>214</v>
      </c>
      <c r="G113" s="57" t="str">
        <f t="shared" si="28"/>
        <v/>
      </c>
      <c r="H113" s="58" t="str">
        <f>IF(G113="I",$K113,IF(G113="II",$K113-SUM(H$8:H112),IF(G113="III",$K113-SUM(H$8:H112),IF(G113="IV",$K113-SUM(H$8:H112),IF(G113="V",1-SUM(H$8:H112)," ")))))</f>
        <v xml:space="preserve"> </v>
      </c>
      <c r="I113" s="66" t="str">
        <f t="shared" si="29"/>
        <v/>
      </c>
      <c r="J113" s="61" t="str">
        <f>IF(I113="A",$K113,IF(I113="B",$K113-SUM(J$8:J112),IF(I113="C",$K113-SUM(J$8:J112),IF(I113="D",$K113-SUM(J$8:J112),IF(I113="E",1-SUM(J$8:J112)," ")))))</f>
        <v xml:space="preserve"> </v>
      </c>
      <c r="K113" s="58">
        <f>IF(C$4=0,0,(SUM(D$8:D113)/C$4))</f>
        <v>0</v>
      </c>
      <c r="L113" s="62" t="str">
        <f t="shared" si="25"/>
        <v xml:space="preserve"> </v>
      </c>
      <c r="M113" s="58" t="str">
        <f>IF(U113=2,K113,IF(W113=2,K113-SUM(M$8:M112),IF(X113=2,K113-SUM(M$8:M112),IF(X112=2,1-SUM(M$8:M112)," "))))</f>
        <v xml:space="preserve"> </v>
      </c>
      <c r="N113" s="58" t="str">
        <f t="shared" si="30"/>
        <v xml:space="preserve"> </v>
      </c>
      <c r="P113" s="58" t="str">
        <f>IF(O113="Plus",$K113,IF(O113="Basis",$K113-SUM(P$8:P112),IF(O113="Breedte",$K113-SUM(P$8:P112),IF(O112="Breedte",1-SUM(P$8:P112)," "))))</f>
        <v xml:space="preserve"> </v>
      </c>
      <c r="Q113" s="56" t="str">
        <f t="shared" si="45"/>
        <v/>
      </c>
      <c r="R113" s="196">
        <f t="shared" si="31"/>
        <v>214</v>
      </c>
      <c r="S113" s="1">
        <f t="shared" si="40"/>
        <v>331</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331</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4">
        <f t="shared" si="26"/>
        <v>0</v>
      </c>
      <c r="B114" s="64">
        <f t="shared" si="27"/>
        <v>0</v>
      </c>
      <c r="C114" s="57">
        <f t="shared" si="39"/>
        <v>330</v>
      </c>
      <c r="F114" s="59">
        <f>IF(C114&lt;C$6,0,VLOOKUP(C114,index!$A:$M,6,0))</f>
        <v>213</v>
      </c>
      <c r="G114" s="57" t="str">
        <f t="shared" si="28"/>
        <v/>
      </c>
      <c r="H114" s="58" t="str">
        <f>IF(G114="I",$K114,IF(G114="II",$K114-SUM(H$8:H113),IF(G114="III",$K114-SUM(H$8:H113),IF(G114="IV",$K114-SUM(H$8:H113),IF(G114="V",1-SUM(H$8:H113)," ")))))</f>
        <v xml:space="preserve"> </v>
      </c>
      <c r="I114" s="66" t="str">
        <f t="shared" si="29"/>
        <v/>
      </c>
      <c r="J114" s="61" t="str">
        <f>IF(I114="A",$K114,IF(I114="B",$K114-SUM(J$8:J113),IF(I114="C",$K114-SUM(J$8:J113),IF(I114="D",$K114-SUM(J$8:J113),IF(I114="E",1-SUM(J$8:J113)," ")))))</f>
        <v xml:space="preserve"> </v>
      </c>
      <c r="K114" s="58">
        <f>IF(C$4=0,0,(SUM(D$8:D114)/C$4))</f>
        <v>0</v>
      </c>
      <c r="L114" s="62" t="str">
        <f t="shared" si="25"/>
        <v xml:space="preserve"> </v>
      </c>
      <c r="M114" s="58" t="str">
        <f>IF(U114=2,K114,IF(W114=2,K114-SUM(M$8:M113),IF(X114=2,K114-SUM(M$8:M113),IF(X113=2,1-SUM(M$8:M113)," "))))</f>
        <v xml:space="preserve"> </v>
      </c>
      <c r="N114" s="58" t="str">
        <f t="shared" si="30"/>
        <v xml:space="preserve"> </v>
      </c>
      <c r="P114" s="58" t="str">
        <f>IF(O114="Plus",$K114,IF(O114="Basis",$K114-SUM(P$8:P113),IF(O114="Breedte",$K114-SUM(P$8:P113),IF(O113="Breedte",1-SUM(P$8:P113)," "))))</f>
        <v xml:space="preserve"> </v>
      </c>
      <c r="Q114" s="56" t="str">
        <f t="shared" si="45"/>
        <v/>
      </c>
      <c r="R114" s="196">
        <f t="shared" si="31"/>
        <v>213</v>
      </c>
      <c r="S114" s="1">
        <f t="shared" si="40"/>
        <v>330</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330</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4">
        <f t="shared" si="26"/>
        <v>0</v>
      </c>
      <c r="B115" s="64">
        <f t="shared" si="27"/>
        <v>20</v>
      </c>
      <c r="C115" s="57">
        <f t="shared" si="39"/>
        <v>329</v>
      </c>
      <c r="F115" s="59">
        <f>IF(C115&lt;C$6,0,VLOOKUP(C115,index!$A:$M,6,0))</f>
        <v>213</v>
      </c>
      <c r="G115" s="57" t="str">
        <f t="shared" si="28"/>
        <v>I</v>
      </c>
      <c r="H115" s="58">
        <f>IF(G115="I",$K115,IF(G115="II",$K115-SUM(H$8:H114),IF(G115="III",$K115-SUM(H$8:H114),IF(G115="IV",$K115-SUM(H$8:H114),IF(G115="V",1-SUM(H$8:H114)," ")))))</f>
        <v>0</v>
      </c>
      <c r="I115" s="66" t="str">
        <f t="shared" si="29"/>
        <v/>
      </c>
      <c r="J115" s="61" t="str">
        <f>IF(I115="A",$K115,IF(I115="B",$K115-SUM(J$8:J114),IF(I115="C",$K115-SUM(J$8:J114),IF(I115="D",$K115-SUM(J$8:J114),IF(I115="E",1-SUM(J$8:J114)," ")))))</f>
        <v xml:space="preserve"> </v>
      </c>
      <c r="K115" s="58">
        <f>IF(C$4=0,0,(SUM(D$8:D115)/C$4))</f>
        <v>0</v>
      </c>
      <c r="L115" s="62" t="str">
        <f t="shared" si="25"/>
        <v xml:space="preserve"> </v>
      </c>
      <c r="M115" s="58" t="str">
        <f>IF(U115=2,K115,IF(W115=2,K115-SUM(M$8:M114),IF(X115=2,K115-SUM(M$8:M114),IF(X114=2,1-SUM(M$8:M114)," "))))</f>
        <v xml:space="preserve"> </v>
      </c>
      <c r="N115" s="58" t="str">
        <f t="shared" si="30"/>
        <v xml:space="preserve"> </v>
      </c>
      <c r="P115" s="58" t="str">
        <f>IF(O115="Plus",$K115,IF(O115="Basis",$K115-SUM(P$8:P114),IF(O115="Breedte",$K115-SUM(P$8:P114),IF(O114="Breedte",1-SUM(P$8:P114)," "))))</f>
        <v xml:space="preserve"> </v>
      </c>
      <c r="Q115" s="56" t="str">
        <f t="shared" si="45"/>
        <v/>
      </c>
      <c r="R115" s="196">
        <f t="shared" si="31"/>
        <v>213</v>
      </c>
      <c r="S115" s="1">
        <f t="shared" si="40"/>
        <v>329</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329</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4">
        <f t="shared" si="26"/>
        <v>0</v>
      </c>
      <c r="B116" s="64">
        <f t="shared" si="27"/>
        <v>0</v>
      </c>
      <c r="C116" s="57">
        <f t="shared" si="39"/>
        <v>328</v>
      </c>
      <c r="F116" s="59">
        <f>IF(C116&lt;C$6,0,VLOOKUP(C116,index!$A:$M,6,0))</f>
        <v>212</v>
      </c>
      <c r="G116" s="57" t="str">
        <f t="shared" si="28"/>
        <v/>
      </c>
      <c r="H116" s="58" t="str">
        <f>IF(G116="I",$K116,IF(G116="II",$K116-SUM(H$8:H115),IF(G116="III",$K116-SUM(H$8:H115),IF(G116="IV",$K116-SUM(H$8:H115),IF(G116="V",1-SUM(H$8:H115)," ")))))</f>
        <v xml:space="preserve"> </v>
      </c>
      <c r="I116" s="66" t="str">
        <f t="shared" si="29"/>
        <v/>
      </c>
      <c r="J116" s="61" t="str">
        <f>IF(I116="A",$K116,IF(I116="B",$K116-SUM(J$8:J115),IF(I116="C",$K116-SUM(J$8:J115),IF(I116="D",$K116-SUM(J$8:J115),IF(I116="E",1-SUM(J$8:J115)," ")))))</f>
        <v xml:space="preserve"> </v>
      </c>
      <c r="K116" s="58">
        <f>IF(C$4=0,0,(SUM(D$8:D116)/C$4))</f>
        <v>0</v>
      </c>
      <c r="L116" s="62" t="str">
        <f t="shared" si="25"/>
        <v xml:space="preserve"> </v>
      </c>
      <c r="M116" s="58" t="str">
        <f>IF(U116=2,K116,IF(W116=2,K116-SUM(M$8:M115),IF(X116=2,K116-SUM(M$8:M115),IF(X115=2,1-SUM(M$8:M115)," "))))</f>
        <v xml:space="preserve"> </v>
      </c>
      <c r="N116" s="58" t="str">
        <f t="shared" si="30"/>
        <v xml:space="preserve"> </v>
      </c>
      <c r="P116" s="58" t="str">
        <f>IF(O116="Plus",$K116,IF(O116="Basis",$K116-SUM(P$8:P115),IF(O116="Breedte",$K116-SUM(P$8:P115),IF(O115="Breedte",1-SUM(P$8:P115)," "))))</f>
        <v xml:space="preserve"> </v>
      </c>
      <c r="Q116" s="56" t="str">
        <f t="shared" si="45"/>
        <v/>
      </c>
      <c r="R116" s="196">
        <f t="shared" si="31"/>
        <v>212</v>
      </c>
      <c r="S116" s="1">
        <f t="shared" si="40"/>
        <v>328</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328</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4">
        <f t="shared" si="26"/>
        <v>0</v>
      </c>
      <c r="B117" s="64">
        <f t="shared" si="27"/>
        <v>0</v>
      </c>
      <c r="C117" s="57">
        <f t="shared" si="39"/>
        <v>327</v>
      </c>
      <c r="F117" s="59">
        <f>IF(C117&lt;C$6,0,VLOOKUP(C117,index!$A:$M,6,0))</f>
        <v>212</v>
      </c>
      <c r="G117" s="57" t="str">
        <f t="shared" si="28"/>
        <v/>
      </c>
      <c r="H117" s="58" t="str">
        <f>IF(G117="I",$K117,IF(G117="II",$K117-SUM(H$8:H116),IF(G117="III",$K117-SUM(H$8:H116),IF(G117="IV",$K117-SUM(H$8:H116),IF(G117="V",1-SUM(H$8:H116)," ")))))</f>
        <v xml:space="preserve"> </v>
      </c>
      <c r="I117" s="66" t="str">
        <f t="shared" si="29"/>
        <v/>
      </c>
      <c r="J117" s="61" t="str">
        <f>IF(I117="A",$K117,IF(I117="B",$K117-SUM(J$8:J116),IF(I117="C",$K117-SUM(J$8:J116),IF(I117="D",$K117-SUM(J$8:J116),IF(I117="E",1-SUM(J$8:J116)," ")))))</f>
        <v xml:space="preserve"> </v>
      </c>
      <c r="K117" s="58">
        <f>IF(C$4=0,0,(SUM(D$8:D117)/C$4))</f>
        <v>0</v>
      </c>
      <c r="L117" s="62" t="str">
        <f t="shared" si="25"/>
        <v xml:space="preserve"> </v>
      </c>
      <c r="M117" s="58" t="str">
        <f>IF(U117=2,K117,IF(W117=2,K117-SUM(M$8:M116),IF(X117=2,K117-SUM(M$8:M116),IF(X116=2,1-SUM(M$8:M116)," "))))</f>
        <v xml:space="preserve"> </v>
      </c>
      <c r="N117" s="58" t="str">
        <f t="shared" si="30"/>
        <v xml:space="preserve"> </v>
      </c>
      <c r="P117" s="58" t="str">
        <f>IF(O117="Plus",$K117,IF(O117="Basis",$K117-SUM(P$8:P116),IF(O117="Breedte",$K117-SUM(P$8:P116),IF(O116="Breedte",1-SUM(P$8:P116)," "))))</f>
        <v xml:space="preserve"> </v>
      </c>
      <c r="Q117" s="56" t="str">
        <f t="shared" si="45"/>
        <v/>
      </c>
      <c r="R117" s="196">
        <f t="shared" si="31"/>
        <v>212</v>
      </c>
      <c r="S117" s="1">
        <f t="shared" si="40"/>
        <v>327</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327</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4">
        <f t="shared" si="26"/>
        <v>0</v>
      </c>
      <c r="B118" s="64">
        <f t="shared" si="27"/>
        <v>0</v>
      </c>
      <c r="C118" s="57">
        <f t="shared" si="39"/>
        <v>326</v>
      </c>
      <c r="F118" s="59">
        <f>IF(C118&lt;C$6,0,VLOOKUP(C118,index!$A:$M,6,0))</f>
        <v>212</v>
      </c>
      <c r="G118" s="57" t="str">
        <f t="shared" si="28"/>
        <v/>
      </c>
      <c r="H118" s="58" t="str">
        <f>IF(G118="I",$K118,IF(G118="II",$K118-SUM(H$8:H117),IF(G118="III",$K118-SUM(H$8:H117),IF(G118="IV",$K118-SUM(H$8:H117),IF(G118="V",1-SUM(H$8:H117)," ")))))</f>
        <v xml:space="preserve"> </v>
      </c>
      <c r="I118" s="66" t="str">
        <f t="shared" si="29"/>
        <v/>
      </c>
      <c r="J118" s="61" t="str">
        <f>IF(I118="A",$K118,IF(I118="B",$K118-SUM(J$8:J117),IF(I118="C",$K118-SUM(J$8:J117),IF(I118="D",$K118-SUM(J$8:J117),IF(I118="E",1-SUM(J$8:J117)," ")))))</f>
        <v xml:space="preserve"> </v>
      </c>
      <c r="K118" s="58">
        <f>IF(C$4=0,0,(SUM(D$8:D118)/C$4))</f>
        <v>0</v>
      </c>
      <c r="L118" s="62" t="str">
        <f t="shared" si="25"/>
        <v xml:space="preserve"> </v>
      </c>
      <c r="M118" s="58" t="str">
        <f>IF(U118=2,K118,IF(W118=2,K118-SUM(M$8:M117),IF(X118=2,K118-SUM(M$8:M117),IF(X117=2,1-SUM(M$8:M117)," "))))</f>
        <v xml:space="preserve"> </v>
      </c>
      <c r="N118" s="58" t="str">
        <f t="shared" si="30"/>
        <v xml:space="preserve"> </v>
      </c>
      <c r="P118" s="58" t="str">
        <f>IF(O118="Plus",$K118,IF(O118="Basis",$K118-SUM(P$8:P117),IF(O118="Breedte",$K118-SUM(P$8:P117),IF(O117="Breedte",1-SUM(P$8:P117)," "))))</f>
        <v xml:space="preserve"> </v>
      </c>
      <c r="Q118" s="56" t="str">
        <f t="shared" si="45"/>
        <v/>
      </c>
      <c r="R118" s="196">
        <f t="shared" si="31"/>
        <v>212</v>
      </c>
      <c r="S118" s="1">
        <f t="shared" si="40"/>
        <v>326</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326</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4">
        <f t="shared" si="26"/>
        <v>0</v>
      </c>
      <c r="B119" s="64">
        <f t="shared" si="27"/>
        <v>0</v>
      </c>
      <c r="C119" s="57">
        <f t="shared" si="39"/>
        <v>325</v>
      </c>
      <c r="F119" s="59">
        <f>IF(C119&lt;C$6,0,VLOOKUP(C119,index!$A:$M,6,0))</f>
        <v>211</v>
      </c>
      <c r="G119" s="57" t="str">
        <f t="shared" si="28"/>
        <v/>
      </c>
      <c r="H119" s="58" t="str">
        <f>IF(G119="I",$K119,IF(G119="II",$K119-SUM(H$8:H118),IF(G119="III",$K119-SUM(H$8:H118),IF(G119="IV",$K119-SUM(H$8:H118),IF(G119="V",1-SUM(H$8:H118)," ")))))</f>
        <v xml:space="preserve"> </v>
      </c>
      <c r="I119" s="66" t="str">
        <f t="shared" si="29"/>
        <v/>
      </c>
      <c r="J119" s="61" t="str">
        <f>IF(I119="A",$K119,IF(I119="B",$K119-SUM(J$8:J118),IF(I119="C",$K119-SUM(J$8:J118),IF(I119="D",$K119-SUM(J$8:J118),IF(I119="E",1-SUM(J$8:J118)," ")))))</f>
        <v xml:space="preserve"> </v>
      </c>
      <c r="K119" s="58">
        <f>IF(C$4=0,0,(SUM(D$8:D119)/C$4))</f>
        <v>0</v>
      </c>
      <c r="L119" s="62" t="str">
        <f t="shared" si="25"/>
        <v xml:space="preserve"> </v>
      </c>
      <c r="M119" s="58" t="str">
        <f>IF(U119=2,K119,IF(W119=2,K119-SUM(M$8:M118),IF(X119=2,K119-SUM(M$8:M118),IF(X118=2,1-SUM(M$8:M118)," "))))</f>
        <v xml:space="preserve"> </v>
      </c>
      <c r="N119" s="58" t="str">
        <f t="shared" si="30"/>
        <v xml:space="preserve"> </v>
      </c>
      <c r="P119" s="58" t="str">
        <f>IF(O119="Plus",$K119,IF(O119="Basis",$K119-SUM(P$8:P118),IF(O119="Breedte",$K119-SUM(P$8:P118),IF(O118="Breedte",1-SUM(P$8:P118)," "))))</f>
        <v xml:space="preserve"> </v>
      </c>
      <c r="Q119" s="56" t="str">
        <f t="shared" si="45"/>
        <v/>
      </c>
      <c r="R119" s="196">
        <f t="shared" si="31"/>
        <v>211</v>
      </c>
      <c r="S119" s="1">
        <f t="shared" si="40"/>
        <v>325</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325</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4">
        <f t="shared" si="26"/>
        <v>0</v>
      </c>
      <c r="B120" s="64">
        <f t="shared" si="27"/>
        <v>0</v>
      </c>
      <c r="C120" s="57">
        <f t="shared" si="39"/>
        <v>324</v>
      </c>
      <c r="F120" s="59">
        <f>IF(C120&lt;C$6,0,VLOOKUP(C120,index!$A:$M,6,0))</f>
        <v>211</v>
      </c>
      <c r="G120" s="57" t="str">
        <f t="shared" si="28"/>
        <v/>
      </c>
      <c r="H120" s="58" t="str">
        <f>IF(G120="I",$K120,IF(G120="II",$K120-SUM(H$8:H119),IF(G120="III",$K120-SUM(H$8:H119),IF(G120="IV",$K120-SUM(H$8:H119),IF(G120="V",1-SUM(H$8:H119)," ")))))</f>
        <v xml:space="preserve"> </v>
      </c>
      <c r="I120" s="66" t="str">
        <f t="shared" si="29"/>
        <v/>
      </c>
      <c r="J120" s="61" t="str">
        <f>IF(I120="A",$K120,IF(I120="B",$K120-SUM(J$8:J119),IF(I120="C",$K120-SUM(J$8:J119),IF(I120="D",$K120-SUM(J$8:J119),IF(I120="E",1-SUM(J$8:J119)," ")))))</f>
        <v xml:space="preserve"> </v>
      </c>
      <c r="K120" s="58">
        <f>IF(C$4=0,0,(SUM(D$8:D120)/C$4))</f>
        <v>0</v>
      </c>
      <c r="L120" s="62" t="str">
        <f t="shared" si="25"/>
        <v xml:space="preserve"> </v>
      </c>
      <c r="M120" s="58" t="str">
        <f>IF(U120=2,K120,IF(W120=2,K120-SUM(M$8:M119),IF(X120=2,K120-SUM(M$8:M119),IF(X119=2,1-SUM(M$8:M119)," "))))</f>
        <v xml:space="preserve"> </v>
      </c>
      <c r="N120" s="58" t="str">
        <f t="shared" si="30"/>
        <v xml:space="preserve"> </v>
      </c>
      <c r="P120" s="58" t="str">
        <f>IF(O120="Plus",$K120,IF(O120="Basis",$K120-SUM(P$8:P119),IF(O120="Breedte",$K120-SUM(P$8:P119),IF(O119="Breedte",1-SUM(P$8:P119)," "))))</f>
        <v xml:space="preserve"> </v>
      </c>
      <c r="Q120" s="56" t="str">
        <f t="shared" si="45"/>
        <v/>
      </c>
      <c r="R120" s="196">
        <f t="shared" si="31"/>
        <v>211</v>
      </c>
      <c r="S120" s="1">
        <f t="shared" si="40"/>
        <v>324</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324</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4">
        <f t="shared" si="26"/>
        <v>0</v>
      </c>
      <c r="B121" s="64">
        <f t="shared" si="27"/>
        <v>0</v>
      </c>
      <c r="C121" s="57">
        <f t="shared" si="39"/>
        <v>323</v>
      </c>
      <c r="F121" s="59">
        <f>IF(C121&lt;C$6,0,VLOOKUP(C121,index!$A:$M,6,0))</f>
        <v>211</v>
      </c>
      <c r="G121" s="57" t="str">
        <f t="shared" si="28"/>
        <v/>
      </c>
      <c r="H121" s="58" t="str">
        <f>IF(G121="I",$K121,IF(G121="II",$K121-SUM(H$8:H120),IF(G121="III",$K121-SUM(H$8:H120),IF(G121="IV",$K121-SUM(H$8:H120),IF(G121="V",1-SUM(H$8:H120)," ")))))</f>
        <v xml:space="preserve"> </v>
      </c>
      <c r="I121" s="66" t="str">
        <f t="shared" si="29"/>
        <v/>
      </c>
      <c r="J121" s="61" t="str">
        <f>IF(I121="A",$K121,IF(I121="B",$K121-SUM(J$8:J120),IF(I121="C",$K121-SUM(J$8:J120),IF(I121="D",$K121-SUM(J$8:J120),IF(I121="E",1-SUM(J$8:J120)," ")))))</f>
        <v xml:space="preserve"> </v>
      </c>
      <c r="K121" s="58">
        <f>IF(C$4=0,0,(SUM(D$8:D121)/C$4))</f>
        <v>0</v>
      </c>
      <c r="L121" s="62" t="str">
        <f t="shared" si="25"/>
        <v xml:space="preserve"> </v>
      </c>
      <c r="M121" s="58" t="str">
        <f>IF(U121=2,K121,IF(W121=2,K121-SUM(M$8:M120),IF(X121=2,K121-SUM(M$8:M120),IF(X120=2,1-SUM(M$8:M120)," "))))</f>
        <v xml:space="preserve"> </v>
      </c>
      <c r="N121" s="58" t="str">
        <f t="shared" si="30"/>
        <v xml:space="preserve"> </v>
      </c>
      <c r="P121" s="58" t="str">
        <f>IF(O121="Plus",$K121,IF(O121="Basis",$K121-SUM(P$8:P120),IF(O121="Breedte",$K121-SUM(P$8:P120),IF(O120="Breedte",1-SUM(P$8:P120)," "))))</f>
        <v xml:space="preserve"> </v>
      </c>
      <c r="Q121" s="56" t="str">
        <f t="shared" si="45"/>
        <v/>
      </c>
      <c r="R121" s="196">
        <f t="shared" si="31"/>
        <v>211</v>
      </c>
      <c r="S121" s="1">
        <f t="shared" si="40"/>
        <v>323</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323</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4">
        <f t="shared" si="26"/>
        <v>0</v>
      </c>
      <c r="B122" s="64">
        <f t="shared" si="27"/>
        <v>0</v>
      </c>
      <c r="C122" s="57">
        <f t="shared" si="39"/>
        <v>322</v>
      </c>
      <c r="F122" s="59">
        <f>IF(C122&lt;C$6,0,VLOOKUP(C122,index!$A:$M,6,0))</f>
        <v>210</v>
      </c>
      <c r="G122" s="57" t="str">
        <f t="shared" si="28"/>
        <v/>
      </c>
      <c r="H122" s="58" t="str">
        <f>IF(G122="I",$K122,IF(G122="II",$K122-SUM(H$8:H121),IF(G122="III",$K122-SUM(H$8:H121),IF(G122="IV",$K122-SUM(H$8:H121),IF(G122="V",1-SUM(H$8:H121)," ")))))</f>
        <v xml:space="preserve"> </v>
      </c>
      <c r="I122" s="66" t="str">
        <f t="shared" si="29"/>
        <v/>
      </c>
      <c r="J122" s="61" t="str">
        <f>IF(I122="A",$K122,IF(I122="B",$K122-SUM(J$8:J121),IF(I122="C",$K122-SUM(J$8:J121),IF(I122="D",$K122-SUM(J$8:J121),IF(I122="E",1-SUM(J$8:J121)," ")))))</f>
        <v xml:space="preserve"> </v>
      </c>
      <c r="K122" s="58">
        <f>IF(C$4=0,0,(SUM(D$8:D122)/C$4))</f>
        <v>0</v>
      </c>
      <c r="L122" s="62" t="str">
        <f t="shared" si="25"/>
        <v xml:space="preserve"> </v>
      </c>
      <c r="M122" s="58" t="str">
        <f>IF(U122=2,K122,IF(W122=2,K122-SUM(M$8:M121),IF(X122=2,K122-SUM(M$8:M121),IF(X121=2,1-SUM(M$8:M121)," "))))</f>
        <v xml:space="preserve"> </v>
      </c>
      <c r="N122" s="58" t="str">
        <f t="shared" si="30"/>
        <v xml:space="preserve"> </v>
      </c>
      <c r="P122" s="58" t="str">
        <f>IF(O122="Plus",$K122,IF(O122="Basis",$K122-SUM(P$8:P121),IF(O122="Breedte",$K122-SUM(P$8:P121),IF(O121="Breedte",1-SUM(P$8:P121)," "))))</f>
        <v xml:space="preserve"> </v>
      </c>
      <c r="Q122" s="56" t="str">
        <f t="shared" si="45"/>
        <v/>
      </c>
      <c r="R122" s="196">
        <f t="shared" si="31"/>
        <v>210</v>
      </c>
      <c r="S122" s="1">
        <f t="shared" si="40"/>
        <v>322</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322</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4">
        <f t="shared" si="26"/>
        <v>25</v>
      </c>
      <c r="B123" s="64">
        <f t="shared" si="27"/>
        <v>0</v>
      </c>
      <c r="C123" s="57">
        <f t="shared" si="39"/>
        <v>321</v>
      </c>
      <c r="F123" s="59">
        <f>IF(C123&lt;C$6,0,VLOOKUP(C123,index!$A:$M,6,0))</f>
        <v>210</v>
      </c>
      <c r="G123" s="57" t="str">
        <f t="shared" si="28"/>
        <v/>
      </c>
      <c r="H123" s="58" t="str">
        <f>IF(G123="I",$K123,IF(G123="II",$K123-SUM(H$8:H122),IF(G123="III",$K123-SUM(H$8:H122),IF(G123="IV",$K123-SUM(H$8:H122),IF(G123="V",1-SUM(H$8:H122)," ")))))</f>
        <v xml:space="preserve"> </v>
      </c>
      <c r="I123" s="66" t="str">
        <f t="shared" si="29"/>
        <v>A</v>
      </c>
      <c r="J123" s="61">
        <f>IF(I123="A",$K123,IF(I123="B",$K123-SUM(J$8:J122),IF(I123="C",$K123-SUM(J$8:J122),IF(I123="D",$K123-SUM(J$8:J122),IF(I123="E",1-SUM(J$8:J122)," ")))))</f>
        <v>0</v>
      </c>
      <c r="K123" s="58">
        <f>IF(C$4=0,0,(SUM(D$8:D123)/C$4))</f>
        <v>0</v>
      </c>
      <c r="L123" s="62" t="str">
        <f t="shared" si="25"/>
        <v xml:space="preserve"> </v>
      </c>
      <c r="M123" s="58" t="str">
        <f>IF(U123=2,K123,IF(W123=2,K123-SUM(M$8:M122),IF(X123=2,K123-SUM(M$8:M122),IF(X122=2,1-SUM(M$8:M122)," "))))</f>
        <v xml:space="preserve"> </v>
      </c>
      <c r="N123" s="58" t="str">
        <f t="shared" si="30"/>
        <v xml:space="preserve"> </v>
      </c>
      <c r="P123" s="58" t="str">
        <f>IF(O123="Plus",$K123,IF(O123="Basis",$K123-SUM(P$8:P122),IF(O123="Breedte",$K123-SUM(P$8:P122),IF(O122="Breedte",1-SUM(P$8:P122)," "))))</f>
        <v xml:space="preserve"> </v>
      </c>
      <c r="Q123" s="56" t="str">
        <f t="shared" si="45"/>
        <v/>
      </c>
      <c r="R123" s="196">
        <f t="shared" si="31"/>
        <v>210</v>
      </c>
      <c r="S123" s="1">
        <f t="shared" si="40"/>
        <v>321</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321</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4">
        <f t="shared" si="26"/>
        <v>0</v>
      </c>
      <c r="B124" s="64">
        <f t="shared" si="27"/>
        <v>0</v>
      </c>
      <c r="C124" s="57">
        <f t="shared" si="39"/>
        <v>320</v>
      </c>
      <c r="F124" s="59">
        <f>IF(C124&lt;C$6,0,VLOOKUP(C124,index!$A:$M,6,0))</f>
        <v>209</v>
      </c>
      <c r="G124" s="57" t="str">
        <f t="shared" si="28"/>
        <v/>
      </c>
      <c r="H124" s="58" t="str">
        <f>IF(G124="I",$K124,IF(G124="II",$K124-SUM(H$8:H123),IF(G124="III",$K124-SUM(H$8:H123),IF(G124="IV",$K124-SUM(H$8:H123),IF(G124="V",1-SUM(H$8:H123)," ")))))</f>
        <v xml:space="preserve"> </v>
      </c>
      <c r="I124" s="66" t="str">
        <f t="shared" si="29"/>
        <v/>
      </c>
      <c r="J124" s="61" t="str">
        <f>IF(I124="A",$K124,IF(I124="B",$K124-SUM(J$8:J123),IF(I124="C",$K124-SUM(J$8:J123),IF(I124="D",$K124-SUM(J$8:J123),IF(I124="E",1-SUM(J$8:J123)," ")))))</f>
        <v xml:space="preserve"> </v>
      </c>
      <c r="K124" s="58">
        <f>IF(C$4=0,0,(SUM(D$8:D124)/C$4))</f>
        <v>0</v>
      </c>
      <c r="L124" s="62" t="str">
        <f t="shared" si="25"/>
        <v xml:space="preserve"> </v>
      </c>
      <c r="M124" s="58" t="str">
        <f>IF(U124=2,K124,IF(W124=2,K124-SUM(M$8:M123),IF(X124=2,K124-SUM(M$8:M123),IF(X123=2,1-SUM(M$8:M123)," "))))</f>
        <v xml:space="preserve"> </v>
      </c>
      <c r="N124" s="58" t="str">
        <f t="shared" si="30"/>
        <v xml:space="preserve"> </v>
      </c>
      <c r="P124" s="58" t="str">
        <f>IF(O124="Plus",$K124,IF(O124="Basis",$K124-SUM(P$8:P123),IF(O124="Breedte",$K124-SUM(P$8:P123),IF(O123="Breedte",1-SUM(P$8:P123)," "))))</f>
        <v xml:space="preserve"> </v>
      </c>
      <c r="Q124" s="56" t="str">
        <f t="shared" si="45"/>
        <v/>
      </c>
      <c r="R124" s="196">
        <f t="shared" si="31"/>
        <v>209</v>
      </c>
      <c r="S124" s="1">
        <f t="shared" si="40"/>
        <v>320</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320</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4">
        <f t="shared" si="26"/>
        <v>0</v>
      </c>
      <c r="B125" s="64">
        <f t="shared" si="27"/>
        <v>0</v>
      </c>
      <c r="C125" s="57">
        <f t="shared" si="39"/>
        <v>319</v>
      </c>
      <c r="F125" s="59">
        <f>IF(C125&lt;C$6,0,VLOOKUP(C125,index!$A:$M,6,0))</f>
        <v>209</v>
      </c>
      <c r="G125" s="57" t="str">
        <f t="shared" si="28"/>
        <v/>
      </c>
      <c r="H125" s="58" t="str">
        <f>IF(G125="I",$K125,IF(G125="II",$K125-SUM(H$8:H124),IF(G125="III",$K125-SUM(H$8:H124),IF(G125="IV",$K125-SUM(H$8:H124),IF(G125="V",1-SUM(H$8:H124)," ")))))</f>
        <v xml:space="preserve"> </v>
      </c>
      <c r="I125" s="66" t="str">
        <f t="shared" si="29"/>
        <v/>
      </c>
      <c r="J125" s="61" t="str">
        <f>IF(I125="A",$K125,IF(I125="B",$K125-SUM(J$8:J124),IF(I125="C",$K125-SUM(J$8:J124),IF(I125="D",$K125-SUM(J$8:J124),IF(I125="E",1-SUM(J$8:J124)," ")))))</f>
        <v xml:space="preserve"> </v>
      </c>
      <c r="K125" s="58">
        <f>IF(C$4=0,0,(SUM(D$8:D125)/C$4))</f>
        <v>0</v>
      </c>
      <c r="L125" s="62" t="str">
        <f t="shared" si="25"/>
        <v xml:space="preserve"> </v>
      </c>
      <c r="M125" s="58" t="str">
        <f>IF(U125=2,K125,IF(W125=2,K125-SUM(M$8:M124),IF(X125=2,K125-SUM(M$8:M124),IF(X124=2,1-SUM(M$8:M124)," "))))</f>
        <v xml:space="preserve"> </v>
      </c>
      <c r="N125" s="58" t="str">
        <f t="shared" si="30"/>
        <v xml:space="preserve"> </v>
      </c>
      <c r="P125" s="58" t="str">
        <f>IF(O125="Plus",$K125,IF(O125="Basis",$K125-SUM(P$8:P124),IF(O125="Breedte",$K125-SUM(P$8:P124),IF(O124="Breedte",1-SUM(P$8:P124)," "))))</f>
        <v xml:space="preserve"> </v>
      </c>
      <c r="Q125" s="56" t="str">
        <f t="shared" si="45"/>
        <v/>
      </c>
      <c r="R125" s="196">
        <f t="shared" si="31"/>
        <v>209</v>
      </c>
      <c r="S125" s="1">
        <f t="shared" si="40"/>
        <v>319</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319</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4">
        <f t="shared" si="26"/>
        <v>0</v>
      </c>
      <c r="B126" s="64">
        <f t="shared" si="27"/>
        <v>0</v>
      </c>
      <c r="C126" s="57">
        <f t="shared" si="39"/>
        <v>318</v>
      </c>
      <c r="F126" s="59">
        <f>IF(C126&lt;C$6,0,VLOOKUP(C126,index!$A:$M,6,0))</f>
        <v>209</v>
      </c>
      <c r="G126" s="57" t="str">
        <f t="shared" si="28"/>
        <v/>
      </c>
      <c r="H126" s="58" t="str">
        <f>IF(G126="I",$K126,IF(G126="II",$K126-SUM(H$8:H125),IF(G126="III",$K126-SUM(H$8:H125),IF(G126="IV",$K126-SUM(H$8:H125),IF(G126="V",1-SUM(H$8:H125)," ")))))</f>
        <v xml:space="preserve"> </v>
      </c>
      <c r="I126" s="66" t="str">
        <f t="shared" si="29"/>
        <v/>
      </c>
      <c r="J126" s="61" t="str">
        <f>IF(I126="A",$K126,IF(I126="B",$K126-SUM(J$8:J125),IF(I126="C",$K126-SUM(J$8:J125),IF(I126="D",$K126-SUM(J$8:J125),IF(I126="E",1-SUM(J$8:J125)," ")))))</f>
        <v xml:space="preserve"> </v>
      </c>
      <c r="K126" s="58">
        <f>IF(C$4=0,0,(SUM(D$8:D126)/C$4))</f>
        <v>0</v>
      </c>
      <c r="L126" s="62" t="str">
        <f t="shared" si="25"/>
        <v xml:space="preserve"> </v>
      </c>
      <c r="M126" s="58" t="str">
        <f>IF(U126=2,K126,IF(W126=2,K126-SUM(M$8:M125),IF(X126=2,K126-SUM(M$8:M125),IF(X125=2,1-SUM(M$8:M125)," "))))</f>
        <v xml:space="preserve"> </v>
      </c>
      <c r="N126" s="58" t="str">
        <f t="shared" si="30"/>
        <v xml:space="preserve"> </v>
      </c>
      <c r="P126" s="58" t="str">
        <f>IF(O126="Plus",$K126,IF(O126="Basis",$K126-SUM(P$8:P125),IF(O126="Breedte",$K126-SUM(P$8:P125),IF(O125="Breedte",1-SUM(P$8:P125)," "))))</f>
        <v xml:space="preserve"> </v>
      </c>
      <c r="Q126" s="56" t="str">
        <f t="shared" si="45"/>
        <v/>
      </c>
      <c r="R126" s="196">
        <f t="shared" si="31"/>
        <v>209</v>
      </c>
      <c r="S126" s="1">
        <f t="shared" si="40"/>
        <v>318</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318</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4">
        <f t="shared" si="26"/>
        <v>0</v>
      </c>
      <c r="B127" s="64">
        <f t="shared" si="27"/>
        <v>0</v>
      </c>
      <c r="C127" s="57">
        <f t="shared" si="39"/>
        <v>317</v>
      </c>
      <c r="F127" s="59">
        <f>IF(C127&lt;C$6,0,VLOOKUP(C127,index!$A:$M,6,0))</f>
        <v>208</v>
      </c>
      <c r="G127" s="57" t="str">
        <f t="shared" si="28"/>
        <v/>
      </c>
      <c r="H127" s="58" t="str">
        <f>IF(G127="I",$K127,IF(G127="II",$K127-SUM(H$8:H126),IF(G127="III",$K127-SUM(H$8:H126),IF(G127="IV",$K127-SUM(H$8:H126),IF(G127="V",1-SUM(H$8:H126)," ")))))</f>
        <v xml:space="preserve"> </v>
      </c>
      <c r="I127" s="66" t="str">
        <f t="shared" si="29"/>
        <v/>
      </c>
      <c r="J127" s="61" t="str">
        <f>IF(I127="A",$K127,IF(I127="B",$K127-SUM(J$8:J126),IF(I127="C",$K127-SUM(J$8:J126),IF(I127="D",$K127-SUM(J$8:J126),IF(I127="E",1-SUM(J$8:J126)," ")))))</f>
        <v xml:space="preserve"> </v>
      </c>
      <c r="K127" s="58">
        <f>IF(C$4=0,0,(SUM(D$8:D127)/C$4))</f>
        <v>0</v>
      </c>
      <c r="L127" s="62" t="str">
        <f t="shared" si="25"/>
        <v xml:space="preserve"> </v>
      </c>
      <c r="M127" s="58" t="str">
        <f>IF(U127=2,K127,IF(W127=2,K127-SUM(M$8:M126),IF(X127=2,K127-SUM(M$8:M126),IF(X126=2,1-SUM(M$8:M126)," "))))</f>
        <v xml:space="preserve"> </v>
      </c>
      <c r="N127" s="58" t="str">
        <f t="shared" si="30"/>
        <v xml:space="preserve"> </v>
      </c>
      <c r="P127" s="58" t="str">
        <f>IF(O127="Plus",$K127,IF(O127="Basis",$K127-SUM(P$8:P126),IF(O127="Breedte",$K127-SUM(P$8:P126),IF(O126="Breedte",1-SUM(P$8:P126)," "))))</f>
        <v xml:space="preserve"> </v>
      </c>
      <c r="Q127" s="56" t="str">
        <f t="shared" si="45"/>
        <v/>
      </c>
      <c r="R127" s="196">
        <f t="shared" si="31"/>
        <v>208</v>
      </c>
      <c r="S127" s="1">
        <f t="shared" si="40"/>
        <v>317</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317</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4">
        <f t="shared" si="26"/>
        <v>0</v>
      </c>
      <c r="B128" s="64">
        <f t="shared" si="27"/>
        <v>0</v>
      </c>
      <c r="C128" s="57">
        <f t="shared" si="39"/>
        <v>316</v>
      </c>
      <c r="F128" s="59">
        <f>IF(C128&lt;C$6,0,VLOOKUP(C128,index!$A:$M,6,0))</f>
        <v>208</v>
      </c>
      <c r="G128" s="57" t="str">
        <f t="shared" si="28"/>
        <v/>
      </c>
      <c r="H128" s="58" t="str">
        <f>IF(G128="I",$K128,IF(G128="II",$K128-SUM(H$8:H127),IF(G128="III",$K128-SUM(H$8:H127),IF(G128="IV",$K128-SUM(H$8:H127),IF(G128="V",1-SUM(H$8:H127)," ")))))</f>
        <v xml:space="preserve"> </v>
      </c>
      <c r="I128" s="66" t="str">
        <f t="shared" si="29"/>
        <v/>
      </c>
      <c r="J128" s="61" t="str">
        <f>IF(I128="A",$K128,IF(I128="B",$K128-SUM(J$8:J127),IF(I128="C",$K128-SUM(J$8:J127),IF(I128="D",$K128-SUM(J$8:J127),IF(I128="E",1-SUM(J$8:J127)," ")))))</f>
        <v xml:space="preserve"> </v>
      </c>
      <c r="K128" s="58">
        <f>IF(C$4=0,0,(SUM(D$8:D128)/C$4))</f>
        <v>0</v>
      </c>
      <c r="L128" s="62" t="str">
        <f t="shared" si="25"/>
        <v xml:space="preserve"> </v>
      </c>
      <c r="M128" s="58" t="str">
        <f>IF(U128=2,K128,IF(W128=2,K128-SUM(M$8:M127),IF(X128=2,K128-SUM(M$8:M127),IF(X127=2,1-SUM(M$8:M127)," "))))</f>
        <v xml:space="preserve"> </v>
      </c>
      <c r="N128" s="58" t="str">
        <f t="shared" si="30"/>
        <v xml:space="preserve"> </v>
      </c>
      <c r="P128" s="58" t="str">
        <f>IF(O128="Plus",$K128,IF(O128="Basis",$K128-SUM(P$8:P127),IF(O128="Breedte",$K128-SUM(P$8:P127),IF(O127="Breedte",1-SUM(P$8:P127)," "))))</f>
        <v xml:space="preserve"> </v>
      </c>
      <c r="Q128" s="56" t="str">
        <f t="shared" si="45"/>
        <v/>
      </c>
      <c r="R128" s="196">
        <f t="shared" si="31"/>
        <v>208</v>
      </c>
      <c r="S128" s="1">
        <f t="shared" si="40"/>
        <v>316</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316</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4">
        <f t="shared" si="26"/>
        <v>0</v>
      </c>
      <c r="B129" s="64">
        <f t="shared" si="27"/>
        <v>0</v>
      </c>
      <c r="C129" s="57">
        <f t="shared" si="39"/>
        <v>315</v>
      </c>
      <c r="F129" s="59">
        <f>IF(C129&lt;C$6,0,VLOOKUP(C129,index!$A:$M,6,0))</f>
        <v>208</v>
      </c>
      <c r="G129" s="57" t="str">
        <f t="shared" si="28"/>
        <v/>
      </c>
      <c r="H129" s="58" t="str">
        <f>IF(G129="I",$K129,IF(G129="II",$K129-SUM(H$8:H128),IF(G129="III",$K129-SUM(H$8:H128),IF(G129="IV",$K129-SUM(H$8:H128),IF(G129="V",1-SUM(H$8:H128)," ")))))</f>
        <v xml:space="preserve"> </v>
      </c>
      <c r="I129" s="66" t="str">
        <f t="shared" si="29"/>
        <v/>
      </c>
      <c r="J129" s="61" t="str">
        <f>IF(I129="A",$K129,IF(I129="B",$K129-SUM(J$8:J128),IF(I129="C",$K129-SUM(J$8:J128),IF(I129="D",$K129-SUM(J$8:J128),IF(I129="E",1-SUM(J$8:J128)," ")))))</f>
        <v xml:space="preserve"> </v>
      </c>
      <c r="K129" s="58">
        <f>IF(C$4=0,0,(SUM(D$8:D129)/C$4))</f>
        <v>0</v>
      </c>
      <c r="L129" s="62" t="str">
        <f t="shared" si="25"/>
        <v xml:space="preserve"> </v>
      </c>
      <c r="M129" s="58" t="str">
        <f>IF(U129=2,K129,IF(W129=2,K129-SUM(M$8:M128),IF(X129=2,K129-SUM(M$8:M128),IF(X128=2,1-SUM(M$8:M128)," "))))</f>
        <v xml:space="preserve"> </v>
      </c>
      <c r="N129" s="58" t="str">
        <f t="shared" si="30"/>
        <v xml:space="preserve"> </v>
      </c>
      <c r="P129" s="58" t="str">
        <f>IF(O129="Plus",$K129,IF(O129="Basis",$K129-SUM(P$8:P128),IF(O129="Breedte",$K129-SUM(P$8:P128),IF(O128="Breedte",1-SUM(P$8:P128)," "))))</f>
        <v xml:space="preserve"> </v>
      </c>
      <c r="Q129" s="56" t="str">
        <f t="shared" si="45"/>
        <v/>
      </c>
      <c r="R129" s="196">
        <f t="shared" si="31"/>
        <v>208</v>
      </c>
      <c r="S129" s="1">
        <f t="shared" si="40"/>
        <v>315</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315</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4">
        <f t="shared" si="26"/>
        <v>0</v>
      </c>
      <c r="B130" s="64">
        <f t="shared" si="27"/>
        <v>0</v>
      </c>
      <c r="C130" s="57">
        <f t="shared" si="39"/>
        <v>314</v>
      </c>
      <c r="F130" s="59">
        <f>IF(C130&lt;C$6,0,VLOOKUP(C130,index!$A:$M,6,0))</f>
        <v>207</v>
      </c>
      <c r="G130" s="57" t="str">
        <f t="shared" si="28"/>
        <v/>
      </c>
      <c r="H130" s="58" t="str">
        <f>IF(G130="I",$K130,IF(G130="II",$K130-SUM(H$8:H129),IF(G130="III",$K130-SUM(H$8:H129),IF(G130="IV",$K130-SUM(H$8:H129),IF(G130="V",1-SUM(H$8:H129)," ")))))</f>
        <v xml:space="preserve"> </v>
      </c>
      <c r="I130" s="66" t="str">
        <f t="shared" si="29"/>
        <v/>
      </c>
      <c r="J130" s="61" t="str">
        <f>IF(I130="A",$K130,IF(I130="B",$K130-SUM(J$8:J129),IF(I130="C",$K130-SUM(J$8:J129),IF(I130="D",$K130-SUM(J$8:J129),IF(I130="E",1-SUM(J$8:J129)," ")))))</f>
        <v xml:space="preserve"> </v>
      </c>
      <c r="K130" s="58">
        <f>IF(C$4=0,0,(SUM(D$8:D130)/C$4))</f>
        <v>0</v>
      </c>
      <c r="L130" s="62" t="str">
        <f t="shared" si="25"/>
        <v xml:space="preserve"> </v>
      </c>
      <c r="M130" s="58" t="str">
        <f>IF(U130=2,K130,IF(W130=2,K130-SUM(M$8:M129),IF(X130=2,K130-SUM(M$8:M129),IF(X129=2,1-SUM(M$8:M129)," "))))</f>
        <v xml:space="preserve"> </v>
      </c>
      <c r="N130" s="58" t="str">
        <f t="shared" si="30"/>
        <v xml:space="preserve"> </v>
      </c>
      <c r="P130" s="58" t="str">
        <f>IF(O130="Plus",$K130,IF(O130="Basis",$K130-SUM(P$8:P129),IF(O130="Breedte",$K130-SUM(P$8:P129),IF(O129="Breedte",1-SUM(P$8:P129)," "))))</f>
        <v xml:space="preserve"> </v>
      </c>
      <c r="Q130" s="56" t="str">
        <f t="shared" si="45"/>
        <v/>
      </c>
      <c r="R130" s="196">
        <f t="shared" si="31"/>
        <v>207</v>
      </c>
      <c r="S130" s="1">
        <f t="shared" si="40"/>
        <v>314</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314</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4">
        <f t="shared" si="26"/>
        <v>0</v>
      </c>
      <c r="B131" s="64">
        <f t="shared" si="27"/>
        <v>0</v>
      </c>
      <c r="C131" s="57">
        <f t="shared" si="39"/>
        <v>313</v>
      </c>
      <c r="F131" s="59">
        <f>IF(C131&lt;C$6,0,VLOOKUP(C131,index!$A:$M,6,0))</f>
        <v>207</v>
      </c>
      <c r="G131" s="57" t="str">
        <f t="shared" si="28"/>
        <v/>
      </c>
      <c r="H131" s="58" t="str">
        <f>IF(G131="I",$K131,IF(G131="II",$K131-SUM(H$8:H130),IF(G131="III",$K131-SUM(H$8:H130),IF(G131="IV",$K131-SUM(H$8:H130),IF(G131="V",1-SUM(H$8:H130)," ")))))</f>
        <v xml:space="preserve"> </v>
      </c>
      <c r="I131" s="66" t="str">
        <f t="shared" si="29"/>
        <v/>
      </c>
      <c r="J131" s="61" t="str">
        <f>IF(I131="A",$K131,IF(I131="B",$K131-SUM(J$8:J130),IF(I131="C",$K131-SUM(J$8:J130),IF(I131="D",$K131-SUM(J$8:J130),IF(I131="E",1-SUM(J$8:J130)," ")))))</f>
        <v xml:space="preserve"> </v>
      </c>
      <c r="K131" s="58">
        <f>IF(C$4=0,0,(SUM(D$8:D131)/C$4))</f>
        <v>0</v>
      </c>
      <c r="L131" s="62" t="str">
        <f t="shared" si="25"/>
        <v xml:space="preserve"> </v>
      </c>
      <c r="M131" s="58" t="str">
        <f>IF(U131=2,K131,IF(W131=2,K131-SUM(M$8:M130),IF(X131=2,K131-SUM(M$8:M130),IF(X130=2,1-SUM(M$8:M130)," "))))</f>
        <v xml:space="preserve"> </v>
      </c>
      <c r="N131" s="58" t="str">
        <f t="shared" si="30"/>
        <v xml:space="preserve"> </v>
      </c>
      <c r="P131" s="58" t="str">
        <f>IF(O131="Plus",$K131,IF(O131="Basis",$K131-SUM(P$8:P130),IF(O131="Breedte",$K131-SUM(P$8:P130),IF(O130="Breedte",1-SUM(P$8:P130)," "))))</f>
        <v xml:space="preserve"> </v>
      </c>
      <c r="Q131" s="56" t="str">
        <f t="shared" si="45"/>
        <v/>
      </c>
      <c r="R131" s="196">
        <f t="shared" si="31"/>
        <v>207</v>
      </c>
      <c r="S131" s="1">
        <f t="shared" si="40"/>
        <v>313</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313</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4">
        <f t="shared" si="26"/>
        <v>0</v>
      </c>
      <c r="B132" s="64">
        <f t="shared" si="27"/>
        <v>0</v>
      </c>
      <c r="C132" s="57">
        <f t="shared" si="39"/>
        <v>312</v>
      </c>
      <c r="F132" s="59">
        <f>IF(C132&lt;C$6,0,VLOOKUP(C132,index!$A:$M,6,0))</f>
        <v>207</v>
      </c>
      <c r="G132" s="57" t="str">
        <f t="shared" si="28"/>
        <v/>
      </c>
      <c r="H132" s="58" t="str">
        <f>IF(G132="I",$K132,IF(G132="II",$K132-SUM(H$8:H131),IF(G132="III",$K132-SUM(H$8:H131),IF(G132="IV",$K132-SUM(H$8:H131),IF(G132="V",1-SUM(H$8:H131)," ")))))</f>
        <v xml:space="preserve"> </v>
      </c>
      <c r="I132" s="66" t="str">
        <f t="shared" si="29"/>
        <v/>
      </c>
      <c r="J132" s="61" t="str">
        <f>IF(I132="A",$K132,IF(I132="B",$K132-SUM(J$8:J131),IF(I132="C",$K132-SUM(J$8:J131),IF(I132="D",$K132-SUM(J$8:J131),IF(I132="E",1-SUM(J$8:J131)," ")))))</f>
        <v xml:space="preserve"> </v>
      </c>
      <c r="K132" s="58">
        <f>IF(C$4=0,0,(SUM(D$8:D132)/C$4))</f>
        <v>0</v>
      </c>
      <c r="L132" s="62" t="str">
        <f t="shared" si="25"/>
        <v xml:space="preserve"> </v>
      </c>
      <c r="M132" s="58" t="str">
        <f>IF(U132=2,K132,IF(W132=2,K132-SUM(M$8:M131),IF(X132=2,K132-SUM(M$8:M131),IF(X131=2,1-SUM(M$8:M131)," "))))</f>
        <v xml:space="preserve"> </v>
      </c>
      <c r="N132" s="58" t="str">
        <f t="shared" si="30"/>
        <v xml:space="preserve"> </v>
      </c>
      <c r="P132" s="58" t="str">
        <f>IF(O132="Plus",$K132,IF(O132="Basis",$K132-SUM(P$8:P131),IF(O132="Breedte",$K132-SUM(P$8:P131),IF(O131="Breedte",1-SUM(P$8:P131)," "))))</f>
        <v xml:space="preserve"> </v>
      </c>
      <c r="Q132" s="56" t="str">
        <f t="shared" si="45"/>
        <v/>
      </c>
      <c r="R132" s="196">
        <f t="shared" si="31"/>
        <v>207</v>
      </c>
      <c r="S132" s="1">
        <f t="shared" si="40"/>
        <v>312</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312</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4">
        <f t="shared" si="26"/>
        <v>0</v>
      </c>
      <c r="B133" s="64">
        <f t="shared" si="27"/>
        <v>0</v>
      </c>
      <c r="C133" s="57">
        <f t="shared" si="39"/>
        <v>311</v>
      </c>
      <c r="F133" s="59">
        <f>IF(C133&lt;C$6,0,VLOOKUP(C133,index!$A:$M,6,0))</f>
        <v>206</v>
      </c>
      <c r="G133" s="57" t="str">
        <f t="shared" si="28"/>
        <v/>
      </c>
      <c r="H133" s="58" t="str">
        <f>IF(G133="I",$K133,IF(G133="II",$K133-SUM(H$8:H132),IF(G133="III",$K133-SUM(H$8:H132),IF(G133="IV",$K133-SUM(H$8:H132),IF(G133="V",1-SUM(H$8:H132)," ")))))</f>
        <v xml:space="preserve"> </v>
      </c>
      <c r="I133" s="66" t="str">
        <f t="shared" si="29"/>
        <v/>
      </c>
      <c r="J133" s="61" t="str">
        <f>IF(I133="A",$K133,IF(I133="B",$K133-SUM(J$8:J132),IF(I133="C",$K133-SUM(J$8:J132),IF(I133="D",$K133-SUM(J$8:J132),IF(I133="E",1-SUM(J$8:J132)," ")))))</f>
        <v xml:space="preserve"> </v>
      </c>
      <c r="K133" s="58">
        <f>IF(C$4=0,0,(SUM(D$8:D133)/C$4))</f>
        <v>0</v>
      </c>
      <c r="L133" s="62" t="str">
        <f t="shared" si="25"/>
        <v xml:space="preserve"> </v>
      </c>
      <c r="M133" s="58" t="str">
        <f>IF(U133=2,K133,IF(W133=2,K133-SUM(M$8:M132),IF(X133=2,K133-SUM(M$8:M132),IF(X132=2,1-SUM(M$8:M132)," "))))</f>
        <v xml:space="preserve"> </v>
      </c>
      <c r="N133" s="58" t="str">
        <f t="shared" si="30"/>
        <v xml:space="preserve"> </v>
      </c>
      <c r="P133" s="58" t="str">
        <f>IF(O133="Plus",$K133,IF(O133="Basis",$K133-SUM(P$8:P132),IF(O133="Breedte",$K133-SUM(P$8:P132),IF(O132="Breedte",1-SUM(P$8:P132)," "))))</f>
        <v xml:space="preserve"> </v>
      </c>
      <c r="Q133" s="56" t="str">
        <f t="shared" si="45"/>
        <v/>
      </c>
      <c r="R133" s="196">
        <f t="shared" si="31"/>
        <v>206</v>
      </c>
      <c r="S133" s="1">
        <f t="shared" si="40"/>
        <v>311</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311</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4">
        <f t="shared" si="26"/>
        <v>0</v>
      </c>
      <c r="B134" s="64">
        <f t="shared" si="27"/>
        <v>0</v>
      </c>
      <c r="C134" s="57">
        <f t="shared" si="39"/>
        <v>310</v>
      </c>
      <c r="F134" s="59">
        <f>IF(C134&lt;C$6,0,VLOOKUP(C134,index!$A:$M,6,0))</f>
        <v>206</v>
      </c>
      <c r="G134" s="57" t="str">
        <f t="shared" si="28"/>
        <v/>
      </c>
      <c r="H134" s="58" t="str">
        <f>IF(G134="I",$K134,IF(G134="II",$K134-SUM(H$8:H133),IF(G134="III",$K134-SUM(H$8:H133),IF(G134="IV",$K134-SUM(H$8:H133),IF(G134="V",1-SUM(H$8:H133)," ")))))</f>
        <v xml:space="preserve"> </v>
      </c>
      <c r="I134" s="66" t="str">
        <f t="shared" si="29"/>
        <v/>
      </c>
      <c r="J134" s="61" t="str">
        <f>IF(I134="A",$K134,IF(I134="B",$K134-SUM(J$8:J133),IF(I134="C",$K134-SUM(J$8:J133),IF(I134="D",$K134-SUM(J$8:J133),IF(I134="E",1-SUM(J$8:J133)," ")))))</f>
        <v xml:space="preserve"> </v>
      </c>
      <c r="K134" s="58">
        <f>IF(C$4=0,0,(SUM(D$8:D134)/C$4))</f>
        <v>0</v>
      </c>
      <c r="L134" s="62" t="str">
        <f t="shared" si="25"/>
        <v xml:space="preserve"> </v>
      </c>
      <c r="M134" s="58" t="str">
        <f>IF(U134=2,K134,IF(W134=2,K134-SUM(M$8:M133),IF(X134=2,K134-SUM(M$8:M133),IF(X133=2,1-SUM(M$8:M133)," "))))</f>
        <v xml:space="preserve"> </v>
      </c>
      <c r="N134" s="58" t="str">
        <f t="shared" si="30"/>
        <v xml:space="preserve"> </v>
      </c>
      <c r="P134" s="58" t="str">
        <f>IF(O134="Plus",$K134,IF(O134="Basis",$K134-SUM(P$8:P133),IF(O134="Breedte",$K134-SUM(P$8:P133),IF(O133="Breedte",1-SUM(P$8:P133)," "))))</f>
        <v xml:space="preserve"> </v>
      </c>
      <c r="Q134" s="56" t="str">
        <f t="shared" si="45"/>
        <v/>
      </c>
      <c r="R134" s="196">
        <f t="shared" si="31"/>
        <v>206</v>
      </c>
      <c r="S134" s="1">
        <f t="shared" si="40"/>
        <v>310</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310</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4">
        <f t="shared" si="26"/>
        <v>0</v>
      </c>
      <c r="B135" s="64">
        <f t="shared" si="27"/>
        <v>0</v>
      </c>
      <c r="C135" s="57">
        <f t="shared" si="39"/>
        <v>309</v>
      </c>
      <c r="F135" s="59">
        <f>IF(C135&lt;C$6,0,VLOOKUP(C135,index!$A:$M,6,0))</f>
        <v>205</v>
      </c>
      <c r="G135" s="57" t="str">
        <f t="shared" si="28"/>
        <v/>
      </c>
      <c r="H135" s="58" t="str">
        <f>IF(G135="I",$K135,IF(G135="II",$K135-SUM(H$8:H134),IF(G135="III",$K135-SUM(H$8:H134),IF(G135="IV",$K135-SUM(H$8:H134),IF(G135="V",1-SUM(H$8:H134)," ")))))</f>
        <v xml:space="preserve"> </v>
      </c>
      <c r="I135" s="66" t="str">
        <f t="shared" si="29"/>
        <v/>
      </c>
      <c r="J135" s="61" t="str">
        <f>IF(I135="A",$K135,IF(I135="B",$K135-SUM(J$8:J134),IF(I135="C",$K135-SUM(J$8:J134),IF(I135="D",$K135-SUM(J$8:J134),IF(I135="E",1-SUM(J$8:J134)," ")))))</f>
        <v xml:space="preserve"> </v>
      </c>
      <c r="K135" s="58">
        <f>IF(C$4=0,0,(SUM(D$8:D135)/C$4))</f>
        <v>0</v>
      </c>
      <c r="L135" s="62" t="str">
        <f t="shared" si="25"/>
        <v xml:space="preserve"> </v>
      </c>
      <c r="M135" s="58" t="str">
        <f>IF(U135=2,K135,IF(W135=2,K135-SUM(M$8:M134),IF(X135=2,K135-SUM(M$8:M134),IF(X134=2,1-SUM(M$8:M134)," "))))</f>
        <v xml:space="preserve"> </v>
      </c>
      <c r="N135" s="58" t="str">
        <f t="shared" si="30"/>
        <v xml:space="preserve"> </v>
      </c>
      <c r="P135" s="58" t="str">
        <f>IF(O135="Plus",$K135,IF(O135="Basis",$K135-SUM(P$8:P134),IF(O135="Breedte",$K135-SUM(P$8:P134),IF(O134="Breedte",1-SUM(P$8:P134)," "))))</f>
        <v xml:space="preserve"> </v>
      </c>
      <c r="Q135" s="56" t="str">
        <f t="shared" si="45"/>
        <v/>
      </c>
      <c r="R135" s="196">
        <f t="shared" si="31"/>
        <v>205</v>
      </c>
      <c r="S135" s="1">
        <f t="shared" si="40"/>
        <v>309</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309</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4">
        <f t="shared" si="26"/>
        <v>0</v>
      </c>
      <c r="B136" s="64">
        <f t="shared" si="27"/>
        <v>0</v>
      </c>
      <c r="C136" s="57">
        <f t="shared" si="39"/>
        <v>308</v>
      </c>
      <c r="F136" s="59">
        <f>IF(C136&lt;C$6,0,VLOOKUP(C136,index!$A:$M,6,0))</f>
        <v>205</v>
      </c>
      <c r="G136" s="57" t="str">
        <f t="shared" si="28"/>
        <v/>
      </c>
      <c r="H136" s="58" t="str">
        <f>IF(G136="I",$K136,IF(G136="II",$K136-SUM(H$8:H135),IF(G136="III",$K136-SUM(H$8:H135),IF(G136="IV",$K136-SUM(H$8:H135),IF(G136="V",1-SUM(H$8:H135)," ")))))</f>
        <v xml:space="preserve"> </v>
      </c>
      <c r="I136" s="66" t="str">
        <f t="shared" si="29"/>
        <v/>
      </c>
      <c r="J136" s="61" t="str">
        <f>IF(I136="A",$K136,IF(I136="B",$K136-SUM(J$8:J135),IF(I136="C",$K136-SUM(J$8:J135),IF(I136="D",$K136-SUM(J$8:J135),IF(I136="E",1-SUM(J$8:J135)," ")))))</f>
        <v xml:space="preserve"> </v>
      </c>
      <c r="K136" s="58">
        <f>IF(C$4=0,0,(SUM(D$8:D136)/C$4))</f>
        <v>0</v>
      </c>
      <c r="L136" s="62" t="str">
        <f t="shared" ref="L136:L199" si="46">IF(U136=2,"Plus",IF(W136=2,"Basis",IF(X136=2,"Breedte"," ")))</f>
        <v xml:space="preserve"> </v>
      </c>
      <c r="M136" s="58" t="str">
        <f>IF(U136=2,K136,IF(W136=2,K136-SUM(M$8:M135),IF(X136=2,K136-SUM(M$8:M135),IF(X135=2,1-SUM(M$8:M135)," "))))</f>
        <v xml:space="preserve"> </v>
      </c>
      <c r="N136" s="58" t="str">
        <f t="shared" si="30"/>
        <v xml:space="preserve"> </v>
      </c>
      <c r="P136" s="58" t="str">
        <f>IF(O136="Plus",$K136,IF(O136="Basis",$K136-SUM(P$8:P135),IF(O136="Breedte",$K136-SUM(P$8:P135),IF(O135="Breedte",1-SUM(P$8:P135)," "))))</f>
        <v xml:space="preserve"> </v>
      </c>
      <c r="Q136" s="56" t="str">
        <f t="shared" si="45"/>
        <v/>
      </c>
      <c r="R136" s="196">
        <f t="shared" si="31"/>
        <v>205</v>
      </c>
      <c r="S136" s="1">
        <f t="shared" si="40"/>
        <v>308</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308</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4">
        <f t="shared" ref="A137:A200" si="47">IF(I137="A",25,IF(I137="B",25,IF(I137="C",25,IF(I137="D",15,IF(I137="E",10,0)))))</f>
        <v>0</v>
      </c>
      <c r="B137" s="64">
        <f t="shared" ref="B137:B200" si="48">IF(G137="I",20,IF(G137="II",20,IF(G137="III",20,IF(G137="IV",20,IF(G137="V",20,0)))))</f>
        <v>0</v>
      </c>
      <c r="C137" s="57">
        <f t="shared" si="39"/>
        <v>307</v>
      </c>
      <c r="F137" s="59">
        <f>IF(C137&lt;C$6,0,VLOOKUP(C137,index!$A:$M,6,0))</f>
        <v>205</v>
      </c>
      <c r="G137" s="57" t="str">
        <f t="shared" ref="G137:G200" si="49">IF(AND(F137&gt;212,F138&lt;213),"I",IF(AND(F137&gt;203,F138&lt;204),"II",IF(AND(F137&gt;195,F138&lt;196),"III",IF(AND(F137&gt;186,F138&lt;187),"IV",IF(AND(F137&gt;109,F138&lt;110),"V","")))))</f>
        <v/>
      </c>
      <c r="H137" s="58" t="str">
        <f>IF(G137="I",$K137,IF(G137="II",$K137-SUM(H$8:H136),IF(G137="III",$K137-SUM(H$8:H136),IF(G137="IV",$K137-SUM(H$8:H136),IF(G137="V",1-SUM(H$8:H136)," ")))))</f>
        <v xml:space="preserve"> </v>
      </c>
      <c r="I137" s="66" t="str">
        <f t="shared" ref="I137:I200" si="50">IF(AND(F137&gt;209,F138&lt;210),"A",IF(AND(F137&gt;199,F138&lt;200),"B",IF(AND(F137&gt;189,F138&lt;190),"C",IF(AND(F137&gt;180,F138&lt;181),"D",IF(AND(F137&gt;109,F138&lt;110),"E","")))))</f>
        <v/>
      </c>
      <c r="J137" s="61" t="str">
        <f>IF(I137="A",$K137,IF(I137="B",$K137-SUM(J$8:J136),IF(I137="C",$K137-SUM(J$8:J136),IF(I137="D",$K137-SUM(J$8:J136),IF(I137="E",1-SUM(J$8:J136)," ")))))</f>
        <v xml:space="preserve"> </v>
      </c>
      <c r="K137" s="58">
        <f>IF(C$4=0,0,(SUM(D$8:D137)/C$4))</f>
        <v>0</v>
      </c>
      <c r="L137" s="62" t="str">
        <f t="shared" si="46"/>
        <v xml:space="preserve"> </v>
      </c>
      <c r="M137" s="58" t="str">
        <f>IF(U137=2,K137,IF(W137=2,K137-SUM(M$8:M136),IF(X137=2,K137-SUM(M$8:M136),IF(X136=2,1-SUM(M$8:M136)," "))))</f>
        <v xml:space="preserve"> </v>
      </c>
      <c r="N137" s="58" t="str">
        <f t="shared" ref="N137:N200" si="51">IF(OR(O137="Plus",O137="Basis",O137="Breedte"),K137," ")</f>
        <v xml:space="preserve"> </v>
      </c>
      <c r="P137" s="58" t="str">
        <f>IF(O137="Plus",$K137,IF(O137="Basis",$K137-SUM(P$8:P136),IF(O137="Breedte",$K137-SUM(P$8:P136),IF(O136="Breedte",1-SUM(P$8:P136)," "))))</f>
        <v xml:space="preserve"> </v>
      </c>
      <c r="Q137" s="56" t="str">
        <f t="shared" si="45"/>
        <v/>
      </c>
      <c r="R137" s="196">
        <f t="shared" ref="R137:R200" si="52">F137</f>
        <v>205</v>
      </c>
      <c r="S137" s="1">
        <f t="shared" si="40"/>
        <v>307</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307</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4">
        <f t="shared" si="47"/>
        <v>0</v>
      </c>
      <c r="B138" s="64">
        <f t="shared" si="48"/>
        <v>0</v>
      </c>
      <c r="C138" s="57">
        <f t="shared" ref="C138:C201" si="60">IF(C137-1&lt;C$6,C$6-1,C137-1)</f>
        <v>306</v>
      </c>
      <c r="F138" s="59">
        <f>IF(C138&lt;C$6,0,VLOOKUP(C138,index!$A:$M,6,0))</f>
        <v>204</v>
      </c>
      <c r="G138" s="57" t="str">
        <f t="shared" si="49"/>
        <v/>
      </c>
      <c r="H138" s="58" t="str">
        <f>IF(G138="I",$K138,IF(G138="II",$K138-SUM(H$8:H137),IF(G138="III",$K138-SUM(H$8:H137),IF(G138="IV",$K138-SUM(H$8:H137),IF(G138="V",1-SUM(H$8:H137)," ")))))</f>
        <v xml:space="preserve"> </v>
      </c>
      <c r="I138" s="66" t="str">
        <f t="shared" si="50"/>
        <v/>
      </c>
      <c r="J138" s="61" t="str">
        <f>IF(I138="A",$K138,IF(I138="B",$K138-SUM(J$8:J137),IF(I138="C",$K138-SUM(J$8:J137),IF(I138="D",$K138-SUM(J$8:J137),IF(I138="E",1-SUM(J$8:J137)," ")))))</f>
        <v xml:space="preserve"> </v>
      </c>
      <c r="K138" s="58">
        <f>IF(C$4=0,0,(SUM(D$8:D138)/C$4))</f>
        <v>0</v>
      </c>
      <c r="L138" s="62" t="str">
        <f t="shared" si="46"/>
        <v xml:space="preserve"> </v>
      </c>
      <c r="M138" s="58" t="str">
        <f>IF(U138=2,K138,IF(W138=2,K138-SUM(M$8:M137),IF(X138=2,K138-SUM(M$8:M137),IF(X137=2,1-SUM(M$8:M137)," "))))</f>
        <v xml:space="preserve"> </v>
      </c>
      <c r="N138" s="58" t="str">
        <f t="shared" si="51"/>
        <v xml:space="preserve"> </v>
      </c>
      <c r="P138" s="58" t="str">
        <f>IF(O138="Plus",$K138,IF(O138="Basis",$K138-SUM(P$8:P137),IF(O138="Breedte",$K138-SUM(P$8:P137),IF(O137="Breedte",1-SUM(P$8:P137)," "))))</f>
        <v xml:space="preserve"> </v>
      </c>
      <c r="Q138" s="56" t="str">
        <f t="shared" si="45"/>
        <v/>
      </c>
      <c r="R138" s="196">
        <f t="shared" si="52"/>
        <v>204</v>
      </c>
      <c r="S138" s="1">
        <f t="shared" ref="S138:S201" si="61">C138</f>
        <v>306</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306</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4">
        <f t="shared" si="47"/>
        <v>0</v>
      </c>
      <c r="B139" s="64">
        <f t="shared" si="48"/>
        <v>0</v>
      </c>
      <c r="C139" s="57">
        <f t="shared" si="60"/>
        <v>305</v>
      </c>
      <c r="F139" s="59">
        <f>IF(C139&lt;C$6,0,VLOOKUP(C139,index!$A:$M,6,0))</f>
        <v>204</v>
      </c>
      <c r="G139" s="57" t="str">
        <f t="shared" si="49"/>
        <v/>
      </c>
      <c r="H139" s="58" t="str">
        <f>IF(G139="I",$K139,IF(G139="II",$K139-SUM(H$8:H138),IF(G139="III",$K139-SUM(H$8:H138),IF(G139="IV",$K139-SUM(H$8:H138),IF(G139="V",1-SUM(H$8:H138)," ")))))</f>
        <v xml:space="preserve"> </v>
      </c>
      <c r="I139" s="66" t="str">
        <f t="shared" si="50"/>
        <v/>
      </c>
      <c r="J139" s="61" t="str">
        <f>IF(I139="A",$K139,IF(I139="B",$K139-SUM(J$8:J138),IF(I139="C",$K139-SUM(J$8:J138),IF(I139="D",$K139-SUM(J$8:J138),IF(I139="E",1-SUM(J$8:J138)," ")))))</f>
        <v xml:space="preserve"> </v>
      </c>
      <c r="K139" s="58">
        <f>IF(C$4=0,0,(SUM(D$8:D139)/C$4))</f>
        <v>0</v>
      </c>
      <c r="L139" s="62" t="str">
        <f t="shared" si="46"/>
        <v xml:space="preserve"> </v>
      </c>
      <c r="M139" s="58" t="str">
        <f>IF(U139=2,K139,IF(W139=2,K139-SUM(M$8:M138),IF(X139=2,K139-SUM(M$8:M138),IF(X138=2,1-SUM(M$8:M138)," "))))</f>
        <v xml:space="preserve"> </v>
      </c>
      <c r="N139" s="58" t="str">
        <f t="shared" si="51"/>
        <v xml:space="preserve"> </v>
      </c>
      <c r="P139" s="58" t="str">
        <f>IF(O139="Plus",$K139,IF(O139="Basis",$K139-SUM(P$8:P138),IF(O139="Breedte",$K139-SUM(P$8:P138),IF(O138="Breedte",1-SUM(P$8:P138)," "))))</f>
        <v xml:space="preserve"> </v>
      </c>
      <c r="Q139" s="56" t="str">
        <f t="shared" si="45"/>
        <v/>
      </c>
      <c r="R139" s="196">
        <f t="shared" si="52"/>
        <v>204</v>
      </c>
      <c r="S139" s="1">
        <f t="shared" si="61"/>
        <v>305</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305</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4">
        <f t="shared" si="47"/>
        <v>0</v>
      </c>
      <c r="B140" s="64">
        <f t="shared" si="48"/>
        <v>20</v>
      </c>
      <c r="C140" s="57">
        <f t="shared" si="60"/>
        <v>304</v>
      </c>
      <c r="F140" s="59">
        <f>IF(C140&lt;C$6,0,VLOOKUP(C140,index!$A:$M,6,0))</f>
        <v>204</v>
      </c>
      <c r="G140" s="57" t="str">
        <f t="shared" si="49"/>
        <v>II</v>
      </c>
      <c r="H140" s="58">
        <f>IF(G140="I",$K140,IF(G140="II",$K140-SUM(H$8:H139),IF(G140="III",$K140-SUM(H$8:H139),IF(G140="IV",$K140-SUM(H$8:H139),IF(G140="V",1-SUM(H$8:H139)," ")))))</f>
        <v>0</v>
      </c>
      <c r="I140" s="66" t="str">
        <f t="shared" si="50"/>
        <v/>
      </c>
      <c r="J140" s="61" t="str">
        <f>IF(I140="A",$K140,IF(I140="B",$K140-SUM(J$8:J139),IF(I140="C",$K140-SUM(J$8:J139),IF(I140="D",$K140-SUM(J$8:J139),IF(I140="E",1-SUM(J$8:J139)," ")))))</f>
        <v xml:space="preserve"> </v>
      </c>
      <c r="K140" s="58">
        <f>IF(C$4=0,0,(SUM(D$8:D140)/C$4))</f>
        <v>0</v>
      </c>
      <c r="L140" s="62" t="str">
        <f t="shared" si="46"/>
        <v xml:space="preserve"> </v>
      </c>
      <c r="M140" s="58" t="str">
        <f>IF(U140=2,K140,IF(W140=2,K140-SUM(M$8:M139),IF(X140=2,K140-SUM(M$8:M139),IF(X139=2,1-SUM(M$8:M139)," "))))</f>
        <v xml:space="preserve"> </v>
      </c>
      <c r="N140" s="58" t="str">
        <f t="shared" si="51"/>
        <v xml:space="preserve"> </v>
      </c>
      <c r="P140" s="58" t="str">
        <f>IF(O140="Plus",$K140,IF(O140="Basis",$K140-SUM(P$8:P139),IF(O140="Breedte",$K140-SUM(P$8:P139),IF(O139="Breedte",1-SUM(P$8:P139)," "))))</f>
        <v xml:space="preserve"> </v>
      </c>
      <c r="Q140" s="56" t="str">
        <f t="shared" si="45"/>
        <v/>
      </c>
      <c r="R140" s="196">
        <f t="shared" si="52"/>
        <v>204</v>
      </c>
      <c r="S140" s="1">
        <f t="shared" si="61"/>
        <v>304</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304</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4">
        <f t="shared" si="47"/>
        <v>0</v>
      </c>
      <c r="B141" s="64">
        <f t="shared" si="48"/>
        <v>0</v>
      </c>
      <c r="C141" s="57">
        <f t="shared" si="60"/>
        <v>303</v>
      </c>
      <c r="F141" s="59">
        <f>IF(C141&lt;C$6,0,VLOOKUP(C141,index!$A:$M,6,0))</f>
        <v>203</v>
      </c>
      <c r="G141" s="57" t="str">
        <f t="shared" si="49"/>
        <v/>
      </c>
      <c r="H141" s="58" t="str">
        <f>IF(G141="I",$K141,IF(G141="II",$K141-SUM(H$8:H140),IF(G141="III",$K141-SUM(H$8:H140),IF(G141="IV",$K141-SUM(H$8:H140),IF(G141="V",1-SUM(H$8:H140)," ")))))</f>
        <v xml:space="preserve"> </v>
      </c>
      <c r="I141" s="66" t="str">
        <f t="shared" si="50"/>
        <v/>
      </c>
      <c r="J141" s="61" t="str">
        <f>IF(I141="A",$K141,IF(I141="B",$K141-SUM(J$8:J140),IF(I141="C",$K141-SUM(J$8:J140),IF(I141="D",$K141-SUM(J$8:J140),IF(I141="E",1-SUM(J$8:J140)," ")))))</f>
        <v xml:space="preserve"> </v>
      </c>
      <c r="K141" s="58">
        <f>IF(C$4=0,0,(SUM(D$8:D141)/C$4))</f>
        <v>0</v>
      </c>
      <c r="L141" s="62" t="str">
        <f t="shared" si="46"/>
        <v xml:space="preserve"> </v>
      </c>
      <c r="M141" s="58" t="str">
        <f>IF(U141=2,K141,IF(W141=2,K141-SUM(M$8:M140),IF(X141=2,K141-SUM(M$8:M140),IF(X140=2,1-SUM(M$8:M140)," "))))</f>
        <v xml:space="preserve"> </v>
      </c>
      <c r="N141" s="58" t="str">
        <f t="shared" si="51"/>
        <v xml:space="preserve"> </v>
      </c>
      <c r="P141" s="58" t="str">
        <f>IF(O141="Plus",$K141,IF(O141="Basis",$K141-SUM(P$8:P140),IF(O141="Breedte",$K141-SUM(P$8:P140),IF(O140="Breedte",1-SUM(P$8:P140)," "))))</f>
        <v xml:space="preserve"> </v>
      </c>
      <c r="Q141" s="56" t="str">
        <f t="shared" si="45"/>
        <v/>
      </c>
      <c r="R141" s="196">
        <f t="shared" si="52"/>
        <v>203</v>
      </c>
      <c r="S141" s="1">
        <f t="shared" si="61"/>
        <v>303</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303</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4">
        <f t="shared" si="47"/>
        <v>0</v>
      </c>
      <c r="B142" s="64">
        <f t="shared" si="48"/>
        <v>0</v>
      </c>
      <c r="C142" s="57">
        <f t="shared" si="60"/>
        <v>302</v>
      </c>
      <c r="F142" s="59">
        <f>IF(C142&lt;C$6,0,VLOOKUP(C142,index!$A:$M,6,0))</f>
        <v>203</v>
      </c>
      <c r="G142" s="57" t="str">
        <f t="shared" si="49"/>
        <v/>
      </c>
      <c r="H142" s="58" t="str">
        <f>IF(G142="I",$K142,IF(G142="II",$K142-SUM(H$8:H141),IF(G142="III",$K142-SUM(H$8:H141),IF(G142="IV",$K142-SUM(H$8:H141),IF(G142="V",1-SUM(H$8:H141)," ")))))</f>
        <v xml:space="preserve"> </v>
      </c>
      <c r="I142" s="66" t="str">
        <f t="shared" si="50"/>
        <v/>
      </c>
      <c r="J142" s="61" t="str">
        <f>IF(I142="A",$K142,IF(I142="B",$K142-SUM(J$8:J141),IF(I142="C",$K142-SUM(J$8:J141),IF(I142="D",$K142-SUM(J$8:J141),IF(I142="E",1-SUM(J$8:J141)," ")))))</f>
        <v xml:space="preserve"> </v>
      </c>
      <c r="K142" s="58">
        <f>IF(C$4=0,0,(SUM(D$8:D142)/C$4))</f>
        <v>0</v>
      </c>
      <c r="L142" s="62" t="str">
        <f t="shared" si="46"/>
        <v xml:space="preserve"> </v>
      </c>
      <c r="M142" s="58" t="str">
        <f>IF(U142=2,K142,IF(W142=2,K142-SUM(M$8:M141),IF(X142=2,K142-SUM(M$8:M141),IF(X141=2,1-SUM(M$8:M141)," "))))</f>
        <v xml:space="preserve"> </v>
      </c>
      <c r="N142" s="58" t="str">
        <f t="shared" si="51"/>
        <v xml:space="preserve"> </v>
      </c>
      <c r="P142" s="58" t="str">
        <f>IF(O142="Plus",$K142,IF(O142="Basis",$K142-SUM(P$8:P141),IF(O142="Breedte",$K142-SUM(P$8:P141),IF(O141="Breedte",1-SUM(P$8:P141)," "))))</f>
        <v xml:space="preserve"> </v>
      </c>
      <c r="Q142" s="56" t="str">
        <f t="shared" ref="Q142:Q205" si="66">IF(L141="plus",IF(E142=0,"",CONCATENATE(E142,",")),IF(L141="basis",IF(E142=0,"",CONCATENATE(E142,",")),CONCATENATE(Q141,IF(E142=0,"",CONCATENATE(E142,", ")))))</f>
        <v/>
      </c>
      <c r="R142" s="196">
        <f t="shared" si="52"/>
        <v>203</v>
      </c>
      <c r="S142" s="1">
        <f t="shared" si="61"/>
        <v>302</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302</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4">
        <f t="shared" si="47"/>
        <v>0</v>
      </c>
      <c r="B143" s="64">
        <f t="shared" si="48"/>
        <v>0</v>
      </c>
      <c r="C143" s="57">
        <f t="shared" si="60"/>
        <v>301</v>
      </c>
      <c r="F143" s="59">
        <f>IF(C143&lt;C$6,0,VLOOKUP(C143,index!$A:$M,6,0))</f>
        <v>202</v>
      </c>
      <c r="G143" s="57" t="str">
        <f t="shared" si="49"/>
        <v/>
      </c>
      <c r="H143" s="58" t="str">
        <f>IF(G143="I",$K143,IF(G143="II",$K143-SUM(H$8:H142),IF(G143="III",$K143-SUM(H$8:H142),IF(G143="IV",$K143-SUM(H$8:H142),IF(G143="V",1-SUM(H$8:H142)," ")))))</f>
        <v xml:space="preserve"> </v>
      </c>
      <c r="I143" s="66" t="str">
        <f t="shared" si="50"/>
        <v/>
      </c>
      <c r="J143" s="61" t="str">
        <f>IF(I143="A",$K143,IF(I143="B",$K143-SUM(J$8:J142),IF(I143="C",$K143-SUM(J$8:J142),IF(I143="D",$K143-SUM(J$8:J142),IF(I143="E",1-SUM(J$8:J142)," ")))))</f>
        <v xml:space="preserve"> </v>
      </c>
      <c r="K143" s="58">
        <f>IF(C$4=0,0,(SUM(D$8:D143)/C$4))</f>
        <v>0</v>
      </c>
      <c r="L143" s="62" t="str">
        <f t="shared" si="46"/>
        <v xml:space="preserve"> </v>
      </c>
      <c r="M143" s="58" t="str">
        <f>IF(U143=2,K143,IF(W143=2,K143-SUM(M$8:M142),IF(X143=2,K143-SUM(M$8:M142),IF(X142=2,1-SUM(M$8:M142)," "))))</f>
        <v xml:space="preserve"> </v>
      </c>
      <c r="N143" s="58" t="str">
        <f t="shared" si="51"/>
        <v xml:space="preserve"> </v>
      </c>
      <c r="P143" s="58" t="str">
        <f>IF(O143="Plus",$K143,IF(O143="Basis",$K143-SUM(P$8:P142),IF(O143="Breedte",$K143-SUM(P$8:P142),IF(O142="Breedte",1-SUM(P$8:P142)," "))))</f>
        <v xml:space="preserve"> </v>
      </c>
      <c r="Q143" s="56" t="str">
        <f t="shared" si="66"/>
        <v/>
      </c>
      <c r="R143" s="196">
        <f t="shared" si="52"/>
        <v>202</v>
      </c>
      <c r="S143" s="1">
        <f t="shared" si="61"/>
        <v>301</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301</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4">
        <f t="shared" si="47"/>
        <v>0</v>
      </c>
      <c r="B144" s="64">
        <f t="shared" si="48"/>
        <v>0</v>
      </c>
      <c r="C144" s="57">
        <f t="shared" si="60"/>
        <v>300</v>
      </c>
      <c r="F144" s="59">
        <f>IF(C144&lt;C$6,0,VLOOKUP(C144,index!$A:$M,6,0))</f>
        <v>202</v>
      </c>
      <c r="G144" s="57" t="str">
        <f t="shared" si="49"/>
        <v/>
      </c>
      <c r="H144" s="58" t="str">
        <f>IF(G144="I",$K144,IF(G144="II",$K144-SUM(H$8:H143),IF(G144="III",$K144-SUM(H$8:H143),IF(G144="IV",$K144-SUM(H$8:H143),IF(G144="V",1-SUM(H$8:H143)," ")))))</f>
        <v xml:space="preserve"> </v>
      </c>
      <c r="I144" s="66" t="str">
        <f t="shared" si="50"/>
        <v/>
      </c>
      <c r="J144" s="61" t="str">
        <f>IF(I144="A",$K144,IF(I144="B",$K144-SUM(J$8:J143),IF(I144="C",$K144-SUM(J$8:J143),IF(I144="D",$K144-SUM(J$8:J143),IF(I144="E",1-SUM(J$8:J143)," ")))))</f>
        <v xml:space="preserve"> </v>
      </c>
      <c r="K144" s="58">
        <f>IF(C$4=0,0,(SUM(D$8:D144)/C$4))</f>
        <v>0</v>
      </c>
      <c r="L144" s="62" t="str">
        <f t="shared" si="46"/>
        <v xml:space="preserve"> </v>
      </c>
      <c r="M144" s="58" t="str">
        <f>IF(U144=2,K144,IF(W144=2,K144-SUM(M$8:M143),IF(X144=2,K144-SUM(M$8:M143),IF(X143=2,1-SUM(M$8:M143)," "))))</f>
        <v xml:space="preserve"> </v>
      </c>
      <c r="N144" s="58" t="str">
        <f t="shared" si="51"/>
        <v xml:space="preserve"> </v>
      </c>
      <c r="P144" s="58" t="str">
        <f>IF(O144="Plus",$K144,IF(O144="Basis",$K144-SUM(P$8:P143),IF(O144="Breedte",$K144-SUM(P$8:P143),IF(O143="Breedte",1-SUM(P$8:P143)," "))))</f>
        <v xml:space="preserve"> </v>
      </c>
      <c r="Q144" s="56" t="str">
        <f t="shared" si="66"/>
        <v/>
      </c>
      <c r="R144" s="196">
        <f t="shared" si="52"/>
        <v>202</v>
      </c>
      <c r="S144" s="1">
        <f t="shared" si="61"/>
        <v>300</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300</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4">
        <f t="shared" si="47"/>
        <v>0</v>
      </c>
      <c r="B145" s="64">
        <f t="shared" si="48"/>
        <v>0</v>
      </c>
      <c r="C145" s="57">
        <f t="shared" si="60"/>
        <v>299</v>
      </c>
      <c r="F145" s="59">
        <f>IF(C145&lt;C$6,0,VLOOKUP(C145,index!$A:$M,6,0))</f>
        <v>202</v>
      </c>
      <c r="G145" s="57" t="str">
        <f t="shared" si="49"/>
        <v/>
      </c>
      <c r="H145" s="58" t="str">
        <f>IF(G145="I",$K145,IF(G145="II",$K145-SUM(H$8:H144),IF(G145="III",$K145-SUM(H$8:H144),IF(G145="IV",$K145-SUM(H$8:H144),IF(G145="V",1-SUM(H$8:H144)," ")))))</f>
        <v xml:space="preserve"> </v>
      </c>
      <c r="I145" s="66" t="str">
        <f t="shared" si="50"/>
        <v/>
      </c>
      <c r="J145" s="61" t="str">
        <f>IF(I145="A",$K145,IF(I145="B",$K145-SUM(J$8:J144),IF(I145="C",$K145-SUM(J$8:J144),IF(I145="D",$K145-SUM(J$8:J144),IF(I145="E",1-SUM(J$8:J144)," ")))))</f>
        <v xml:space="preserve"> </v>
      </c>
      <c r="K145" s="58">
        <f>IF(C$4=0,0,(SUM(D$8:D145)/C$4))</f>
        <v>0</v>
      </c>
      <c r="L145" s="62" t="str">
        <f t="shared" si="46"/>
        <v xml:space="preserve"> </v>
      </c>
      <c r="M145" s="58" t="str">
        <f>IF(U145=2,K145,IF(W145=2,K145-SUM(M$8:M144),IF(X145=2,K145-SUM(M$8:M144),IF(X144=2,1-SUM(M$8:M144)," "))))</f>
        <v xml:space="preserve"> </v>
      </c>
      <c r="N145" s="58" t="str">
        <f t="shared" si="51"/>
        <v xml:space="preserve"> </v>
      </c>
      <c r="P145" s="58" t="str">
        <f>IF(O145="Plus",$K145,IF(O145="Basis",$K145-SUM(P$8:P144),IF(O145="Breedte",$K145-SUM(P$8:P144),IF(O144="Breedte",1-SUM(P$8:P144)," "))))</f>
        <v xml:space="preserve"> </v>
      </c>
      <c r="Q145" s="56" t="str">
        <f t="shared" si="66"/>
        <v/>
      </c>
      <c r="R145" s="196">
        <f t="shared" si="52"/>
        <v>202</v>
      </c>
      <c r="S145" s="1">
        <f t="shared" si="61"/>
        <v>299</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299</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4">
        <f t="shared" si="47"/>
        <v>0</v>
      </c>
      <c r="B146" s="64">
        <f t="shared" si="48"/>
        <v>0</v>
      </c>
      <c r="C146" s="57">
        <f t="shared" si="60"/>
        <v>298</v>
      </c>
      <c r="F146" s="59">
        <f>IF(C146&lt;C$6,0,VLOOKUP(C146,index!$A:$M,6,0))</f>
        <v>201</v>
      </c>
      <c r="G146" s="57" t="str">
        <f t="shared" si="49"/>
        <v/>
      </c>
      <c r="H146" s="58" t="str">
        <f>IF(G146="I",$K146,IF(G146="II",$K146-SUM(H$8:H145),IF(G146="III",$K146-SUM(H$8:H145),IF(G146="IV",$K146-SUM(H$8:H145),IF(G146="V",1-SUM(H$8:H145)," ")))))</f>
        <v xml:space="preserve"> </v>
      </c>
      <c r="I146" s="66" t="str">
        <f t="shared" si="50"/>
        <v/>
      </c>
      <c r="J146" s="61" t="str">
        <f>IF(I146="A",$K146,IF(I146="B",$K146-SUM(J$8:J145),IF(I146="C",$K146-SUM(J$8:J145),IF(I146="D",$K146-SUM(J$8:J145),IF(I146="E",1-SUM(J$8:J145)," ")))))</f>
        <v xml:space="preserve"> </v>
      </c>
      <c r="K146" s="58">
        <f>IF(C$4=0,0,(SUM(D$8:D146)/C$4))</f>
        <v>0</v>
      </c>
      <c r="L146" s="62" t="str">
        <f t="shared" si="46"/>
        <v xml:space="preserve"> </v>
      </c>
      <c r="M146" s="58" t="str">
        <f>IF(U146=2,K146,IF(W146=2,K146-SUM(M$8:M145),IF(X146=2,K146-SUM(M$8:M145),IF(X145=2,1-SUM(M$8:M145)," "))))</f>
        <v xml:space="preserve"> </v>
      </c>
      <c r="N146" s="58" t="str">
        <f t="shared" si="51"/>
        <v xml:space="preserve"> </v>
      </c>
      <c r="P146" s="58" t="str">
        <f>IF(O146="Plus",$K146,IF(O146="Basis",$K146-SUM(P$8:P145),IF(O146="Breedte",$K146-SUM(P$8:P145),IF(O145="Breedte",1-SUM(P$8:P145)," "))))</f>
        <v xml:space="preserve"> </v>
      </c>
      <c r="Q146" s="56" t="str">
        <f t="shared" si="66"/>
        <v/>
      </c>
      <c r="R146" s="196">
        <f t="shared" si="52"/>
        <v>201</v>
      </c>
      <c r="S146" s="1">
        <f t="shared" si="61"/>
        <v>298</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298</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4">
        <f t="shared" si="47"/>
        <v>0</v>
      </c>
      <c r="B147" s="64">
        <f t="shared" si="48"/>
        <v>0</v>
      </c>
      <c r="C147" s="57">
        <f t="shared" si="60"/>
        <v>297</v>
      </c>
      <c r="F147" s="59">
        <f>IF(C147&lt;C$6,0,VLOOKUP(C147,index!$A:$M,6,0))</f>
        <v>201</v>
      </c>
      <c r="G147" s="57" t="str">
        <f t="shared" si="49"/>
        <v/>
      </c>
      <c r="H147" s="58" t="str">
        <f>IF(G147="I",$K147,IF(G147="II",$K147-SUM(H$8:H146),IF(G147="III",$K147-SUM(H$8:H146),IF(G147="IV",$K147-SUM(H$8:H146),IF(G147="V",1-SUM(H$8:H146)," ")))))</f>
        <v xml:space="preserve"> </v>
      </c>
      <c r="I147" s="66" t="str">
        <f t="shared" si="50"/>
        <v/>
      </c>
      <c r="J147" s="61" t="str">
        <f>IF(I147="A",$K147,IF(I147="B",$K147-SUM(J$8:J146),IF(I147="C",$K147-SUM(J$8:J146),IF(I147="D",$K147-SUM(J$8:J146),IF(I147="E",1-SUM(J$8:J146)," ")))))</f>
        <v xml:space="preserve"> </v>
      </c>
      <c r="K147" s="58">
        <f>IF(C$4=0,0,(SUM(D$8:D147)/C$4))</f>
        <v>0</v>
      </c>
      <c r="L147" s="62" t="str">
        <f t="shared" si="46"/>
        <v xml:space="preserve"> </v>
      </c>
      <c r="M147" s="58" t="str">
        <f>IF(U147=2,K147,IF(W147=2,K147-SUM(M$8:M146),IF(X147=2,K147-SUM(M$8:M146),IF(X146=2,1-SUM(M$8:M146)," "))))</f>
        <v xml:space="preserve"> </v>
      </c>
      <c r="N147" s="58" t="str">
        <f t="shared" si="51"/>
        <v xml:space="preserve"> </v>
      </c>
      <c r="P147" s="58" t="str">
        <f>IF(O147="Plus",$K147,IF(O147="Basis",$K147-SUM(P$8:P146),IF(O147="Breedte",$K147-SUM(P$8:P146),IF(O146="Breedte",1-SUM(P$8:P146)," "))))</f>
        <v xml:space="preserve"> </v>
      </c>
      <c r="Q147" s="56" t="str">
        <f t="shared" si="66"/>
        <v/>
      </c>
      <c r="R147" s="196">
        <f t="shared" si="52"/>
        <v>201</v>
      </c>
      <c r="S147" s="1">
        <f t="shared" si="61"/>
        <v>297</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297</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4">
        <f t="shared" si="47"/>
        <v>0</v>
      </c>
      <c r="B148" s="64">
        <f t="shared" si="48"/>
        <v>0</v>
      </c>
      <c r="C148" s="57">
        <f t="shared" si="60"/>
        <v>296</v>
      </c>
      <c r="F148" s="59">
        <f>IF(C148&lt;C$6,0,VLOOKUP(C148,index!$A:$M,6,0))</f>
        <v>201</v>
      </c>
      <c r="G148" s="57" t="str">
        <f t="shared" si="49"/>
        <v/>
      </c>
      <c r="H148" s="58" t="str">
        <f>IF(G148="I",$K148,IF(G148="II",$K148-SUM(H$8:H147),IF(G148="III",$K148-SUM(H$8:H147),IF(G148="IV",$K148-SUM(H$8:H147),IF(G148="V",1-SUM(H$8:H147)," ")))))</f>
        <v xml:space="preserve"> </v>
      </c>
      <c r="I148" s="66" t="str">
        <f t="shared" si="50"/>
        <v/>
      </c>
      <c r="J148" s="61" t="str">
        <f>IF(I148="A",$K148,IF(I148="B",$K148-SUM(J$8:J147),IF(I148="C",$K148-SUM(J$8:J147),IF(I148="D",$K148-SUM(J$8:J147),IF(I148="E",1-SUM(J$8:J147)," ")))))</f>
        <v xml:space="preserve"> </v>
      </c>
      <c r="K148" s="58">
        <f>IF(C$4=0,0,(SUM(D$8:D148)/C$4))</f>
        <v>0</v>
      </c>
      <c r="L148" s="62" t="str">
        <f t="shared" si="46"/>
        <v xml:space="preserve"> </v>
      </c>
      <c r="M148" s="58" t="str">
        <f>IF(U148=2,K148,IF(W148=2,K148-SUM(M$8:M147),IF(X148=2,K148-SUM(M$8:M147),IF(X147=2,1-SUM(M$8:M147)," "))))</f>
        <v xml:space="preserve"> </v>
      </c>
      <c r="N148" s="58" t="str">
        <f t="shared" si="51"/>
        <v xml:space="preserve"> </v>
      </c>
      <c r="P148" s="58" t="str">
        <f>IF(O148="Plus",$K148,IF(O148="Basis",$K148-SUM(P$8:P147),IF(O148="Breedte",$K148-SUM(P$8:P147),IF(O147="Breedte",1-SUM(P$8:P147)," "))))</f>
        <v xml:space="preserve"> </v>
      </c>
      <c r="Q148" s="56" t="str">
        <f t="shared" si="66"/>
        <v/>
      </c>
      <c r="R148" s="196">
        <f t="shared" si="52"/>
        <v>201</v>
      </c>
      <c r="S148" s="1">
        <f t="shared" si="61"/>
        <v>296</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296</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4">
        <f t="shared" si="47"/>
        <v>0</v>
      </c>
      <c r="B149" s="64">
        <f t="shared" si="48"/>
        <v>0</v>
      </c>
      <c r="C149" s="57">
        <f t="shared" si="60"/>
        <v>295</v>
      </c>
      <c r="F149" s="59">
        <f>IF(C149&lt;C$6,0,VLOOKUP(C149,index!$A:$M,6,0))</f>
        <v>200</v>
      </c>
      <c r="G149" s="57" t="str">
        <f t="shared" si="49"/>
        <v/>
      </c>
      <c r="H149" s="58" t="str">
        <f>IF(G149="I",$K149,IF(G149="II",$K149-SUM(H$8:H148),IF(G149="III",$K149-SUM(H$8:H148),IF(G149="IV",$K149-SUM(H$8:H148),IF(G149="V",1-SUM(H$8:H148)," ")))))</f>
        <v xml:space="preserve"> </v>
      </c>
      <c r="I149" s="66" t="str">
        <f t="shared" si="50"/>
        <v/>
      </c>
      <c r="J149" s="61" t="str">
        <f>IF(I149="A",$K149,IF(I149="B",$K149-SUM(J$8:J148),IF(I149="C",$K149-SUM(J$8:J148),IF(I149="D",$K149-SUM(J$8:J148),IF(I149="E",1-SUM(J$8:J148)," ")))))</f>
        <v xml:space="preserve"> </v>
      </c>
      <c r="K149" s="58">
        <f>IF(C$4=0,0,(SUM(D$8:D149)/C$4))</f>
        <v>0</v>
      </c>
      <c r="L149" s="62" t="str">
        <f t="shared" si="46"/>
        <v xml:space="preserve"> </v>
      </c>
      <c r="M149" s="58" t="str">
        <f>IF(U149=2,K149,IF(W149=2,K149-SUM(M$8:M148),IF(X149=2,K149-SUM(M$8:M148),IF(X148=2,1-SUM(M$8:M148)," "))))</f>
        <v xml:space="preserve"> </v>
      </c>
      <c r="N149" s="58" t="str">
        <f t="shared" si="51"/>
        <v xml:space="preserve"> </v>
      </c>
      <c r="P149" s="58" t="str">
        <f>IF(O149="Plus",$K149,IF(O149="Basis",$K149-SUM(P$8:P148),IF(O149="Breedte",$K149-SUM(P$8:P148),IF(O148="Breedte",1-SUM(P$8:P148)," "))))</f>
        <v xml:space="preserve"> </v>
      </c>
      <c r="Q149" s="56" t="str">
        <f t="shared" si="66"/>
        <v/>
      </c>
      <c r="R149" s="196">
        <f t="shared" si="52"/>
        <v>200</v>
      </c>
      <c r="S149" s="1">
        <f t="shared" si="61"/>
        <v>295</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295</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4">
        <f t="shared" si="47"/>
        <v>25</v>
      </c>
      <c r="B150" s="64">
        <f t="shared" si="48"/>
        <v>0</v>
      </c>
      <c r="C150" s="57">
        <f t="shared" si="60"/>
        <v>294</v>
      </c>
      <c r="F150" s="59">
        <f>IF(C150&lt;C$6,0,VLOOKUP(C150,index!$A:$M,6,0))</f>
        <v>200</v>
      </c>
      <c r="G150" s="57" t="str">
        <f t="shared" si="49"/>
        <v/>
      </c>
      <c r="H150" s="58" t="str">
        <f>IF(G150="I",$K150,IF(G150="II",$K150-SUM(H$8:H149),IF(G150="III",$K150-SUM(H$8:H149),IF(G150="IV",$K150-SUM(H$8:H149),IF(G150="V",1-SUM(H$8:H149)," ")))))</f>
        <v xml:space="preserve"> </v>
      </c>
      <c r="I150" s="66" t="str">
        <f t="shared" si="50"/>
        <v>B</v>
      </c>
      <c r="J150" s="61">
        <f>IF(I150="A",$K150,IF(I150="B",$K150-SUM(J$8:J149),IF(I150="C",$K150-SUM(J$8:J149),IF(I150="D",$K150-SUM(J$8:J149),IF(I150="E",1-SUM(J$8:J149)," ")))))</f>
        <v>0</v>
      </c>
      <c r="K150" s="58">
        <f>IF(C$4=0,0,(SUM(D$8:D150)/C$4))</f>
        <v>0</v>
      </c>
      <c r="L150" s="62" t="str">
        <f t="shared" si="46"/>
        <v xml:space="preserve"> </v>
      </c>
      <c r="M150" s="58" t="str">
        <f>IF(U150=2,K150,IF(W150=2,K150-SUM(M$8:M149),IF(X150=2,K150-SUM(M$8:M149),IF(X149=2,1-SUM(M$8:M149)," "))))</f>
        <v xml:space="preserve"> </v>
      </c>
      <c r="N150" s="58" t="str">
        <f t="shared" si="51"/>
        <v xml:space="preserve"> </v>
      </c>
      <c r="P150" s="58" t="str">
        <f>IF(O150="Plus",$K150,IF(O150="Basis",$K150-SUM(P$8:P149),IF(O150="Breedte",$K150-SUM(P$8:P149),IF(O149="Breedte",1-SUM(P$8:P149)," "))))</f>
        <v xml:space="preserve"> </v>
      </c>
      <c r="Q150" s="56" t="str">
        <f t="shared" si="66"/>
        <v/>
      </c>
      <c r="R150" s="196">
        <f t="shared" si="52"/>
        <v>200</v>
      </c>
      <c r="S150" s="1">
        <f t="shared" si="61"/>
        <v>294</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294</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4">
        <f t="shared" si="47"/>
        <v>0</v>
      </c>
      <c r="B151" s="64">
        <f t="shared" si="48"/>
        <v>0</v>
      </c>
      <c r="C151" s="57">
        <f t="shared" si="60"/>
        <v>293</v>
      </c>
      <c r="F151" s="59">
        <f>IF(C151&lt;C$6,0,VLOOKUP(C151,index!$A:$M,6,0))</f>
        <v>199</v>
      </c>
      <c r="G151" s="57" t="str">
        <f t="shared" si="49"/>
        <v/>
      </c>
      <c r="H151" s="58" t="str">
        <f>IF(G151="I",$K151,IF(G151="II",$K151-SUM(H$8:H150),IF(G151="III",$K151-SUM(H$8:H150),IF(G151="IV",$K151-SUM(H$8:H150),IF(G151="V",1-SUM(H$8:H150)," ")))))</f>
        <v xml:space="preserve"> </v>
      </c>
      <c r="I151" s="66" t="str">
        <f t="shared" si="50"/>
        <v/>
      </c>
      <c r="J151" s="61" t="str">
        <f>IF(I151="A",$K151,IF(I151="B",$K151-SUM(J$8:J150),IF(I151="C",$K151-SUM(J$8:J150),IF(I151="D",$K151-SUM(J$8:J150),IF(I151="E",1-SUM(J$8:J150)," ")))))</f>
        <v xml:space="preserve"> </v>
      </c>
      <c r="K151" s="58">
        <f>IF(C$4=0,0,(SUM(D$8:D151)/C$4))</f>
        <v>0</v>
      </c>
      <c r="L151" s="62" t="str">
        <f t="shared" si="46"/>
        <v xml:space="preserve"> </v>
      </c>
      <c r="M151" s="58" t="str">
        <f>IF(U151=2,K151,IF(W151=2,K151-SUM(M$8:M150),IF(X151=2,K151-SUM(M$8:M150),IF(X150=2,1-SUM(M$8:M150)," "))))</f>
        <v xml:space="preserve"> </v>
      </c>
      <c r="N151" s="58" t="str">
        <f t="shared" si="51"/>
        <v xml:space="preserve"> </v>
      </c>
      <c r="P151" s="58" t="str">
        <f>IF(O151="Plus",$K151,IF(O151="Basis",$K151-SUM(P$8:P150),IF(O151="Breedte",$K151-SUM(P$8:P150),IF(O150="Breedte",1-SUM(P$8:P150)," "))))</f>
        <v xml:space="preserve"> </v>
      </c>
      <c r="Q151" s="56" t="str">
        <f t="shared" si="66"/>
        <v/>
      </c>
      <c r="R151" s="196">
        <f t="shared" si="52"/>
        <v>199</v>
      </c>
      <c r="S151" s="1">
        <f t="shared" si="61"/>
        <v>293</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293</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4">
        <f t="shared" si="47"/>
        <v>0</v>
      </c>
      <c r="B152" s="64">
        <f t="shared" si="48"/>
        <v>0</v>
      </c>
      <c r="C152" s="57">
        <f t="shared" si="60"/>
        <v>292</v>
      </c>
      <c r="F152" s="59">
        <f>IF(C152&lt;C$6,0,VLOOKUP(C152,index!$A:$M,6,0))</f>
        <v>199</v>
      </c>
      <c r="G152" s="57" t="str">
        <f t="shared" si="49"/>
        <v/>
      </c>
      <c r="H152" s="58" t="str">
        <f>IF(G152="I",$K152,IF(G152="II",$K152-SUM(H$8:H151),IF(G152="III",$K152-SUM(H$8:H151),IF(G152="IV",$K152-SUM(H$8:H151),IF(G152="V",1-SUM(H$8:H151)," ")))))</f>
        <v xml:space="preserve"> </v>
      </c>
      <c r="I152" s="66" t="str">
        <f t="shared" si="50"/>
        <v/>
      </c>
      <c r="J152" s="61" t="str">
        <f>IF(I152="A",$K152,IF(I152="B",$K152-SUM(J$8:J151),IF(I152="C",$K152-SUM(J$8:J151),IF(I152="D",$K152-SUM(J$8:J151),IF(I152="E",1-SUM(J$8:J151)," ")))))</f>
        <v xml:space="preserve"> </v>
      </c>
      <c r="K152" s="58">
        <f>IF(C$4=0,0,(SUM(D$8:D152)/C$4))</f>
        <v>0</v>
      </c>
      <c r="L152" s="62" t="str">
        <f t="shared" si="46"/>
        <v xml:space="preserve"> </v>
      </c>
      <c r="M152" s="58" t="str">
        <f>IF(U152=2,K152,IF(W152=2,K152-SUM(M$8:M151),IF(X152=2,K152-SUM(M$8:M151),IF(X151=2,1-SUM(M$8:M151)," "))))</f>
        <v xml:space="preserve"> </v>
      </c>
      <c r="N152" s="58" t="str">
        <f t="shared" si="51"/>
        <v xml:space="preserve"> </v>
      </c>
      <c r="P152" s="58" t="str">
        <f>IF(O152="Plus",$K152,IF(O152="Basis",$K152-SUM(P$8:P151),IF(O152="Breedte",$K152-SUM(P$8:P151),IF(O151="Breedte",1-SUM(P$8:P151)," "))))</f>
        <v xml:space="preserve"> </v>
      </c>
      <c r="Q152" s="56" t="str">
        <f t="shared" si="66"/>
        <v/>
      </c>
      <c r="R152" s="196">
        <f t="shared" si="52"/>
        <v>199</v>
      </c>
      <c r="S152" s="1">
        <f t="shared" si="61"/>
        <v>292</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292</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4">
        <f t="shared" si="47"/>
        <v>0</v>
      </c>
      <c r="B153" s="64">
        <f t="shared" si="48"/>
        <v>0</v>
      </c>
      <c r="C153" s="57">
        <f t="shared" si="60"/>
        <v>291</v>
      </c>
      <c r="F153" s="59">
        <f>IF(C153&lt;C$6,0,VLOOKUP(C153,index!$A:$M,6,0))</f>
        <v>199</v>
      </c>
      <c r="G153" s="57" t="str">
        <f t="shared" si="49"/>
        <v/>
      </c>
      <c r="H153" s="58" t="str">
        <f>IF(G153="I",$K153,IF(G153="II",$K153-SUM(H$8:H152),IF(G153="III",$K153-SUM(H$8:H152),IF(G153="IV",$K153-SUM(H$8:H152),IF(G153="V",1-SUM(H$8:H152)," ")))))</f>
        <v xml:space="preserve"> </v>
      </c>
      <c r="I153" s="66" t="str">
        <f t="shared" si="50"/>
        <v/>
      </c>
      <c r="J153" s="61" t="str">
        <f>IF(I153="A",$K153,IF(I153="B",$K153-SUM(J$8:J152),IF(I153="C",$K153-SUM(J$8:J152),IF(I153="D",$K153-SUM(J$8:J152),IF(I153="E",1-SUM(J$8:J152)," ")))))</f>
        <v xml:space="preserve"> </v>
      </c>
      <c r="K153" s="58">
        <f>IF(C$4=0,0,(SUM(D$8:D153)/C$4))</f>
        <v>0</v>
      </c>
      <c r="L153" s="62" t="str">
        <f t="shared" si="46"/>
        <v xml:space="preserve"> </v>
      </c>
      <c r="M153" s="58" t="str">
        <f>IF(U153=2,K153,IF(W153=2,K153-SUM(M$8:M152),IF(X153=2,K153-SUM(M$8:M152),IF(X152=2,1-SUM(M$8:M152)," "))))</f>
        <v xml:space="preserve"> </v>
      </c>
      <c r="N153" s="58" t="str">
        <f t="shared" si="51"/>
        <v xml:space="preserve"> </v>
      </c>
      <c r="P153" s="58" t="str">
        <f>IF(O153="Plus",$K153,IF(O153="Basis",$K153-SUM(P$8:P152),IF(O153="Breedte",$K153-SUM(P$8:P152),IF(O152="Breedte",1-SUM(P$8:P152)," "))))</f>
        <v xml:space="preserve"> </v>
      </c>
      <c r="Q153" s="56" t="str">
        <f t="shared" si="66"/>
        <v/>
      </c>
      <c r="R153" s="196">
        <f t="shared" si="52"/>
        <v>199</v>
      </c>
      <c r="S153" s="1">
        <f t="shared" si="61"/>
        <v>291</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291</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4">
        <f t="shared" si="47"/>
        <v>0</v>
      </c>
      <c r="B154" s="64">
        <f t="shared" si="48"/>
        <v>0</v>
      </c>
      <c r="C154" s="57">
        <f t="shared" si="60"/>
        <v>290</v>
      </c>
      <c r="F154" s="59">
        <f>IF(C154&lt;C$6,0,VLOOKUP(C154,index!$A:$M,6,0))</f>
        <v>198</v>
      </c>
      <c r="G154" s="57" t="str">
        <f t="shared" si="49"/>
        <v/>
      </c>
      <c r="H154" s="58" t="str">
        <f>IF(G154="I",$K154,IF(G154="II",$K154-SUM(H$8:H153),IF(G154="III",$K154-SUM(H$8:H153),IF(G154="IV",$K154-SUM(H$8:H153),IF(G154="V",1-SUM(H$8:H153)," ")))))</f>
        <v xml:space="preserve"> </v>
      </c>
      <c r="I154" s="66" t="str">
        <f t="shared" si="50"/>
        <v/>
      </c>
      <c r="J154" s="61" t="str">
        <f>IF(I154="A",$K154,IF(I154="B",$K154-SUM(J$8:J153),IF(I154="C",$K154-SUM(J$8:J153),IF(I154="D",$K154-SUM(J$8:J153),IF(I154="E",1-SUM(J$8:J153)," ")))))</f>
        <v xml:space="preserve"> </v>
      </c>
      <c r="K154" s="58">
        <f>IF(C$4=0,0,(SUM(D$8:D154)/C$4))</f>
        <v>0</v>
      </c>
      <c r="L154" s="62" t="str">
        <f t="shared" si="46"/>
        <v xml:space="preserve"> </v>
      </c>
      <c r="M154" s="58" t="str">
        <f>IF(U154=2,K154,IF(W154=2,K154-SUM(M$8:M153),IF(X154=2,K154-SUM(M$8:M153),IF(X153=2,1-SUM(M$8:M153)," "))))</f>
        <v xml:space="preserve"> </v>
      </c>
      <c r="N154" s="58" t="str">
        <f t="shared" si="51"/>
        <v xml:space="preserve"> </v>
      </c>
      <c r="P154" s="58" t="str">
        <f>IF(O154="Plus",$K154,IF(O154="Basis",$K154-SUM(P$8:P153),IF(O154="Breedte",$K154-SUM(P$8:P153),IF(O153="Breedte",1-SUM(P$8:P153)," "))))</f>
        <v xml:space="preserve"> </v>
      </c>
      <c r="Q154" s="56" t="str">
        <f t="shared" si="66"/>
        <v/>
      </c>
      <c r="R154" s="196">
        <f t="shared" si="52"/>
        <v>198</v>
      </c>
      <c r="S154" s="1">
        <f t="shared" si="61"/>
        <v>290</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290</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4">
        <f t="shared" si="47"/>
        <v>0</v>
      </c>
      <c r="B155" s="64">
        <f t="shared" si="48"/>
        <v>0</v>
      </c>
      <c r="C155" s="57">
        <f t="shared" si="60"/>
        <v>289</v>
      </c>
      <c r="F155" s="59">
        <f>IF(C155&lt;C$6,0,VLOOKUP(C155,index!$A:$M,6,0))</f>
        <v>198</v>
      </c>
      <c r="G155" s="57" t="str">
        <f t="shared" si="49"/>
        <v/>
      </c>
      <c r="H155" s="58" t="str">
        <f>IF(G155="I",$K155,IF(G155="II",$K155-SUM(H$8:H154),IF(G155="III",$K155-SUM(H$8:H154),IF(G155="IV",$K155-SUM(H$8:H154),IF(G155="V",1-SUM(H$8:H154)," ")))))</f>
        <v xml:space="preserve"> </v>
      </c>
      <c r="I155" s="66" t="str">
        <f t="shared" si="50"/>
        <v/>
      </c>
      <c r="J155" s="61" t="str">
        <f>IF(I155="A",$K155,IF(I155="B",$K155-SUM(J$8:J154),IF(I155="C",$K155-SUM(J$8:J154),IF(I155="D",$K155-SUM(J$8:J154),IF(I155="E",1-SUM(J$8:J154)," ")))))</f>
        <v xml:space="preserve"> </v>
      </c>
      <c r="K155" s="58">
        <f>IF(C$4=0,0,(SUM(D$8:D155)/C$4))</f>
        <v>0</v>
      </c>
      <c r="L155" s="62" t="str">
        <f t="shared" si="46"/>
        <v xml:space="preserve"> </v>
      </c>
      <c r="M155" s="58" t="str">
        <f>IF(U155=2,K155,IF(W155=2,K155-SUM(M$8:M154),IF(X155=2,K155-SUM(M$8:M154),IF(X154=2,1-SUM(M$8:M154)," "))))</f>
        <v xml:space="preserve"> </v>
      </c>
      <c r="N155" s="58" t="str">
        <f t="shared" si="51"/>
        <v xml:space="preserve"> </v>
      </c>
      <c r="P155" s="58" t="str">
        <f>IF(O155="Plus",$K155,IF(O155="Basis",$K155-SUM(P$8:P154),IF(O155="Breedte",$K155-SUM(P$8:P154),IF(O154="Breedte",1-SUM(P$8:P154)," "))))</f>
        <v xml:space="preserve"> </v>
      </c>
      <c r="Q155" s="56" t="str">
        <f t="shared" si="66"/>
        <v/>
      </c>
      <c r="R155" s="196">
        <f t="shared" si="52"/>
        <v>198</v>
      </c>
      <c r="S155" s="1">
        <f t="shared" si="61"/>
        <v>289</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289</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4">
        <f t="shared" si="47"/>
        <v>0</v>
      </c>
      <c r="B156" s="64">
        <f t="shared" si="48"/>
        <v>0</v>
      </c>
      <c r="C156" s="57">
        <f t="shared" si="60"/>
        <v>288</v>
      </c>
      <c r="F156" s="59">
        <f>IF(C156&lt;C$6,0,VLOOKUP(C156,index!$A:$M,6,0))</f>
        <v>197</v>
      </c>
      <c r="G156" s="57" t="str">
        <f t="shared" si="49"/>
        <v/>
      </c>
      <c r="H156" s="58" t="str">
        <f>IF(G156="I",$K156,IF(G156="II",$K156-SUM(H$8:H155),IF(G156="III",$K156-SUM(H$8:H155),IF(G156="IV",$K156-SUM(H$8:H155),IF(G156="V",1-SUM(H$8:H155)," ")))))</f>
        <v xml:space="preserve"> </v>
      </c>
      <c r="I156" s="66" t="str">
        <f t="shared" si="50"/>
        <v/>
      </c>
      <c r="J156" s="61" t="str">
        <f>IF(I156="A",$K156,IF(I156="B",$K156-SUM(J$8:J155),IF(I156="C",$K156-SUM(J$8:J155),IF(I156="D",$K156-SUM(J$8:J155),IF(I156="E",1-SUM(J$8:J155)," ")))))</f>
        <v xml:space="preserve"> </v>
      </c>
      <c r="K156" s="58">
        <f>IF(C$4=0,0,(SUM(D$8:D156)/C$4))</f>
        <v>0</v>
      </c>
      <c r="L156" s="62" t="str">
        <f t="shared" si="46"/>
        <v xml:space="preserve"> </v>
      </c>
      <c r="M156" s="58" t="str">
        <f>IF(U156=2,K156,IF(W156=2,K156-SUM(M$8:M155),IF(X156=2,K156-SUM(M$8:M155),IF(X155=2,1-SUM(M$8:M155)," "))))</f>
        <v xml:space="preserve"> </v>
      </c>
      <c r="N156" s="58" t="str">
        <f t="shared" si="51"/>
        <v xml:space="preserve"> </v>
      </c>
      <c r="P156" s="58" t="str">
        <f>IF(O156="Plus",$K156,IF(O156="Basis",$K156-SUM(P$8:P155),IF(O156="Breedte",$K156-SUM(P$8:P155),IF(O155="Breedte",1-SUM(P$8:P155)," "))))</f>
        <v xml:space="preserve"> </v>
      </c>
      <c r="Q156" s="56" t="str">
        <f t="shared" si="66"/>
        <v/>
      </c>
      <c r="R156" s="196">
        <f t="shared" si="52"/>
        <v>197</v>
      </c>
      <c r="S156" s="1">
        <f t="shared" si="61"/>
        <v>288</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288</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4">
        <f t="shared" si="47"/>
        <v>0</v>
      </c>
      <c r="B157" s="64">
        <f t="shared" si="48"/>
        <v>0</v>
      </c>
      <c r="C157" s="57">
        <f t="shared" si="60"/>
        <v>287</v>
      </c>
      <c r="F157" s="59">
        <f>IF(C157&lt;C$6,0,VLOOKUP(C157,index!$A:$M,6,0))</f>
        <v>197</v>
      </c>
      <c r="G157" s="57" t="str">
        <f t="shared" si="49"/>
        <v/>
      </c>
      <c r="H157" s="58" t="str">
        <f>IF(G157="I",$K157,IF(G157="II",$K157-SUM(H$8:H156),IF(G157="III",$K157-SUM(H$8:H156),IF(G157="IV",$K157-SUM(H$8:H156),IF(G157="V",1-SUM(H$8:H156)," ")))))</f>
        <v xml:space="preserve"> </v>
      </c>
      <c r="I157" s="66" t="str">
        <f t="shared" si="50"/>
        <v/>
      </c>
      <c r="J157" s="61" t="str">
        <f>IF(I157="A",$K157,IF(I157="B",$K157-SUM(J$8:J156),IF(I157="C",$K157-SUM(J$8:J156),IF(I157="D",$K157-SUM(J$8:J156),IF(I157="E",1-SUM(J$8:J156)," ")))))</f>
        <v xml:space="preserve"> </v>
      </c>
      <c r="K157" s="58">
        <f>IF(C$4=0,0,(SUM(D$8:D157)/C$4))</f>
        <v>0</v>
      </c>
      <c r="L157" s="62" t="str">
        <f t="shared" si="46"/>
        <v xml:space="preserve"> </v>
      </c>
      <c r="M157" s="58" t="str">
        <f>IF(U157=2,K157,IF(W157=2,K157-SUM(M$8:M156),IF(X157=2,K157-SUM(M$8:M156),IF(X156=2,1-SUM(M$8:M156)," "))))</f>
        <v xml:space="preserve"> </v>
      </c>
      <c r="N157" s="58" t="str">
        <f t="shared" si="51"/>
        <v xml:space="preserve"> </v>
      </c>
      <c r="P157" s="58" t="str">
        <f>IF(O157="Plus",$K157,IF(O157="Basis",$K157-SUM(P$8:P156),IF(O157="Breedte",$K157-SUM(P$8:P156),IF(O156="Breedte",1-SUM(P$8:P156)," "))))</f>
        <v xml:space="preserve"> </v>
      </c>
      <c r="Q157" s="56" t="str">
        <f t="shared" si="66"/>
        <v/>
      </c>
      <c r="R157" s="196">
        <f t="shared" si="52"/>
        <v>197</v>
      </c>
      <c r="S157" s="1">
        <f t="shared" si="61"/>
        <v>287</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287</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4">
        <f t="shared" si="47"/>
        <v>0</v>
      </c>
      <c r="B158" s="64">
        <f t="shared" si="48"/>
        <v>0</v>
      </c>
      <c r="C158" s="57">
        <f t="shared" si="60"/>
        <v>286</v>
      </c>
      <c r="F158" s="59">
        <f>IF(C158&lt;C$6,0,VLOOKUP(C158,index!$A:$M,6,0))</f>
        <v>197</v>
      </c>
      <c r="G158" s="57" t="str">
        <f t="shared" si="49"/>
        <v/>
      </c>
      <c r="H158" s="58" t="str">
        <f>IF(G158="I",$K158,IF(G158="II",$K158-SUM(H$8:H157),IF(G158="III",$K158-SUM(H$8:H157),IF(G158="IV",$K158-SUM(H$8:H157),IF(G158="V",1-SUM(H$8:H157)," ")))))</f>
        <v xml:space="preserve"> </v>
      </c>
      <c r="I158" s="66" t="str">
        <f t="shared" si="50"/>
        <v/>
      </c>
      <c r="J158" s="61" t="str">
        <f>IF(I158="A",$K158,IF(I158="B",$K158-SUM(J$8:J157),IF(I158="C",$K158-SUM(J$8:J157),IF(I158="D",$K158-SUM(J$8:J157),IF(I158="E",1-SUM(J$8:J157)," ")))))</f>
        <v xml:space="preserve"> </v>
      </c>
      <c r="K158" s="58">
        <f>IF(C$4=0,0,(SUM(D$8:D158)/C$4))</f>
        <v>0</v>
      </c>
      <c r="L158" s="62" t="str">
        <f t="shared" si="46"/>
        <v xml:space="preserve"> </v>
      </c>
      <c r="M158" s="58" t="str">
        <f>IF(U158=2,K158,IF(W158=2,K158-SUM(M$8:M157),IF(X158=2,K158-SUM(M$8:M157),IF(X157=2,1-SUM(M$8:M157)," "))))</f>
        <v xml:space="preserve"> </v>
      </c>
      <c r="N158" s="58" t="str">
        <f t="shared" si="51"/>
        <v xml:space="preserve"> </v>
      </c>
      <c r="P158" s="58" t="str">
        <f>IF(O158="Plus",$K158,IF(O158="Basis",$K158-SUM(P$8:P157),IF(O158="Breedte",$K158-SUM(P$8:P157),IF(O157="Breedte",1-SUM(P$8:P157)," "))))</f>
        <v xml:space="preserve"> </v>
      </c>
      <c r="Q158" s="56" t="str">
        <f t="shared" si="66"/>
        <v/>
      </c>
      <c r="R158" s="196">
        <f t="shared" si="52"/>
        <v>197</v>
      </c>
      <c r="S158" s="1">
        <f t="shared" si="61"/>
        <v>286</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286</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4">
        <f t="shared" si="47"/>
        <v>0</v>
      </c>
      <c r="B159" s="64">
        <f t="shared" si="48"/>
        <v>0</v>
      </c>
      <c r="C159" s="57">
        <f t="shared" si="60"/>
        <v>285</v>
      </c>
      <c r="F159" s="59">
        <f>IF(C159&lt;C$6,0,VLOOKUP(C159,index!$A:$M,6,0))</f>
        <v>196</v>
      </c>
      <c r="G159" s="57" t="str">
        <f t="shared" si="49"/>
        <v/>
      </c>
      <c r="H159" s="58" t="str">
        <f>IF(G159="I",$K159,IF(G159="II",$K159-SUM(H$8:H158),IF(G159="III",$K159-SUM(H$8:H158),IF(G159="IV",$K159-SUM(H$8:H158),IF(G159="V",1-SUM(H$8:H158)," ")))))</f>
        <v xml:space="preserve"> </v>
      </c>
      <c r="I159" s="66" t="str">
        <f t="shared" si="50"/>
        <v/>
      </c>
      <c r="J159" s="61" t="str">
        <f>IF(I159="A",$K159,IF(I159="B",$K159-SUM(J$8:J158),IF(I159="C",$K159-SUM(J$8:J158),IF(I159="D",$K159-SUM(J$8:J158),IF(I159="E",1-SUM(J$8:J158)," ")))))</f>
        <v xml:space="preserve"> </v>
      </c>
      <c r="K159" s="58">
        <f>IF(C$4=0,0,(SUM(D$8:D159)/C$4))</f>
        <v>0</v>
      </c>
      <c r="L159" s="62" t="str">
        <f t="shared" si="46"/>
        <v xml:space="preserve"> </v>
      </c>
      <c r="M159" s="58" t="str">
        <f>IF(U159=2,K159,IF(W159=2,K159-SUM(M$8:M158),IF(X159=2,K159-SUM(M$8:M158),IF(X158=2,1-SUM(M$8:M158)," "))))</f>
        <v xml:space="preserve"> </v>
      </c>
      <c r="N159" s="58" t="str">
        <f t="shared" si="51"/>
        <v xml:space="preserve"> </v>
      </c>
      <c r="P159" s="58" t="str">
        <f>IF(O159="Plus",$K159,IF(O159="Basis",$K159-SUM(P$8:P158),IF(O159="Breedte",$K159-SUM(P$8:P158),IF(O158="Breedte",1-SUM(P$8:P158)," "))))</f>
        <v xml:space="preserve"> </v>
      </c>
      <c r="Q159" s="56" t="str">
        <f t="shared" si="66"/>
        <v/>
      </c>
      <c r="R159" s="196">
        <f t="shared" si="52"/>
        <v>196</v>
      </c>
      <c r="S159" s="1">
        <f t="shared" si="61"/>
        <v>285</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285</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4">
        <f t="shared" si="47"/>
        <v>0</v>
      </c>
      <c r="B160" s="64">
        <f t="shared" si="48"/>
        <v>20</v>
      </c>
      <c r="C160" s="57">
        <f t="shared" si="60"/>
        <v>284</v>
      </c>
      <c r="F160" s="59">
        <f>IF(C160&lt;C$6,0,VLOOKUP(C160,index!$A:$M,6,0))</f>
        <v>196</v>
      </c>
      <c r="G160" s="57" t="str">
        <f t="shared" si="49"/>
        <v>III</v>
      </c>
      <c r="H160" s="58">
        <f>IF(G160="I",$K160,IF(G160="II",$K160-SUM(H$8:H159),IF(G160="III",$K160-SUM(H$8:H159),IF(G160="IV",$K160-SUM(H$8:H159),IF(G160="V",1-SUM(H$8:H159)," ")))))</f>
        <v>0</v>
      </c>
      <c r="I160" s="66" t="str">
        <f t="shared" si="50"/>
        <v/>
      </c>
      <c r="J160" s="61" t="str">
        <f>IF(I160="A",$K160,IF(I160="B",$K160-SUM(J$8:J159),IF(I160="C",$K160-SUM(J$8:J159),IF(I160="D",$K160-SUM(J$8:J159),IF(I160="E",1-SUM(J$8:J159)," ")))))</f>
        <v xml:space="preserve"> </v>
      </c>
      <c r="K160" s="58">
        <f>IF(C$4=0,0,(SUM(D$8:D160)/C$4))</f>
        <v>0</v>
      </c>
      <c r="L160" s="62" t="str">
        <f t="shared" si="46"/>
        <v xml:space="preserve"> </v>
      </c>
      <c r="M160" s="58" t="str">
        <f>IF(U160=2,K160,IF(W160=2,K160-SUM(M$8:M159),IF(X160=2,K160-SUM(M$8:M159),IF(X159=2,1-SUM(M$8:M159)," "))))</f>
        <v xml:space="preserve"> </v>
      </c>
      <c r="N160" s="58" t="str">
        <f t="shared" si="51"/>
        <v xml:space="preserve"> </v>
      </c>
      <c r="P160" s="58" t="str">
        <f>IF(O160="Plus",$K160,IF(O160="Basis",$K160-SUM(P$8:P159),IF(O160="Breedte",$K160-SUM(P$8:P159),IF(O159="Breedte",1-SUM(P$8:P159)," "))))</f>
        <v xml:space="preserve"> </v>
      </c>
      <c r="Q160" s="56" t="str">
        <f t="shared" si="66"/>
        <v/>
      </c>
      <c r="R160" s="196">
        <f t="shared" si="52"/>
        <v>196</v>
      </c>
      <c r="S160" s="1">
        <f t="shared" si="61"/>
        <v>284</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284</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4">
        <f t="shared" si="47"/>
        <v>0</v>
      </c>
      <c r="B161" s="64">
        <f t="shared" si="48"/>
        <v>0</v>
      </c>
      <c r="C161" s="57">
        <f t="shared" si="60"/>
        <v>283</v>
      </c>
      <c r="F161" s="59">
        <f>IF(C161&lt;C$6,0,VLOOKUP(C161,index!$A:$M,6,0))</f>
        <v>195</v>
      </c>
      <c r="G161" s="57" t="str">
        <f t="shared" si="49"/>
        <v/>
      </c>
      <c r="H161" s="58" t="str">
        <f>IF(G161="I",$K161,IF(G161="II",$K161-SUM(H$8:H160),IF(G161="III",$K161-SUM(H$8:H160),IF(G161="IV",$K161-SUM(H$8:H160),IF(G161="V",1-SUM(H$8:H160)," ")))))</f>
        <v xml:space="preserve"> </v>
      </c>
      <c r="I161" s="66" t="str">
        <f t="shared" si="50"/>
        <v/>
      </c>
      <c r="J161" s="61" t="str">
        <f>IF(I161="A",$K161,IF(I161="B",$K161-SUM(J$8:J160),IF(I161="C",$K161-SUM(J$8:J160),IF(I161="D",$K161-SUM(J$8:J160),IF(I161="E",1-SUM(J$8:J160)," ")))))</f>
        <v xml:space="preserve"> </v>
      </c>
      <c r="K161" s="58">
        <f>IF(C$4=0,0,(SUM(D$8:D161)/C$4))</f>
        <v>0</v>
      </c>
      <c r="L161" s="62" t="str">
        <f t="shared" si="46"/>
        <v xml:space="preserve"> </v>
      </c>
      <c r="M161" s="58" t="str">
        <f>IF(U161=2,K161,IF(W161=2,K161-SUM(M$8:M160),IF(X161=2,K161-SUM(M$8:M160),IF(X160=2,1-SUM(M$8:M160)," "))))</f>
        <v xml:space="preserve"> </v>
      </c>
      <c r="N161" s="58" t="str">
        <f t="shared" si="51"/>
        <v xml:space="preserve"> </v>
      </c>
      <c r="P161" s="58" t="str">
        <f>IF(O161="Plus",$K161,IF(O161="Basis",$K161-SUM(P$8:P160),IF(O161="Breedte",$K161-SUM(P$8:P160),IF(O160="Breedte",1-SUM(P$8:P160)," "))))</f>
        <v xml:space="preserve"> </v>
      </c>
      <c r="Q161" s="56" t="str">
        <f t="shared" si="66"/>
        <v/>
      </c>
      <c r="R161" s="196">
        <f t="shared" si="52"/>
        <v>195</v>
      </c>
      <c r="S161" s="1">
        <f t="shared" si="61"/>
        <v>283</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283</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4">
        <f t="shared" si="47"/>
        <v>0</v>
      </c>
      <c r="B162" s="64">
        <f t="shared" si="48"/>
        <v>0</v>
      </c>
      <c r="C162" s="57">
        <f t="shared" si="60"/>
        <v>282</v>
      </c>
      <c r="F162" s="59">
        <f>IF(C162&lt;C$6,0,VLOOKUP(C162,index!$A:$M,6,0))</f>
        <v>195</v>
      </c>
      <c r="G162" s="57" t="str">
        <f t="shared" si="49"/>
        <v/>
      </c>
      <c r="H162" s="58" t="str">
        <f>IF(G162="I",$K162,IF(G162="II",$K162-SUM(H$8:H161),IF(G162="III",$K162-SUM(H$8:H161),IF(G162="IV",$K162-SUM(H$8:H161),IF(G162="V",1-SUM(H$8:H161)," ")))))</f>
        <v xml:space="preserve"> </v>
      </c>
      <c r="I162" s="66" t="str">
        <f t="shared" si="50"/>
        <v/>
      </c>
      <c r="J162" s="61" t="str">
        <f>IF(I162="A",$K162,IF(I162="B",$K162-SUM(J$8:J161),IF(I162="C",$K162-SUM(J$8:J161),IF(I162="D",$K162-SUM(J$8:J161),IF(I162="E",1-SUM(J$8:J161)," ")))))</f>
        <v xml:space="preserve"> </v>
      </c>
      <c r="K162" s="58">
        <f>IF(C$4=0,0,(SUM(D$8:D162)/C$4))</f>
        <v>0</v>
      </c>
      <c r="L162" s="62" t="str">
        <f t="shared" si="46"/>
        <v xml:space="preserve"> </v>
      </c>
      <c r="M162" s="58" t="str">
        <f>IF(U162=2,K162,IF(W162=2,K162-SUM(M$8:M161),IF(X162=2,K162-SUM(M$8:M161),IF(X161=2,1-SUM(M$8:M161)," "))))</f>
        <v xml:space="preserve"> </v>
      </c>
      <c r="N162" s="58" t="str">
        <f t="shared" si="51"/>
        <v xml:space="preserve"> </v>
      </c>
      <c r="P162" s="58" t="str">
        <f>IF(O162="Plus",$K162,IF(O162="Basis",$K162-SUM(P$8:P161),IF(O162="Breedte",$K162-SUM(P$8:P161),IF(O161="Breedte",1-SUM(P$8:P161)," "))))</f>
        <v xml:space="preserve"> </v>
      </c>
      <c r="Q162" s="56" t="str">
        <f t="shared" si="66"/>
        <v/>
      </c>
      <c r="R162" s="196">
        <f t="shared" si="52"/>
        <v>195</v>
      </c>
      <c r="S162" s="1">
        <f t="shared" si="61"/>
        <v>282</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282</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4">
        <f t="shared" si="47"/>
        <v>0</v>
      </c>
      <c r="B163" s="64">
        <f t="shared" si="48"/>
        <v>0</v>
      </c>
      <c r="C163" s="57">
        <f t="shared" si="60"/>
        <v>281</v>
      </c>
      <c r="F163" s="59">
        <f>IF(C163&lt;C$6,0,VLOOKUP(C163,index!$A:$M,6,0))</f>
        <v>195</v>
      </c>
      <c r="G163" s="57" t="str">
        <f t="shared" si="49"/>
        <v/>
      </c>
      <c r="H163" s="58" t="str">
        <f>IF(G163="I",$K163,IF(G163="II",$K163-SUM(H$8:H162),IF(G163="III",$K163-SUM(H$8:H162),IF(G163="IV",$K163-SUM(H$8:H162),IF(G163="V",1-SUM(H$8:H162)," ")))))</f>
        <v xml:space="preserve"> </v>
      </c>
      <c r="I163" s="66" t="str">
        <f t="shared" si="50"/>
        <v/>
      </c>
      <c r="J163" s="61" t="str">
        <f>IF(I163="A",$K163,IF(I163="B",$K163-SUM(J$8:J162),IF(I163="C",$K163-SUM(J$8:J162),IF(I163="D",$K163-SUM(J$8:J162),IF(I163="E",1-SUM(J$8:J162)," ")))))</f>
        <v xml:space="preserve"> </v>
      </c>
      <c r="K163" s="58">
        <f>IF(C$4=0,0,(SUM(D$8:D163)/C$4))</f>
        <v>0</v>
      </c>
      <c r="L163" s="62" t="str">
        <f t="shared" si="46"/>
        <v xml:space="preserve"> </v>
      </c>
      <c r="M163" s="58" t="str">
        <f>IF(U163=2,K163,IF(W163=2,K163-SUM(M$8:M162),IF(X163=2,K163-SUM(M$8:M162),IF(X162=2,1-SUM(M$8:M162)," "))))</f>
        <v xml:space="preserve"> </v>
      </c>
      <c r="N163" s="58" t="str">
        <f t="shared" si="51"/>
        <v xml:space="preserve"> </v>
      </c>
      <c r="P163" s="58" t="str">
        <f>IF(O163="Plus",$K163,IF(O163="Basis",$K163-SUM(P$8:P162),IF(O163="Breedte",$K163-SUM(P$8:P162),IF(O162="Breedte",1-SUM(P$8:P162)," "))))</f>
        <v xml:space="preserve"> </v>
      </c>
      <c r="Q163" s="56" t="str">
        <f t="shared" si="66"/>
        <v/>
      </c>
      <c r="R163" s="196">
        <f t="shared" si="52"/>
        <v>195</v>
      </c>
      <c r="S163" s="1">
        <f t="shared" si="61"/>
        <v>281</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281</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4">
        <f t="shared" si="47"/>
        <v>0</v>
      </c>
      <c r="B164" s="64">
        <f t="shared" si="48"/>
        <v>0</v>
      </c>
      <c r="C164" s="57">
        <f t="shared" si="60"/>
        <v>280</v>
      </c>
      <c r="F164" s="59">
        <f>IF(C164&lt;C$6,0,VLOOKUP(C164,index!$A:$M,6,0))</f>
        <v>194</v>
      </c>
      <c r="G164" s="57" t="str">
        <f t="shared" si="49"/>
        <v/>
      </c>
      <c r="H164" s="58" t="str">
        <f>IF(G164="I",$K164,IF(G164="II",$K164-SUM(H$8:H163),IF(G164="III",$K164-SUM(H$8:H163),IF(G164="IV",$K164-SUM(H$8:H163),IF(G164="V",1-SUM(H$8:H163)," ")))))</f>
        <v xml:space="preserve"> </v>
      </c>
      <c r="I164" s="66" t="str">
        <f t="shared" si="50"/>
        <v/>
      </c>
      <c r="J164" s="61" t="str">
        <f>IF(I164="A",$K164,IF(I164="B",$K164-SUM(J$8:J163),IF(I164="C",$K164-SUM(J$8:J163),IF(I164="D",$K164-SUM(J$8:J163),IF(I164="E",1-SUM(J$8:J163)," ")))))</f>
        <v xml:space="preserve"> </v>
      </c>
      <c r="K164" s="58">
        <f>IF(C$4=0,0,(SUM(D$8:D164)/C$4))</f>
        <v>0</v>
      </c>
      <c r="L164" s="62" t="str">
        <f t="shared" si="46"/>
        <v xml:space="preserve"> </v>
      </c>
      <c r="M164" s="58" t="str">
        <f>IF(U164=2,K164,IF(W164=2,K164-SUM(M$8:M163),IF(X164=2,K164-SUM(M$8:M163),IF(X163=2,1-SUM(M$8:M163)," "))))</f>
        <v xml:space="preserve"> </v>
      </c>
      <c r="N164" s="58" t="str">
        <f t="shared" si="51"/>
        <v xml:space="preserve"> </v>
      </c>
      <c r="P164" s="58" t="str">
        <f>IF(O164="Plus",$K164,IF(O164="Basis",$K164-SUM(P$8:P163),IF(O164="Breedte",$K164-SUM(P$8:P163),IF(O163="Breedte",1-SUM(P$8:P163)," "))))</f>
        <v xml:space="preserve"> </v>
      </c>
      <c r="Q164" s="56" t="str">
        <f t="shared" si="66"/>
        <v/>
      </c>
      <c r="R164" s="196">
        <f t="shared" si="52"/>
        <v>194</v>
      </c>
      <c r="S164" s="1">
        <f t="shared" si="61"/>
        <v>280</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280</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4">
        <f t="shared" si="47"/>
        <v>0</v>
      </c>
      <c r="B165" s="64">
        <f t="shared" si="48"/>
        <v>0</v>
      </c>
      <c r="C165" s="57">
        <f t="shared" si="60"/>
        <v>279</v>
      </c>
      <c r="F165" s="59">
        <f>IF(C165&lt;C$6,0,VLOOKUP(C165,index!$A:$M,6,0))</f>
        <v>194</v>
      </c>
      <c r="G165" s="57" t="str">
        <f t="shared" si="49"/>
        <v/>
      </c>
      <c r="H165" s="58" t="str">
        <f>IF(G165="I",$K165,IF(G165="II",$K165-SUM(H$8:H164),IF(G165="III",$K165-SUM(H$8:H164),IF(G165="IV",$K165-SUM(H$8:H164),IF(G165="V",1-SUM(H$8:H164)," ")))))</f>
        <v xml:space="preserve"> </v>
      </c>
      <c r="I165" s="66" t="str">
        <f t="shared" si="50"/>
        <v/>
      </c>
      <c r="J165" s="61" t="str">
        <f>IF(I165="A",$K165,IF(I165="B",$K165-SUM(J$8:J164),IF(I165="C",$K165-SUM(J$8:J164),IF(I165="D",$K165-SUM(J$8:J164),IF(I165="E",1-SUM(J$8:J164)," ")))))</f>
        <v xml:space="preserve"> </v>
      </c>
      <c r="K165" s="58">
        <f>IF(C$4=0,0,(SUM(D$8:D165)/C$4))</f>
        <v>0</v>
      </c>
      <c r="L165" s="62" t="str">
        <f t="shared" si="46"/>
        <v xml:space="preserve"> </v>
      </c>
      <c r="M165" s="58" t="str">
        <f>IF(U165=2,K165,IF(W165=2,K165-SUM(M$8:M164),IF(X165=2,K165-SUM(M$8:M164),IF(X164=2,1-SUM(M$8:M164)," "))))</f>
        <v xml:space="preserve"> </v>
      </c>
      <c r="N165" s="58" t="str">
        <f t="shared" si="51"/>
        <v xml:space="preserve"> </v>
      </c>
      <c r="P165" s="58" t="str">
        <f>IF(O165="Plus",$K165,IF(O165="Basis",$K165-SUM(P$8:P164),IF(O165="Breedte",$K165-SUM(P$8:P164),IF(O164="Breedte",1-SUM(P$8:P164)," "))))</f>
        <v xml:space="preserve"> </v>
      </c>
      <c r="Q165" s="56" t="str">
        <f t="shared" si="66"/>
        <v/>
      </c>
      <c r="R165" s="196">
        <f t="shared" si="52"/>
        <v>194</v>
      </c>
      <c r="S165" s="1">
        <f t="shared" si="61"/>
        <v>279</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279</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4">
        <f t="shared" si="47"/>
        <v>0</v>
      </c>
      <c r="B166" s="64">
        <f t="shared" si="48"/>
        <v>0</v>
      </c>
      <c r="C166" s="57">
        <f t="shared" si="60"/>
        <v>278</v>
      </c>
      <c r="F166" s="59">
        <f>IF(C166&lt;C$6,0,VLOOKUP(C166,index!$A:$M,6,0))</f>
        <v>193</v>
      </c>
      <c r="G166" s="57" t="str">
        <f t="shared" si="49"/>
        <v/>
      </c>
      <c r="H166" s="58" t="str">
        <f>IF(G166="I",$K166,IF(G166="II",$K166-SUM(H$8:H165),IF(G166="III",$K166-SUM(H$8:H165),IF(G166="IV",$K166-SUM(H$8:H165),IF(G166="V",1-SUM(H$8:H165)," ")))))</f>
        <v xml:space="preserve"> </v>
      </c>
      <c r="I166" s="66" t="str">
        <f t="shared" si="50"/>
        <v/>
      </c>
      <c r="J166" s="61" t="str">
        <f>IF(I166="A",$K166,IF(I166="B",$K166-SUM(J$8:J165),IF(I166="C",$K166-SUM(J$8:J165),IF(I166="D",$K166-SUM(J$8:J165),IF(I166="E",1-SUM(J$8:J165)," ")))))</f>
        <v xml:space="preserve"> </v>
      </c>
      <c r="K166" s="58">
        <f>IF(C$4=0,0,(SUM(D$8:D166)/C$4))</f>
        <v>0</v>
      </c>
      <c r="L166" s="62" t="str">
        <f t="shared" si="46"/>
        <v xml:space="preserve"> </v>
      </c>
      <c r="M166" s="58" t="str">
        <f>IF(U166=2,K166,IF(W166=2,K166-SUM(M$8:M165),IF(X166=2,K166-SUM(M$8:M165),IF(X165=2,1-SUM(M$8:M165)," "))))</f>
        <v xml:space="preserve"> </v>
      </c>
      <c r="N166" s="58" t="str">
        <f t="shared" si="51"/>
        <v xml:space="preserve"> </v>
      </c>
      <c r="P166" s="58" t="str">
        <f>IF(O166="Plus",$K166,IF(O166="Basis",$K166-SUM(P$8:P165),IF(O166="Breedte",$K166-SUM(P$8:P165),IF(O165="Breedte",1-SUM(P$8:P165)," "))))</f>
        <v xml:space="preserve"> </v>
      </c>
      <c r="Q166" s="56" t="str">
        <f t="shared" si="66"/>
        <v/>
      </c>
      <c r="R166" s="196">
        <f t="shared" si="52"/>
        <v>193</v>
      </c>
      <c r="S166" s="1">
        <f t="shared" si="61"/>
        <v>278</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278</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4">
        <f t="shared" si="47"/>
        <v>0</v>
      </c>
      <c r="B167" s="64">
        <f t="shared" si="48"/>
        <v>0</v>
      </c>
      <c r="C167" s="57">
        <f t="shared" si="60"/>
        <v>277</v>
      </c>
      <c r="F167" s="59">
        <f>IF(C167&lt;C$6,0,VLOOKUP(C167,index!$A:$M,6,0))</f>
        <v>193</v>
      </c>
      <c r="G167" s="57" t="str">
        <f t="shared" si="49"/>
        <v/>
      </c>
      <c r="H167" s="58" t="str">
        <f>IF(G167="I",$K167,IF(G167="II",$K167-SUM(H$8:H166),IF(G167="III",$K167-SUM(H$8:H166),IF(G167="IV",$K167-SUM(H$8:H166),IF(G167="V",1-SUM(H$8:H166)," ")))))</f>
        <v xml:space="preserve"> </v>
      </c>
      <c r="I167" s="66" t="str">
        <f t="shared" si="50"/>
        <v/>
      </c>
      <c r="J167" s="61" t="str">
        <f>IF(I167="A",$K167,IF(I167="B",$K167-SUM(J$8:J166),IF(I167="C",$K167-SUM(J$8:J166),IF(I167="D",$K167-SUM(J$8:J166),IF(I167="E",1-SUM(J$8:J166)," ")))))</f>
        <v xml:space="preserve"> </v>
      </c>
      <c r="K167" s="58">
        <f>IF(C$4=0,0,(SUM(D$8:D167)/C$4))</f>
        <v>0</v>
      </c>
      <c r="L167" s="62" t="str">
        <f t="shared" si="46"/>
        <v xml:space="preserve"> </v>
      </c>
      <c r="M167" s="58" t="str">
        <f>IF(U167=2,K167,IF(W167=2,K167-SUM(M$8:M166),IF(X167=2,K167-SUM(M$8:M166),IF(X166=2,1-SUM(M$8:M166)," "))))</f>
        <v xml:space="preserve"> </v>
      </c>
      <c r="N167" s="58" t="str">
        <f t="shared" si="51"/>
        <v xml:space="preserve"> </v>
      </c>
      <c r="P167" s="58" t="str">
        <f>IF(O167="Plus",$K167,IF(O167="Basis",$K167-SUM(P$8:P166),IF(O167="Breedte",$K167-SUM(P$8:P166),IF(O166="Breedte",1-SUM(P$8:P166)," "))))</f>
        <v xml:space="preserve"> </v>
      </c>
      <c r="Q167" s="56" t="str">
        <f t="shared" si="66"/>
        <v/>
      </c>
      <c r="R167" s="196">
        <f t="shared" si="52"/>
        <v>193</v>
      </c>
      <c r="S167" s="1">
        <f t="shared" si="61"/>
        <v>277</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277</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4">
        <f t="shared" si="47"/>
        <v>0</v>
      </c>
      <c r="B168" s="64">
        <f t="shared" si="48"/>
        <v>0</v>
      </c>
      <c r="C168" s="57">
        <f t="shared" si="60"/>
        <v>276</v>
      </c>
      <c r="F168" s="59">
        <f>IF(C168&lt;C$6,0,VLOOKUP(C168,index!$A:$M,6,0))</f>
        <v>193</v>
      </c>
      <c r="G168" s="57" t="str">
        <f t="shared" si="49"/>
        <v/>
      </c>
      <c r="H168" s="58" t="str">
        <f>IF(G168="I",$K168,IF(G168="II",$K168-SUM(H$8:H167),IF(G168="III",$K168-SUM(H$8:H167),IF(G168="IV",$K168-SUM(H$8:H167),IF(G168="V",1-SUM(H$8:H167)," ")))))</f>
        <v xml:space="preserve"> </v>
      </c>
      <c r="I168" s="66" t="str">
        <f t="shared" si="50"/>
        <v/>
      </c>
      <c r="J168" s="61" t="str">
        <f>IF(I168="A",$K168,IF(I168="B",$K168-SUM(J$8:J167),IF(I168="C",$K168-SUM(J$8:J167),IF(I168="D",$K168-SUM(J$8:J167),IF(I168="E",1-SUM(J$8:J167)," ")))))</f>
        <v xml:space="preserve"> </v>
      </c>
      <c r="K168" s="58">
        <f>IF(C$4=0,0,(SUM(D$8:D168)/C$4))</f>
        <v>0</v>
      </c>
      <c r="L168" s="62" t="str">
        <f t="shared" si="46"/>
        <v xml:space="preserve"> </v>
      </c>
      <c r="M168" s="58" t="str">
        <f>IF(U168=2,K168,IF(W168=2,K168-SUM(M$8:M167),IF(X168=2,K168-SUM(M$8:M167),IF(X167=2,1-SUM(M$8:M167)," "))))</f>
        <v xml:space="preserve"> </v>
      </c>
      <c r="N168" s="58" t="str">
        <f t="shared" si="51"/>
        <v xml:space="preserve"> </v>
      </c>
      <c r="P168" s="58" t="str">
        <f>IF(O168="Plus",$K168,IF(O168="Basis",$K168-SUM(P$8:P167),IF(O168="Breedte",$K168-SUM(P$8:P167),IF(O167="Breedte",1-SUM(P$8:P167)," "))))</f>
        <v xml:space="preserve"> </v>
      </c>
      <c r="Q168" s="56" t="str">
        <f t="shared" si="66"/>
        <v/>
      </c>
      <c r="R168" s="196">
        <f t="shared" si="52"/>
        <v>193</v>
      </c>
      <c r="S168" s="1">
        <f t="shared" si="61"/>
        <v>276</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276</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4">
        <f t="shared" si="47"/>
        <v>0</v>
      </c>
      <c r="B169" s="64">
        <f t="shared" si="48"/>
        <v>0</v>
      </c>
      <c r="C169" s="57">
        <f t="shared" si="60"/>
        <v>275</v>
      </c>
      <c r="F169" s="59">
        <f>IF(C169&lt;C$6,0,VLOOKUP(C169,index!$A:$M,6,0))</f>
        <v>192</v>
      </c>
      <c r="G169" s="57" t="str">
        <f t="shared" si="49"/>
        <v/>
      </c>
      <c r="H169" s="58" t="str">
        <f>IF(G169="I",$K169,IF(G169="II",$K169-SUM(H$8:H168),IF(G169="III",$K169-SUM(H$8:H168),IF(G169="IV",$K169-SUM(H$8:H168),IF(G169="V",1-SUM(H$8:H168)," ")))))</f>
        <v xml:space="preserve"> </v>
      </c>
      <c r="I169" s="66" t="str">
        <f t="shared" si="50"/>
        <v/>
      </c>
      <c r="J169" s="61" t="str">
        <f>IF(I169="A",$K169,IF(I169="B",$K169-SUM(J$8:J168),IF(I169="C",$K169-SUM(J$8:J168),IF(I169="D",$K169-SUM(J$8:J168),IF(I169="E",1-SUM(J$8:J168)," ")))))</f>
        <v xml:space="preserve"> </v>
      </c>
      <c r="K169" s="58">
        <f>IF(C$4=0,0,(SUM(D$8:D169)/C$4))</f>
        <v>0</v>
      </c>
      <c r="L169" s="62" t="str">
        <f t="shared" si="46"/>
        <v xml:space="preserve"> </v>
      </c>
      <c r="M169" s="58" t="str">
        <f>IF(U169=2,K169,IF(W169=2,K169-SUM(M$8:M168),IF(X169=2,K169-SUM(M$8:M168),IF(X168=2,1-SUM(M$8:M168)," "))))</f>
        <v xml:space="preserve"> </v>
      </c>
      <c r="N169" s="58" t="str">
        <f t="shared" si="51"/>
        <v xml:space="preserve"> </v>
      </c>
      <c r="P169" s="58" t="str">
        <f>IF(O169="Plus",$K169,IF(O169="Basis",$K169-SUM(P$8:P168),IF(O169="Breedte",$K169-SUM(P$8:P168),IF(O168="Breedte",1-SUM(P$8:P168)," "))))</f>
        <v xml:space="preserve"> </v>
      </c>
      <c r="Q169" s="56" t="str">
        <f t="shared" si="66"/>
        <v/>
      </c>
      <c r="R169" s="196">
        <f t="shared" si="52"/>
        <v>192</v>
      </c>
      <c r="S169" s="1">
        <f t="shared" si="61"/>
        <v>275</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275</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4">
        <f t="shared" si="47"/>
        <v>0</v>
      </c>
      <c r="B170" s="64">
        <f t="shared" si="48"/>
        <v>0</v>
      </c>
      <c r="C170" s="57">
        <f t="shared" si="60"/>
        <v>274</v>
      </c>
      <c r="F170" s="59">
        <f>IF(C170&lt;C$6,0,VLOOKUP(C170,index!$A:$M,6,0))</f>
        <v>192</v>
      </c>
      <c r="G170" s="57" t="str">
        <f t="shared" si="49"/>
        <v/>
      </c>
      <c r="H170" s="58" t="str">
        <f>IF(G170="I",$K170,IF(G170="II",$K170-SUM(H$8:H169),IF(G170="III",$K170-SUM(H$8:H169),IF(G170="IV",$K170-SUM(H$8:H169),IF(G170="V",1-SUM(H$8:H169)," ")))))</f>
        <v xml:space="preserve"> </v>
      </c>
      <c r="I170" s="66" t="str">
        <f t="shared" si="50"/>
        <v/>
      </c>
      <c r="J170" s="61" t="str">
        <f>IF(I170="A",$K170,IF(I170="B",$K170-SUM(J$8:J169),IF(I170="C",$K170-SUM(J$8:J169),IF(I170="D",$K170-SUM(J$8:J169),IF(I170="E",1-SUM(J$8:J169)," ")))))</f>
        <v xml:space="preserve"> </v>
      </c>
      <c r="K170" s="58">
        <f>IF(C$4=0,0,(SUM(D$8:D170)/C$4))</f>
        <v>0</v>
      </c>
      <c r="L170" s="62" t="str">
        <f t="shared" si="46"/>
        <v xml:space="preserve"> </v>
      </c>
      <c r="M170" s="58" t="str">
        <f>IF(U170=2,K170,IF(W170=2,K170-SUM(M$8:M169),IF(X170=2,K170-SUM(M$8:M169),IF(X169=2,1-SUM(M$8:M169)," "))))</f>
        <v xml:space="preserve"> </v>
      </c>
      <c r="N170" s="58" t="str">
        <f t="shared" si="51"/>
        <v xml:space="preserve"> </v>
      </c>
      <c r="P170" s="58" t="str">
        <f>IF(O170="Plus",$K170,IF(O170="Basis",$K170-SUM(P$8:P169),IF(O170="Breedte",$K170-SUM(P$8:P169),IF(O169="Breedte",1-SUM(P$8:P169)," "))))</f>
        <v xml:space="preserve"> </v>
      </c>
      <c r="Q170" s="56" t="str">
        <f t="shared" si="66"/>
        <v/>
      </c>
      <c r="R170" s="196">
        <f t="shared" si="52"/>
        <v>192</v>
      </c>
      <c r="S170" s="1">
        <f t="shared" si="61"/>
        <v>274</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274</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4">
        <f t="shared" si="47"/>
        <v>0</v>
      </c>
      <c r="B171" s="64">
        <f t="shared" si="48"/>
        <v>0</v>
      </c>
      <c r="C171" s="57">
        <f t="shared" si="60"/>
        <v>273</v>
      </c>
      <c r="F171" s="59">
        <f>IF(C171&lt;C$6,0,VLOOKUP(C171,index!$A:$M,6,0))</f>
        <v>191</v>
      </c>
      <c r="G171" s="57" t="str">
        <f t="shared" si="49"/>
        <v/>
      </c>
      <c r="H171" s="58" t="str">
        <f>IF(G171="I",$K171,IF(G171="II",$K171-SUM(H$8:H170),IF(G171="III",$K171-SUM(H$8:H170),IF(G171="IV",$K171-SUM(H$8:H170),IF(G171="V",1-SUM(H$8:H170)," ")))))</f>
        <v xml:space="preserve"> </v>
      </c>
      <c r="I171" s="66" t="str">
        <f t="shared" si="50"/>
        <v/>
      </c>
      <c r="J171" s="61" t="str">
        <f>IF(I171="A",$K171,IF(I171="B",$K171-SUM(J$8:J170),IF(I171="C",$K171-SUM(J$8:J170),IF(I171="D",$K171-SUM(J$8:J170),IF(I171="E",1-SUM(J$8:J170)," ")))))</f>
        <v xml:space="preserve"> </v>
      </c>
      <c r="K171" s="58">
        <f>IF(C$4=0,0,(SUM(D$8:D171)/C$4))</f>
        <v>0</v>
      </c>
      <c r="L171" s="62" t="str">
        <f t="shared" si="46"/>
        <v xml:space="preserve"> </v>
      </c>
      <c r="M171" s="58" t="str">
        <f>IF(U171=2,K171,IF(W171=2,K171-SUM(M$8:M170),IF(X171=2,K171-SUM(M$8:M170),IF(X170=2,1-SUM(M$8:M170)," "))))</f>
        <v xml:space="preserve"> </v>
      </c>
      <c r="N171" s="58" t="str">
        <f t="shared" si="51"/>
        <v xml:space="preserve"> </v>
      </c>
      <c r="P171" s="58" t="str">
        <f>IF(O171="Plus",$K171,IF(O171="Basis",$K171-SUM(P$8:P170),IF(O171="Breedte",$K171-SUM(P$8:P170),IF(O170="Breedte",1-SUM(P$8:P170)," "))))</f>
        <v xml:space="preserve"> </v>
      </c>
      <c r="Q171" s="56" t="str">
        <f t="shared" si="66"/>
        <v/>
      </c>
      <c r="R171" s="196">
        <f t="shared" si="52"/>
        <v>191</v>
      </c>
      <c r="S171" s="1">
        <f t="shared" si="61"/>
        <v>273</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273</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4">
        <f t="shared" si="47"/>
        <v>0</v>
      </c>
      <c r="B172" s="64">
        <f t="shared" si="48"/>
        <v>0</v>
      </c>
      <c r="C172" s="57">
        <f t="shared" si="60"/>
        <v>272</v>
      </c>
      <c r="F172" s="59">
        <f>IF(C172&lt;C$6,0,VLOOKUP(C172,index!$A:$M,6,0))</f>
        <v>191</v>
      </c>
      <c r="G172" s="57" t="str">
        <f t="shared" si="49"/>
        <v/>
      </c>
      <c r="H172" s="58" t="str">
        <f>IF(G172="I",$K172,IF(G172="II",$K172-SUM(H$8:H171),IF(G172="III",$K172-SUM(H$8:H171),IF(G172="IV",$K172-SUM(H$8:H171),IF(G172="V",1-SUM(H$8:H171)," ")))))</f>
        <v xml:space="preserve"> </v>
      </c>
      <c r="I172" s="66" t="str">
        <f t="shared" si="50"/>
        <v/>
      </c>
      <c r="J172" s="61" t="str">
        <f>IF(I172="A",$K172,IF(I172="B",$K172-SUM(J$8:J171),IF(I172="C",$K172-SUM(J$8:J171),IF(I172="D",$K172-SUM(J$8:J171),IF(I172="E",1-SUM(J$8:J171)," ")))))</f>
        <v xml:space="preserve"> </v>
      </c>
      <c r="K172" s="58">
        <f>IF(C$4=0,0,(SUM(D$8:D172)/C$4))</f>
        <v>0</v>
      </c>
      <c r="L172" s="62" t="str">
        <f t="shared" si="46"/>
        <v xml:space="preserve"> </v>
      </c>
      <c r="M172" s="58" t="str">
        <f>IF(U172=2,K172,IF(W172=2,K172-SUM(M$8:M171),IF(X172=2,K172-SUM(M$8:M171),IF(X171=2,1-SUM(M$8:M171)," "))))</f>
        <v xml:space="preserve"> </v>
      </c>
      <c r="N172" s="58" t="str">
        <f t="shared" si="51"/>
        <v xml:space="preserve"> </v>
      </c>
      <c r="P172" s="58" t="str">
        <f>IF(O172="Plus",$K172,IF(O172="Basis",$K172-SUM(P$8:P171),IF(O172="Breedte",$K172-SUM(P$8:P171),IF(O171="Breedte",1-SUM(P$8:P171)," "))))</f>
        <v xml:space="preserve"> </v>
      </c>
      <c r="Q172" s="56" t="str">
        <f t="shared" si="66"/>
        <v/>
      </c>
      <c r="R172" s="196">
        <f t="shared" si="52"/>
        <v>191</v>
      </c>
      <c r="S172" s="1">
        <f t="shared" si="61"/>
        <v>272</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272</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4">
        <f t="shared" si="47"/>
        <v>0</v>
      </c>
      <c r="B173" s="64">
        <f t="shared" si="48"/>
        <v>0</v>
      </c>
      <c r="C173" s="57">
        <f t="shared" si="60"/>
        <v>271</v>
      </c>
      <c r="F173" s="59">
        <f>IF(C173&lt;C$6,0,VLOOKUP(C173,index!$A:$M,6,0))</f>
        <v>191</v>
      </c>
      <c r="G173" s="57" t="str">
        <f t="shared" si="49"/>
        <v/>
      </c>
      <c r="H173" s="58" t="str">
        <f>IF(G173="I",$K173,IF(G173="II",$K173-SUM(H$8:H172),IF(G173="III",$K173-SUM(H$8:H172),IF(G173="IV",$K173-SUM(H$8:H172),IF(G173="V",1-SUM(H$8:H172)," ")))))</f>
        <v xml:space="preserve"> </v>
      </c>
      <c r="I173" s="66" t="str">
        <f t="shared" si="50"/>
        <v/>
      </c>
      <c r="J173" s="61" t="str">
        <f>IF(I173="A",$K173,IF(I173="B",$K173-SUM(J$8:J172),IF(I173="C",$K173-SUM(J$8:J172),IF(I173="D",$K173-SUM(J$8:J172),IF(I173="E",1-SUM(J$8:J172)," ")))))</f>
        <v xml:space="preserve"> </v>
      </c>
      <c r="K173" s="58">
        <f>IF(C$4=0,0,(SUM(D$8:D173)/C$4))</f>
        <v>0</v>
      </c>
      <c r="L173" s="62" t="str">
        <f t="shared" si="46"/>
        <v xml:space="preserve"> </v>
      </c>
      <c r="M173" s="58" t="str">
        <f>IF(U173=2,K173,IF(W173=2,K173-SUM(M$8:M172),IF(X173=2,K173-SUM(M$8:M172),IF(X172=2,1-SUM(M$8:M172)," "))))</f>
        <v xml:space="preserve"> </v>
      </c>
      <c r="N173" s="58" t="str">
        <f t="shared" si="51"/>
        <v xml:space="preserve"> </v>
      </c>
      <c r="P173" s="58" t="str">
        <f>IF(O173="Plus",$K173,IF(O173="Basis",$K173-SUM(P$8:P172),IF(O173="Breedte",$K173-SUM(P$8:P172),IF(O172="Breedte",1-SUM(P$8:P172)," "))))</f>
        <v xml:space="preserve"> </v>
      </c>
      <c r="Q173" s="56" t="str">
        <f t="shared" si="66"/>
        <v/>
      </c>
      <c r="R173" s="196">
        <f t="shared" si="52"/>
        <v>191</v>
      </c>
      <c r="S173" s="1">
        <f t="shared" si="61"/>
        <v>271</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271</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4">
        <f t="shared" si="47"/>
        <v>0</v>
      </c>
      <c r="B174" s="64">
        <f t="shared" si="48"/>
        <v>0</v>
      </c>
      <c r="C174" s="57">
        <f t="shared" si="60"/>
        <v>270</v>
      </c>
      <c r="F174" s="59">
        <f>IF(C174&lt;C$6,0,VLOOKUP(C174,index!$A:$M,6,0))</f>
        <v>190</v>
      </c>
      <c r="G174" s="57" t="str">
        <f t="shared" si="49"/>
        <v/>
      </c>
      <c r="H174" s="58" t="str">
        <f>IF(G174="I",$K174,IF(G174="II",$K174-SUM(H$8:H173),IF(G174="III",$K174-SUM(H$8:H173),IF(G174="IV",$K174-SUM(H$8:H173),IF(G174="V",1-SUM(H$8:H173)," ")))))</f>
        <v xml:space="preserve"> </v>
      </c>
      <c r="I174" s="66" t="str">
        <f t="shared" si="50"/>
        <v/>
      </c>
      <c r="J174" s="61" t="str">
        <f>IF(I174="A",$K174,IF(I174="B",$K174-SUM(J$8:J173),IF(I174="C",$K174-SUM(J$8:J173),IF(I174="D",$K174-SUM(J$8:J173),IF(I174="E",1-SUM(J$8:J173)," ")))))</f>
        <v xml:space="preserve"> </v>
      </c>
      <c r="K174" s="58">
        <f>IF(C$4=0,0,(SUM(D$8:D174)/C$4))</f>
        <v>0</v>
      </c>
      <c r="L174" s="62" t="str">
        <f t="shared" si="46"/>
        <v xml:space="preserve"> </v>
      </c>
      <c r="M174" s="58" t="str">
        <f>IF(U174=2,K174,IF(W174=2,K174-SUM(M$8:M173),IF(X174=2,K174-SUM(M$8:M173),IF(X173=2,1-SUM(M$8:M173)," "))))</f>
        <v xml:space="preserve"> </v>
      </c>
      <c r="N174" s="58" t="str">
        <f t="shared" si="51"/>
        <v xml:space="preserve"> </v>
      </c>
      <c r="P174" s="58" t="str">
        <f>IF(O174="Plus",$K174,IF(O174="Basis",$K174-SUM(P$8:P173),IF(O174="Breedte",$K174-SUM(P$8:P173),IF(O173="Breedte",1-SUM(P$8:P173)," "))))</f>
        <v xml:space="preserve"> </v>
      </c>
      <c r="Q174" s="56" t="str">
        <f t="shared" si="66"/>
        <v/>
      </c>
      <c r="R174" s="196">
        <f t="shared" si="52"/>
        <v>190</v>
      </c>
      <c r="S174" s="1">
        <f t="shared" si="61"/>
        <v>270</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270</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4">
        <f t="shared" si="47"/>
        <v>25</v>
      </c>
      <c r="B175" s="64">
        <f t="shared" si="48"/>
        <v>0</v>
      </c>
      <c r="C175" s="57">
        <f t="shared" si="60"/>
        <v>269</v>
      </c>
      <c r="F175" s="59">
        <f>IF(C175&lt;C$6,0,VLOOKUP(C175,index!$A:$M,6,0))</f>
        <v>190</v>
      </c>
      <c r="G175" s="57" t="str">
        <f t="shared" si="49"/>
        <v/>
      </c>
      <c r="H175" s="58" t="str">
        <f>IF(G175="I",$K175,IF(G175="II",$K175-SUM(H$8:H174),IF(G175="III",$K175-SUM(H$8:H174),IF(G175="IV",$K175-SUM(H$8:H174),IF(G175="V",1-SUM(H$8:H174)," ")))))</f>
        <v xml:space="preserve"> </v>
      </c>
      <c r="I175" s="66" t="str">
        <f t="shared" si="50"/>
        <v>C</v>
      </c>
      <c r="J175" s="61">
        <f>IF(I175="A",$K175,IF(I175="B",$K175-SUM(J$8:J174),IF(I175="C",$K175-SUM(J$8:J174),IF(I175="D",$K175-SUM(J$8:J174),IF(I175="E",1-SUM(J$8:J174)," ")))))</f>
        <v>0</v>
      </c>
      <c r="K175" s="58">
        <f>IF(C$4=0,0,(SUM(D$8:D175)/C$4))</f>
        <v>0</v>
      </c>
      <c r="L175" s="62" t="str">
        <f t="shared" si="46"/>
        <v xml:space="preserve"> </v>
      </c>
      <c r="M175" s="58" t="str">
        <f>IF(U175=2,K175,IF(W175=2,K175-SUM(M$8:M174),IF(X175=2,K175-SUM(M$8:M174),IF(X174=2,1-SUM(M$8:M174)," "))))</f>
        <v xml:space="preserve"> </v>
      </c>
      <c r="N175" s="58" t="str">
        <f t="shared" si="51"/>
        <v xml:space="preserve"> </v>
      </c>
      <c r="P175" s="58" t="str">
        <f>IF(O175="Plus",$K175,IF(O175="Basis",$K175-SUM(P$8:P174),IF(O175="Breedte",$K175-SUM(P$8:P174),IF(O174="Breedte",1-SUM(P$8:P174)," "))))</f>
        <v xml:space="preserve"> </v>
      </c>
      <c r="Q175" s="56" t="str">
        <f t="shared" si="66"/>
        <v/>
      </c>
      <c r="R175" s="196">
        <f t="shared" si="52"/>
        <v>190</v>
      </c>
      <c r="S175" s="1">
        <f t="shared" si="61"/>
        <v>269</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269</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4">
        <f t="shared" si="47"/>
        <v>0</v>
      </c>
      <c r="B176" s="64">
        <f t="shared" si="48"/>
        <v>0</v>
      </c>
      <c r="C176" s="57">
        <f t="shared" si="60"/>
        <v>268</v>
      </c>
      <c r="F176" s="59">
        <f>IF(C176&lt;C$6,0,VLOOKUP(C176,index!$A:$M,6,0))</f>
        <v>189</v>
      </c>
      <c r="G176" s="57" t="str">
        <f t="shared" si="49"/>
        <v/>
      </c>
      <c r="H176" s="58" t="str">
        <f>IF(G176="I",$K176,IF(G176="II",$K176-SUM(H$8:H175),IF(G176="III",$K176-SUM(H$8:H175),IF(G176="IV",$K176-SUM(H$8:H175),IF(G176="V",1-SUM(H$8:H175)," ")))))</f>
        <v xml:space="preserve"> </v>
      </c>
      <c r="I176" s="66" t="str">
        <f t="shared" si="50"/>
        <v/>
      </c>
      <c r="J176" s="61" t="str">
        <f>IF(I176="A",$K176,IF(I176="B",$K176-SUM(J$8:J175),IF(I176="C",$K176-SUM(J$8:J175),IF(I176="D",$K176-SUM(J$8:J175),IF(I176="E",1-SUM(J$8:J175)," ")))))</f>
        <v xml:space="preserve"> </v>
      </c>
      <c r="K176" s="58">
        <f>IF(C$4=0,0,(SUM(D$8:D176)/C$4))</f>
        <v>0</v>
      </c>
      <c r="L176" s="62" t="str">
        <f t="shared" si="46"/>
        <v xml:space="preserve"> </v>
      </c>
      <c r="M176" s="58" t="str">
        <f>IF(U176=2,K176,IF(W176=2,K176-SUM(M$8:M175),IF(X176=2,K176-SUM(M$8:M175),IF(X175=2,1-SUM(M$8:M175)," "))))</f>
        <v xml:space="preserve"> </v>
      </c>
      <c r="N176" s="58" t="str">
        <f t="shared" si="51"/>
        <v xml:space="preserve"> </v>
      </c>
      <c r="P176" s="58" t="str">
        <f>IF(O176="Plus",$K176,IF(O176="Basis",$K176-SUM(P$8:P175),IF(O176="Breedte",$K176-SUM(P$8:P175),IF(O175="Breedte",1-SUM(P$8:P175)," "))))</f>
        <v xml:space="preserve"> </v>
      </c>
      <c r="Q176" s="56" t="str">
        <f t="shared" si="66"/>
        <v/>
      </c>
      <c r="R176" s="196">
        <f t="shared" si="52"/>
        <v>189</v>
      </c>
      <c r="S176" s="1">
        <f t="shared" si="61"/>
        <v>268</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268</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4">
        <f t="shared" si="47"/>
        <v>0</v>
      </c>
      <c r="B177" s="64">
        <f t="shared" si="48"/>
        <v>0</v>
      </c>
      <c r="C177" s="57">
        <f t="shared" si="60"/>
        <v>267</v>
      </c>
      <c r="F177" s="59">
        <f>IF(C177&lt;C$6,0,VLOOKUP(C177,index!$A:$M,6,0))</f>
        <v>189</v>
      </c>
      <c r="G177" s="57" t="str">
        <f t="shared" si="49"/>
        <v/>
      </c>
      <c r="H177" s="58" t="str">
        <f>IF(G177="I",$K177,IF(G177="II",$K177-SUM(H$8:H176),IF(G177="III",$K177-SUM(H$8:H176),IF(G177="IV",$K177-SUM(H$8:H176),IF(G177="V",1-SUM(H$8:H176)," ")))))</f>
        <v xml:space="preserve"> </v>
      </c>
      <c r="I177" s="66" t="str">
        <f t="shared" si="50"/>
        <v/>
      </c>
      <c r="J177" s="61" t="str">
        <f>IF(I177="A",$K177,IF(I177="B",$K177-SUM(J$8:J176),IF(I177="C",$K177-SUM(J$8:J176),IF(I177="D",$K177-SUM(J$8:J176),IF(I177="E",1-SUM(J$8:J176)," ")))))</f>
        <v xml:space="preserve"> </v>
      </c>
      <c r="K177" s="58">
        <f>IF(C$4=0,0,(SUM(D$8:D177)/C$4))</f>
        <v>0</v>
      </c>
      <c r="L177" s="62" t="str">
        <f t="shared" si="46"/>
        <v xml:space="preserve"> </v>
      </c>
      <c r="M177" s="58" t="str">
        <f>IF(U177=2,K177,IF(W177=2,K177-SUM(M$8:M176),IF(X177=2,K177-SUM(M$8:M176),IF(X176=2,1-SUM(M$8:M176)," "))))</f>
        <v xml:space="preserve"> </v>
      </c>
      <c r="N177" s="58" t="str">
        <f t="shared" si="51"/>
        <v xml:space="preserve"> </v>
      </c>
      <c r="P177" s="58" t="str">
        <f>IF(O177="Plus",$K177,IF(O177="Basis",$K177-SUM(P$8:P176),IF(O177="Breedte",$K177-SUM(P$8:P176),IF(O176="Breedte",1-SUM(P$8:P176)," "))))</f>
        <v xml:space="preserve"> </v>
      </c>
      <c r="Q177" s="56" t="str">
        <f t="shared" si="66"/>
        <v/>
      </c>
      <c r="R177" s="196">
        <f t="shared" si="52"/>
        <v>189</v>
      </c>
      <c r="S177" s="1">
        <f t="shared" si="61"/>
        <v>267</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267</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4">
        <f t="shared" si="47"/>
        <v>0</v>
      </c>
      <c r="B178" s="64">
        <f t="shared" si="48"/>
        <v>0</v>
      </c>
      <c r="C178" s="57">
        <f t="shared" si="60"/>
        <v>266</v>
      </c>
      <c r="F178" s="59">
        <f>IF(C178&lt;C$6,0,VLOOKUP(C178,index!$A:$M,6,0))</f>
        <v>189</v>
      </c>
      <c r="G178" s="57" t="str">
        <f t="shared" si="49"/>
        <v/>
      </c>
      <c r="H178" s="58" t="str">
        <f>IF(G178="I",$K178,IF(G178="II",$K178-SUM(H$8:H177),IF(G178="III",$K178-SUM(H$8:H177),IF(G178="IV",$K178-SUM(H$8:H177),IF(G178="V",1-SUM(H$8:H177)," ")))))</f>
        <v xml:space="preserve"> </v>
      </c>
      <c r="I178" s="66" t="str">
        <f t="shared" si="50"/>
        <v/>
      </c>
      <c r="J178" s="61" t="str">
        <f>IF(I178="A",$K178,IF(I178="B",$K178-SUM(J$8:J177),IF(I178="C",$K178-SUM(J$8:J177),IF(I178="D",$K178-SUM(J$8:J177),IF(I178="E",1-SUM(J$8:J177)," ")))))</f>
        <v xml:space="preserve"> </v>
      </c>
      <c r="K178" s="58">
        <f>IF(C$4=0,0,(SUM(D$8:D178)/C$4))</f>
        <v>0</v>
      </c>
      <c r="L178" s="62" t="str">
        <f t="shared" si="46"/>
        <v xml:space="preserve"> </v>
      </c>
      <c r="M178" s="58" t="str">
        <f>IF(U178=2,K178,IF(W178=2,K178-SUM(M$8:M177),IF(X178=2,K178-SUM(M$8:M177),IF(X177=2,1-SUM(M$8:M177)," "))))</f>
        <v xml:space="preserve"> </v>
      </c>
      <c r="N178" s="58" t="str">
        <f t="shared" si="51"/>
        <v xml:space="preserve"> </v>
      </c>
      <c r="P178" s="58" t="str">
        <f>IF(O178="Plus",$K178,IF(O178="Basis",$K178-SUM(P$8:P177),IF(O178="Breedte",$K178-SUM(P$8:P177),IF(O177="Breedte",1-SUM(P$8:P177)," "))))</f>
        <v xml:space="preserve"> </v>
      </c>
      <c r="Q178" s="56" t="str">
        <f t="shared" si="66"/>
        <v/>
      </c>
      <c r="R178" s="196">
        <f t="shared" si="52"/>
        <v>189</v>
      </c>
      <c r="S178" s="1">
        <f t="shared" si="61"/>
        <v>266</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266</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4">
        <f t="shared" si="47"/>
        <v>0</v>
      </c>
      <c r="B179" s="64">
        <f t="shared" si="48"/>
        <v>0</v>
      </c>
      <c r="C179" s="57">
        <f t="shared" si="60"/>
        <v>265</v>
      </c>
      <c r="F179" s="59">
        <f>IF(C179&lt;C$6,0,VLOOKUP(C179,index!$A:$M,6,0))</f>
        <v>188</v>
      </c>
      <c r="G179" s="57" t="str">
        <f t="shared" si="49"/>
        <v/>
      </c>
      <c r="H179" s="58" t="str">
        <f>IF(G179="I",$K179,IF(G179="II",$K179-SUM(H$8:H178),IF(G179="III",$K179-SUM(H$8:H178),IF(G179="IV",$K179-SUM(H$8:H178),IF(G179="V",1-SUM(H$8:H178)," ")))))</f>
        <v xml:space="preserve"> </v>
      </c>
      <c r="I179" s="66" t="str">
        <f t="shared" si="50"/>
        <v/>
      </c>
      <c r="J179" s="61" t="str">
        <f>IF(I179="A",$K179,IF(I179="B",$K179-SUM(J$8:J178),IF(I179="C",$K179-SUM(J$8:J178),IF(I179="D",$K179-SUM(J$8:J178),IF(I179="E",1-SUM(J$8:J178)," ")))))</f>
        <v xml:space="preserve"> </v>
      </c>
      <c r="K179" s="58">
        <f>IF(C$4=0,0,(SUM(D$8:D179)/C$4))</f>
        <v>0</v>
      </c>
      <c r="L179" s="62" t="str">
        <f t="shared" si="46"/>
        <v xml:space="preserve"> </v>
      </c>
      <c r="M179" s="58" t="str">
        <f>IF(U179=2,K179,IF(W179=2,K179-SUM(M$8:M178),IF(X179=2,K179-SUM(M$8:M178),IF(X178=2,1-SUM(M$8:M178)," "))))</f>
        <v xml:space="preserve"> </v>
      </c>
      <c r="N179" s="58" t="str">
        <f t="shared" si="51"/>
        <v xml:space="preserve"> </v>
      </c>
      <c r="P179" s="58" t="str">
        <f>IF(O179="Plus",$K179,IF(O179="Basis",$K179-SUM(P$8:P178),IF(O179="Breedte",$K179-SUM(P$8:P178),IF(O178="Breedte",1-SUM(P$8:P178)," "))))</f>
        <v xml:space="preserve"> </v>
      </c>
      <c r="Q179" s="56" t="str">
        <f t="shared" si="66"/>
        <v/>
      </c>
      <c r="R179" s="196">
        <f t="shared" si="52"/>
        <v>188</v>
      </c>
      <c r="S179" s="1">
        <f t="shared" si="61"/>
        <v>265</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265</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4">
        <f t="shared" si="47"/>
        <v>0</v>
      </c>
      <c r="B180" s="64">
        <f t="shared" si="48"/>
        <v>0</v>
      </c>
      <c r="C180" s="57">
        <f t="shared" si="60"/>
        <v>264</v>
      </c>
      <c r="F180" s="59">
        <f>IF(C180&lt;C$6,0,VLOOKUP(C180,index!$A:$M,6,0))</f>
        <v>188</v>
      </c>
      <c r="G180" s="57" t="str">
        <f t="shared" si="49"/>
        <v/>
      </c>
      <c r="H180" s="58" t="str">
        <f>IF(G180="I",$K180,IF(G180="II",$K180-SUM(H$8:H179),IF(G180="III",$K180-SUM(H$8:H179),IF(G180="IV",$K180-SUM(H$8:H179),IF(G180="V",1-SUM(H$8:H179)," ")))))</f>
        <v xml:space="preserve"> </v>
      </c>
      <c r="I180" s="66" t="str">
        <f t="shared" si="50"/>
        <v/>
      </c>
      <c r="J180" s="61" t="str">
        <f>IF(I180="A",$K180,IF(I180="B",$K180-SUM(J$8:J179),IF(I180="C",$K180-SUM(J$8:J179),IF(I180="D",$K180-SUM(J$8:J179),IF(I180="E",1-SUM(J$8:J179)," ")))))</f>
        <v xml:space="preserve"> </v>
      </c>
      <c r="K180" s="58">
        <f>IF(C$4=0,0,(SUM(D$8:D180)/C$4))</f>
        <v>0</v>
      </c>
      <c r="L180" s="62" t="str">
        <f t="shared" si="46"/>
        <v xml:space="preserve"> </v>
      </c>
      <c r="M180" s="58" t="str">
        <f>IF(U180=2,K180,IF(W180=2,K180-SUM(M$8:M179),IF(X180=2,K180-SUM(M$8:M179),IF(X179=2,1-SUM(M$8:M179)," "))))</f>
        <v xml:space="preserve"> </v>
      </c>
      <c r="N180" s="58" t="str">
        <f t="shared" si="51"/>
        <v xml:space="preserve"> </v>
      </c>
      <c r="P180" s="58" t="str">
        <f>IF(O180="Plus",$K180,IF(O180="Basis",$K180-SUM(P$8:P179),IF(O180="Breedte",$K180-SUM(P$8:P179),IF(O179="Breedte",1-SUM(P$8:P179)," "))))</f>
        <v xml:space="preserve"> </v>
      </c>
      <c r="Q180" s="56" t="str">
        <f t="shared" si="66"/>
        <v/>
      </c>
      <c r="R180" s="196">
        <f t="shared" si="52"/>
        <v>188</v>
      </c>
      <c r="S180" s="1">
        <f t="shared" si="61"/>
        <v>264</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264</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4">
        <f t="shared" si="47"/>
        <v>0</v>
      </c>
      <c r="B181" s="64">
        <f t="shared" si="48"/>
        <v>0</v>
      </c>
      <c r="C181" s="57">
        <f t="shared" si="60"/>
        <v>263</v>
      </c>
      <c r="F181" s="59">
        <f>IF(C181&lt;C$6,0,VLOOKUP(C181,index!$A:$M,6,0))</f>
        <v>187</v>
      </c>
      <c r="G181" s="57" t="str">
        <f t="shared" si="49"/>
        <v/>
      </c>
      <c r="H181" s="58" t="str">
        <f>IF(G181="I",$K181,IF(G181="II",$K181-SUM(H$8:H180),IF(G181="III",$K181-SUM(H$8:H180),IF(G181="IV",$K181-SUM(H$8:H180),IF(G181="V",1-SUM(H$8:H180)," ")))))</f>
        <v xml:space="preserve"> </v>
      </c>
      <c r="I181" s="66" t="str">
        <f t="shared" si="50"/>
        <v/>
      </c>
      <c r="J181" s="61" t="str">
        <f>IF(I181="A",$K181,IF(I181="B",$K181-SUM(J$8:J180),IF(I181="C",$K181-SUM(J$8:J180),IF(I181="D",$K181-SUM(J$8:J180),IF(I181="E",1-SUM(J$8:J180)," ")))))</f>
        <v xml:space="preserve"> </v>
      </c>
      <c r="K181" s="58">
        <f>IF(C$4=0,0,(SUM(D$8:D181)/C$4))</f>
        <v>0</v>
      </c>
      <c r="L181" s="62" t="str">
        <f t="shared" si="46"/>
        <v xml:space="preserve"> </v>
      </c>
      <c r="M181" s="58" t="str">
        <f>IF(U181=2,K181,IF(W181=2,K181-SUM(M$8:M180),IF(X181=2,K181-SUM(M$8:M180),IF(X180=2,1-SUM(M$8:M180)," "))))</f>
        <v xml:space="preserve"> </v>
      </c>
      <c r="N181" s="58" t="str">
        <f t="shared" si="51"/>
        <v xml:space="preserve"> </v>
      </c>
      <c r="P181" s="58" t="str">
        <f>IF(O181="Plus",$K181,IF(O181="Basis",$K181-SUM(P$8:P180),IF(O181="Breedte",$K181-SUM(P$8:P180),IF(O180="Breedte",1-SUM(P$8:P180)," "))))</f>
        <v xml:space="preserve"> </v>
      </c>
      <c r="Q181" s="56" t="str">
        <f t="shared" si="66"/>
        <v/>
      </c>
      <c r="R181" s="196">
        <f t="shared" si="52"/>
        <v>187</v>
      </c>
      <c r="S181" s="1">
        <f t="shared" si="61"/>
        <v>263</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263</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4">
        <f t="shared" si="47"/>
        <v>0</v>
      </c>
      <c r="B182" s="64">
        <f t="shared" si="48"/>
        <v>0</v>
      </c>
      <c r="C182" s="57">
        <f t="shared" si="60"/>
        <v>262</v>
      </c>
      <c r="F182" s="59">
        <f>IF(C182&lt;C$6,0,VLOOKUP(C182,index!$A:$M,6,0))</f>
        <v>187</v>
      </c>
      <c r="G182" s="57" t="str">
        <f t="shared" si="49"/>
        <v/>
      </c>
      <c r="H182" s="58" t="str">
        <f>IF(G182="I",$K182,IF(G182="II",$K182-SUM(H$8:H181),IF(G182="III",$K182-SUM(H$8:H181),IF(G182="IV",$K182-SUM(H$8:H181),IF(G182="V",1-SUM(H$8:H181)," ")))))</f>
        <v xml:space="preserve"> </v>
      </c>
      <c r="I182" s="66" t="str">
        <f t="shared" si="50"/>
        <v/>
      </c>
      <c r="J182" s="61" t="str">
        <f>IF(I182="A",$K182,IF(I182="B",$K182-SUM(J$8:J181),IF(I182="C",$K182-SUM(J$8:J181),IF(I182="D",$K182-SUM(J$8:J181),IF(I182="E",1-SUM(J$8:J181)," ")))))</f>
        <v xml:space="preserve"> </v>
      </c>
      <c r="K182" s="58">
        <f>IF(C$4=0,0,(SUM(D$8:D182)/C$4))</f>
        <v>0</v>
      </c>
      <c r="L182" s="62" t="str">
        <f t="shared" si="46"/>
        <v xml:space="preserve"> </v>
      </c>
      <c r="M182" s="58" t="str">
        <f>IF(U182=2,K182,IF(W182=2,K182-SUM(M$8:M181),IF(X182=2,K182-SUM(M$8:M181),IF(X181=2,1-SUM(M$8:M181)," "))))</f>
        <v xml:space="preserve"> </v>
      </c>
      <c r="N182" s="58" t="str">
        <f t="shared" si="51"/>
        <v xml:space="preserve"> </v>
      </c>
      <c r="P182" s="58" t="str">
        <f>IF(O182="Plus",$K182,IF(O182="Basis",$K182-SUM(P$8:P181),IF(O182="Breedte",$K182-SUM(P$8:P181),IF(O181="Breedte",1-SUM(P$8:P181)," "))))</f>
        <v xml:space="preserve"> </v>
      </c>
      <c r="Q182" s="56" t="str">
        <f t="shared" si="66"/>
        <v/>
      </c>
      <c r="R182" s="196">
        <f t="shared" si="52"/>
        <v>187</v>
      </c>
      <c r="S182" s="1">
        <f t="shared" si="61"/>
        <v>262</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262</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4">
        <f t="shared" si="47"/>
        <v>0</v>
      </c>
      <c r="B183" s="64">
        <f t="shared" si="48"/>
        <v>20</v>
      </c>
      <c r="C183" s="57">
        <f t="shared" si="60"/>
        <v>261</v>
      </c>
      <c r="F183" s="59">
        <f>IF(C183&lt;C$6,0,VLOOKUP(C183,index!$A:$M,6,0))</f>
        <v>187</v>
      </c>
      <c r="G183" s="57" t="str">
        <f t="shared" si="49"/>
        <v>IV</v>
      </c>
      <c r="H183" s="58">
        <f>IF(G183="I",$K183,IF(G183="II",$K183-SUM(H$8:H182),IF(G183="III",$K183-SUM(H$8:H182),IF(G183="IV",$K183-SUM(H$8:H182),IF(G183="V",1-SUM(H$8:H182)," ")))))</f>
        <v>0</v>
      </c>
      <c r="I183" s="66" t="str">
        <f t="shared" si="50"/>
        <v/>
      </c>
      <c r="J183" s="61" t="str">
        <f>IF(I183="A",$K183,IF(I183="B",$K183-SUM(J$8:J182),IF(I183="C",$K183-SUM(J$8:J182),IF(I183="D",$K183-SUM(J$8:J182),IF(I183="E",1-SUM(J$8:J182)," ")))))</f>
        <v xml:space="preserve"> </v>
      </c>
      <c r="K183" s="58">
        <f>IF(C$4=0,0,(SUM(D$8:D183)/C$4))</f>
        <v>0</v>
      </c>
      <c r="L183" s="62" t="str">
        <f t="shared" si="46"/>
        <v xml:space="preserve"> </v>
      </c>
      <c r="M183" s="58" t="str">
        <f>IF(U183=2,K183,IF(W183=2,K183-SUM(M$8:M182),IF(X183=2,K183-SUM(M$8:M182),IF(X182=2,1-SUM(M$8:M182)," "))))</f>
        <v xml:space="preserve"> </v>
      </c>
      <c r="N183" s="58" t="str">
        <f t="shared" si="51"/>
        <v xml:space="preserve"> </v>
      </c>
      <c r="P183" s="58" t="str">
        <f>IF(O183="Plus",$K183,IF(O183="Basis",$K183-SUM(P$8:P182),IF(O183="Breedte",$K183-SUM(P$8:P182),IF(O182="Breedte",1-SUM(P$8:P182)," "))))</f>
        <v xml:space="preserve"> </v>
      </c>
      <c r="Q183" s="56" t="str">
        <f t="shared" si="66"/>
        <v/>
      </c>
      <c r="R183" s="196">
        <f t="shared" si="52"/>
        <v>187</v>
      </c>
      <c r="S183" s="1">
        <f t="shared" si="61"/>
        <v>261</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261</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4">
        <f t="shared" si="47"/>
        <v>0</v>
      </c>
      <c r="B184" s="64">
        <f t="shared" si="48"/>
        <v>0</v>
      </c>
      <c r="C184" s="57">
        <f t="shared" si="60"/>
        <v>260</v>
      </c>
      <c r="F184" s="59">
        <f>IF(C184&lt;C$6,0,VLOOKUP(C184,index!$A:$M,6,0))</f>
        <v>186</v>
      </c>
      <c r="G184" s="57" t="str">
        <f t="shared" si="49"/>
        <v/>
      </c>
      <c r="H184" s="58" t="str">
        <f>IF(G184="I",$K184,IF(G184="II",$K184-SUM(H$8:H183),IF(G184="III",$K184-SUM(H$8:H183),IF(G184="IV",$K184-SUM(H$8:H183),IF(G184="V",1-SUM(H$8:H183)," ")))))</f>
        <v xml:space="preserve"> </v>
      </c>
      <c r="I184" s="66" t="str">
        <f t="shared" si="50"/>
        <v/>
      </c>
      <c r="J184" s="61" t="str">
        <f>IF(I184="A",$K184,IF(I184="B",$K184-SUM(J$8:J183),IF(I184="C",$K184-SUM(J$8:J183),IF(I184="D",$K184-SUM(J$8:J183),IF(I184="E",1-SUM(J$8:J183)," ")))))</f>
        <v xml:space="preserve"> </v>
      </c>
      <c r="K184" s="58">
        <f>IF(C$4=0,0,(SUM(D$8:D184)/C$4))</f>
        <v>0</v>
      </c>
      <c r="L184" s="62" t="str">
        <f t="shared" si="46"/>
        <v xml:space="preserve"> </v>
      </c>
      <c r="M184" s="58" t="str">
        <f>IF(U184=2,K184,IF(W184=2,K184-SUM(M$8:M183),IF(X184=2,K184-SUM(M$8:M183),IF(X183=2,1-SUM(M$8:M183)," "))))</f>
        <v xml:space="preserve"> </v>
      </c>
      <c r="N184" s="58" t="str">
        <f t="shared" si="51"/>
        <v xml:space="preserve"> </v>
      </c>
      <c r="P184" s="58" t="str">
        <f>IF(O184="Plus",$K184,IF(O184="Basis",$K184-SUM(P$8:P183),IF(O184="Breedte",$K184-SUM(P$8:P183),IF(O183="Breedte",1-SUM(P$8:P183)," "))))</f>
        <v xml:space="preserve"> </v>
      </c>
      <c r="Q184" s="56" t="str">
        <f t="shared" si="66"/>
        <v/>
      </c>
      <c r="R184" s="196">
        <f t="shared" si="52"/>
        <v>186</v>
      </c>
      <c r="S184" s="1">
        <f t="shared" si="61"/>
        <v>260</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260</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4">
        <f t="shared" si="47"/>
        <v>0</v>
      </c>
      <c r="B185" s="64">
        <f t="shared" si="48"/>
        <v>0</v>
      </c>
      <c r="C185" s="57">
        <f t="shared" si="60"/>
        <v>259</v>
      </c>
      <c r="F185" s="59">
        <f>IF(C185&lt;C$6,0,VLOOKUP(C185,index!$A:$M,6,0))</f>
        <v>186</v>
      </c>
      <c r="G185" s="57" t="str">
        <f t="shared" si="49"/>
        <v/>
      </c>
      <c r="H185" s="58" t="str">
        <f>IF(G185="I",$K185,IF(G185="II",$K185-SUM(H$8:H184),IF(G185="III",$K185-SUM(H$8:H184),IF(G185="IV",$K185-SUM(H$8:H184),IF(G185="V",1-SUM(H$8:H184)," ")))))</f>
        <v xml:space="preserve"> </v>
      </c>
      <c r="I185" s="66" t="str">
        <f t="shared" si="50"/>
        <v/>
      </c>
      <c r="J185" s="61" t="str">
        <f>IF(I185="A",$K185,IF(I185="B",$K185-SUM(J$8:J184),IF(I185="C",$K185-SUM(J$8:J184),IF(I185="D",$K185-SUM(J$8:J184),IF(I185="E",1-SUM(J$8:J184)," ")))))</f>
        <v xml:space="preserve"> </v>
      </c>
      <c r="K185" s="58">
        <f>IF(C$4=0,0,(SUM(D$8:D185)/C$4))</f>
        <v>0</v>
      </c>
      <c r="L185" s="62" t="str">
        <f t="shared" si="46"/>
        <v xml:space="preserve"> </v>
      </c>
      <c r="M185" s="58" t="str">
        <f>IF(U185=2,K185,IF(W185=2,K185-SUM(M$8:M184),IF(X185=2,K185-SUM(M$8:M184),IF(X184=2,1-SUM(M$8:M184)," "))))</f>
        <v xml:space="preserve"> </v>
      </c>
      <c r="N185" s="58" t="str">
        <f t="shared" si="51"/>
        <v xml:space="preserve"> </v>
      </c>
      <c r="P185" s="58" t="str">
        <f>IF(O185="Plus",$K185,IF(O185="Basis",$K185-SUM(P$8:P184),IF(O185="Breedte",$K185-SUM(P$8:P184),IF(O184="Breedte",1-SUM(P$8:P184)," "))))</f>
        <v xml:space="preserve"> </v>
      </c>
      <c r="Q185" s="56" t="str">
        <f t="shared" si="66"/>
        <v/>
      </c>
      <c r="R185" s="196">
        <f t="shared" si="52"/>
        <v>186</v>
      </c>
      <c r="S185" s="1">
        <f t="shared" si="61"/>
        <v>259</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259</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4">
        <f t="shared" si="47"/>
        <v>0</v>
      </c>
      <c r="B186" s="64">
        <f t="shared" si="48"/>
        <v>0</v>
      </c>
      <c r="C186" s="57">
        <f t="shared" si="60"/>
        <v>258</v>
      </c>
      <c r="F186" s="59">
        <f>IF(C186&lt;C$6,0,VLOOKUP(C186,index!$A:$M,6,0))</f>
        <v>185</v>
      </c>
      <c r="G186" s="57" t="str">
        <f t="shared" si="49"/>
        <v/>
      </c>
      <c r="H186" s="58" t="str">
        <f>IF(G186="I",$K186,IF(G186="II",$K186-SUM(H$8:H185),IF(G186="III",$K186-SUM(H$8:H185),IF(G186="IV",$K186-SUM(H$8:H185),IF(G186="V",1-SUM(H$8:H185)," ")))))</f>
        <v xml:space="preserve"> </v>
      </c>
      <c r="I186" s="66" t="str">
        <f t="shared" si="50"/>
        <v/>
      </c>
      <c r="J186" s="61" t="str">
        <f>IF(I186="A",$K186,IF(I186="B",$K186-SUM(J$8:J185),IF(I186="C",$K186-SUM(J$8:J185),IF(I186="D",$K186-SUM(J$8:J185),IF(I186="E",1-SUM(J$8:J185)," ")))))</f>
        <v xml:space="preserve"> </v>
      </c>
      <c r="K186" s="58">
        <f>IF(C$4=0,0,(SUM(D$8:D186)/C$4))</f>
        <v>0</v>
      </c>
      <c r="L186" s="62" t="str">
        <f t="shared" si="46"/>
        <v xml:space="preserve"> </v>
      </c>
      <c r="M186" s="58" t="str">
        <f>IF(U186=2,K186,IF(W186=2,K186-SUM(M$8:M185),IF(X186=2,K186-SUM(M$8:M185),IF(X185=2,1-SUM(M$8:M185)," "))))</f>
        <v xml:space="preserve"> </v>
      </c>
      <c r="N186" s="58" t="str">
        <f t="shared" si="51"/>
        <v xml:space="preserve"> </v>
      </c>
      <c r="P186" s="58" t="str">
        <f>IF(O186="Plus",$K186,IF(O186="Basis",$K186-SUM(P$8:P185),IF(O186="Breedte",$K186-SUM(P$8:P185),IF(O185="Breedte",1-SUM(P$8:P185)," "))))</f>
        <v xml:space="preserve"> </v>
      </c>
      <c r="Q186" s="56" t="str">
        <f t="shared" si="66"/>
        <v/>
      </c>
      <c r="R186" s="196">
        <f t="shared" si="52"/>
        <v>185</v>
      </c>
      <c r="S186" s="1">
        <f t="shared" si="61"/>
        <v>258</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258</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4">
        <f t="shared" si="47"/>
        <v>0</v>
      </c>
      <c r="B187" s="64">
        <f t="shared" si="48"/>
        <v>0</v>
      </c>
      <c r="C187" s="57">
        <f t="shared" si="60"/>
        <v>257</v>
      </c>
      <c r="F187" s="59">
        <f>IF(C187&lt;C$6,0,VLOOKUP(C187,index!$A:$M,6,0))</f>
        <v>185</v>
      </c>
      <c r="G187" s="57" t="str">
        <f t="shared" si="49"/>
        <v/>
      </c>
      <c r="H187" s="58" t="str">
        <f>IF(G187="I",$K187,IF(G187="II",$K187-SUM(H$8:H186),IF(G187="III",$K187-SUM(H$8:H186),IF(G187="IV",$K187-SUM(H$8:H186),IF(G187="V",1-SUM(H$8:H186)," ")))))</f>
        <v xml:space="preserve"> </v>
      </c>
      <c r="I187" s="66" t="str">
        <f t="shared" si="50"/>
        <v/>
      </c>
      <c r="J187" s="61" t="str">
        <f>IF(I187="A",$K187,IF(I187="B",$K187-SUM(J$8:J186),IF(I187="C",$K187-SUM(J$8:J186),IF(I187="D",$K187-SUM(J$8:J186),IF(I187="E",1-SUM(J$8:J186)," ")))))</f>
        <v xml:space="preserve"> </v>
      </c>
      <c r="K187" s="58">
        <f>IF(C$4=0,0,(SUM(D$8:D187)/C$4))</f>
        <v>0</v>
      </c>
      <c r="L187" s="62" t="str">
        <f t="shared" si="46"/>
        <v xml:space="preserve"> </v>
      </c>
      <c r="M187" s="58" t="str">
        <f>IF(U187=2,K187,IF(W187=2,K187-SUM(M$8:M186),IF(X187=2,K187-SUM(M$8:M186),IF(X186=2,1-SUM(M$8:M186)," "))))</f>
        <v xml:space="preserve"> </v>
      </c>
      <c r="N187" s="58" t="str">
        <f t="shared" si="51"/>
        <v xml:space="preserve"> </v>
      </c>
      <c r="P187" s="58" t="str">
        <f>IF(O187="Plus",$K187,IF(O187="Basis",$K187-SUM(P$8:P186),IF(O187="Breedte",$K187-SUM(P$8:P186),IF(O186="Breedte",1-SUM(P$8:P186)," "))))</f>
        <v xml:space="preserve"> </v>
      </c>
      <c r="Q187" s="56" t="str">
        <f t="shared" si="66"/>
        <v/>
      </c>
      <c r="R187" s="196">
        <f t="shared" si="52"/>
        <v>185</v>
      </c>
      <c r="S187" s="1">
        <f t="shared" si="61"/>
        <v>257</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257</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4">
        <f t="shared" si="47"/>
        <v>0</v>
      </c>
      <c r="B188" s="64">
        <f t="shared" si="48"/>
        <v>0</v>
      </c>
      <c r="C188" s="57">
        <f t="shared" si="60"/>
        <v>256</v>
      </c>
      <c r="F188" s="59">
        <f>IF(C188&lt;C$6,0,VLOOKUP(C188,index!$A:$M,6,0))</f>
        <v>185</v>
      </c>
      <c r="G188" s="57" t="str">
        <f t="shared" si="49"/>
        <v/>
      </c>
      <c r="H188" s="58" t="str">
        <f>IF(G188="I",$K188,IF(G188="II",$K188-SUM(H$8:H187),IF(G188="III",$K188-SUM(H$8:H187),IF(G188="IV",$K188-SUM(H$8:H187),IF(G188="V",1-SUM(H$8:H187)," ")))))</f>
        <v xml:space="preserve"> </v>
      </c>
      <c r="I188" s="66" t="str">
        <f t="shared" si="50"/>
        <v/>
      </c>
      <c r="J188" s="61" t="str">
        <f>IF(I188="A",$K188,IF(I188="B",$K188-SUM(J$8:J187),IF(I188="C",$K188-SUM(J$8:J187),IF(I188="D",$K188-SUM(J$8:J187),IF(I188="E",1-SUM(J$8:J187)," ")))))</f>
        <v xml:space="preserve"> </v>
      </c>
      <c r="K188" s="58">
        <f>IF(C$4=0,0,(SUM(D$8:D188)/C$4))</f>
        <v>0</v>
      </c>
      <c r="L188" s="62" t="str">
        <f t="shared" si="46"/>
        <v xml:space="preserve"> </v>
      </c>
      <c r="M188" s="58" t="str">
        <f>IF(U188=2,K188,IF(W188=2,K188-SUM(M$8:M187),IF(X188=2,K188-SUM(M$8:M187),IF(X187=2,1-SUM(M$8:M187)," "))))</f>
        <v xml:space="preserve"> </v>
      </c>
      <c r="N188" s="58" t="str">
        <f t="shared" si="51"/>
        <v xml:space="preserve"> </v>
      </c>
      <c r="P188" s="58" t="str">
        <f>IF(O188="Plus",$K188,IF(O188="Basis",$K188-SUM(P$8:P187),IF(O188="Breedte",$K188-SUM(P$8:P187),IF(O187="Breedte",1-SUM(P$8:P187)," "))))</f>
        <v xml:space="preserve"> </v>
      </c>
      <c r="Q188" s="56" t="str">
        <f t="shared" si="66"/>
        <v/>
      </c>
      <c r="R188" s="196">
        <f t="shared" si="52"/>
        <v>185</v>
      </c>
      <c r="S188" s="1">
        <f t="shared" si="61"/>
        <v>256</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256</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4">
        <f t="shared" si="47"/>
        <v>0</v>
      </c>
      <c r="B189" s="64">
        <f t="shared" si="48"/>
        <v>0</v>
      </c>
      <c r="C189" s="57">
        <f t="shared" si="60"/>
        <v>255</v>
      </c>
      <c r="F189" s="59">
        <f>IF(C189&lt;C$6,0,VLOOKUP(C189,index!$A:$M,6,0))</f>
        <v>184</v>
      </c>
      <c r="G189" s="57" t="str">
        <f t="shared" si="49"/>
        <v/>
      </c>
      <c r="H189" s="58" t="str">
        <f>IF(G189="I",$K189,IF(G189="II",$K189-SUM(H$8:H188),IF(G189="III",$K189-SUM(H$8:H188),IF(G189="IV",$K189-SUM(H$8:H188),IF(G189="V",1-SUM(H$8:H188)," ")))))</f>
        <v xml:space="preserve"> </v>
      </c>
      <c r="I189" s="66" t="str">
        <f t="shared" si="50"/>
        <v/>
      </c>
      <c r="J189" s="61" t="str">
        <f>IF(I189="A",$K189,IF(I189="B",$K189-SUM(J$8:J188),IF(I189="C",$K189-SUM(J$8:J188),IF(I189="D",$K189-SUM(J$8:J188),IF(I189="E",1-SUM(J$8:J188)," ")))))</f>
        <v xml:space="preserve"> </v>
      </c>
      <c r="K189" s="58">
        <f>IF(C$4=0,0,(SUM(D$8:D189)/C$4))</f>
        <v>0</v>
      </c>
      <c r="L189" s="62" t="str">
        <f t="shared" si="46"/>
        <v xml:space="preserve"> </v>
      </c>
      <c r="M189" s="58" t="str">
        <f>IF(U189=2,K189,IF(W189=2,K189-SUM(M$8:M188),IF(X189=2,K189-SUM(M$8:M188),IF(X188=2,1-SUM(M$8:M188)," "))))</f>
        <v xml:space="preserve"> </v>
      </c>
      <c r="N189" s="58" t="str">
        <f t="shared" si="51"/>
        <v xml:space="preserve"> </v>
      </c>
      <c r="P189" s="58" t="str">
        <f>IF(O189="Plus",$K189,IF(O189="Basis",$K189-SUM(P$8:P188),IF(O189="Breedte",$K189-SUM(P$8:P188),IF(O188="Breedte",1-SUM(P$8:P188)," "))))</f>
        <v xml:space="preserve"> </v>
      </c>
      <c r="Q189" s="56" t="str">
        <f t="shared" si="66"/>
        <v/>
      </c>
      <c r="R189" s="196">
        <f t="shared" si="52"/>
        <v>184</v>
      </c>
      <c r="S189" s="1">
        <f t="shared" si="61"/>
        <v>255</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255</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4">
        <f t="shared" si="47"/>
        <v>0</v>
      </c>
      <c r="B190" s="64">
        <f t="shared" si="48"/>
        <v>0</v>
      </c>
      <c r="C190" s="57">
        <f t="shared" si="60"/>
        <v>254</v>
      </c>
      <c r="F190" s="59">
        <f>IF(C190&lt;C$6,0,VLOOKUP(C190,index!$A:$M,6,0))</f>
        <v>184</v>
      </c>
      <c r="G190" s="57" t="str">
        <f t="shared" si="49"/>
        <v/>
      </c>
      <c r="H190" s="58" t="str">
        <f>IF(G190="I",$K190,IF(G190="II",$K190-SUM(H$8:H189),IF(G190="III",$K190-SUM(H$8:H189),IF(G190="IV",$K190-SUM(H$8:H189),IF(G190="V",1-SUM(H$8:H189)," ")))))</f>
        <v xml:space="preserve"> </v>
      </c>
      <c r="I190" s="66" t="str">
        <f t="shared" si="50"/>
        <v/>
      </c>
      <c r="J190" s="61" t="str">
        <f>IF(I190="A",$K190,IF(I190="B",$K190-SUM(J$8:J189),IF(I190="C",$K190-SUM(J$8:J189),IF(I190="D",$K190-SUM(J$8:J189),IF(I190="E",1-SUM(J$8:J189)," ")))))</f>
        <v xml:space="preserve"> </v>
      </c>
      <c r="K190" s="58">
        <f>IF(C$4=0,0,(SUM(D$8:D190)/C$4))</f>
        <v>0</v>
      </c>
      <c r="L190" s="62" t="str">
        <f t="shared" si="46"/>
        <v xml:space="preserve"> </v>
      </c>
      <c r="M190" s="58" t="str">
        <f>IF(U190=2,K190,IF(W190=2,K190-SUM(M$8:M189),IF(X190=2,K190-SUM(M$8:M189),IF(X189=2,1-SUM(M$8:M189)," "))))</f>
        <v xml:space="preserve"> </v>
      </c>
      <c r="N190" s="58" t="str">
        <f t="shared" si="51"/>
        <v xml:space="preserve"> </v>
      </c>
      <c r="P190" s="58" t="str">
        <f>IF(O190="Plus",$K190,IF(O190="Basis",$K190-SUM(P$8:P189),IF(O190="Breedte",$K190-SUM(P$8:P189),IF(O189="Breedte",1-SUM(P$8:P189)," "))))</f>
        <v xml:space="preserve"> </v>
      </c>
      <c r="Q190" s="56" t="str">
        <f t="shared" si="66"/>
        <v/>
      </c>
      <c r="R190" s="196">
        <f t="shared" si="52"/>
        <v>184</v>
      </c>
      <c r="S190" s="1">
        <f t="shared" si="61"/>
        <v>254</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254</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4">
        <f t="shared" si="47"/>
        <v>0</v>
      </c>
      <c r="B191" s="64">
        <f t="shared" si="48"/>
        <v>0</v>
      </c>
      <c r="C191" s="57">
        <f t="shared" si="60"/>
        <v>253</v>
      </c>
      <c r="F191" s="59">
        <f>IF(C191&lt;C$6,0,VLOOKUP(C191,index!$A:$M,6,0))</f>
        <v>183</v>
      </c>
      <c r="G191" s="57" t="str">
        <f t="shared" si="49"/>
        <v/>
      </c>
      <c r="H191" s="58" t="str">
        <f>IF(G191="I",$K191,IF(G191="II",$K191-SUM(H$8:H190),IF(G191="III",$K191-SUM(H$8:H190),IF(G191="IV",$K191-SUM(H$8:H190),IF(G191="V",1-SUM(H$8:H190)," ")))))</f>
        <v xml:space="preserve"> </v>
      </c>
      <c r="I191" s="66" t="str">
        <f t="shared" si="50"/>
        <v/>
      </c>
      <c r="J191" s="61" t="str">
        <f>IF(I191="A",$K191,IF(I191="B",$K191-SUM(J$8:J190),IF(I191="C",$K191-SUM(J$8:J190),IF(I191="D",$K191-SUM(J$8:J190),IF(I191="E",1-SUM(J$8:J190)," ")))))</f>
        <v xml:space="preserve"> </v>
      </c>
      <c r="K191" s="58">
        <f>IF(C$4=0,0,(SUM(D$8:D191)/C$4))</f>
        <v>0</v>
      </c>
      <c r="L191" s="62" t="str">
        <f t="shared" si="46"/>
        <v xml:space="preserve"> </v>
      </c>
      <c r="M191" s="58" t="str">
        <f>IF(U191=2,K191,IF(W191=2,K191-SUM(M$8:M190),IF(X191=2,K191-SUM(M$8:M190),IF(X190=2,1-SUM(M$8:M190)," "))))</f>
        <v xml:space="preserve"> </v>
      </c>
      <c r="N191" s="58" t="str">
        <f t="shared" si="51"/>
        <v xml:space="preserve"> </v>
      </c>
      <c r="P191" s="58" t="str">
        <f>IF(O191="Plus",$K191,IF(O191="Basis",$K191-SUM(P$8:P190),IF(O191="Breedte",$K191-SUM(P$8:P190),IF(O190="Breedte",1-SUM(P$8:P190)," "))))</f>
        <v xml:space="preserve"> </v>
      </c>
      <c r="Q191" s="56" t="str">
        <f t="shared" si="66"/>
        <v/>
      </c>
      <c r="R191" s="196">
        <f t="shared" si="52"/>
        <v>183</v>
      </c>
      <c r="S191" s="1">
        <f t="shared" si="61"/>
        <v>253</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253</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4">
        <f t="shared" si="47"/>
        <v>0</v>
      </c>
      <c r="B192" s="64">
        <f t="shared" si="48"/>
        <v>0</v>
      </c>
      <c r="C192" s="57">
        <f t="shared" si="60"/>
        <v>252</v>
      </c>
      <c r="F192" s="59">
        <f>IF(C192&lt;C$6,0,VLOOKUP(C192,index!$A:$M,6,0))</f>
        <v>183</v>
      </c>
      <c r="G192" s="57" t="str">
        <f t="shared" si="49"/>
        <v/>
      </c>
      <c r="H192" s="58" t="str">
        <f>IF(G192="I",$K192,IF(G192="II",$K192-SUM(H$8:H191),IF(G192="III",$K192-SUM(H$8:H191),IF(G192="IV",$K192-SUM(H$8:H191),IF(G192="V",1-SUM(H$8:H191)," ")))))</f>
        <v xml:space="preserve"> </v>
      </c>
      <c r="I192" s="66" t="str">
        <f t="shared" si="50"/>
        <v/>
      </c>
      <c r="J192" s="61" t="str">
        <f>IF(I192="A",$K192,IF(I192="B",$K192-SUM(J$8:J191),IF(I192="C",$K192-SUM(J$8:J191),IF(I192="D",$K192-SUM(J$8:J191),IF(I192="E",1-SUM(J$8:J191)," ")))))</f>
        <v xml:space="preserve"> </v>
      </c>
      <c r="K192" s="58">
        <f>IF(C$4=0,0,(SUM(D$8:D192)/C$4))</f>
        <v>0</v>
      </c>
      <c r="L192" s="62" t="str">
        <f t="shared" si="46"/>
        <v xml:space="preserve"> </v>
      </c>
      <c r="M192" s="58" t="str">
        <f>IF(U192=2,K192,IF(W192=2,K192-SUM(M$8:M191),IF(X192=2,K192-SUM(M$8:M191),IF(X191=2,1-SUM(M$8:M191)," "))))</f>
        <v xml:space="preserve"> </v>
      </c>
      <c r="N192" s="58" t="str">
        <f t="shared" si="51"/>
        <v xml:space="preserve"> </v>
      </c>
      <c r="P192" s="58" t="str">
        <f>IF(O192="Plus",$K192,IF(O192="Basis",$K192-SUM(P$8:P191),IF(O192="Breedte",$K192-SUM(P$8:P191),IF(O191="Breedte",1-SUM(P$8:P191)," "))))</f>
        <v xml:space="preserve"> </v>
      </c>
      <c r="Q192" s="56" t="str">
        <f t="shared" si="66"/>
        <v/>
      </c>
      <c r="R192" s="196">
        <f t="shared" si="52"/>
        <v>183</v>
      </c>
      <c r="S192" s="1">
        <f t="shared" si="61"/>
        <v>252</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252</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4">
        <f t="shared" si="47"/>
        <v>0</v>
      </c>
      <c r="B193" s="64">
        <f t="shared" si="48"/>
        <v>0</v>
      </c>
      <c r="C193" s="57">
        <f t="shared" si="60"/>
        <v>251</v>
      </c>
      <c r="F193" s="59">
        <f>IF(C193&lt;C$6,0,VLOOKUP(C193,index!$A:$M,6,0))</f>
        <v>183</v>
      </c>
      <c r="G193" s="57" t="str">
        <f t="shared" si="49"/>
        <v/>
      </c>
      <c r="H193" s="58" t="str">
        <f>IF(G193="I",$K193,IF(G193="II",$K193-SUM(H$8:H192),IF(G193="III",$K193-SUM(H$8:H192),IF(G193="IV",$K193-SUM(H$8:H192),IF(G193="V",1-SUM(H$8:H192)," ")))))</f>
        <v xml:space="preserve"> </v>
      </c>
      <c r="I193" s="66" t="str">
        <f t="shared" si="50"/>
        <v/>
      </c>
      <c r="J193" s="61" t="str">
        <f>IF(I193="A",$K193,IF(I193="B",$K193-SUM(J$8:J192),IF(I193="C",$K193-SUM(J$8:J192),IF(I193="D",$K193-SUM(J$8:J192),IF(I193="E",1-SUM(J$8:J192)," ")))))</f>
        <v xml:space="preserve"> </v>
      </c>
      <c r="K193" s="58">
        <f>IF(C$4=0,0,(SUM(D$8:D193)/C$4))</f>
        <v>0</v>
      </c>
      <c r="L193" s="62" t="str">
        <f t="shared" si="46"/>
        <v xml:space="preserve"> </v>
      </c>
      <c r="M193" s="58" t="str">
        <f>IF(U193=2,K193,IF(W193=2,K193-SUM(M$8:M192),IF(X193=2,K193-SUM(M$8:M192),IF(X192=2,1-SUM(M$8:M192)," "))))</f>
        <v xml:space="preserve"> </v>
      </c>
      <c r="N193" s="58" t="str">
        <f t="shared" si="51"/>
        <v xml:space="preserve"> </v>
      </c>
      <c r="P193" s="58" t="str">
        <f>IF(O193="Plus",$K193,IF(O193="Basis",$K193-SUM(P$8:P192),IF(O193="Breedte",$K193-SUM(P$8:P192),IF(O192="Breedte",1-SUM(P$8:P192)," "))))</f>
        <v xml:space="preserve"> </v>
      </c>
      <c r="Q193" s="56" t="str">
        <f t="shared" si="66"/>
        <v/>
      </c>
      <c r="R193" s="196">
        <f t="shared" si="52"/>
        <v>183</v>
      </c>
      <c r="S193" s="1">
        <f t="shared" si="61"/>
        <v>251</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251</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4">
        <f t="shared" si="47"/>
        <v>0</v>
      </c>
      <c r="B194" s="64">
        <f t="shared" si="48"/>
        <v>0</v>
      </c>
      <c r="C194" s="57">
        <f t="shared" si="60"/>
        <v>250</v>
      </c>
      <c r="F194" s="59">
        <f>IF(C194&lt;C$6,0,VLOOKUP(C194,index!$A:$M,6,0))</f>
        <v>182</v>
      </c>
      <c r="G194" s="57" t="str">
        <f t="shared" si="49"/>
        <v/>
      </c>
      <c r="H194" s="58" t="str">
        <f>IF(G194="I",$K194,IF(G194="II",$K194-SUM(H$8:H193),IF(G194="III",$K194-SUM(H$8:H193),IF(G194="IV",$K194-SUM(H$8:H193),IF(G194="V",1-SUM(H$8:H193)," ")))))</f>
        <v xml:space="preserve"> </v>
      </c>
      <c r="I194" s="66" t="str">
        <f t="shared" si="50"/>
        <v/>
      </c>
      <c r="J194" s="61" t="str">
        <f>IF(I194="A",$K194,IF(I194="B",$K194-SUM(J$8:J193),IF(I194="C",$K194-SUM(J$8:J193),IF(I194="D",$K194-SUM(J$8:J193),IF(I194="E",1-SUM(J$8:J193)," ")))))</f>
        <v xml:space="preserve"> </v>
      </c>
      <c r="K194" s="58">
        <f>IF(C$4=0,0,(SUM(D$8:D194)/C$4))</f>
        <v>0</v>
      </c>
      <c r="L194" s="62" t="str">
        <f t="shared" si="46"/>
        <v xml:space="preserve"> </v>
      </c>
      <c r="M194" s="58" t="str">
        <f>IF(U194=2,K194,IF(W194=2,K194-SUM(M$8:M193),IF(X194=2,K194-SUM(M$8:M193),IF(X193=2,1-SUM(M$8:M193)," "))))</f>
        <v xml:space="preserve"> </v>
      </c>
      <c r="N194" s="58" t="str">
        <f t="shared" si="51"/>
        <v xml:space="preserve"> </v>
      </c>
      <c r="P194" s="58" t="str">
        <f>IF(O194="Plus",$K194,IF(O194="Basis",$K194-SUM(P$8:P193),IF(O194="Breedte",$K194-SUM(P$8:P193),IF(O193="Breedte",1-SUM(P$8:P193)," "))))</f>
        <v xml:space="preserve"> </v>
      </c>
      <c r="Q194" s="56" t="str">
        <f t="shared" si="66"/>
        <v/>
      </c>
      <c r="R194" s="196">
        <f t="shared" si="52"/>
        <v>182</v>
      </c>
      <c r="S194" s="1">
        <f t="shared" si="61"/>
        <v>250</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250</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4">
        <f t="shared" si="47"/>
        <v>0</v>
      </c>
      <c r="B195" s="64">
        <f t="shared" si="48"/>
        <v>0</v>
      </c>
      <c r="C195" s="57">
        <f t="shared" si="60"/>
        <v>249</v>
      </c>
      <c r="F195" s="59">
        <f>IF(C195&lt;C$6,0,VLOOKUP(C195,index!$A:$M,6,0))</f>
        <v>182</v>
      </c>
      <c r="G195" s="57" t="str">
        <f t="shared" si="49"/>
        <v/>
      </c>
      <c r="H195" s="58" t="str">
        <f>IF(G195="I",$K195,IF(G195="II",$K195-SUM(H$8:H194),IF(G195="III",$K195-SUM(H$8:H194),IF(G195="IV",$K195-SUM(H$8:H194),IF(G195="V",1-SUM(H$8:H194)," ")))))</f>
        <v xml:space="preserve"> </v>
      </c>
      <c r="I195" s="66" t="str">
        <f t="shared" si="50"/>
        <v/>
      </c>
      <c r="J195" s="61" t="str">
        <f>IF(I195="A",$K195,IF(I195="B",$K195-SUM(J$8:J194),IF(I195="C",$K195-SUM(J$8:J194),IF(I195="D",$K195-SUM(J$8:J194),IF(I195="E",1-SUM(J$8:J194)," ")))))</f>
        <v xml:space="preserve"> </v>
      </c>
      <c r="K195" s="58">
        <f>IF(C$4=0,0,(SUM(D$8:D195)/C$4))</f>
        <v>0</v>
      </c>
      <c r="L195" s="62" t="str">
        <f t="shared" si="46"/>
        <v xml:space="preserve"> </v>
      </c>
      <c r="M195" s="58" t="str">
        <f>IF(U195=2,K195,IF(W195=2,K195-SUM(M$8:M194),IF(X195=2,K195-SUM(M$8:M194),IF(X194=2,1-SUM(M$8:M194)," "))))</f>
        <v xml:space="preserve"> </v>
      </c>
      <c r="N195" s="58" t="str">
        <f t="shared" si="51"/>
        <v xml:space="preserve"> </v>
      </c>
      <c r="P195" s="58" t="str">
        <f>IF(O195="Plus",$K195,IF(O195="Basis",$K195-SUM(P$8:P194),IF(O195="Breedte",$K195-SUM(P$8:P194),IF(O194="Breedte",1-SUM(P$8:P194)," "))))</f>
        <v xml:space="preserve"> </v>
      </c>
      <c r="Q195" s="56" t="str">
        <f t="shared" si="66"/>
        <v/>
      </c>
      <c r="R195" s="196">
        <f t="shared" si="52"/>
        <v>182</v>
      </c>
      <c r="S195" s="1">
        <f t="shared" si="61"/>
        <v>249</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249</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4">
        <f t="shared" si="47"/>
        <v>0</v>
      </c>
      <c r="B196" s="64">
        <f t="shared" si="48"/>
        <v>0</v>
      </c>
      <c r="C196" s="57">
        <f t="shared" si="60"/>
        <v>248</v>
      </c>
      <c r="F196" s="59">
        <f>IF(C196&lt;C$6,0,VLOOKUP(C196,index!$A:$M,6,0))</f>
        <v>181</v>
      </c>
      <c r="G196" s="57" t="str">
        <f t="shared" si="49"/>
        <v/>
      </c>
      <c r="H196" s="58" t="str">
        <f>IF(G196="I",$K196,IF(G196="II",$K196-SUM(H$8:H195),IF(G196="III",$K196-SUM(H$8:H195),IF(G196="IV",$K196-SUM(H$8:H195),IF(G196="V",1-SUM(H$8:H195)," ")))))</f>
        <v xml:space="preserve"> </v>
      </c>
      <c r="I196" s="66" t="str">
        <f t="shared" si="50"/>
        <v/>
      </c>
      <c r="J196" s="61" t="str">
        <f>IF(I196="A",$K196,IF(I196="B",$K196-SUM(J$8:J195),IF(I196="C",$K196-SUM(J$8:J195),IF(I196="D",$K196-SUM(J$8:J195),IF(I196="E",1-SUM(J$8:J195)," ")))))</f>
        <v xml:space="preserve"> </v>
      </c>
      <c r="K196" s="58">
        <f>IF(C$4=0,0,(SUM(D$8:D196)/C$4))</f>
        <v>0</v>
      </c>
      <c r="L196" s="62" t="str">
        <f t="shared" si="46"/>
        <v xml:space="preserve"> </v>
      </c>
      <c r="M196" s="58" t="str">
        <f>IF(U196=2,K196,IF(W196=2,K196-SUM(M$8:M195),IF(X196=2,K196-SUM(M$8:M195),IF(X195=2,1-SUM(M$8:M195)," "))))</f>
        <v xml:space="preserve"> </v>
      </c>
      <c r="N196" s="58" t="str">
        <f t="shared" si="51"/>
        <v xml:space="preserve"> </v>
      </c>
      <c r="P196" s="58" t="str">
        <f>IF(O196="Plus",$K196,IF(O196="Basis",$K196-SUM(P$8:P195),IF(O196="Breedte",$K196-SUM(P$8:P195),IF(O195="Breedte",1-SUM(P$8:P195)," "))))</f>
        <v xml:space="preserve"> </v>
      </c>
      <c r="Q196" s="56" t="str">
        <f t="shared" si="66"/>
        <v/>
      </c>
      <c r="R196" s="196">
        <f t="shared" si="52"/>
        <v>181</v>
      </c>
      <c r="S196" s="1">
        <f t="shared" si="61"/>
        <v>248</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248</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4">
        <f t="shared" si="47"/>
        <v>0</v>
      </c>
      <c r="B197" s="64">
        <f t="shared" si="48"/>
        <v>0</v>
      </c>
      <c r="C197" s="57">
        <f t="shared" si="60"/>
        <v>247</v>
      </c>
      <c r="F197" s="59">
        <f>IF(C197&lt;C$6,0,VLOOKUP(C197,index!$A:$M,6,0))</f>
        <v>181</v>
      </c>
      <c r="G197" s="57" t="str">
        <f t="shared" si="49"/>
        <v/>
      </c>
      <c r="H197" s="58" t="str">
        <f>IF(G197="I",$K197,IF(G197="II",$K197-SUM(H$8:H196),IF(G197="III",$K197-SUM(H$8:H196),IF(G197="IV",$K197-SUM(H$8:H196),IF(G197="V",1-SUM(H$8:H196)," ")))))</f>
        <v xml:space="preserve"> </v>
      </c>
      <c r="I197" s="66" t="str">
        <f t="shared" si="50"/>
        <v/>
      </c>
      <c r="J197" s="61" t="str">
        <f>IF(I197="A",$K197,IF(I197="B",$K197-SUM(J$8:J196),IF(I197="C",$K197-SUM(J$8:J196),IF(I197="D",$K197-SUM(J$8:J196),IF(I197="E",1-SUM(J$8:J196)," ")))))</f>
        <v xml:space="preserve"> </v>
      </c>
      <c r="K197" s="58">
        <f>IF(C$4=0,0,(SUM(D$8:D197)/C$4))</f>
        <v>0</v>
      </c>
      <c r="L197" s="62" t="str">
        <f t="shared" si="46"/>
        <v xml:space="preserve"> </v>
      </c>
      <c r="M197" s="58" t="str">
        <f>IF(U197=2,K197,IF(W197=2,K197-SUM(M$8:M196),IF(X197=2,K197-SUM(M$8:M196),IF(X196=2,1-SUM(M$8:M196)," "))))</f>
        <v xml:space="preserve"> </v>
      </c>
      <c r="N197" s="58" t="str">
        <f t="shared" si="51"/>
        <v xml:space="preserve"> </v>
      </c>
      <c r="P197" s="58" t="str">
        <f>IF(O197="Plus",$K197,IF(O197="Basis",$K197-SUM(P$8:P196),IF(O197="Breedte",$K197-SUM(P$8:P196),IF(O196="Breedte",1-SUM(P$8:P196)," "))))</f>
        <v xml:space="preserve"> </v>
      </c>
      <c r="Q197" s="56" t="str">
        <f t="shared" si="66"/>
        <v/>
      </c>
      <c r="R197" s="196">
        <f t="shared" si="52"/>
        <v>181</v>
      </c>
      <c r="S197" s="1">
        <f t="shared" si="61"/>
        <v>247</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247</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4">
        <f t="shared" si="47"/>
        <v>15</v>
      </c>
      <c r="B198" s="64">
        <f t="shared" si="48"/>
        <v>0</v>
      </c>
      <c r="C198" s="57">
        <f t="shared" si="60"/>
        <v>246</v>
      </c>
      <c r="F198" s="59">
        <f>IF(C198&lt;C$6,0,VLOOKUP(C198,index!$A:$M,6,0))</f>
        <v>181</v>
      </c>
      <c r="G198" s="57" t="str">
        <f t="shared" si="49"/>
        <v/>
      </c>
      <c r="H198" s="58" t="str">
        <f>IF(G198="I",$K198,IF(G198="II",$K198-SUM(H$8:H197),IF(G198="III",$K198-SUM(H$8:H197),IF(G198="IV",$K198-SUM(H$8:H197),IF(G198="V",1-SUM(H$8:H197)," ")))))</f>
        <v xml:space="preserve"> </v>
      </c>
      <c r="I198" s="66" t="str">
        <f t="shared" si="50"/>
        <v>D</v>
      </c>
      <c r="J198" s="61">
        <f>IF(I198="A",$K198,IF(I198="B",$K198-SUM(J$8:J197),IF(I198="C",$K198-SUM(J$8:J197),IF(I198="D",$K198-SUM(J$8:J197),IF(I198="E",1-SUM(J$8:J197)," ")))))</f>
        <v>0</v>
      </c>
      <c r="K198" s="58">
        <f>IF(C$4=0,0,(SUM(D$8:D198)/C$4))</f>
        <v>0</v>
      </c>
      <c r="L198" s="62" t="str">
        <f t="shared" si="46"/>
        <v xml:space="preserve"> </v>
      </c>
      <c r="M198" s="58" t="str">
        <f>IF(U198=2,K198,IF(W198=2,K198-SUM(M$8:M197),IF(X198=2,K198-SUM(M$8:M197),IF(X197=2,1-SUM(M$8:M197)," "))))</f>
        <v xml:space="preserve"> </v>
      </c>
      <c r="N198" s="58" t="str">
        <f t="shared" si="51"/>
        <v xml:space="preserve"> </v>
      </c>
      <c r="P198" s="58" t="str">
        <f>IF(O198="Plus",$K198,IF(O198="Basis",$K198-SUM(P$8:P197),IF(O198="Breedte",$K198-SUM(P$8:P197),IF(O197="Breedte",1-SUM(P$8:P197)," "))))</f>
        <v xml:space="preserve"> </v>
      </c>
      <c r="Q198" s="56" t="str">
        <f t="shared" si="66"/>
        <v/>
      </c>
      <c r="R198" s="196">
        <f t="shared" si="52"/>
        <v>181</v>
      </c>
      <c r="S198" s="1">
        <f t="shared" si="61"/>
        <v>246</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246</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4">
        <f t="shared" si="47"/>
        <v>0</v>
      </c>
      <c r="B199" s="64">
        <f t="shared" si="48"/>
        <v>0</v>
      </c>
      <c r="C199" s="57">
        <f t="shared" si="60"/>
        <v>245</v>
      </c>
      <c r="F199" s="59">
        <f>IF(C199&lt;C$6,0,VLOOKUP(C199,index!$A:$M,6,0))</f>
        <v>180</v>
      </c>
      <c r="G199" s="57" t="str">
        <f t="shared" si="49"/>
        <v/>
      </c>
      <c r="H199" s="58" t="str">
        <f>IF(G199="I",$K199,IF(G199="II",$K199-SUM(H$8:H198),IF(G199="III",$K199-SUM(H$8:H198),IF(G199="IV",$K199-SUM(H$8:H198),IF(G199="V",1-SUM(H$8:H198)," ")))))</f>
        <v xml:space="preserve"> </v>
      </c>
      <c r="I199" s="66" t="str">
        <f t="shared" si="50"/>
        <v/>
      </c>
      <c r="J199" s="61" t="str">
        <f>IF(I199="A",$K199,IF(I199="B",$K199-SUM(J$8:J198),IF(I199="C",$K199-SUM(J$8:J198),IF(I199="D",$K199-SUM(J$8:J198),IF(I199="E",1-SUM(J$8:J198)," ")))))</f>
        <v xml:space="preserve"> </v>
      </c>
      <c r="K199" s="58">
        <f>IF(C$4=0,0,(SUM(D$8:D199)/C$4))</f>
        <v>0</v>
      </c>
      <c r="L199" s="62" t="str">
        <f t="shared" si="46"/>
        <v xml:space="preserve"> </v>
      </c>
      <c r="M199" s="58" t="str">
        <f>IF(U199=2,K199,IF(W199=2,K199-SUM(M$8:M198),IF(X199=2,K199-SUM(M$8:M198),IF(X198=2,1-SUM(M$8:M198)," "))))</f>
        <v xml:space="preserve"> </v>
      </c>
      <c r="N199" s="58" t="str">
        <f t="shared" si="51"/>
        <v xml:space="preserve"> </v>
      </c>
      <c r="P199" s="58" t="str">
        <f>IF(O199="Plus",$K199,IF(O199="Basis",$K199-SUM(P$8:P198),IF(O199="Breedte",$K199-SUM(P$8:P198),IF(O198="Breedte",1-SUM(P$8:P198)," "))))</f>
        <v xml:space="preserve"> </v>
      </c>
      <c r="Q199" s="56" t="str">
        <f t="shared" si="66"/>
        <v/>
      </c>
      <c r="R199" s="196">
        <f t="shared" si="52"/>
        <v>180</v>
      </c>
      <c r="S199" s="1">
        <f t="shared" si="61"/>
        <v>245</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245</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4">
        <f t="shared" si="47"/>
        <v>0</v>
      </c>
      <c r="B200" s="64">
        <f t="shared" si="48"/>
        <v>0</v>
      </c>
      <c r="C200" s="57">
        <f t="shared" si="60"/>
        <v>244</v>
      </c>
      <c r="F200" s="59">
        <f>IF(C200&lt;C$6,0,VLOOKUP(C200,index!$A:$M,6,0))</f>
        <v>180</v>
      </c>
      <c r="G200" s="57" t="str">
        <f t="shared" si="49"/>
        <v/>
      </c>
      <c r="H200" s="58" t="str">
        <f>IF(G200="I",$K200,IF(G200="II",$K200-SUM(H$8:H199),IF(G200="III",$K200-SUM(H$8:H199),IF(G200="IV",$K200-SUM(H$8:H199),IF(G200="V",1-SUM(H$8:H199)," ")))))</f>
        <v xml:space="preserve"> </v>
      </c>
      <c r="I200" s="66" t="str">
        <f t="shared" si="50"/>
        <v/>
      </c>
      <c r="J200" s="61" t="str">
        <f>IF(I200="A",$K200,IF(I200="B",$K200-SUM(J$8:J199),IF(I200="C",$K200-SUM(J$8:J199),IF(I200="D",$K200-SUM(J$8:J199),IF(I200="E",1-SUM(J$8:J199)," ")))))</f>
        <v xml:space="preserve"> </v>
      </c>
      <c r="K200" s="58">
        <f>IF(C$4=0,0,(SUM(D$8:D200)/C$4))</f>
        <v>0</v>
      </c>
      <c r="L200" s="62" t="str">
        <f t="shared" ref="L200:L263" si="67">IF(U200=2,"Plus",IF(W200=2,"Basis",IF(X200=2,"Breedte"," ")))</f>
        <v xml:space="preserve"> </v>
      </c>
      <c r="M200" s="58" t="str">
        <f>IF(U200=2,K200,IF(W200=2,K200-SUM(M$8:M199),IF(X200=2,K200-SUM(M$8:M199),IF(X199=2,1-SUM(M$8:M199)," "))))</f>
        <v xml:space="preserve"> </v>
      </c>
      <c r="N200" s="58" t="str">
        <f t="shared" si="51"/>
        <v xml:space="preserve"> </v>
      </c>
      <c r="P200" s="58" t="str">
        <f>IF(O200="Plus",$K200,IF(O200="Basis",$K200-SUM(P$8:P199),IF(O200="Breedte",$K200-SUM(P$8:P199),IF(O199="Breedte",1-SUM(P$8:P199)," "))))</f>
        <v xml:space="preserve"> </v>
      </c>
      <c r="Q200" s="56" t="str">
        <f t="shared" si="66"/>
        <v/>
      </c>
      <c r="R200" s="196">
        <f t="shared" si="52"/>
        <v>180</v>
      </c>
      <c r="S200" s="1">
        <f t="shared" si="61"/>
        <v>244</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244</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4">
        <f t="shared" ref="A201:A264" si="68">IF(I201="A",25,IF(I201="B",25,IF(I201="C",25,IF(I201="D",15,IF(I201="E",10,0)))))</f>
        <v>0</v>
      </c>
      <c r="B201" s="64">
        <f t="shared" ref="B201:B264" si="69">IF(G201="I",20,IF(G201="II",20,IF(G201="III",20,IF(G201="IV",20,IF(G201="V",20,0)))))</f>
        <v>0</v>
      </c>
      <c r="C201" s="57">
        <f t="shared" si="60"/>
        <v>243</v>
      </c>
      <c r="F201" s="59">
        <f>IF(C201&lt;C$6,0,VLOOKUP(C201,index!$A:$M,6,0))</f>
        <v>179</v>
      </c>
      <c r="G201" s="57" t="str">
        <f t="shared" ref="G201:G264" si="70">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1">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si="67"/>
        <v xml:space="preserve"> </v>
      </c>
      <c r="M201" s="58" t="str">
        <f>IF(U201=2,K201,IF(W201=2,K201-SUM(M$8:M200),IF(X201=2,K201-SUM(M$8:M200),IF(X200=2,1-SUM(M$8:M200)," "))))</f>
        <v xml:space="preserve"> </v>
      </c>
      <c r="N201" s="58" t="str">
        <f t="shared" ref="N201:N208" si="72">IF(OR(O201="Plus",O201="Basis",O201="Breedte"),K201," ")</f>
        <v xml:space="preserve"> </v>
      </c>
      <c r="P201" s="58" t="str">
        <f>IF(O201="Plus",$K201,IF(O201="Basis",$K201-SUM(P$8:P200),IF(O201="Breedte",$K201-SUM(P$8:P200),IF(O200="Breedte",1-SUM(P$8:P200)," "))))</f>
        <v xml:space="preserve"> </v>
      </c>
      <c r="Q201" s="56" t="str">
        <f t="shared" si="66"/>
        <v/>
      </c>
      <c r="R201" s="196">
        <f t="shared" ref="R201:R264" si="73">F201</f>
        <v>179</v>
      </c>
      <c r="S201" s="1">
        <f t="shared" si="61"/>
        <v>243</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243</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4">
        <f t="shared" si="68"/>
        <v>0</v>
      </c>
      <c r="B202" s="64">
        <f t="shared" si="69"/>
        <v>0</v>
      </c>
      <c r="C202" s="57">
        <f t="shared" ref="C202:C265" si="81">IF(C201-1&lt;C$6,C$6-1,C201-1)</f>
        <v>242</v>
      </c>
      <c r="F202" s="59">
        <f>IF(C202&lt;C$6,0,VLOOKUP(C202,index!$A:$M,6,0))</f>
        <v>179</v>
      </c>
      <c r="G202" s="57" t="str">
        <f t="shared" si="70"/>
        <v/>
      </c>
      <c r="H202" s="58" t="str">
        <f>IF(G202="I",$K202,IF(G202="II",$K202-SUM(H$8:H201),IF(G202="III",$K202-SUM(H$8:H201),IF(G202="IV",$K202-SUM(H$8:H201),IF(G202="V",1-SUM(H$8:H201)," ")))))</f>
        <v xml:space="preserve"> </v>
      </c>
      <c r="I202" s="66" t="str">
        <f t="shared" si="71"/>
        <v/>
      </c>
      <c r="J202" s="61" t="str">
        <f>IF(I202="A",$K202,IF(I202="B",$K202-SUM(J$8:J201),IF(I202="C",$K202-SUM(J$8:J201),IF(I202="D",$K202-SUM(J$8:J201),IF(I202="E",1-SUM(J$8:J201)," ")))))</f>
        <v xml:space="preserve"> </v>
      </c>
      <c r="K202" s="58">
        <f>IF(C$4=0,0,(SUM(D$8:D202)/C$4))</f>
        <v>0</v>
      </c>
      <c r="L202" s="62" t="str">
        <f t="shared" si="67"/>
        <v xml:space="preserve"> </v>
      </c>
      <c r="M202" s="58" t="str">
        <f>IF(U202=2,K202,IF(W202=2,K202-SUM(M$8:M201),IF(X202=2,K202-SUM(M$8:M201),IF(X201=2,1-SUM(M$8:M201)," "))))</f>
        <v xml:space="preserve"> </v>
      </c>
      <c r="N202" s="58" t="str">
        <f t="shared" si="72"/>
        <v xml:space="preserve"> </v>
      </c>
      <c r="P202" s="58" t="str">
        <f>IF(O202="Plus",$K202,IF(O202="Basis",$K202-SUM(P$8:P201),IF(O202="Breedte",$K202-SUM(P$8:P201),IF(O201="Breedte",1-SUM(P$8:P201)," "))))</f>
        <v xml:space="preserve"> </v>
      </c>
      <c r="Q202" s="56" t="str">
        <f t="shared" si="66"/>
        <v/>
      </c>
      <c r="R202" s="196">
        <f t="shared" si="73"/>
        <v>179</v>
      </c>
      <c r="S202" s="1">
        <f t="shared" ref="S202:S265" si="82">C202</f>
        <v>242</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242</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4">
        <f t="shared" si="68"/>
        <v>0</v>
      </c>
      <c r="B203" s="64">
        <f t="shared" si="69"/>
        <v>0</v>
      </c>
      <c r="C203" s="57">
        <f t="shared" si="81"/>
        <v>241</v>
      </c>
      <c r="F203" s="59">
        <f>IF(C203&lt;C$6,0,VLOOKUP(C203,index!$A:$M,6,0))</f>
        <v>178</v>
      </c>
      <c r="G203" s="57" t="str">
        <f t="shared" si="70"/>
        <v/>
      </c>
      <c r="H203" s="58" t="str">
        <f>IF(G203="I",$K203,IF(G203="II",$K203-SUM(H$8:H202),IF(G203="III",$K203-SUM(H$8:H202),IF(G203="IV",$K203-SUM(H$8:H202),IF(G203="V",1-SUM(H$8:H202)," ")))))</f>
        <v xml:space="preserve"> </v>
      </c>
      <c r="I203" s="66" t="str">
        <f t="shared" si="71"/>
        <v/>
      </c>
      <c r="J203" s="61" t="str">
        <f>IF(I203="A",$K203,IF(I203="B",$K203-SUM(J$8:J202),IF(I203="C",$K203-SUM(J$8:J202),IF(I203="D",$K203-SUM(J$8:J202),IF(I203="E",1-SUM(J$8:J202)," ")))))</f>
        <v xml:space="preserve"> </v>
      </c>
      <c r="K203" s="58">
        <f>IF(C$4=0,0,(SUM(D$8:D203)/C$4))</f>
        <v>0</v>
      </c>
      <c r="L203" s="62" t="str">
        <f t="shared" si="67"/>
        <v xml:space="preserve"> </v>
      </c>
      <c r="M203" s="58" t="str">
        <f>IF(U203=2,K203,IF(W203=2,K203-SUM(M$8:M202),IF(X203=2,K203-SUM(M$8:M202),IF(X202=2,1-SUM(M$8:M202)," "))))</f>
        <v xml:space="preserve"> </v>
      </c>
      <c r="N203" s="58" t="str">
        <f t="shared" si="72"/>
        <v xml:space="preserve"> </v>
      </c>
      <c r="P203" s="58" t="str">
        <f>IF(O203="Plus",$K203,IF(O203="Basis",$K203-SUM(P$8:P202),IF(O203="Breedte",$K203-SUM(P$8:P202),IF(O202="Breedte",1-SUM(P$8:P202)," "))))</f>
        <v xml:space="preserve"> </v>
      </c>
      <c r="Q203" s="56" t="str">
        <f t="shared" si="66"/>
        <v/>
      </c>
      <c r="R203" s="196">
        <f t="shared" si="73"/>
        <v>178</v>
      </c>
      <c r="S203" s="1">
        <f t="shared" si="82"/>
        <v>241</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241</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4">
        <f t="shared" si="68"/>
        <v>0</v>
      </c>
      <c r="B204" s="64">
        <f t="shared" si="69"/>
        <v>0</v>
      </c>
      <c r="C204" s="57">
        <f t="shared" si="81"/>
        <v>240</v>
      </c>
      <c r="F204" s="59">
        <f>IF(C204&lt;C$6,0,VLOOKUP(C204,index!$A:$M,6,0))</f>
        <v>178</v>
      </c>
      <c r="G204" s="57" t="str">
        <f t="shared" si="70"/>
        <v/>
      </c>
      <c r="H204" s="58" t="str">
        <f>IF(G204="I",$K204,IF(G204="II",$K204-SUM(H$8:H203),IF(G204="III",$K204-SUM(H$8:H203),IF(G204="IV",$K204-SUM(H$8:H203),IF(G204="V",1-SUM(H$8:H203)," ")))))</f>
        <v xml:space="preserve"> </v>
      </c>
      <c r="I204" s="66" t="str">
        <f t="shared" si="71"/>
        <v/>
      </c>
      <c r="J204" s="61" t="str">
        <f>IF(I204="A",$K204,IF(I204="B",$K204-SUM(J$8:J203),IF(I204="C",$K204-SUM(J$8:J203),IF(I204="D",$K204-SUM(J$8:J203),IF(I204="E",1-SUM(J$8:J203)," ")))))</f>
        <v xml:space="preserve"> </v>
      </c>
      <c r="K204" s="58">
        <f>IF(C$4=0,0,(SUM(D$8:D204)/C$4))</f>
        <v>0</v>
      </c>
      <c r="L204" s="62" t="str">
        <f t="shared" si="67"/>
        <v xml:space="preserve"> </v>
      </c>
      <c r="M204" s="58" t="str">
        <f>IF(U204=2,K204,IF(W204=2,K204-SUM(M$8:M203),IF(X204=2,K204-SUM(M$8:M203),IF(X203=2,1-SUM(M$8:M203)," "))))</f>
        <v xml:space="preserve"> </v>
      </c>
      <c r="N204" s="58" t="str">
        <f t="shared" si="72"/>
        <v xml:space="preserve"> </v>
      </c>
      <c r="P204" s="58" t="str">
        <f>IF(O204="Plus",$K204,IF(O204="Basis",$K204-SUM(P$8:P203),IF(O204="Breedte",$K204-SUM(P$8:P203),IF(O203="Breedte",1-SUM(P$8:P203)," "))))</f>
        <v xml:space="preserve"> </v>
      </c>
      <c r="Q204" s="56" t="str">
        <f t="shared" si="66"/>
        <v/>
      </c>
      <c r="R204" s="196">
        <f t="shared" si="73"/>
        <v>178</v>
      </c>
      <c r="S204" s="1">
        <f t="shared" si="82"/>
        <v>240</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240</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4">
        <f t="shared" si="68"/>
        <v>0</v>
      </c>
      <c r="B205" s="64">
        <f t="shared" si="69"/>
        <v>0</v>
      </c>
      <c r="C205" s="57">
        <f t="shared" si="81"/>
        <v>239</v>
      </c>
      <c r="F205" s="59">
        <f>IF(C205&lt;C$6,0,VLOOKUP(C205,index!$A:$M,6,0))</f>
        <v>178</v>
      </c>
      <c r="G205" s="57" t="str">
        <f t="shared" si="70"/>
        <v/>
      </c>
      <c r="H205" s="58" t="str">
        <f>IF(G205="I",$K205,IF(G205="II",$K205-SUM(H$8:H204),IF(G205="III",$K205-SUM(H$8:H204),IF(G205="IV",$K205-SUM(H$8:H204),IF(G205="V",1-SUM(H$8:H204)," ")))))</f>
        <v xml:space="preserve"> </v>
      </c>
      <c r="I205" s="66" t="str">
        <f t="shared" si="71"/>
        <v/>
      </c>
      <c r="J205" s="61" t="str">
        <f>IF(I205="A",$K205,IF(I205="B",$K205-SUM(J$8:J204),IF(I205="C",$K205-SUM(J$8:J204),IF(I205="D",$K205-SUM(J$8:J204),IF(I205="E",1-SUM(J$8:J204)," ")))))</f>
        <v xml:space="preserve"> </v>
      </c>
      <c r="K205" s="58">
        <f>IF(C$4=0,0,(SUM(D$8:D205)/C$4))</f>
        <v>0</v>
      </c>
      <c r="L205" s="62" t="str">
        <f t="shared" si="67"/>
        <v xml:space="preserve"> </v>
      </c>
      <c r="M205" s="58" t="str">
        <f>IF(U205=2,K205,IF(W205=2,K205-SUM(M$8:M204),IF(X205=2,K205-SUM(M$8:M204),IF(X204=2,1-SUM(M$8:M204)," "))))</f>
        <v xml:space="preserve"> </v>
      </c>
      <c r="N205" s="58" t="str">
        <f t="shared" si="72"/>
        <v xml:space="preserve"> </v>
      </c>
      <c r="P205" s="58" t="str">
        <f>IF(O205="Plus",$K205,IF(O205="Basis",$K205-SUM(P$8:P204),IF(O205="Breedte",$K205-SUM(P$8:P204),IF(O204="Breedte",1-SUM(P$8:P204)," "))))</f>
        <v xml:space="preserve"> </v>
      </c>
      <c r="Q205" s="56" t="str">
        <f t="shared" si="66"/>
        <v/>
      </c>
      <c r="R205" s="196">
        <f t="shared" si="73"/>
        <v>178</v>
      </c>
      <c r="S205" s="1">
        <f t="shared" si="82"/>
        <v>239</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239</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4">
        <f t="shared" si="68"/>
        <v>0</v>
      </c>
      <c r="B206" s="64">
        <f t="shared" si="69"/>
        <v>0</v>
      </c>
      <c r="C206" s="57">
        <f t="shared" si="81"/>
        <v>238</v>
      </c>
      <c r="F206" s="59">
        <f>IF(C206&lt;C$6,0,VLOOKUP(C206,index!$A:$M,6,0))</f>
        <v>177</v>
      </c>
      <c r="G206" s="57" t="str">
        <f t="shared" si="70"/>
        <v/>
      </c>
      <c r="H206" s="58" t="str">
        <f>IF(G206="I",$K206,IF(G206="II",$K206-SUM(H$8:H205),IF(G206="III",$K206-SUM(H$8:H205),IF(G206="IV",$K206-SUM(H$8:H205),IF(G206="V",1-SUM(H$8:H205)," ")))))</f>
        <v xml:space="preserve"> </v>
      </c>
      <c r="I206" s="66" t="str">
        <f t="shared" si="71"/>
        <v/>
      </c>
      <c r="J206" s="61" t="str">
        <f>IF(I206="A",$K206,IF(I206="B",$K206-SUM(J$8:J205),IF(I206="C",$K206-SUM(J$8:J205),IF(I206="D",$K206-SUM(J$8:J205),IF(I206="E",1-SUM(J$8:J205)," ")))))</f>
        <v xml:space="preserve"> </v>
      </c>
      <c r="K206" s="58">
        <f>IF(C$4=0,0,(SUM(D$8:D206)/C$4))</f>
        <v>0</v>
      </c>
      <c r="L206" s="62" t="str">
        <f t="shared" si="67"/>
        <v xml:space="preserve"> </v>
      </c>
      <c r="M206" s="58" t="str">
        <f>IF(U206=2,K206,IF(W206=2,K206-SUM(M$8:M205),IF(X206=2,K206-SUM(M$8:M205),IF(X205=2,1-SUM(M$8:M205)," "))))</f>
        <v xml:space="preserve"> </v>
      </c>
      <c r="N206" s="58" t="str">
        <f t="shared" si="72"/>
        <v xml:space="preserve"> </v>
      </c>
      <c r="P206" s="58" t="str">
        <f>IF(O206="Plus",$K206,IF(O206="Basis",$K206-SUM(P$8:P205),IF(O206="Breedte",$K206-SUM(P$8:P205),IF(O205="Breedte",1-SUM(P$8:P205)," "))))</f>
        <v xml:space="preserve"> </v>
      </c>
      <c r="Q206" s="56" t="str">
        <f t="shared" ref="Q206:Q208" si="87">IF(L205="plus",IF(E206=0,"",CONCATENATE(E206,",")),IF(L205="basis",IF(E206=0,"",CONCATENATE(E206,",")),CONCATENATE(Q205,IF(E206=0,"",CONCATENATE(E206,", ")))))</f>
        <v/>
      </c>
      <c r="R206" s="196">
        <f t="shared" si="73"/>
        <v>177</v>
      </c>
      <c r="S206" s="1">
        <f t="shared" si="82"/>
        <v>238</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238</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4">
        <f t="shared" si="68"/>
        <v>0</v>
      </c>
      <c r="B207" s="64">
        <f t="shared" si="69"/>
        <v>0</v>
      </c>
      <c r="C207" s="57">
        <f t="shared" si="81"/>
        <v>237</v>
      </c>
      <c r="F207" s="59">
        <f>IF(C207&lt;C$6,0,VLOOKUP(C207,index!$A:$M,6,0))</f>
        <v>177</v>
      </c>
      <c r="G207" s="57" t="str">
        <f t="shared" si="70"/>
        <v/>
      </c>
      <c r="H207" s="58" t="str">
        <f>IF(G207="I",$K207,IF(G207="II",$K207-SUM(H$8:H206),IF(G207="III",$K207-SUM(H$8:H206),IF(G207="IV",$K207-SUM(H$8:H206),IF(G207="V",1-SUM(H$8:H206)," ")))))</f>
        <v xml:space="preserve"> </v>
      </c>
      <c r="I207" s="66" t="str">
        <f t="shared" si="71"/>
        <v/>
      </c>
      <c r="J207" s="61" t="str">
        <f>IF(I207="A",$K207,IF(I207="B",$K207-SUM(J$8:J206),IF(I207="C",$K207-SUM(J$8:J206),IF(I207="D",$K207-SUM(J$8:J206),IF(I207="E",1-SUM(J$8:J206)," ")))))</f>
        <v xml:space="preserve"> </v>
      </c>
      <c r="K207" s="58">
        <f>IF(C$4=0,0,(SUM(D$8:D207)/C$4))</f>
        <v>0</v>
      </c>
      <c r="L207" s="62" t="str">
        <f t="shared" si="67"/>
        <v xml:space="preserve"> </v>
      </c>
      <c r="M207" s="58" t="str">
        <f>IF(U207=2,K207,IF(W207=2,K207-SUM(M$8:M206),IF(X207=2,K207-SUM(M$8:M206),IF(X206=2,1-SUM(M$8:M206)," "))))</f>
        <v xml:space="preserve"> </v>
      </c>
      <c r="N207" s="58" t="str">
        <f t="shared" si="72"/>
        <v xml:space="preserve"> </v>
      </c>
      <c r="P207" s="58" t="str">
        <f>IF(O207="Plus",$K207,IF(O207="Basis",$K207-SUM(P$8:P206),IF(O207="Breedte",$K207-SUM(P$8:P206),IF(O206="Breedte",1-SUM(P$8:P206)," "))))</f>
        <v xml:space="preserve"> </v>
      </c>
      <c r="Q207" s="56" t="str">
        <f t="shared" si="87"/>
        <v/>
      </c>
      <c r="R207" s="196">
        <f t="shared" si="73"/>
        <v>177</v>
      </c>
      <c r="S207" s="1">
        <f t="shared" si="82"/>
        <v>237</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237</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4">
        <f t="shared" si="68"/>
        <v>0</v>
      </c>
      <c r="B208" s="64">
        <f t="shared" si="69"/>
        <v>0</v>
      </c>
      <c r="C208" s="57">
        <f t="shared" si="81"/>
        <v>236</v>
      </c>
      <c r="F208" s="59">
        <f>IF(C208&lt;C$6,0,VLOOKUP(C208,index!$A:$M,6,0))</f>
        <v>176</v>
      </c>
      <c r="G208" s="57" t="str">
        <f t="shared" si="70"/>
        <v/>
      </c>
      <c r="H208" s="58" t="str">
        <f>IF(G208="I",$K208,IF(G208="II",$K208-SUM(H$8:H207),IF(G208="III",$K208-SUM(H$8:H207),IF(G208="IV",$K208-SUM(H$8:H207),IF(G208="V",1-SUM(H$8:H207)," ")))))</f>
        <v xml:space="preserve"> </v>
      </c>
      <c r="I208" s="66" t="str">
        <f t="shared" si="71"/>
        <v/>
      </c>
      <c r="J208" s="61" t="str">
        <f>IF(I208="A",$K208,IF(I208="B",$K208-SUM(J$8:J207),IF(I208="C",$K208-SUM(J$8:J207),IF(I208="D",$K208-SUM(J$8:J207),IF(I208="E",1-SUM(J$8:J207)," ")))))</f>
        <v xml:space="preserve"> </v>
      </c>
      <c r="K208" s="58">
        <f>IF(C$4=0,0,(SUM(D$8:D208)/C$4))</f>
        <v>0</v>
      </c>
      <c r="L208" s="62" t="str">
        <f t="shared" si="67"/>
        <v xml:space="preserve"> </v>
      </c>
      <c r="M208" s="58" t="str">
        <f>IF(U208=2,K208,IF(W208=2,K208-SUM(M$8:M207),IF(X208=2,K208-SUM(M$8:M207),IF(X207=2,1-SUM(M$8:M207)," "))))</f>
        <v xml:space="preserve"> </v>
      </c>
      <c r="N208" s="58" t="str">
        <f t="shared" si="72"/>
        <v xml:space="preserve"> </v>
      </c>
      <c r="P208" s="58" t="str">
        <f>IF(O208="Plus",$K208,IF(O208="Basis",$K208-SUM(P$8:P207),IF(O208="Breedte",$K208-SUM(P$8:P207),IF(O207="Breedte",1-SUM(P$8:P207)," "))))</f>
        <v xml:space="preserve"> </v>
      </c>
      <c r="Q208" s="56" t="str">
        <f t="shared" si="87"/>
        <v/>
      </c>
      <c r="R208" s="196">
        <f t="shared" si="73"/>
        <v>176</v>
      </c>
      <c r="S208" s="1">
        <f t="shared" si="82"/>
        <v>236</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236</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4">
        <f t="shared" si="68"/>
        <v>0</v>
      </c>
      <c r="B209" s="64">
        <f t="shared" si="69"/>
        <v>0</v>
      </c>
      <c r="C209" s="57">
        <f t="shared" si="81"/>
        <v>235</v>
      </c>
      <c r="F209" s="59">
        <f>IF(C209&lt;C$6,0,VLOOKUP(C209,index!$A:$M,6,0))</f>
        <v>176</v>
      </c>
      <c r="G209" s="57" t="str">
        <f t="shared" si="70"/>
        <v/>
      </c>
      <c r="H209" s="58" t="str">
        <f>IF(G209="I",$K209,IF(G209="II",$K209-SUM(H$8:H208),IF(G209="III",$K209-SUM(H$8:H208),IF(G209="IV",$K209-SUM(H$8:H208),IF(G209="V",1-SUM(H$8:H208)," ")))))</f>
        <v xml:space="preserve"> </v>
      </c>
      <c r="I209" s="66" t="str">
        <f t="shared" si="71"/>
        <v/>
      </c>
      <c r="J209" s="61" t="str">
        <f>IF(I209="A",$K209,IF(I209="B",$K209-SUM(J$8:J208),IF(I209="C",$K209-SUM(J$8:J208),IF(I209="D",$K209-SUM(J$8:J208),IF(I209="E",1-SUM(J$8:J208)," ")))))</f>
        <v xml:space="preserve"> </v>
      </c>
      <c r="L209" s="62" t="str">
        <f t="shared" si="67"/>
        <v xml:space="preserve"> </v>
      </c>
      <c r="P209" s="58" t="str">
        <f>IF(O209="Plus",$K209,IF(O209="Basis",$K209-SUM(P$8:P208),IF(O209="Breedte",$K209-SUM(P$8:P208),IF(O208="Breedte",1-SUM(P$8:P208)," "))))</f>
        <v xml:space="preserve"> </v>
      </c>
      <c r="Q209" s="56" t="str">
        <f t="shared" ref="Q209:Q272" si="88">IF(L208="plus",CONCATENATE(E209,", "),IF(L208="basis",IF(E209=0,"",CONCATENATE(E209,", ")),CONCATENATE(Q208,IF(E209=0,"",CONCATENATE(E209,", ")))))</f>
        <v/>
      </c>
      <c r="R209" s="196">
        <f t="shared" si="73"/>
        <v>176</v>
      </c>
      <c r="S209" s="1">
        <f t="shared" si="82"/>
        <v>235</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235</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4">
        <f t="shared" si="68"/>
        <v>0</v>
      </c>
      <c r="B210" s="64">
        <f t="shared" si="69"/>
        <v>0</v>
      </c>
      <c r="C210" s="57">
        <f t="shared" si="81"/>
        <v>234</v>
      </c>
      <c r="F210" s="59">
        <f>IF(C210&lt;C$6,0,VLOOKUP(C210,index!$A:$M,6,0))</f>
        <v>176</v>
      </c>
      <c r="G210" s="57" t="str">
        <f t="shared" si="70"/>
        <v/>
      </c>
      <c r="H210" s="58" t="str">
        <f>IF(G210="I",$K210,IF(G210="II",$K210-SUM(H$8:H209),IF(G210="III",$K210-SUM(H$8:H209),IF(G210="IV",$K210-SUM(H$8:H209),IF(G210="V",1-SUM(H$8:H209)," ")))))</f>
        <v xml:space="preserve"> </v>
      </c>
      <c r="I210" s="66" t="str">
        <f t="shared" si="71"/>
        <v/>
      </c>
      <c r="J210" s="61" t="str">
        <f>IF(I210="A",$K210,IF(I210="B",$K210-SUM(J$8:J209),IF(I210="C",$K210-SUM(J$8:J209),IF(I210="D",$K210-SUM(J$8:J209),IF(I210="E",1-SUM(J$8:J209)," ")))))</f>
        <v xml:space="preserve"> </v>
      </c>
      <c r="L210" s="62" t="str">
        <f t="shared" si="67"/>
        <v xml:space="preserve"> </v>
      </c>
      <c r="P210" s="58" t="str">
        <f>IF(O210="Plus",$K210,IF(O210="Basis",$K210-SUM(P$8:P209),IF(O210="Breedte",$K210-SUM(P$8:P209),IF(O209="Breedte",1-SUM(P$8:P209)," "))))</f>
        <v xml:space="preserve"> </v>
      </c>
      <c r="Q210" s="56" t="str">
        <f t="shared" si="88"/>
        <v/>
      </c>
      <c r="R210" s="196">
        <f t="shared" si="73"/>
        <v>176</v>
      </c>
      <c r="S210" s="1">
        <f t="shared" si="82"/>
        <v>234</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234</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4">
        <f t="shared" si="68"/>
        <v>0</v>
      </c>
      <c r="B211" s="64">
        <f t="shared" si="69"/>
        <v>0</v>
      </c>
      <c r="C211" s="57">
        <f t="shared" si="81"/>
        <v>233</v>
      </c>
      <c r="F211" s="59">
        <f>IF(C211&lt;C$6,0,VLOOKUP(C211,index!$A:$M,6,0))</f>
        <v>175</v>
      </c>
      <c r="G211" s="57" t="str">
        <f t="shared" si="70"/>
        <v/>
      </c>
      <c r="H211" s="58" t="str">
        <f>IF(G211="I",$K211,IF(G211="II",$K211-SUM(H$8:H210),IF(G211="III",$K211-SUM(H$8:H210),IF(G211="IV",$K211-SUM(H$8:H210),IF(G211="V",1-SUM(H$8:H210)," ")))))</f>
        <v xml:space="preserve"> </v>
      </c>
      <c r="I211" s="66" t="str">
        <f t="shared" si="71"/>
        <v/>
      </c>
      <c r="J211" s="61" t="str">
        <f>IF(I211="A",$K211,IF(I211="B",$K211-SUM(J$8:J210),IF(I211="C",$K211-SUM(J$8:J210),IF(I211="D",$K211-SUM(J$8:J210),IF(I211="E",1-SUM(J$8:J210)," ")))))</f>
        <v xml:space="preserve"> </v>
      </c>
      <c r="L211" s="62" t="str">
        <f t="shared" si="67"/>
        <v xml:space="preserve"> </v>
      </c>
      <c r="P211" s="58" t="str">
        <f>IF(O211="Plus",$K211,IF(O211="Basis",$K211-SUM(P$8:P210),IF(O211="Breedte",$K211-SUM(P$8:P210),IF(O210="Breedte",1-SUM(P$8:P210)," "))))</f>
        <v xml:space="preserve"> </v>
      </c>
      <c r="Q211" s="56" t="str">
        <f t="shared" si="88"/>
        <v/>
      </c>
      <c r="R211" s="196">
        <f t="shared" si="73"/>
        <v>175</v>
      </c>
      <c r="S211" s="1">
        <f t="shared" si="82"/>
        <v>233</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233</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4">
        <f t="shared" si="68"/>
        <v>0</v>
      </c>
      <c r="B212" s="64">
        <f t="shared" si="69"/>
        <v>0</v>
      </c>
      <c r="C212" s="57">
        <f t="shared" si="81"/>
        <v>232</v>
      </c>
      <c r="F212" s="59">
        <f>IF(C212&lt;C$6,0,VLOOKUP(C212,index!$A:$M,6,0))</f>
        <v>175</v>
      </c>
      <c r="G212" s="57" t="str">
        <f t="shared" si="70"/>
        <v/>
      </c>
      <c r="H212" s="58" t="str">
        <f>IF(G212="I",$K212,IF(G212="II",$K212-SUM(H$8:H211),IF(G212="III",$K212-SUM(H$8:H211),IF(G212="IV",$K212-SUM(H$8:H211),IF(G212="V",1-SUM(H$8:H211)," ")))))</f>
        <v xml:space="preserve"> </v>
      </c>
      <c r="I212" s="66" t="str">
        <f t="shared" si="71"/>
        <v/>
      </c>
      <c r="J212" s="61" t="str">
        <f>IF(I212="A",$K212,IF(I212="B",$K212-SUM(J$8:J211),IF(I212="C",$K212-SUM(J$8:J211),IF(I212="D",$K212-SUM(J$8:J211),IF(I212="E",1-SUM(J$8:J211)," ")))))</f>
        <v xml:space="preserve"> </v>
      </c>
      <c r="L212" s="62" t="str">
        <f t="shared" si="67"/>
        <v xml:space="preserve"> </v>
      </c>
      <c r="P212" s="58" t="str">
        <f>IF(O212="Plus",$K212,IF(O212="Basis",$K212-SUM(P$8:P211),IF(O212="Breedte",$K212-SUM(P$8:P211),IF(O211="Breedte",1-SUM(P$8:P211)," "))))</f>
        <v xml:space="preserve"> </v>
      </c>
      <c r="Q212" s="56" t="str">
        <f t="shared" si="88"/>
        <v/>
      </c>
      <c r="R212" s="196">
        <f t="shared" si="73"/>
        <v>175</v>
      </c>
      <c r="S212" s="1">
        <f t="shared" si="82"/>
        <v>232</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232</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4">
        <f t="shared" si="68"/>
        <v>0</v>
      </c>
      <c r="B213" s="64">
        <f t="shared" si="69"/>
        <v>0</v>
      </c>
      <c r="C213" s="57">
        <f t="shared" si="81"/>
        <v>231</v>
      </c>
      <c r="F213" s="59">
        <f>IF(C213&lt;C$6,0,VLOOKUP(C213,index!$A:$M,6,0))</f>
        <v>174</v>
      </c>
      <c r="G213" s="57" t="str">
        <f t="shared" si="70"/>
        <v/>
      </c>
      <c r="H213" s="58" t="str">
        <f>IF(G213="I",$K213,IF(G213="II",$K213-SUM(H$8:H212),IF(G213="III",$K213-SUM(H$8:H212),IF(G213="IV",$K213-SUM(H$8:H212),IF(G213="V",1-SUM(H$8:H212)," ")))))</f>
        <v xml:space="preserve"> </v>
      </c>
      <c r="I213" s="66" t="str">
        <f t="shared" si="71"/>
        <v/>
      </c>
      <c r="J213" s="61" t="str">
        <f>IF(I213="A",$K213,IF(I213="B",$K213-SUM(J$8:J212),IF(I213="C",$K213-SUM(J$8:J212),IF(I213="D",$K213-SUM(J$8:J212),IF(I213="E",1-SUM(J$8:J212)," ")))))</f>
        <v xml:space="preserve"> </v>
      </c>
      <c r="L213" s="62" t="str">
        <f t="shared" si="67"/>
        <v xml:space="preserve"> </v>
      </c>
      <c r="P213" s="58" t="str">
        <f>IF(O213="Plus",$K213,IF(O213="Basis",$K213-SUM(P$8:P212),IF(O213="Breedte",$K213-SUM(P$8:P212),IF(O212="Breedte",1-SUM(P$8:P212)," "))))</f>
        <v xml:space="preserve"> </v>
      </c>
      <c r="Q213" s="56" t="str">
        <f t="shared" si="88"/>
        <v/>
      </c>
      <c r="R213" s="196">
        <f t="shared" si="73"/>
        <v>174</v>
      </c>
      <c r="S213" s="1">
        <f t="shared" si="82"/>
        <v>231</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231</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4">
        <f t="shared" si="68"/>
        <v>0</v>
      </c>
      <c r="B214" s="64">
        <f t="shared" si="69"/>
        <v>0</v>
      </c>
      <c r="C214" s="57">
        <f t="shared" si="81"/>
        <v>230</v>
      </c>
      <c r="F214" s="59">
        <f>IF(C214&lt;C$6,0,VLOOKUP(C214,index!$A:$M,6,0))</f>
        <v>174</v>
      </c>
      <c r="G214" s="57" t="str">
        <f t="shared" si="70"/>
        <v/>
      </c>
      <c r="H214" s="58" t="str">
        <f>IF(G214="I",$K214,IF(G214="II",$K214-SUM(H$8:H213),IF(G214="III",$K214-SUM(H$8:H213),IF(G214="IV",$K214-SUM(H$8:H213),IF(G214="V",1-SUM(H$8:H213)," ")))))</f>
        <v xml:space="preserve"> </v>
      </c>
      <c r="I214" s="66" t="str">
        <f t="shared" si="71"/>
        <v/>
      </c>
      <c r="J214" s="61" t="str">
        <f>IF(I214="A",$K214,IF(I214="B",$K214-SUM(J$8:J213),IF(I214="C",$K214-SUM(J$8:J213),IF(I214="D",$K214-SUM(J$8:J213),IF(I214="E",1-SUM(J$8:J213)," ")))))</f>
        <v xml:space="preserve"> </v>
      </c>
      <c r="L214" s="62" t="str">
        <f t="shared" si="67"/>
        <v xml:space="preserve"> </v>
      </c>
      <c r="P214" s="58" t="str">
        <f>IF(O214="Plus",$K214,IF(O214="Basis",$K214-SUM(P$8:P213),IF(O214="Breedte",$K214-SUM(P$8:P213),IF(O213="Breedte",1-SUM(P$8:P213)," "))))</f>
        <v xml:space="preserve"> </v>
      </c>
      <c r="Q214" s="56" t="str">
        <f t="shared" si="88"/>
        <v/>
      </c>
      <c r="R214" s="196">
        <f t="shared" si="73"/>
        <v>174</v>
      </c>
      <c r="S214" s="1">
        <f t="shared" si="82"/>
        <v>230</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230</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4">
        <f t="shared" si="68"/>
        <v>0</v>
      </c>
      <c r="B215" s="64">
        <f t="shared" si="69"/>
        <v>0</v>
      </c>
      <c r="C215" s="57">
        <f t="shared" si="81"/>
        <v>229</v>
      </c>
      <c r="F215" s="59">
        <f>IF(C215&lt;C$6,0,VLOOKUP(C215,index!$A:$M,6,0))</f>
        <v>174</v>
      </c>
      <c r="G215" s="57" t="str">
        <f t="shared" si="70"/>
        <v/>
      </c>
      <c r="H215" s="58" t="str">
        <f>IF(G215="I",$K215,IF(G215="II",$K215-SUM(H$8:H214),IF(G215="III",$K215-SUM(H$8:H214),IF(G215="IV",$K215-SUM(H$8:H214),IF(G215="V",1-SUM(H$8:H214)," ")))))</f>
        <v xml:space="preserve"> </v>
      </c>
      <c r="I215" s="66" t="str">
        <f t="shared" si="71"/>
        <v/>
      </c>
      <c r="J215" s="61" t="str">
        <f>IF(I215="A",$K215,IF(I215="B",$K215-SUM(J$8:J214),IF(I215="C",$K215-SUM(J$8:J214),IF(I215="D",$K215-SUM(J$8:J214),IF(I215="E",1-SUM(J$8:J214)," ")))))</f>
        <v xml:space="preserve"> </v>
      </c>
      <c r="L215" s="62" t="str">
        <f t="shared" si="67"/>
        <v xml:space="preserve"> </v>
      </c>
      <c r="P215" s="58" t="str">
        <f>IF(O215="Plus",$K215,IF(O215="Basis",$K215-SUM(P$8:P214),IF(O215="Breedte",$K215-SUM(P$8:P214),IF(O214="Breedte",1-SUM(P$8:P214)," "))))</f>
        <v xml:space="preserve"> </v>
      </c>
      <c r="Q215" s="56" t="str">
        <f t="shared" si="88"/>
        <v/>
      </c>
      <c r="R215" s="196">
        <f t="shared" si="73"/>
        <v>174</v>
      </c>
      <c r="S215" s="1">
        <f t="shared" si="82"/>
        <v>229</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229</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4">
        <f t="shared" si="68"/>
        <v>0</v>
      </c>
      <c r="B216" s="64">
        <f t="shared" si="69"/>
        <v>0</v>
      </c>
      <c r="C216" s="57">
        <f t="shared" si="81"/>
        <v>228</v>
      </c>
      <c r="F216" s="59">
        <f>IF(C216&lt;C$6,0,VLOOKUP(C216,index!$A:$M,6,0))</f>
        <v>173</v>
      </c>
      <c r="G216" s="57" t="str">
        <f t="shared" si="70"/>
        <v/>
      </c>
      <c r="H216" s="58" t="str">
        <f>IF(G216="I",$K216,IF(G216="II",$K216-SUM(H$8:H215),IF(G216="III",$K216-SUM(H$8:H215),IF(G216="IV",$K216-SUM(H$8:H215),IF(G216="V",1-SUM(H$8:H215)," ")))))</f>
        <v xml:space="preserve"> </v>
      </c>
      <c r="I216" s="66" t="str">
        <f t="shared" si="71"/>
        <v/>
      </c>
      <c r="J216" s="61" t="str">
        <f>IF(I216="A",$K216,IF(I216="B",$K216-SUM(J$8:J215),IF(I216="C",$K216-SUM(J$8:J215),IF(I216="D",$K216-SUM(J$8:J215),IF(I216="E",1-SUM(J$8:J215)," ")))))</f>
        <v xml:space="preserve"> </v>
      </c>
      <c r="L216" s="62" t="str">
        <f t="shared" si="67"/>
        <v xml:space="preserve"> </v>
      </c>
      <c r="P216" s="58" t="str">
        <f>IF(O216="Plus",$K216,IF(O216="Basis",$K216-SUM(P$8:P215),IF(O216="Breedte",$K216-SUM(P$8:P215),IF(O215="Breedte",1-SUM(P$8:P215)," "))))</f>
        <v xml:space="preserve"> </v>
      </c>
      <c r="Q216" s="56" t="str">
        <f t="shared" si="88"/>
        <v/>
      </c>
      <c r="R216" s="196">
        <f t="shared" si="73"/>
        <v>173</v>
      </c>
      <c r="S216" s="1">
        <f t="shared" si="82"/>
        <v>228</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228</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4">
        <f t="shared" si="68"/>
        <v>0</v>
      </c>
      <c r="B217" s="64">
        <f t="shared" si="69"/>
        <v>0</v>
      </c>
      <c r="C217" s="57">
        <f t="shared" si="81"/>
        <v>227</v>
      </c>
      <c r="F217" s="59">
        <f>IF(C217&lt;C$6,0,VLOOKUP(C217,index!$A:$M,6,0))</f>
        <v>173</v>
      </c>
      <c r="G217" s="57" t="str">
        <f t="shared" si="70"/>
        <v/>
      </c>
      <c r="H217" s="58" t="str">
        <f>IF(G217="I",$K217,IF(G217="II",$K217-SUM(H$8:H216),IF(G217="III",$K217-SUM(H$8:H216),IF(G217="IV",$K217-SUM(H$8:H216),IF(G217="V",1-SUM(H$8:H216)," ")))))</f>
        <v xml:space="preserve"> </v>
      </c>
      <c r="I217" s="66" t="str">
        <f t="shared" si="71"/>
        <v/>
      </c>
      <c r="J217" s="61" t="str">
        <f>IF(I217="A",$K217,IF(I217="B",$K217-SUM(J$8:J216),IF(I217="C",$K217-SUM(J$8:J216),IF(I217="D",$K217-SUM(J$8:J216),IF(I217="E",1-SUM(J$8:J216)," ")))))</f>
        <v xml:space="preserve"> </v>
      </c>
      <c r="L217" s="62" t="str">
        <f t="shared" si="67"/>
        <v xml:space="preserve"> </v>
      </c>
      <c r="P217" s="58" t="str">
        <f>IF(O217="Plus",$K217,IF(O217="Basis",$K217-SUM(P$8:P216),IF(O217="Breedte",$K217-SUM(P$8:P216),IF(O216="Breedte",1-SUM(P$8:P216)," "))))</f>
        <v xml:space="preserve"> </v>
      </c>
      <c r="Q217" s="56" t="str">
        <f t="shared" si="88"/>
        <v/>
      </c>
      <c r="R217" s="196">
        <f t="shared" si="73"/>
        <v>173</v>
      </c>
      <c r="S217" s="1">
        <f t="shared" si="82"/>
        <v>227</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227</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4">
        <f t="shared" si="68"/>
        <v>0</v>
      </c>
      <c r="B218" s="64">
        <f t="shared" si="69"/>
        <v>0</v>
      </c>
      <c r="C218" s="57">
        <f t="shared" si="81"/>
        <v>226</v>
      </c>
      <c r="F218" s="59">
        <f>IF(C218&lt;C$6,0,VLOOKUP(C218,index!$A:$M,6,0))</f>
        <v>172</v>
      </c>
      <c r="G218" s="57" t="str">
        <f t="shared" si="70"/>
        <v/>
      </c>
      <c r="H218" s="58" t="str">
        <f>IF(G218="I",$K218,IF(G218="II",$K218-SUM(H$8:H217),IF(G218="III",$K218-SUM(H$8:H217),IF(G218="IV",$K218-SUM(H$8:H217),IF(G218="V",1-SUM(H$8:H217)," ")))))</f>
        <v xml:space="preserve"> </v>
      </c>
      <c r="I218" s="66" t="str">
        <f t="shared" si="71"/>
        <v/>
      </c>
      <c r="L218" s="62" t="str">
        <f t="shared" si="67"/>
        <v xml:space="preserve"> </v>
      </c>
      <c r="P218" s="58" t="str">
        <f>IF(O218="Plus",$K218,IF(O218="Basis",$K218-SUM(P$8:P217),IF(O218="Breedte",$K218-SUM(P$8:P217),IF(O217="Breedte",1-SUM(P$8:P217)," "))))</f>
        <v xml:space="preserve"> </v>
      </c>
      <c r="Q218" s="56" t="str">
        <f t="shared" si="88"/>
        <v/>
      </c>
      <c r="R218" s="196">
        <f t="shared" si="73"/>
        <v>172</v>
      </c>
      <c r="S218" s="1">
        <f t="shared" si="82"/>
        <v>226</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226</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4">
        <f t="shared" si="68"/>
        <v>0</v>
      </c>
      <c r="B219" s="64">
        <f t="shared" si="69"/>
        <v>0</v>
      </c>
      <c r="C219" s="57">
        <f t="shared" si="81"/>
        <v>225</v>
      </c>
      <c r="F219" s="59">
        <f>IF(C219&lt;C$6,0,VLOOKUP(C219,index!$A:$M,6,0))</f>
        <v>172</v>
      </c>
      <c r="G219" s="57" t="str">
        <f t="shared" si="70"/>
        <v/>
      </c>
      <c r="H219" s="58" t="str">
        <f>IF(G219="I",$K219,IF(G219="II",$K219-SUM(H$8:H218),IF(G219="III",$K219-SUM(H$8:H218),IF(G219="IV",$K219-SUM(H$8:H218),IF(G219="V",1-SUM(H$8:H218)," ")))))</f>
        <v xml:space="preserve"> </v>
      </c>
      <c r="I219" s="66" t="str">
        <f t="shared" si="71"/>
        <v/>
      </c>
      <c r="L219" s="62" t="str">
        <f t="shared" si="67"/>
        <v xml:space="preserve"> </v>
      </c>
      <c r="P219" s="58" t="str">
        <f>IF(O219="Plus",$K219,IF(O219="Basis",$K219-SUM(P$8:P218),IF(O219="Breedte",$K219-SUM(P$8:P218),IF(O218="Breedte",1-SUM(P$8:P218)," "))))</f>
        <v xml:space="preserve"> </v>
      </c>
      <c r="Q219" s="56" t="str">
        <f t="shared" si="88"/>
        <v/>
      </c>
      <c r="R219" s="196">
        <f t="shared" si="73"/>
        <v>172</v>
      </c>
      <c r="S219" s="1">
        <f t="shared" si="82"/>
        <v>225</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225</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4">
        <f t="shared" si="68"/>
        <v>0</v>
      </c>
      <c r="B220" s="64">
        <f t="shared" si="69"/>
        <v>0</v>
      </c>
      <c r="C220" s="57">
        <f t="shared" si="81"/>
        <v>224</v>
      </c>
      <c r="F220" s="59">
        <f>IF(C220&lt;C$6,0,VLOOKUP(C220,index!$A:$M,6,0))</f>
        <v>172</v>
      </c>
      <c r="G220" s="57" t="str">
        <f t="shared" si="70"/>
        <v/>
      </c>
      <c r="H220" s="58" t="str">
        <f>IF(G220="I",$K220,IF(G220="II",$K220-SUM(H$8:H219),IF(G220="III",$K220-SUM(H$8:H219),IF(G220="IV",$K220-SUM(H$8:H219),IF(G220="V",1-SUM(H$8:H219)," ")))))</f>
        <v xml:space="preserve"> </v>
      </c>
      <c r="I220" s="66" t="str">
        <f t="shared" si="71"/>
        <v/>
      </c>
      <c r="L220" s="62" t="str">
        <f t="shared" si="67"/>
        <v xml:space="preserve"> </v>
      </c>
      <c r="P220" s="58" t="str">
        <f>IF(O220="Plus",$K220,IF(O220="Basis",$K220-SUM(P$8:P219),IF(O220="Breedte",$K220-SUM(P$8:P219),IF(O219="Breedte",1-SUM(P$8:P219)," "))))</f>
        <v xml:space="preserve"> </v>
      </c>
      <c r="Q220" s="56" t="str">
        <f t="shared" si="88"/>
        <v/>
      </c>
      <c r="R220" s="196">
        <f t="shared" si="73"/>
        <v>172</v>
      </c>
      <c r="S220" s="1">
        <f t="shared" si="82"/>
        <v>224</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224</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4">
        <f t="shared" si="68"/>
        <v>0</v>
      </c>
      <c r="B221" s="64">
        <f t="shared" si="69"/>
        <v>0</v>
      </c>
      <c r="C221" s="57">
        <f t="shared" si="81"/>
        <v>223</v>
      </c>
      <c r="F221" s="59">
        <f>IF(C221&lt;C$6,0,VLOOKUP(C221,index!$A:$M,6,0))</f>
        <v>171</v>
      </c>
      <c r="G221" s="57" t="str">
        <f t="shared" si="70"/>
        <v/>
      </c>
      <c r="H221" s="58" t="str">
        <f>IF(G221="I",$K221,IF(G221="II",$K221-SUM(H$8:H220),IF(G221="III",$K221-SUM(H$8:H220),IF(G221="IV",$K221-SUM(H$8:H220),IF(G221="V",1-SUM(H$8:H220)," ")))))</f>
        <v xml:space="preserve"> </v>
      </c>
      <c r="I221" s="66" t="str">
        <f t="shared" si="71"/>
        <v/>
      </c>
      <c r="L221" s="62" t="str">
        <f t="shared" si="67"/>
        <v xml:space="preserve"> </v>
      </c>
      <c r="P221" s="58" t="str">
        <f>IF(O221="Plus",$K221,IF(O221="Basis",$K221-SUM(P$8:P220),IF(O221="Breedte",$K221-SUM(P$8:P220),IF(O220="Breedte",1-SUM(P$8:P220)," "))))</f>
        <v xml:space="preserve"> </v>
      </c>
      <c r="Q221" s="56" t="str">
        <f t="shared" si="88"/>
        <v/>
      </c>
      <c r="R221" s="196">
        <f t="shared" si="73"/>
        <v>171</v>
      </c>
      <c r="S221" s="1">
        <f t="shared" si="82"/>
        <v>223</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223</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4">
        <f t="shared" si="68"/>
        <v>0</v>
      </c>
      <c r="B222" s="64">
        <f t="shared" si="69"/>
        <v>0</v>
      </c>
      <c r="C222" s="57">
        <f t="shared" si="81"/>
        <v>222</v>
      </c>
      <c r="F222" s="59">
        <f>IF(C222&lt;C$6,0,VLOOKUP(C222,index!$A:$M,6,0))</f>
        <v>171</v>
      </c>
      <c r="G222" s="57" t="str">
        <f t="shared" si="70"/>
        <v/>
      </c>
      <c r="H222" s="58" t="str">
        <f>IF(G222="I",$K222,IF(G222="II",$K222-SUM(H$8:H221),IF(G222="III",$K222-SUM(H$8:H221),IF(G222="IV",$K222-SUM(H$8:H221),IF(G222="V",1-SUM(H$8:H221)," ")))))</f>
        <v xml:space="preserve"> </v>
      </c>
      <c r="I222" s="66" t="str">
        <f t="shared" si="71"/>
        <v/>
      </c>
      <c r="L222" s="62" t="str">
        <f t="shared" si="67"/>
        <v xml:space="preserve"> </v>
      </c>
      <c r="P222" s="58" t="str">
        <f>IF(O222="Plus",$K222,IF(O222="Basis",$K222-SUM(P$8:P221),IF(O222="Breedte",$K222-SUM(P$8:P221),IF(O221="Breedte",1-SUM(P$8:P221)," "))))</f>
        <v xml:space="preserve"> </v>
      </c>
      <c r="Q222" s="56" t="str">
        <f t="shared" si="88"/>
        <v/>
      </c>
      <c r="R222" s="196">
        <f t="shared" si="73"/>
        <v>171</v>
      </c>
      <c r="S222" s="1">
        <f t="shared" si="82"/>
        <v>222</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222</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4">
        <f t="shared" si="68"/>
        <v>0</v>
      </c>
      <c r="B223" s="64">
        <f t="shared" si="69"/>
        <v>0</v>
      </c>
      <c r="C223" s="57">
        <f t="shared" si="81"/>
        <v>221</v>
      </c>
      <c r="F223" s="59">
        <f>IF(C223&lt;C$6,0,VLOOKUP(C223,index!$A:$M,6,0))</f>
        <v>170</v>
      </c>
      <c r="G223" s="57" t="str">
        <f t="shared" si="70"/>
        <v/>
      </c>
      <c r="H223" s="58" t="str">
        <f>IF(G223="I",$K223,IF(G223="II",$K223-SUM(H$8:H222),IF(G223="III",$K223-SUM(H$8:H222),IF(G223="IV",$K223-SUM(H$8:H222),IF(G223="V",1-SUM(H$8:H222)," ")))))</f>
        <v xml:space="preserve"> </v>
      </c>
      <c r="I223" s="66" t="str">
        <f t="shared" si="71"/>
        <v/>
      </c>
      <c r="L223" s="62" t="str">
        <f t="shared" si="67"/>
        <v xml:space="preserve"> </v>
      </c>
      <c r="P223" s="58" t="str">
        <f>IF(O223="Plus",$K223,IF(O223="Basis",$K223-SUM(P$8:P222),IF(O223="Breedte",$K223-SUM(P$8:P222),IF(O222="Breedte",1-SUM(P$8:P222)," "))))</f>
        <v xml:space="preserve"> </v>
      </c>
      <c r="Q223" s="56" t="str">
        <f t="shared" si="88"/>
        <v/>
      </c>
      <c r="R223" s="196">
        <f t="shared" si="73"/>
        <v>170</v>
      </c>
      <c r="S223" s="1">
        <f t="shared" si="82"/>
        <v>221</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221</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4">
        <f t="shared" si="68"/>
        <v>0</v>
      </c>
      <c r="B224" s="64">
        <f t="shared" si="69"/>
        <v>0</v>
      </c>
      <c r="C224" s="57">
        <f t="shared" si="81"/>
        <v>220</v>
      </c>
      <c r="F224" s="59">
        <f>IF(C224&lt;C$6,0,VLOOKUP(C224,index!$A:$M,6,0))</f>
        <v>170</v>
      </c>
      <c r="G224" s="57" t="str">
        <f t="shared" si="70"/>
        <v/>
      </c>
      <c r="H224" s="58" t="str">
        <f>IF(G224="I",$K224,IF(G224="II",$K224-SUM(H$8:H223),IF(G224="III",$K224-SUM(H$8:H223),IF(G224="IV",$K224-SUM(H$8:H223),IF(G224="V",1-SUM(H$8:H223)," ")))))</f>
        <v xml:space="preserve"> </v>
      </c>
      <c r="I224" s="66" t="str">
        <f t="shared" si="71"/>
        <v/>
      </c>
      <c r="L224" s="62" t="str">
        <f t="shared" si="67"/>
        <v xml:space="preserve"> </v>
      </c>
      <c r="P224" s="58" t="str">
        <f>IF(O224="Plus",$K224,IF(O224="Basis",$K224-SUM(P$8:P223),IF(O224="Breedte",$K224-SUM(P$8:P223),IF(O223="Breedte",1-SUM(P$8:P223)," "))))</f>
        <v xml:space="preserve"> </v>
      </c>
      <c r="Q224" s="56" t="str">
        <f t="shared" si="88"/>
        <v/>
      </c>
      <c r="R224" s="196">
        <f t="shared" si="73"/>
        <v>170</v>
      </c>
      <c r="S224" s="1">
        <f t="shared" si="82"/>
        <v>220</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220</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4">
        <f t="shared" si="68"/>
        <v>0</v>
      </c>
      <c r="B225" s="64">
        <f t="shared" si="69"/>
        <v>0</v>
      </c>
      <c r="C225" s="57">
        <f t="shared" si="81"/>
        <v>219</v>
      </c>
      <c r="F225" s="59">
        <f>IF(C225&lt;C$6,0,VLOOKUP(C225,index!$A:$M,6,0))</f>
        <v>170</v>
      </c>
      <c r="G225" s="57" t="str">
        <f t="shared" si="70"/>
        <v/>
      </c>
      <c r="H225" s="58" t="str">
        <f>IF(G225="I",$K225,IF(G225="II",$K225-SUM(H$8:H224),IF(G225="III",$K225-SUM(H$8:H224),IF(G225="IV",$K225-SUM(H$8:H224),IF(G225="V",1-SUM(H$8:H224)," ")))))</f>
        <v xml:space="preserve"> </v>
      </c>
      <c r="I225" s="66" t="str">
        <f t="shared" si="71"/>
        <v/>
      </c>
      <c r="L225" s="62" t="str">
        <f t="shared" si="67"/>
        <v xml:space="preserve"> </v>
      </c>
      <c r="P225" s="58" t="str">
        <f>IF(O225="Plus",$K225,IF(O225="Basis",$K225-SUM(P$8:P224),IF(O225="Breedte",$K225-SUM(P$8:P224),IF(O224="Breedte",1-SUM(P$8:P224)," "))))</f>
        <v xml:space="preserve"> </v>
      </c>
      <c r="Q225" s="56" t="str">
        <f t="shared" si="88"/>
        <v/>
      </c>
      <c r="R225" s="196">
        <f t="shared" si="73"/>
        <v>170</v>
      </c>
      <c r="S225" s="1">
        <f t="shared" si="82"/>
        <v>219</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219</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4">
        <f t="shared" si="68"/>
        <v>0</v>
      </c>
      <c r="B226" s="64">
        <f t="shared" si="69"/>
        <v>0</v>
      </c>
      <c r="C226" s="57">
        <f t="shared" si="81"/>
        <v>218</v>
      </c>
      <c r="F226" s="59">
        <f>IF(C226&lt;C$6,0,VLOOKUP(C226,index!$A:$M,6,0))</f>
        <v>169</v>
      </c>
      <c r="G226" s="57" t="str">
        <f t="shared" si="70"/>
        <v/>
      </c>
      <c r="H226" s="58" t="str">
        <f>IF(G226="I",$K226,IF(G226="II",$K226-SUM(H$8:H225),IF(G226="III",$K226-SUM(H$8:H225),IF(G226="IV",$K226-SUM(H$8:H225),IF(G226="V",1-SUM(H$8:H225)," ")))))</f>
        <v xml:space="preserve"> </v>
      </c>
      <c r="I226" s="66" t="str">
        <f t="shared" si="71"/>
        <v/>
      </c>
      <c r="L226" s="62" t="str">
        <f t="shared" si="67"/>
        <v xml:space="preserve"> </v>
      </c>
      <c r="P226" s="58" t="str">
        <f>IF(O226="Plus",$K226,IF(O226="Basis",$K226-SUM(P$8:P225),IF(O226="Breedte",$K226-SUM(P$8:P225),IF(O225="Breedte",1-SUM(P$8:P225)," "))))</f>
        <v xml:space="preserve"> </v>
      </c>
      <c r="Q226" s="56" t="str">
        <f t="shared" si="88"/>
        <v/>
      </c>
      <c r="R226" s="196">
        <f t="shared" si="73"/>
        <v>169</v>
      </c>
      <c r="S226" s="1">
        <f t="shared" si="82"/>
        <v>218</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218</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4">
        <f t="shared" si="68"/>
        <v>0</v>
      </c>
      <c r="B227" s="64">
        <f t="shared" si="69"/>
        <v>0</v>
      </c>
      <c r="C227" s="57">
        <f t="shared" si="81"/>
        <v>217</v>
      </c>
      <c r="F227" s="59">
        <f>IF(C227&lt;C$6,0,VLOOKUP(C227,index!$A:$M,6,0))</f>
        <v>169</v>
      </c>
      <c r="G227" s="57" t="str">
        <f t="shared" si="70"/>
        <v/>
      </c>
      <c r="H227" s="58" t="str">
        <f>IF(G227="I",$K227,IF(G227="II",$K227-SUM(H$8:H226),IF(G227="III",$K227-SUM(H$8:H226),IF(G227="IV",$K227-SUM(H$8:H226),IF(G227="V",1-SUM(H$8:H226)," ")))))</f>
        <v xml:space="preserve"> </v>
      </c>
      <c r="I227" s="66" t="str">
        <f t="shared" si="71"/>
        <v/>
      </c>
      <c r="L227" s="62" t="str">
        <f t="shared" si="67"/>
        <v xml:space="preserve"> </v>
      </c>
      <c r="P227" s="58" t="str">
        <f>IF(O227="Plus",$K227,IF(O227="Basis",$K227-SUM(P$8:P226),IF(O227="Breedte",$K227-SUM(P$8:P226),IF(O226="Breedte",1-SUM(P$8:P226)," "))))</f>
        <v xml:space="preserve"> </v>
      </c>
      <c r="Q227" s="56" t="str">
        <f t="shared" si="88"/>
        <v/>
      </c>
      <c r="R227" s="196">
        <f t="shared" si="73"/>
        <v>169</v>
      </c>
      <c r="S227" s="1">
        <f t="shared" si="82"/>
        <v>217</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217</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4">
        <f t="shared" si="68"/>
        <v>0</v>
      </c>
      <c r="B228" s="64">
        <f t="shared" si="69"/>
        <v>0</v>
      </c>
      <c r="C228" s="57">
        <f t="shared" si="81"/>
        <v>216</v>
      </c>
      <c r="F228" s="59">
        <f>IF(C228&lt;C$6,0,VLOOKUP(C228,index!$A:$M,6,0))</f>
        <v>168</v>
      </c>
      <c r="G228" s="57" t="str">
        <f t="shared" si="70"/>
        <v/>
      </c>
      <c r="H228" s="58" t="str">
        <f>IF(G228="I",$K228,IF(G228="II",$K228-SUM(H$8:H227),IF(G228="III",$K228-SUM(H$8:H227),IF(G228="IV",$K228-SUM(H$8:H227),IF(G228="V",1-SUM(H$8:H227)," ")))))</f>
        <v xml:space="preserve"> </v>
      </c>
      <c r="I228" s="66" t="str">
        <f t="shared" si="71"/>
        <v/>
      </c>
      <c r="L228" s="62" t="str">
        <f t="shared" si="67"/>
        <v xml:space="preserve"> </v>
      </c>
      <c r="P228" s="58" t="str">
        <f>IF(O228="Plus",$K228,IF(O228="Basis",$K228-SUM(P$8:P227),IF(O228="Breedte",$K228-SUM(P$8:P227),IF(O227="Breedte",1-SUM(P$8:P227)," "))))</f>
        <v xml:space="preserve"> </v>
      </c>
      <c r="Q228" s="56" t="str">
        <f t="shared" si="88"/>
        <v/>
      </c>
      <c r="R228" s="196">
        <f t="shared" si="73"/>
        <v>168</v>
      </c>
      <c r="S228" s="1">
        <f t="shared" si="82"/>
        <v>216</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216</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4">
        <f t="shared" si="68"/>
        <v>0</v>
      </c>
      <c r="B229" s="64">
        <f t="shared" si="69"/>
        <v>0</v>
      </c>
      <c r="C229" s="57">
        <f t="shared" si="81"/>
        <v>215</v>
      </c>
      <c r="F229" s="59">
        <f>IF(C229&lt;C$6,0,VLOOKUP(C229,index!$A:$M,6,0))</f>
        <v>168</v>
      </c>
      <c r="G229" s="57" t="str">
        <f t="shared" si="70"/>
        <v/>
      </c>
      <c r="H229" s="58" t="str">
        <f>IF(G229="I",$K229,IF(G229="II",$K229-SUM(H$8:H228),IF(G229="III",$K229-SUM(H$8:H228),IF(G229="IV",$K229-SUM(H$8:H228),IF(G229="V",1-SUM(H$8:H228)," ")))))</f>
        <v xml:space="preserve"> </v>
      </c>
      <c r="I229" s="66" t="str">
        <f t="shared" si="71"/>
        <v/>
      </c>
      <c r="L229" s="62" t="str">
        <f t="shared" si="67"/>
        <v xml:space="preserve"> </v>
      </c>
      <c r="P229" s="58" t="str">
        <f>IF(O229="Plus",$K229,IF(O229="Basis",$K229-SUM(P$8:P228),IF(O229="Breedte",$K229-SUM(P$8:P228),IF(O228="Breedte",1-SUM(P$8:P228)," "))))</f>
        <v xml:space="preserve"> </v>
      </c>
      <c r="Q229" s="56" t="str">
        <f t="shared" si="88"/>
        <v/>
      </c>
      <c r="R229" s="196">
        <f t="shared" si="73"/>
        <v>168</v>
      </c>
      <c r="S229" s="1">
        <f t="shared" si="82"/>
        <v>215</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215</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4">
        <f t="shared" si="68"/>
        <v>0</v>
      </c>
      <c r="B230" s="64">
        <f t="shared" si="69"/>
        <v>0</v>
      </c>
      <c r="C230" s="57">
        <f t="shared" si="81"/>
        <v>214</v>
      </c>
      <c r="F230" s="59">
        <f>IF(C230&lt;C$6,0,VLOOKUP(C230,index!$A:$M,6,0))</f>
        <v>168</v>
      </c>
      <c r="G230" s="57" t="str">
        <f t="shared" si="70"/>
        <v/>
      </c>
      <c r="H230" s="58" t="str">
        <f>IF(G230="I",$K230,IF(G230="II",$K230-SUM(H$8:H229),IF(G230="III",$K230-SUM(H$8:H229),IF(G230="IV",$K230-SUM(H$8:H229),IF(G230="V",1-SUM(H$8:H229)," ")))))</f>
        <v xml:space="preserve"> </v>
      </c>
      <c r="I230" s="66" t="str">
        <f t="shared" si="71"/>
        <v/>
      </c>
      <c r="L230" s="62" t="str">
        <f t="shared" si="67"/>
        <v xml:space="preserve"> </v>
      </c>
      <c r="P230" s="58" t="str">
        <f>IF(O230="Plus",$K230,IF(O230="Basis",$K230-SUM(P$8:P229),IF(O230="Breedte",$K230-SUM(P$8:P229),IF(O229="Breedte",1-SUM(P$8:P229)," "))))</f>
        <v xml:space="preserve"> </v>
      </c>
      <c r="Q230" s="56" t="str">
        <f t="shared" si="88"/>
        <v/>
      </c>
      <c r="R230" s="196">
        <f t="shared" si="73"/>
        <v>168</v>
      </c>
      <c r="S230" s="1">
        <f t="shared" si="82"/>
        <v>214</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214</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4">
        <f t="shared" si="68"/>
        <v>0</v>
      </c>
      <c r="B231" s="64">
        <f t="shared" si="69"/>
        <v>0</v>
      </c>
      <c r="C231" s="57">
        <f t="shared" si="81"/>
        <v>213</v>
      </c>
      <c r="F231" s="59">
        <f>IF(C231&lt;C$6,0,VLOOKUP(C231,index!$A:$M,6,0))</f>
        <v>167</v>
      </c>
      <c r="G231" s="57" t="str">
        <f t="shared" si="70"/>
        <v/>
      </c>
      <c r="H231" s="58" t="str">
        <f>IF(G231="I",$K231,IF(G231="II",$K231-SUM(H$8:H230),IF(G231="III",$K231-SUM(H$8:H230),IF(G231="IV",$K231-SUM(H$8:H230),IF(G231="V",1-SUM(H$8:H230)," ")))))</f>
        <v xml:space="preserve"> </v>
      </c>
      <c r="I231" s="66" t="str">
        <f t="shared" si="71"/>
        <v/>
      </c>
      <c r="L231" s="62" t="str">
        <f t="shared" si="67"/>
        <v xml:space="preserve"> </v>
      </c>
      <c r="P231" s="58" t="str">
        <f>IF(O231="Plus",$K231,IF(O231="Basis",$K231-SUM(P$8:P230),IF(O231="Breedte",$K231-SUM(P$8:P230),IF(O230="Breedte",1-SUM(P$8:P230)," "))))</f>
        <v xml:space="preserve"> </v>
      </c>
      <c r="Q231" s="56" t="str">
        <f t="shared" si="88"/>
        <v/>
      </c>
      <c r="R231" s="196">
        <f t="shared" si="73"/>
        <v>167</v>
      </c>
      <c r="S231" s="1">
        <f t="shared" si="82"/>
        <v>213</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213</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4">
        <f t="shared" si="68"/>
        <v>0</v>
      </c>
      <c r="B232" s="64">
        <f t="shared" si="69"/>
        <v>0</v>
      </c>
      <c r="C232" s="57">
        <f t="shared" si="81"/>
        <v>212</v>
      </c>
      <c r="F232" s="59">
        <f>IF(C232&lt;C$6,0,VLOOKUP(C232,index!$A:$M,6,0))</f>
        <v>167</v>
      </c>
      <c r="G232" s="57" t="str">
        <f t="shared" si="70"/>
        <v/>
      </c>
      <c r="H232" s="58" t="str">
        <f>IF(G232="I",$K232,IF(G232="II",$K232-SUM(H$8:H231),IF(G232="III",$K232-SUM(H$8:H231),IF(G232="IV",$K232-SUM(H$8:H231),IF(G232="V",1-SUM(H$8:H231)," ")))))</f>
        <v xml:space="preserve"> </v>
      </c>
      <c r="I232" s="66" t="str">
        <f t="shared" si="71"/>
        <v/>
      </c>
      <c r="L232" s="62" t="str">
        <f t="shared" si="67"/>
        <v xml:space="preserve"> </v>
      </c>
      <c r="P232" s="58" t="str">
        <f>IF(O232="Plus",$K232,IF(O232="Basis",$K232-SUM(P$8:P231),IF(O232="Breedte",$K232-SUM(P$8:P231),IF(O231="Breedte",1-SUM(P$8:P231)," "))))</f>
        <v xml:space="preserve"> </v>
      </c>
      <c r="Q232" s="56" t="str">
        <f t="shared" si="88"/>
        <v/>
      </c>
      <c r="R232" s="196">
        <f t="shared" si="73"/>
        <v>167</v>
      </c>
      <c r="S232" s="1">
        <f t="shared" si="82"/>
        <v>212</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212</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4">
        <f t="shared" si="68"/>
        <v>0</v>
      </c>
      <c r="B233" s="64">
        <f t="shared" si="69"/>
        <v>0</v>
      </c>
      <c r="C233" s="57">
        <f t="shared" si="81"/>
        <v>211</v>
      </c>
      <c r="F233" s="59">
        <f>IF(C233&lt;C$6,0,VLOOKUP(C233,index!$A:$M,6,0))</f>
        <v>166</v>
      </c>
      <c r="G233" s="57" t="str">
        <f t="shared" si="70"/>
        <v/>
      </c>
      <c r="H233" s="58" t="str">
        <f>IF(G233="I",$K233,IF(G233="II",$K233-SUM(H$8:H232),IF(G233="III",$K233-SUM(H$8:H232),IF(G233="IV",$K233-SUM(H$8:H232),IF(G233="V",1-SUM(H$8:H232)," ")))))</f>
        <v xml:space="preserve"> </v>
      </c>
      <c r="I233" s="66" t="str">
        <f t="shared" si="71"/>
        <v/>
      </c>
      <c r="L233" s="62" t="str">
        <f t="shared" si="67"/>
        <v xml:space="preserve"> </v>
      </c>
      <c r="P233" s="58" t="str">
        <f>IF(O233="Plus",$K233,IF(O233="Basis",$K233-SUM(P$8:P232),IF(O233="Breedte",$K233-SUM(P$8:P232),IF(O232="Breedte",1-SUM(P$8:P232)," "))))</f>
        <v xml:space="preserve"> </v>
      </c>
      <c r="Q233" s="56" t="str">
        <f t="shared" si="88"/>
        <v/>
      </c>
      <c r="R233" s="196">
        <f t="shared" si="73"/>
        <v>166</v>
      </c>
      <c r="S233" s="1">
        <f t="shared" si="82"/>
        <v>211</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211</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4">
        <f t="shared" si="68"/>
        <v>0</v>
      </c>
      <c r="B234" s="64">
        <f t="shared" si="69"/>
        <v>0</v>
      </c>
      <c r="C234" s="57">
        <f t="shared" si="81"/>
        <v>210</v>
      </c>
      <c r="F234" s="59">
        <f>IF(C234&lt;C$6,0,VLOOKUP(C234,index!$A:$M,6,0))</f>
        <v>166</v>
      </c>
      <c r="G234" s="57" t="str">
        <f t="shared" si="70"/>
        <v/>
      </c>
      <c r="H234" s="58" t="str">
        <f>IF(G234="I",$K234,IF(G234="II",$K234-SUM(H$8:H233),IF(G234="III",$K234-SUM(H$8:H233),IF(G234="IV",$K234-SUM(H$8:H233),IF(G234="V",1-SUM(H$8:H233)," ")))))</f>
        <v xml:space="preserve"> </v>
      </c>
      <c r="I234" s="66" t="str">
        <f t="shared" si="71"/>
        <v/>
      </c>
      <c r="L234" s="62" t="str">
        <f t="shared" si="67"/>
        <v xml:space="preserve"> </v>
      </c>
      <c r="P234" s="58" t="str">
        <f>IF(O234="Plus",$K234,IF(O234="Basis",$K234-SUM(P$8:P233),IF(O234="Breedte",$K234-SUM(P$8:P233),IF(O233="Breedte",1-SUM(P$8:P233)," "))))</f>
        <v xml:space="preserve"> </v>
      </c>
      <c r="Q234" s="56" t="str">
        <f t="shared" si="88"/>
        <v/>
      </c>
      <c r="R234" s="196">
        <f t="shared" si="73"/>
        <v>166</v>
      </c>
      <c r="S234" s="1">
        <f t="shared" si="82"/>
        <v>210</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210</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4">
        <f t="shared" si="68"/>
        <v>0</v>
      </c>
      <c r="B235" s="64">
        <f t="shared" si="69"/>
        <v>0</v>
      </c>
      <c r="C235" s="57">
        <f t="shared" si="81"/>
        <v>209</v>
      </c>
      <c r="F235" s="59">
        <f>IF(C235&lt;C$6,0,VLOOKUP(C235,index!$A:$M,6,0))</f>
        <v>166</v>
      </c>
      <c r="G235" s="57" t="str">
        <f t="shared" si="70"/>
        <v/>
      </c>
      <c r="H235" s="58" t="str">
        <f>IF(G235="I",$K235,IF(G235="II",$K235-SUM(H$8:H234),IF(G235="III",$K235-SUM(H$8:H234),IF(G235="IV",$K235-SUM(H$8:H234),IF(G235="V",1-SUM(H$8:H234)," ")))))</f>
        <v xml:space="preserve"> </v>
      </c>
      <c r="I235" s="66" t="str">
        <f t="shared" si="71"/>
        <v/>
      </c>
      <c r="L235" s="62" t="str">
        <f t="shared" si="67"/>
        <v xml:space="preserve"> </v>
      </c>
      <c r="P235" s="58" t="str">
        <f>IF(O235="Plus",$K235,IF(O235="Basis",$K235-SUM(P$8:P234),IF(O235="Breedte",$K235-SUM(P$8:P234),IF(O234="Breedte",1-SUM(P$8:P234)," "))))</f>
        <v xml:space="preserve"> </v>
      </c>
      <c r="Q235" s="56" t="str">
        <f t="shared" si="88"/>
        <v/>
      </c>
      <c r="R235" s="196">
        <f t="shared" si="73"/>
        <v>166</v>
      </c>
      <c r="S235" s="1">
        <f t="shared" si="82"/>
        <v>209</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209</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4">
        <f t="shared" si="68"/>
        <v>0</v>
      </c>
      <c r="B236" s="64">
        <f t="shared" si="69"/>
        <v>0</v>
      </c>
      <c r="C236" s="57">
        <f t="shared" si="81"/>
        <v>208</v>
      </c>
      <c r="F236" s="59">
        <f>IF(C236&lt;C$6,0,VLOOKUP(C236,index!$A:$M,6,0))</f>
        <v>165</v>
      </c>
      <c r="G236" s="57" t="str">
        <f t="shared" si="70"/>
        <v/>
      </c>
      <c r="H236" s="58" t="str">
        <f>IF(G236="I",$K236,IF(G236="II",$K236-SUM(H$8:H235),IF(G236="III",$K236-SUM(H$8:H235),IF(G236="IV",$K236-SUM(H$8:H235),IF(G236="V",1-SUM(H$8:H235)," ")))))</f>
        <v xml:space="preserve"> </v>
      </c>
      <c r="I236" s="66" t="str">
        <f t="shared" si="71"/>
        <v/>
      </c>
      <c r="L236" s="62" t="str">
        <f t="shared" si="67"/>
        <v xml:space="preserve"> </v>
      </c>
      <c r="P236" s="58" t="str">
        <f>IF(O236="Plus",$K236,IF(O236="Basis",$K236-SUM(P$8:P235),IF(O236="Breedte",$K236-SUM(P$8:P235),IF(O235="Breedte",1-SUM(P$8:P235)," "))))</f>
        <v xml:space="preserve"> </v>
      </c>
      <c r="Q236" s="56" t="str">
        <f t="shared" si="88"/>
        <v/>
      </c>
      <c r="R236" s="196">
        <f t="shared" si="73"/>
        <v>165</v>
      </c>
      <c r="S236" s="1">
        <f t="shared" si="82"/>
        <v>208</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208</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4">
        <f t="shared" si="68"/>
        <v>0</v>
      </c>
      <c r="B237" s="64">
        <f t="shared" si="69"/>
        <v>0</v>
      </c>
      <c r="C237" s="57">
        <f t="shared" si="81"/>
        <v>207</v>
      </c>
      <c r="F237" s="59">
        <f>IF(C237&lt;C$6,0,VLOOKUP(C237,index!$A:$M,6,0))</f>
        <v>165</v>
      </c>
      <c r="G237" s="57" t="str">
        <f t="shared" si="70"/>
        <v/>
      </c>
      <c r="H237" s="58" t="str">
        <f>IF(G237="I",$K237,IF(G237="II",$K237-SUM(H$8:H236),IF(G237="III",$K237-SUM(H$8:H236),IF(G237="IV",$K237-SUM(H$8:H236),IF(G237="V",1-SUM(H$8:H236)," ")))))</f>
        <v xml:space="preserve"> </v>
      </c>
      <c r="I237" s="66" t="str">
        <f t="shared" si="71"/>
        <v/>
      </c>
      <c r="L237" s="62" t="str">
        <f t="shared" si="67"/>
        <v xml:space="preserve"> </v>
      </c>
      <c r="P237" s="58" t="str">
        <f>IF(O237="Plus",$K237,IF(O237="Basis",$K237-SUM(P$8:P236),IF(O237="Breedte",$K237-SUM(P$8:P236),IF(O236="Breedte",1-SUM(P$8:P236)," "))))</f>
        <v xml:space="preserve"> </v>
      </c>
      <c r="Q237" s="56" t="str">
        <f t="shared" si="88"/>
        <v/>
      </c>
      <c r="R237" s="196">
        <f t="shared" si="73"/>
        <v>165</v>
      </c>
      <c r="S237" s="1">
        <f t="shared" si="82"/>
        <v>207</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207</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4">
        <f t="shared" si="68"/>
        <v>0</v>
      </c>
      <c r="B238" s="64">
        <f t="shared" si="69"/>
        <v>0</v>
      </c>
      <c r="C238" s="57">
        <f t="shared" si="81"/>
        <v>206</v>
      </c>
      <c r="F238" s="59">
        <f>IF(C238&lt;C$6,0,VLOOKUP(C238,index!$A:$M,6,0))</f>
        <v>164</v>
      </c>
      <c r="G238" s="57" t="str">
        <f t="shared" si="70"/>
        <v/>
      </c>
      <c r="H238" s="58" t="str">
        <f>IF(G238="I",$K238,IF(G238="II",$K238-SUM(H$8:H237),IF(G238="III",$K238-SUM(H$8:H237),IF(G238="IV",$K238-SUM(H$8:H237),IF(G238="V",1-SUM(H$8:H237)," ")))))</f>
        <v xml:space="preserve"> </v>
      </c>
      <c r="I238" s="66" t="str">
        <f t="shared" si="71"/>
        <v/>
      </c>
      <c r="L238" s="62" t="str">
        <f t="shared" si="67"/>
        <v xml:space="preserve"> </v>
      </c>
      <c r="P238" s="58" t="str">
        <f>IF(O238="Plus",$K238,IF(O238="Basis",$K238-SUM(P$8:P237),IF(O238="Breedte",$K238-SUM(P$8:P237),IF(O237="Breedte",1-SUM(P$8:P237)," "))))</f>
        <v xml:space="preserve"> </v>
      </c>
      <c r="Q238" s="56" t="str">
        <f t="shared" si="88"/>
        <v/>
      </c>
      <c r="R238" s="196">
        <f t="shared" si="73"/>
        <v>164</v>
      </c>
      <c r="S238" s="1">
        <f t="shared" si="82"/>
        <v>206</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206</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4">
        <f t="shared" si="68"/>
        <v>0</v>
      </c>
      <c r="B239" s="64">
        <f t="shared" si="69"/>
        <v>0</v>
      </c>
      <c r="C239" s="57">
        <f t="shared" si="81"/>
        <v>205</v>
      </c>
      <c r="F239" s="59">
        <f>IF(C239&lt;C$6,0,VLOOKUP(C239,index!$A:$M,6,0))</f>
        <v>164</v>
      </c>
      <c r="G239" s="57" t="str">
        <f t="shared" si="70"/>
        <v/>
      </c>
      <c r="H239" s="58" t="str">
        <f>IF(G239="I",$K239,IF(G239="II",$K239-SUM(H$8:H238),IF(G239="III",$K239-SUM(H$8:H238),IF(G239="IV",$K239-SUM(H$8:H238),IF(G239="V",1-SUM(H$8:H238)," ")))))</f>
        <v xml:space="preserve"> </v>
      </c>
      <c r="I239" s="66" t="str">
        <f t="shared" si="71"/>
        <v/>
      </c>
      <c r="L239" s="62" t="str">
        <f t="shared" si="67"/>
        <v xml:space="preserve"> </v>
      </c>
      <c r="P239" s="58" t="str">
        <f>IF(O239="Plus",$K239,IF(O239="Basis",$K239-SUM(P$8:P238),IF(O239="Breedte",$K239-SUM(P$8:P238),IF(O238="Breedte",1-SUM(P$8:P238)," "))))</f>
        <v xml:space="preserve"> </v>
      </c>
      <c r="Q239" s="56" t="str">
        <f t="shared" si="88"/>
        <v/>
      </c>
      <c r="R239" s="196">
        <f t="shared" si="73"/>
        <v>164</v>
      </c>
      <c r="S239" s="1">
        <f t="shared" si="82"/>
        <v>205</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205</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4">
        <f t="shared" si="68"/>
        <v>0</v>
      </c>
      <c r="B240" s="64">
        <f t="shared" si="69"/>
        <v>0</v>
      </c>
      <c r="C240" s="57">
        <f t="shared" si="81"/>
        <v>204</v>
      </c>
      <c r="F240" s="59">
        <f>IF(C240&lt;C$6,0,VLOOKUP(C240,index!$A:$M,6,0))</f>
        <v>164</v>
      </c>
      <c r="G240" s="57" t="str">
        <f t="shared" si="70"/>
        <v/>
      </c>
      <c r="H240" s="58" t="str">
        <f>IF(G240="I",$K240,IF(G240="II",$K240-SUM(H$8:H239),IF(G240="III",$K240-SUM(H$8:H239),IF(G240="IV",$K240-SUM(H$8:H239),IF(G240="V",1-SUM(H$8:H239)," ")))))</f>
        <v xml:space="preserve"> </v>
      </c>
      <c r="I240" s="66" t="str">
        <f t="shared" si="71"/>
        <v/>
      </c>
      <c r="L240" s="62" t="str">
        <f t="shared" si="67"/>
        <v xml:space="preserve"> </v>
      </c>
      <c r="P240" s="58" t="str">
        <f>IF(O240="Plus",$K240,IF(O240="Basis",$K240-SUM(P$8:P239),IF(O240="Breedte",$K240-SUM(P$8:P239),IF(O239="Breedte",1-SUM(P$8:P239)," "))))</f>
        <v xml:space="preserve"> </v>
      </c>
      <c r="Q240" s="56" t="str">
        <f t="shared" si="88"/>
        <v/>
      </c>
      <c r="R240" s="196">
        <f t="shared" si="73"/>
        <v>164</v>
      </c>
      <c r="S240" s="1">
        <f t="shared" si="82"/>
        <v>204</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204</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4">
        <f t="shared" si="68"/>
        <v>0</v>
      </c>
      <c r="B241" s="64">
        <f t="shared" si="69"/>
        <v>0</v>
      </c>
      <c r="C241" s="57">
        <f t="shared" si="81"/>
        <v>203</v>
      </c>
      <c r="F241" s="59">
        <f>IF(C241&lt;C$6,0,VLOOKUP(C241,index!$A:$M,6,0))</f>
        <v>163</v>
      </c>
      <c r="G241" s="57" t="str">
        <f t="shared" si="70"/>
        <v/>
      </c>
      <c r="H241" s="58" t="str">
        <f>IF(G241="I",$K241,IF(G241="II",$K241-SUM(H$8:H240),IF(G241="III",$K241-SUM(H$8:H240),IF(G241="IV",$K241-SUM(H$8:H240),IF(G241="V",1-SUM(H$8:H240)," ")))))</f>
        <v xml:space="preserve"> </v>
      </c>
      <c r="I241" s="66" t="str">
        <f t="shared" si="71"/>
        <v/>
      </c>
      <c r="L241" s="62" t="str">
        <f t="shared" si="67"/>
        <v xml:space="preserve"> </v>
      </c>
      <c r="P241" s="58" t="str">
        <f>IF(O241="Plus",$K241,IF(O241="Basis",$K241-SUM(P$8:P240),IF(O241="Breedte",$K241-SUM(P$8:P240),IF(O240="Breedte",1-SUM(P$8:P240)," "))))</f>
        <v xml:space="preserve"> </v>
      </c>
      <c r="Q241" s="56" t="str">
        <f t="shared" si="88"/>
        <v/>
      </c>
      <c r="R241" s="196">
        <f t="shared" si="73"/>
        <v>163</v>
      </c>
      <c r="S241" s="1">
        <f t="shared" si="82"/>
        <v>203</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203</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4">
        <f t="shared" si="68"/>
        <v>0</v>
      </c>
      <c r="B242" s="64">
        <f t="shared" si="69"/>
        <v>0</v>
      </c>
      <c r="C242" s="57">
        <f t="shared" si="81"/>
        <v>202</v>
      </c>
      <c r="F242" s="59">
        <f>IF(C242&lt;C$6,0,VLOOKUP(C242,index!$A:$M,6,0))</f>
        <v>163</v>
      </c>
      <c r="G242" s="57" t="str">
        <f t="shared" si="70"/>
        <v/>
      </c>
      <c r="H242" s="58" t="str">
        <f>IF(G242="I",$K242,IF(G242="II",$K242-SUM(H$8:H241),IF(G242="III",$K242-SUM(H$8:H241),IF(G242="IV",$K242-SUM(H$8:H241),IF(G242="V",1-SUM(H$8:H241)," ")))))</f>
        <v xml:space="preserve"> </v>
      </c>
      <c r="I242" s="66" t="str">
        <f t="shared" si="71"/>
        <v/>
      </c>
      <c r="L242" s="62" t="str">
        <f t="shared" si="67"/>
        <v xml:space="preserve"> </v>
      </c>
      <c r="P242" s="58" t="str">
        <f>IF(O242="Plus",$K242,IF(O242="Basis",$K242-SUM(P$8:P241),IF(O242="Breedte",$K242-SUM(P$8:P241),IF(O241="Breedte",1-SUM(P$8:P241)," "))))</f>
        <v xml:space="preserve"> </v>
      </c>
      <c r="Q242" s="56" t="str">
        <f t="shared" si="88"/>
        <v/>
      </c>
      <c r="R242" s="196">
        <f t="shared" si="73"/>
        <v>163</v>
      </c>
      <c r="S242" s="1">
        <f t="shared" si="82"/>
        <v>202</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202</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4">
        <f t="shared" si="68"/>
        <v>0</v>
      </c>
      <c r="B243" s="64">
        <f t="shared" si="69"/>
        <v>0</v>
      </c>
      <c r="C243" s="57">
        <f t="shared" si="81"/>
        <v>201</v>
      </c>
      <c r="F243" s="59">
        <f>IF(C243&lt;C$6,0,VLOOKUP(C243,index!$A:$M,6,0))</f>
        <v>162</v>
      </c>
      <c r="G243" s="57" t="str">
        <f t="shared" si="70"/>
        <v/>
      </c>
      <c r="H243" s="58" t="str">
        <f>IF(G243="I",$K243,IF(G243="II",$K243-SUM(H$8:H242),IF(G243="III",$K243-SUM(H$8:H242),IF(G243="IV",$K243-SUM(H$8:H242),IF(G243="V",1-SUM(H$8:H242)," ")))))</f>
        <v xml:space="preserve"> </v>
      </c>
      <c r="I243" s="66" t="str">
        <f t="shared" si="71"/>
        <v/>
      </c>
      <c r="L243" s="62" t="str">
        <f t="shared" si="67"/>
        <v xml:space="preserve"> </v>
      </c>
      <c r="P243" s="58" t="str">
        <f>IF(O243="Plus",$K243,IF(O243="Basis",$K243-SUM(P$8:P242),IF(O243="Breedte",$K243-SUM(P$8:P242),IF(O242="Breedte",1-SUM(P$8:P242)," "))))</f>
        <v xml:space="preserve"> </v>
      </c>
      <c r="Q243" s="56" t="str">
        <f t="shared" si="88"/>
        <v/>
      </c>
      <c r="R243" s="196">
        <f t="shared" si="73"/>
        <v>162</v>
      </c>
      <c r="S243" s="1">
        <f t="shared" si="82"/>
        <v>201</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201</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4">
        <f t="shared" si="68"/>
        <v>0</v>
      </c>
      <c r="B244" s="64">
        <f t="shared" si="69"/>
        <v>0</v>
      </c>
      <c r="C244" s="57">
        <f t="shared" si="81"/>
        <v>200</v>
      </c>
      <c r="F244" s="59">
        <f>IF(C244&lt;C$6,0,VLOOKUP(C244,index!$A:$M,6,0))</f>
        <v>162</v>
      </c>
      <c r="G244" s="57" t="str">
        <f t="shared" si="70"/>
        <v/>
      </c>
      <c r="H244" s="58" t="str">
        <f>IF(G244="I",$K244,IF(G244="II",$K244-SUM(H$8:H243),IF(G244="III",$K244-SUM(H$8:H243),IF(G244="IV",$K244-SUM(H$8:H243),IF(G244="V",1-SUM(H$8:H243)," ")))))</f>
        <v xml:space="preserve"> </v>
      </c>
      <c r="I244" s="66" t="str">
        <f t="shared" si="71"/>
        <v/>
      </c>
      <c r="L244" s="62" t="str">
        <f t="shared" si="67"/>
        <v xml:space="preserve"> </v>
      </c>
      <c r="P244" s="58" t="str">
        <f>IF(O244="Plus",$K244,IF(O244="Basis",$K244-SUM(P$8:P243),IF(O244="Breedte",$K244-SUM(P$8:P243),IF(O243="Breedte",1-SUM(P$8:P243)," "))))</f>
        <v xml:space="preserve"> </v>
      </c>
      <c r="Q244" s="56" t="str">
        <f t="shared" si="88"/>
        <v/>
      </c>
      <c r="R244" s="196">
        <f t="shared" si="73"/>
        <v>162</v>
      </c>
      <c r="S244" s="1">
        <f t="shared" si="82"/>
        <v>200</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200</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4">
        <f t="shared" si="68"/>
        <v>0</v>
      </c>
      <c r="B245" s="64">
        <f t="shared" si="69"/>
        <v>0</v>
      </c>
      <c r="C245" s="57">
        <f t="shared" si="81"/>
        <v>199</v>
      </c>
      <c r="F245" s="59">
        <f>IF(C245&lt;C$6,0,VLOOKUP(C245,index!$A:$M,6,0))</f>
        <v>162</v>
      </c>
      <c r="G245" s="57" t="str">
        <f t="shared" si="70"/>
        <v/>
      </c>
      <c r="H245" s="58" t="str">
        <f>IF(G245="I",$K245,IF(G245="II",$K245-SUM(H$8:H244),IF(G245="III",$K245-SUM(H$8:H244),IF(G245="IV",$K245-SUM(H$8:H244),IF(G245="V",1-SUM(H$8:H244)," ")))))</f>
        <v xml:space="preserve"> </v>
      </c>
      <c r="I245" s="66" t="str">
        <f t="shared" si="71"/>
        <v/>
      </c>
      <c r="L245" s="62" t="str">
        <f t="shared" si="67"/>
        <v xml:space="preserve"> </v>
      </c>
      <c r="P245" s="58" t="str">
        <f>IF(O245="Plus",$K245,IF(O245="Basis",$K245-SUM(P$8:P244),IF(O245="Breedte",$K245-SUM(P$8:P244),IF(O244="Breedte",1-SUM(P$8:P244)," "))))</f>
        <v xml:space="preserve"> </v>
      </c>
      <c r="Q245" s="56" t="str">
        <f t="shared" si="88"/>
        <v/>
      </c>
      <c r="R245" s="196">
        <f t="shared" si="73"/>
        <v>162</v>
      </c>
      <c r="S245" s="1">
        <f t="shared" si="82"/>
        <v>199</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199</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4">
        <f t="shared" si="68"/>
        <v>0</v>
      </c>
      <c r="B246" s="64">
        <f t="shared" si="69"/>
        <v>0</v>
      </c>
      <c r="C246" s="57">
        <f t="shared" si="81"/>
        <v>198</v>
      </c>
      <c r="F246" s="59">
        <f>IF(C246&lt;C$6,0,VLOOKUP(C246,index!$A:$M,6,0))</f>
        <v>161</v>
      </c>
      <c r="G246" s="57" t="str">
        <f t="shared" si="70"/>
        <v/>
      </c>
      <c r="H246" s="58" t="str">
        <f>IF(G246="I",$K246,IF(G246="II",$K246-SUM(H$8:H245),IF(G246="III",$K246-SUM(H$8:H245),IF(G246="IV",$K246-SUM(H$8:H245),IF(G246="V",1-SUM(H$8:H245)," ")))))</f>
        <v xml:space="preserve"> </v>
      </c>
      <c r="I246" s="66" t="str">
        <f t="shared" si="71"/>
        <v/>
      </c>
      <c r="L246" s="62" t="str">
        <f t="shared" si="67"/>
        <v xml:space="preserve"> </v>
      </c>
      <c r="P246" s="58" t="str">
        <f>IF(O246="Plus",$K246,IF(O246="Basis",$K246-SUM(P$8:P245),IF(O246="Breedte",$K246-SUM(P$8:P245),IF(O245="Breedte",1-SUM(P$8:P245)," "))))</f>
        <v xml:space="preserve"> </v>
      </c>
      <c r="Q246" s="56" t="str">
        <f t="shared" si="88"/>
        <v/>
      </c>
      <c r="R246" s="196">
        <f t="shared" si="73"/>
        <v>161</v>
      </c>
      <c r="S246" s="1">
        <f t="shared" si="82"/>
        <v>198</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198</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4">
        <f t="shared" si="68"/>
        <v>0</v>
      </c>
      <c r="B247" s="64">
        <f t="shared" si="69"/>
        <v>0</v>
      </c>
      <c r="C247" s="57">
        <f t="shared" si="81"/>
        <v>197</v>
      </c>
      <c r="F247" s="59">
        <f>IF(C247&lt;C$6,0,VLOOKUP(C247,index!$A:$M,6,0))</f>
        <v>161</v>
      </c>
      <c r="G247" s="57" t="str">
        <f t="shared" si="70"/>
        <v/>
      </c>
      <c r="H247" s="58" t="str">
        <f>IF(G247="I",$K247,IF(G247="II",$K247-SUM(H$8:H246),IF(G247="III",$K247-SUM(H$8:H246),IF(G247="IV",$K247-SUM(H$8:H246),IF(G247="V",1-SUM(H$8:H246)," ")))))</f>
        <v xml:space="preserve"> </v>
      </c>
      <c r="I247" s="66" t="str">
        <f t="shared" si="71"/>
        <v/>
      </c>
      <c r="L247" s="62" t="str">
        <f t="shared" si="67"/>
        <v xml:space="preserve"> </v>
      </c>
      <c r="P247" s="58" t="str">
        <f>IF(O247="Plus",$K247,IF(O247="Basis",$K247-SUM(P$8:P246),IF(O247="Breedte",$K247-SUM(P$8:P246),IF(O246="Breedte",1-SUM(P$8:P246)," "))))</f>
        <v xml:space="preserve"> </v>
      </c>
      <c r="Q247" s="56" t="str">
        <f t="shared" si="88"/>
        <v/>
      </c>
      <c r="R247" s="196">
        <f t="shared" si="73"/>
        <v>161</v>
      </c>
      <c r="S247" s="1">
        <f t="shared" si="82"/>
        <v>197</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197</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4">
        <f t="shared" si="68"/>
        <v>0</v>
      </c>
      <c r="B248" s="64">
        <f t="shared" si="69"/>
        <v>0</v>
      </c>
      <c r="C248" s="57">
        <f t="shared" si="81"/>
        <v>196</v>
      </c>
      <c r="F248" s="59">
        <f>IF(C248&lt;C$6,0,VLOOKUP(C248,index!$A:$M,6,0))</f>
        <v>160</v>
      </c>
      <c r="G248" s="57" t="str">
        <f t="shared" si="70"/>
        <v/>
      </c>
      <c r="H248" s="58" t="str">
        <f>IF(G248="I",$K248,IF(G248="II",$K248-SUM(H$8:H247),IF(G248="III",$K248-SUM(H$8:H247),IF(G248="IV",$K248-SUM(H$8:H247),IF(G248="V",1-SUM(H$8:H247)," ")))))</f>
        <v xml:space="preserve"> </v>
      </c>
      <c r="I248" s="66" t="str">
        <f t="shared" si="71"/>
        <v/>
      </c>
      <c r="L248" s="62" t="str">
        <f t="shared" si="67"/>
        <v xml:space="preserve"> </v>
      </c>
      <c r="P248" s="58" t="str">
        <f>IF(O248="Plus",$K248,IF(O248="Basis",$K248-SUM(P$8:P247),IF(O248="Breedte",$K248-SUM(P$8:P247),IF(O247="Breedte",1-SUM(P$8:P247)," "))))</f>
        <v xml:space="preserve"> </v>
      </c>
      <c r="Q248" s="56" t="str">
        <f t="shared" si="88"/>
        <v/>
      </c>
      <c r="R248" s="196">
        <f t="shared" si="73"/>
        <v>160</v>
      </c>
      <c r="S248" s="1">
        <f t="shared" si="82"/>
        <v>196</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196</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4">
        <f t="shared" si="68"/>
        <v>0</v>
      </c>
      <c r="B249" s="64">
        <f t="shared" si="69"/>
        <v>0</v>
      </c>
      <c r="C249" s="57">
        <f t="shared" si="81"/>
        <v>195</v>
      </c>
      <c r="F249" s="59">
        <f>IF(C249&lt;C$6,0,VLOOKUP(C249,index!$A:$M,6,0))</f>
        <v>160</v>
      </c>
      <c r="G249" s="57" t="str">
        <f t="shared" si="70"/>
        <v/>
      </c>
      <c r="H249" s="58" t="str">
        <f>IF(G249="I",$K249,IF(G249="II",$K249-SUM(H$8:H248),IF(G249="III",$K249-SUM(H$8:H248),IF(G249="IV",$K249-SUM(H$8:H248),IF(G249="V",1-SUM(H$8:H248)," ")))))</f>
        <v xml:space="preserve"> </v>
      </c>
      <c r="I249" s="66" t="str">
        <f t="shared" si="71"/>
        <v/>
      </c>
      <c r="L249" s="62" t="str">
        <f t="shared" si="67"/>
        <v xml:space="preserve"> </v>
      </c>
      <c r="P249" s="58" t="str">
        <f>IF(O249="Plus",$K249,IF(O249="Basis",$K249-SUM(P$8:P248),IF(O249="Breedte",$K249-SUM(P$8:P248),IF(O248="Breedte",1-SUM(P$8:P248)," "))))</f>
        <v xml:space="preserve"> </v>
      </c>
      <c r="Q249" s="56" t="str">
        <f t="shared" si="88"/>
        <v/>
      </c>
      <c r="R249" s="196">
        <f t="shared" si="73"/>
        <v>160</v>
      </c>
      <c r="S249" s="1">
        <f t="shared" si="82"/>
        <v>195</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195</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4">
        <f t="shared" si="68"/>
        <v>0</v>
      </c>
      <c r="B250" s="64">
        <f t="shared" si="69"/>
        <v>0</v>
      </c>
      <c r="C250" s="57">
        <f t="shared" si="81"/>
        <v>194</v>
      </c>
      <c r="F250" s="59">
        <f>IF(C250&lt;C$6,0,VLOOKUP(C250,index!$A:$M,6,0))</f>
        <v>160</v>
      </c>
      <c r="G250" s="57" t="str">
        <f t="shared" si="70"/>
        <v/>
      </c>
      <c r="H250" s="58" t="str">
        <f>IF(G250="I",$K250,IF(G250="II",$K250-SUM(H$8:H249),IF(G250="III",$K250-SUM(H$8:H249),IF(G250="IV",$K250-SUM(H$8:H249),IF(G250="V",1-SUM(H$8:H249)," ")))))</f>
        <v xml:space="preserve"> </v>
      </c>
      <c r="I250" s="66" t="str">
        <f t="shared" si="71"/>
        <v/>
      </c>
      <c r="L250" s="62" t="str">
        <f t="shared" si="67"/>
        <v xml:space="preserve"> </v>
      </c>
      <c r="P250" s="58" t="str">
        <f>IF(O250="Plus",$K250,IF(O250="Basis",$K250-SUM(P$8:P249),IF(O250="Breedte",$K250-SUM(P$8:P249),IF(O249="Breedte",1-SUM(P$8:P249)," "))))</f>
        <v xml:space="preserve"> </v>
      </c>
      <c r="Q250" s="56" t="str">
        <f t="shared" si="88"/>
        <v/>
      </c>
      <c r="R250" s="196">
        <f t="shared" si="73"/>
        <v>160</v>
      </c>
      <c r="S250" s="1">
        <f t="shared" si="82"/>
        <v>194</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194</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4">
        <f t="shared" si="68"/>
        <v>0</v>
      </c>
      <c r="B251" s="64">
        <f t="shared" si="69"/>
        <v>0</v>
      </c>
      <c r="C251" s="57">
        <f t="shared" si="81"/>
        <v>193</v>
      </c>
      <c r="F251" s="59">
        <f>IF(C251&lt;C$6,0,VLOOKUP(C251,index!$A:$M,6,0))</f>
        <v>159</v>
      </c>
      <c r="G251" s="57" t="str">
        <f t="shared" si="70"/>
        <v/>
      </c>
      <c r="H251" s="58" t="str">
        <f>IF(G251="I",$K251,IF(G251="II",$K251-SUM(H$8:H250),IF(G251="III",$K251-SUM(H$8:H250),IF(G251="IV",$K251-SUM(H$8:H250),IF(G251="V",1-SUM(H$8:H250)," ")))))</f>
        <v xml:space="preserve"> </v>
      </c>
      <c r="I251" s="66" t="str">
        <f t="shared" si="71"/>
        <v/>
      </c>
      <c r="L251" s="62" t="str">
        <f t="shared" si="67"/>
        <v xml:space="preserve"> </v>
      </c>
      <c r="P251" s="58" t="str">
        <f>IF(O251="Plus",$K251,IF(O251="Basis",$K251-SUM(P$8:P250),IF(O251="Breedte",$K251-SUM(P$8:P250),IF(O250="Breedte",1-SUM(P$8:P250)," "))))</f>
        <v xml:space="preserve"> </v>
      </c>
      <c r="Q251" s="56" t="str">
        <f t="shared" si="88"/>
        <v/>
      </c>
      <c r="R251" s="196">
        <f t="shared" si="73"/>
        <v>159</v>
      </c>
      <c r="S251" s="1">
        <f t="shared" si="82"/>
        <v>193</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193</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4">
        <f t="shared" si="68"/>
        <v>0</v>
      </c>
      <c r="B252" s="64">
        <f t="shared" si="69"/>
        <v>0</v>
      </c>
      <c r="C252" s="57">
        <f t="shared" si="81"/>
        <v>192</v>
      </c>
      <c r="F252" s="59">
        <f>IF(C252&lt;C$6,0,VLOOKUP(C252,index!$A:$M,6,0))</f>
        <v>159</v>
      </c>
      <c r="G252" s="57" t="str">
        <f t="shared" si="70"/>
        <v/>
      </c>
      <c r="H252" s="58" t="str">
        <f>IF(G252="I",$K252,IF(G252="II",$K252-SUM(H$8:H251),IF(G252="III",$K252-SUM(H$8:H251),IF(G252="IV",$K252-SUM(H$8:H251),IF(G252="V",1-SUM(H$8:H251)," ")))))</f>
        <v xml:space="preserve"> </v>
      </c>
      <c r="I252" s="66" t="str">
        <f t="shared" si="71"/>
        <v/>
      </c>
      <c r="L252" s="62" t="str">
        <f t="shared" si="67"/>
        <v xml:space="preserve"> </v>
      </c>
      <c r="P252" s="58" t="str">
        <f>IF(O252="Plus",$K252,IF(O252="Basis",$K252-SUM(P$8:P251),IF(O252="Breedte",$K252-SUM(P$8:P251),IF(O251="Breedte",1-SUM(P$8:P251)," "))))</f>
        <v xml:space="preserve"> </v>
      </c>
      <c r="Q252" s="56" t="str">
        <f t="shared" si="88"/>
        <v/>
      </c>
      <c r="R252" s="196">
        <f t="shared" si="73"/>
        <v>159</v>
      </c>
      <c r="S252" s="1">
        <f t="shared" si="82"/>
        <v>192</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192</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4">
        <f t="shared" si="68"/>
        <v>0</v>
      </c>
      <c r="B253" s="64">
        <f t="shared" si="69"/>
        <v>0</v>
      </c>
      <c r="C253" s="57">
        <f t="shared" si="81"/>
        <v>191</v>
      </c>
      <c r="F253" s="59">
        <f>IF(C253&lt;C$6,0,VLOOKUP(C253,index!$A:$M,6,0))</f>
        <v>158</v>
      </c>
      <c r="G253" s="57" t="str">
        <f t="shared" si="70"/>
        <v/>
      </c>
      <c r="H253" s="58" t="str">
        <f>IF(G253="I",$K253,IF(G253="II",$K253-SUM(H$8:H252),IF(G253="III",$K253-SUM(H$8:H252),IF(G253="IV",$K253-SUM(H$8:H252),IF(G253="V",1-SUM(H$8:H252)," ")))))</f>
        <v xml:space="preserve"> </v>
      </c>
      <c r="I253" s="66" t="str">
        <f t="shared" si="71"/>
        <v/>
      </c>
      <c r="L253" s="62" t="str">
        <f t="shared" si="67"/>
        <v xml:space="preserve"> </v>
      </c>
      <c r="P253" s="58" t="str">
        <f>IF(O253="Plus",$K253,IF(O253="Basis",$K253-SUM(P$8:P252),IF(O253="Breedte",$K253-SUM(P$8:P252),IF(O252="Breedte",1-SUM(P$8:P252)," "))))</f>
        <v xml:space="preserve"> </v>
      </c>
      <c r="Q253" s="56" t="str">
        <f t="shared" si="88"/>
        <v/>
      </c>
      <c r="R253" s="196">
        <f t="shared" si="73"/>
        <v>158</v>
      </c>
      <c r="S253" s="1">
        <f t="shared" si="82"/>
        <v>191</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191</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4">
        <f t="shared" si="68"/>
        <v>0</v>
      </c>
      <c r="B254" s="64">
        <f t="shared" si="69"/>
        <v>0</v>
      </c>
      <c r="C254" s="57">
        <f t="shared" si="81"/>
        <v>190</v>
      </c>
      <c r="F254" s="59">
        <f>IF(C254&lt;C$6,0,VLOOKUP(C254,index!$A:$M,6,0))</f>
        <v>158</v>
      </c>
      <c r="G254" s="57" t="str">
        <f t="shared" si="70"/>
        <v/>
      </c>
      <c r="H254" s="58" t="str">
        <f>IF(G254="I",$K254,IF(G254="II",$K254-SUM(H$8:H253),IF(G254="III",$K254-SUM(H$8:H253),IF(G254="IV",$K254-SUM(H$8:H253),IF(G254="V",1-SUM(H$8:H253)," ")))))</f>
        <v xml:space="preserve"> </v>
      </c>
      <c r="I254" s="66" t="str">
        <f t="shared" si="71"/>
        <v/>
      </c>
      <c r="L254" s="62" t="str">
        <f t="shared" si="67"/>
        <v xml:space="preserve"> </v>
      </c>
      <c r="P254" s="58" t="str">
        <f>IF(O254="Plus",$K254,IF(O254="Basis",$K254-SUM(P$8:P253),IF(O254="Breedte",$K254-SUM(P$8:P253),IF(O253="Breedte",1-SUM(P$8:P253)," "))))</f>
        <v xml:space="preserve"> </v>
      </c>
      <c r="Q254" s="56" t="str">
        <f t="shared" si="88"/>
        <v/>
      </c>
      <c r="R254" s="196">
        <f t="shared" si="73"/>
        <v>158</v>
      </c>
      <c r="S254" s="1">
        <f t="shared" si="82"/>
        <v>190</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190</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4">
        <f t="shared" si="68"/>
        <v>0</v>
      </c>
      <c r="B255" s="64">
        <f t="shared" si="69"/>
        <v>0</v>
      </c>
      <c r="C255" s="57">
        <f t="shared" si="81"/>
        <v>189</v>
      </c>
      <c r="F255" s="59">
        <f>IF(C255&lt;C$6,0,VLOOKUP(C255,index!$A:$M,6,0))</f>
        <v>158</v>
      </c>
      <c r="G255" s="57" t="str">
        <f t="shared" si="70"/>
        <v/>
      </c>
      <c r="H255" s="58" t="str">
        <f>IF(G255="I",$K255,IF(G255="II",$K255-SUM(H$8:H254),IF(G255="III",$K255-SUM(H$8:H254),IF(G255="IV",$K255-SUM(H$8:H254),IF(G255="V",1-SUM(H$8:H254)," ")))))</f>
        <v xml:space="preserve"> </v>
      </c>
      <c r="I255" s="66" t="str">
        <f t="shared" si="71"/>
        <v/>
      </c>
      <c r="L255" s="62" t="str">
        <f t="shared" si="67"/>
        <v xml:space="preserve"> </v>
      </c>
      <c r="P255" s="58" t="str">
        <f>IF(O255="Plus",$K255,IF(O255="Basis",$K255-SUM(P$8:P254),IF(O255="Breedte",$K255-SUM(P$8:P254),IF(O254="Breedte",1-SUM(P$8:P254)," "))))</f>
        <v xml:space="preserve"> </v>
      </c>
      <c r="Q255" s="56" t="str">
        <f t="shared" si="88"/>
        <v/>
      </c>
      <c r="R255" s="196">
        <f t="shared" si="73"/>
        <v>158</v>
      </c>
      <c r="S255" s="1">
        <f t="shared" si="82"/>
        <v>189</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189</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4">
        <f t="shared" si="68"/>
        <v>0</v>
      </c>
      <c r="B256" s="64">
        <f t="shared" si="69"/>
        <v>0</v>
      </c>
      <c r="C256" s="57">
        <f t="shared" si="81"/>
        <v>188</v>
      </c>
      <c r="F256" s="59">
        <f>IF(C256&lt;C$6,0,VLOOKUP(C256,index!$A:$M,6,0))</f>
        <v>157</v>
      </c>
      <c r="G256" s="57" t="str">
        <f t="shared" si="70"/>
        <v/>
      </c>
      <c r="H256" s="58" t="str">
        <f>IF(G256="I",$K256,IF(G256="II",$K256-SUM(H$8:H255),IF(G256="III",$K256-SUM(H$8:H255),IF(G256="IV",$K256-SUM(H$8:H255),IF(G256="V",1-SUM(H$8:H255)," ")))))</f>
        <v xml:space="preserve"> </v>
      </c>
      <c r="I256" s="66" t="str">
        <f t="shared" si="71"/>
        <v/>
      </c>
      <c r="L256" s="62" t="str">
        <f t="shared" si="67"/>
        <v xml:space="preserve"> </v>
      </c>
      <c r="P256" s="58" t="str">
        <f>IF(O256="Plus",$K256,IF(O256="Basis",$K256-SUM(P$8:P255),IF(O256="Breedte",$K256-SUM(P$8:P255),IF(O255="Breedte",1-SUM(P$8:P255)," "))))</f>
        <v xml:space="preserve"> </v>
      </c>
      <c r="Q256" s="56" t="str">
        <f t="shared" si="88"/>
        <v/>
      </c>
      <c r="R256" s="196">
        <f t="shared" si="73"/>
        <v>157</v>
      </c>
      <c r="S256" s="1">
        <f t="shared" si="82"/>
        <v>188</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188</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4">
        <f t="shared" si="68"/>
        <v>0</v>
      </c>
      <c r="B257" s="64">
        <f t="shared" si="69"/>
        <v>0</v>
      </c>
      <c r="C257" s="57">
        <f t="shared" si="81"/>
        <v>187</v>
      </c>
      <c r="F257" s="59">
        <f>IF(C257&lt;C$6,0,VLOOKUP(C257,index!$A:$M,6,0))</f>
        <v>157</v>
      </c>
      <c r="G257" s="57" t="str">
        <f t="shared" si="70"/>
        <v/>
      </c>
      <c r="H257" s="58" t="str">
        <f>IF(G257="I",$K257,IF(G257="II",$K257-SUM(H$8:H256),IF(G257="III",$K257-SUM(H$8:H256),IF(G257="IV",$K257-SUM(H$8:H256),IF(G257="V",1-SUM(H$8:H256)," ")))))</f>
        <v xml:space="preserve"> </v>
      </c>
      <c r="I257" s="66" t="str">
        <f t="shared" si="71"/>
        <v/>
      </c>
      <c r="L257" s="62" t="str">
        <f t="shared" si="67"/>
        <v xml:space="preserve"> </v>
      </c>
      <c r="P257" s="58" t="str">
        <f>IF(O257="Plus",$K257,IF(O257="Basis",$K257-SUM(P$8:P256),IF(O257="Breedte",$K257-SUM(P$8:P256),IF(O256="Breedte",1-SUM(P$8:P256)," "))))</f>
        <v xml:space="preserve"> </v>
      </c>
      <c r="Q257" s="56" t="str">
        <f t="shared" si="88"/>
        <v/>
      </c>
      <c r="R257" s="196">
        <f t="shared" si="73"/>
        <v>157</v>
      </c>
      <c r="S257" s="1">
        <f t="shared" si="82"/>
        <v>187</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187</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4">
        <f t="shared" si="68"/>
        <v>0</v>
      </c>
      <c r="B258" s="64">
        <f t="shared" si="69"/>
        <v>0</v>
      </c>
      <c r="C258" s="57">
        <f t="shared" si="81"/>
        <v>186</v>
      </c>
      <c r="F258" s="59">
        <f>IF(C258&lt;C$6,0,VLOOKUP(C258,index!$A:$M,6,0))</f>
        <v>156</v>
      </c>
      <c r="G258" s="57" t="str">
        <f t="shared" si="70"/>
        <v/>
      </c>
      <c r="H258" s="58" t="str">
        <f>IF(G258="I",$K258,IF(G258="II",$K258-SUM(H$8:H257),IF(G258="III",$K258-SUM(H$8:H257),IF(G258="IV",$K258-SUM(H$8:H257),IF(G258="V",1-SUM(H$8:H257)," ")))))</f>
        <v xml:space="preserve"> </v>
      </c>
      <c r="I258" s="66" t="str">
        <f t="shared" si="71"/>
        <v/>
      </c>
      <c r="L258" s="62" t="str">
        <f t="shared" si="67"/>
        <v xml:space="preserve"> </v>
      </c>
      <c r="P258" s="58" t="str">
        <f>IF(O258="Plus",$K258,IF(O258="Basis",$K258-SUM(P$8:P257),IF(O258="Breedte",$K258-SUM(P$8:P257),IF(O257="Breedte",1-SUM(P$8:P257)," "))))</f>
        <v xml:space="preserve"> </v>
      </c>
      <c r="Q258" s="56" t="str">
        <f t="shared" si="88"/>
        <v/>
      </c>
      <c r="R258" s="196">
        <f t="shared" si="73"/>
        <v>156</v>
      </c>
      <c r="S258" s="1">
        <f t="shared" si="82"/>
        <v>186</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186</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4">
        <f t="shared" si="68"/>
        <v>0</v>
      </c>
      <c r="B259" s="64">
        <f t="shared" si="69"/>
        <v>0</v>
      </c>
      <c r="C259" s="57">
        <f t="shared" si="81"/>
        <v>185</v>
      </c>
      <c r="F259" s="59">
        <f>IF(C259&lt;C$6,0,VLOOKUP(C259,index!$A:$M,6,0))</f>
        <v>156</v>
      </c>
      <c r="G259" s="57" t="str">
        <f t="shared" si="70"/>
        <v/>
      </c>
      <c r="H259" s="58" t="str">
        <f>IF(G259="I",$K259,IF(G259="II",$K259-SUM(H$8:H258),IF(G259="III",$K259-SUM(H$8:H258),IF(G259="IV",$K259-SUM(H$8:H258),IF(G259="V",1-SUM(H$8:H258)," ")))))</f>
        <v xml:space="preserve"> </v>
      </c>
      <c r="I259" s="66" t="str">
        <f t="shared" si="71"/>
        <v/>
      </c>
      <c r="L259" s="62" t="str">
        <f t="shared" si="67"/>
        <v xml:space="preserve"> </v>
      </c>
      <c r="P259" s="58" t="str">
        <f>IF(O259="Plus",$K259,IF(O259="Basis",$K259-SUM(P$8:P258),IF(O259="Breedte",$K259-SUM(P$8:P258),IF(O258="Breedte",1-SUM(P$8:P258)," "))))</f>
        <v xml:space="preserve"> </v>
      </c>
      <c r="Q259" s="56" t="str">
        <f t="shared" si="88"/>
        <v/>
      </c>
      <c r="R259" s="196">
        <f t="shared" si="73"/>
        <v>156</v>
      </c>
      <c r="S259" s="1">
        <f t="shared" si="82"/>
        <v>185</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185</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4">
        <f t="shared" si="68"/>
        <v>0</v>
      </c>
      <c r="B260" s="64">
        <f t="shared" si="69"/>
        <v>0</v>
      </c>
      <c r="C260" s="57">
        <f t="shared" si="81"/>
        <v>184</v>
      </c>
      <c r="F260" s="59">
        <f>IF(C260&lt;C$6,0,VLOOKUP(C260,index!$A:$M,6,0))</f>
        <v>156</v>
      </c>
      <c r="G260" s="57" t="str">
        <f t="shared" si="70"/>
        <v/>
      </c>
      <c r="H260" s="58" t="str">
        <f>IF(G260="I",$K260,IF(G260="II",$K260-SUM(H$8:H259),IF(G260="III",$K260-SUM(H$8:H259),IF(G260="IV",$K260-SUM(H$8:H259),IF(G260="V",1-SUM(H$8:H259)," ")))))</f>
        <v xml:space="preserve"> </v>
      </c>
      <c r="I260" s="66" t="str">
        <f t="shared" si="71"/>
        <v/>
      </c>
      <c r="L260" s="62" t="str">
        <f t="shared" si="67"/>
        <v xml:space="preserve"> </v>
      </c>
      <c r="P260" s="58" t="str">
        <f>IF(O260="Plus",$K260,IF(O260="Basis",$K260-SUM(P$8:P259),IF(O260="Breedte",$K260-SUM(P$8:P259),IF(O259="Breedte",1-SUM(P$8:P259)," "))))</f>
        <v xml:space="preserve"> </v>
      </c>
      <c r="Q260" s="56" t="str">
        <f t="shared" si="88"/>
        <v/>
      </c>
      <c r="R260" s="196">
        <f t="shared" si="73"/>
        <v>156</v>
      </c>
      <c r="S260" s="1">
        <f t="shared" si="82"/>
        <v>184</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184</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4">
        <f t="shared" si="68"/>
        <v>0</v>
      </c>
      <c r="B261" s="64">
        <f t="shared" si="69"/>
        <v>0</v>
      </c>
      <c r="C261" s="57">
        <f t="shared" si="81"/>
        <v>183</v>
      </c>
      <c r="F261" s="59">
        <f>IF(C261&lt;C$6,0,VLOOKUP(C261,index!$A:$M,6,0))</f>
        <v>155</v>
      </c>
      <c r="G261" s="57" t="str">
        <f t="shared" si="70"/>
        <v/>
      </c>
      <c r="H261" s="58" t="str">
        <f>IF(G261="I",$K261,IF(G261="II",$K261-SUM(H$8:H260),IF(G261="III",$K261-SUM(H$8:H260),IF(G261="IV",$K261-SUM(H$8:H260),IF(G261="V",1-SUM(H$8:H260)," ")))))</f>
        <v xml:space="preserve"> </v>
      </c>
      <c r="I261" s="66" t="str">
        <f t="shared" si="71"/>
        <v/>
      </c>
      <c r="L261" s="62" t="str">
        <f t="shared" si="67"/>
        <v xml:space="preserve"> </v>
      </c>
      <c r="P261" s="58" t="str">
        <f>IF(O261="Plus",$K261,IF(O261="Basis",$K261-SUM(P$8:P260),IF(O261="Breedte",$K261-SUM(P$8:P260),IF(O260="Breedte",1-SUM(P$8:P260)," "))))</f>
        <v xml:space="preserve"> </v>
      </c>
      <c r="Q261" s="56" t="str">
        <f t="shared" si="88"/>
        <v/>
      </c>
      <c r="R261" s="196">
        <f t="shared" si="73"/>
        <v>155</v>
      </c>
      <c r="S261" s="1">
        <f t="shared" si="82"/>
        <v>183</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183</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4">
        <f t="shared" si="68"/>
        <v>0</v>
      </c>
      <c r="B262" s="64">
        <f t="shared" si="69"/>
        <v>0</v>
      </c>
      <c r="C262" s="57">
        <f t="shared" si="81"/>
        <v>182</v>
      </c>
      <c r="F262" s="59">
        <f>IF(C262&lt;C$6,0,VLOOKUP(C262,index!$A:$M,6,0))</f>
        <v>155</v>
      </c>
      <c r="G262" s="57" t="str">
        <f t="shared" si="70"/>
        <v/>
      </c>
      <c r="H262" s="58" t="str">
        <f>IF(G262="I",$K262,IF(G262="II",$K262-SUM(H$8:H261),IF(G262="III",$K262-SUM(H$8:H261),IF(G262="IV",$K262-SUM(H$8:H261),IF(G262="V",1-SUM(H$8:H261)," ")))))</f>
        <v xml:space="preserve"> </v>
      </c>
      <c r="I262" s="66" t="str">
        <f t="shared" si="71"/>
        <v/>
      </c>
      <c r="L262" s="62" t="str">
        <f t="shared" si="67"/>
        <v xml:space="preserve"> </v>
      </c>
      <c r="P262" s="58" t="str">
        <f>IF(O262="Plus",$K262,IF(O262="Basis",$K262-SUM(P$8:P261),IF(O262="Breedte",$K262-SUM(P$8:P261),IF(O261="Breedte",1-SUM(P$8:P261)," "))))</f>
        <v xml:space="preserve"> </v>
      </c>
      <c r="Q262" s="56" t="str">
        <f t="shared" si="88"/>
        <v/>
      </c>
      <c r="R262" s="196">
        <f t="shared" si="73"/>
        <v>155</v>
      </c>
      <c r="S262" s="1">
        <f t="shared" si="82"/>
        <v>182</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182</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4">
        <f t="shared" si="68"/>
        <v>0</v>
      </c>
      <c r="B263" s="64">
        <f t="shared" si="69"/>
        <v>0</v>
      </c>
      <c r="C263" s="57">
        <f t="shared" si="81"/>
        <v>181</v>
      </c>
      <c r="F263" s="59">
        <f>IF(C263&lt;C$6,0,VLOOKUP(C263,index!$A:$M,6,0))</f>
        <v>154</v>
      </c>
      <c r="G263" s="57" t="str">
        <f t="shared" si="70"/>
        <v/>
      </c>
      <c r="H263" s="58" t="str">
        <f>IF(G263="I",$K263,IF(G263="II",$K263-SUM(H$8:H262),IF(G263="III",$K263-SUM(H$8:H262),IF(G263="IV",$K263-SUM(H$8:H262),IF(G263="V",1-SUM(H$8:H262)," ")))))</f>
        <v xml:space="preserve"> </v>
      </c>
      <c r="I263" s="66" t="str">
        <f t="shared" si="71"/>
        <v/>
      </c>
      <c r="L263" s="62" t="str">
        <f t="shared" si="67"/>
        <v xml:space="preserve"> </v>
      </c>
      <c r="P263" s="58" t="str">
        <f>IF(O263="Plus",$K263,IF(O263="Basis",$K263-SUM(P$8:P262),IF(O263="Breedte",$K263-SUM(P$8:P262),IF(O262="Breedte",1-SUM(P$8:P262)," "))))</f>
        <v xml:space="preserve"> </v>
      </c>
      <c r="Q263" s="56" t="str">
        <f t="shared" si="88"/>
        <v/>
      </c>
      <c r="R263" s="196">
        <f t="shared" si="73"/>
        <v>154</v>
      </c>
      <c r="S263" s="1">
        <f t="shared" si="82"/>
        <v>181</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181</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4">
        <f t="shared" si="68"/>
        <v>0</v>
      </c>
      <c r="B264" s="64">
        <f t="shared" si="69"/>
        <v>0</v>
      </c>
      <c r="C264" s="57">
        <f t="shared" si="81"/>
        <v>180</v>
      </c>
      <c r="F264" s="59">
        <f>IF(C264&lt;C$6,0,VLOOKUP(C264,index!$A:$M,6,0))</f>
        <v>154</v>
      </c>
      <c r="G264" s="57" t="str">
        <f t="shared" si="70"/>
        <v/>
      </c>
      <c r="H264" s="58" t="str">
        <f>IF(G264="I",$K264,IF(G264="II",$K264-SUM(H$8:H263),IF(G264="III",$K264-SUM(H$8:H263),IF(G264="IV",$K264-SUM(H$8:H263),IF(G264="V",1-SUM(H$8:H263)," ")))))</f>
        <v xml:space="preserve"> </v>
      </c>
      <c r="I264" s="66" t="str">
        <f t="shared" si="71"/>
        <v/>
      </c>
      <c r="L264" s="62" t="str">
        <f t="shared" ref="L264:L327" si="89">IF(U264=2,"Plus",IF(W264=2,"Basis",IF(X264=2,"Breedte"," ")))</f>
        <v xml:space="preserve"> </v>
      </c>
      <c r="P264" s="58" t="str">
        <f>IF(O264="Plus",$K264,IF(O264="Basis",$K264-SUM(P$8:P263),IF(O264="Breedte",$K264-SUM(P$8:P263),IF(O263="Breedte",1-SUM(P$8:P263)," "))))</f>
        <v xml:space="preserve"> </v>
      </c>
      <c r="Q264" s="56" t="str">
        <f t="shared" si="88"/>
        <v/>
      </c>
      <c r="R264" s="196">
        <f t="shared" si="73"/>
        <v>154</v>
      </c>
      <c r="S264" s="1">
        <f t="shared" si="82"/>
        <v>180</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180</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4">
        <f t="shared" ref="A265:A328" si="90">IF(I265="A",25,IF(I265="B",25,IF(I265="C",25,IF(I265="D",15,IF(I265="E",10,0)))))</f>
        <v>0</v>
      </c>
      <c r="B265" s="64">
        <f t="shared" ref="B265:B328" si="91">IF(G265="I",20,IF(G265="II",20,IF(G265="III",20,IF(G265="IV",20,IF(G265="V",20,0)))))</f>
        <v>0</v>
      </c>
      <c r="C265" s="57">
        <f t="shared" si="81"/>
        <v>179</v>
      </c>
      <c r="F265" s="59">
        <f>IF(C265&lt;C$6,0,VLOOKUP(C265,index!$A:$M,6,0))</f>
        <v>154</v>
      </c>
      <c r="G265" s="57" t="str">
        <f t="shared" ref="G265:G328" si="92">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93">IF(AND(F265&gt;209,F266&lt;210),"A",IF(AND(F265&gt;199,F266&lt;200),"B",IF(AND(F265&gt;189,F266&lt;190),"C",IF(AND(F265&gt;180,F266&lt;181),"D",IF(AND(F265&gt;109,F266&lt;110),"E","")))))</f>
        <v/>
      </c>
      <c r="L265" s="62" t="str">
        <f t="shared" si="89"/>
        <v xml:space="preserve"> </v>
      </c>
      <c r="P265" s="58" t="str">
        <f>IF(O265="Plus",$K265,IF(O265="Basis",$K265-SUM(P$8:P264),IF(O265="Breedte",$K265-SUM(P$8:P264),IF(O264="Breedte",1-SUM(P$8:P264)," "))))</f>
        <v xml:space="preserve"> </v>
      </c>
      <c r="Q265" s="56" t="str">
        <f t="shared" si="88"/>
        <v/>
      </c>
      <c r="R265" s="196">
        <f t="shared" ref="R265:R328" si="94">F265</f>
        <v>154</v>
      </c>
      <c r="S265" s="1">
        <f t="shared" si="82"/>
        <v>179</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179</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4">
        <f t="shared" si="90"/>
        <v>0</v>
      </c>
      <c r="B266" s="64">
        <f t="shared" si="91"/>
        <v>0</v>
      </c>
      <c r="C266" s="57">
        <f t="shared" ref="C266:C329" si="102">IF(C265-1&lt;C$6,C$6-1,C265-1)</f>
        <v>178</v>
      </c>
      <c r="F266" s="59">
        <f>IF(C266&lt;C$6,0,VLOOKUP(C266,index!$A:$M,6,0))</f>
        <v>153</v>
      </c>
      <c r="G266" s="57" t="str">
        <f t="shared" si="92"/>
        <v/>
      </c>
      <c r="H266" s="58" t="str">
        <f>IF(G266="I",$K266,IF(G266="II",$K266-SUM(H$8:H265),IF(G266="III",$K266-SUM(H$8:H265),IF(G266="IV",$K266-SUM(H$8:H265),IF(G266="V",1-SUM(H$8:H265)," ")))))</f>
        <v xml:space="preserve"> </v>
      </c>
      <c r="I266" s="66" t="str">
        <f t="shared" si="93"/>
        <v/>
      </c>
      <c r="L266" s="62" t="str">
        <f t="shared" si="89"/>
        <v xml:space="preserve"> </v>
      </c>
      <c r="P266" s="58" t="str">
        <f>IF(O266="Plus",$K266,IF(O266="Basis",$K266-SUM(P$8:P265),IF(O266="Breedte",$K266-SUM(P$8:P265),IF(O265="Breedte",1-SUM(P$8:P265)," "))))</f>
        <v xml:space="preserve"> </v>
      </c>
      <c r="Q266" s="56" t="str">
        <f t="shared" si="88"/>
        <v/>
      </c>
      <c r="R266" s="196">
        <f t="shared" si="94"/>
        <v>153</v>
      </c>
      <c r="S266" s="1">
        <f t="shared" ref="S266:S329" si="103">C266</f>
        <v>178</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178</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4">
        <f t="shared" si="90"/>
        <v>0</v>
      </c>
      <c r="B267" s="64">
        <f t="shared" si="91"/>
        <v>0</v>
      </c>
      <c r="C267" s="57">
        <f t="shared" si="102"/>
        <v>177</v>
      </c>
      <c r="F267" s="59">
        <f>IF(C267&lt;C$6,0,VLOOKUP(C267,index!$A:$M,6,0))</f>
        <v>153</v>
      </c>
      <c r="G267" s="57" t="str">
        <f t="shared" si="92"/>
        <v/>
      </c>
      <c r="H267" s="58" t="str">
        <f>IF(G267="I",$K267,IF(G267="II",$K267-SUM(H$8:H266),IF(G267="III",$K267-SUM(H$8:H266),IF(G267="IV",$K267-SUM(H$8:H266),IF(G267="V",1-SUM(H$8:H266)," ")))))</f>
        <v xml:space="preserve"> </v>
      </c>
      <c r="I267" s="66" t="str">
        <f t="shared" si="93"/>
        <v/>
      </c>
      <c r="L267" s="62" t="str">
        <f t="shared" si="89"/>
        <v xml:space="preserve"> </v>
      </c>
      <c r="P267" s="58" t="str">
        <f>IF(O267="Plus",$K267,IF(O267="Basis",$K267-SUM(P$8:P266),IF(O267="Breedte",$K267-SUM(P$8:P266),IF(O266="Breedte",1-SUM(P$8:P266)," "))))</f>
        <v xml:space="preserve"> </v>
      </c>
      <c r="Q267" s="56" t="str">
        <f t="shared" si="88"/>
        <v/>
      </c>
      <c r="R267" s="196">
        <f t="shared" si="94"/>
        <v>153</v>
      </c>
      <c r="S267" s="1">
        <f t="shared" si="103"/>
        <v>177</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177</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4">
        <f t="shared" si="90"/>
        <v>0</v>
      </c>
      <c r="B268" s="64">
        <f t="shared" si="91"/>
        <v>0</v>
      </c>
      <c r="C268" s="57">
        <f t="shared" si="102"/>
        <v>176</v>
      </c>
      <c r="F268" s="59">
        <f>IF(C268&lt;C$6,0,VLOOKUP(C268,index!$A:$M,6,0))</f>
        <v>152</v>
      </c>
      <c r="G268" s="57" t="str">
        <f t="shared" si="92"/>
        <v/>
      </c>
      <c r="H268" s="58" t="str">
        <f>IF(G268="I",$K268,IF(G268="II",$K268-SUM(H$8:H267),IF(G268="III",$K268-SUM(H$8:H267),IF(G268="IV",$K268-SUM(H$8:H267),IF(G268="V",1-SUM(H$8:H267)," ")))))</f>
        <v xml:space="preserve"> </v>
      </c>
      <c r="I268" s="66" t="str">
        <f t="shared" si="93"/>
        <v/>
      </c>
      <c r="L268" s="62" t="str">
        <f t="shared" si="89"/>
        <v xml:space="preserve"> </v>
      </c>
      <c r="P268" s="58" t="str">
        <f>IF(O268="Plus",$K268,IF(O268="Basis",$K268-SUM(P$8:P267),IF(O268="Breedte",$K268-SUM(P$8:P267),IF(O267="Breedte",1-SUM(P$8:P267)," "))))</f>
        <v xml:space="preserve"> </v>
      </c>
      <c r="Q268" s="56" t="str">
        <f t="shared" si="88"/>
        <v/>
      </c>
      <c r="R268" s="196">
        <f t="shared" si="94"/>
        <v>152</v>
      </c>
      <c r="S268" s="1">
        <f t="shared" si="103"/>
        <v>176</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176</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4">
        <f t="shared" si="90"/>
        <v>0</v>
      </c>
      <c r="B269" s="64">
        <f t="shared" si="91"/>
        <v>0</v>
      </c>
      <c r="C269" s="57">
        <f t="shared" si="102"/>
        <v>175</v>
      </c>
      <c r="F269" s="59">
        <f>IF(C269&lt;C$6,0,VLOOKUP(C269,index!$A:$M,6,0))</f>
        <v>152</v>
      </c>
      <c r="G269" s="57" t="str">
        <f t="shared" si="92"/>
        <v/>
      </c>
      <c r="H269" s="58" t="str">
        <f>IF(G269="I",$K269,IF(G269="II",$K269-SUM(H$8:H268),IF(G269="III",$K269-SUM(H$8:H268),IF(G269="IV",$K269-SUM(H$8:H268),IF(G269="V",1-SUM(H$8:H268)," ")))))</f>
        <v xml:space="preserve"> </v>
      </c>
      <c r="I269" s="66" t="str">
        <f t="shared" si="93"/>
        <v/>
      </c>
      <c r="L269" s="62" t="str">
        <f t="shared" si="89"/>
        <v xml:space="preserve"> </v>
      </c>
      <c r="P269" s="58" t="str">
        <f>IF(O269="Plus",$K269,IF(O269="Basis",$K269-SUM(P$8:P268),IF(O269="Breedte",$K269-SUM(P$8:P268),IF(O268="Breedte",1-SUM(P$8:P268)," "))))</f>
        <v xml:space="preserve"> </v>
      </c>
      <c r="Q269" s="56" t="str">
        <f t="shared" si="88"/>
        <v/>
      </c>
      <c r="R269" s="196">
        <f t="shared" si="94"/>
        <v>152</v>
      </c>
      <c r="S269" s="1">
        <f t="shared" si="103"/>
        <v>175</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175</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4">
        <f t="shared" si="90"/>
        <v>0</v>
      </c>
      <c r="B270" s="64">
        <f t="shared" si="91"/>
        <v>0</v>
      </c>
      <c r="C270" s="57">
        <f t="shared" si="102"/>
        <v>174</v>
      </c>
      <c r="F270" s="59">
        <f>IF(C270&lt;C$6,0,VLOOKUP(C270,index!$A:$M,6,0))</f>
        <v>152</v>
      </c>
      <c r="G270" s="57" t="str">
        <f t="shared" si="92"/>
        <v/>
      </c>
      <c r="H270" s="58" t="str">
        <f>IF(G270="I",$K270,IF(G270="II",$K270-SUM(H$8:H269),IF(G270="III",$K270-SUM(H$8:H269),IF(G270="IV",$K270-SUM(H$8:H269),IF(G270="V",1-SUM(H$8:H269)," ")))))</f>
        <v xml:space="preserve"> </v>
      </c>
      <c r="I270" s="66" t="str">
        <f t="shared" si="93"/>
        <v/>
      </c>
      <c r="L270" s="62" t="str">
        <f t="shared" si="89"/>
        <v xml:space="preserve"> </v>
      </c>
      <c r="P270" s="58" t="str">
        <f>IF(O270="Plus",$K270,IF(O270="Basis",$K270-SUM(P$8:P269),IF(O270="Breedte",$K270-SUM(P$8:P269),IF(O269="Breedte",1-SUM(P$8:P269)," "))))</f>
        <v xml:space="preserve"> </v>
      </c>
      <c r="Q270" s="56" t="str">
        <f t="shared" si="88"/>
        <v/>
      </c>
      <c r="R270" s="196">
        <f t="shared" si="94"/>
        <v>152</v>
      </c>
      <c r="S270" s="1">
        <f t="shared" si="103"/>
        <v>174</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174</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4">
        <f t="shared" si="90"/>
        <v>0</v>
      </c>
      <c r="B271" s="64">
        <f t="shared" si="91"/>
        <v>0</v>
      </c>
      <c r="C271" s="57">
        <f t="shared" si="102"/>
        <v>173</v>
      </c>
      <c r="F271" s="59">
        <f>IF(C271&lt;C$6,0,VLOOKUP(C271,index!$A:$M,6,0))</f>
        <v>151</v>
      </c>
      <c r="G271" s="57" t="str">
        <f t="shared" si="92"/>
        <v/>
      </c>
      <c r="H271" s="58" t="str">
        <f>IF(G271="I",$K271,IF(G271="II",$K271-SUM(H$8:H270),IF(G271="III",$K271-SUM(H$8:H270),IF(G271="IV",$K271-SUM(H$8:H270),IF(G271="V",1-SUM(H$8:H270)," ")))))</f>
        <v xml:space="preserve"> </v>
      </c>
      <c r="I271" s="66" t="str">
        <f t="shared" si="93"/>
        <v/>
      </c>
      <c r="L271" s="62" t="str">
        <f t="shared" si="89"/>
        <v xml:space="preserve"> </v>
      </c>
      <c r="P271" s="58" t="str">
        <f>IF(O271="Plus",$K271,IF(O271="Basis",$K271-SUM(P$8:P270),IF(O271="Breedte",$K271-SUM(P$8:P270),IF(O270="Breedte",1-SUM(P$8:P270)," "))))</f>
        <v xml:space="preserve"> </v>
      </c>
      <c r="Q271" s="56" t="str">
        <f t="shared" si="88"/>
        <v/>
      </c>
      <c r="R271" s="196">
        <f t="shared" si="94"/>
        <v>151</v>
      </c>
      <c r="S271" s="1">
        <f t="shared" si="103"/>
        <v>173</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173</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4">
        <f t="shared" si="90"/>
        <v>0</v>
      </c>
      <c r="B272" s="64">
        <f t="shared" si="91"/>
        <v>0</v>
      </c>
      <c r="C272" s="57">
        <f t="shared" si="102"/>
        <v>172</v>
      </c>
      <c r="F272" s="59">
        <f>IF(C272&lt;C$6,0,VLOOKUP(C272,index!$A:$M,6,0))</f>
        <v>151</v>
      </c>
      <c r="G272" s="57" t="str">
        <f t="shared" si="92"/>
        <v/>
      </c>
      <c r="H272" s="58" t="str">
        <f>IF(G272="I",$K272,IF(G272="II",$K272-SUM(H$8:H271),IF(G272="III",$K272-SUM(H$8:H271),IF(G272="IV",$K272-SUM(H$8:H271),IF(G272="V",1-SUM(H$8:H271)," ")))))</f>
        <v xml:space="preserve"> </v>
      </c>
      <c r="I272" s="66" t="str">
        <f t="shared" si="93"/>
        <v/>
      </c>
      <c r="L272" s="62" t="str">
        <f t="shared" si="89"/>
        <v xml:space="preserve"> </v>
      </c>
      <c r="P272" s="58" t="str">
        <f>IF(O272="Plus",$K272,IF(O272="Basis",$K272-SUM(P$8:P271),IF(O272="Breedte",$K272-SUM(P$8:P271),IF(O271="Breedte",1-SUM(P$8:P271)," "))))</f>
        <v xml:space="preserve"> </v>
      </c>
      <c r="Q272" s="56" t="str">
        <f t="shared" si="88"/>
        <v/>
      </c>
      <c r="R272" s="196">
        <f t="shared" si="94"/>
        <v>151</v>
      </c>
      <c r="S272" s="1">
        <f t="shared" si="103"/>
        <v>172</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172</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4">
        <f t="shared" si="90"/>
        <v>0</v>
      </c>
      <c r="B273" s="64">
        <f t="shared" si="91"/>
        <v>0</v>
      </c>
      <c r="C273" s="57">
        <f t="shared" si="102"/>
        <v>171</v>
      </c>
      <c r="F273" s="59">
        <f>IF(C273&lt;C$6,0,VLOOKUP(C273,index!$A:$M,6,0))</f>
        <v>150</v>
      </c>
      <c r="G273" s="57" t="str">
        <f t="shared" si="92"/>
        <v/>
      </c>
      <c r="H273" s="58" t="str">
        <f>IF(G273="I",$K273,IF(G273="II",$K273-SUM(H$8:H272),IF(G273="III",$K273-SUM(H$8:H272),IF(G273="IV",$K273-SUM(H$8:H272),IF(G273="V",1-SUM(H$8:H272)," ")))))</f>
        <v xml:space="preserve"> </v>
      </c>
      <c r="I273" s="66" t="str">
        <f t="shared" si="93"/>
        <v/>
      </c>
      <c r="L273" s="62" t="str">
        <f t="shared" si="89"/>
        <v xml:space="preserve"> </v>
      </c>
      <c r="P273" s="58" t="str">
        <f>IF(O273="Plus",$K273,IF(O273="Basis",$K273-SUM(P$8:P272),IF(O273="Breedte",$K273-SUM(P$8:P272),IF(O272="Breedte",1-SUM(P$8:P272)," "))))</f>
        <v xml:space="preserve"> </v>
      </c>
      <c r="Q273" s="56" t="str">
        <f t="shared" ref="Q273:Q336" si="105">IF(L272="plus",CONCATENATE(E273,", "),IF(L272="basis",IF(E273=0,"",CONCATENATE(E273,", ")),CONCATENATE(Q272,IF(E273=0,"",CONCATENATE(E273,", ")))))</f>
        <v/>
      </c>
      <c r="R273" s="196">
        <f t="shared" si="94"/>
        <v>150</v>
      </c>
      <c r="S273" s="1">
        <f t="shared" si="103"/>
        <v>171</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171</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4">
        <f t="shared" si="90"/>
        <v>0</v>
      </c>
      <c r="B274" s="64">
        <f t="shared" si="91"/>
        <v>0</v>
      </c>
      <c r="C274" s="57">
        <f t="shared" si="102"/>
        <v>170</v>
      </c>
      <c r="F274" s="59">
        <f>IF(C274&lt;C$6,0,VLOOKUP(C274,index!$A:$M,6,0))</f>
        <v>150</v>
      </c>
      <c r="G274" s="57" t="str">
        <f t="shared" si="92"/>
        <v/>
      </c>
      <c r="H274" s="58" t="str">
        <f>IF(G274="I",$K274,IF(G274="II",$K274-SUM(H$8:H273),IF(G274="III",$K274-SUM(H$8:H273),IF(G274="IV",$K274-SUM(H$8:H273),IF(G274="V",1-SUM(H$8:H273)," ")))))</f>
        <v xml:space="preserve"> </v>
      </c>
      <c r="I274" s="66" t="str">
        <f t="shared" si="93"/>
        <v/>
      </c>
      <c r="L274" s="62" t="str">
        <f t="shared" si="89"/>
        <v xml:space="preserve"> </v>
      </c>
      <c r="P274" s="58" t="str">
        <f>IF(O274="Plus",$K274,IF(O274="Basis",$K274-SUM(P$8:P273),IF(O274="Breedte",$K274-SUM(P$8:P273),IF(O273="Breedte",1-SUM(P$8:P273)," "))))</f>
        <v xml:space="preserve"> </v>
      </c>
      <c r="Q274" s="56" t="str">
        <f t="shared" si="105"/>
        <v/>
      </c>
      <c r="R274" s="196">
        <f t="shared" si="94"/>
        <v>150</v>
      </c>
      <c r="S274" s="1">
        <f t="shared" si="103"/>
        <v>170</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170</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4">
        <f t="shared" si="90"/>
        <v>0</v>
      </c>
      <c r="B275" s="64">
        <f t="shared" si="91"/>
        <v>0</v>
      </c>
      <c r="C275" s="57">
        <f t="shared" si="102"/>
        <v>169</v>
      </c>
      <c r="F275" s="59">
        <f>IF(C275&lt;C$6,0,VLOOKUP(C275,index!$A:$M,6,0))</f>
        <v>150</v>
      </c>
      <c r="G275" s="57" t="str">
        <f t="shared" si="92"/>
        <v/>
      </c>
      <c r="H275" s="58" t="str">
        <f>IF(G275="I",$K275,IF(G275="II",$K275-SUM(H$8:H274),IF(G275="III",$K275-SUM(H$8:H274),IF(G275="IV",$K275-SUM(H$8:H274),IF(G275="V",1-SUM(H$8:H274)," ")))))</f>
        <v xml:space="preserve"> </v>
      </c>
      <c r="I275" s="66" t="str">
        <f t="shared" si="93"/>
        <v/>
      </c>
      <c r="L275" s="62" t="str">
        <f t="shared" si="89"/>
        <v xml:space="preserve"> </v>
      </c>
      <c r="P275" s="58" t="str">
        <f>IF(O275="Plus",$K275,IF(O275="Basis",$K275-SUM(P$8:P274),IF(O275="Breedte",$K275-SUM(P$8:P274),IF(O274="Breedte",1-SUM(P$8:P274)," "))))</f>
        <v xml:space="preserve"> </v>
      </c>
      <c r="Q275" s="56" t="str">
        <f t="shared" si="105"/>
        <v/>
      </c>
      <c r="R275" s="196">
        <f t="shared" si="94"/>
        <v>150</v>
      </c>
      <c r="S275" s="1">
        <f t="shared" si="103"/>
        <v>169</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169</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4">
        <f t="shared" si="90"/>
        <v>0</v>
      </c>
      <c r="B276" s="64">
        <f t="shared" si="91"/>
        <v>0</v>
      </c>
      <c r="C276" s="57">
        <f t="shared" si="102"/>
        <v>168</v>
      </c>
      <c r="F276" s="59">
        <f>IF(C276&lt;C$6,0,VLOOKUP(C276,index!$A:$M,6,0))</f>
        <v>149</v>
      </c>
      <c r="G276" s="57" t="str">
        <f t="shared" si="92"/>
        <v/>
      </c>
      <c r="H276" s="58" t="str">
        <f>IF(G276="I",$K276,IF(G276="II",$K276-SUM(H$8:H275),IF(G276="III",$K276-SUM(H$8:H275),IF(G276="IV",$K276-SUM(H$8:H275),IF(G276="V",1-SUM(H$8:H275)," ")))))</f>
        <v xml:space="preserve"> </v>
      </c>
      <c r="I276" s="66" t="str">
        <f t="shared" si="93"/>
        <v/>
      </c>
      <c r="L276" s="62" t="str">
        <f t="shared" si="89"/>
        <v xml:space="preserve"> </v>
      </c>
      <c r="P276" s="58" t="str">
        <f>IF(O276="Plus",$K276,IF(O276="Basis",$K276-SUM(P$8:P275),IF(O276="Breedte",$K276-SUM(P$8:P275),IF(O275="Breedte",1-SUM(P$8:P275)," "))))</f>
        <v xml:space="preserve"> </v>
      </c>
      <c r="Q276" s="56" t="str">
        <f t="shared" si="105"/>
        <v/>
      </c>
      <c r="R276" s="196">
        <f t="shared" si="94"/>
        <v>149</v>
      </c>
      <c r="S276" s="1">
        <f t="shared" si="103"/>
        <v>168</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168</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4">
        <f t="shared" si="90"/>
        <v>0</v>
      </c>
      <c r="B277" s="64">
        <f t="shared" si="91"/>
        <v>0</v>
      </c>
      <c r="C277" s="57">
        <f t="shared" si="102"/>
        <v>167</v>
      </c>
      <c r="F277" s="59">
        <f>IF(C277&lt;C$6,0,VLOOKUP(C277,index!$A:$M,6,0))</f>
        <v>149</v>
      </c>
      <c r="G277" s="57" t="str">
        <f t="shared" si="92"/>
        <v/>
      </c>
      <c r="H277" s="58" t="str">
        <f>IF(G277="I",$K277,IF(G277="II",$K277-SUM(H$8:H276),IF(G277="III",$K277-SUM(H$8:H276),IF(G277="IV",$K277-SUM(H$8:H276),IF(G277="V",1-SUM(H$8:H276)," ")))))</f>
        <v xml:space="preserve"> </v>
      </c>
      <c r="I277" s="66" t="str">
        <f t="shared" si="93"/>
        <v/>
      </c>
      <c r="L277" s="62" t="str">
        <f t="shared" si="89"/>
        <v xml:space="preserve"> </v>
      </c>
      <c r="P277" s="58" t="str">
        <f>IF(O277="Plus",$K277,IF(O277="Basis",$K277-SUM(P$8:P276),IF(O277="Breedte",$K277-SUM(P$8:P276),IF(O276="Breedte",1-SUM(P$8:P276)," "))))</f>
        <v xml:space="preserve"> </v>
      </c>
      <c r="Q277" s="56" t="str">
        <f t="shared" si="105"/>
        <v/>
      </c>
      <c r="R277" s="196">
        <f t="shared" si="94"/>
        <v>149</v>
      </c>
      <c r="S277" s="1">
        <f t="shared" si="103"/>
        <v>167</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167</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4">
        <f t="shared" si="90"/>
        <v>0</v>
      </c>
      <c r="B278" s="64">
        <f t="shared" si="91"/>
        <v>0</v>
      </c>
      <c r="C278" s="57">
        <f t="shared" si="102"/>
        <v>166</v>
      </c>
      <c r="F278" s="59">
        <f>IF(C278&lt;C$6,0,VLOOKUP(C278,index!$A:$M,6,0))</f>
        <v>148</v>
      </c>
      <c r="G278" s="57" t="str">
        <f t="shared" si="92"/>
        <v/>
      </c>
      <c r="H278" s="58" t="str">
        <f>IF(G278="I",$K278,IF(G278="II",$K278-SUM(H$8:H277),IF(G278="III",$K278-SUM(H$8:H277),IF(G278="IV",$K278-SUM(H$8:H277),IF(G278="V",1-SUM(H$8:H277)," ")))))</f>
        <v xml:space="preserve"> </v>
      </c>
      <c r="I278" s="66" t="str">
        <f t="shared" si="93"/>
        <v/>
      </c>
      <c r="L278" s="62" t="str">
        <f t="shared" si="89"/>
        <v xml:space="preserve"> </v>
      </c>
      <c r="P278" s="58" t="str">
        <f>IF(O278="Plus",$K278,IF(O278="Basis",$K278-SUM(P$8:P277),IF(O278="Breedte",$K278-SUM(P$8:P277),IF(O277="Breedte",1-SUM(P$8:P277)," "))))</f>
        <v xml:space="preserve"> </v>
      </c>
      <c r="Q278" s="56" t="str">
        <f t="shared" si="105"/>
        <v/>
      </c>
      <c r="R278" s="196">
        <f t="shared" si="94"/>
        <v>148</v>
      </c>
      <c r="S278" s="1">
        <f t="shared" si="103"/>
        <v>166</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166</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4">
        <f t="shared" si="90"/>
        <v>0</v>
      </c>
      <c r="B279" s="64">
        <f t="shared" si="91"/>
        <v>0</v>
      </c>
      <c r="C279" s="57">
        <f t="shared" si="102"/>
        <v>165</v>
      </c>
      <c r="F279" s="59">
        <f>IF(C279&lt;C$6,0,VLOOKUP(C279,index!$A:$M,6,0))</f>
        <v>148</v>
      </c>
      <c r="G279" s="57" t="str">
        <f t="shared" si="92"/>
        <v/>
      </c>
      <c r="H279" s="58" t="str">
        <f>IF(G279="I",$K279,IF(G279="II",$K279-SUM(H$8:H278),IF(G279="III",$K279-SUM(H$8:H278),IF(G279="IV",$K279-SUM(H$8:H278),IF(G279="V",1-SUM(H$8:H278)," ")))))</f>
        <v xml:space="preserve"> </v>
      </c>
      <c r="I279" s="66" t="str">
        <f t="shared" si="93"/>
        <v/>
      </c>
      <c r="L279" s="62" t="str">
        <f t="shared" si="89"/>
        <v xml:space="preserve"> </v>
      </c>
      <c r="P279" s="58" t="str">
        <f>IF(O279="Plus",$K279,IF(O279="Basis",$K279-SUM(P$8:P278),IF(O279="Breedte",$K279-SUM(P$8:P278),IF(O278="Breedte",1-SUM(P$8:P278)," "))))</f>
        <v xml:space="preserve"> </v>
      </c>
      <c r="Q279" s="56" t="str">
        <f t="shared" si="105"/>
        <v/>
      </c>
      <c r="R279" s="196">
        <f t="shared" si="94"/>
        <v>148</v>
      </c>
      <c r="S279" s="1">
        <f t="shared" si="103"/>
        <v>165</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165</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4">
        <f t="shared" si="90"/>
        <v>0</v>
      </c>
      <c r="B280" s="64">
        <f t="shared" si="91"/>
        <v>0</v>
      </c>
      <c r="C280" s="57">
        <f t="shared" si="102"/>
        <v>164</v>
      </c>
      <c r="F280" s="59">
        <f>IF(C280&lt;C$6,0,VLOOKUP(C280,index!$A:$M,6,0))</f>
        <v>148</v>
      </c>
      <c r="G280" s="57" t="str">
        <f t="shared" si="92"/>
        <v/>
      </c>
      <c r="H280" s="58" t="str">
        <f>IF(G280="I",$K280,IF(G280="II",$K280-SUM(H$8:H279),IF(G280="III",$K280-SUM(H$8:H279),IF(G280="IV",$K280-SUM(H$8:H279),IF(G280="V",1-SUM(H$8:H279)," ")))))</f>
        <v xml:space="preserve"> </v>
      </c>
      <c r="I280" s="66" t="str">
        <f t="shared" si="93"/>
        <v/>
      </c>
      <c r="L280" s="62" t="str">
        <f t="shared" si="89"/>
        <v xml:space="preserve"> </v>
      </c>
      <c r="P280" s="58" t="str">
        <f>IF(O280="Plus",$K280,IF(O280="Basis",$K280-SUM(P$8:P279),IF(O280="Breedte",$K280-SUM(P$8:P279),IF(O279="Breedte",1-SUM(P$8:P279)," "))))</f>
        <v xml:space="preserve"> </v>
      </c>
      <c r="Q280" s="56" t="str">
        <f t="shared" si="105"/>
        <v/>
      </c>
      <c r="R280" s="196">
        <f t="shared" si="94"/>
        <v>148</v>
      </c>
      <c r="S280" s="1">
        <f t="shared" si="103"/>
        <v>164</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164</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4">
        <f t="shared" si="90"/>
        <v>0</v>
      </c>
      <c r="B281" s="64">
        <f t="shared" si="91"/>
        <v>0</v>
      </c>
      <c r="C281" s="57">
        <f t="shared" si="102"/>
        <v>163</v>
      </c>
      <c r="F281" s="59">
        <f>IF(C281&lt;C$6,0,VLOOKUP(C281,index!$A:$M,6,0))</f>
        <v>147</v>
      </c>
      <c r="G281" s="57" t="str">
        <f t="shared" si="92"/>
        <v/>
      </c>
      <c r="H281" s="58" t="str">
        <f>IF(G281="I",$K281,IF(G281="II",$K281-SUM(H$8:H280),IF(G281="III",$K281-SUM(H$8:H280),IF(G281="IV",$K281-SUM(H$8:H280),IF(G281="V",1-SUM(H$8:H280)," ")))))</f>
        <v xml:space="preserve"> </v>
      </c>
      <c r="I281" s="66" t="str">
        <f t="shared" si="93"/>
        <v/>
      </c>
      <c r="L281" s="62" t="str">
        <f t="shared" si="89"/>
        <v xml:space="preserve"> </v>
      </c>
      <c r="P281" s="58" t="str">
        <f>IF(O281="Plus",$K281,IF(O281="Basis",$K281-SUM(P$8:P280),IF(O281="Breedte",$K281-SUM(P$8:P280),IF(O280="Breedte",1-SUM(P$8:P280)," "))))</f>
        <v xml:space="preserve"> </v>
      </c>
      <c r="Q281" s="56" t="str">
        <f t="shared" si="105"/>
        <v/>
      </c>
      <c r="R281" s="196">
        <f t="shared" si="94"/>
        <v>147</v>
      </c>
      <c r="S281" s="1">
        <f t="shared" si="103"/>
        <v>163</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163</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4">
        <f t="shared" si="90"/>
        <v>0</v>
      </c>
      <c r="B282" s="64">
        <f t="shared" si="91"/>
        <v>0</v>
      </c>
      <c r="C282" s="57">
        <f t="shared" si="102"/>
        <v>162</v>
      </c>
      <c r="F282" s="59">
        <f>IF(C282&lt;C$6,0,VLOOKUP(C282,index!$A:$M,6,0))</f>
        <v>147</v>
      </c>
      <c r="G282" s="57" t="str">
        <f t="shared" si="92"/>
        <v/>
      </c>
      <c r="H282" s="58" t="str">
        <f>IF(G282="I",$K282,IF(G282="II",$K282-SUM(H$8:H281),IF(G282="III",$K282-SUM(H$8:H281),IF(G282="IV",$K282-SUM(H$8:H281),IF(G282="V",1-SUM(H$8:H281)," ")))))</f>
        <v xml:space="preserve"> </v>
      </c>
      <c r="I282" s="66" t="str">
        <f t="shared" si="93"/>
        <v/>
      </c>
      <c r="L282" s="62" t="str">
        <f t="shared" si="89"/>
        <v xml:space="preserve"> </v>
      </c>
      <c r="P282" s="58" t="str">
        <f>IF(O282="Plus",$K282,IF(O282="Basis",$K282-SUM(P$8:P281),IF(O282="Breedte",$K282-SUM(P$8:P281),IF(O281="Breedte",1-SUM(P$8:P281)," "))))</f>
        <v xml:space="preserve"> </v>
      </c>
      <c r="Q282" s="56" t="str">
        <f t="shared" si="105"/>
        <v/>
      </c>
      <c r="R282" s="196">
        <f t="shared" si="94"/>
        <v>147</v>
      </c>
      <c r="S282" s="1">
        <f t="shared" si="103"/>
        <v>162</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162</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4">
        <f t="shared" si="90"/>
        <v>0</v>
      </c>
      <c r="B283" s="64">
        <f t="shared" si="91"/>
        <v>0</v>
      </c>
      <c r="C283" s="57">
        <f t="shared" si="102"/>
        <v>161</v>
      </c>
      <c r="F283" s="59">
        <f>IF(C283&lt;C$6,0,VLOOKUP(C283,index!$A:$M,6,0))</f>
        <v>146</v>
      </c>
      <c r="G283" s="57" t="str">
        <f t="shared" si="92"/>
        <v/>
      </c>
      <c r="H283" s="58" t="str">
        <f>IF(G283="I",$K283,IF(G283="II",$K283-SUM(H$8:H282),IF(G283="III",$K283-SUM(H$8:H282),IF(G283="IV",$K283-SUM(H$8:H282),IF(G283="V",1-SUM(H$8:H282)," ")))))</f>
        <v xml:space="preserve"> </v>
      </c>
      <c r="I283" s="66" t="str">
        <f t="shared" si="93"/>
        <v/>
      </c>
      <c r="L283" s="62" t="str">
        <f t="shared" si="89"/>
        <v xml:space="preserve"> </v>
      </c>
      <c r="P283" s="58" t="str">
        <f>IF(O283="Plus",$K283,IF(O283="Basis",$K283-SUM(P$8:P282),IF(O283="Breedte",$K283-SUM(P$8:P282),IF(O282="Breedte",1-SUM(P$8:P282)," "))))</f>
        <v xml:space="preserve"> </v>
      </c>
      <c r="Q283" s="56" t="str">
        <f t="shared" si="105"/>
        <v/>
      </c>
      <c r="R283" s="196">
        <f t="shared" si="94"/>
        <v>146</v>
      </c>
      <c r="S283" s="1">
        <f t="shared" si="103"/>
        <v>161</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161</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4">
        <f t="shared" si="90"/>
        <v>0</v>
      </c>
      <c r="B284" s="64">
        <f t="shared" si="91"/>
        <v>0</v>
      </c>
      <c r="C284" s="57">
        <f t="shared" si="102"/>
        <v>160</v>
      </c>
      <c r="F284" s="59">
        <f>IF(C284&lt;C$6,0,VLOOKUP(C284,index!$A:$M,6,0))</f>
        <v>146</v>
      </c>
      <c r="G284" s="57" t="str">
        <f t="shared" si="92"/>
        <v/>
      </c>
      <c r="H284" s="58" t="str">
        <f>IF(G284="I",$K284,IF(G284="II",$K284-SUM(H$8:H283),IF(G284="III",$K284-SUM(H$8:H283),IF(G284="IV",$K284-SUM(H$8:H283),IF(G284="V",1-SUM(H$8:H283)," ")))))</f>
        <v xml:space="preserve"> </v>
      </c>
      <c r="I284" s="66" t="str">
        <f t="shared" si="93"/>
        <v/>
      </c>
      <c r="L284" s="62" t="str">
        <f t="shared" si="89"/>
        <v xml:space="preserve"> </v>
      </c>
      <c r="P284" s="58" t="str">
        <f>IF(O284="Plus",$K284,IF(O284="Basis",$K284-SUM(P$8:P283),IF(O284="Breedte",$K284-SUM(P$8:P283),IF(O283="Breedte",1-SUM(P$8:P283)," "))))</f>
        <v xml:space="preserve"> </v>
      </c>
      <c r="Q284" s="56" t="str">
        <f t="shared" si="105"/>
        <v/>
      </c>
      <c r="R284" s="196">
        <f t="shared" si="94"/>
        <v>146</v>
      </c>
      <c r="S284" s="1">
        <f t="shared" si="103"/>
        <v>160</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160</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4">
        <f t="shared" si="90"/>
        <v>0</v>
      </c>
      <c r="B285" s="64">
        <f t="shared" si="91"/>
        <v>0</v>
      </c>
      <c r="C285" s="57">
        <f t="shared" si="102"/>
        <v>159</v>
      </c>
      <c r="F285" s="59">
        <f>IF(C285&lt;C$6,0,VLOOKUP(C285,index!$A:$M,6,0))</f>
        <v>146</v>
      </c>
      <c r="G285" s="57" t="str">
        <f t="shared" si="92"/>
        <v/>
      </c>
      <c r="H285" s="58" t="str">
        <f>IF(G285="I",$K285,IF(G285="II",$K285-SUM(H$8:H284),IF(G285="III",$K285-SUM(H$8:H284),IF(G285="IV",$K285-SUM(H$8:H284),IF(G285="V",1-SUM(H$8:H284)," ")))))</f>
        <v xml:space="preserve"> </v>
      </c>
      <c r="I285" s="66" t="str">
        <f t="shared" si="93"/>
        <v/>
      </c>
      <c r="L285" s="62" t="str">
        <f t="shared" si="89"/>
        <v xml:space="preserve"> </v>
      </c>
      <c r="P285" s="58" t="str">
        <f>IF(O285="Plus",$K285,IF(O285="Basis",$K285-SUM(P$8:P284),IF(O285="Breedte",$K285-SUM(P$8:P284),IF(O284="Breedte",1-SUM(P$8:P284)," "))))</f>
        <v xml:space="preserve"> </v>
      </c>
      <c r="Q285" s="56" t="str">
        <f t="shared" si="105"/>
        <v/>
      </c>
      <c r="R285" s="196">
        <f t="shared" si="94"/>
        <v>146</v>
      </c>
      <c r="S285" s="1">
        <f t="shared" si="103"/>
        <v>159</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159</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4">
        <f t="shared" si="90"/>
        <v>0</v>
      </c>
      <c r="B286" s="64">
        <f t="shared" si="91"/>
        <v>0</v>
      </c>
      <c r="C286" s="57">
        <f t="shared" si="102"/>
        <v>158</v>
      </c>
      <c r="F286" s="59">
        <f>IF(C286&lt;C$6,0,VLOOKUP(C286,index!$A:$M,6,0))</f>
        <v>145</v>
      </c>
      <c r="G286" s="57" t="str">
        <f t="shared" si="92"/>
        <v/>
      </c>
      <c r="H286" s="58" t="str">
        <f>IF(G286="I",$K286,IF(G286="II",$K286-SUM(H$8:H285),IF(G286="III",$K286-SUM(H$8:H285),IF(G286="IV",$K286-SUM(H$8:H285),IF(G286="V",1-SUM(H$8:H285)," ")))))</f>
        <v xml:space="preserve"> </v>
      </c>
      <c r="I286" s="66" t="str">
        <f t="shared" si="93"/>
        <v/>
      </c>
      <c r="L286" s="62" t="str">
        <f t="shared" si="89"/>
        <v xml:space="preserve"> </v>
      </c>
      <c r="P286" s="58" t="str">
        <f>IF(O286="Plus",$K286,IF(O286="Basis",$K286-SUM(P$8:P285),IF(O286="Breedte",$K286-SUM(P$8:P285),IF(O285="Breedte",1-SUM(P$8:P285)," "))))</f>
        <v xml:space="preserve"> </v>
      </c>
      <c r="Q286" s="56" t="str">
        <f t="shared" si="105"/>
        <v/>
      </c>
      <c r="R286" s="196">
        <f t="shared" si="94"/>
        <v>145</v>
      </c>
      <c r="S286" s="1">
        <f t="shared" si="103"/>
        <v>158</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158</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4">
        <f t="shared" si="90"/>
        <v>0</v>
      </c>
      <c r="B287" s="64">
        <f t="shared" si="91"/>
        <v>0</v>
      </c>
      <c r="C287" s="57">
        <f t="shared" si="102"/>
        <v>157</v>
      </c>
      <c r="F287" s="59">
        <f>IF(C287&lt;C$6,0,VLOOKUP(C287,index!$A:$M,6,0))</f>
        <v>145</v>
      </c>
      <c r="G287" s="57" t="str">
        <f t="shared" si="92"/>
        <v/>
      </c>
      <c r="H287" s="58" t="str">
        <f>IF(G287="I",$K287,IF(G287="II",$K287-SUM(H$8:H286),IF(G287="III",$K287-SUM(H$8:H286),IF(G287="IV",$K287-SUM(H$8:H286),IF(G287="V",1-SUM(H$8:H286)," ")))))</f>
        <v xml:space="preserve"> </v>
      </c>
      <c r="I287" s="66" t="str">
        <f t="shared" si="93"/>
        <v/>
      </c>
      <c r="L287" s="62" t="str">
        <f t="shared" si="89"/>
        <v xml:space="preserve"> </v>
      </c>
      <c r="P287" s="58" t="str">
        <f>IF(O287="Plus",$K287,IF(O287="Basis",$K287-SUM(P$8:P286),IF(O287="Breedte",$K287-SUM(P$8:P286),IF(O286="Breedte",1-SUM(P$8:P286)," "))))</f>
        <v xml:space="preserve"> </v>
      </c>
      <c r="Q287" s="56" t="str">
        <f t="shared" si="105"/>
        <v/>
      </c>
      <c r="R287" s="196">
        <f t="shared" si="94"/>
        <v>145</v>
      </c>
      <c r="S287" s="1">
        <f t="shared" si="103"/>
        <v>157</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157</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4">
        <f t="shared" si="90"/>
        <v>0</v>
      </c>
      <c r="B288" s="64">
        <f t="shared" si="91"/>
        <v>0</v>
      </c>
      <c r="C288" s="57">
        <f t="shared" si="102"/>
        <v>156</v>
      </c>
      <c r="F288" s="59">
        <f>IF(C288&lt;C$6,0,VLOOKUP(C288,index!$A:$M,6,0))</f>
        <v>144</v>
      </c>
      <c r="G288" s="57" t="str">
        <f t="shared" si="92"/>
        <v/>
      </c>
      <c r="H288" s="58" t="str">
        <f>IF(G288="I",$K288,IF(G288="II",$K288-SUM(H$8:H287),IF(G288="III",$K288-SUM(H$8:H287),IF(G288="IV",$K288-SUM(H$8:H287),IF(G288="V",1-SUM(H$8:H287)," ")))))</f>
        <v xml:space="preserve"> </v>
      </c>
      <c r="I288" s="66" t="str">
        <f t="shared" si="93"/>
        <v/>
      </c>
      <c r="L288" s="62" t="str">
        <f t="shared" si="89"/>
        <v xml:space="preserve"> </v>
      </c>
      <c r="P288" s="58" t="str">
        <f>IF(O288="Plus",$K288,IF(O288="Basis",$K288-SUM(P$8:P287),IF(O288="Breedte",$K288-SUM(P$8:P287),IF(O287="Breedte",1-SUM(P$8:P287)," "))))</f>
        <v xml:space="preserve"> </v>
      </c>
      <c r="Q288" s="56" t="str">
        <f t="shared" si="105"/>
        <v/>
      </c>
      <c r="R288" s="196">
        <f t="shared" si="94"/>
        <v>144</v>
      </c>
      <c r="S288" s="1">
        <f t="shared" si="103"/>
        <v>156</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156</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4">
        <f t="shared" si="90"/>
        <v>0</v>
      </c>
      <c r="B289" s="64">
        <f t="shared" si="91"/>
        <v>0</v>
      </c>
      <c r="C289" s="57">
        <f t="shared" si="102"/>
        <v>155</v>
      </c>
      <c r="F289" s="59">
        <f>IF(C289&lt;C$6,0,VLOOKUP(C289,index!$A:$M,6,0))</f>
        <v>144</v>
      </c>
      <c r="G289" s="57" t="str">
        <f t="shared" si="92"/>
        <v/>
      </c>
      <c r="H289" s="58" t="str">
        <f>IF(G289="I",$K289,IF(G289="II",$K289-SUM(H$8:H288),IF(G289="III",$K289-SUM(H$8:H288),IF(G289="IV",$K289-SUM(H$8:H288),IF(G289="V",1-SUM(H$8:H288)," ")))))</f>
        <v xml:space="preserve"> </v>
      </c>
      <c r="I289" s="66" t="str">
        <f t="shared" si="93"/>
        <v/>
      </c>
      <c r="L289" s="62" t="str">
        <f t="shared" si="89"/>
        <v xml:space="preserve"> </v>
      </c>
      <c r="P289" s="58" t="str">
        <f>IF(O289="Plus",$K289,IF(O289="Basis",$K289-SUM(P$8:P288),IF(O289="Breedte",$K289-SUM(P$8:P288),IF(O288="Breedte",1-SUM(P$8:P288)," "))))</f>
        <v xml:space="preserve"> </v>
      </c>
      <c r="Q289" s="56" t="str">
        <f t="shared" si="105"/>
        <v/>
      </c>
      <c r="R289" s="196">
        <f t="shared" si="94"/>
        <v>144</v>
      </c>
      <c r="S289" s="1">
        <f t="shared" si="103"/>
        <v>155</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155</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4">
        <f t="shared" si="90"/>
        <v>0</v>
      </c>
      <c r="B290" s="64">
        <f t="shared" si="91"/>
        <v>0</v>
      </c>
      <c r="C290" s="57">
        <f t="shared" si="102"/>
        <v>154</v>
      </c>
      <c r="F290" s="59">
        <f>IF(C290&lt;C$6,0,VLOOKUP(C290,index!$A:$M,6,0))</f>
        <v>144</v>
      </c>
      <c r="G290" s="57" t="str">
        <f t="shared" si="92"/>
        <v/>
      </c>
      <c r="H290" s="58" t="str">
        <f>IF(G290="I",$K290,IF(G290="II",$K290-SUM(H$8:H289),IF(G290="III",$K290-SUM(H$8:H289),IF(G290="IV",$K290-SUM(H$8:H289),IF(G290="V",1-SUM(H$8:H289)," ")))))</f>
        <v xml:space="preserve"> </v>
      </c>
      <c r="I290" s="66" t="str">
        <f t="shared" si="93"/>
        <v/>
      </c>
      <c r="L290" s="62" t="str">
        <f t="shared" si="89"/>
        <v xml:space="preserve"> </v>
      </c>
      <c r="P290" s="58" t="str">
        <f>IF(O290="Plus",$K290,IF(O290="Basis",$K290-SUM(P$8:P289),IF(O290="Breedte",$K290-SUM(P$8:P289),IF(O289="Breedte",1-SUM(P$8:P289)," "))))</f>
        <v xml:space="preserve"> </v>
      </c>
      <c r="Q290" s="56" t="str">
        <f t="shared" si="105"/>
        <v/>
      </c>
      <c r="R290" s="196">
        <f t="shared" si="94"/>
        <v>144</v>
      </c>
      <c r="S290" s="1">
        <f t="shared" si="103"/>
        <v>154</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154</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4">
        <f t="shared" si="90"/>
        <v>0</v>
      </c>
      <c r="B291" s="64">
        <f t="shared" si="91"/>
        <v>0</v>
      </c>
      <c r="C291" s="57">
        <f t="shared" si="102"/>
        <v>153</v>
      </c>
      <c r="F291" s="59">
        <f>IF(C291&lt;C$6,0,VLOOKUP(C291,index!$A:$M,6,0))</f>
        <v>143</v>
      </c>
      <c r="G291" s="57" t="str">
        <f t="shared" si="92"/>
        <v/>
      </c>
      <c r="H291" s="58" t="str">
        <f>IF(G291="I",$K291,IF(G291="II",$K291-SUM(H$8:H290),IF(G291="III",$K291-SUM(H$8:H290),IF(G291="IV",$K291-SUM(H$8:H290),IF(G291="V",1-SUM(H$8:H290)," ")))))</f>
        <v xml:space="preserve"> </v>
      </c>
      <c r="I291" s="66" t="str">
        <f t="shared" si="93"/>
        <v/>
      </c>
      <c r="L291" s="62" t="str">
        <f t="shared" si="89"/>
        <v xml:space="preserve"> </v>
      </c>
      <c r="P291" s="58" t="str">
        <f>IF(O291="Plus",$K291,IF(O291="Basis",$K291-SUM(P$8:P290),IF(O291="Breedte",$K291-SUM(P$8:P290),IF(O290="Breedte",1-SUM(P$8:P290)," "))))</f>
        <v xml:space="preserve"> </v>
      </c>
      <c r="Q291" s="56" t="str">
        <f t="shared" si="105"/>
        <v/>
      </c>
      <c r="R291" s="196">
        <f t="shared" si="94"/>
        <v>143</v>
      </c>
      <c r="S291" s="1">
        <f t="shared" si="103"/>
        <v>153</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153</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4">
        <f t="shared" si="90"/>
        <v>0</v>
      </c>
      <c r="B292" s="64">
        <f t="shared" si="91"/>
        <v>0</v>
      </c>
      <c r="C292" s="57">
        <f t="shared" si="102"/>
        <v>152</v>
      </c>
      <c r="F292" s="59">
        <f>IF(C292&lt;C$6,0,VLOOKUP(C292,index!$A:$M,6,0))</f>
        <v>143</v>
      </c>
      <c r="G292" s="57" t="str">
        <f t="shared" si="92"/>
        <v/>
      </c>
      <c r="H292" s="58" t="str">
        <f>IF(G292="I",$K292,IF(G292="II",$K292-SUM(H$8:H291),IF(G292="III",$K292-SUM(H$8:H291),IF(G292="IV",$K292-SUM(H$8:H291),IF(G292="V",1-SUM(H$8:H291)," ")))))</f>
        <v xml:space="preserve"> </v>
      </c>
      <c r="I292" s="66" t="str">
        <f t="shared" si="93"/>
        <v/>
      </c>
      <c r="L292" s="62" t="str">
        <f t="shared" si="89"/>
        <v xml:space="preserve"> </v>
      </c>
      <c r="P292" s="58" t="str">
        <f>IF(O292="Plus",$K292,IF(O292="Basis",$K292-SUM(P$8:P291),IF(O292="Breedte",$K292-SUM(P$8:P291),IF(O291="Breedte",1-SUM(P$8:P291)," "))))</f>
        <v xml:space="preserve"> </v>
      </c>
      <c r="Q292" s="56" t="str">
        <f t="shared" si="105"/>
        <v/>
      </c>
      <c r="R292" s="196">
        <f t="shared" si="94"/>
        <v>143</v>
      </c>
      <c r="S292" s="1">
        <f t="shared" si="103"/>
        <v>152</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152</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4">
        <f t="shared" si="90"/>
        <v>0</v>
      </c>
      <c r="B293" s="64">
        <f t="shared" si="91"/>
        <v>0</v>
      </c>
      <c r="C293" s="57">
        <f t="shared" si="102"/>
        <v>151</v>
      </c>
      <c r="F293" s="59">
        <f>IF(C293&lt;C$6,0,VLOOKUP(C293,index!$A:$M,6,0))</f>
        <v>142</v>
      </c>
      <c r="G293" s="57" t="str">
        <f t="shared" si="92"/>
        <v/>
      </c>
      <c r="H293" s="58" t="str">
        <f>IF(G293="I",$K293,IF(G293="II",$K293-SUM(H$8:H292),IF(G293="III",$K293-SUM(H$8:H292),IF(G293="IV",$K293-SUM(H$8:H292),IF(G293="V",1-SUM(H$8:H292)," ")))))</f>
        <v xml:space="preserve"> </v>
      </c>
      <c r="I293" s="66" t="str">
        <f t="shared" si="93"/>
        <v/>
      </c>
      <c r="L293" s="62" t="str">
        <f t="shared" si="89"/>
        <v xml:space="preserve"> </v>
      </c>
      <c r="P293" s="58" t="str">
        <f>IF(O293="Plus",$K293,IF(O293="Basis",$K293-SUM(P$8:P292),IF(O293="Breedte",$K293-SUM(P$8:P292),IF(O292="Breedte",1-SUM(P$8:P292)," "))))</f>
        <v xml:space="preserve"> </v>
      </c>
      <c r="Q293" s="56" t="str">
        <f t="shared" si="105"/>
        <v/>
      </c>
      <c r="R293" s="196">
        <f t="shared" si="94"/>
        <v>142</v>
      </c>
      <c r="S293" s="1">
        <f t="shared" si="103"/>
        <v>151</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151</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4">
        <f t="shared" si="90"/>
        <v>0</v>
      </c>
      <c r="B294" s="64">
        <f t="shared" si="91"/>
        <v>0</v>
      </c>
      <c r="C294" s="57">
        <f t="shared" si="102"/>
        <v>150</v>
      </c>
      <c r="F294" s="59">
        <f>IF(C294&lt;C$6,0,VLOOKUP(C294,index!$A:$M,6,0))</f>
        <v>142</v>
      </c>
      <c r="G294" s="57" t="str">
        <f t="shared" si="92"/>
        <v/>
      </c>
      <c r="H294" s="58" t="str">
        <f>IF(G294="I",$K294,IF(G294="II",$K294-SUM(H$8:H293),IF(G294="III",$K294-SUM(H$8:H293),IF(G294="IV",$K294-SUM(H$8:H293),IF(G294="V",1-SUM(H$8:H293)," ")))))</f>
        <v xml:space="preserve"> </v>
      </c>
      <c r="I294" s="66" t="str">
        <f t="shared" si="93"/>
        <v/>
      </c>
      <c r="L294" s="62" t="str">
        <f t="shared" si="89"/>
        <v xml:space="preserve"> </v>
      </c>
      <c r="P294" s="58" t="str">
        <f>IF(O294="Plus",$K294,IF(O294="Basis",$K294-SUM(P$8:P293),IF(O294="Breedte",$K294-SUM(P$8:P293),IF(O293="Breedte",1-SUM(P$8:P293)," "))))</f>
        <v xml:space="preserve"> </v>
      </c>
      <c r="Q294" s="56" t="str">
        <f t="shared" si="105"/>
        <v/>
      </c>
      <c r="R294" s="196">
        <f t="shared" si="94"/>
        <v>142</v>
      </c>
      <c r="S294" s="1">
        <f t="shared" si="103"/>
        <v>150</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150</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4">
        <f t="shared" si="90"/>
        <v>0</v>
      </c>
      <c r="B295" s="64">
        <f t="shared" si="91"/>
        <v>0</v>
      </c>
      <c r="C295" s="57">
        <f t="shared" si="102"/>
        <v>149</v>
      </c>
      <c r="F295" s="59">
        <f>IF(C295&lt;C$6,0,VLOOKUP(C295,index!$A:$M,6,0))</f>
        <v>142</v>
      </c>
      <c r="G295" s="57" t="str">
        <f t="shared" si="92"/>
        <v/>
      </c>
      <c r="H295" s="58" t="str">
        <f>IF(G295="I",$K295,IF(G295="II",$K295-SUM(H$8:H294),IF(G295="III",$K295-SUM(H$8:H294),IF(G295="IV",$K295-SUM(H$8:H294),IF(G295="V",1-SUM(H$8:H294)," ")))))</f>
        <v xml:space="preserve"> </v>
      </c>
      <c r="I295" s="66" t="str">
        <f t="shared" si="93"/>
        <v/>
      </c>
      <c r="L295" s="62" t="str">
        <f t="shared" si="89"/>
        <v xml:space="preserve"> </v>
      </c>
      <c r="P295" s="58" t="str">
        <f>IF(O295="Plus",$K295,IF(O295="Basis",$K295-SUM(P$8:P294),IF(O295="Breedte",$K295-SUM(P$8:P294),IF(O294="Breedte",1-SUM(P$8:P294)," "))))</f>
        <v xml:space="preserve"> </v>
      </c>
      <c r="Q295" s="56" t="str">
        <f t="shared" si="105"/>
        <v/>
      </c>
      <c r="R295" s="196">
        <f t="shared" si="94"/>
        <v>142</v>
      </c>
      <c r="S295" s="1">
        <f t="shared" si="103"/>
        <v>149</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149</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4">
        <f t="shared" si="90"/>
        <v>0</v>
      </c>
      <c r="B296" s="64">
        <f t="shared" si="91"/>
        <v>0</v>
      </c>
      <c r="C296" s="57">
        <f t="shared" si="102"/>
        <v>148</v>
      </c>
      <c r="F296" s="59">
        <f>IF(C296&lt;C$6,0,VLOOKUP(C296,index!$A:$M,6,0))</f>
        <v>141</v>
      </c>
      <c r="G296" s="57" t="str">
        <f t="shared" si="92"/>
        <v/>
      </c>
      <c r="H296" s="58" t="str">
        <f>IF(G296="I",$K296,IF(G296="II",$K296-SUM(H$8:H295),IF(G296="III",$K296-SUM(H$8:H295),IF(G296="IV",$K296-SUM(H$8:H295),IF(G296="V",1-SUM(H$8:H295)," ")))))</f>
        <v xml:space="preserve"> </v>
      </c>
      <c r="I296" s="66" t="str">
        <f t="shared" si="93"/>
        <v/>
      </c>
      <c r="L296" s="62" t="str">
        <f t="shared" si="89"/>
        <v xml:space="preserve"> </v>
      </c>
      <c r="P296" s="58" t="str">
        <f>IF(O296="Plus",$K296,IF(O296="Basis",$K296-SUM(P$8:P295),IF(O296="Breedte",$K296-SUM(P$8:P295),IF(O295="Breedte",1-SUM(P$8:P295)," "))))</f>
        <v xml:space="preserve"> </v>
      </c>
      <c r="Q296" s="56" t="str">
        <f t="shared" si="105"/>
        <v/>
      </c>
      <c r="R296" s="196">
        <f t="shared" si="94"/>
        <v>141</v>
      </c>
      <c r="S296" s="1">
        <f t="shared" si="103"/>
        <v>148</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148</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4">
        <f t="shared" si="90"/>
        <v>0</v>
      </c>
      <c r="B297" s="64">
        <f t="shared" si="91"/>
        <v>0</v>
      </c>
      <c r="C297" s="57">
        <f t="shared" si="102"/>
        <v>147</v>
      </c>
      <c r="F297" s="59">
        <f>IF(C297&lt;C$6,0,VLOOKUP(C297,index!$A:$M,6,0))</f>
        <v>141</v>
      </c>
      <c r="G297" s="57" t="str">
        <f t="shared" si="92"/>
        <v/>
      </c>
      <c r="H297" s="58" t="str">
        <f>IF(G297="I",$K297,IF(G297="II",$K297-SUM(H$8:H296),IF(G297="III",$K297-SUM(H$8:H296),IF(G297="IV",$K297-SUM(H$8:H296),IF(G297="V",1-SUM(H$8:H296)," ")))))</f>
        <v xml:space="preserve"> </v>
      </c>
      <c r="I297" s="66" t="str">
        <f t="shared" si="93"/>
        <v/>
      </c>
      <c r="L297" s="62" t="str">
        <f t="shared" si="89"/>
        <v xml:space="preserve"> </v>
      </c>
      <c r="P297" s="58" t="str">
        <f>IF(O297="Plus",$K297,IF(O297="Basis",$K297-SUM(P$8:P296),IF(O297="Breedte",$K297-SUM(P$8:P296),IF(O296="Breedte",1-SUM(P$8:P296)," "))))</f>
        <v xml:space="preserve"> </v>
      </c>
      <c r="Q297" s="56" t="str">
        <f t="shared" si="105"/>
        <v/>
      </c>
      <c r="R297" s="196">
        <f t="shared" si="94"/>
        <v>141</v>
      </c>
      <c r="S297" s="1">
        <f t="shared" si="103"/>
        <v>147</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147</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4">
        <f t="shared" si="90"/>
        <v>0</v>
      </c>
      <c r="B298" s="64">
        <f t="shared" si="91"/>
        <v>0</v>
      </c>
      <c r="C298" s="57">
        <f t="shared" si="102"/>
        <v>146</v>
      </c>
      <c r="F298" s="59">
        <f>IF(C298&lt;C$6,0,VLOOKUP(C298,index!$A:$M,6,0))</f>
        <v>140</v>
      </c>
      <c r="G298" s="57" t="str">
        <f t="shared" si="92"/>
        <v/>
      </c>
      <c r="H298" s="58" t="str">
        <f>IF(G298="I",$K298,IF(G298="II",$K298-SUM(H$8:H297),IF(G298="III",$K298-SUM(H$8:H297),IF(G298="IV",$K298-SUM(H$8:H297),IF(G298="V",1-SUM(H$8:H297)," ")))))</f>
        <v xml:space="preserve"> </v>
      </c>
      <c r="I298" s="66" t="str">
        <f t="shared" si="93"/>
        <v/>
      </c>
      <c r="L298" s="62" t="str">
        <f t="shared" si="89"/>
        <v xml:space="preserve"> </v>
      </c>
      <c r="P298" s="58" t="str">
        <f>IF(O298="Plus",$K298,IF(O298="Basis",$K298-SUM(P$8:P297),IF(O298="Breedte",$K298-SUM(P$8:P297),IF(O297="Breedte",1-SUM(P$8:P297)," "))))</f>
        <v xml:space="preserve"> </v>
      </c>
      <c r="Q298" s="56" t="str">
        <f t="shared" si="105"/>
        <v/>
      </c>
      <c r="R298" s="196">
        <f t="shared" si="94"/>
        <v>140</v>
      </c>
      <c r="S298" s="1">
        <f t="shared" si="103"/>
        <v>146</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146</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4">
        <f t="shared" si="90"/>
        <v>0</v>
      </c>
      <c r="B299" s="64">
        <f t="shared" si="91"/>
        <v>0</v>
      </c>
      <c r="C299" s="57">
        <f t="shared" si="102"/>
        <v>145</v>
      </c>
      <c r="F299" s="59">
        <f>IF(C299&lt;C$6,0,VLOOKUP(C299,index!$A:$M,6,0))</f>
        <v>140</v>
      </c>
      <c r="G299" s="57" t="str">
        <f t="shared" si="92"/>
        <v/>
      </c>
      <c r="H299" s="58" t="str">
        <f>IF(G299="I",$K299,IF(G299="II",$K299-SUM(H$8:H298),IF(G299="III",$K299-SUM(H$8:H298),IF(G299="IV",$K299-SUM(H$8:H298),IF(G299="V",1-SUM(H$8:H298)," ")))))</f>
        <v xml:space="preserve"> </v>
      </c>
      <c r="I299" s="66" t="str">
        <f t="shared" si="93"/>
        <v/>
      </c>
      <c r="L299" s="62" t="str">
        <f t="shared" si="89"/>
        <v xml:space="preserve"> </v>
      </c>
      <c r="P299" s="58" t="str">
        <f>IF(O299="Plus",$K299,IF(O299="Basis",$K299-SUM(P$8:P298),IF(O299="Breedte",$K299-SUM(P$8:P298),IF(O298="Breedte",1-SUM(P$8:P298)," "))))</f>
        <v xml:space="preserve"> </v>
      </c>
      <c r="Q299" s="56" t="str">
        <f t="shared" si="105"/>
        <v/>
      </c>
      <c r="R299" s="196">
        <f t="shared" si="94"/>
        <v>140</v>
      </c>
      <c r="S299" s="1">
        <f t="shared" si="103"/>
        <v>145</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145</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4">
        <f t="shared" si="90"/>
        <v>0</v>
      </c>
      <c r="B300" s="64">
        <f t="shared" si="91"/>
        <v>0</v>
      </c>
      <c r="C300" s="57">
        <f t="shared" si="102"/>
        <v>144</v>
      </c>
      <c r="F300" s="59">
        <f>IF(C300&lt;C$6,0,VLOOKUP(C300,index!$A:$M,6,0))</f>
        <v>139</v>
      </c>
      <c r="G300" s="57" t="str">
        <f t="shared" si="92"/>
        <v/>
      </c>
      <c r="H300" s="58" t="str">
        <f>IF(G300="I",$K300,IF(G300="II",$K300-SUM(H$8:H299),IF(G300="III",$K300-SUM(H$8:H299),IF(G300="IV",$K300-SUM(H$8:H299),IF(G300="V",1-SUM(H$8:H299)," ")))))</f>
        <v xml:space="preserve"> </v>
      </c>
      <c r="I300" s="66" t="str">
        <f t="shared" si="93"/>
        <v/>
      </c>
      <c r="L300" s="62" t="str">
        <f t="shared" si="89"/>
        <v xml:space="preserve"> </v>
      </c>
      <c r="P300" s="58" t="str">
        <f>IF(O300="Plus",$K300,IF(O300="Basis",$K300-SUM(P$8:P299),IF(O300="Breedte",$K300-SUM(P$8:P299),IF(O299="Breedte",1-SUM(P$8:P299)," "))))</f>
        <v xml:space="preserve"> </v>
      </c>
      <c r="Q300" s="56" t="str">
        <f t="shared" si="105"/>
        <v/>
      </c>
      <c r="R300" s="196">
        <f t="shared" si="94"/>
        <v>139</v>
      </c>
      <c r="S300" s="1">
        <f t="shared" si="103"/>
        <v>144</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144</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4">
        <f t="shared" si="90"/>
        <v>0</v>
      </c>
      <c r="B301" s="64">
        <f t="shared" si="91"/>
        <v>0</v>
      </c>
      <c r="C301" s="57">
        <f t="shared" si="102"/>
        <v>143</v>
      </c>
      <c r="F301" s="59">
        <f>IF(C301&lt;C$6,0,VLOOKUP(C301,index!$A:$M,6,0))</f>
        <v>139</v>
      </c>
      <c r="G301" s="57" t="str">
        <f t="shared" si="92"/>
        <v/>
      </c>
      <c r="H301" s="58" t="str">
        <f>IF(G301="I",$K301,IF(G301="II",$K301-SUM(H$8:H300),IF(G301="III",$K301-SUM(H$8:H300),IF(G301="IV",$K301-SUM(H$8:H300),IF(G301="V",1-SUM(H$8:H300)," ")))))</f>
        <v xml:space="preserve"> </v>
      </c>
      <c r="I301" s="66" t="str">
        <f t="shared" si="93"/>
        <v/>
      </c>
      <c r="L301" s="62" t="str">
        <f t="shared" si="89"/>
        <v xml:space="preserve"> </v>
      </c>
      <c r="P301" s="58" t="str">
        <f>IF(O301="Plus",$K301,IF(O301="Basis",$K301-SUM(P$8:P300),IF(O301="Breedte",$K301-SUM(P$8:P300),IF(O300="Breedte",1-SUM(P$8:P300)," "))))</f>
        <v xml:space="preserve"> </v>
      </c>
      <c r="Q301" s="56" t="str">
        <f t="shared" si="105"/>
        <v/>
      </c>
      <c r="R301" s="196">
        <f t="shared" si="94"/>
        <v>139</v>
      </c>
      <c r="S301" s="1">
        <f t="shared" si="103"/>
        <v>143</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143</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4">
        <f t="shared" si="90"/>
        <v>0</v>
      </c>
      <c r="B302" s="64">
        <f t="shared" si="91"/>
        <v>0</v>
      </c>
      <c r="C302" s="57">
        <f t="shared" si="102"/>
        <v>142</v>
      </c>
      <c r="F302" s="59">
        <f>IF(C302&lt;C$6,0,VLOOKUP(C302,index!$A:$M,6,0))</f>
        <v>139</v>
      </c>
      <c r="G302" s="57" t="str">
        <f t="shared" si="92"/>
        <v/>
      </c>
      <c r="H302" s="58" t="str">
        <f>IF(G302="I",$K302,IF(G302="II",$K302-SUM(H$8:H301),IF(G302="III",$K302-SUM(H$8:H301),IF(G302="IV",$K302-SUM(H$8:H301),IF(G302="V",1-SUM(H$8:H301)," ")))))</f>
        <v xml:space="preserve"> </v>
      </c>
      <c r="I302" s="66" t="str">
        <f t="shared" si="93"/>
        <v/>
      </c>
      <c r="L302" s="62" t="str">
        <f t="shared" si="89"/>
        <v xml:space="preserve"> </v>
      </c>
      <c r="P302" s="58" t="str">
        <f>IF(O302="Plus",$K302,IF(O302="Basis",$K302-SUM(P$8:P301),IF(O302="Breedte",$K302-SUM(P$8:P301),IF(O301="Breedte",1-SUM(P$8:P301)," "))))</f>
        <v xml:space="preserve"> </v>
      </c>
      <c r="Q302" s="56" t="str">
        <f t="shared" si="105"/>
        <v/>
      </c>
      <c r="R302" s="196">
        <f t="shared" si="94"/>
        <v>139</v>
      </c>
      <c r="S302" s="1">
        <f t="shared" si="103"/>
        <v>142</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142</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4">
        <f t="shared" si="90"/>
        <v>0</v>
      </c>
      <c r="B303" s="64">
        <f t="shared" si="91"/>
        <v>0</v>
      </c>
      <c r="C303" s="57">
        <f t="shared" si="102"/>
        <v>141</v>
      </c>
      <c r="F303" s="59">
        <f>IF(C303&lt;C$6,0,VLOOKUP(C303,index!$A:$M,6,0))</f>
        <v>138</v>
      </c>
      <c r="G303" s="57" t="str">
        <f t="shared" si="92"/>
        <v/>
      </c>
      <c r="H303" s="58" t="str">
        <f>IF(G303="I",$K303,IF(G303="II",$K303-SUM(H$8:H302),IF(G303="III",$K303-SUM(H$8:H302),IF(G303="IV",$K303-SUM(H$8:H302),IF(G303="V",1-SUM(H$8:H302)," ")))))</f>
        <v xml:space="preserve"> </v>
      </c>
      <c r="I303" s="66" t="str">
        <f t="shared" si="93"/>
        <v/>
      </c>
      <c r="L303" s="62" t="str">
        <f t="shared" si="89"/>
        <v xml:space="preserve"> </v>
      </c>
      <c r="P303" s="58" t="str">
        <f>IF(O303="Plus",$K303,IF(O303="Basis",$K303-SUM(P$8:P302),IF(O303="Breedte",$K303-SUM(P$8:P302),IF(O302="Breedte",1-SUM(P$8:P302)," "))))</f>
        <v xml:space="preserve"> </v>
      </c>
      <c r="Q303" s="56" t="str">
        <f t="shared" si="105"/>
        <v/>
      </c>
      <c r="R303" s="196">
        <f t="shared" si="94"/>
        <v>138</v>
      </c>
      <c r="S303" s="1">
        <f t="shared" si="103"/>
        <v>141</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141</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4">
        <f t="shared" si="90"/>
        <v>0</v>
      </c>
      <c r="B304" s="64">
        <f t="shared" si="91"/>
        <v>0</v>
      </c>
      <c r="C304" s="57">
        <f t="shared" si="102"/>
        <v>140</v>
      </c>
      <c r="F304" s="59">
        <f>IF(C304&lt;C$6,0,VLOOKUP(C304,index!$A:$M,6,0))</f>
        <v>138</v>
      </c>
      <c r="G304" s="57" t="str">
        <f t="shared" si="92"/>
        <v/>
      </c>
      <c r="H304" s="58" t="str">
        <f>IF(G304="I",$K304,IF(G304="II",$K304-SUM(H$8:H303),IF(G304="III",$K304-SUM(H$8:H303),IF(G304="IV",$K304-SUM(H$8:H303),IF(G304="V",1-SUM(H$8:H303)," ")))))</f>
        <v xml:space="preserve"> </v>
      </c>
      <c r="I304" s="66" t="str">
        <f t="shared" si="93"/>
        <v/>
      </c>
      <c r="L304" s="62" t="str">
        <f t="shared" si="89"/>
        <v xml:space="preserve"> </v>
      </c>
      <c r="P304" s="58" t="str">
        <f>IF(O304="Plus",$K304,IF(O304="Basis",$K304-SUM(P$8:P303),IF(O304="Breedte",$K304-SUM(P$8:P303),IF(O303="Breedte",1-SUM(P$8:P303)," "))))</f>
        <v xml:space="preserve"> </v>
      </c>
      <c r="Q304" s="56" t="str">
        <f t="shared" si="105"/>
        <v/>
      </c>
      <c r="R304" s="196">
        <f t="shared" si="94"/>
        <v>138</v>
      </c>
      <c r="S304" s="1">
        <f t="shared" si="103"/>
        <v>140</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140</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4">
        <f t="shared" si="90"/>
        <v>0</v>
      </c>
      <c r="B305" s="64">
        <f t="shared" si="91"/>
        <v>0</v>
      </c>
      <c r="C305" s="57">
        <f t="shared" si="102"/>
        <v>139</v>
      </c>
      <c r="F305" s="59">
        <f>IF(C305&lt;C$6,0,VLOOKUP(C305,index!$A:$M,6,0))</f>
        <v>137</v>
      </c>
      <c r="G305" s="57" t="str">
        <f t="shared" si="92"/>
        <v/>
      </c>
      <c r="H305" s="58" t="str">
        <f>IF(G305="I",$K305,IF(G305="II",$K305-SUM(H$8:H304),IF(G305="III",$K305-SUM(H$8:H304),IF(G305="IV",$K305-SUM(H$8:H304),IF(G305="V",1-SUM(H$8:H304)," ")))))</f>
        <v xml:space="preserve"> </v>
      </c>
      <c r="I305" s="66" t="str">
        <f t="shared" si="93"/>
        <v/>
      </c>
      <c r="L305" s="62" t="str">
        <f t="shared" si="89"/>
        <v xml:space="preserve"> </v>
      </c>
      <c r="P305" s="58" t="str">
        <f>IF(O305="Plus",$K305,IF(O305="Basis",$K305-SUM(P$8:P304),IF(O305="Breedte",$K305-SUM(P$8:P304),IF(O304="Breedte",1-SUM(P$8:P304)," "))))</f>
        <v xml:space="preserve"> </v>
      </c>
      <c r="Q305" s="56" t="str">
        <f t="shared" si="105"/>
        <v/>
      </c>
      <c r="R305" s="196">
        <f t="shared" si="94"/>
        <v>137</v>
      </c>
      <c r="S305" s="1">
        <f t="shared" si="103"/>
        <v>139</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139</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4">
        <f t="shared" si="90"/>
        <v>0</v>
      </c>
      <c r="B306" s="64">
        <f t="shared" si="91"/>
        <v>0</v>
      </c>
      <c r="C306" s="57">
        <f t="shared" si="102"/>
        <v>138</v>
      </c>
      <c r="F306" s="59">
        <f>IF(C306&lt;C$6,0,VLOOKUP(C306,index!$A:$M,6,0))</f>
        <v>137</v>
      </c>
      <c r="G306" s="57" t="str">
        <f t="shared" si="92"/>
        <v/>
      </c>
      <c r="H306" s="58" t="str">
        <f>IF(G306="I",$K306,IF(G306="II",$K306-SUM(H$8:H305),IF(G306="III",$K306-SUM(H$8:H305),IF(G306="IV",$K306-SUM(H$8:H305),IF(G306="V",1-SUM(H$8:H305)," ")))))</f>
        <v xml:space="preserve"> </v>
      </c>
      <c r="I306" s="66" t="str">
        <f t="shared" si="93"/>
        <v/>
      </c>
      <c r="L306" s="62" t="str">
        <f t="shared" si="89"/>
        <v xml:space="preserve"> </v>
      </c>
      <c r="P306" s="58" t="str">
        <f>IF(O306="Plus",$K306,IF(O306="Basis",$K306-SUM(P$8:P305),IF(O306="Breedte",$K306-SUM(P$8:P305),IF(O305="Breedte",1-SUM(P$8:P305)," "))))</f>
        <v xml:space="preserve"> </v>
      </c>
      <c r="Q306" s="56" t="str">
        <f t="shared" si="105"/>
        <v/>
      </c>
      <c r="R306" s="196">
        <f t="shared" si="94"/>
        <v>137</v>
      </c>
      <c r="S306" s="1">
        <f t="shared" si="103"/>
        <v>138</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138</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4">
        <f t="shared" si="90"/>
        <v>0</v>
      </c>
      <c r="B307" s="64">
        <f t="shared" si="91"/>
        <v>0</v>
      </c>
      <c r="C307" s="57">
        <f t="shared" si="102"/>
        <v>137</v>
      </c>
      <c r="F307" s="59">
        <f>IF(C307&lt;C$6,0,VLOOKUP(C307,index!$A:$M,6,0))</f>
        <v>137</v>
      </c>
      <c r="G307" s="57" t="str">
        <f t="shared" si="92"/>
        <v/>
      </c>
      <c r="H307" s="58" t="str">
        <f>IF(G307="I",$K307,IF(G307="II",$K307-SUM(H$8:H306),IF(G307="III",$K307-SUM(H$8:H306),IF(G307="IV",$K307-SUM(H$8:H306),IF(G307="V",1-SUM(H$8:H306)," ")))))</f>
        <v xml:space="preserve"> </v>
      </c>
      <c r="I307" s="66" t="str">
        <f t="shared" si="93"/>
        <v/>
      </c>
      <c r="L307" s="62" t="str">
        <f t="shared" si="89"/>
        <v xml:space="preserve"> </v>
      </c>
      <c r="P307" s="58" t="str">
        <f>IF(O307="Plus",$K307,IF(O307="Basis",$K307-SUM(P$8:P306),IF(O307="Breedte",$K307-SUM(P$8:P306),IF(O306="Breedte",1-SUM(P$8:P306)," "))))</f>
        <v xml:space="preserve"> </v>
      </c>
      <c r="Q307" s="56" t="str">
        <f t="shared" si="105"/>
        <v/>
      </c>
      <c r="R307" s="196">
        <f t="shared" si="94"/>
        <v>137</v>
      </c>
      <c r="S307" s="1">
        <f t="shared" si="103"/>
        <v>137</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137</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4">
        <f t="shared" si="90"/>
        <v>0</v>
      </c>
      <c r="B308" s="64">
        <f t="shared" si="91"/>
        <v>0</v>
      </c>
      <c r="C308" s="57">
        <f t="shared" si="102"/>
        <v>136</v>
      </c>
      <c r="F308" s="59">
        <f>IF(C308&lt;C$6,0,VLOOKUP(C308,index!$A:$M,6,0))</f>
        <v>136</v>
      </c>
      <c r="G308" s="57" t="str">
        <f t="shared" si="92"/>
        <v/>
      </c>
      <c r="H308" s="58" t="str">
        <f>IF(G308="I",$K308,IF(G308="II",$K308-SUM(H$8:H307),IF(G308="III",$K308-SUM(H$8:H307),IF(G308="IV",$K308-SUM(H$8:H307),IF(G308="V",1-SUM(H$8:H307)," ")))))</f>
        <v xml:space="preserve"> </v>
      </c>
      <c r="I308" s="66" t="str">
        <f t="shared" si="93"/>
        <v/>
      </c>
      <c r="L308" s="62" t="str">
        <f t="shared" si="89"/>
        <v xml:space="preserve"> </v>
      </c>
      <c r="P308" s="58" t="str">
        <f>IF(O308="Plus",$K308,IF(O308="Basis",$K308-SUM(P$8:P307),IF(O308="Breedte",$K308-SUM(P$8:P307),IF(O307="Breedte",1-SUM(P$8:P307)," "))))</f>
        <v xml:space="preserve"> </v>
      </c>
      <c r="Q308" s="56" t="str">
        <f t="shared" si="105"/>
        <v/>
      </c>
      <c r="R308" s="196">
        <f t="shared" si="94"/>
        <v>136</v>
      </c>
      <c r="S308" s="1">
        <f t="shared" si="103"/>
        <v>136</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136</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4">
        <f t="shared" si="90"/>
        <v>0</v>
      </c>
      <c r="B309" s="64">
        <f t="shared" si="91"/>
        <v>0</v>
      </c>
      <c r="C309" s="57">
        <f t="shared" si="102"/>
        <v>135</v>
      </c>
      <c r="F309" s="59">
        <f>IF(C309&lt;C$6,0,VLOOKUP(C309,index!$A:$M,6,0))</f>
        <v>136</v>
      </c>
      <c r="G309" s="57" t="str">
        <f t="shared" si="92"/>
        <v/>
      </c>
      <c r="H309" s="58" t="str">
        <f>IF(G309="I",$K309,IF(G309="II",$K309-SUM(H$8:H308),IF(G309="III",$K309-SUM(H$8:H308),IF(G309="IV",$K309-SUM(H$8:H308),IF(G309="V",1-SUM(H$8:H308)," ")))))</f>
        <v xml:space="preserve"> </v>
      </c>
      <c r="I309" s="66" t="str">
        <f t="shared" si="93"/>
        <v/>
      </c>
      <c r="L309" s="62" t="str">
        <f t="shared" si="89"/>
        <v xml:space="preserve"> </v>
      </c>
      <c r="P309" s="58" t="str">
        <f>IF(O309="Plus",$K309,IF(O309="Basis",$K309-SUM(P$8:P308),IF(O309="Breedte",$K309-SUM(P$8:P308),IF(O308="Breedte",1-SUM(P$8:P308)," "))))</f>
        <v xml:space="preserve"> </v>
      </c>
      <c r="Q309" s="56" t="str">
        <f t="shared" si="105"/>
        <v/>
      </c>
      <c r="R309" s="196">
        <f t="shared" si="94"/>
        <v>136</v>
      </c>
      <c r="S309" s="1">
        <f t="shared" si="103"/>
        <v>135</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135</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4">
        <f t="shared" si="90"/>
        <v>0</v>
      </c>
      <c r="B310" s="64">
        <f t="shared" si="91"/>
        <v>0</v>
      </c>
      <c r="C310" s="57">
        <f t="shared" si="102"/>
        <v>134</v>
      </c>
      <c r="F310" s="59">
        <f>IF(C310&lt;C$6,0,VLOOKUP(C310,index!$A:$M,6,0))</f>
        <v>135</v>
      </c>
      <c r="G310" s="57" t="str">
        <f t="shared" si="92"/>
        <v/>
      </c>
      <c r="H310" s="58" t="str">
        <f>IF(G310="I",$K310,IF(G310="II",$K310-SUM(H$8:H309),IF(G310="III",$K310-SUM(H$8:H309),IF(G310="IV",$K310-SUM(H$8:H309),IF(G310="V",1-SUM(H$8:H309)," ")))))</f>
        <v xml:space="preserve"> </v>
      </c>
      <c r="I310" s="66" t="str">
        <f t="shared" si="93"/>
        <v/>
      </c>
      <c r="L310" s="62" t="str">
        <f t="shared" si="89"/>
        <v xml:space="preserve"> </v>
      </c>
      <c r="P310" s="58" t="str">
        <f>IF(O310="Plus",$K310,IF(O310="Basis",$K310-SUM(P$8:P309),IF(O310="Breedte",$K310-SUM(P$8:P309),IF(O309="Breedte",1-SUM(P$8:P309)," "))))</f>
        <v xml:space="preserve"> </v>
      </c>
      <c r="Q310" s="56" t="str">
        <f t="shared" si="105"/>
        <v/>
      </c>
      <c r="R310" s="196">
        <f t="shared" si="94"/>
        <v>135</v>
      </c>
      <c r="S310" s="1">
        <f t="shared" si="103"/>
        <v>134</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134</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4">
        <f t="shared" si="90"/>
        <v>0</v>
      </c>
      <c r="B311" s="64">
        <f t="shared" si="91"/>
        <v>0</v>
      </c>
      <c r="C311" s="57">
        <f t="shared" si="102"/>
        <v>133</v>
      </c>
      <c r="F311" s="59">
        <f>IF(C311&lt;C$6,0,VLOOKUP(C311,index!$A:$M,6,0))</f>
        <v>135</v>
      </c>
      <c r="G311" s="57" t="str">
        <f t="shared" si="92"/>
        <v/>
      </c>
      <c r="H311" s="58" t="str">
        <f>IF(G311="I",$K311,IF(G311="II",$K311-SUM(H$8:H310),IF(G311="III",$K311-SUM(H$8:H310),IF(G311="IV",$K311-SUM(H$8:H310),IF(G311="V",1-SUM(H$8:H310)," ")))))</f>
        <v xml:space="preserve"> </v>
      </c>
      <c r="I311" s="66" t="str">
        <f t="shared" si="93"/>
        <v/>
      </c>
      <c r="L311" s="62" t="str">
        <f t="shared" si="89"/>
        <v xml:space="preserve"> </v>
      </c>
      <c r="P311" s="58" t="str">
        <f>IF(O311="Plus",$K311,IF(O311="Basis",$K311-SUM(P$8:P310),IF(O311="Breedte",$K311-SUM(P$8:P310),IF(O310="Breedte",1-SUM(P$8:P310)," "))))</f>
        <v xml:space="preserve"> </v>
      </c>
      <c r="Q311" s="56" t="str">
        <f t="shared" si="105"/>
        <v/>
      </c>
      <c r="R311" s="196">
        <f t="shared" si="94"/>
        <v>135</v>
      </c>
      <c r="S311" s="1">
        <f t="shared" si="103"/>
        <v>133</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133</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4">
        <f t="shared" si="90"/>
        <v>0</v>
      </c>
      <c r="B312" s="64">
        <f t="shared" si="91"/>
        <v>0</v>
      </c>
      <c r="C312" s="57">
        <f t="shared" si="102"/>
        <v>132</v>
      </c>
      <c r="F312" s="59">
        <f>IF(C312&lt;C$6,0,VLOOKUP(C312,index!$A:$M,6,0))</f>
        <v>135</v>
      </c>
      <c r="G312" s="57" t="str">
        <f t="shared" si="92"/>
        <v/>
      </c>
      <c r="H312" s="58" t="str">
        <f>IF(G312="I",$K312,IF(G312="II",$K312-SUM(H$8:H311),IF(G312="III",$K312-SUM(H$8:H311),IF(G312="IV",$K312-SUM(H$8:H311),IF(G312="V",1-SUM(H$8:H311)," ")))))</f>
        <v xml:space="preserve"> </v>
      </c>
      <c r="I312" s="66" t="str">
        <f t="shared" si="93"/>
        <v/>
      </c>
      <c r="L312" s="62" t="str">
        <f t="shared" si="89"/>
        <v xml:space="preserve"> </v>
      </c>
      <c r="P312" s="58" t="str">
        <f>IF(O312="Plus",$K312,IF(O312="Basis",$K312-SUM(P$8:P311),IF(O312="Breedte",$K312-SUM(P$8:P311),IF(O311="Breedte",1-SUM(P$8:P311)," "))))</f>
        <v xml:space="preserve"> </v>
      </c>
      <c r="Q312" s="56" t="str">
        <f t="shared" si="105"/>
        <v/>
      </c>
      <c r="R312" s="196">
        <f t="shared" si="94"/>
        <v>135</v>
      </c>
      <c r="S312" s="1">
        <f t="shared" si="103"/>
        <v>132</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132</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4">
        <f t="shared" si="90"/>
        <v>0</v>
      </c>
      <c r="B313" s="64">
        <f t="shared" si="91"/>
        <v>0</v>
      </c>
      <c r="C313" s="57">
        <f t="shared" si="102"/>
        <v>131</v>
      </c>
      <c r="F313" s="59">
        <f>IF(C313&lt;C$6,0,VLOOKUP(C313,index!$A:$M,6,0))</f>
        <v>134</v>
      </c>
      <c r="G313" s="57" t="str">
        <f t="shared" si="92"/>
        <v/>
      </c>
      <c r="H313" s="58" t="str">
        <f>IF(G313="I",$K313,IF(G313="II",$K313-SUM(H$8:H312),IF(G313="III",$K313-SUM(H$8:H312),IF(G313="IV",$K313-SUM(H$8:H312),IF(G313="V",1-SUM(H$8:H312)," ")))))</f>
        <v xml:space="preserve"> </v>
      </c>
      <c r="I313" s="66" t="str">
        <f t="shared" si="93"/>
        <v/>
      </c>
      <c r="L313" s="62" t="str">
        <f t="shared" si="89"/>
        <v xml:space="preserve"> </v>
      </c>
      <c r="P313" s="58" t="str">
        <f>IF(O313="Plus",$K313,IF(O313="Basis",$K313-SUM(P$8:P312),IF(O313="Breedte",$K313-SUM(P$8:P312),IF(O312="Breedte",1-SUM(P$8:P312)," "))))</f>
        <v xml:space="preserve"> </v>
      </c>
      <c r="Q313" s="56" t="str">
        <f t="shared" si="105"/>
        <v/>
      </c>
      <c r="R313" s="196">
        <f t="shared" si="94"/>
        <v>134</v>
      </c>
      <c r="S313" s="1">
        <f t="shared" si="103"/>
        <v>131</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131</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4">
        <f t="shared" si="90"/>
        <v>0</v>
      </c>
      <c r="B314" s="64">
        <f t="shared" si="91"/>
        <v>0</v>
      </c>
      <c r="C314" s="57">
        <f t="shared" si="102"/>
        <v>130</v>
      </c>
      <c r="F314" s="59">
        <f>IF(C314&lt;C$6,0,VLOOKUP(C314,index!$A:$M,6,0))</f>
        <v>134</v>
      </c>
      <c r="G314" s="57" t="str">
        <f t="shared" si="92"/>
        <v/>
      </c>
      <c r="H314" s="58" t="str">
        <f>IF(G314="I",$K314,IF(G314="II",$K314-SUM(H$8:H313),IF(G314="III",$K314-SUM(H$8:H313),IF(G314="IV",$K314-SUM(H$8:H313),IF(G314="V",1-SUM(H$8:H313)," ")))))</f>
        <v xml:space="preserve"> </v>
      </c>
      <c r="I314" s="66" t="str">
        <f t="shared" si="93"/>
        <v/>
      </c>
      <c r="L314" s="62" t="str">
        <f t="shared" si="89"/>
        <v xml:space="preserve"> </v>
      </c>
      <c r="P314" s="58" t="str">
        <f>IF(O314="Plus",$K314,IF(O314="Basis",$K314-SUM(P$8:P313),IF(O314="Breedte",$K314-SUM(P$8:P313),IF(O313="Breedte",1-SUM(P$8:P313)," "))))</f>
        <v xml:space="preserve"> </v>
      </c>
      <c r="Q314" s="56" t="str">
        <f t="shared" si="105"/>
        <v/>
      </c>
      <c r="R314" s="196">
        <f t="shared" si="94"/>
        <v>134</v>
      </c>
      <c r="S314" s="1">
        <f t="shared" si="103"/>
        <v>130</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130</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4">
        <f t="shared" si="90"/>
        <v>0</v>
      </c>
      <c r="B315" s="64">
        <f t="shared" si="91"/>
        <v>0</v>
      </c>
      <c r="C315" s="57">
        <f t="shared" si="102"/>
        <v>129</v>
      </c>
      <c r="F315" s="59">
        <f>IF(C315&lt;C$6,0,VLOOKUP(C315,index!$A:$M,6,0))</f>
        <v>133</v>
      </c>
      <c r="G315" s="57" t="str">
        <f t="shared" si="92"/>
        <v/>
      </c>
      <c r="H315" s="58" t="str">
        <f>IF(G315="I",$K315,IF(G315="II",$K315-SUM(H$8:H314),IF(G315="III",$K315-SUM(H$8:H314),IF(G315="IV",$K315-SUM(H$8:H314),IF(G315="V",1-SUM(H$8:H314)," ")))))</f>
        <v xml:space="preserve"> </v>
      </c>
      <c r="I315" s="66" t="str">
        <f t="shared" si="93"/>
        <v/>
      </c>
      <c r="L315" s="62" t="str">
        <f t="shared" si="89"/>
        <v xml:space="preserve"> </v>
      </c>
      <c r="P315" s="58" t="str">
        <f>IF(O315="Plus",$K315,IF(O315="Basis",$K315-SUM(P$8:P314),IF(O315="Breedte",$K315-SUM(P$8:P314),IF(O314="Breedte",1-SUM(P$8:P314)," "))))</f>
        <v xml:space="preserve"> </v>
      </c>
      <c r="Q315" s="56" t="str">
        <f t="shared" si="105"/>
        <v/>
      </c>
      <c r="R315" s="196">
        <f t="shared" si="94"/>
        <v>133</v>
      </c>
      <c r="S315" s="1">
        <f t="shared" si="103"/>
        <v>129</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129</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4">
        <f t="shared" si="90"/>
        <v>0</v>
      </c>
      <c r="B316" s="64">
        <f t="shared" si="91"/>
        <v>0</v>
      </c>
      <c r="C316" s="57">
        <f t="shared" si="102"/>
        <v>128</v>
      </c>
      <c r="F316" s="59">
        <f>IF(C316&lt;C$6,0,VLOOKUP(C316,index!$A:$M,6,0))</f>
        <v>133</v>
      </c>
      <c r="G316" s="57" t="str">
        <f t="shared" si="92"/>
        <v/>
      </c>
      <c r="H316" s="58" t="str">
        <f>IF(G316="I",$K316,IF(G316="II",$K316-SUM(H$8:H315),IF(G316="III",$K316-SUM(H$8:H315),IF(G316="IV",$K316-SUM(H$8:H315),IF(G316="V",1-SUM(H$8:H315)," ")))))</f>
        <v xml:space="preserve"> </v>
      </c>
      <c r="I316" s="66" t="str">
        <f t="shared" si="93"/>
        <v/>
      </c>
      <c r="L316" s="62" t="str">
        <f t="shared" si="89"/>
        <v xml:space="preserve"> </v>
      </c>
      <c r="P316" s="58" t="str">
        <f>IF(O316="Plus",$K316,IF(O316="Basis",$K316-SUM(P$8:P315),IF(O316="Breedte",$K316-SUM(P$8:P315),IF(O315="Breedte",1-SUM(P$8:P315)," "))))</f>
        <v xml:space="preserve"> </v>
      </c>
      <c r="Q316" s="56" t="str">
        <f t="shared" si="105"/>
        <v/>
      </c>
      <c r="R316" s="196">
        <f t="shared" si="94"/>
        <v>133</v>
      </c>
      <c r="S316" s="1">
        <f t="shared" si="103"/>
        <v>128</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128</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4">
        <f t="shared" si="90"/>
        <v>0</v>
      </c>
      <c r="B317" s="64">
        <f t="shared" si="91"/>
        <v>0</v>
      </c>
      <c r="C317" s="57">
        <f t="shared" si="102"/>
        <v>127</v>
      </c>
      <c r="F317" s="59">
        <f>IF(C317&lt;C$6,0,VLOOKUP(C317,index!$A:$M,6,0))</f>
        <v>133</v>
      </c>
      <c r="G317" s="57" t="str">
        <f t="shared" si="92"/>
        <v/>
      </c>
      <c r="H317" s="58" t="str">
        <f>IF(G317="I",$K317,IF(G317="II",$K317-SUM(H$8:H316),IF(G317="III",$K317-SUM(H$8:H316),IF(G317="IV",$K317-SUM(H$8:H316),IF(G317="V",1-SUM(H$8:H316)," ")))))</f>
        <v xml:space="preserve"> </v>
      </c>
      <c r="I317" s="66" t="str">
        <f t="shared" si="93"/>
        <v/>
      </c>
      <c r="L317" s="62" t="str">
        <f t="shared" si="89"/>
        <v xml:space="preserve"> </v>
      </c>
      <c r="P317" s="58" t="str">
        <f>IF(O317="Plus",$K317,IF(O317="Basis",$K317-SUM(P$8:P316),IF(O317="Breedte",$K317-SUM(P$8:P316),IF(O316="Breedte",1-SUM(P$8:P316)," "))))</f>
        <v xml:space="preserve"> </v>
      </c>
      <c r="Q317" s="56" t="str">
        <f t="shared" si="105"/>
        <v/>
      </c>
      <c r="R317" s="196">
        <f t="shared" si="94"/>
        <v>133</v>
      </c>
      <c r="S317" s="1">
        <f t="shared" si="103"/>
        <v>127</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127</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4">
        <f t="shared" si="90"/>
        <v>0</v>
      </c>
      <c r="B318" s="64">
        <f t="shared" si="91"/>
        <v>0</v>
      </c>
      <c r="C318" s="57">
        <f t="shared" si="102"/>
        <v>126</v>
      </c>
      <c r="F318" s="59">
        <f>IF(C318&lt;C$6,0,VLOOKUP(C318,index!$A:$M,6,0))</f>
        <v>132</v>
      </c>
      <c r="G318" s="57" t="str">
        <f t="shared" si="92"/>
        <v/>
      </c>
      <c r="H318" s="58" t="str">
        <f>IF(G318="I",$K318,IF(G318="II",$K318-SUM(H$8:H317),IF(G318="III",$K318-SUM(H$8:H317),IF(G318="IV",$K318-SUM(H$8:H317),IF(G318="V",1-SUM(H$8:H317)," ")))))</f>
        <v xml:space="preserve"> </v>
      </c>
      <c r="I318" s="66" t="str">
        <f t="shared" si="93"/>
        <v/>
      </c>
      <c r="L318" s="62" t="str">
        <f t="shared" si="89"/>
        <v xml:space="preserve"> </v>
      </c>
      <c r="P318" s="58" t="str">
        <f>IF(O318="Plus",$K318,IF(O318="Basis",$K318-SUM(P$8:P317),IF(O318="Breedte",$K318-SUM(P$8:P317),IF(O317="Breedte",1-SUM(P$8:P317)," "))))</f>
        <v xml:space="preserve"> </v>
      </c>
      <c r="Q318" s="56" t="str">
        <f t="shared" si="105"/>
        <v/>
      </c>
      <c r="R318" s="196">
        <f t="shared" si="94"/>
        <v>132</v>
      </c>
      <c r="S318" s="1">
        <f t="shared" si="103"/>
        <v>126</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126</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4">
        <f t="shared" si="90"/>
        <v>0</v>
      </c>
      <c r="B319" s="64">
        <f t="shared" si="91"/>
        <v>0</v>
      </c>
      <c r="C319" s="57">
        <f t="shared" si="102"/>
        <v>125</v>
      </c>
      <c r="F319" s="59">
        <f>IF(C319&lt;C$6,0,VLOOKUP(C319,index!$A:$M,6,0))</f>
        <v>132</v>
      </c>
      <c r="G319" s="57" t="str">
        <f t="shared" si="92"/>
        <v/>
      </c>
      <c r="H319" s="58" t="str">
        <f>IF(G319="I",$K319,IF(G319="II",$K319-SUM(H$8:H318),IF(G319="III",$K319-SUM(H$8:H318),IF(G319="IV",$K319-SUM(H$8:H318),IF(G319="V",1-SUM(H$8:H318)," ")))))</f>
        <v xml:space="preserve"> </v>
      </c>
      <c r="I319" s="66" t="str">
        <f t="shared" si="93"/>
        <v/>
      </c>
      <c r="L319" s="62" t="str">
        <f t="shared" si="89"/>
        <v xml:space="preserve"> </v>
      </c>
      <c r="P319" s="58" t="str">
        <f>IF(O319="Plus",$K319,IF(O319="Basis",$K319-SUM(P$8:P318),IF(O319="Breedte",$K319-SUM(P$8:P318),IF(O318="Breedte",1-SUM(P$8:P318)," "))))</f>
        <v xml:space="preserve"> </v>
      </c>
      <c r="Q319" s="56" t="str">
        <f t="shared" si="105"/>
        <v/>
      </c>
      <c r="R319" s="196">
        <f t="shared" si="94"/>
        <v>132</v>
      </c>
      <c r="S319" s="1">
        <f t="shared" si="103"/>
        <v>125</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125</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4">
        <f t="shared" si="90"/>
        <v>0</v>
      </c>
      <c r="B320" s="64">
        <f t="shared" si="91"/>
        <v>0</v>
      </c>
      <c r="C320" s="57">
        <f t="shared" si="102"/>
        <v>124</v>
      </c>
      <c r="F320" s="59">
        <f>IF(C320&lt;C$6,0,VLOOKUP(C320,index!$A:$M,6,0))</f>
        <v>131</v>
      </c>
      <c r="G320" s="57" t="str">
        <f t="shared" si="92"/>
        <v/>
      </c>
      <c r="H320" s="58" t="str">
        <f>IF(G320="I",$K320,IF(G320="II",$K320-SUM(H$8:H319),IF(G320="III",$K320-SUM(H$8:H319),IF(G320="IV",$K320-SUM(H$8:H319),IF(G320="V",1-SUM(H$8:H319)," ")))))</f>
        <v xml:space="preserve"> </v>
      </c>
      <c r="I320" s="66" t="str">
        <f t="shared" si="93"/>
        <v/>
      </c>
      <c r="L320" s="62" t="str">
        <f t="shared" si="89"/>
        <v xml:space="preserve"> </v>
      </c>
      <c r="P320" s="58" t="str">
        <f>IF(O320="Plus",$K320,IF(O320="Basis",$K320-SUM(P$8:P319),IF(O320="Breedte",$K320-SUM(P$8:P319),IF(O319="Breedte",1-SUM(P$8:P319)," "))))</f>
        <v xml:space="preserve"> </v>
      </c>
      <c r="Q320" s="56" t="str">
        <f t="shared" si="105"/>
        <v/>
      </c>
      <c r="R320" s="196">
        <f t="shared" si="94"/>
        <v>131</v>
      </c>
      <c r="S320" s="1">
        <f t="shared" si="103"/>
        <v>124</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124</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4">
        <f t="shared" si="90"/>
        <v>0</v>
      </c>
      <c r="B321" s="64">
        <f t="shared" si="91"/>
        <v>0</v>
      </c>
      <c r="C321" s="57">
        <f t="shared" si="102"/>
        <v>123</v>
      </c>
      <c r="F321" s="59">
        <f>IF(C321&lt;C$6,0,VLOOKUP(C321,index!$A:$M,6,0))</f>
        <v>131</v>
      </c>
      <c r="G321" s="57" t="str">
        <f t="shared" si="92"/>
        <v/>
      </c>
      <c r="H321" s="58" t="str">
        <f>IF(G321="I",$K321,IF(G321="II",$K321-SUM(H$8:H320),IF(G321="III",$K321-SUM(H$8:H320),IF(G321="IV",$K321-SUM(H$8:H320),IF(G321="V",1-SUM(H$8:H320)," ")))))</f>
        <v xml:space="preserve"> </v>
      </c>
      <c r="I321" s="66" t="str">
        <f t="shared" si="93"/>
        <v/>
      </c>
      <c r="L321" s="62" t="str">
        <f t="shared" si="89"/>
        <v xml:space="preserve"> </v>
      </c>
      <c r="P321" s="58" t="str">
        <f>IF(O321="Plus",$K321,IF(O321="Basis",$K321-SUM(P$8:P320),IF(O321="Breedte",$K321-SUM(P$8:P320),IF(O320="Breedte",1-SUM(P$8:P320)," "))))</f>
        <v xml:space="preserve"> </v>
      </c>
      <c r="Q321" s="56" t="str">
        <f t="shared" si="105"/>
        <v/>
      </c>
      <c r="R321" s="196">
        <f t="shared" si="94"/>
        <v>131</v>
      </c>
      <c r="S321" s="1">
        <f t="shared" si="103"/>
        <v>123</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123</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4">
        <f t="shared" si="90"/>
        <v>0</v>
      </c>
      <c r="B322" s="64">
        <f t="shared" si="91"/>
        <v>0</v>
      </c>
      <c r="C322" s="57">
        <f t="shared" si="102"/>
        <v>122</v>
      </c>
      <c r="F322" s="59">
        <f>IF(C322&lt;C$6,0,VLOOKUP(C322,index!$A:$M,6,0))</f>
        <v>131</v>
      </c>
      <c r="G322" s="57" t="str">
        <f t="shared" si="92"/>
        <v/>
      </c>
      <c r="H322" s="58" t="str">
        <f>IF(G322="I",$K322,IF(G322="II",$K322-SUM(H$8:H321),IF(G322="III",$K322-SUM(H$8:H321),IF(G322="IV",$K322-SUM(H$8:H321),IF(G322="V",1-SUM(H$8:H321)," ")))))</f>
        <v xml:space="preserve"> </v>
      </c>
      <c r="I322" s="66" t="str">
        <f t="shared" si="93"/>
        <v/>
      </c>
      <c r="L322" s="62" t="str">
        <f t="shared" si="89"/>
        <v xml:space="preserve"> </v>
      </c>
      <c r="P322" s="58" t="str">
        <f>IF(O322="Plus",$K322,IF(O322="Basis",$K322-SUM(P$8:P321),IF(O322="Breedte",$K322-SUM(P$8:P321),IF(O321="Breedte",1-SUM(P$8:P321)," "))))</f>
        <v xml:space="preserve"> </v>
      </c>
      <c r="Q322" s="56" t="str">
        <f t="shared" si="105"/>
        <v/>
      </c>
      <c r="R322" s="196">
        <f t="shared" si="94"/>
        <v>131</v>
      </c>
      <c r="S322" s="1">
        <f t="shared" si="103"/>
        <v>122</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122</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4">
        <f t="shared" si="90"/>
        <v>0</v>
      </c>
      <c r="B323" s="64">
        <f t="shared" si="91"/>
        <v>0</v>
      </c>
      <c r="C323" s="57">
        <f t="shared" si="102"/>
        <v>121</v>
      </c>
      <c r="F323" s="59">
        <f>IF(C323&lt;C$6,0,VLOOKUP(C323,index!$A:$M,6,0))</f>
        <v>130</v>
      </c>
      <c r="G323" s="57" t="str">
        <f t="shared" si="92"/>
        <v/>
      </c>
      <c r="H323" s="58" t="str">
        <f>IF(G323="I",$K323,IF(G323="II",$K323-SUM(H$8:H322),IF(G323="III",$K323-SUM(H$8:H322),IF(G323="IV",$K323-SUM(H$8:H322),IF(G323="V",1-SUM(H$8:H322)," ")))))</f>
        <v xml:space="preserve"> </v>
      </c>
      <c r="I323" s="66" t="str">
        <f t="shared" si="93"/>
        <v/>
      </c>
      <c r="L323" s="62" t="str">
        <f t="shared" si="89"/>
        <v xml:space="preserve"> </v>
      </c>
      <c r="P323" s="58" t="str">
        <f>IF(O323="Plus",$K323,IF(O323="Basis",$K323-SUM(P$8:P322),IF(O323="Breedte",$K323-SUM(P$8:P322),IF(O322="Breedte",1-SUM(P$8:P322)," "))))</f>
        <v xml:space="preserve"> </v>
      </c>
      <c r="Q323" s="56" t="str">
        <f t="shared" si="105"/>
        <v/>
      </c>
      <c r="R323" s="196">
        <f t="shared" si="94"/>
        <v>130</v>
      </c>
      <c r="S323" s="1">
        <f t="shared" si="103"/>
        <v>121</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121</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4">
        <f t="shared" si="90"/>
        <v>0</v>
      </c>
      <c r="B324" s="64">
        <f t="shared" si="91"/>
        <v>0</v>
      </c>
      <c r="C324" s="57">
        <f t="shared" si="102"/>
        <v>120</v>
      </c>
      <c r="F324" s="59">
        <f>IF(C324&lt;C$6,0,VLOOKUP(C324,index!$A:$M,6,0))</f>
        <v>130</v>
      </c>
      <c r="G324" s="57" t="str">
        <f t="shared" si="92"/>
        <v/>
      </c>
      <c r="H324" s="58" t="str">
        <f>IF(G324="I",$K324,IF(G324="II",$K324-SUM(H$8:H323),IF(G324="III",$K324-SUM(H$8:H323),IF(G324="IV",$K324-SUM(H$8:H323),IF(G324="V",1-SUM(H$8:H323)," ")))))</f>
        <v xml:space="preserve"> </v>
      </c>
      <c r="I324" s="66" t="str">
        <f t="shared" si="93"/>
        <v/>
      </c>
      <c r="L324" s="62" t="str">
        <f t="shared" si="89"/>
        <v xml:space="preserve"> </v>
      </c>
      <c r="P324" s="58" t="str">
        <f>IF(O324="Plus",$K324,IF(O324="Basis",$K324-SUM(P$8:P323),IF(O324="Breedte",$K324-SUM(P$8:P323),IF(O323="Breedte",1-SUM(P$8:P323)," "))))</f>
        <v xml:space="preserve"> </v>
      </c>
      <c r="Q324" s="56" t="str">
        <f t="shared" si="105"/>
        <v/>
      </c>
      <c r="R324" s="196">
        <f t="shared" si="94"/>
        <v>130</v>
      </c>
      <c r="S324" s="1">
        <f t="shared" si="103"/>
        <v>120</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120</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4">
        <f t="shared" si="90"/>
        <v>0</v>
      </c>
      <c r="B325" s="64">
        <f t="shared" si="91"/>
        <v>0</v>
      </c>
      <c r="C325" s="57">
        <f t="shared" si="102"/>
        <v>119</v>
      </c>
      <c r="F325" s="59">
        <f>IF(C325&lt;C$6,0,VLOOKUP(C325,index!$A:$M,6,0))</f>
        <v>129</v>
      </c>
      <c r="G325" s="57" t="str">
        <f t="shared" si="92"/>
        <v/>
      </c>
      <c r="H325" s="58" t="str">
        <f>IF(G325="I",$K325,IF(G325="II",$K325-SUM(H$8:H324),IF(G325="III",$K325-SUM(H$8:H324),IF(G325="IV",$K325-SUM(H$8:H324),IF(G325="V",1-SUM(H$8:H324)," ")))))</f>
        <v xml:space="preserve"> </v>
      </c>
      <c r="I325" s="66" t="str">
        <f t="shared" si="93"/>
        <v/>
      </c>
      <c r="L325" s="62" t="str">
        <f t="shared" si="89"/>
        <v xml:space="preserve"> </v>
      </c>
      <c r="P325" s="58" t="str">
        <f>IF(O325="Plus",$K325,IF(O325="Basis",$K325-SUM(P$8:P324),IF(O325="Breedte",$K325-SUM(P$8:P324),IF(O324="Breedte",1-SUM(P$8:P324)," "))))</f>
        <v xml:space="preserve"> </v>
      </c>
      <c r="Q325" s="56" t="str">
        <f t="shared" si="105"/>
        <v/>
      </c>
      <c r="R325" s="196">
        <f t="shared" si="94"/>
        <v>129</v>
      </c>
      <c r="S325" s="1">
        <f t="shared" si="103"/>
        <v>119</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119</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4">
        <f t="shared" si="90"/>
        <v>0</v>
      </c>
      <c r="B326" s="64">
        <f t="shared" si="91"/>
        <v>0</v>
      </c>
      <c r="C326" s="57">
        <f t="shared" si="102"/>
        <v>118</v>
      </c>
      <c r="F326" s="59">
        <f>IF(C326&lt;C$6,0,VLOOKUP(C326,index!$A:$M,6,0))</f>
        <v>129</v>
      </c>
      <c r="G326" s="57" t="str">
        <f t="shared" si="92"/>
        <v/>
      </c>
      <c r="H326" s="58" t="str">
        <f>IF(G326="I",$K326,IF(G326="II",$K326-SUM(H$8:H325),IF(G326="III",$K326-SUM(H$8:H325),IF(G326="IV",$K326-SUM(H$8:H325),IF(G326="V",1-SUM(H$8:H325)," ")))))</f>
        <v xml:space="preserve"> </v>
      </c>
      <c r="I326" s="66" t="str">
        <f t="shared" si="93"/>
        <v/>
      </c>
      <c r="L326" s="62" t="str">
        <f t="shared" si="89"/>
        <v xml:space="preserve"> </v>
      </c>
      <c r="P326" s="58" t="str">
        <f>IF(O326="Plus",$K326,IF(O326="Basis",$K326-SUM(P$8:P325),IF(O326="Breedte",$K326-SUM(P$8:P325),IF(O325="Breedte",1-SUM(P$8:P325)," "))))</f>
        <v xml:space="preserve"> </v>
      </c>
      <c r="Q326" s="56" t="str">
        <f t="shared" si="105"/>
        <v/>
      </c>
      <c r="R326" s="196">
        <f t="shared" si="94"/>
        <v>129</v>
      </c>
      <c r="S326" s="1">
        <f t="shared" si="103"/>
        <v>118</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118</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4">
        <f t="shared" si="90"/>
        <v>0</v>
      </c>
      <c r="B327" s="64">
        <f t="shared" si="91"/>
        <v>0</v>
      </c>
      <c r="C327" s="57">
        <f t="shared" si="102"/>
        <v>117</v>
      </c>
      <c r="F327" s="59">
        <f>IF(C327&lt;C$6,0,VLOOKUP(C327,index!$A:$M,6,0))</f>
        <v>129</v>
      </c>
      <c r="G327" s="57" t="str">
        <f t="shared" si="92"/>
        <v/>
      </c>
      <c r="H327" s="58" t="str">
        <f>IF(G327="I",$K327,IF(G327="II",$K327-SUM(H$8:H326),IF(G327="III",$K327-SUM(H$8:H326),IF(G327="IV",$K327-SUM(H$8:H326),IF(G327="V",1-SUM(H$8:H326)," ")))))</f>
        <v xml:space="preserve"> </v>
      </c>
      <c r="I327" s="66" t="str">
        <f t="shared" si="93"/>
        <v/>
      </c>
      <c r="L327" s="62" t="str">
        <f t="shared" si="89"/>
        <v xml:space="preserve"> </v>
      </c>
      <c r="P327" s="58" t="str">
        <f>IF(O327="Plus",$K327,IF(O327="Basis",$K327-SUM(P$8:P326),IF(O327="Breedte",$K327-SUM(P$8:P326),IF(O326="Breedte",1-SUM(P$8:P326)," "))))</f>
        <v xml:space="preserve"> </v>
      </c>
      <c r="Q327" s="56" t="str">
        <f t="shared" si="105"/>
        <v/>
      </c>
      <c r="R327" s="196">
        <f t="shared" si="94"/>
        <v>129</v>
      </c>
      <c r="S327" s="1">
        <f t="shared" si="103"/>
        <v>117</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117</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4">
        <f t="shared" si="90"/>
        <v>0</v>
      </c>
      <c r="B328" s="64">
        <f t="shared" si="91"/>
        <v>0</v>
      </c>
      <c r="C328" s="57">
        <f t="shared" si="102"/>
        <v>116</v>
      </c>
      <c r="F328" s="59">
        <f>IF(C328&lt;C$6,0,VLOOKUP(C328,index!$A:$M,6,0))</f>
        <v>128</v>
      </c>
      <c r="G328" s="57" t="str">
        <f t="shared" si="92"/>
        <v/>
      </c>
      <c r="H328" s="58" t="str">
        <f>IF(G328="I",$K328,IF(G328="II",$K328-SUM(H$8:H327),IF(G328="III",$K328-SUM(H$8:H327),IF(G328="IV",$K328-SUM(H$8:H327),IF(G328="V",1-SUM(H$8:H327)," ")))))</f>
        <v xml:space="preserve"> </v>
      </c>
      <c r="I328" s="66" t="str">
        <f t="shared" si="93"/>
        <v/>
      </c>
      <c r="L328" s="62" t="str">
        <f t="shared" ref="L328:L391" si="106">IF(U328=2,"Plus",IF(W328=2,"Basis",IF(X328=2,"Breedte"," ")))</f>
        <v xml:space="preserve"> </v>
      </c>
      <c r="P328" s="58" t="str">
        <f>IF(O328="Plus",$K328,IF(O328="Basis",$K328-SUM(P$8:P327),IF(O328="Breedte",$K328-SUM(P$8:P327),IF(O327="Breedte",1-SUM(P$8:P327)," "))))</f>
        <v xml:space="preserve"> </v>
      </c>
      <c r="Q328" s="56" t="str">
        <f t="shared" si="105"/>
        <v/>
      </c>
      <c r="R328" s="196">
        <f t="shared" si="94"/>
        <v>128</v>
      </c>
      <c r="S328" s="1">
        <f t="shared" si="103"/>
        <v>116</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116</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4">
        <f t="shared" ref="A329:A392" si="107">IF(I329="A",25,IF(I329="B",25,IF(I329="C",25,IF(I329="D",15,IF(I329="E",10,0)))))</f>
        <v>0</v>
      </c>
      <c r="B329" s="64">
        <f t="shared" ref="B329:B384" si="108">IF(G329="I",20,IF(G329="II",20,IF(G329="III",20,IF(G329="IV",20,IF(G329="V",20,0)))))</f>
        <v>0</v>
      </c>
      <c r="C329" s="57">
        <f t="shared" si="102"/>
        <v>115</v>
      </c>
      <c r="F329" s="59">
        <f>IF(C329&lt;C$6,0,VLOOKUP(C329,index!$A:$M,6,0))</f>
        <v>128</v>
      </c>
      <c r="G329" s="57" t="str">
        <f t="shared" ref="G329:G392" si="109">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92" si="110">IF(AND(F329&gt;209,F330&lt;210),"A",IF(AND(F329&gt;199,F330&lt;200),"B",IF(AND(F329&gt;189,F330&lt;190),"C",IF(AND(F329&gt;180,F330&lt;181),"D",IF(AND(F329&gt;109,F330&lt;110),"E","")))))</f>
        <v/>
      </c>
      <c r="L329" s="62" t="str">
        <f t="shared" si="106"/>
        <v xml:space="preserve"> </v>
      </c>
      <c r="P329" s="58" t="str">
        <f>IF(O329="Plus",$K329,IF(O329="Basis",$K329-SUM(P$8:P328),IF(O329="Breedte",$K329-SUM(P$8:P328),IF(O328="Breedte",1-SUM(P$8:P328)," "))))</f>
        <v xml:space="preserve"> </v>
      </c>
      <c r="Q329" s="56" t="str">
        <f t="shared" si="105"/>
        <v/>
      </c>
      <c r="R329" s="196">
        <f t="shared" ref="R329:R392" si="111">F329</f>
        <v>128</v>
      </c>
      <c r="S329" s="1">
        <f t="shared" si="103"/>
        <v>115</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115</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4">
        <f t="shared" si="107"/>
        <v>0</v>
      </c>
      <c r="B330" s="64">
        <f t="shared" si="108"/>
        <v>0</v>
      </c>
      <c r="C330" s="57">
        <f t="shared" ref="C330:C393" si="119">IF(C329-1&lt;C$6,C$6-1,C329-1)</f>
        <v>114</v>
      </c>
      <c r="F330" s="59">
        <f>IF(C330&lt;C$6,0,VLOOKUP(C330,index!$A:$M,6,0))</f>
        <v>127</v>
      </c>
      <c r="G330" s="57" t="str">
        <f t="shared" si="109"/>
        <v/>
      </c>
      <c r="H330" s="58" t="str">
        <f>IF(G330="I",$K330,IF(G330="II",$K330-SUM(H$8:H329),IF(G330="III",$K330-SUM(H$8:H329),IF(G330="IV",$K330-SUM(H$8:H329),IF(G330="V",1-SUM(H$8:H329)," ")))))</f>
        <v xml:space="preserve"> </v>
      </c>
      <c r="I330" s="66" t="str">
        <f t="shared" si="110"/>
        <v/>
      </c>
      <c r="L330" s="62" t="str">
        <f t="shared" si="106"/>
        <v xml:space="preserve"> </v>
      </c>
      <c r="P330" s="58" t="str">
        <f>IF(O330="Plus",$K330,IF(O330="Basis",$K330-SUM(P$8:P329),IF(O330="Breedte",$K330-SUM(P$8:P329),IF(O329="Breedte",1-SUM(P$8:P329)," "))))</f>
        <v xml:space="preserve"> </v>
      </c>
      <c r="Q330" s="56" t="str">
        <f t="shared" si="105"/>
        <v/>
      </c>
      <c r="R330" s="196">
        <f t="shared" si="111"/>
        <v>127</v>
      </c>
      <c r="S330" s="1">
        <f t="shared" ref="S330:S393" si="120">C330</f>
        <v>114</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114</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4">
        <f t="shared" si="107"/>
        <v>0</v>
      </c>
      <c r="B331" s="64">
        <f t="shared" si="108"/>
        <v>0</v>
      </c>
      <c r="C331" s="57">
        <f t="shared" si="119"/>
        <v>113</v>
      </c>
      <c r="F331" s="59">
        <f>IF(C331&lt;C$6,0,VLOOKUP(C331,index!$A:$M,6,0))</f>
        <v>127</v>
      </c>
      <c r="G331" s="57" t="str">
        <f t="shared" si="109"/>
        <v/>
      </c>
      <c r="H331" s="58" t="str">
        <f>IF(G331="I",$K331,IF(G331="II",$K331-SUM(H$8:H330),IF(G331="III",$K331-SUM(H$8:H330),IF(G331="IV",$K331-SUM(H$8:H330),IF(G331="V",1-SUM(H$8:H330)," ")))))</f>
        <v xml:space="preserve"> </v>
      </c>
      <c r="I331" s="66" t="str">
        <f t="shared" si="110"/>
        <v/>
      </c>
      <c r="L331" s="62" t="str">
        <f t="shared" si="106"/>
        <v xml:space="preserve"> </v>
      </c>
      <c r="P331" s="58" t="str">
        <f>IF(O331="Plus",$K331,IF(O331="Basis",$K331-SUM(P$8:P330),IF(O331="Breedte",$K331-SUM(P$8:P330),IF(O330="Breedte",1-SUM(P$8:P330)," "))))</f>
        <v xml:space="preserve"> </v>
      </c>
      <c r="Q331" s="56" t="str">
        <f t="shared" si="105"/>
        <v/>
      </c>
      <c r="R331" s="196">
        <f t="shared" si="111"/>
        <v>127</v>
      </c>
      <c r="S331" s="1">
        <f t="shared" si="120"/>
        <v>113</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113</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4">
        <f t="shared" si="107"/>
        <v>0</v>
      </c>
      <c r="B332" s="64">
        <f t="shared" si="108"/>
        <v>0</v>
      </c>
      <c r="C332" s="57">
        <f t="shared" si="119"/>
        <v>112</v>
      </c>
      <c r="F332" s="59">
        <f>IF(C332&lt;C$6,0,VLOOKUP(C332,index!$A:$M,6,0))</f>
        <v>127</v>
      </c>
      <c r="G332" s="57" t="str">
        <f t="shared" si="109"/>
        <v/>
      </c>
      <c r="H332" s="58" t="str">
        <f>IF(G332="I",$K332,IF(G332="II",$K332-SUM(H$8:H331),IF(G332="III",$K332-SUM(H$8:H331),IF(G332="IV",$K332-SUM(H$8:H331),IF(G332="V",1-SUM(H$8:H331)," ")))))</f>
        <v xml:space="preserve"> </v>
      </c>
      <c r="I332" s="66" t="str">
        <f t="shared" si="110"/>
        <v/>
      </c>
      <c r="L332" s="62" t="str">
        <f t="shared" si="106"/>
        <v xml:space="preserve"> </v>
      </c>
      <c r="P332" s="58" t="str">
        <f>IF(O332="Plus",$K332,IF(O332="Basis",$K332-SUM(P$8:P331),IF(O332="Breedte",$K332-SUM(P$8:P331),IF(O331="Breedte",1-SUM(P$8:P331)," "))))</f>
        <v xml:space="preserve"> </v>
      </c>
      <c r="Q332" s="56" t="str">
        <f t="shared" si="105"/>
        <v/>
      </c>
      <c r="R332" s="196">
        <f t="shared" si="111"/>
        <v>127</v>
      </c>
      <c r="S332" s="1">
        <f t="shared" si="120"/>
        <v>112</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112</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4">
        <f t="shared" si="107"/>
        <v>0</v>
      </c>
      <c r="B333" s="64">
        <f t="shared" si="108"/>
        <v>0</v>
      </c>
      <c r="C333" s="57">
        <f t="shared" si="119"/>
        <v>111</v>
      </c>
      <c r="F333" s="59">
        <f>IF(C333&lt;C$6,0,VLOOKUP(C333,index!$A:$M,6,0))</f>
        <v>126</v>
      </c>
      <c r="G333" s="57" t="str">
        <f t="shared" si="109"/>
        <v/>
      </c>
      <c r="H333" s="58" t="str">
        <f>IF(G333="I",$K333,IF(G333="II",$K333-SUM(H$8:H332),IF(G333="III",$K333-SUM(H$8:H332),IF(G333="IV",$K333-SUM(H$8:H332),IF(G333="V",1-SUM(H$8:H332)," ")))))</f>
        <v xml:space="preserve"> </v>
      </c>
      <c r="I333" s="66" t="str">
        <f t="shared" si="110"/>
        <v/>
      </c>
      <c r="L333" s="62" t="str">
        <f t="shared" si="106"/>
        <v xml:space="preserve"> </v>
      </c>
      <c r="P333" s="58" t="str">
        <f>IF(O333="Plus",$K333,IF(O333="Basis",$K333-SUM(P$8:P332),IF(O333="Breedte",$K333-SUM(P$8:P332),IF(O332="Breedte",1-SUM(P$8:P332)," "))))</f>
        <v xml:space="preserve"> </v>
      </c>
      <c r="Q333" s="56" t="str">
        <f t="shared" si="105"/>
        <v/>
      </c>
      <c r="R333" s="196">
        <f t="shared" si="111"/>
        <v>126</v>
      </c>
      <c r="S333" s="1">
        <f t="shared" si="120"/>
        <v>111</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111</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4">
        <f t="shared" si="107"/>
        <v>0</v>
      </c>
      <c r="B334" s="64">
        <f t="shared" si="108"/>
        <v>0</v>
      </c>
      <c r="C334" s="57">
        <f t="shared" si="119"/>
        <v>110</v>
      </c>
      <c r="F334" s="59">
        <f>IF(C334&lt;C$6,0,VLOOKUP(C334,index!$A:$M,6,0))</f>
        <v>126</v>
      </c>
      <c r="G334" s="57" t="str">
        <f t="shared" si="109"/>
        <v/>
      </c>
      <c r="H334" s="58" t="str">
        <f>IF(G334="I",$K334,IF(G334="II",$K334-SUM(H$8:H333),IF(G334="III",$K334-SUM(H$8:H333),IF(G334="IV",$K334-SUM(H$8:H333),IF(G334="V",1-SUM(H$8:H333)," ")))))</f>
        <v xml:space="preserve"> </v>
      </c>
      <c r="I334" s="66" t="str">
        <f t="shared" si="110"/>
        <v/>
      </c>
      <c r="L334" s="62" t="str">
        <f t="shared" si="106"/>
        <v xml:space="preserve"> </v>
      </c>
      <c r="P334" s="58" t="str">
        <f>IF(O334="Plus",$K334,IF(O334="Basis",$K334-SUM(P$8:P333),IF(O334="Breedte",$K334-SUM(P$8:P333),IF(O333="Breedte",1-SUM(P$8:P333)," "))))</f>
        <v xml:space="preserve"> </v>
      </c>
      <c r="Q334" s="56" t="str">
        <f t="shared" si="105"/>
        <v/>
      </c>
      <c r="R334" s="196">
        <f t="shared" si="111"/>
        <v>126</v>
      </c>
      <c r="S334" s="1">
        <f t="shared" si="120"/>
        <v>110</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110</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4">
        <f t="shared" si="107"/>
        <v>0</v>
      </c>
      <c r="B335" s="64">
        <f t="shared" si="108"/>
        <v>0</v>
      </c>
      <c r="C335" s="57">
        <f t="shared" si="119"/>
        <v>109</v>
      </c>
      <c r="F335" s="59">
        <f>IF(C335&lt;C$6,0,VLOOKUP(C335,index!$A:$M,6,0))</f>
        <v>125</v>
      </c>
      <c r="G335" s="57" t="str">
        <f t="shared" si="109"/>
        <v/>
      </c>
      <c r="H335" s="58" t="str">
        <f>IF(G335="I",$K335,IF(G335="II",$K335-SUM(H$8:H334),IF(G335="III",$K335-SUM(H$8:H334),IF(G335="IV",$K335-SUM(H$8:H334),IF(G335="V",1-SUM(H$8:H334)," ")))))</f>
        <v xml:space="preserve"> </v>
      </c>
      <c r="I335" s="66" t="str">
        <f t="shared" si="110"/>
        <v/>
      </c>
      <c r="L335" s="62" t="str">
        <f t="shared" si="106"/>
        <v xml:space="preserve"> </v>
      </c>
      <c r="P335" s="58" t="str">
        <f>IF(O335="Plus",$K335,IF(O335="Basis",$K335-SUM(P$8:P334),IF(O335="Breedte",$K335-SUM(P$8:P334),IF(O334="Breedte",1-SUM(P$8:P334)," "))))</f>
        <v xml:space="preserve"> </v>
      </c>
      <c r="Q335" s="56" t="str">
        <f t="shared" si="105"/>
        <v/>
      </c>
      <c r="R335" s="196">
        <f t="shared" si="111"/>
        <v>125</v>
      </c>
      <c r="S335" s="1">
        <f t="shared" si="120"/>
        <v>109</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109</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4">
        <f t="shared" si="107"/>
        <v>0</v>
      </c>
      <c r="B336" s="64">
        <f t="shared" si="108"/>
        <v>0</v>
      </c>
      <c r="C336" s="57">
        <f t="shared" si="119"/>
        <v>108</v>
      </c>
      <c r="F336" s="59">
        <f>IF(C336&lt;C$6,0,VLOOKUP(C336,index!$A:$M,6,0))</f>
        <v>125</v>
      </c>
      <c r="G336" s="57" t="str">
        <f t="shared" si="109"/>
        <v/>
      </c>
      <c r="H336" s="58" t="str">
        <f>IF(G336="I",$K336,IF(G336="II",$K336-SUM(H$8:H335),IF(G336="III",$K336-SUM(H$8:H335),IF(G336="IV",$K336-SUM(H$8:H335),IF(G336="V",1-SUM(H$8:H335)," ")))))</f>
        <v xml:space="preserve"> </v>
      </c>
      <c r="I336" s="66" t="str">
        <f t="shared" si="110"/>
        <v/>
      </c>
      <c r="L336" s="62" t="str">
        <f t="shared" si="106"/>
        <v xml:space="preserve"> </v>
      </c>
      <c r="P336" s="58" t="str">
        <f>IF(O336="Plus",$K336,IF(O336="Basis",$K336-SUM(P$8:P335),IF(O336="Breedte",$K336-SUM(P$8:P335),IF(O335="Breedte",1-SUM(P$8:P335)," "))))</f>
        <v xml:space="preserve"> </v>
      </c>
      <c r="Q336" s="56" t="str">
        <f t="shared" si="105"/>
        <v/>
      </c>
      <c r="R336" s="196">
        <f t="shared" si="111"/>
        <v>125</v>
      </c>
      <c r="S336" s="1">
        <f t="shared" si="120"/>
        <v>108</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108</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4">
        <f t="shared" si="107"/>
        <v>0</v>
      </c>
      <c r="B337" s="64">
        <f t="shared" si="108"/>
        <v>0</v>
      </c>
      <c r="C337" s="57">
        <f t="shared" si="119"/>
        <v>107</v>
      </c>
      <c r="F337" s="59">
        <f>IF(C337&lt;C$6,0,VLOOKUP(C337,index!$A:$M,6,0))</f>
        <v>125</v>
      </c>
      <c r="G337" s="57" t="str">
        <f t="shared" si="109"/>
        <v/>
      </c>
      <c r="H337" s="58" t="str">
        <f>IF(G337="I",$K337,IF(G337="II",$K337-SUM(H$8:H336),IF(G337="III",$K337-SUM(H$8:H336),IF(G337="IV",$K337-SUM(H$8:H336),IF(G337="V",1-SUM(H$8:H336)," ")))))</f>
        <v xml:space="preserve"> </v>
      </c>
      <c r="I337" s="66" t="str">
        <f t="shared" si="110"/>
        <v/>
      </c>
      <c r="L337" s="62" t="str">
        <f t="shared" si="106"/>
        <v xml:space="preserve"> </v>
      </c>
      <c r="P337" s="58" t="str">
        <f>IF(O337="Plus",$K337,IF(O337="Basis",$K337-SUM(P$8:P336),IF(O337="Breedte",$K337-SUM(P$8:P336),IF(O336="Breedte",1-SUM(P$8:P336)," "))))</f>
        <v xml:space="preserve"> </v>
      </c>
      <c r="Q337" s="56" t="str">
        <f t="shared" ref="Q337:Q400" si="122">IF(L336="plus",CONCATENATE(E337,", "),IF(L336="basis",IF(E337=0,"",CONCATENATE(E337,", ")),CONCATENATE(Q336,IF(E337=0,"",CONCATENATE(E337,", ")))))</f>
        <v/>
      </c>
      <c r="R337" s="196">
        <f t="shared" si="111"/>
        <v>125</v>
      </c>
      <c r="S337" s="1">
        <f t="shared" si="120"/>
        <v>107</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107</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4">
        <f t="shared" si="107"/>
        <v>0</v>
      </c>
      <c r="B338" s="64">
        <f t="shared" si="108"/>
        <v>0</v>
      </c>
      <c r="C338" s="57">
        <f t="shared" si="119"/>
        <v>106</v>
      </c>
      <c r="F338" s="59">
        <f>IF(C338&lt;C$6,0,VLOOKUP(C338,index!$A:$M,6,0))</f>
        <v>124</v>
      </c>
      <c r="G338" s="57" t="str">
        <f t="shared" si="109"/>
        <v/>
      </c>
      <c r="H338" s="58" t="str">
        <f>IF(G338="I",$K338,IF(G338="II",$K338-SUM(H$8:H337),IF(G338="III",$K338-SUM(H$8:H337),IF(G338="IV",$K338-SUM(H$8:H337),IF(G338="V",1-SUM(H$8:H337)," ")))))</f>
        <v xml:space="preserve"> </v>
      </c>
      <c r="I338" s="66" t="str">
        <f t="shared" si="110"/>
        <v/>
      </c>
      <c r="L338" s="62" t="str">
        <f t="shared" si="106"/>
        <v xml:space="preserve"> </v>
      </c>
      <c r="P338" s="58" t="str">
        <f>IF(O338="Plus",$K338,IF(O338="Basis",$K338-SUM(P$8:P337),IF(O338="Breedte",$K338-SUM(P$8:P337),IF(O337="Breedte",1-SUM(P$8:P337)," "))))</f>
        <v xml:space="preserve"> </v>
      </c>
      <c r="Q338" s="56" t="str">
        <f t="shared" si="122"/>
        <v/>
      </c>
      <c r="R338" s="196">
        <f t="shared" si="111"/>
        <v>124</v>
      </c>
      <c r="S338" s="1">
        <f t="shared" si="120"/>
        <v>106</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106</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4">
        <f t="shared" si="107"/>
        <v>0</v>
      </c>
      <c r="B339" s="64">
        <f t="shared" si="108"/>
        <v>0</v>
      </c>
      <c r="C339" s="57">
        <f t="shared" si="119"/>
        <v>105</v>
      </c>
      <c r="F339" s="59">
        <f>IF(C339&lt;C$6,0,VLOOKUP(C339,index!$A:$M,6,0))</f>
        <v>124</v>
      </c>
      <c r="G339" s="57" t="str">
        <f t="shared" si="109"/>
        <v/>
      </c>
      <c r="H339" s="58" t="str">
        <f>IF(G339="I",$K339,IF(G339="II",$K339-SUM(H$8:H338),IF(G339="III",$K339-SUM(H$8:H338),IF(G339="IV",$K339-SUM(H$8:H338),IF(G339="V",1-SUM(H$8:H338)," ")))))</f>
        <v xml:space="preserve"> </v>
      </c>
      <c r="I339" s="66" t="str">
        <f t="shared" si="110"/>
        <v/>
      </c>
      <c r="L339" s="62" t="str">
        <f t="shared" si="106"/>
        <v xml:space="preserve"> </v>
      </c>
      <c r="P339" s="58" t="str">
        <f>IF(O339="Plus",$K339,IF(O339="Basis",$K339-SUM(P$8:P338),IF(O339="Breedte",$K339-SUM(P$8:P338),IF(O338="Breedte",1-SUM(P$8:P338)," "))))</f>
        <v xml:space="preserve"> </v>
      </c>
      <c r="Q339" s="56" t="str">
        <f t="shared" si="122"/>
        <v/>
      </c>
      <c r="R339" s="196">
        <f t="shared" si="111"/>
        <v>124</v>
      </c>
      <c r="S339" s="1">
        <f t="shared" si="120"/>
        <v>105</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105</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4">
        <f t="shared" si="107"/>
        <v>0</v>
      </c>
      <c r="B340" s="64">
        <f t="shared" si="108"/>
        <v>0</v>
      </c>
      <c r="C340" s="57">
        <f t="shared" si="119"/>
        <v>104</v>
      </c>
      <c r="F340" s="59">
        <f>IF(C340&lt;C$6,0,VLOOKUP(C340,index!$A:$M,6,0))</f>
        <v>123</v>
      </c>
      <c r="G340" s="57" t="str">
        <f t="shared" si="109"/>
        <v/>
      </c>
      <c r="H340" s="58" t="str">
        <f>IF(G340="I",$K340,IF(G340="II",$K340-SUM(H$8:H339),IF(G340="III",$K340-SUM(H$8:H339),IF(G340="IV",$K340-SUM(H$8:H339),IF(G340="V",1-SUM(H$8:H339)," ")))))</f>
        <v xml:space="preserve"> </v>
      </c>
      <c r="I340" s="66" t="str">
        <f t="shared" si="110"/>
        <v/>
      </c>
      <c r="L340" s="62" t="str">
        <f t="shared" si="106"/>
        <v xml:space="preserve"> </v>
      </c>
      <c r="P340" s="58" t="str">
        <f>IF(O340="Plus",$K340,IF(O340="Basis",$K340-SUM(P$8:P339),IF(O340="Breedte",$K340-SUM(P$8:P339),IF(O339="Breedte",1-SUM(P$8:P339)," "))))</f>
        <v xml:space="preserve"> </v>
      </c>
      <c r="Q340" s="56" t="str">
        <f t="shared" si="122"/>
        <v/>
      </c>
      <c r="R340" s="196">
        <f t="shared" si="111"/>
        <v>123</v>
      </c>
      <c r="S340" s="1">
        <f t="shared" si="120"/>
        <v>104</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104</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4">
        <f t="shared" si="107"/>
        <v>0</v>
      </c>
      <c r="B341" s="64">
        <f t="shared" si="108"/>
        <v>0</v>
      </c>
      <c r="C341" s="57">
        <f t="shared" si="119"/>
        <v>103</v>
      </c>
      <c r="F341" s="59">
        <f>IF(C341&lt;C$6,0,VLOOKUP(C341,index!$A:$M,6,0))</f>
        <v>123</v>
      </c>
      <c r="G341" s="57" t="str">
        <f t="shared" si="109"/>
        <v/>
      </c>
      <c r="H341" s="58" t="str">
        <f>IF(G341="I",$K341,IF(G341="II",$K341-SUM(H$8:H340),IF(G341="III",$K341-SUM(H$8:H340),IF(G341="IV",$K341-SUM(H$8:H340),IF(G341="V",1-SUM(H$8:H340)," ")))))</f>
        <v xml:space="preserve"> </v>
      </c>
      <c r="I341" s="66" t="str">
        <f t="shared" si="110"/>
        <v/>
      </c>
      <c r="L341" s="62" t="str">
        <f t="shared" si="106"/>
        <v xml:space="preserve"> </v>
      </c>
      <c r="P341" s="58" t="str">
        <f>IF(O341="Plus",$K341,IF(O341="Basis",$K341-SUM(P$8:P340),IF(O341="Breedte",$K341-SUM(P$8:P340),IF(O340="Breedte",1-SUM(P$8:P340)," "))))</f>
        <v xml:space="preserve"> </v>
      </c>
      <c r="Q341" s="56" t="str">
        <f t="shared" si="122"/>
        <v/>
      </c>
      <c r="R341" s="196">
        <f t="shared" si="111"/>
        <v>123</v>
      </c>
      <c r="S341" s="1">
        <f t="shared" si="120"/>
        <v>103</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103</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4">
        <f t="shared" si="107"/>
        <v>0</v>
      </c>
      <c r="B342" s="64">
        <f t="shared" si="108"/>
        <v>0</v>
      </c>
      <c r="C342" s="57">
        <f t="shared" si="119"/>
        <v>102</v>
      </c>
      <c r="F342" s="59">
        <f>IF(C342&lt;C$6,0,VLOOKUP(C342,index!$A:$M,6,0))</f>
        <v>123</v>
      </c>
      <c r="G342" s="57" t="str">
        <f t="shared" si="109"/>
        <v/>
      </c>
      <c r="H342" s="58" t="str">
        <f>IF(G342="I",$K342,IF(G342="II",$K342-SUM(H$8:H341),IF(G342="III",$K342-SUM(H$8:H341),IF(G342="IV",$K342-SUM(H$8:H341),IF(G342="V",1-SUM(H$8:H341)," ")))))</f>
        <v xml:space="preserve"> </v>
      </c>
      <c r="I342" s="66" t="str">
        <f t="shared" si="110"/>
        <v/>
      </c>
      <c r="L342" s="62" t="str">
        <f t="shared" si="106"/>
        <v xml:space="preserve"> </v>
      </c>
      <c r="P342" s="58" t="str">
        <f>IF(O342="Plus",$K342,IF(O342="Basis",$K342-SUM(P$8:P341),IF(O342="Breedte",$K342-SUM(P$8:P341),IF(O341="Breedte",1-SUM(P$8:P341)," "))))</f>
        <v xml:space="preserve"> </v>
      </c>
      <c r="Q342" s="56" t="str">
        <f t="shared" si="122"/>
        <v/>
      </c>
      <c r="R342" s="196">
        <f t="shared" si="111"/>
        <v>123</v>
      </c>
      <c r="S342" s="1">
        <f t="shared" si="120"/>
        <v>102</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102</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4">
        <f t="shared" si="107"/>
        <v>0</v>
      </c>
      <c r="B343" s="64">
        <f t="shared" si="108"/>
        <v>0</v>
      </c>
      <c r="C343" s="57">
        <f t="shared" si="119"/>
        <v>101</v>
      </c>
      <c r="F343" s="59">
        <f>IF(C343&lt;C$6,0,VLOOKUP(C343,index!$A:$M,6,0))</f>
        <v>122</v>
      </c>
      <c r="G343" s="57" t="str">
        <f t="shared" si="109"/>
        <v/>
      </c>
      <c r="H343" s="58" t="str">
        <f>IF(G343="I",$K343,IF(G343="II",$K343-SUM(H$8:H342),IF(G343="III",$K343-SUM(H$8:H342),IF(G343="IV",$K343-SUM(H$8:H342),IF(G343="V",1-SUM(H$8:H342)," ")))))</f>
        <v xml:space="preserve"> </v>
      </c>
      <c r="I343" s="66" t="str">
        <f t="shared" si="110"/>
        <v/>
      </c>
      <c r="L343" s="62" t="str">
        <f t="shared" si="106"/>
        <v xml:space="preserve"> </v>
      </c>
      <c r="P343" s="58" t="str">
        <f>IF(O343="Plus",$K343,IF(O343="Basis",$K343-SUM(P$8:P342),IF(O343="Breedte",$K343-SUM(P$8:P342),IF(O342="Breedte",1-SUM(P$8:P342)," "))))</f>
        <v xml:space="preserve"> </v>
      </c>
      <c r="Q343" s="56" t="str">
        <f t="shared" si="122"/>
        <v/>
      </c>
      <c r="R343" s="196">
        <f t="shared" si="111"/>
        <v>122</v>
      </c>
      <c r="S343" s="1">
        <f t="shared" si="120"/>
        <v>101</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101</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4">
        <f t="shared" si="107"/>
        <v>0</v>
      </c>
      <c r="B344" s="64">
        <f t="shared" si="108"/>
        <v>0</v>
      </c>
      <c r="C344" s="57">
        <f t="shared" si="119"/>
        <v>100</v>
      </c>
      <c r="F344" s="59">
        <f>IF(C344&lt;C$6,0,VLOOKUP(C344,index!$A:$M,6,0))</f>
        <v>122</v>
      </c>
      <c r="G344" s="57" t="str">
        <f t="shared" si="109"/>
        <v/>
      </c>
      <c r="H344" s="58" t="str">
        <f>IF(G344="I",$K344,IF(G344="II",$K344-SUM(H$8:H343),IF(G344="III",$K344-SUM(H$8:H343),IF(G344="IV",$K344-SUM(H$8:H343),IF(G344="V",1-SUM(H$8:H343)," ")))))</f>
        <v xml:space="preserve"> </v>
      </c>
      <c r="I344" s="66" t="str">
        <f t="shared" si="110"/>
        <v/>
      </c>
      <c r="L344" s="62" t="str">
        <f t="shared" si="106"/>
        <v xml:space="preserve"> </v>
      </c>
      <c r="P344" s="58" t="str">
        <f>IF(O344="Plus",$K344,IF(O344="Basis",$K344-SUM(P$8:P343),IF(O344="Breedte",$K344-SUM(P$8:P343),IF(O343="Breedte",1-SUM(P$8:P343)," "))))</f>
        <v xml:space="preserve"> </v>
      </c>
      <c r="Q344" s="56" t="str">
        <f t="shared" si="122"/>
        <v/>
      </c>
      <c r="R344" s="196">
        <f t="shared" si="111"/>
        <v>122</v>
      </c>
      <c r="S344" s="1">
        <f t="shared" si="120"/>
        <v>100</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100</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4">
        <f t="shared" si="107"/>
        <v>0</v>
      </c>
      <c r="B345" s="64">
        <f t="shared" si="108"/>
        <v>0</v>
      </c>
      <c r="C345" s="57">
        <f t="shared" si="119"/>
        <v>99</v>
      </c>
      <c r="F345" s="59">
        <f>IF(C345&lt;C$6,0,VLOOKUP(C345,index!$A:$M,6,0))</f>
        <v>121</v>
      </c>
      <c r="G345" s="57" t="str">
        <f t="shared" si="109"/>
        <v/>
      </c>
      <c r="H345" s="58" t="str">
        <f>IF(G345="I",$K345,IF(G345="II",$K345-SUM(H$8:H344),IF(G345="III",$K345-SUM(H$8:H344),IF(G345="IV",$K345-SUM(H$8:H344),IF(G345="V",1-SUM(H$8:H344)," ")))))</f>
        <v xml:space="preserve"> </v>
      </c>
      <c r="I345" s="66" t="str">
        <f t="shared" si="110"/>
        <v/>
      </c>
      <c r="L345" s="62" t="str">
        <f t="shared" si="106"/>
        <v xml:space="preserve"> </v>
      </c>
      <c r="P345" s="58" t="str">
        <f>IF(O345="Plus",$K345,IF(O345="Basis",$K345-SUM(P$8:P344),IF(O345="Breedte",$K345-SUM(P$8:P344),IF(O344="Breedte",1-SUM(P$8:P344)," "))))</f>
        <v xml:space="preserve"> </v>
      </c>
      <c r="Q345" s="56" t="str">
        <f t="shared" si="122"/>
        <v/>
      </c>
      <c r="R345" s="196">
        <f t="shared" si="111"/>
        <v>121</v>
      </c>
      <c r="S345" s="1">
        <f t="shared" si="120"/>
        <v>99</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99</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4">
        <f t="shared" si="107"/>
        <v>0</v>
      </c>
      <c r="B346" s="64">
        <f t="shared" si="108"/>
        <v>0</v>
      </c>
      <c r="C346" s="57">
        <f t="shared" si="119"/>
        <v>98</v>
      </c>
      <c r="F346" s="59">
        <f>IF(C346&lt;C$6,0,VLOOKUP(C346,index!$A:$M,6,0))</f>
        <v>121</v>
      </c>
      <c r="G346" s="57" t="str">
        <f t="shared" si="109"/>
        <v/>
      </c>
      <c r="H346" s="58" t="str">
        <f>IF(G346="I",$K346,IF(G346="II",$K346-SUM(H$8:H345),IF(G346="III",$K346-SUM(H$8:H345),IF(G346="IV",$K346-SUM(H$8:H345),IF(G346="V",1-SUM(H$8:H345)," ")))))</f>
        <v xml:space="preserve"> </v>
      </c>
      <c r="I346" s="66" t="str">
        <f t="shared" si="110"/>
        <v/>
      </c>
      <c r="L346" s="62" t="str">
        <f t="shared" si="106"/>
        <v xml:space="preserve"> </v>
      </c>
      <c r="P346" s="58" t="str">
        <f>IF(O346="Plus",$K346,IF(O346="Basis",$K346-SUM(P$8:P345),IF(O346="Breedte",$K346-SUM(P$8:P345),IF(O345="Breedte",1-SUM(P$8:P345)," "))))</f>
        <v xml:space="preserve"> </v>
      </c>
      <c r="Q346" s="56" t="str">
        <f t="shared" si="122"/>
        <v/>
      </c>
      <c r="R346" s="196">
        <f t="shared" si="111"/>
        <v>121</v>
      </c>
      <c r="S346" s="1">
        <f t="shared" si="120"/>
        <v>98</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98</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4">
        <f t="shared" si="107"/>
        <v>0</v>
      </c>
      <c r="B347" s="64">
        <f t="shared" si="108"/>
        <v>0</v>
      </c>
      <c r="C347" s="57">
        <f t="shared" si="119"/>
        <v>97</v>
      </c>
      <c r="F347" s="59">
        <f>IF(C347&lt;C$6,0,VLOOKUP(C347,index!$A:$M,6,0))</f>
        <v>121</v>
      </c>
      <c r="G347" s="57" t="str">
        <f t="shared" si="109"/>
        <v/>
      </c>
      <c r="H347" s="58" t="str">
        <f>IF(G347="I",$K347,IF(G347="II",$K347-SUM(H$8:H346),IF(G347="III",$K347-SUM(H$8:H346),IF(G347="IV",$K347-SUM(H$8:H346),IF(G347="V",1-SUM(H$8:H346)," ")))))</f>
        <v xml:space="preserve"> </v>
      </c>
      <c r="I347" s="66" t="str">
        <f t="shared" si="110"/>
        <v/>
      </c>
      <c r="L347" s="62" t="str">
        <f t="shared" si="106"/>
        <v xml:space="preserve"> </v>
      </c>
      <c r="P347" s="58" t="str">
        <f>IF(O347="Plus",$K347,IF(O347="Basis",$K347-SUM(P$8:P346),IF(O347="Breedte",$K347-SUM(P$8:P346),IF(O346="Breedte",1-SUM(P$8:P346)," "))))</f>
        <v xml:space="preserve"> </v>
      </c>
      <c r="Q347" s="56" t="str">
        <f t="shared" si="122"/>
        <v/>
      </c>
      <c r="R347" s="196">
        <f t="shared" si="111"/>
        <v>121</v>
      </c>
      <c r="S347" s="1">
        <f t="shared" si="120"/>
        <v>97</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97</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4">
        <f t="shared" si="107"/>
        <v>0</v>
      </c>
      <c r="B348" s="64">
        <f t="shared" si="108"/>
        <v>0</v>
      </c>
      <c r="C348" s="57">
        <f t="shared" si="119"/>
        <v>96</v>
      </c>
      <c r="F348" s="59">
        <f>IF(C348&lt;C$6,0,VLOOKUP(C348,index!$A:$M,6,0))</f>
        <v>120</v>
      </c>
      <c r="G348" s="57" t="str">
        <f t="shared" si="109"/>
        <v/>
      </c>
      <c r="H348" s="58" t="str">
        <f>IF(G348="I",$K348,IF(G348="II",$K348-SUM(H$8:H347),IF(G348="III",$K348-SUM(H$8:H347),IF(G348="IV",$K348-SUM(H$8:H347),IF(G348="V",1-SUM(H$8:H347)," ")))))</f>
        <v xml:space="preserve"> </v>
      </c>
      <c r="I348" s="66" t="str">
        <f t="shared" si="110"/>
        <v/>
      </c>
      <c r="L348" s="62" t="str">
        <f t="shared" si="106"/>
        <v xml:space="preserve"> </v>
      </c>
      <c r="P348" s="58" t="str">
        <f>IF(O348="Plus",$K348,IF(O348="Basis",$K348-SUM(P$8:P347),IF(O348="Breedte",$K348-SUM(P$8:P347),IF(O347="Breedte",1-SUM(P$8:P347)," "))))</f>
        <v xml:space="preserve"> </v>
      </c>
      <c r="Q348" s="56" t="str">
        <f t="shared" si="122"/>
        <v/>
      </c>
      <c r="R348" s="196">
        <f t="shared" si="111"/>
        <v>120</v>
      </c>
      <c r="S348" s="1">
        <f t="shared" si="120"/>
        <v>96</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96</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4">
        <f t="shared" si="107"/>
        <v>0</v>
      </c>
      <c r="B349" s="64">
        <f t="shared" si="108"/>
        <v>0</v>
      </c>
      <c r="C349" s="57">
        <f t="shared" si="119"/>
        <v>95</v>
      </c>
      <c r="F349" s="59">
        <f>IF(C349&lt;C$6,0,VLOOKUP(C349,index!$A:$M,6,0))</f>
        <v>120</v>
      </c>
      <c r="G349" s="57" t="str">
        <f t="shared" si="109"/>
        <v/>
      </c>
      <c r="H349" s="58" t="str">
        <f>IF(G349="I",$K349,IF(G349="II",$K349-SUM(H$8:H348),IF(G349="III",$K349-SUM(H$8:H348),IF(G349="IV",$K349-SUM(H$8:H348),IF(G349="V",1-SUM(H$8:H348)," ")))))</f>
        <v xml:space="preserve"> </v>
      </c>
      <c r="I349" s="66" t="str">
        <f t="shared" si="110"/>
        <v/>
      </c>
      <c r="L349" s="62" t="str">
        <f t="shared" si="106"/>
        <v xml:space="preserve"> </v>
      </c>
      <c r="P349" s="58" t="str">
        <f>IF(O349="Plus",$K349,IF(O349="Basis",$K349-SUM(P$8:P348),IF(O349="Breedte",$K349-SUM(P$8:P348),IF(O348="Breedte",1-SUM(P$8:P348)," "))))</f>
        <v xml:space="preserve"> </v>
      </c>
      <c r="Q349" s="56" t="str">
        <f t="shared" si="122"/>
        <v/>
      </c>
      <c r="R349" s="196">
        <f t="shared" si="111"/>
        <v>120</v>
      </c>
      <c r="S349" s="1">
        <f t="shared" si="120"/>
        <v>95</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95</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4">
        <f t="shared" si="107"/>
        <v>0</v>
      </c>
      <c r="B350" s="64">
        <f t="shared" si="108"/>
        <v>0</v>
      </c>
      <c r="C350" s="57">
        <f t="shared" si="119"/>
        <v>94</v>
      </c>
      <c r="F350" s="59">
        <f>IF(C350&lt;C$6,0,VLOOKUP(C350,index!$A:$M,6,0))</f>
        <v>119</v>
      </c>
      <c r="G350" s="57" t="str">
        <f t="shared" si="109"/>
        <v/>
      </c>
      <c r="H350" s="58" t="str">
        <f>IF(G350="I",$K350,IF(G350="II",$K350-SUM(H$8:H349),IF(G350="III",$K350-SUM(H$8:H349),IF(G350="IV",$K350-SUM(H$8:H349),IF(G350="V",1-SUM(H$8:H349)," ")))))</f>
        <v xml:space="preserve"> </v>
      </c>
      <c r="I350" s="66" t="str">
        <f t="shared" si="110"/>
        <v/>
      </c>
      <c r="L350" s="62" t="str">
        <f t="shared" si="106"/>
        <v xml:space="preserve"> </v>
      </c>
      <c r="P350" s="58" t="str">
        <f>IF(O350="Plus",$K350,IF(O350="Basis",$K350-SUM(P$8:P349),IF(O350="Breedte",$K350-SUM(P$8:P349),IF(O349="Breedte",1-SUM(P$8:P349)," "))))</f>
        <v xml:space="preserve"> </v>
      </c>
      <c r="Q350" s="56" t="str">
        <f t="shared" si="122"/>
        <v/>
      </c>
      <c r="R350" s="196">
        <f t="shared" si="111"/>
        <v>119</v>
      </c>
      <c r="S350" s="1">
        <f t="shared" si="120"/>
        <v>94</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94</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4">
        <f t="shared" si="107"/>
        <v>0</v>
      </c>
      <c r="B351" s="64">
        <f t="shared" si="108"/>
        <v>0</v>
      </c>
      <c r="C351" s="57">
        <f t="shared" si="119"/>
        <v>93</v>
      </c>
      <c r="F351" s="59">
        <f>IF(C351&lt;C$6,0,VLOOKUP(C351,index!$A:$M,6,0))</f>
        <v>119</v>
      </c>
      <c r="G351" s="57" t="str">
        <f t="shared" si="109"/>
        <v/>
      </c>
      <c r="H351" s="58" t="str">
        <f>IF(G351="I",$K351,IF(G351="II",$K351-SUM(H$8:H350),IF(G351="III",$K351-SUM(H$8:H350),IF(G351="IV",$K351-SUM(H$8:H350),IF(G351="V",1-SUM(H$8:H350)," ")))))</f>
        <v xml:space="preserve"> </v>
      </c>
      <c r="I351" s="66" t="str">
        <f t="shared" si="110"/>
        <v/>
      </c>
      <c r="L351" s="62" t="str">
        <f t="shared" si="106"/>
        <v xml:space="preserve"> </v>
      </c>
      <c r="P351" s="58" t="str">
        <f>IF(O351="Plus",$K351,IF(O351="Basis",$K351-SUM(P$8:P350),IF(O351="Breedte",$K351-SUM(P$8:P350),IF(O350="Breedte",1-SUM(P$8:P350)," "))))</f>
        <v xml:space="preserve"> </v>
      </c>
      <c r="Q351" s="56" t="str">
        <f t="shared" si="122"/>
        <v/>
      </c>
      <c r="R351" s="196">
        <f t="shared" si="111"/>
        <v>119</v>
      </c>
      <c r="S351" s="1">
        <f t="shared" si="120"/>
        <v>93</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93</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4">
        <f t="shared" si="107"/>
        <v>0</v>
      </c>
      <c r="B352" s="64">
        <f t="shared" si="108"/>
        <v>0</v>
      </c>
      <c r="C352" s="57">
        <f t="shared" si="119"/>
        <v>92</v>
      </c>
      <c r="F352" s="59">
        <f>IF(C352&lt;C$6,0,VLOOKUP(C352,index!$A:$M,6,0))</f>
        <v>119</v>
      </c>
      <c r="G352" s="57" t="str">
        <f t="shared" si="109"/>
        <v/>
      </c>
      <c r="H352" s="58" t="str">
        <f>IF(G352="I",$K352,IF(G352="II",$K352-SUM(H$8:H351),IF(G352="III",$K352-SUM(H$8:H351),IF(G352="IV",$K352-SUM(H$8:H351),IF(G352="V",1-SUM(H$8:H351)," ")))))</f>
        <v xml:space="preserve"> </v>
      </c>
      <c r="I352" s="66" t="str">
        <f t="shared" si="110"/>
        <v/>
      </c>
      <c r="L352" s="62" t="str">
        <f t="shared" si="106"/>
        <v xml:space="preserve"> </v>
      </c>
      <c r="P352" s="58" t="str">
        <f>IF(O352="Plus",$K352,IF(O352="Basis",$K352-SUM(P$8:P351),IF(O352="Breedte",$K352-SUM(P$8:P351),IF(O351="Breedte",1-SUM(P$8:P351)," "))))</f>
        <v xml:space="preserve"> </v>
      </c>
      <c r="Q352" s="56" t="str">
        <f t="shared" si="122"/>
        <v/>
      </c>
      <c r="R352" s="196">
        <f t="shared" si="111"/>
        <v>119</v>
      </c>
      <c r="S352" s="1">
        <f t="shared" si="120"/>
        <v>92</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92</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4">
        <f t="shared" si="107"/>
        <v>0</v>
      </c>
      <c r="B353" s="64">
        <f t="shared" si="108"/>
        <v>0</v>
      </c>
      <c r="C353" s="57">
        <f t="shared" si="119"/>
        <v>91</v>
      </c>
      <c r="F353" s="59">
        <f>IF(C353&lt;C$6,0,VLOOKUP(C353,index!$A:$M,6,0))</f>
        <v>118</v>
      </c>
      <c r="G353" s="57" t="str">
        <f t="shared" si="109"/>
        <v/>
      </c>
      <c r="H353" s="58" t="str">
        <f>IF(G353="I",$K353,IF(G353="II",$K353-SUM(H$8:H352),IF(G353="III",$K353-SUM(H$8:H352),IF(G353="IV",$K353-SUM(H$8:H352),IF(G353="V",1-SUM(H$8:H352)," ")))))</f>
        <v xml:space="preserve"> </v>
      </c>
      <c r="I353" s="66" t="str">
        <f t="shared" si="110"/>
        <v/>
      </c>
      <c r="L353" s="62" t="str">
        <f t="shared" si="106"/>
        <v xml:space="preserve"> </v>
      </c>
      <c r="P353" s="58" t="str">
        <f>IF(O353="Plus",$K353,IF(O353="Basis",$K353-SUM(P$8:P352),IF(O353="Breedte",$K353-SUM(P$8:P352),IF(O352="Breedte",1-SUM(P$8:P352)," "))))</f>
        <v xml:space="preserve"> </v>
      </c>
      <c r="Q353" s="56" t="str">
        <f t="shared" si="122"/>
        <v/>
      </c>
      <c r="R353" s="196">
        <f t="shared" si="111"/>
        <v>118</v>
      </c>
      <c r="S353" s="1">
        <f t="shared" si="120"/>
        <v>91</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91</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4">
        <f t="shared" si="107"/>
        <v>0</v>
      </c>
      <c r="B354" s="64">
        <f t="shared" si="108"/>
        <v>0</v>
      </c>
      <c r="C354" s="57">
        <f t="shared" si="119"/>
        <v>90</v>
      </c>
      <c r="F354" s="59">
        <f>IF(C354&lt;C$6,0,VLOOKUP(C354,index!$A:$M,6,0))</f>
        <v>118</v>
      </c>
      <c r="G354" s="57" t="str">
        <f t="shared" si="109"/>
        <v/>
      </c>
      <c r="H354" s="58" t="str">
        <f>IF(G354="I",$K354,IF(G354="II",$K354-SUM(H$8:H353),IF(G354="III",$K354-SUM(H$8:H353),IF(G354="IV",$K354-SUM(H$8:H353),IF(G354="V",1-SUM(H$8:H353)," ")))))</f>
        <v xml:space="preserve"> </v>
      </c>
      <c r="I354" s="66" t="str">
        <f t="shared" si="110"/>
        <v/>
      </c>
      <c r="L354" s="62" t="str">
        <f t="shared" si="106"/>
        <v xml:space="preserve"> </v>
      </c>
      <c r="P354" s="58" t="str">
        <f>IF(O354="Plus",$K354,IF(O354="Basis",$K354-SUM(P$8:P353),IF(O354="Breedte",$K354-SUM(P$8:P353),IF(O353="Breedte",1-SUM(P$8:P353)," "))))</f>
        <v xml:space="preserve"> </v>
      </c>
      <c r="Q354" s="56" t="str">
        <f t="shared" si="122"/>
        <v/>
      </c>
      <c r="R354" s="196">
        <f t="shared" si="111"/>
        <v>118</v>
      </c>
      <c r="S354" s="1">
        <f t="shared" si="120"/>
        <v>90</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90</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4">
        <f t="shared" si="107"/>
        <v>0</v>
      </c>
      <c r="B355" s="64">
        <f t="shared" si="108"/>
        <v>0</v>
      </c>
      <c r="C355" s="57">
        <f t="shared" si="119"/>
        <v>89</v>
      </c>
      <c r="F355" s="59">
        <f>IF(C355&lt;C$6,0,VLOOKUP(C355,index!$A:$M,6,0))</f>
        <v>117</v>
      </c>
      <c r="G355" s="57" t="str">
        <f t="shared" si="109"/>
        <v/>
      </c>
      <c r="H355" s="58" t="str">
        <f>IF(G355="I",$K355,IF(G355="II",$K355-SUM(H$8:H354),IF(G355="III",$K355-SUM(H$8:H354),IF(G355="IV",$K355-SUM(H$8:H354),IF(G355="V",1-SUM(H$8:H354)," ")))))</f>
        <v xml:space="preserve"> </v>
      </c>
      <c r="I355" s="66" t="str">
        <f t="shared" si="110"/>
        <v/>
      </c>
      <c r="L355" s="62" t="str">
        <f t="shared" si="106"/>
        <v xml:space="preserve"> </v>
      </c>
      <c r="P355" s="58" t="str">
        <f>IF(O355="Plus",$K355,IF(O355="Basis",$K355-SUM(P$8:P354),IF(O355="Breedte",$K355-SUM(P$8:P354),IF(O354="Breedte",1-SUM(P$8:P354)," "))))</f>
        <v xml:space="preserve"> </v>
      </c>
      <c r="Q355" s="56" t="str">
        <f t="shared" si="122"/>
        <v/>
      </c>
      <c r="R355" s="196">
        <f t="shared" si="111"/>
        <v>117</v>
      </c>
      <c r="S355" s="1">
        <f t="shared" si="120"/>
        <v>89</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89</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4">
        <f t="shared" si="107"/>
        <v>0</v>
      </c>
      <c r="B356" s="64">
        <f t="shared" si="108"/>
        <v>0</v>
      </c>
      <c r="C356" s="57">
        <f t="shared" si="119"/>
        <v>88</v>
      </c>
      <c r="F356" s="59">
        <f>IF(C356&lt;C$6,0,VLOOKUP(C356,index!$A:$M,6,0))</f>
        <v>117</v>
      </c>
      <c r="G356" s="57" t="str">
        <f t="shared" si="109"/>
        <v/>
      </c>
      <c r="H356" s="58" t="str">
        <f>IF(G356="I",$K356,IF(G356="II",$K356-SUM(H$8:H355),IF(G356="III",$K356-SUM(H$8:H355),IF(G356="IV",$K356-SUM(H$8:H355),IF(G356="V",1-SUM(H$8:H355)," ")))))</f>
        <v xml:space="preserve"> </v>
      </c>
      <c r="I356" s="66" t="str">
        <f t="shared" si="110"/>
        <v/>
      </c>
      <c r="L356" s="62" t="str">
        <f t="shared" si="106"/>
        <v xml:space="preserve"> </v>
      </c>
      <c r="P356" s="58" t="str">
        <f>IF(O356="Plus",$K356,IF(O356="Basis",$K356-SUM(P$8:P355),IF(O356="Breedte",$K356-SUM(P$8:P355),IF(O355="Breedte",1-SUM(P$8:P355)," "))))</f>
        <v xml:space="preserve"> </v>
      </c>
      <c r="Q356" s="56" t="str">
        <f t="shared" si="122"/>
        <v/>
      </c>
      <c r="R356" s="196">
        <f t="shared" si="111"/>
        <v>117</v>
      </c>
      <c r="S356" s="1">
        <f t="shared" si="120"/>
        <v>88</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88</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4">
        <f t="shared" si="107"/>
        <v>0</v>
      </c>
      <c r="B357" s="64">
        <f t="shared" si="108"/>
        <v>0</v>
      </c>
      <c r="C357" s="57">
        <f t="shared" si="119"/>
        <v>87</v>
      </c>
      <c r="F357" s="59">
        <f>IF(C357&lt;C$6,0,VLOOKUP(C357,index!$A:$M,6,0))</f>
        <v>117</v>
      </c>
      <c r="G357" s="57" t="str">
        <f t="shared" si="109"/>
        <v/>
      </c>
      <c r="H357" s="58" t="str">
        <f>IF(G357="I",$K357,IF(G357="II",$K357-SUM(H$8:H356),IF(G357="III",$K357-SUM(H$8:H356),IF(G357="IV",$K357-SUM(H$8:H356),IF(G357="V",1-SUM(H$8:H356)," ")))))</f>
        <v xml:space="preserve"> </v>
      </c>
      <c r="I357" s="66" t="str">
        <f t="shared" si="110"/>
        <v/>
      </c>
      <c r="L357" s="62" t="str">
        <f t="shared" si="106"/>
        <v xml:space="preserve"> </v>
      </c>
      <c r="P357" s="58" t="str">
        <f>IF(O357="Plus",$K357,IF(O357="Basis",$K357-SUM(P$8:P356),IF(O357="Breedte",$K357-SUM(P$8:P356),IF(O356="Breedte",1-SUM(P$8:P356)," "))))</f>
        <v xml:space="preserve"> </v>
      </c>
      <c r="Q357" s="56" t="str">
        <f t="shared" si="122"/>
        <v/>
      </c>
      <c r="R357" s="196">
        <f t="shared" si="111"/>
        <v>117</v>
      </c>
      <c r="S357" s="1">
        <f t="shared" si="120"/>
        <v>87</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87</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4">
        <f t="shared" si="107"/>
        <v>0</v>
      </c>
      <c r="B358" s="64">
        <f t="shared" si="108"/>
        <v>0</v>
      </c>
      <c r="C358" s="57">
        <f t="shared" si="119"/>
        <v>86</v>
      </c>
      <c r="F358" s="59">
        <f>IF(C358&lt;C$6,0,VLOOKUP(C358,index!$A:$M,6,0))</f>
        <v>116</v>
      </c>
      <c r="G358" s="57" t="str">
        <f t="shared" si="109"/>
        <v/>
      </c>
      <c r="H358" s="58" t="str">
        <f>IF(G358="I",$K358,IF(G358="II",$K358-SUM(H$8:H357),IF(G358="III",$K358-SUM(H$8:H357),IF(G358="IV",$K358-SUM(H$8:H357),IF(G358="V",1-SUM(H$8:H357)," ")))))</f>
        <v xml:space="preserve"> </v>
      </c>
      <c r="I358" s="66" t="str">
        <f t="shared" si="110"/>
        <v/>
      </c>
      <c r="L358" s="62" t="str">
        <f t="shared" si="106"/>
        <v xml:space="preserve"> </v>
      </c>
      <c r="P358" s="58" t="str">
        <f>IF(O358="Plus",$K358,IF(O358="Basis",$K358-SUM(P$8:P357),IF(O358="Breedte",$K358-SUM(P$8:P357),IF(O357="Breedte",1-SUM(P$8:P357)," "))))</f>
        <v xml:space="preserve"> </v>
      </c>
      <c r="Q358" s="56" t="str">
        <f t="shared" si="122"/>
        <v/>
      </c>
      <c r="R358" s="196">
        <f t="shared" si="111"/>
        <v>116</v>
      </c>
      <c r="S358" s="1">
        <f t="shared" si="120"/>
        <v>86</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86</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4">
        <f t="shared" si="107"/>
        <v>0</v>
      </c>
      <c r="B359" s="64">
        <f t="shared" si="108"/>
        <v>0</v>
      </c>
      <c r="C359" s="57">
        <f t="shared" si="119"/>
        <v>85</v>
      </c>
      <c r="F359" s="59">
        <f>IF(C359&lt;C$6,0,VLOOKUP(C359,index!$A:$M,6,0))</f>
        <v>116</v>
      </c>
      <c r="G359" s="57" t="str">
        <f t="shared" si="109"/>
        <v/>
      </c>
      <c r="H359" s="58" t="str">
        <f>IF(G359="I",$K359,IF(G359="II",$K359-SUM(H$8:H358),IF(G359="III",$K359-SUM(H$8:H358),IF(G359="IV",$K359-SUM(H$8:H358),IF(G359="V",1-SUM(H$8:H358)," ")))))</f>
        <v xml:space="preserve"> </v>
      </c>
      <c r="I359" s="66" t="str">
        <f t="shared" si="110"/>
        <v/>
      </c>
      <c r="L359" s="62" t="str">
        <f t="shared" si="106"/>
        <v xml:space="preserve"> </v>
      </c>
      <c r="P359" s="58" t="str">
        <f>IF(O359="Plus",$K359,IF(O359="Basis",$K359-SUM(P$8:P358),IF(O359="Breedte",$K359-SUM(P$8:P358),IF(O358="Breedte",1-SUM(P$8:P358)," "))))</f>
        <v xml:space="preserve"> </v>
      </c>
      <c r="Q359" s="56" t="str">
        <f t="shared" si="122"/>
        <v/>
      </c>
      <c r="R359" s="196">
        <f t="shared" si="111"/>
        <v>116</v>
      </c>
      <c r="S359" s="1">
        <f t="shared" si="120"/>
        <v>85</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85</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4">
        <f t="shared" si="107"/>
        <v>0</v>
      </c>
      <c r="B360" s="64">
        <f t="shared" si="108"/>
        <v>0</v>
      </c>
      <c r="C360" s="57">
        <f t="shared" si="119"/>
        <v>84</v>
      </c>
      <c r="F360" s="59">
        <f>IF(C360&lt;C$6,0,VLOOKUP(C360,index!$A:$M,6,0))</f>
        <v>115</v>
      </c>
      <c r="G360" s="57" t="str">
        <f t="shared" si="109"/>
        <v/>
      </c>
      <c r="H360" s="58" t="str">
        <f>IF(G360="I",$K360,IF(G360="II",$K360-SUM(H$8:H359),IF(G360="III",$K360-SUM(H$8:H359),IF(G360="IV",$K360-SUM(H$8:H359),IF(G360="V",1-SUM(H$8:H359)," ")))))</f>
        <v xml:space="preserve"> </v>
      </c>
      <c r="I360" s="66" t="str">
        <f t="shared" si="110"/>
        <v/>
      </c>
      <c r="L360" s="62" t="str">
        <f t="shared" si="106"/>
        <v xml:space="preserve"> </v>
      </c>
      <c r="P360" s="58" t="str">
        <f>IF(O360="Plus",$K360,IF(O360="Basis",$K360-SUM(P$8:P359),IF(O360="Breedte",$K360-SUM(P$8:P359),IF(O359="Breedte",1-SUM(P$8:P359)," "))))</f>
        <v xml:space="preserve"> </v>
      </c>
      <c r="Q360" s="56" t="str">
        <f t="shared" si="122"/>
        <v/>
      </c>
      <c r="R360" s="196">
        <f t="shared" si="111"/>
        <v>115</v>
      </c>
      <c r="S360" s="1">
        <f t="shared" si="120"/>
        <v>84</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84</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4">
        <f t="shared" si="107"/>
        <v>0</v>
      </c>
      <c r="B361" s="64">
        <f t="shared" si="108"/>
        <v>0</v>
      </c>
      <c r="C361" s="57">
        <f t="shared" si="119"/>
        <v>83</v>
      </c>
      <c r="F361" s="59">
        <f>IF(C361&lt;C$6,0,VLOOKUP(C361,index!$A:$M,6,0))</f>
        <v>115</v>
      </c>
      <c r="G361" s="57" t="str">
        <f t="shared" si="109"/>
        <v/>
      </c>
      <c r="H361" s="58" t="str">
        <f>IF(G361="I",$K361,IF(G361="II",$K361-SUM(H$8:H360),IF(G361="III",$K361-SUM(H$8:H360),IF(G361="IV",$K361-SUM(H$8:H360),IF(G361="V",1-SUM(H$8:H360)," ")))))</f>
        <v xml:space="preserve"> </v>
      </c>
      <c r="I361" s="66" t="str">
        <f t="shared" si="110"/>
        <v/>
      </c>
      <c r="L361" s="62" t="str">
        <f t="shared" si="106"/>
        <v xml:space="preserve"> </v>
      </c>
      <c r="P361" s="58" t="str">
        <f>IF(O361="Plus",$K361,IF(O361="Basis",$K361-SUM(P$8:P360),IF(O361="Breedte",$K361-SUM(P$8:P360),IF(O360="Breedte",1-SUM(P$8:P360)," "))))</f>
        <v xml:space="preserve"> </v>
      </c>
      <c r="Q361" s="56" t="str">
        <f t="shared" si="122"/>
        <v/>
      </c>
      <c r="R361" s="196">
        <f t="shared" si="111"/>
        <v>115</v>
      </c>
      <c r="S361" s="1">
        <f t="shared" si="120"/>
        <v>83</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83</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4">
        <f t="shared" si="107"/>
        <v>0</v>
      </c>
      <c r="B362" s="64">
        <f t="shared" si="108"/>
        <v>0</v>
      </c>
      <c r="C362" s="57">
        <f t="shared" si="119"/>
        <v>82</v>
      </c>
      <c r="F362" s="59">
        <f>IF(C362&lt;C$6,0,VLOOKUP(C362,index!$A:$M,6,0))</f>
        <v>115</v>
      </c>
      <c r="G362" s="57" t="str">
        <f t="shared" si="109"/>
        <v/>
      </c>
      <c r="H362" s="58" t="str">
        <f>IF(G362="I",$K362,IF(G362="II",$K362-SUM(H$8:H361),IF(G362="III",$K362-SUM(H$8:H361),IF(G362="IV",$K362-SUM(H$8:H361),IF(G362="V",1-SUM(H$8:H361)," ")))))</f>
        <v xml:space="preserve"> </v>
      </c>
      <c r="I362" s="66" t="str">
        <f t="shared" si="110"/>
        <v/>
      </c>
      <c r="L362" s="62" t="str">
        <f t="shared" si="106"/>
        <v xml:space="preserve"> </v>
      </c>
      <c r="P362" s="58" t="str">
        <f>IF(O362="Plus",$K362,IF(O362="Basis",$K362-SUM(P$8:P361),IF(O362="Breedte",$K362-SUM(P$8:P361),IF(O361="Breedte",1-SUM(P$8:P361)," "))))</f>
        <v xml:space="preserve"> </v>
      </c>
      <c r="Q362" s="56" t="str">
        <f t="shared" si="122"/>
        <v/>
      </c>
      <c r="R362" s="196">
        <f t="shared" si="111"/>
        <v>115</v>
      </c>
      <c r="S362" s="1">
        <f t="shared" si="120"/>
        <v>82</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82</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4">
        <f t="shared" si="107"/>
        <v>0</v>
      </c>
      <c r="B363" s="64">
        <f t="shared" si="108"/>
        <v>0</v>
      </c>
      <c r="C363" s="57">
        <f t="shared" si="119"/>
        <v>81</v>
      </c>
      <c r="F363" s="59">
        <f>IF(C363&lt;C$6,0,VLOOKUP(C363,index!$A:$M,6,0))</f>
        <v>114</v>
      </c>
      <c r="G363" s="57" t="str">
        <f t="shared" si="109"/>
        <v/>
      </c>
      <c r="H363" s="58" t="str">
        <f>IF(G363="I",$K363,IF(G363="II",$K363-SUM(H$8:H362),IF(G363="III",$K363-SUM(H$8:H362),IF(G363="IV",$K363-SUM(H$8:H362),IF(G363="V",1-SUM(H$8:H362)," ")))))</f>
        <v xml:space="preserve"> </v>
      </c>
      <c r="I363" s="66" t="str">
        <f t="shared" si="110"/>
        <v/>
      </c>
      <c r="L363" s="62" t="str">
        <f t="shared" si="106"/>
        <v xml:space="preserve"> </v>
      </c>
      <c r="P363" s="58" t="str">
        <f>IF(O363="Plus",$K363,IF(O363="Basis",$K363-SUM(P$8:P362),IF(O363="Breedte",$K363-SUM(P$8:P362),IF(O362="Breedte",1-SUM(P$8:P362)," "))))</f>
        <v xml:space="preserve"> </v>
      </c>
      <c r="Q363" s="56" t="str">
        <f t="shared" si="122"/>
        <v/>
      </c>
      <c r="R363" s="196">
        <f t="shared" si="111"/>
        <v>114</v>
      </c>
      <c r="S363" s="1">
        <f t="shared" si="120"/>
        <v>81</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81</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4">
        <f t="shared" si="107"/>
        <v>0</v>
      </c>
      <c r="B364" s="64">
        <f t="shared" si="108"/>
        <v>0</v>
      </c>
      <c r="C364" s="57">
        <f t="shared" si="119"/>
        <v>80</v>
      </c>
      <c r="F364" s="59">
        <f>IF(C364&lt;C$6,0,VLOOKUP(C364,index!$A:$M,6,0))</f>
        <v>114</v>
      </c>
      <c r="G364" s="57" t="str">
        <f t="shared" si="109"/>
        <v/>
      </c>
      <c r="H364" s="58" t="str">
        <f>IF(G364="I",$K364,IF(G364="II",$K364-SUM(H$8:H363),IF(G364="III",$K364-SUM(H$8:H363),IF(G364="IV",$K364-SUM(H$8:H363),IF(G364="V",1-SUM(H$8:H363)," ")))))</f>
        <v xml:space="preserve"> </v>
      </c>
      <c r="I364" s="66" t="str">
        <f t="shared" si="110"/>
        <v/>
      </c>
      <c r="L364" s="62" t="str">
        <f t="shared" si="106"/>
        <v xml:space="preserve"> </v>
      </c>
      <c r="P364" s="58" t="str">
        <f>IF(O364="Plus",$K364,IF(O364="Basis",$K364-SUM(P$8:P363),IF(O364="Breedte",$K364-SUM(P$8:P363),IF(O363="Breedte",1-SUM(P$8:P363)," "))))</f>
        <v xml:space="preserve"> </v>
      </c>
      <c r="Q364" s="56" t="str">
        <f t="shared" si="122"/>
        <v/>
      </c>
      <c r="R364" s="196">
        <f t="shared" si="111"/>
        <v>114</v>
      </c>
      <c r="S364" s="1">
        <f t="shared" si="120"/>
        <v>80</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80</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4">
        <f t="shared" si="107"/>
        <v>0</v>
      </c>
      <c r="B365" s="64">
        <f t="shared" si="108"/>
        <v>0</v>
      </c>
      <c r="C365" s="57">
        <f t="shared" si="119"/>
        <v>79</v>
      </c>
      <c r="F365" s="59">
        <f>IF(C365&lt;C$6,0,VLOOKUP(C365,index!$A:$M,6,0))</f>
        <v>113</v>
      </c>
      <c r="G365" s="57" t="str">
        <f t="shared" si="109"/>
        <v/>
      </c>
      <c r="H365" s="58" t="str">
        <f>IF(G365="I",$K365,IF(G365="II",$K365-SUM(H$8:H364),IF(G365="III",$K365-SUM(H$8:H364),IF(G365="IV",$K365-SUM(H$8:H364),IF(G365="V",1-SUM(H$8:H364)," ")))))</f>
        <v xml:space="preserve"> </v>
      </c>
      <c r="I365" s="66" t="str">
        <f t="shared" si="110"/>
        <v/>
      </c>
      <c r="L365" s="62" t="str">
        <f t="shared" si="106"/>
        <v xml:space="preserve"> </v>
      </c>
      <c r="P365" s="58" t="str">
        <f>IF(O365="Plus",$K365,IF(O365="Basis",$K365-SUM(P$8:P364),IF(O365="Breedte",$K365-SUM(P$8:P364),IF(O364="Breedte",1-SUM(P$8:P364)," "))))</f>
        <v xml:space="preserve"> </v>
      </c>
      <c r="Q365" s="56" t="str">
        <f t="shared" si="122"/>
        <v/>
      </c>
      <c r="R365" s="196">
        <f t="shared" si="111"/>
        <v>113</v>
      </c>
      <c r="S365" s="1">
        <f t="shared" si="120"/>
        <v>79</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79</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4">
        <f t="shared" si="107"/>
        <v>0</v>
      </c>
      <c r="B366" s="64">
        <f t="shared" si="108"/>
        <v>0</v>
      </c>
      <c r="C366" s="57">
        <f t="shared" si="119"/>
        <v>78</v>
      </c>
      <c r="F366" s="59">
        <f>IF(C366&lt;C$6,0,VLOOKUP(C366,index!$A:$M,6,0))</f>
        <v>113</v>
      </c>
      <c r="G366" s="57" t="str">
        <f t="shared" si="109"/>
        <v/>
      </c>
      <c r="H366" s="58" t="str">
        <f>IF(G366="I",$K366,IF(G366="II",$K366-SUM(H$8:H365),IF(G366="III",$K366-SUM(H$8:H365),IF(G366="IV",$K366-SUM(H$8:H365),IF(G366="V",1-SUM(H$8:H365)," ")))))</f>
        <v xml:space="preserve"> </v>
      </c>
      <c r="I366" s="66" t="str">
        <f t="shared" si="110"/>
        <v/>
      </c>
      <c r="L366" s="62" t="str">
        <f t="shared" si="106"/>
        <v xml:space="preserve"> </v>
      </c>
      <c r="P366" s="58" t="str">
        <f>IF(O366="Plus",$K366,IF(O366="Basis",$K366-SUM(P$8:P365),IF(O366="Breedte",$K366-SUM(P$8:P365),IF(O365="Breedte",1-SUM(P$8:P365)," "))))</f>
        <v xml:space="preserve"> </v>
      </c>
      <c r="Q366" s="56" t="str">
        <f t="shared" si="122"/>
        <v/>
      </c>
      <c r="R366" s="196">
        <f t="shared" si="111"/>
        <v>113</v>
      </c>
      <c r="S366" s="1">
        <f t="shared" si="120"/>
        <v>78</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78</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4">
        <f t="shared" si="107"/>
        <v>0</v>
      </c>
      <c r="B367" s="64">
        <f t="shared" si="108"/>
        <v>0</v>
      </c>
      <c r="C367" s="57">
        <f t="shared" si="119"/>
        <v>77</v>
      </c>
      <c r="F367" s="59">
        <f>IF(C367&lt;C$6,0,VLOOKUP(C367,index!$A:$M,6,0))</f>
        <v>113</v>
      </c>
      <c r="G367" s="57" t="str">
        <f t="shared" si="109"/>
        <v/>
      </c>
      <c r="H367" s="58" t="str">
        <f>IF(G367="I",$K367,IF(G367="II",$K367-SUM(H$8:H366),IF(G367="III",$K367-SUM(H$8:H366),IF(G367="IV",$K367-SUM(H$8:H366),IF(G367="V",1-SUM(H$8:H366)," ")))))</f>
        <v xml:space="preserve"> </v>
      </c>
      <c r="I367" s="66" t="str">
        <f t="shared" si="110"/>
        <v/>
      </c>
      <c r="L367" s="62" t="str">
        <f t="shared" si="106"/>
        <v xml:space="preserve"> </v>
      </c>
      <c r="P367" s="58" t="str">
        <f>IF(O367="Plus",$K367,IF(O367="Basis",$K367-SUM(P$8:P366),IF(O367="Breedte",$K367-SUM(P$8:P366),IF(O366="Breedte",1-SUM(P$8:P366)," "))))</f>
        <v xml:space="preserve"> </v>
      </c>
      <c r="Q367" s="56" t="str">
        <f t="shared" si="122"/>
        <v/>
      </c>
      <c r="R367" s="196">
        <f t="shared" si="111"/>
        <v>113</v>
      </c>
      <c r="S367" s="1">
        <f t="shared" si="120"/>
        <v>77</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77</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4">
        <f t="shared" si="107"/>
        <v>0</v>
      </c>
      <c r="B368" s="64">
        <f t="shared" si="108"/>
        <v>0</v>
      </c>
      <c r="C368" s="57">
        <f t="shared" si="119"/>
        <v>76</v>
      </c>
      <c r="F368" s="59">
        <f>IF(C368&lt;C$6,0,VLOOKUP(C368,index!$A:$M,6,0))</f>
        <v>112</v>
      </c>
      <c r="G368" s="57" t="str">
        <f t="shared" si="109"/>
        <v/>
      </c>
      <c r="H368" s="58" t="str">
        <f>IF(G368="I",$K368,IF(G368="II",$K368-SUM(H$8:H367),IF(G368="III",$K368-SUM(H$8:H367),IF(G368="IV",$K368-SUM(H$8:H367),IF(G368="V",1-SUM(H$8:H367)," ")))))</f>
        <v xml:space="preserve"> </v>
      </c>
      <c r="I368" s="66" t="str">
        <f t="shared" si="110"/>
        <v/>
      </c>
      <c r="L368" s="62" t="str">
        <f t="shared" si="106"/>
        <v xml:space="preserve"> </v>
      </c>
      <c r="P368" s="58" t="str">
        <f>IF(O368="Plus",$K368,IF(O368="Basis",$K368-SUM(P$8:P367),IF(O368="Breedte",$K368-SUM(P$8:P367),IF(O367="Breedte",1-SUM(P$8:P367)," "))))</f>
        <v xml:space="preserve"> </v>
      </c>
      <c r="Q368" s="56" t="str">
        <f t="shared" si="122"/>
        <v/>
      </c>
      <c r="R368" s="196">
        <f t="shared" si="111"/>
        <v>112</v>
      </c>
      <c r="S368" s="1">
        <f t="shared" si="120"/>
        <v>76</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76</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4">
        <f t="shared" si="107"/>
        <v>0</v>
      </c>
      <c r="B369" s="64">
        <f t="shared" si="108"/>
        <v>0</v>
      </c>
      <c r="C369" s="57">
        <f t="shared" si="119"/>
        <v>75</v>
      </c>
      <c r="F369" s="59">
        <f>IF(C369&lt;C$6,0,VLOOKUP(C369,index!$A:$M,6,0))</f>
        <v>112</v>
      </c>
      <c r="G369" s="57" t="str">
        <f t="shared" si="109"/>
        <v/>
      </c>
      <c r="H369" s="58" t="str">
        <f>IF(G369="I",$K369,IF(G369="II",$K369-SUM(H$8:H368),IF(G369="III",$K369-SUM(H$8:H368),IF(G369="IV",$K369-SUM(H$8:H368),IF(G369="V",1-SUM(H$8:H368)," ")))))</f>
        <v xml:space="preserve"> </v>
      </c>
      <c r="I369" s="66" t="str">
        <f t="shared" si="110"/>
        <v/>
      </c>
      <c r="L369" s="62" t="str">
        <f t="shared" si="106"/>
        <v xml:space="preserve"> </v>
      </c>
      <c r="P369" s="58" t="str">
        <f>IF(O369="Plus",$K369,IF(O369="Basis",$K369-SUM(P$8:P368),IF(O369="Breedte",$K369-SUM(P$8:P368),IF(O368="Breedte",1-SUM(P$8:P368)," "))))</f>
        <v xml:space="preserve"> </v>
      </c>
      <c r="Q369" s="56" t="str">
        <f t="shared" si="122"/>
        <v/>
      </c>
      <c r="R369" s="196">
        <f t="shared" si="111"/>
        <v>112</v>
      </c>
      <c r="S369" s="1">
        <f t="shared" si="120"/>
        <v>75</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75</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4">
        <f t="shared" si="107"/>
        <v>0</v>
      </c>
      <c r="B370" s="64">
        <f t="shared" si="108"/>
        <v>0</v>
      </c>
      <c r="C370" s="57">
        <f t="shared" si="119"/>
        <v>74</v>
      </c>
      <c r="F370" s="59">
        <f>IF(C370&lt;C$6,0,VLOOKUP(C370,index!$A:$M,6,0))</f>
        <v>111</v>
      </c>
      <c r="G370" s="57" t="str">
        <f t="shared" si="109"/>
        <v/>
      </c>
      <c r="H370" s="58" t="str">
        <f>IF(G370="I",$K370,IF(G370="II",$K370-SUM(H$8:H369),IF(G370="III",$K370-SUM(H$8:H369),IF(G370="IV",$K370-SUM(H$8:H369),IF(G370="V",1-SUM(H$8:H369)," ")))))</f>
        <v xml:space="preserve"> </v>
      </c>
      <c r="I370" s="66" t="str">
        <f t="shared" si="110"/>
        <v/>
      </c>
      <c r="L370" s="62" t="str">
        <f t="shared" si="106"/>
        <v xml:space="preserve"> </v>
      </c>
      <c r="P370" s="58" t="str">
        <f>IF(O370="Plus",$K370,IF(O370="Basis",$K370-SUM(P$8:P369),IF(O370="Breedte",$K370-SUM(P$8:P369),IF(O369="Breedte",1-SUM(P$8:P369)," "))))</f>
        <v xml:space="preserve"> </v>
      </c>
      <c r="Q370" s="56" t="str">
        <f t="shared" si="122"/>
        <v/>
      </c>
      <c r="R370" s="196">
        <f t="shared" si="111"/>
        <v>111</v>
      </c>
      <c r="S370" s="1">
        <f t="shared" si="120"/>
        <v>74</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74</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4">
        <f t="shared" si="107"/>
        <v>0</v>
      </c>
      <c r="B371" s="64">
        <f t="shared" si="108"/>
        <v>0</v>
      </c>
      <c r="C371" s="57">
        <f t="shared" si="119"/>
        <v>73</v>
      </c>
      <c r="F371" s="59">
        <f>IF(C371&lt;C$6,0,VLOOKUP(C371,index!$A:$M,6,0))</f>
        <v>111</v>
      </c>
      <c r="G371" s="57" t="str">
        <f t="shared" si="109"/>
        <v/>
      </c>
      <c r="H371" s="58" t="str">
        <f>IF(G371="I",$K371,IF(G371="II",$K371-SUM(H$8:H370),IF(G371="III",$K371-SUM(H$8:H370),IF(G371="IV",$K371-SUM(H$8:H370),IF(G371="V",1-SUM(H$8:H370)," ")))))</f>
        <v xml:space="preserve"> </v>
      </c>
      <c r="I371" s="66" t="str">
        <f t="shared" si="110"/>
        <v/>
      </c>
      <c r="L371" s="62" t="str">
        <f t="shared" si="106"/>
        <v xml:space="preserve"> </v>
      </c>
      <c r="P371" s="58" t="str">
        <f>IF(O371="Plus",$K371,IF(O371="Basis",$K371-SUM(P$8:P370),IF(O371="Breedte",$K371-SUM(P$8:P370),IF(O370="Breedte",1-SUM(P$8:P370)," "))))</f>
        <v xml:space="preserve"> </v>
      </c>
      <c r="Q371" s="56" t="str">
        <f t="shared" si="122"/>
        <v/>
      </c>
      <c r="R371" s="196">
        <f t="shared" si="111"/>
        <v>111</v>
      </c>
      <c r="S371" s="1">
        <f t="shared" si="120"/>
        <v>73</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73</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4">
        <f t="shared" si="107"/>
        <v>0</v>
      </c>
      <c r="B372" s="64">
        <f t="shared" si="108"/>
        <v>0</v>
      </c>
      <c r="C372" s="57">
        <f t="shared" si="119"/>
        <v>72</v>
      </c>
      <c r="F372" s="59">
        <f>IF(C372&lt;C$6,0,VLOOKUP(C372,index!$A:$M,6,0))</f>
        <v>111</v>
      </c>
      <c r="G372" s="57" t="str">
        <f t="shared" si="109"/>
        <v/>
      </c>
      <c r="H372" s="58" t="str">
        <f>IF(G372="I",$K372,IF(G372="II",$K372-SUM(H$8:H371),IF(G372="III",$K372-SUM(H$8:H371),IF(G372="IV",$K372-SUM(H$8:H371),IF(G372="V",1-SUM(H$8:H371)," ")))))</f>
        <v xml:space="preserve"> </v>
      </c>
      <c r="I372" s="66" t="str">
        <f t="shared" si="110"/>
        <v/>
      </c>
      <c r="L372" s="62" t="str">
        <f t="shared" si="106"/>
        <v xml:space="preserve"> </v>
      </c>
      <c r="P372" s="58" t="str">
        <f>IF(O372="Plus",$K372,IF(O372="Basis",$K372-SUM(P$8:P371),IF(O372="Breedte",$K372-SUM(P$8:P371),IF(O371="Breedte",1-SUM(P$8:P371)," "))))</f>
        <v xml:space="preserve"> </v>
      </c>
      <c r="Q372" s="56" t="str">
        <f t="shared" si="122"/>
        <v/>
      </c>
      <c r="R372" s="196">
        <f t="shared" si="111"/>
        <v>111</v>
      </c>
      <c r="S372" s="1">
        <f t="shared" si="120"/>
        <v>72</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72</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4">
        <f t="shared" si="107"/>
        <v>0</v>
      </c>
      <c r="B373" s="64">
        <f t="shared" si="108"/>
        <v>0</v>
      </c>
      <c r="C373" s="57">
        <f t="shared" si="119"/>
        <v>71</v>
      </c>
      <c r="F373" s="59">
        <f>IF(C373&lt;C$6,0,VLOOKUP(C373,index!$A:$M,6,0))</f>
        <v>110</v>
      </c>
      <c r="G373" s="57" t="str">
        <f t="shared" si="109"/>
        <v/>
      </c>
      <c r="H373" s="58" t="str">
        <f>IF(G373="I",$K373,IF(G373="II",$K373-SUM(H$8:H372),IF(G373="III",$K373-SUM(H$8:H372),IF(G373="IV",$K373-SUM(H$8:H372),IF(G373="V",1-SUM(H$8:H372)," ")))))</f>
        <v xml:space="preserve"> </v>
      </c>
      <c r="I373" s="66" t="str">
        <f t="shared" si="110"/>
        <v/>
      </c>
      <c r="L373" s="62" t="str">
        <f t="shared" si="106"/>
        <v xml:space="preserve"> </v>
      </c>
      <c r="P373" s="58" t="str">
        <f>IF(O373="Plus",$K373,IF(O373="Basis",$K373-SUM(P$8:P372),IF(O373="Breedte",$K373-SUM(P$8:P372),IF(O372="Breedte",1-SUM(P$8:P372)," "))))</f>
        <v xml:space="preserve"> </v>
      </c>
      <c r="Q373" s="56" t="str">
        <f t="shared" si="122"/>
        <v/>
      </c>
      <c r="R373" s="196">
        <f t="shared" si="111"/>
        <v>110</v>
      </c>
      <c r="S373" s="1">
        <f t="shared" si="120"/>
        <v>71</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71</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4">
        <f t="shared" si="107"/>
        <v>0</v>
      </c>
      <c r="B374" s="64">
        <f t="shared" si="108"/>
        <v>0</v>
      </c>
      <c r="C374" s="57">
        <f t="shared" si="119"/>
        <v>70</v>
      </c>
      <c r="F374" s="59">
        <f>IF(C374&lt;C$6,0,VLOOKUP(C374,index!$A:$M,6,0))</f>
        <v>110</v>
      </c>
      <c r="G374" s="57" t="str">
        <f t="shared" si="109"/>
        <v/>
      </c>
      <c r="H374" s="58" t="str">
        <f>IF(G374="I",$K374,IF(G374="II",$K374-SUM(H$8:H373),IF(G374="III",$K374-SUM(H$8:H373),IF(G374="IV",$K374-SUM(H$8:H373),IF(G374="V",1-SUM(H$8:H373)," ")))))</f>
        <v xml:space="preserve"> </v>
      </c>
      <c r="I374" s="66" t="str">
        <f t="shared" si="110"/>
        <v/>
      </c>
      <c r="L374" s="62" t="str">
        <f t="shared" si="106"/>
        <v xml:space="preserve"> </v>
      </c>
      <c r="P374" s="58" t="str">
        <f>IF(O374="Plus",$K374,IF(O374="Basis",$K374-SUM(P$8:P373),IF(O374="Breedte",$K374-SUM(P$8:P373),IF(O373="Breedte",1-SUM(P$8:P373)," "))))</f>
        <v xml:space="preserve"> </v>
      </c>
      <c r="Q374" s="56" t="str">
        <f t="shared" si="122"/>
        <v/>
      </c>
      <c r="R374" s="196">
        <f t="shared" si="111"/>
        <v>110</v>
      </c>
      <c r="S374" s="1">
        <f t="shared" si="120"/>
        <v>70</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70</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4">
        <f t="shared" si="107"/>
        <v>0</v>
      </c>
      <c r="B375" s="64">
        <f t="shared" si="108"/>
        <v>0</v>
      </c>
      <c r="C375" s="57">
        <f t="shared" si="119"/>
        <v>69</v>
      </c>
      <c r="F375" s="59">
        <f>IF(C375&lt;C$6,0,VLOOKUP(C375,index!$A:$M,6,0))</f>
        <v>110</v>
      </c>
      <c r="G375" s="57" t="str">
        <f t="shared" si="109"/>
        <v/>
      </c>
      <c r="H375" s="58" t="str">
        <f>IF(G375="I",$K375,IF(G375="II",$K375-SUM(H$8:H374),IF(G375="III",$K375-SUM(H$8:H374),IF(G375="IV",$K375-SUM(H$8:H374),IF(G375="V",1-SUM(H$8:H374)," ")))))</f>
        <v xml:space="preserve"> </v>
      </c>
      <c r="I375" s="66" t="str">
        <f t="shared" si="110"/>
        <v/>
      </c>
      <c r="L375" s="62" t="str">
        <f t="shared" si="106"/>
        <v xml:space="preserve"> </v>
      </c>
      <c r="P375" s="58" t="str">
        <f>IF(O375="Plus",$K375,IF(O375="Basis",$K375-SUM(P$8:P374),IF(O375="Breedte",$K375-SUM(P$8:P374),IF(O374="Breedte",1-SUM(P$8:P374)," "))))</f>
        <v xml:space="preserve"> </v>
      </c>
      <c r="Q375" s="56" t="str">
        <f t="shared" si="122"/>
        <v/>
      </c>
      <c r="R375" s="196">
        <f t="shared" si="111"/>
        <v>110</v>
      </c>
      <c r="S375" s="1">
        <f t="shared" si="120"/>
        <v>69</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69</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4">
        <f t="shared" si="107"/>
        <v>0</v>
      </c>
      <c r="B376" s="64">
        <f t="shared" si="108"/>
        <v>0</v>
      </c>
      <c r="C376" s="57">
        <f t="shared" si="119"/>
        <v>68</v>
      </c>
      <c r="F376" s="59">
        <f>IF(C376&lt;C$6,0,VLOOKUP(C376,index!$A:$M,6,0))</f>
        <v>110</v>
      </c>
      <c r="G376" s="57" t="str">
        <f t="shared" si="109"/>
        <v/>
      </c>
      <c r="H376" s="58" t="str">
        <f>IF(G376="I",$K376,IF(G376="II",$K376-SUM(H$8:H375),IF(G376="III",$K376-SUM(H$8:H375),IF(G376="IV",$K376-SUM(H$8:H375),IF(G376="V",1-SUM(H$8:H375)," ")))))</f>
        <v xml:space="preserve"> </v>
      </c>
      <c r="I376" s="66" t="str">
        <f t="shared" si="110"/>
        <v/>
      </c>
      <c r="L376" s="62" t="str">
        <f t="shared" si="106"/>
        <v xml:space="preserve"> </v>
      </c>
      <c r="P376" s="58" t="str">
        <f>IF(O376="Plus",$K376,IF(O376="Basis",$K376-SUM(P$8:P375),IF(O376="Breedte",$K376-SUM(P$8:P375),IF(O375="Breedte",1-SUM(P$8:P375)," "))))</f>
        <v xml:space="preserve"> </v>
      </c>
      <c r="Q376" s="56" t="str">
        <f t="shared" si="122"/>
        <v/>
      </c>
      <c r="R376" s="196">
        <f t="shared" si="111"/>
        <v>110</v>
      </c>
      <c r="S376" s="1">
        <f t="shared" si="120"/>
        <v>68</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68</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4">
        <f t="shared" si="107"/>
        <v>0</v>
      </c>
      <c r="B377" s="64">
        <f t="shared" si="108"/>
        <v>0</v>
      </c>
      <c r="C377" s="57">
        <f t="shared" si="119"/>
        <v>67</v>
      </c>
      <c r="F377" s="59">
        <f>IF(C377&lt;C$6,0,VLOOKUP(C377,index!$A:$M,6,0))</f>
        <v>110</v>
      </c>
      <c r="G377" s="57" t="str">
        <f t="shared" si="109"/>
        <v/>
      </c>
      <c r="H377" s="58" t="str">
        <f>IF(G377="I",$K377,IF(G377="II",$K377-SUM(H$8:H376),IF(G377="III",$K377-SUM(H$8:H376),IF(G377="IV",$K377-SUM(H$8:H376),IF(G377="V",1-SUM(H$8:H376)," ")))))</f>
        <v xml:space="preserve"> </v>
      </c>
      <c r="I377" s="66" t="str">
        <f t="shared" si="110"/>
        <v/>
      </c>
      <c r="L377" s="62" t="str">
        <f t="shared" si="106"/>
        <v xml:space="preserve"> </v>
      </c>
      <c r="P377" s="58" t="str">
        <f>IF(O377="Plus",$K377,IF(O377="Basis",$K377-SUM(P$8:P376),IF(O377="Breedte",$K377-SUM(P$8:P376),IF(O376="Breedte",1-SUM(P$8:P376)," "))))</f>
        <v xml:space="preserve"> </v>
      </c>
      <c r="Q377" s="56" t="str">
        <f t="shared" si="122"/>
        <v/>
      </c>
      <c r="R377" s="196">
        <f t="shared" si="111"/>
        <v>110</v>
      </c>
      <c r="S377" s="1">
        <f t="shared" si="120"/>
        <v>67</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67</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4">
        <f t="shared" si="107"/>
        <v>0</v>
      </c>
      <c r="B378" s="64">
        <f t="shared" si="108"/>
        <v>0</v>
      </c>
      <c r="C378" s="57">
        <f t="shared" si="119"/>
        <v>66</v>
      </c>
      <c r="F378" s="59">
        <f>IF(C378&lt;C$6,0,VLOOKUP(C378,index!$A:$M,6,0))</f>
        <v>110</v>
      </c>
      <c r="G378" s="57" t="str">
        <f t="shared" si="109"/>
        <v/>
      </c>
      <c r="H378" s="58" t="str">
        <f>IF(G378="I",$K378,IF(G378="II",$K378-SUM(H$8:H377),IF(G378="III",$K378-SUM(H$8:H377),IF(G378="IV",$K378-SUM(H$8:H377),IF(G378="V",1-SUM(H$8:H377)," ")))))</f>
        <v xml:space="preserve"> </v>
      </c>
      <c r="I378" s="66" t="str">
        <f t="shared" si="110"/>
        <v/>
      </c>
      <c r="L378" s="62" t="str">
        <f t="shared" si="106"/>
        <v xml:space="preserve"> </v>
      </c>
      <c r="P378" s="58" t="str">
        <f>IF(O378="Plus",$K378,IF(O378="Basis",$K378-SUM(P$8:P377),IF(O378="Breedte",$K378-SUM(P$8:P377),IF(O377="Breedte",1-SUM(P$8:P377)," "))))</f>
        <v xml:space="preserve"> </v>
      </c>
      <c r="Q378" s="56" t="str">
        <f t="shared" si="122"/>
        <v/>
      </c>
      <c r="R378" s="196">
        <f t="shared" si="111"/>
        <v>110</v>
      </c>
      <c r="S378" s="1">
        <f t="shared" si="120"/>
        <v>66</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66</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4">
        <f t="shared" si="107"/>
        <v>0</v>
      </c>
      <c r="B379" s="64">
        <f t="shared" si="108"/>
        <v>0</v>
      </c>
      <c r="C379" s="57">
        <f t="shared" si="119"/>
        <v>65</v>
      </c>
      <c r="F379" s="59">
        <f>IF(C379&lt;C$6,0,VLOOKUP(C379,index!$A:$M,6,0))</f>
        <v>110</v>
      </c>
      <c r="G379" s="57" t="str">
        <f t="shared" si="109"/>
        <v/>
      </c>
      <c r="H379" s="58" t="str">
        <f>IF(G379="I",$K379,IF(G379="II",$K379-SUM(H$8:H378),IF(G379="III",$K379-SUM(H$8:H378),IF(G379="IV",$K379-SUM(H$8:H378),IF(G379="V",1-SUM(H$8:H378)," ")))))</f>
        <v xml:space="preserve"> </v>
      </c>
      <c r="I379" s="66" t="str">
        <f t="shared" si="110"/>
        <v/>
      </c>
      <c r="L379" s="62" t="str">
        <f t="shared" si="106"/>
        <v xml:space="preserve"> </v>
      </c>
      <c r="P379" s="58" t="str">
        <f>IF(O379="Plus",$K379,IF(O379="Basis",$K379-SUM(P$8:P378),IF(O379="Breedte",$K379-SUM(P$8:P378),IF(O378="Breedte",1-SUM(P$8:P378)," "))))</f>
        <v xml:space="preserve"> </v>
      </c>
      <c r="Q379" s="56" t="str">
        <f t="shared" si="122"/>
        <v/>
      </c>
      <c r="R379" s="196">
        <f t="shared" si="111"/>
        <v>110</v>
      </c>
      <c r="S379" s="1">
        <f t="shared" si="120"/>
        <v>65</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65</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4">
        <f t="shared" si="107"/>
        <v>0</v>
      </c>
      <c r="B380" s="64">
        <f t="shared" si="108"/>
        <v>0</v>
      </c>
      <c r="C380" s="57">
        <f t="shared" si="119"/>
        <v>64</v>
      </c>
      <c r="F380" s="59">
        <f>IF(C380&lt;C$6,0,VLOOKUP(C380,index!$A:$M,6,0))</f>
        <v>110</v>
      </c>
      <c r="G380" s="57" t="str">
        <f t="shared" si="109"/>
        <v/>
      </c>
      <c r="H380" s="58" t="str">
        <f>IF(G380="I",$K380,IF(G380="II",$K380-SUM(H$8:H379),IF(G380="III",$K380-SUM(H$8:H379),IF(G380="IV",$K380-SUM(H$8:H379),IF(G380="V",1-SUM(H$8:H379)," ")))))</f>
        <v xml:space="preserve"> </v>
      </c>
      <c r="I380" s="66" t="str">
        <f t="shared" si="110"/>
        <v/>
      </c>
      <c r="L380" s="62" t="str">
        <f t="shared" si="106"/>
        <v xml:space="preserve"> </v>
      </c>
      <c r="P380" s="58" t="str">
        <f>IF(O380="Plus",$K380,IF(O380="Basis",$K380-SUM(P$8:P379),IF(O380="Breedte",$K380-SUM(P$8:P379),IF(O379="Breedte",1-SUM(P$8:P379)," "))))</f>
        <v xml:space="preserve"> </v>
      </c>
      <c r="Q380" s="56" t="str">
        <f t="shared" si="122"/>
        <v/>
      </c>
      <c r="R380" s="196">
        <f t="shared" si="111"/>
        <v>110</v>
      </c>
      <c r="S380" s="1">
        <f t="shared" si="120"/>
        <v>64</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64</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4">
        <f t="shared" si="107"/>
        <v>0</v>
      </c>
      <c r="B381" s="64">
        <f t="shared" si="108"/>
        <v>0</v>
      </c>
      <c r="C381" s="57">
        <f t="shared" si="119"/>
        <v>63</v>
      </c>
      <c r="F381" s="59">
        <f>IF(C381&lt;C$6,0,VLOOKUP(C381,index!$A:$M,6,0))</f>
        <v>110</v>
      </c>
      <c r="G381" s="57" t="str">
        <f t="shared" si="109"/>
        <v/>
      </c>
      <c r="H381" s="58" t="str">
        <f>IF(G381="I",$K381,IF(G381="II",$K381-SUM(H$8:H380),IF(G381="III",$K381-SUM(H$8:H380),IF(G381="IV",$K381-SUM(H$8:H380),IF(G381="V",1-SUM(H$8:H380)," ")))))</f>
        <v xml:space="preserve"> </v>
      </c>
      <c r="I381" s="66" t="str">
        <f t="shared" si="110"/>
        <v/>
      </c>
      <c r="L381" s="62" t="str">
        <f t="shared" si="106"/>
        <v xml:space="preserve"> </v>
      </c>
      <c r="P381" s="58" t="str">
        <f>IF(O381="Plus",$K381,IF(O381="Basis",$K381-SUM(P$8:P380),IF(O381="Breedte",$K381-SUM(P$8:P380),IF(O380="Breedte",1-SUM(P$8:P380)," "))))</f>
        <v xml:space="preserve"> </v>
      </c>
      <c r="Q381" s="56" t="str">
        <f t="shared" si="122"/>
        <v/>
      </c>
      <c r="R381" s="196">
        <f t="shared" si="111"/>
        <v>110</v>
      </c>
      <c r="S381" s="1">
        <f t="shared" si="120"/>
        <v>63</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63</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4">
        <f t="shared" si="107"/>
        <v>0</v>
      </c>
      <c r="B382" s="64">
        <f t="shared" si="108"/>
        <v>0</v>
      </c>
      <c r="C382" s="57">
        <f t="shared" si="119"/>
        <v>62</v>
      </c>
      <c r="F382" s="59">
        <f>IF(C382&lt;C$6,0,VLOOKUP(C382,index!$A:$M,6,0))</f>
        <v>110</v>
      </c>
      <c r="G382" s="57" t="str">
        <f t="shared" si="109"/>
        <v/>
      </c>
      <c r="H382" s="58" t="str">
        <f>IF(G382="I",$K382,IF(G382="II",$K382-SUM(H$8:H381),IF(G382="III",$K382-SUM(H$8:H381),IF(G382="IV",$K382-SUM(H$8:H381),IF(G382="V",1-SUM(H$8:H381)," ")))))</f>
        <v xml:space="preserve"> </v>
      </c>
      <c r="I382" s="66" t="str">
        <f t="shared" si="110"/>
        <v/>
      </c>
      <c r="L382" s="62" t="str">
        <f t="shared" si="106"/>
        <v xml:space="preserve"> </v>
      </c>
      <c r="P382" s="58" t="str">
        <f>IF(O382="Plus",$K382,IF(O382="Basis",$K382-SUM(P$8:P381),IF(O382="Breedte",$K382-SUM(P$8:P381),IF(O381="Breedte",1-SUM(P$8:P381)," "))))</f>
        <v xml:space="preserve"> </v>
      </c>
      <c r="Q382" s="56" t="str">
        <f t="shared" si="122"/>
        <v/>
      </c>
      <c r="R382" s="196">
        <f t="shared" si="111"/>
        <v>110</v>
      </c>
      <c r="S382" s="1">
        <f t="shared" si="120"/>
        <v>62</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62</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4">
        <f t="shared" si="107"/>
        <v>0</v>
      </c>
      <c r="B383" s="64">
        <f t="shared" si="108"/>
        <v>0</v>
      </c>
      <c r="C383" s="57">
        <f t="shared" si="119"/>
        <v>61</v>
      </c>
      <c r="F383" s="59">
        <f>IF(C383&lt;C$6,0,VLOOKUP(C383,index!$A:$M,6,0))</f>
        <v>110</v>
      </c>
      <c r="G383" s="57" t="str">
        <f t="shared" si="109"/>
        <v/>
      </c>
      <c r="H383" s="58" t="str">
        <f>IF(G383="I",$K383,IF(G383="II",$K383-SUM(H$8:H382),IF(G383="III",$K383-SUM(H$8:H382),IF(G383="IV",$K383-SUM(H$8:H382),IF(G383="V",1-SUM(H$8:H382)," ")))))</f>
        <v xml:space="preserve"> </v>
      </c>
      <c r="I383" s="66" t="str">
        <f t="shared" si="110"/>
        <v/>
      </c>
      <c r="L383" s="62" t="str">
        <f t="shared" si="106"/>
        <v xml:space="preserve"> </v>
      </c>
      <c r="P383" s="58" t="str">
        <f>IF(O383="Plus",$K383,IF(O383="Basis",$K383-SUM(P$8:P382),IF(O383="Breedte",$K383-SUM(P$8:P382),IF(O382="Breedte",1-SUM(P$8:P382)," "))))</f>
        <v xml:space="preserve"> </v>
      </c>
      <c r="Q383" s="56" t="str">
        <f t="shared" si="122"/>
        <v/>
      </c>
      <c r="R383" s="196">
        <f t="shared" si="111"/>
        <v>110</v>
      </c>
      <c r="S383" s="1">
        <f t="shared" si="120"/>
        <v>61</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61</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4">
        <f t="shared" si="107"/>
        <v>0</v>
      </c>
      <c r="B384" s="64">
        <f t="shared" si="108"/>
        <v>0</v>
      </c>
      <c r="C384" s="57">
        <f t="shared" si="119"/>
        <v>60</v>
      </c>
      <c r="F384" s="59">
        <f>IF(C384&lt;C$6,0,VLOOKUP(C384,index!$A:$M,6,0))</f>
        <v>110</v>
      </c>
      <c r="G384" s="57" t="str">
        <f t="shared" si="109"/>
        <v/>
      </c>
      <c r="H384" s="58" t="str">
        <f>IF(G384="I",$K384,IF(G384="II",$K384-SUM(H$8:H383),IF(G384="III",$K384-SUM(H$8:H383),IF(G384="IV",$K384-SUM(H$8:H383),IF(G384="V",1-SUM(H$8:H383)," ")))))</f>
        <v xml:space="preserve"> </v>
      </c>
      <c r="I384" s="66" t="str">
        <f t="shared" si="110"/>
        <v/>
      </c>
      <c r="L384" s="62" t="str">
        <f t="shared" si="106"/>
        <v xml:space="preserve"> </v>
      </c>
      <c r="P384" s="58" t="str">
        <f>IF(O384="Plus",$K384,IF(O384="Basis",$K384-SUM(P$8:P383),IF(O384="Breedte",$K384-SUM(P$8:P383),IF(O383="Breedte",1-SUM(P$8:P383)," "))))</f>
        <v xml:space="preserve"> </v>
      </c>
      <c r="Q384" s="56" t="str">
        <f t="shared" si="122"/>
        <v/>
      </c>
      <c r="R384" s="196">
        <f t="shared" si="111"/>
        <v>110</v>
      </c>
      <c r="S384" s="1">
        <f t="shared" si="120"/>
        <v>60</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60</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4">
        <f t="shared" si="107"/>
        <v>0</v>
      </c>
      <c r="B385" s="64">
        <f>IF(G385="I",20,IF(G385="II",20,IF(G385="III",20,IF(G385="IV",20,IF(G385="V",20,0)))))</f>
        <v>0</v>
      </c>
      <c r="C385" s="57">
        <f t="shared" si="119"/>
        <v>59</v>
      </c>
      <c r="F385" s="59">
        <f>IF(C385&lt;C$6,0,VLOOKUP(C385,index!$A:$M,6,0))</f>
        <v>110</v>
      </c>
      <c r="G385" s="57" t="str">
        <f t="shared" si="109"/>
        <v/>
      </c>
      <c r="H385" s="58" t="str">
        <f>IF(G385="I",$K385,IF(G385="II",$K385-SUM(H$8:H384),IF(G385="III",$K385-SUM(H$8:H384),IF(G385="IV",$K385-SUM(H$8:H384),IF(G385="V",1-SUM(H$8:H384)," ")))))</f>
        <v xml:space="preserve"> </v>
      </c>
      <c r="I385" s="66" t="str">
        <f t="shared" si="110"/>
        <v/>
      </c>
      <c r="L385" s="62" t="str">
        <f t="shared" si="106"/>
        <v xml:space="preserve"> </v>
      </c>
      <c r="P385" s="58" t="str">
        <f>IF(O385="Plus",$K385,IF(O385="Basis",$K385-SUM(P$8:P384),IF(O385="Breedte",$K385-SUM(P$8:P384),IF(O384="Breedte",1-SUM(P$8:P384)," "))))</f>
        <v xml:space="preserve"> </v>
      </c>
      <c r="Q385" s="56" t="str">
        <f t="shared" si="122"/>
        <v/>
      </c>
      <c r="R385" s="196">
        <f t="shared" si="111"/>
        <v>110</v>
      </c>
      <c r="S385" s="1">
        <f t="shared" si="120"/>
        <v>59</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59</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4">
        <f t="shared" si="107"/>
        <v>10</v>
      </c>
      <c r="B386" s="64">
        <f t="shared" ref="B386:B449" si="123">IF(G386="I",20,IF(G386="II",20,IF(G386="III",20,IF(G386="IV",20,IF(G386="V",20,0)))))</f>
        <v>20</v>
      </c>
      <c r="C386" s="57">
        <f t="shared" si="119"/>
        <v>58</v>
      </c>
      <c r="F386" s="59">
        <f>IF(C386&lt;C$6,0,VLOOKUP(C386,index!$A:$M,6,0))</f>
        <v>110</v>
      </c>
      <c r="G386" s="57" t="str">
        <f t="shared" si="109"/>
        <v>V</v>
      </c>
      <c r="H386" s="58">
        <f>IF(G386="I",$K386,IF(G386="II",$K386-SUM(H$8:H385),IF(G386="III",$K386-SUM(H$8:H385),IF(G386="IV",$K386-SUM(H$8:H385),IF(G386="V",1-SUM(H$8:H385)," ")))))</f>
        <v>1</v>
      </c>
      <c r="I386" s="66" t="str">
        <f t="shared" si="110"/>
        <v>E</v>
      </c>
      <c r="L386" s="62" t="str">
        <f t="shared" si="106"/>
        <v xml:space="preserve"> </v>
      </c>
      <c r="P386" s="58" t="str">
        <f>IF(O386="Plus",$K386,IF(O386="Basis",$K386-SUM(P$8:P385),IF(O386="Breedte",$K386-SUM(P$8:P385),IF(O385="Breedte",1-SUM(P$8:P385)," "))))</f>
        <v xml:space="preserve"> </v>
      </c>
      <c r="Q386" s="56" t="str">
        <f t="shared" si="122"/>
        <v/>
      </c>
      <c r="R386" s="196">
        <f t="shared" si="111"/>
        <v>110</v>
      </c>
      <c r="S386" s="1">
        <f t="shared" si="120"/>
        <v>58</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58</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4">
        <f t="shared" si="107"/>
        <v>0</v>
      </c>
      <c r="B387" s="64">
        <f t="shared" si="123"/>
        <v>0</v>
      </c>
      <c r="C387" s="57">
        <f t="shared" si="119"/>
        <v>57</v>
      </c>
      <c r="F387" s="59">
        <f>IF(C387&lt;C$6,0,VLOOKUP(C387,index!$A:$M,6,0))</f>
        <v>0</v>
      </c>
      <c r="G387" s="57" t="str">
        <f t="shared" si="109"/>
        <v/>
      </c>
      <c r="H387" s="58" t="str">
        <f>IF(G387="I",$K387,IF(G387="II",$K387-SUM(H$8:H386),IF(G387="III",$K387-SUM(H$8:H386),IF(G387="IV",$K387-SUM(H$8:H386),IF(G387="V",1-SUM(H$8:H386)," ")))))</f>
        <v xml:space="preserve"> </v>
      </c>
      <c r="I387" s="66" t="str">
        <f t="shared" si="110"/>
        <v/>
      </c>
      <c r="L387" s="62" t="str">
        <f t="shared" si="106"/>
        <v xml:space="preserve"> </v>
      </c>
      <c r="P387" s="58" t="str">
        <f>IF(O387="Plus",$K387,IF(O387="Basis",$K387-SUM(P$8:P386),IF(O387="Breedte",$K387-SUM(P$8:P386),IF(O386="Breedte",1-SUM(P$8:P386)," "))))</f>
        <v xml:space="preserve"> </v>
      </c>
      <c r="Q387" s="56" t="str">
        <f t="shared" si="122"/>
        <v/>
      </c>
      <c r="R387" s="196">
        <f t="shared" si="111"/>
        <v>0</v>
      </c>
      <c r="S387" s="1">
        <f t="shared" si="120"/>
        <v>57</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57</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4">
        <f t="shared" si="107"/>
        <v>0</v>
      </c>
      <c r="B388" s="64">
        <f t="shared" si="123"/>
        <v>0</v>
      </c>
      <c r="C388" s="57">
        <f t="shared" si="119"/>
        <v>57</v>
      </c>
      <c r="F388" s="59">
        <f>IF(C388&lt;C$6,0,VLOOKUP(C388,index!$A:$M,6,0))</f>
        <v>0</v>
      </c>
      <c r="G388" s="57" t="str">
        <f t="shared" si="109"/>
        <v/>
      </c>
      <c r="H388" s="58" t="str">
        <f>IF(G388="I",$K388,IF(G388="II",$K388-SUM(H$8:H387),IF(G388="III",$K388-SUM(H$8:H387),IF(G388="IV",$K388-SUM(H$8:H387),IF(G388="V",1-SUM(H$8:H387)," ")))))</f>
        <v xml:space="preserve"> </v>
      </c>
      <c r="I388" s="66" t="str">
        <f t="shared" si="110"/>
        <v/>
      </c>
      <c r="L388" s="62" t="str">
        <f t="shared" si="106"/>
        <v xml:space="preserve"> </v>
      </c>
      <c r="P388" s="58" t="str">
        <f>IF(O388="Plus",$K388,IF(O388="Basis",$K388-SUM(P$8:P387),IF(O388="Breedte",$K388-SUM(P$8:P387),IF(O387="Breedte",1-SUM(P$8:P387)," "))))</f>
        <v xml:space="preserve"> </v>
      </c>
      <c r="Q388" s="56" t="str">
        <f t="shared" si="122"/>
        <v/>
      </c>
      <c r="R388" s="196">
        <f t="shared" si="111"/>
        <v>0</v>
      </c>
      <c r="S388" s="1">
        <f t="shared" si="120"/>
        <v>57</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57</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4">
        <f t="shared" si="107"/>
        <v>0</v>
      </c>
      <c r="B389" s="64">
        <f t="shared" si="123"/>
        <v>0</v>
      </c>
      <c r="C389" s="57">
        <f t="shared" si="119"/>
        <v>57</v>
      </c>
      <c r="F389" s="59">
        <f>IF(C389&lt;C$6,0,VLOOKUP(C389,index!$A:$M,6,0))</f>
        <v>0</v>
      </c>
      <c r="G389" s="57" t="str">
        <f t="shared" si="109"/>
        <v/>
      </c>
      <c r="H389" s="58" t="str">
        <f>IF(G389="I",$K389,IF(G389="II",$K389-SUM(H$8:H388),IF(G389="III",$K389-SUM(H$8:H388),IF(G389="IV",$K389-SUM(H$8:H388),IF(G389="V",1-SUM(H$8:H388)," ")))))</f>
        <v xml:space="preserve"> </v>
      </c>
      <c r="I389" s="66" t="str">
        <f t="shared" si="110"/>
        <v/>
      </c>
      <c r="L389" s="62" t="str">
        <f t="shared" si="106"/>
        <v xml:space="preserve"> </v>
      </c>
      <c r="P389" s="58" t="str">
        <f>IF(O389="Plus",$K389,IF(O389="Basis",$K389-SUM(P$8:P388),IF(O389="Breedte",$K389-SUM(P$8:P388),IF(O388="Breedte",1-SUM(P$8:P388)," "))))</f>
        <v xml:space="preserve"> </v>
      </c>
      <c r="Q389" s="56" t="str">
        <f t="shared" si="122"/>
        <v/>
      </c>
      <c r="R389" s="196">
        <f t="shared" si="111"/>
        <v>0</v>
      </c>
      <c r="S389" s="1">
        <f t="shared" si="120"/>
        <v>57</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57</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4">
        <f t="shared" si="107"/>
        <v>0</v>
      </c>
      <c r="B390" s="64">
        <f t="shared" si="123"/>
        <v>0</v>
      </c>
      <c r="C390" s="57">
        <f t="shared" si="119"/>
        <v>57</v>
      </c>
      <c r="F390" s="59">
        <f>IF(C390&lt;C$6,0,VLOOKUP(C390,index!$A:$M,6,0))</f>
        <v>0</v>
      </c>
      <c r="G390" s="57" t="str">
        <f t="shared" si="109"/>
        <v/>
      </c>
      <c r="H390" s="58" t="str">
        <f>IF(G390="I",$K390,IF(G390="II",$K390-SUM(H$8:H389),IF(G390="III",$K390-SUM(H$8:H389),IF(G390="IV",$K390-SUM(H$8:H389),IF(G390="V",1-SUM(H$8:H389)," ")))))</f>
        <v xml:space="preserve"> </v>
      </c>
      <c r="I390" s="66" t="str">
        <f t="shared" si="110"/>
        <v/>
      </c>
      <c r="L390" s="62" t="str">
        <f t="shared" si="106"/>
        <v xml:space="preserve"> </v>
      </c>
      <c r="P390" s="58" t="str">
        <f>IF(O390="Plus",$K390,IF(O390="Basis",$K390-SUM(P$8:P389),IF(O390="Breedte",$K390-SUM(P$8:P389),IF(O389="Breedte",1-SUM(P$8:P389)," "))))</f>
        <v xml:space="preserve"> </v>
      </c>
      <c r="Q390" s="56" t="str">
        <f t="shared" si="122"/>
        <v/>
      </c>
      <c r="R390" s="196">
        <f t="shared" si="111"/>
        <v>0</v>
      </c>
      <c r="S390" s="1">
        <f t="shared" si="120"/>
        <v>57</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57</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4">
        <f t="shared" si="107"/>
        <v>0</v>
      </c>
      <c r="B391" s="64">
        <f t="shared" si="123"/>
        <v>0</v>
      </c>
      <c r="C391" s="57">
        <f t="shared" si="119"/>
        <v>57</v>
      </c>
      <c r="F391" s="59">
        <f>IF(C391&lt;C$6,0,VLOOKUP(C391,index!$A:$M,6,0))</f>
        <v>0</v>
      </c>
      <c r="G391" s="57" t="str">
        <f t="shared" si="109"/>
        <v/>
      </c>
      <c r="H391" s="58" t="str">
        <f>IF(G391="I",$K391,IF(G391="II",$K391-SUM(H$8:H390),IF(G391="III",$K391-SUM(H$8:H390),IF(G391="IV",$K391-SUM(H$8:H390),IF(G391="V",1-SUM(H$8:H390)," ")))))</f>
        <v xml:space="preserve"> </v>
      </c>
      <c r="I391" s="66" t="str">
        <f t="shared" si="110"/>
        <v/>
      </c>
      <c r="L391" s="62" t="str">
        <f t="shared" si="106"/>
        <v xml:space="preserve"> </v>
      </c>
      <c r="P391" s="58" t="str">
        <f>IF(O391="Plus",$K391,IF(O391="Basis",$K391-SUM(P$8:P390),IF(O391="Breedte",$K391-SUM(P$8:P390),IF(O390="Breedte",1-SUM(P$8:P390)," "))))</f>
        <v xml:space="preserve"> </v>
      </c>
      <c r="Q391" s="56" t="str">
        <f t="shared" si="122"/>
        <v/>
      </c>
      <c r="R391" s="196">
        <f t="shared" si="111"/>
        <v>0</v>
      </c>
      <c r="S391" s="1">
        <f t="shared" si="120"/>
        <v>57</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57</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4">
        <f t="shared" si="107"/>
        <v>0</v>
      </c>
      <c r="B392" s="64">
        <f t="shared" si="123"/>
        <v>0</v>
      </c>
      <c r="C392" s="57">
        <f t="shared" si="119"/>
        <v>57</v>
      </c>
      <c r="F392" s="59">
        <f>IF(C392&lt;C$6,0,VLOOKUP(C392,index!$A:$M,6,0))</f>
        <v>0</v>
      </c>
      <c r="G392" s="57" t="str">
        <f t="shared" si="109"/>
        <v/>
      </c>
      <c r="H392" s="58" t="str">
        <f>IF(G392="I",$K392,IF(G392="II",$K392-SUM(H$8:H391),IF(G392="III",$K392-SUM(H$8:H391),IF(G392="IV",$K392-SUM(H$8:H391),IF(G392="V",1-SUM(H$8:H391)," ")))))</f>
        <v xml:space="preserve"> </v>
      </c>
      <c r="I392" s="66" t="str">
        <f t="shared" si="110"/>
        <v/>
      </c>
      <c r="L392" s="62" t="str">
        <f t="shared" ref="L392:L455" si="124">IF(U392=2,"Plus",IF(W392=2,"Basis",IF(X392=2,"Breedte"," ")))</f>
        <v xml:space="preserve"> </v>
      </c>
      <c r="P392" s="58" t="str">
        <f>IF(O392="Plus",$K392,IF(O392="Basis",$K392-SUM(P$8:P391),IF(O392="Breedte",$K392-SUM(P$8:P391),IF(O391="Breedte",1-SUM(P$8:P391)," "))))</f>
        <v xml:space="preserve"> </v>
      </c>
      <c r="Q392" s="56" t="str">
        <f t="shared" si="122"/>
        <v/>
      </c>
      <c r="R392" s="196">
        <f t="shared" si="111"/>
        <v>0</v>
      </c>
      <c r="S392" s="1">
        <f t="shared" si="120"/>
        <v>57</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57</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4">
        <f t="shared" ref="A393:A456" si="125">IF(I393="A",25,IF(I393="B",25,IF(I393="C",25,IF(I393="D",15,IF(I393="E",10,0)))))</f>
        <v>0</v>
      </c>
      <c r="B393" s="64">
        <f t="shared" si="123"/>
        <v>0</v>
      </c>
      <c r="C393" s="57">
        <f t="shared" si="119"/>
        <v>57</v>
      </c>
      <c r="F393" s="59">
        <f>IF(C393&lt;C$6,0,VLOOKUP(C393,index!$A:$M,6,0))</f>
        <v>0</v>
      </c>
      <c r="G393" s="57" t="str">
        <f t="shared" ref="G393:G456" si="126">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ref="I393:I456" si="127">IF(AND(F393&gt;209,F394&lt;210),"A",IF(AND(F393&gt;199,F394&lt;200),"B",IF(AND(F393&gt;189,F394&lt;190),"C",IF(AND(F393&gt;180,F394&lt;181),"D",IF(AND(F393&gt;109,F394&lt;110),"E","")))))</f>
        <v/>
      </c>
      <c r="L393" s="62" t="str">
        <f t="shared" si="124"/>
        <v xml:space="preserve"> </v>
      </c>
      <c r="P393" s="58" t="str">
        <f>IF(O393="Plus",$K393,IF(O393="Basis",$K393-SUM(P$8:P392),IF(O393="Breedte",$K393-SUM(P$8:P392),IF(O392="Breedte",1-SUM(P$8:P392)," "))))</f>
        <v xml:space="preserve"> </v>
      </c>
      <c r="Q393" s="56" t="str">
        <f t="shared" si="122"/>
        <v/>
      </c>
      <c r="R393" s="196">
        <f t="shared" ref="R393:R456" si="128">F393</f>
        <v>0</v>
      </c>
      <c r="S393" s="1">
        <f t="shared" si="120"/>
        <v>57</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57</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4">
        <f t="shared" si="125"/>
        <v>0</v>
      </c>
      <c r="B394" s="64">
        <f t="shared" si="123"/>
        <v>0</v>
      </c>
      <c r="C394" s="57">
        <f t="shared" ref="C394:C457" si="136">IF(C393-1&lt;C$6,C$6-1,C393-1)</f>
        <v>57</v>
      </c>
      <c r="F394" s="59">
        <f>IF(C394&lt;C$6,0,VLOOKUP(C394,index!$A:$M,6,0))</f>
        <v>0</v>
      </c>
      <c r="G394" s="57" t="str">
        <f t="shared" si="126"/>
        <v/>
      </c>
      <c r="H394" s="58" t="str">
        <f>IF(G394="I",$K394,IF(G394="II",$K394-SUM(H$8:H393),IF(G394="III",$K394-SUM(H$8:H393),IF(G394="IV",$K394-SUM(H$8:H393),IF(G394="V",1-SUM(H$8:H393)," ")))))</f>
        <v xml:space="preserve"> </v>
      </c>
      <c r="I394" s="66" t="str">
        <f t="shared" si="127"/>
        <v/>
      </c>
      <c r="L394" s="62" t="str">
        <f t="shared" si="124"/>
        <v xml:space="preserve"> </v>
      </c>
      <c r="P394" s="58" t="str">
        <f>IF(O394="Plus",$K394,IF(O394="Basis",$K394-SUM(P$8:P393),IF(O394="Breedte",$K394-SUM(P$8:P393),IF(O393="Breedte",1-SUM(P$8:P393)," "))))</f>
        <v xml:space="preserve"> </v>
      </c>
      <c r="Q394" s="56" t="str">
        <f t="shared" si="122"/>
        <v/>
      </c>
      <c r="R394" s="196">
        <f t="shared" si="128"/>
        <v>0</v>
      </c>
      <c r="S394" s="1">
        <f t="shared" ref="S394:S457" si="137">C394</f>
        <v>57</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57</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4">
        <f t="shared" si="125"/>
        <v>0</v>
      </c>
      <c r="B395" s="64">
        <f t="shared" si="123"/>
        <v>0</v>
      </c>
      <c r="C395" s="57">
        <f t="shared" si="136"/>
        <v>57</v>
      </c>
      <c r="F395" s="59">
        <f>IF(C395&lt;C$6,0,VLOOKUP(C395,index!$A:$M,6,0))</f>
        <v>0</v>
      </c>
      <c r="G395" s="57" t="str">
        <f t="shared" si="126"/>
        <v/>
      </c>
      <c r="H395" s="58" t="str">
        <f>IF(G395="I",$K395,IF(G395="II",$K395-SUM(H$8:H394),IF(G395="III",$K395-SUM(H$8:H394),IF(G395="IV",$K395-SUM(H$8:H394),IF(G395="V",1-SUM(H$8:H394)," ")))))</f>
        <v xml:space="preserve"> </v>
      </c>
      <c r="I395" s="66" t="str">
        <f t="shared" si="127"/>
        <v/>
      </c>
      <c r="L395" s="62" t="str">
        <f t="shared" si="124"/>
        <v xml:space="preserve"> </v>
      </c>
      <c r="P395" s="58" t="str">
        <f>IF(O395="Plus",$K395,IF(O395="Basis",$K395-SUM(P$8:P394),IF(O395="Breedte",$K395-SUM(P$8:P394),IF(O394="Breedte",1-SUM(P$8:P394)," "))))</f>
        <v xml:space="preserve"> </v>
      </c>
      <c r="Q395" s="56" t="str">
        <f t="shared" si="122"/>
        <v/>
      </c>
      <c r="R395" s="196">
        <f t="shared" si="128"/>
        <v>0</v>
      </c>
      <c r="S395" s="1">
        <f t="shared" si="137"/>
        <v>57</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57</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4">
        <f t="shared" si="125"/>
        <v>0</v>
      </c>
      <c r="B396" s="64">
        <f t="shared" si="123"/>
        <v>0</v>
      </c>
      <c r="C396" s="57">
        <f t="shared" si="136"/>
        <v>57</v>
      </c>
      <c r="F396" s="59">
        <f>IF(C396&lt;C$6,0,VLOOKUP(C396,index!$A:$M,6,0))</f>
        <v>0</v>
      </c>
      <c r="G396" s="57" t="str">
        <f t="shared" si="126"/>
        <v/>
      </c>
      <c r="H396" s="58" t="str">
        <f>IF(G396="I",$K396,IF(G396="II",$K396-SUM(H$8:H395),IF(G396="III",$K396-SUM(H$8:H395),IF(G396="IV",$K396-SUM(H$8:H395),IF(G396="V",1-SUM(H$8:H395)," ")))))</f>
        <v xml:space="preserve"> </v>
      </c>
      <c r="I396" s="66" t="str">
        <f t="shared" si="127"/>
        <v/>
      </c>
      <c r="L396" s="62" t="str">
        <f t="shared" si="124"/>
        <v xml:space="preserve"> </v>
      </c>
      <c r="P396" s="58" t="str">
        <f>IF(O396="Plus",$K396,IF(O396="Basis",$K396-SUM(P$8:P395),IF(O396="Breedte",$K396-SUM(P$8:P395),IF(O395="Breedte",1-SUM(P$8:P395)," "))))</f>
        <v xml:space="preserve"> </v>
      </c>
      <c r="Q396" s="56" t="str">
        <f t="shared" si="122"/>
        <v/>
      </c>
      <c r="R396" s="196">
        <f t="shared" si="128"/>
        <v>0</v>
      </c>
      <c r="S396" s="1">
        <f t="shared" si="137"/>
        <v>57</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57</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4">
        <f t="shared" si="125"/>
        <v>0</v>
      </c>
      <c r="B397" s="64">
        <f t="shared" si="123"/>
        <v>0</v>
      </c>
      <c r="C397" s="57">
        <f t="shared" si="136"/>
        <v>57</v>
      </c>
      <c r="F397" s="59">
        <f>IF(C397&lt;C$6,0,VLOOKUP(C397,index!$A:$M,6,0))</f>
        <v>0</v>
      </c>
      <c r="G397" s="57" t="str">
        <f t="shared" si="126"/>
        <v/>
      </c>
      <c r="H397" s="58" t="str">
        <f>IF(G397="I",$K397,IF(G397="II",$K397-SUM(H$8:H396),IF(G397="III",$K397-SUM(H$8:H396),IF(G397="IV",$K397-SUM(H$8:H396),IF(G397="V",1-SUM(H$8:H396)," ")))))</f>
        <v xml:space="preserve"> </v>
      </c>
      <c r="I397" s="66" t="str">
        <f t="shared" si="127"/>
        <v/>
      </c>
      <c r="L397" s="62" t="str">
        <f t="shared" si="124"/>
        <v xml:space="preserve"> </v>
      </c>
      <c r="P397" s="58" t="str">
        <f>IF(O397="Plus",$K397,IF(O397="Basis",$K397-SUM(P$8:P396),IF(O397="Breedte",$K397-SUM(P$8:P396),IF(O396="Breedte",1-SUM(P$8:P396)," "))))</f>
        <v xml:space="preserve"> </v>
      </c>
      <c r="Q397" s="56" t="str">
        <f t="shared" si="122"/>
        <v/>
      </c>
      <c r="R397" s="196">
        <f t="shared" si="128"/>
        <v>0</v>
      </c>
      <c r="S397" s="1">
        <f t="shared" si="137"/>
        <v>57</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57</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4">
        <f t="shared" si="125"/>
        <v>0</v>
      </c>
      <c r="B398" s="64">
        <f t="shared" si="123"/>
        <v>0</v>
      </c>
      <c r="C398" s="57">
        <f t="shared" si="136"/>
        <v>57</v>
      </c>
      <c r="F398" s="59">
        <f>IF(C398&lt;C$6,0,VLOOKUP(C398,index!$A:$M,6,0))</f>
        <v>0</v>
      </c>
      <c r="G398" s="57" t="str">
        <f t="shared" si="126"/>
        <v/>
      </c>
      <c r="H398" s="58" t="str">
        <f>IF(G398="I",$K398,IF(G398="II",$K398-SUM(H$8:H397),IF(G398="III",$K398-SUM(H$8:H397),IF(G398="IV",$K398-SUM(H$8:H397),IF(G398="V",1-SUM(H$8:H397)," ")))))</f>
        <v xml:space="preserve"> </v>
      </c>
      <c r="I398" s="66" t="str">
        <f t="shared" si="127"/>
        <v/>
      </c>
      <c r="L398" s="62" t="str">
        <f t="shared" si="124"/>
        <v xml:space="preserve"> </v>
      </c>
      <c r="P398" s="58" t="str">
        <f>IF(O398="Plus",$K398,IF(O398="Basis",$K398-SUM(P$8:P397),IF(O398="Breedte",$K398-SUM(P$8:P397),IF(O397="Breedte",1-SUM(P$8:P397)," "))))</f>
        <v xml:space="preserve"> </v>
      </c>
      <c r="Q398" s="56" t="str">
        <f t="shared" si="122"/>
        <v/>
      </c>
      <c r="R398" s="196">
        <f t="shared" si="128"/>
        <v>0</v>
      </c>
      <c r="S398" s="1">
        <f t="shared" si="137"/>
        <v>57</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57</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4">
        <f t="shared" si="125"/>
        <v>0</v>
      </c>
      <c r="B399" s="64">
        <f t="shared" si="123"/>
        <v>0</v>
      </c>
      <c r="C399" s="57">
        <f t="shared" si="136"/>
        <v>57</v>
      </c>
      <c r="F399" s="59">
        <f>IF(C399&lt;C$6,0,VLOOKUP(C399,index!$A:$M,6,0))</f>
        <v>0</v>
      </c>
      <c r="G399" s="57" t="str">
        <f t="shared" si="126"/>
        <v/>
      </c>
      <c r="H399" s="58" t="str">
        <f>IF(G399="I",$K399,IF(G399="II",$K399-SUM(H$8:H398),IF(G399="III",$K399-SUM(H$8:H398),IF(G399="IV",$K399-SUM(H$8:H398),IF(G399="V",1-SUM(H$8:H398)," ")))))</f>
        <v xml:space="preserve"> </v>
      </c>
      <c r="I399" s="66" t="str">
        <f t="shared" si="127"/>
        <v/>
      </c>
      <c r="L399" s="62" t="str">
        <f t="shared" si="124"/>
        <v xml:space="preserve"> </v>
      </c>
      <c r="P399" s="58" t="str">
        <f>IF(O399="Plus",$K399,IF(O399="Basis",$K399-SUM(P$8:P398),IF(O399="Breedte",$K399-SUM(P$8:P398),IF(O398="Breedte",1-SUM(P$8:P398)," "))))</f>
        <v xml:space="preserve"> </v>
      </c>
      <c r="Q399" s="56" t="str">
        <f t="shared" si="122"/>
        <v/>
      </c>
      <c r="R399" s="196">
        <f t="shared" si="128"/>
        <v>0</v>
      </c>
      <c r="S399" s="1">
        <f t="shared" si="137"/>
        <v>57</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57</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4">
        <f t="shared" si="125"/>
        <v>0</v>
      </c>
      <c r="B400" s="64">
        <f t="shared" si="123"/>
        <v>0</v>
      </c>
      <c r="C400" s="57">
        <f t="shared" si="136"/>
        <v>57</v>
      </c>
      <c r="F400" s="59">
        <f>IF(C400&lt;C$6,0,VLOOKUP(C400,index!$A:$M,6,0))</f>
        <v>0</v>
      </c>
      <c r="G400" s="57" t="str">
        <f t="shared" si="126"/>
        <v/>
      </c>
      <c r="H400" s="58" t="str">
        <f>IF(G400="I",$K400,IF(G400="II",$K400-SUM(H$8:H399),IF(G400="III",$K400-SUM(H$8:H399),IF(G400="IV",$K400-SUM(H$8:H399),IF(G400="V",1-SUM(H$8:H399)," ")))))</f>
        <v xml:space="preserve"> </v>
      </c>
      <c r="I400" s="66" t="str">
        <f t="shared" si="127"/>
        <v/>
      </c>
      <c r="L400" s="62" t="str">
        <f t="shared" si="124"/>
        <v xml:space="preserve"> </v>
      </c>
      <c r="P400" s="58" t="str">
        <f>IF(O400="Plus",$K400,IF(O400="Basis",$K400-SUM(P$8:P399),IF(O400="Breedte",$K400-SUM(P$8:P399),IF(O399="Breedte",1-SUM(P$8:P399)," "))))</f>
        <v xml:space="preserve"> </v>
      </c>
      <c r="Q400" s="56" t="str">
        <f t="shared" si="122"/>
        <v/>
      </c>
      <c r="R400" s="196">
        <f t="shared" si="128"/>
        <v>0</v>
      </c>
      <c r="S400" s="1">
        <f t="shared" si="137"/>
        <v>57</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57</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4">
        <f t="shared" si="125"/>
        <v>0</v>
      </c>
      <c r="B401" s="64">
        <f t="shared" si="123"/>
        <v>0</v>
      </c>
      <c r="C401" s="57">
        <f t="shared" si="136"/>
        <v>57</v>
      </c>
      <c r="F401" s="59">
        <f>IF(C401&lt;C$6,0,VLOOKUP(C401,index!$A:$M,6,0))</f>
        <v>0</v>
      </c>
      <c r="G401" s="57" t="str">
        <f t="shared" si="126"/>
        <v/>
      </c>
      <c r="H401" s="58" t="str">
        <f>IF(G401="I",$K401,IF(G401="II",$K401-SUM(H$8:H400),IF(G401="III",$K401-SUM(H$8:H400),IF(G401="IV",$K401-SUM(H$8:H400),IF(G401="V",1-SUM(H$8:H400)," ")))))</f>
        <v xml:space="preserve"> </v>
      </c>
      <c r="I401" s="66" t="str">
        <f t="shared" si="127"/>
        <v/>
      </c>
      <c r="L401" s="62" t="str">
        <f t="shared" si="124"/>
        <v xml:space="preserve"> </v>
      </c>
      <c r="P401" s="58" t="str">
        <f>IF(O401="Plus",$K401,IF(O401="Basis",$K401-SUM(P$8:P400),IF(O401="Breedte",$K401-SUM(P$8:P400),IF(O400="Breedte",1-SUM(P$8:P400)," "))))</f>
        <v xml:space="preserve"> </v>
      </c>
      <c r="Q401" s="56" t="str">
        <f t="shared" ref="Q401:Q464" si="139">IF(L400="plus",CONCATENATE(E401,", "),IF(L400="basis",IF(E401=0,"",CONCATENATE(E401,", ")),CONCATENATE(Q400,IF(E401=0,"",CONCATENATE(E401,", ")))))</f>
        <v/>
      </c>
      <c r="R401" s="196">
        <f t="shared" si="128"/>
        <v>0</v>
      </c>
      <c r="S401" s="1">
        <f t="shared" si="137"/>
        <v>57</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57</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4">
        <f t="shared" si="125"/>
        <v>0</v>
      </c>
      <c r="B402" s="64">
        <f t="shared" si="123"/>
        <v>0</v>
      </c>
      <c r="C402" s="57">
        <f t="shared" si="136"/>
        <v>57</v>
      </c>
      <c r="F402" s="59">
        <f>IF(C402&lt;C$6,0,VLOOKUP(C402,index!$A:$M,6,0))</f>
        <v>0</v>
      </c>
      <c r="G402" s="57" t="str">
        <f t="shared" si="126"/>
        <v/>
      </c>
      <c r="H402" s="58" t="str">
        <f>IF(G402="I",$K402,IF(G402="II",$K402-SUM(H$8:H401),IF(G402="III",$K402-SUM(H$8:H401),IF(G402="IV",$K402-SUM(H$8:H401),IF(G402="V",1-SUM(H$8:H401)," ")))))</f>
        <v xml:space="preserve"> </v>
      </c>
      <c r="I402" s="66" t="str">
        <f t="shared" si="127"/>
        <v/>
      </c>
      <c r="L402" s="62" t="str">
        <f t="shared" si="124"/>
        <v xml:space="preserve"> </v>
      </c>
      <c r="P402" s="58" t="str">
        <f>IF(O402="Plus",$K402,IF(O402="Basis",$K402-SUM(P$8:P401),IF(O402="Breedte",$K402-SUM(P$8:P401),IF(O401="Breedte",1-SUM(P$8:P401)," "))))</f>
        <v xml:space="preserve"> </v>
      </c>
      <c r="Q402" s="56" t="str">
        <f t="shared" si="139"/>
        <v/>
      </c>
      <c r="R402" s="196">
        <f t="shared" si="128"/>
        <v>0</v>
      </c>
      <c r="S402" s="1">
        <f t="shared" si="137"/>
        <v>57</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57</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4">
        <f t="shared" si="125"/>
        <v>0</v>
      </c>
      <c r="B403" s="64">
        <f t="shared" si="123"/>
        <v>0</v>
      </c>
      <c r="C403" s="57">
        <f t="shared" si="136"/>
        <v>57</v>
      </c>
      <c r="F403" s="59">
        <f>IF(C403&lt;C$6,0,VLOOKUP(C403,index!$A:$M,6,0))</f>
        <v>0</v>
      </c>
      <c r="G403" s="57" t="str">
        <f t="shared" si="126"/>
        <v/>
      </c>
      <c r="H403" s="58" t="str">
        <f>IF(G403="I",$K403,IF(G403="II",$K403-SUM(H$8:H402),IF(G403="III",$K403-SUM(H$8:H402),IF(G403="IV",$K403-SUM(H$8:H402),IF(G403="V",1-SUM(H$8:H402)," ")))))</f>
        <v xml:space="preserve"> </v>
      </c>
      <c r="I403" s="66" t="str">
        <f t="shared" si="127"/>
        <v/>
      </c>
      <c r="L403" s="62" t="str">
        <f t="shared" si="124"/>
        <v xml:space="preserve"> </v>
      </c>
      <c r="P403" s="58" t="str">
        <f>IF(O403="Plus",$K403,IF(O403="Basis",$K403-SUM(P$8:P402),IF(O403="Breedte",$K403-SUM(P$8:P402),IF(O402="Breedte",1-SUM(P$8:P402)," "))))</f>
        <v xml:space="preserve"> </v>
      </c>
      <c r="Q403" s="56" t="str">
        <f t="shared" si="139"/>
        <v/>
      </c>
      <c r="R403" s="196">
        <f t="shared" si="128"/>
        <v>0</v>
      </c>
      <c r="S403" s="1">
        <f t="shared" si="137"/>
        <v>57</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57</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4">
        <f t="shared" si="125"/>
        <v>0</v>
      </c>
      <c r="B404" s="64">
        <f t="shared" si="123"/>
        <v>0</v>
      </c>
      <c r="C404" s="57">
        <f t="shared" si="136"/>
        <v>57</v>
      </c>
      <c r="F404" s="59">
        <f>IF(C404&lt;C$6,0,VLOOKUP(C404,index!$A:$M,6,0))</f>
        <v>0</v>
      </c>
      <c r="G404" s="57" t="str">
        <f t="shared" si="126"/>
        <v/>
      </c>
      <c r="H404" s="58" t="str">
        <f>IF(G404="I",$K404,IF(G404="II",$K404-SUM(H$8:H403),IF(G404="III",$K404-SUM(H$8:H403),IF(G404="IV",$K404-SUM(H$8:H403),IF(G404="V",1-SUM(H$8:H403)," ")))))</f>
        <v xml:space="preserve"> </v>
      </c>
      <c r="I404" s="66" t="str">
        <f t="shared" si="127"/>
        <v/>
      </c>
      <c r="L404" s="62" t="str">
        <f t="shared" si="124"/>
        <v xml:space="preserve"> </v>
      </c>
      <c r="P404" s="58" t="str">
        <f>IF(O404="Plus",$K404,IF(O404="Basis",$K404-SUM(P$8:P403),IF(O404="Breedte",$K404-SUM(P$8:P403),IF(O403="Breedte",1-SUM(P$8:P403)," "))))</f>
        <v xml:space="preserve"> </v>
      </c>
      <c r="Q404" s="56" t="str">
        <f t="shared" si="139"/>
        <v/>
      </c>
      <c r="R404" s="196">
        <f t="shared" si="128"/>
        <v>0</v>
      </c>
      <c r="S404" s="1">
        <f t="shared" si="137"/>
        <v>57</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57</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4">
        <f t="shared" si="125"/>
        <v>0</v>
      </c>
      <c r="B405" s="64">
        <f t="shared" si="123"/>
        <v>0</v>
      </c>
      <c r="C405" s="57">
        <f t="shared" si="136"/>
        <v>57</v>
      </c>
      <c r="F405" s="59">
        <f>IF(C405&lt;C$6,0,VLOOKUP(C405,index!$A:$M,6,0))</f>
        <v>0</v>
      </c>
      <c r="G405" s="57" t="str">
        <f t="shared" si="126"/>
        <v/>
      </c>
      <c r="H405" s="58" t="str">
        <f>IF(G405="I",$K405,IF(G405="II",$K405-SUM(H$8:H404),IF(G405="III",$K405-SUM(H$8:H404),IF(G405="IV",$K405-SUM(H$8:H404),IF(G405="V",1-SUM(H$8:H404)," ")))))</f>
        <v xml:space="preserve"> </v>
      </c>
      <c r="I405" s="66" t="str">
        <f t="shared" si="127"/>
        <v/>
      </c>
      <c r="L405" s="62" t="str">
        <f t="shared" si="124"/>
        <v xml:space="preserve"> </v>
      </c>
      <c r="P405" s="58" t="str">
        <f>IF(O405="Plus",$K405,IF(O405="Basis",$K405-SUM(P$8:P404),IF(O405="Breedte",$K405-SUM(P$8:P404),IF(O404="Breedte",1-SUM(P$8:P404)," "))))</f>
        <v xml:space="preserve"> </v>
      </c>
      <c r="Q405" s="56" t="str">
        <f t="shared" si="139"/>
        <v/>
      </c>
      <c r="R405" s="196">
        <f t="shared" si="128"/>
        <v>0</v>
      </c>
      <c r="S405" s="1">
        <f t="shared" si="137"/>
        <v>57</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57</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4">
        <f t="shared" si="125"/>
        <v>0</v>
      </c>
      <c r="B406" s="64">
        <f t="shared" si="123"/>
        <v>0</v>
      </c>
      <c r="C406" s="57">
        <f t="shared" si="136"/>
        <v>57</v>
      </c>
      <c r="F406" s="59">
        <f>IF(C406&lt;C$6,0,VLOOKUP(C406,index!$A:$M,6,0))</f>
        <v>0</v>
      </c>
      <c r="G406" s="57" t="str">
        <f t="shared" si="126"/>
        <v/>
      </c>
      <c r="H406" s="58" t="str">
        <f>IF(G406="I",$K406,IF(G406="II",$K406-SUM(H$8:H405),IF(G406="III",$K406-SUM(H$8:H405),IF(G406="IV",$K406-SUM(H$8:H405),IF(G406="V",1-SUM(H$8:H405)," ")))))</f>
        <v xml:space="preserve"> </v>
      </c>
      <c r="I406" s="66" t="str">
        <f t="shared" si="127"/>
        <v/>
      </c>
      <c r="L406" s="62" t="str">
        <f t="shared" si="124"/>
        <v xml:space="preserve"> </v>
      </c>
      <c r="P406" s="58" t="str">
        <f>IF(O406="Plus",$K406,IF(O406="Basis",$K406-SUM(P$8:P405),IF(O406="Breedte",$K406-SUM(P$8:P405),IF(O405="Breedte",1-SUM(P$8:P405)," "))))</f>
        <v xml:space="preserve"> </v>
      </c>
      <c r="Q406" s="56" t="str">
        <f t="shared" si="139"/>
        <v/>
      </c>
      <c r="R406" s="196">
        <f t="shared" si="128"/>
        <v>0</v>
      </c>
      <c r="S406" s="1">
        <f t="shared" si="137"/>
        <v>57</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57</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4">
        <f t="shared" si="125"/>
        <v>0</v>
      </c>
      <c r="B407" s="64">
        <f t="shared" si="123"/>
        <v>0</v>
      </c>
      <c r="C407" s="57">
        <f t="shared" si="136"/>
        <v>57</v>
      </c>
      <c r="F407" s="59">
        <f>IF(C407&lt;C$6,0,VLOOKUP(C407,index!$A:$M,6,0))</f>
        <v>0</v>
      </c>
      <c r="G407" s="57" t="str">
        <f t="shared" si="126"/>
        <v/>
      </c>
      <c r="H407" s="58" t="str">
        <f>IF(G407="I",$K407,IF(G407="II",$K407-SUM(H$8:H406),IF(G407="III",$K407-SUM(H$8:H406),IF(G407="IV",$K407-SUM(H$8:H406),IF(G407="V",1-SUM(H$8:H406)," ")))))</f>
        <v xml:space="preserve"> </v>
      </c>
      <c r="I407" s="66" t="str">
        <f t="shared" si="127"/>
        <v/>
      </c>
      <c r="L407" s="62" t="str">
        <f t="shared" si="124"/>
        <v xml:space="preserve"> </v>
      </c>
      <c r="P407" s="58" t="str">
        <f>IF(O407="Plus",$K407,IF(O407="Basis",$K407-SUM(P$8:P406),IF(O407="Breedte",$K407-SUM(P$8:P406),IF(O406="Breedte",1-SUM(P$8:P406)," "))))</f>
        <v xml:space="preserve"> </v>
      </c>
      <c r="Q407" s="56" t="str">
        <f t="shared" si="139"/>
        <v/>
      </c>
      <c r="R407" s="196">
        <f t="shared" si="128"/>
        <v>0</v>
      </c>
      <c r="S407" s="1">
        <f t="shared" si="137"/>
        <v>57</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57</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4">
        <f t="shared" si="125"/>
        <v>0</v>
      </c>
      <c r="B408" s="64">
        <f t="shared" si="123"/>
        <v>0</v>
      </c>
      <c r="C408" s="57">
        <f t="shared" si="136"/>
        <v>57</v>
      </c>
      <c r="F408" s="59">
        <f>IF(C408&lt;C$6,0,VLOOKUP(C408,index!$A:$M,6,0))</f>
        <v>0</v>
      </c>
      <c r="G408" s="57" t="str">
        <f t="shared" si="126"/>
        <v/>
      </c>
      <c r="H408" s="58" t="str">
        <f>IF(G408="I",$K408,IF(G408="II",$K408-SUM(H$8:H407),IF(G408="III",$K408-SUM(H$8:H407),IF(G408="IV",$K408-SUM(H$8:H407),IF(G408="V",1-SUM(H$8:H407)," ")))))</f>
        <v xml:space="preserve"> </v>
      </c>
      <c r="I408" s="66" t="str">
        <f t="shared" si="127"/>
        <v/>
      </c>
      <c r="L408" s="62" t="str">
        <f t="shared" si="124"/>
        <v xml:space="preserve"> </v>
      </c>
      <c r="P408" s="58" t="str">
        <f>IF(O408="Plus",$K408,IF(O408="Basis",$K408-SUM(P$8:P407),IF(O408="Breedte",$K408-SUM(P$8:P407),IF(O407="Breedte",1-SUM(P$8:P407)," "))))</f>
        <v xml:space="preserve"> </v>
      </c>
      <c r="Q408" s="56" t="str">
        <f t="shared" si="139"/>
        <v/>
      </c>
      <c r="R408" s="196">
        <f t="shared" si="128"/>
        <v>0</v>
      </c>
      <c r="S408" s="1">
        <f t="shared" si="137"/>
        <v>57</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57</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4">
        <f t="shared" si="125"/>
        <v>0</v>
      </c>
      <c r="B409" s="64">
        <f t="shared" si="123"/>
        <v>0</v>
      </c>
      <c r="C409" s="57">
        <f t="shared" si="136"/>
        <v>57</v>
      </c>
      <c r="F409" s="59">
        <f>IF(C409&lt;C$6,0,VLOOKUP(C409,index!$A:$M,6,0))</f>
        <v>0</v>
      </c>
      <c r="G409" s="57" t="str">
        <f t="shared" si="126"/>
        <v/>
      </c>
      <c r="H409" s="58" t="str">
        <f>IF(G409="I",$K409,IF(G409="II",$K409-SUM(H$8:H408),IF(G409="III",$K409-SUM(H$8:H408),IF(G409="IV",$K409-SUM(H$8:H408),IF(G409="V",1-SUM(H$8:H408)," ")))))</f>
        <v xml:space="preserve"> </v>
      </c>
      <c r="I409" s="66" t="str">
        <f t="shared" si="127"/>
        <v/>
      </c>
      <c r="L409" s="62" t="str">
        <f t="shared" si="124"/>
        <v xml:space="preserve"> </v>
      </c>
      <c r="P409" s="58" t="str">
        <f>IF(O409="Plus",$K409,IF(O409="Basis",$K409-SUM(P$8:P408),IF(O409="Breedte",$K409-SUM(P$8:P408),IF(O408="Breedte",1-SUM(P$8:P408)," "))))</f>
        <v xml:space="preserve"> </v>
      </c>
      <c r="Q409" s="56" t="str">
        <f t="shared" si="139"/>
        <v/>
      </c>
      <c r="R409" s="196">
        <f t="shared" si="128"/>
        <v>0</v>
      </c>
      <c r="S409" s="1">
        <f t="shared" si="137"/>
        <v>57</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57</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4">
        <f t="shared" si="125"/>
        <v>0</v>
      </c>
      <c r="B410" s="64">
        <f t="shared" si="123"/>
        <v>0</v>
      </c>
      <c r="C410" s="57">
        <f t="shared" si="136"/>
        <v>57</v>
      </c>
      <c r="F410" s="59">
        <f>IF(C410&lt;C$6,0,VLOOKUP(C410,index!$A:$M,6,0))</f>
        <v>0</v>
      </c>
      <c r="G410" s="57" t="str">
        <f t="shared" si="126"/>
        <v/>
      </c>
      <c r="H410" s="58" t="str">
        <f>IF(G410="I",$K410,IF(G410="II",$K410-SUM(H$8:H409),IF(G410="III",$K410-SUM(H$8:H409),IF(G410="IV",$K410-SUM(H$8:H409),IF(G410="V",1-SUM(H$8:H409)," ")))))</f>
        <v xml:space="preserve"> </v>
      </c>
      <c r="I410" s="66" t="str">
        <f t="shared" si="127"/>
        <v/>
      </c>
      <c r="L410" s="62" t="str">
        <f t="shared" si="124"/>
        <v xml:space="preserve"> </v>
      </c>
      <c r="P410" s="58" t="str">
        <f>IF(O410="Plus",$K410,IF(O410="Basis",$K410-SUM(P$8:P409),IF(O410="Breedte",$K410-SUM(P$8:P409),IF(O409="Breedte",1-SUM(P$8:P409)," "))))</f>
        <v xml:space="preserve"> </v>
      </c>
      <c r="Q410" s="56" t="str">
        <f t="shared" si="139"/>
        <v/>
      </c>
      <c r="R410" s="196">
        <f t="shared" si="128"/>
        <v>0</v>
      </c>
      <c r="S410" s="1">
        <f t="shared" si="137"/>
        <v>57</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57</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4">
        <f t="shared" si="125"/>
        <v>0</v>
      </c>
      <c r="B411" s="64">
        <f t="shared" si="123"/>
        <v>0</v>
      </c>
      <c r="C411" s="57">
        <f t="shared" si="136"/>
        <v>57</v>
      </c>
      <c r="F411" s="59">
        <f>IF(C411&lt;C$6,0,VLOOKUP(C411,index!$A:$M,6,0))</f>
        <v>0</v>
      </c>
      <c r="G411" s="57" t="str">
        <f t="shared" si="126"/>
        <v/>
      </c>
      <c r="H411" s="58" t="str">
        <f>IF(G411="I",$K411,IF(G411="II",$K411-SUM(H$8:H410),IF(G411="III",$K411-SUM(H$8:H410),IF(G411="IV",$K411-SUM(H$8:H410),IF(G411="V",1-SUM(H$8:H410)," ")))))</f>
        <v xml:space="preserve"> </v>
      </c>
      <c r="I411" s="66" t="str">
        <f t="shared" si="127"/>
        <v/>
      </c>
      <c r="L411" s="62" t="str">
        <f t="shared" si="124"/>
        <v xml:space="preserve"> </v>
      </c>
      <c r="P411" s="58" t="str">
        <f>IF(O411="Plus",$K411,IF(O411="Basis",$K411-SUM(P$8:P410),IF(O411="Breedte",$K411-SUM(P$8:P410),IF(O410="Breedte",1-SUM(P$8:P410)," "))))</f>
        <v xml:space="preserve"> </v>
      </c>
      <c r="Q411" s="56" t="str">
        <f t="shared" si="139"/>
        <v/>
      </c>
      <c r="R411" s="196">
        <f t="shared" si="128"/>
        <v>0</v>
      </c>
      <c r="S411" s="1">
        <f t="shared" si="137"/>
        <v>57</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57</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4">
        <f t="shared" si="125"/>
        <v>0</v>
      </c>
      <c r="B412" s="64">
        <f t="shared" si="123"/>
        <v>0</v>
      </c>
      <c r="C412" s="57">
        <f t="shared" si="136"/>
        <v>57</v>
      </c>
      <c r="F412" s="59">
        <f>IF(C412&lt;C$6,0,VLOOKUP(C412,index!$A:$M,6,0))</f>
        <v>0</v>
      </c>
      <c r="G412" s="57" t="str">
        <f t="shared" si="126"/>
        <v/>
      </c>
      <c r="H412" s="58" t="str">
        <f>IF(G412="I",$K412,IF(G412="II",$K412-SUM(H$8:H411),IF(G412="III",$K412-SUM(H$8:H411),IF(G412="IV",$K412-SUM(H$8:H411),IF(G412="V",1-SUM(H$8:H411)," ")))))</f>
        <v xml:space="preserve"> </v>
      </c>
      <c r="I412" s="66" t="str">
        <f t="shared" si="127"/>
        <v/>
      </c>
      <c r="L412" s="62" t="str">
        <f t="shared" si="124"/>
        <v xml:space="preserve"> </v>
      </c>
      <c r="P412" s="58" t="str">
        <f>IF(O412="Plus",$K412,IF(O412="Basis",$K412-SUM(P$8:P411),IF(O412="Breedte",$K412-SUM(P$8:P411),IF(O411="Breedte",1-SUM(P$8:P411)," "))))</f>
        <v xml:space="preserve"> </v>
      </c>
      <c r="Q412" s="56" t="str">
        <f t="shared" si="139"/>
        <v/>
      </c>
      <c r="R412" s="196">
        <f t="shared" si="128"/>
        <v>0</v>
      </c>
      <c r="S412" s="1">
        <f t="shared" si="137"/>
        <v>57</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57</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4">
        <f t="shared" si="125"/>
        <v>0</v>
      </c>
      <c r="B413" s="64">
        <f t="shared" si="123"/>
        <v>0</v>
      </c>
      <c r="C413" s="57">
        <f t="shared" si="136"/>
        <v>57</v>
      </c>
      <c r="F413" s="59">
        <f>IF(C413&lt;C$6,0,VLOOKUP(C413,index!$A:$M,6,0))</f>
        <v>0</v>
      </c>
      <c r="G413" s="57" t="str">
        <f t="shared" si="126"/>
        <v/>
      </c>
      <c r="H413" s="58" t="str">
        <f>IF(G413="I",$K413,IF(G413="II",$K413-SUM(H$8:H412),IF(G413="III",$K413-SUM(H$8:H412),IF(G413="IV",$K413-SUM(H$8:H412),IF(G413="V",1-SUM(H$8:H412)," ")))))</f>
        <v xml:space="preserve"> </v>
      </c>
      <c r="I413" s="66" t="str">
        <f t="shared" si="127"/>
        <v/>
      </c>
      <c r="L413" s="62" t="str">
        <f t="shared" si="124"/>
        <v xml:space="preserve"> </v>
      </c>
      <c r="P413" s="58" t="str">
        <f>IF(O413="Plus",$K413,IF(O413="Basis",$K413-SUM(P$8:P412),IF(O413="Breedte",$K413-SUM(P$8:P412),IF(O412="Breedte",1-SUM(P$8:P412)," "))))</f>
        <v xml:space="preserve"> </v>
      </c>
      <c r="Q413" s="56" t="str">
        <f t="shared" si="139"/>
        <v/>
      </c>
      <c r="R413" s="196">
        <f t="shared" si="128"/>
        <v>0</v>
      </c>
      <c r="S413" s="1">
        <f t="shared" si="137"/>
        <v>57</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57</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4">
        <f t="shared" si="125"/>
        <v>0</v>
      </c>
      <c r="B414" s="64">
        <f t="shared" si="123"/>
        <v>0</v>
      </c>
      <c r="C414" s="57">
        <f t="shared" si="136"/>
        <v>57</v>
      </c>
      <c r="F414" s="59">
        <f>IF(C414&lt;C$6,0,VLOOKUP(C414,index!$A:$M,6,0))</f>
        <v>0</v>
      </c>
      <c r="G414" s="57" t="str">
        <f t="shared" si="126"/>
        <v/>
      </c>
      <c r="H414" s="58" t="str">
        <f>IF(G414="I",$K414,IF(G414="II",$K414-SUM(H$8:H413),IF(G414="III",$K414-SUM(H$8:H413),IF(G414="IV",$K414-SUM(H$8:H413),IF(G414="V",1-SUM(H$8:H413)," ")))))</f>
        <v xml:space="preserve"> </v>
      </c>
      <c r="I414" s="66" t="str">
        <f t="shared" si="127"/>
        <v/>
      </c>
      <c r="L414" s="62" t="str">
        <f t="shared" si="124"/>
        <v xml:space="preserve"> </v>
      </c>
      <c r="P414" s="58" t="str">
        <f>IF(O414="Plus",$K414,IF(O414="Basis",$K414-SUM(P$8:P413),IF(O414="Breedte",$K414-SUM(P$8:P413),IF(O413="Breedte",1-SUM(P$8:P413)," "))))</f>
        <v xml:space="preserve"> </v>
      </c>
      <c r="Q414" s="56" t="str">
        <f t="shared" si="139"/>
        <v/>
      </c>
      <c r="R414" s="196">
        <f t="shared" si="128"/>
        <v>0</v>
      </c>
      <c r="S414" s="1">
        <f t="shared" si="137"/>
        <v>57</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57</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4">
        <f t="shared" si="125"/>
        <v>0</v>
      </c>
      <c r="B415" s="64">
        <f t="shared" si="123"/>
        <v>0</v>
      </c>
      <c r="C415" s="57">
        <f t="shared" si="136"/>
        <v>57</v>
      </c>
      <c r="F415" s="59">
        <f>IF(C415&lt;C$6,0,VLOOKUP(C415,index!$A:$M,6,0))</f>
        <v>0</v>
      </c>
      <c r="G415" s="57" t="str">
        <f t="shared" si="126"/>
        <v/>
      </c>
      <c r="H415" s="58" t="str">
        <f>IF(G415="I",$K415,IF(G415="II",$K415-SUM(H$8:H414),IF(G415="III",$K415-SUM(H$8:H414),IF(G415="IV",$K415-SUM(H$8:H414),IF(G415="V",1-SUM(H$8:H414)," ")))))</f>
        <v xml:space="preserve"> </v>
      </c>
      <c r="I415" s="66" t="str">
        <f t="shared" si="127"/>
        <v/>
      </c>
      <c r="L415" s="62" t="str">
        <f t="shared" si="124"/>
        <v xml:space="preserve"> </v>
      </c>
      <c r="P415" s="58" t="str">
        <f>IF(O415="Plus",$K415,IF(O415="Basis",$K415-SUM(P$8:P414),IF(O415="Breedte",$K415-SUM(P$8:P414),IF(O414="Breedte",1-SUM(P$8:P414)," "))))</f>
        <v xml:space="preserve"> </v>
      </c>
      <c r="Q415" s="56" t="str">
        <f t="shared" si="139"/>
        <v/>
      </c>
      <c r="R415" s="196">
        <f t="shared" si="128"/>
        <v>0</v>
      </c>
      <c r="S415" s="1">
        <f t="shared" si="137"/>
        <v>57</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57</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4">
        <f t="shared" si="125"/>
        <v>0</v>
      </c>
      <c r="B416" s="64">
        <f t="shared" si="123"/>
        <v>0</v>
      </c>
      <c r="C416" s="57">
        <f t="shared" si="136"/>
        <v>57</v>
      </c>
      <c r="F416" s="59">
        <f>IF(C416&lt;C$6,0,VLOOKUP(C416,index!$A:$M,6,0))</f>
        <v>0</v>
      </c>
      <c r="G416" s="57" t="str">
        <f t="shared" si="126"/>
        <v/>
      </c>
      <c r="H416" s="58" t="str">
        <f>IF(G416="I",$K416,IF(G416="II",$K416-SUM(H$8:H415),IF(G416="III",$K416-SUM(H$8:H415),IF(G416="IV",$K416-SUM(H$8:H415),IF(G416="V",1-SUM(H$8:H415)," ")))))</f>
        <v xml:space="preserve"> </v>
      </c>
      <c r="I416" s="66" t="str">
        <f t="shared" si="127"/>
        <v/>
      </c>
      <c r="L416" s="62" t="str">
        <f t="shared" si="124"/>
        <v xml:space="preserve"> </v>
      </c>
      <c r="P416" s="58" t="str">
        <f>IF(O416="Plus",$K416,IF(O416="Basis",$K416-SUM(P$8:P415),IF(O416="Breedte",$K416-SUM(P$8:P415),IF(O415="Breedte",1-SUM(P$8:P415)," "))))</f>
        <v xml:space="preserve"> </v>
      </c>
      <c r="Q416" s="56" t="str">
        <f t="shared" si="139"/>
        <v/>
      </c>
      <c r="R416" s="196">
        <f t="shared" si="128"/>
        <v>0</v>
      </c>
      <c r="S416" s="1">
        <f t="shared" si="137"/>
        <v>57</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57</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4">
        <f t="shared" si="125"/>
        <v>0</v>
      </c>
      <c r="B417" s="64">
        <f t="shared" si="123"/>
        <v>0</v>
      </c>
      <c r="C417" s="57">
        <f t="shared" si="136"/>
        <v>57</v>
      </c>
      <c r="F417" s="59">
        <f>IF(C417&lt;C$6,0,VLOOKUP(C417,index!$A:$M,6,0))</f>
        <v>0</v>
      </c>
      <c r="G417" s="57" t="str">
        <f t="shared" si="126"/>
        <v/>
      </c>
      <c r="H417" s="58" t="str">
        <f>IF(G417="I",$K417,IF(G417="II",$K417-SUM(H$8:H416),IF(G417="III",$K417-SUM(H$8:H416),IF(G417="IV",$K417-SUM(H$8:H416),IF(G417="V",1-SUM(H$8:H416)," ")))))</f>
        <v xml:space="preserve"> </v>
      </c>
      <c r="I417" s="66" t="str">
        <f t="shared" si="127"/>
        <v/>
      </c>
      <c r="L417" s="62" t="str">
        <f t="shared" si="124"/>
        <v xml:space="preserve"> </v>
      </c>
      <c r="P417" s="58" t="str">
        <f>IF(O417="Plus",$K417,IF(O417="Basis",$K417-SUM(P$8:P416),IF(O417="Breedte",$K417-SUM(P$8:P416),IF(O416="Breedte",1-SUM(P$8:P416)," "))))</f>
        <v xml:space="preserve"> </v>
      </c>
      <c r="Q417" s="56" t="str">
        <f t="shared" si="139"/>
        <v/>
      </c>
      <c r="R417" s="196">
        <f t="shared" si="128"/>
        <v>0</v>
      </c>
      <c r="S417" s="1">
        <f t="shared" si="137"/>
        <v>57</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57</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4">
        <f t="shared" si="125"/>
        <v>0</v>
      </c>
      <c r="B418" s="64">
        <f t="shared" si="123"/>
        <v>0</v>
      </c>
      <c r="C418" s="57">
        <f t="shared" si="136"/>
        <v>57</v>
      </c>
      <c r="F418" s="59">
        <f>IF(C418&lt;C$6,0,VLOOKUP(C418,index!$A:$M,6,0))</f>
        <v>0</v>
      </c>
      <c r="G418" s="57" t="str">
        <f t="shared" si="126"/>
        <v/>
      </c>
      <c r="H418" s="58" t="str">
        <f>IF(G418="I",$K418,IF(G418="II",$K418-SUM(H$8:H417),IF(G418="III",$K418-SUM(H$8:H417),IF(G418="IV",$K418-SUM(H$8:H417),IF(G418="V",1-SUM(H$8:H417)," ")))))</f>
        <v xml:space="preserve"> </v>
      </c>
      <c r="I418" s="66" t="str">
        <f t="shared" si="127"/>
        <v/>
      </c>
      <c r="L418" s="62" t="str">
        <f t="shared" si="124"/>
        <v xml:space="preserve"> </v>
      </c>
      <c r="P418" s="58" t="str">
        <f>IF(O418="Plus",$K418,IF(O418="Basis",$K418-SUM(P$8:P417),IF(O418="Breedte",$K418-SUM(P$8:P417),IF(O417="Breedte",1-SUM(P$8:P417)," "))))</f>
        <v xml:space="preserve"> </v>
      </c>
      <c r="Q418" s="56" t="str">
        <f t="shared" si="139"/>
        <v/>
      </c>
      <c r="R418" s="196">
        <f t="shared" si="128"/>
        <v>0</v>
      </c>
      <c r="S418" s="1">
        <f t="shared" si="137"/>
        <v>57</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57</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4">
        <f t="shared" si="125"/>
        <v>0</v>
      </c>
      <c r="B419" s="64">
        <f t="shared" si="123"/>
        <v>0</v>
      </c>
      <c r="C419" s="57">
        <f t="shared" si="136"/>
        <v>57</v>
      </c>
      <c r="F419" s="59">
        <f>IF(C419&lt;C$6,0,VLOOKUP(C419,index!$A:$M,6,0))</f>
        <v>0</v>
      </c>
      <c r="G419" s="57" t="str">
        <f t="shared" si="126"/>
        <v/>
      </c>
      <c r="H419" s="58" t="str">
        <f>IF(G419="I",$K419,IF(G419="II",$K419-SUM(H$8:H418),IF(G419="III",$K419-SUM(H$8:H418),IF(G419="IV",$K419-SUM(H$8:H418),IF(G419="V",1-SUM(H$8:H418)," ")))))</f>
        <v xml:space="preserve"> </v>
      </c>
      <c r="I419" s="66" t="str">
        <f t="shared" si="127"/>
        <v/>
      </c>
      <c r="L419" s="62" t="str">
        <f t="shared" si="124"/>
        <v xml:space="preserve"> </v>
      </c>
      <c r="P419" s="58" t="str">
        <f>IF(O419="Plus",$K419,IF(O419="Basis",$K419-SUM(P$8:P418),IF(O419="Breedte",$K419-SUM(P$8:P418),IF(O418="Breedte",1-SUM(P$8:P418)," "))))</f>
        <v xml:space="preserve"> </v>
      </c>
      <c r="Q419" s="56" t="str">
        <f t="shared" si="139"/>
        <v/>
      </c>
      <c r="R419" s="196">
        <f t="shared" si="128"/>
        <v>0</v>
      </c>
      <c r="S419" s="1">
        <f t="shared" si="137"/>
        <v>57</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57</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4">
        <f t="shared" si="125"/>
        <v>0</v>
      </c>
      <c r="B420" s="64">
        <f t="shared" si="123"/>
        <v>0</v>
      </c>
      <c r="C420" s="57">
        <f t="shared" si="136"/>
        <v>57</v>
      </c>
      <c r="F420" s="59">
        <f>IF(C420&lt;C$6,0,VLOOKUP(C420,index!$A:$M,6,0))</f>
        <v>0</v>
      </c>
      <c r="G420" s="57" t="str">
        <f t="shared" si="126"/>
        <v/>
      </c>
      <c r="H420" s="58" t="str">
        <f>IF(G420="I",$K420,IF(G420="II",$K420-SUM(H$8:H419),IF(G420="III",$K420-SUM(H$8:H419),IF(G420="IV",$K420-SUM(H$8:H419),IF(G420="V",1-SUM(H$8:H419)," ")))))</f>
        <v xml:space="preserve"> </v>
      </c>
      <c r="I420" s="66" t="str">
        <f t="shared" si="127"/>
        <v/>
      </c>
      <c r="L420" s="62" t="str">
        <f t="shared" si="124"/>
        <v xml:space="preserve"> </v>
      </c>
      <c r="P420" s="58" t="str">
        <f>IF(O420="Plus",$K420,IF(O420="Basis",$K420-SUM(P$8:P419),IF(O420="Breedte",$K420-SUM(P$8:P419),IF(O419="Breedte",1-SUM(P$8:P419)," "))))</f>
        <v xml:space="preserve"> </v>
      </c>
      <c r="Q420" s="56" t="str">
        <f t="shared" si="139"/>
        <v/>
      </c>
      <c r="R420" s="196">
        <f t="shared" si="128"/>
        <v>0</v>
      </c>
      <c r="S420" s="1">
        <f t="shared" si="137"/>
        <v>57</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57</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4">
        <f t="shared" si="125"/>
        <v>0</v>
      </c>
      <c r="B421" s="64">
        <f t="shared" si="123"/>
        <v>0</v>
      </c>
      <c r="C421" s="57">
        <f t="shared" si="136"/>
        <v>57</v>
      </c>
      <c r="F421" s="59">
        <f>IF(C421&lt;C$6,0,VLOOKUP(C421,index!$A:$M,6,0))</f>
        <v>0</v>
      </c>
      <c r="G421" s="57" t="str">
        <f t="shared" si="126"/>
        <v/>
      </c>
      <c r="H421" s="58" t="str">
        <f>IF(G421="I",$K421,IF(G421="II",$K421-SUM(H$8:H420),IF(G421="III",$K421-SUM(H$8:H420),IF(G421="IV",$K421-SUM(H$8:H420),IF(G421="V",1-SUM(H$8:H420)," ")))))</f>
        <v xml:space="preserve"> </v>
      </c>
      <c r="I421" s="66" t="str">
        <f t="shared" si="127"/>
        <v/>
      </c>
      <c r="L421" s="62" t="str">
        <f t="shared" si="124"/>
        <v xml:space="preserve"> </v>
      </c>
      <c r="P421" s="58" t="str">
        <f>IF(O421="Plus",$K421,IF(O421="Basis",$K421-SUM(P$8:P420),IF(O421="Breedte",$K421-SUM(P$8:P420),IF(O420="Breedte",1-SUM(P$8:P420)," "))))</f>
        <v xml:space="preserve"> </v>
      </c>
      <c r="Q421" s="56" t="str">
        <f t="shared" si="139"/>
        <v/>
      </c>
      <c r="R421" s="196">
        <f t="shared" si="128"/>
        <v>0</v>
      </c>
      <c r="S421" s="1">
        <f t="shared" si="137"/>
        <v>57</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57</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4">
        <f t="shared" si="125"/>
        <v>0</v>
      </c>
      <c r="B422" s="64">
        <f t="shared" si="123"/>
        <v>0</v>
      </c>
      <c r="C422" s="57">
        <f t="shared" si="136"/>
        <v>57</v>
      </c>
      <c r="F422" s="59">
        <f>IF(C422&lt;C$6,0,VLOOKUP(C422,index!$A:$M,6,0))</f>
        <v>0</v>
      </c>
      <c r="G422" s="57" t="str">
        <f t="shared" si="126"/>
        <v/>
      </c>
      <c r="H422" s="58" t="str">
        <f>IF(G422="I",$K422,IF(G422="II",$K422-SUM(H$8:H421),IF(G422="III",$K422-SUM(H$8:H421),IF(G422="IV",$K422-SUM(H$8:H421),IF(G422="V",1-SUM(H$8:H421)," ")))))</f>
        <v xml:space="preserve"> </v>
      </c>
      <c r="I422" s="66" t="str">
        <f t="shared" si="127"/>
        <v/>
      </c>
      <c r="L422" s="62" t="str">
        <f t="shared" si="124"/>
        <v xml:space="preserve"> </v>
      </c>
      <c r="P422" s="58" t="str">
        <f>IF(O422="Plus",$K422,IF(O422="Basis",$K422-SUM(P$8:P421),IF(O422="Breedte",$K422-SUM(P$8:P421),IF(O421="Breedte",1-SUM(P$8:P421)," "))))</f>
        <v xml:space="preserve"> </v>
      </c>
      <c r="Q422" s="56" t="str">
        <f t="shared" si="139"/>
        <v/>
      </c>
      <c r="R422" s="196">
        <f t="shared" si="128"/>
        <v>0</v>
      </c>
      <c r="S422" s="1">
        <f t="shared" si="137"/>
        <v>57</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57</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4">
        <f t="shared" si="125"/>
        <v>0</v>
      </c>
      <c r="B423" s="64">
        <f t="shared" si="123"/>
        <v>0</v>
      </c>
      <c r="C423" s="57">
        <f t="shared" si="136"/>
        <v>57</v>
      </c>
      <c r="F423" s="59">
        <f>IF(C423&lt;C$6,0,VLOOKUP(C423,index!$A:$M,6,0))</f>
        <v>0</v>
      </c>
      <c r="G423" s="57" t="str">
        <f t="shared" si="126"/>
        <v/>
      </c>
      <c r="H423" s="58" t="str">
        <f>IF(G423="I",$K423,IF(G423="II",$K423-SUM(H$8:H422),IF(G423="III",$K423-SUM(H$8:H422),IF(G423="IV",$K423-SUM(H$8:H422),IF(G423="V",1-SUM(H$8:H422)," ")))))</f>
        <v xml:space="preserve"> </v>
      </c>
      <c r="I423" s="66" t="str">
        <f t="shared" si="127"/>
        <v/>
      </c>
      <c r="L423" s="62" t="str">
        <f t="shared" si="124"/>
        <v xml:space="preserve"> </v>
      </c>
      <c r="P423" s="58" t="str">
        <f>IF(O423="Plus",$K423,IF(O423="Basis",$K423-SUM(P$8:P422),IF(O423="Breedte",$K423-SUM(P$8:P422),IF(O422="Breedte",1-SUM(P$8:P422)," "))))</f>
        <v xml:space="preserve"> </v>
      </c>
      <c r="Q423" s="56" t="str">
        <f t="shared" si="139"/>
        <v/>
      </c>
      <c r="R423" s="196">
        <f t="shared" si="128"/>
        <v>0</v>
      </c>
      <c r="S423" s="1">
        <f t="shared" si="137"/>
        <v>57</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57</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4">
        <f t="shared" si="125"/>
        <v>0</v>
      </c>
      <c r="B424" s="64">
        <f t="shared" si="123"/>
        <v>0</v>
      </c>
      <c r="C424" s="57">
        <f t="shared" si="136"/>
        <v>57</v>
      </c>
      <c r="F424" s="59">
        <f>IF(C424&lt;C$6,0,VLOOKUP(C424,index!$A:$M,6,0))</f>
        <v>0</v>
      </c>
      <c r="G424" s="57" t="str">
        <f t="shared" si="126"/>
        <v/>
      </c>
      <c r="H424" s="58" t="str">
        <f>IF(G424="I",$K424,IF(G424="II",$K424-SUM(H$8:H423),IF(G424="III",$K424-SUM(H$8:H423),IF(G424="IV",$K424-SUM(H$8:H423),IF(G424="V",1-SUM(H$8:H423)," ")))))</f>
        <v xml:space="preserve"> </v>
      </c>
      <c r="I424" s="66" t="str">
        <f t="shared" si="127"/>
        <v/>
      </c>
      <c r="L424" s="62" t="str">
        <f t="shared" si="124"/>
        <v xml:space="preserve"> </v>
      </c>
      <c r="P424" s="58" t="str">
        <f>IF(O424="Plus",$K424,IF(O424="Basis",$K424-SUM(P$8:P423),IF(O424="Breedte",$K424-SUM(P$8:P423),IF(O423="Breedte",1-SUM(P$8:P423)," "))))</f>
        <v xml:space="preserve"> </v>
      </c>
      <c r="Q424" s="56" t="str">
        <f t="shared" si="139"/>
        <v/>
      </c>
      <c r="R424" s="196">
        <f t="shared" si="128"/>
        <v>0</v>
      </c>
      <c r="S424" s="1">
        <f t="shared" si="137"/>
        <v>57</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57</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4">
        <f t="shared" si="125"/>
        <v>0</v>
      </c>
      <c r="B425" s="64">
        <f t="shared" si="123"/>
        <v>0</v>
      </c>
      <c r="C425" s="57">
        <f t="shared" si="136"/>
        <v>57</v>
      </c>
      <c r="F425" s="59">
        <f>IF(C425&lt;C$6,0,VLOOKUP(C425,index!$A:$M,6,0))</f>
        <v>0</v>
      </c>
      <c r="G425" s="57" t="str">
        <f t="shared" si="126"/>
        <v/>
      </c>
      <c r="H425" s="58" t="str">
        <f>IF(G425="I",$K425,IF(G425="II",$K425-SUM(H$8:H424),IF(G425="III",$K425-SUM(H$8:H424),IF(G425="IV",$K425-SUM(H$8:H424),IF(G425="V",1-SUM(H$8:H424)," ")))))</f>
        <v xml:space="preserve"> </v>
      </c>
      <c r="I425" s="66" t="str">
        <f t="shared" si="127"/>
        <v/>
      </c>
      <c r="L425" s="62" t="str">
        <f t="shared" si="124"/>
        <v xml:space="preserve"> </v>
      </c>
      <c r="P425" s="58" t="str">
        <f>IF(O425="Plus",$K425,IF(O425="Basis",$K425-SUM(P$8:P424),IF(O425="Breedte",$K425-SUM(P$8:P424),IF(O424="Breedte",1-SUM(P$8:P424)," "))))</f>
        <v xml:space="preserve"> </v>
      </c>
      <c r="Q425" s="56" t="str">
        <f t="shared" si="139"/>
        <v/>
      </c>
      <c r="R425" s="196">
        <f t="shared" si="128"/>
        <v>0</v>
      </c>
      <c r="S425" s="1">
        <f t="shared" si="137"/>
        <v>57</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57</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4">
        <f t="shared" si="125"/>
        <v>0</v>
      </c>
      <c r="B426" s="64">
        <f t="shared" si="123"/>
        <v>0</v>
      </c>
      <c r="C426" s="57">
        <f t="shared" si="136"/>
        <v>57</v>
      </c>
      <c r="F426" s="59">
        <f>IF(C426&lt;C$6,0,VLOOKUP(C426,index!$A:$M,6,0))</f>
        <v>0</v>
      </c>
      <c r="G426" s="57" t="str">
        <f t="shared" si="126"/>
        <v/>
      </c>
      <c r="H426" s="58" t="str">
        <f>IF(G426="I",$K426,IF(G426="II",$K426-SUM(H$8:H425),IF(G426="III",$K426-SUM(H$8:H425),IF(G426="IV",$K426-SUM(H$8:H425),IF(G426="V",1-SUM(H$8:H425)," ")))))</f>
        <v xml:space="preserve"> </v>
      </c>
      <c r="I426" s="66" t="str">
        <f t="shared" si="127"/>
        <v/>
      </c>
      <c r="L426" s="62" t="str">
        <f t="shared" si="124"/>
        <v xml:space="preserve"> </v>
      </c>
      <c r="P426" s="58" t="str">
        <f>IF(O426="Plus",$K426,IF(O426="Basis",$K426-SUM(P$8:P425),IF(O426="Breedte",$K426-SUM(P$8:P425),IF(O425="Breedte",1-SUM(P$8:P425)," "))))</f>
        <v xml:space="preserve"> </v>
      </c>
      <c r="Q426" s="56" t="str">
        <f t="shared" si="139"/>
        <v/>
      </c>
      <c r="R426" s="196">
        <f t="shared" si="128"/>
        <v>0</v>
      </c>
      <c r="S426" s="1">
        <f t="shared" si="137"/>
        <v>57</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57</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4">
        <f t="shared" si="125"/>
        <v>0</v>
      </c>
      <c r="B427" s="64">
        <f t="shared" si="123"/>
        <v>0</v>
      </c>
      <c r="C427" s="57">
        <f t="shared" si="136"/>
        <v>57</v>
      </c>
      <c r="F427" s="59">
        <f>IF(C427&lt;C$6,0,VLOOKUP(C427,index!$A:$M,6,0))</f>
        <v>0</v>
      </c>
      <c r="G427" s="57" t="str">
        <f t="shared" si="126"/>
        <v/>
      </c>
      <c r="H427" s="58" t="str">
        <f>IF(G427="I",$K427,IF(G427="II",$K427-SUM(H$8:H426),IF(G427="III",$K427-SUM(H$8:H426),IF(G427="IV",$K427-SUM(H$8:H426),IF(G427="V",1-SUM(H$8:H426)," ")))))</f>
        <v xml:space="preserve"> </v>
      </c>
      <c r="I427" s="66" t="str">
        <f t="shared" si="127"/>
        <v/>
      </c>
      <c r="L427" s="62" t="str">
        <f t="shared" si="124"/>
        <v xml:space="preserve"> </v>
      </c>
      <c r="P427" s="58" t="str">
        <f>IF(O427="Plus",$K427,IF(O427="Basis",$K427-SUM(P$8:P426),IF(O427="Breedte",$K427-SUM(P$8:P426),IF(O426="Breedte",1-SUM(P$8:P426)," "))))</f>
        <v xml:space="preserve"> </v>
      </c>
      <c r="Q427" s="56" t="str">
        <f t="shared" si="139"/>
        <v/>
      </c>
      <c r="R427" s="196">
        <f t="shared" si="128"/>
        <v>0</v>
      </c>
      <c r="S427" s="1">
        <f t="shared" si="137"/>
        <v>57</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57</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4">
        <f t="shared" si="125"/>
        <v>0</v>
      </c>
      <c r="B428" s="64">
        <f t="shared" si="123"/>
        <v>0</v>
      </c>
      <c r="C428" s="57">
        <f t="shared" si="136"/>
        <v>57</v>
      </c>
      <c r="F428" s="59">
        <f>IF(C428&lt;C$6,0,VLOOKUP(C428,index!$A:$M,6,0))</f>
        <v>0</v>
      </c>
      <c r="G428" s="57" t="str">
        <f t="shared" si="126"/>
        <v/>
      </c>
      <c r="H428" s="58" t="str">
        <f>IF(G428="I",$K428,IF(G428="II",$K428-SUM(H$8:H427),IF(G428="III",$K428-SUM(H$8:H427),IF(G428="IV",$K428-SUM(H$8:H427),IF(G428="V",1-SUM(H$8:H427)," ")))))</f>
        <v xml:space="preserve"> </v>
      </c>
      <c r="I428" s="66" t="str">
        <f t="shared" si="127"/>
        <v/>
      </c>
      <c r="L428" s="62" t="str">
        <f t="shared" si="124"/>
        <v xml:space="preserve"> </v>
      </c>
      <c r="P428" s="58" t="str">
        <f>IF(O428="Plus",$K428,IF(O428="Basis",$K428-SUM(P$8:P427),IF(O428="Breedte",$K428-SUM(P$8:P427),IF(O427="Breedte",1-SUM(P$8:P427)," "))))</f>
        <v xml:space="preserve"> </v>
      </c>
      <c r="Q428" s="56" t="str">
        <f t="shared" si="139"/>
        <v/>
      </c>
      <c r="R428" s="196">
        <f t="shared" si="128"/>
        <v>0</v>
      </c>
      <c r="S428" s="1">
        <f t="shared" si="137"/>
        <v>57</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57</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4">
        <f t="shared" si="125"/>
        <v>0</v>
      </c>
      <c r="B429" s="64">
        <f t="shared" si="123"/>
        <v>0</v>
      </c>
      <c r="C429" s="57">
        <f t="shared" si="136"/>
        <v>57</v>
      </c>
      <c r="F429" s="59">
        <f>IF(C429&lt;C$6,0,VLOOKUP(C429,index!$A:$M,6,0))</f>
        <v>0</v>
      </c>
      <c r="G429" s="57" t="str">
        <f t="shared" si="126"/>
        <v/>
      </c>
      <c r="H429" s="58" t="str">
        <f>IF(G429="I",$K429,IF(G429="II",$K429-SUM(H$8:H428),IF(G429="III",$K429-SUM(H$8:H428),IF(G429="IV",$K429-SUM(H$8:H428),IF(G429="V",1-SUM(H$8:H428)," ")))))</f>
        <v xml:space="preserve"> </v>
      </c>
      <c r="I429" s="66" t="str">
        <f t="shared" si="127"/>
        <v/>
      </c>
      <c r="L429" s="62" t="str">
        <f t="shared" si="124"/>
        <v xml:space="preserve"> </v>
      </c>
      <c r="P429" s="58" t="str">
        <f>IF(O429="Plus",$K429,IF(O429="Basis",$K429-SUM(P$8:P428),IF(O429="Breedte",$K429-SUM(P$8:P428),IF(O428="Breedte",1-SUM(P$8:P428)," "))))</f>
        <v xml:space="preserve"> </v>
      </c>
      <c r="Q429" s="56" t="str">
        <f t="shared" si="139"/>
        <v/>
      </c>
      <c r="R429" s="196">
        <f t="shared" si="128"/>
        <v>0</v>
      </c>
      <c r="S429" s="1">
        <f t="shared" si="137"/>
        <v>57</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57</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4">
        <f t="shared" si="125"/>
        <v>0</v>
      </c>
      <c r="B430" s="64">
        <f t="shared" si="123"/>
        <v>0</v>
      </c>
      <c r="C430" s="57">
        <f t="shared" si="136"/>
        <v>57</v>
      </c>
      <c r="F430" s="59">
        <f>IF(C430&lt;C$6,0,VLOOKUP(C430,index!$A:$M,6,0))</f>
        <v>0</v>
      </c>
      <c r="G430" s="57" t="str">
        <f t="shared" si="126"/>
        <v/>
      </c>
      <c r="H430" s="58" t="str">
        <f>IF(G430="I",$K430,IF(G430="II",$K430-SUM(H$8:H429),IF(G430="III",$K430-SUM(H$8:H429),IF(G430="IV",$K430-SUM(H$8:H429),IF(G430="V",1-SUM(H$8:H429)," ")))))</f>
        <v xml:space="preserve"> </v>
      </c>
      <c r="I430" s="66" t="str">
        <f t="shared" si="127"/>
        <v/>
      </c>
      <c r="L430" s="62" t="str">
        <f t="shared" si="124"/>
        <v xml:space="preserve"> </v>
      </c>
      <c r="P430" s="58" t="str">
        <f>IF(O430="Plus",$K430,IF(O430="Basis",$K430-SUM(P$8:P429),IF(O430="Breedte",$K430-SUM(P$8:P429),IF(O429="Breedte",1-SUM(P$8:P429)," "))))</f>
        <v xml:space="preserve"> </v>
      </c>
      <c r="Q430" s="56" t="str">
        <f t="shared" si="139"/>
        <v/>
      </c>
      <c r="R430" s="196">
        <f t="shared" si="128"/>
        <v>0</v>
      </c>
      <c r="S430" s="1">
        <f t="shared" si="137"/>
        <v>57</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57</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4">
        <f t="shared" si="125"/>
        <v>0</v>
      </c>
      <c r="B431" s="64">
        <f t="shared" si="123"/>
        <v>0</v>
      </c>
      <c r="C431" s="57">
        <f t="shared" si="136"/>
        <v>57</v>
      </c>
      <c r="F431" s="59">
        <f>IF(C431&lt;C$6,0,VLOOKUP(C431,index!$A:$M,6,0))</f>
        <v>0</v>
      </c>
      <c r="G431" s="57" t="str">
        <f t="shared" si="126"/>
        <v/>
      </c>
      <c r="H431" s="58" t="str">
        <f>IF(G431="I",$K431,IF(G431="II",$K431-SUM(H$8:H430),IF(G431="III",$K431-SUM(H$8:H430),IF(G431="IV",$K431-SUM(H$8:H430),IF(G431="V",1-SUM(H$8:H430)," ")))))</f>
        <v xml:space="preserve"> </v>
      </c>
      <c r="I431" s="66" t="str">
        <f t="shared" si="127"/>
        <v/>
      </c>
      <c r="L431" s="62" t="str">
        <f t="shared" si="124"/>
        <v xml:space="preserve"> </v>
      </c>
      <c r="P431" s="58" t="str">
        <f>IF(O431="Plus",$K431,IF(O431="Basis",$K431-SUM(P$8:P430),IF(O431="Breedte",$K431-SUM(P$8:P430),IF(O430="Breedte",1-SUM(P$8:P430)," "))))</f>
        <v xml:space="preserve"> </v>
      </c>
      <c r="Q431" s="56" t="str">
        <f t="shared" si="139"/>
        <v/>
      </c>
      <c r="R431" s="196">
        <f t="shared" si="128"/>
        <v>0</v>
      </c>
      <c r="S431" s="1">
        <f t="shared" si="137"/>
        <v>57</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57</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4">
        <f t="shared" si="125"/>
        <v>0</v>
      </c>
      <c r="B432" s="64">
        <f t="shared" si="123"/>
        <v>0</v>
      </c>
      <c r="C432" s="57">
        <f t="shared" si="136"/>
        <v>57</v>
      </c>
      <c r="F432" s="59">
        <f>IF(C432&lt;C$6,0,VLOOKUP(C432,index!$A:$M,6,0))</f>
        <v>0</v>
      </c>
      <c r="G432" s="57" t="str">
        <f t="shared" si="126"/>
        <v/>
      </c>
      <c r="H432" s="58" t="str">
        <f>IF(G432="I",$K432,IF(G432="II",$K432-SUM(H$8:H431),IF(G432="III",$K432-SUM(H$8:H431),IF(G432="IV",$K432-SUM(H$8:H431),IF(G432="V",1-SUM(H$8:H431)," ")))))</f>
        <v xml:space="preserve"> </v>
      </c>
      <c r="I432" s="66" t="str">
        <f t="shared" si="127"/>
        <v/>
      </c>
      <c r="L432" s="62" t="str">
        <f t="shared" si="124"/>
        <v xml:space="preserve"> </v>
      </c>
      <c r="P432" s="58" t="str">
        <f>IF(O432="Plus",$K432,IF(O432="Basis",$K432-SUM(P$8:P431),IF(O432="Breedte",$K432-SUM(P$8:P431),IF(O431="Breedte",1-SUM(P$8:P431)," "))))</f>
        <v xml:space="preserve"> </v>
      </c>
      <c r="Q432" s="56" t="str">
        <f t="shared" si="139"/>
        <v/>
      </c>
      <c r="R432" s="196">
        <f t="shared" si="128"/>
        <v>0</v>
      </c>
      <c r="S432" s="1">
        <f t="shared" si="137"/>
        <v>57</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57</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4">
        <f t="shared" si="125"/>
        <v>0</v>
      </c>
      <c r="B433" s="64">
        <f t="shared" si="123"/>
        <v>0</v>
      </c>
      <c r="C433" s="57">
        <f t="shared" si="136"/>
        <v>57</v>
      </c>
      <c r="F433" s="59">
        <f>IF(C433&lt;C$6,0,VLOOKUP(C433,index!$A:$M,6,0))</f>
        <v>0</v>
      </c>
      <c r="G433" s="57" t="str">
        <f t="shared" si="126"/>
        <v/>
      </c>
      <c r="H433" s="58" t="str">
        <f>IF(G433="I",$K433,IF(G433="II",$K433-SUM(H$8:H432),IF(G433="III",$K433-SUM(H$8:H432),IF(G433="IV",$K433-SUM(H$8:H432),IF(G433="V",1-SUM(H$8:H432)," ")))))</f>
        <v xml:space="preserve"> </v>
      </c>
      <c r="I433" s="66" t="str">
        <f t="shared" si="127"/>
        <v/>
      </c>
      <c r="L433" s="62" t="str">
        <f t="shared" si="124"/>
        <v xml:space="preserve"> </v>
      </c>
      <c r="P433" s="58" t="str">
        <f>IF(O433="Plus",$K433,IF(O433="Basis",$K433-SUM(P$8:P432),IF(O433="Breedte",$K433-SUM(P$8:P432),IF(O432="Breedte",1-SUM(P$8:P432)," "))))</f>
        <v xml:space="preserve"> </v>
      </c>
      <c r="Q433" s="56" t="str">
        <f t="shared" si="139"/>
        <v/>
      </c>
      <c r="R433" s="196">
        <f t="shared" si="128"/>
        <v>0</v>
      </c>
      <c r="S433" s="1">
        <f t="shared" si="137"/>
        <v>57</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57</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4">
        <f t="shared" si="125"/>
        <v>0</v>
      </c>
      <c r="B434" s="64">
        <f t="shared" si="123"/>
        <v>0</v>
      </c>
      <c r="C434" s="57">
        <f t="shared" si="136"/>
        <v>57</v>
      </c>
      <c r="F434" s="59">
        <f>IF(C434&lt;C$6,0,VLOOKUP(C434,index!$A:$M,6,0))</f>
        <v>0</v>
      </c>
      <c r="G434" s="57" t="str">
        <f t="shared" si="126"/>
        <v/>
      </c>
      <c r="H434" s="58" t="str">
        <f>IF(G434="I",$K434,IF(G434="II",$K434-SUM(H$8:H433),IF(G434="III",$K434-SUM(H$8:H433),IF(G434="IV",$K434-SUM(H$8:H433),IF(G434="V",1-SUM(H$8:H433)," ")))))</f>
        <v xml:space="preserve"> </v>
      </c>
      <c r="I434" s="66" t="str">
        <f t="shared" si="127"/>
        <v/>
      </c>
      <c r="L434" s="62" t="str">
        <f t="shared" si="124"/>
        <v xml:space="preserve"> </v>
      </c>
      <c r="P434" s="58" t="str">
        <f>IF(O434="Plus",$K434,IF(O434="Basis",$K434-SUM(P$8:P433),IF(O434="Breedte",$K434-SUM(P$8:P433),IF(O433="Breedte",1-SUM(P$8:P433)," "))))</f>
        <v xml:space="preserve"> </v>
      </c>
      <c r="Q434" s="56" t="str">
        <f t="shared" si="139"/>
        <v/>
      </c>
      <c r="R434" s="196">
        <f t="shared" si="128"/>
        <v>0</v>
      </c>
      <c r="S434" s="1">
        <f t="shared" si="137"/>
        <v>57</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57</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4">
        <f t="shared" si="125"/>
        <v>0</v>
      </c>
      <c r="B435" s="64">
        <f t="shared" si="123"/>
        <v>0</v>
      </c>
      <c r="C435" s="57">
        <f t="shared" si="136"/>
        <v>57</v>
      </c>
      <c r="F435" s="59">
        <f>IF(C435&lt;C$6,0,VLOOKUP(C435,index!$A:$M,6,0))</f>
        <v>0</v>
      </c>
      <c r="G435" s="57" t="str">
        <f t="shared" si="126"/>
        <v/>
      </c>
      <c r="H435" s="58" t="str">
        <f>IF(G435="I",$K435,IF(G435="II",$K435-SUM(H$8:H434),IF(G435="III",$K435-SUM(H$8:H434),IF(G435="IV",$K435-SUM(H$8:H434),IF(G435="V",1-SUM(H$8:H434)," ")))))</f>
        <v xml:space="preserve"> </v>
      </c>
      <c r="I435" s="66" t="str">
        <f t="shared" si="127"/>
        <v/>
      </c>
      <c r="L435" s="62" t="str">
        <f t="shared" si="124"/>
        <v xml:space="preserve"> </v>
      </c>
      <c r="P435" s="58" t="str">
        <f>IF(O435="Plus",$K435,IF(O435="Basis",$K435-SUM(P$8:P434),IF(O435="Breedte",$K435-SUM(P$8:P434),IF(O434="Breedte",1-SUM(P$8:P434)," "))))</f>
        <v xml:space="preserve"> </v>
      </c>
      <c r="Q435" s="56" t="str">
        <f t="shared" si="139"/>
        <v/>
      </c>
      <c r="R435" s="196">
        <f t="shared" si="128"/>
        <v>0</v>
      </c>
      <c r="S435" s="1">
        <f t="shared" si="137"/>
        <v>57</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57</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4">
        <f t="shared" si="125"/>
        <v>0</v>
      </c>
      <c r="B436" s="64">
        <f t="shared" si="123"/>
        <v>0</v>
      </c>
      <c r="C436" s="57">
        <f t="shared" si="136"/>
        <v>57</v>
      </c>
      <c r="F436" s="59">
        <f>IF(C436&lt;C$6,0,VLOOKUP(C436,index!$A:$M,6,0))</f>
        <v>0</v>
      </c>
      <c r="G436" s="57" t="str">
        <f t="shared" si="126"/>
        <v/>
      </c>
      <c r="H436" s="58" t="str">
        <f>IF(G436="I",$K436,IF(G436="II",$K436-SUM(H$8:H435),IF(G436="III",$K436-SUM(H$8:H435),IF(G436="IV",$K436-SUM(H$8:H435),IF(G436="V",1-SUM(H$8:H435)," ")))))</f>
        <v xml:space="preserve"> </v>
      </c>
      <c r="I436" s="66" t="str">
        <f t="shared" si="127"/>
        <v/>
      </c>
      <c r="L436" s="62" t="str">
        <f t="shared" si="124"/>
        <v xml:space="preserve"> </v>
      </c>
      <c r="P436" s="58" t="str">
        <f>IF(O436="Plus",$K436,IF(O436="Basis",$K436-SUM(P$8:P435),IF(O436="Breedte",$K436-SUM(P$8:P435),IF(O435="Breedte",1-SUM(P$8:P435)," "))))</f>
        <v xml:space="preserve"> </v>
      </c>
      <c r="Q436" s="56" t="str">
        <f t="shared" si="139"/>
        <v/>
      </c>
      <c r="R436" s="196">
        <f t="shared" si="128"/>
        <v>0</v>
      </c>
      <c r="S436" s="1">
        <f t="shared" si="137"/>
        <v>57</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57</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4">
        <f t="shared" si="125"/>
        <v>0</v>
      </c>
      <c r="B437" s="64">
        <f t="shared" si="123"/>
        <v>0</v>
      </c>
      <c r="C437" s="57">
        <f t="shared" si="136"/>
        <v>57</v>
      </c>
      <c r="F437" s="59">
        <f>IF(C437&lt;C$6,0,VLOOKUP(C437,index!$A:$M,6,0))</f>
        <v>0</v>
      </c>
      <c r="G437" s="57" t="str">
        <f t="shared" si="126"/>
        <v/>
      </c>
      <c r="H437" s="58" t="str">
        <f>IF(G437="I",$K437,IF(G437="II",$K437-SUM(H$8:H436),IF(G437="III",$K437-SUM(H$8:H436),IF(G437="IV",$K437-SUM(H$8:H436),IF(G437="V",1-SUM(H$8:H436)," ")))))</f>
        <v xml:space="preserve"> </v>
      </c>
      <c r="I437" s="66" t="str">
        <f t="shared" si="127"/>
        <v/>
      </c>
      <c r="L437" s="62" t="str">
        <f t="shared" si="124"/>
        <v xml:space="preserve"> </v>
      </c>
      <c r="P437" s="58" t="str">
        <f>IF(O437="Plus",$K437,IF(O437="Basis",$K437-SUM(P$8:P436),IF(O437="Breedte",$K437-SUM(P$8:P436),IF(O436="Breedte",1-SUM(P$8:P436)," "))))</f>
        <v xml:space="preserve"> </v>
      </c>
      <c r="Q437" s="56" t="str">
        <f t="shared" si="139"/>
        <v/>
      </c>
      <c r="R437" s="196">
        <f t="shared" si="128"/>
        <v>0</v>
      </c>
      <c r="S437" s="1">
        <f t="shared" si="137"/>
        <v>57</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57</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4">
        <f t="shared" si="125"/>
        <v>0</v>
      </c>
      <c r="B438" s="64">
        <f t="shared" si="123"/>
        <v>0</v>
      </c>
      <c r="C438" s="57">
        <f t="shared" si="136"/>
        <v>57</v>
      </c>
      <c r="F438" s="59">
        <f>IF(C438&lt;C$6,0,VLOOKUP(C438,index!$A:$M,6,0))</f>
        <v>0</v>
      </c>
      <c r="G438" s="57" t="str">
        <f t="shared" si="126"/>
        <v/>
      </c>
      <c r="H438" s="58" t="str">
        <f>IF(G438="I",$K438,IF(G438="II",$K438-SUM(H$8:H437),IF(G438="III",$K438-SUM(H$8:H437),IF(G438="IV",$K438-SUM(H$8:H437),IF(G438="V",1-SUM(H$8:H437)," ")))))</f>
        <v xml:space="preserve"> </v>
      </c>
      <c r="I438" s="66" t="str">
        <f t="shared" si="127"/>
        <v/>
      </c>
      <c r="L438" s="62" t="str">
        <f t="shared" si="124"/>
        <v xml:space="preserve"> </v>
      </c>
      <c r="P438" s="58" t="str">
        <f>IF(O438="Plus",$K438,IF(O438="Basis",$K438-SUM(P$8:P437),IF(O438="Breedte",$K438-SUM(P$8:P437),IF(O437="Breedte",1-SUM(P$8:P437)," "))))</f>
        <v xml:space="preserve"> </v>
      </c>
      <c r="Q438" s="56" t="str">
        <f t="shared" si="139"/>
        <v/>
      </c>
      <c r="R438" s="196">
        <f t="shared" si="128"/>
        <v>0</v>
      </c>
      <c r="S438" s="1">
        <f t="shared" si="137"/>
        <v>57</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57</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4">
        <f t="shared" si="125"/>
        <v>0</v>
      </c>
      <c r="B439" s="64">
        <f t="shared" si="123"/>
        <v>0</v>
      </c>
      <c r="C439" s="57">
        <f t="shared" si="136"/>
        <v>57</v>
      </c>
      <c r="F439" s="59">
        <f>IF(C439&lt;C$6,0,VLOOKUP(C439,index!$A:$M,6,0))</f>
        <v>0</v>
      </c>
      <c r="G439" s="57" t="str">
        <f t="shared" si="126"/>
        <v/>
      </c>
      <c r="H439" s="58" t="str">
        <f>IF(G439="I",$K439,IF(G439="II",$K439-SUM(H$8:H438),IF(G439="III",$K439-SUM(H$8:H438),IF(G439="IV",$K439-SUM(H$8:H438),IF(G439="V",1-SUM(H$8:H438)," ")))))</f>
        <v xml:space="preserve"> </v>
      </c>
      <c r="I439" s="66" t="str">
        <f t="shared" si="127"/>
        <v/>
      </c>
      <c r="L439" s="62" t="str">
        <f t="shared" si="124"/>
        <v xml:space="preserve"> </v>
      </c>
      <c r="P439" s="58" t="str">
        <f>IF(O439="Plus",$K439,IF(O439="Basis",$K439-SUM(P$8:P438),IF(O439="Breedte",$K439-SUM(P$8:P438),IF(O438="Breedte",1-SUM(P$8:P438)," "))))</f>
        <v xml:space="preserve"> </v>
      </c>
      <c r="Q439" s="56" t="str">
        <f t="shared" si="139"/>
        <v/>
      </c>
      <c r="R439" s="196">
        <f t="shared" si="128"/>
        <v>0</v>
      </c>
      <c r="S439" s="1">
        <f t="shared" si="137"/>
        <v>57</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57</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4">
        <f t="shared" si="125"/>
        <v>0</v>
      </c>
      <c r="B440" s="64">
        <f t="shared" si="123"/>
        <v>0</v>
      </c>
      <c r="C440" s="57">
        <f t="shared" si="136"/>
        <v>57</v>
      </c>
      <c r="F440" s="59">
        <f>IF(C440&lt;C$6,0,VLOOKUP(C440,index!$A:$M,6,0))</f>
        <v>0</v>
      </c>
      <c r="G440" s="57" t="str">
        <f t="shared" si="126"/>
        <v/>
      </c>
      <c r="H440" s="58" t="str">
        <f>IF(G440="I",$K440,IF(G440="II",$K440-SUM(H$8:H439),IF(G440="III",$K440-SUM(H$8:H439),IF(G440="IV",$K440-SUM(H$8:H439),IF(G440="V",1-SUM(H$8:H439)," ")))))</f>
        <v xml:space="preserve"> </v>
      </c>
      <c r="I440" s="66" t="str">
        <f t="shared" si="127"/>
        <v/>
      </c>
      <c r="L440" s="62" t="str">
        <f t="shared" si="124"/>
        <v xml:space="preserve"> </v>
      </c>
      <c r="P440" s="58" t="str">
        <f>IF(O440="Plus",$K440,IF(O440="Basis",$K440-SUM(P$8:P439),IF(O440="Breedte",$K440-SUM(P$8:P439),IF(O439="Breedte",1-SUM(P$8:P439)," "))))</f>
        <v xml:space="preserve"> </v>
      </c>
      <c r="Q440" s="56" t="str">
        <f t="shared" si="139"/>
        <v/>
      </c>
      <c r="R440" s="196">
        <f t="shared" si="128"/>
        <v>0</v>
      </c>
      <c r="S440" s="1">
        <f t="shared" si="137"/>
        <v>57</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57</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4">
        <f t="shared" si="125"/>
        <v>0</v>
      </c>
      <c r="B441" s="64">
        <f t="shared" si="123"/>
        <v>0</v>
      </c>
      <c r="C441" s="57">
        <f t="shared" si="136"/>
        <v>57</v>
      </c>
      <c r="F441" s="59">
        <f>IF(C441&lt;C$6,0,VLOOKUP(C441,index!$A:$M,6,0))</f>
        <v>0</v>
      </c>
      <c r="G441" s="57" t="str">
        <f t="shared" si="126"/>
        <v/>
      </c>
      <c r="H441" s="58" t="str">
        <f>IF(G441="I",$K441,IF(G441="II",$K441-SUM(H$8:H440),IF(G441="III",$K441-SUM(H$8:H440),IF(G441="IV",$K441-SUM(H$8:H440),IF(G441="V",1-SUM(H$8:H440)," ")))))</f>
        <v xml:space="preserve"> </v>
      </c>
      <c r="I441" s="66" t="str">
        <f t="shared" si="127"/>
        <v/>
      </c>
      <c r="L441" s="62" t="str">
        <f t="shared" si="124"/>
        <v xml:space="preserve"> </v>
      </c>
      <c r="P441" s="58" t="str">
        <f>IF(O441="Plus",$K441,IF(O441="Basis",$K441-SUM(P$8:P440),IF(O441="Breedte",$K441-SUM(P$8:P440),IF(O440="Breedte",1-SUM(P$8:P440)," "))))</f>
        <v xml:space="preserve"> </v>
      </c>
      <c r="Q441" s="56" t="str">
        <f t="shared" si="139"/>
        <v/>
      </c>
      <c r="R441" s="196">
        <f t="shared" si="128"/>
        <v>0</v>
      </c>
      <c r="S441" s="1">
        <f t="shared" si="137"/>
        <v>57</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57</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4">
        <f t="shared" si="125"/>
        <v>0</v>
      </c>
      <c r="B442" s="64">
        <f t="shared" si="123"/>
        <v>0</v>
      </c>
      <c r="C442" s="57">
        <f t="shared" si="136"/>
        <v>57</v>
      </c>
      <c r="F442" s="59">
        <f>IF(C442&lt;C$6,0,VLOOKUP(C442,index!$A:$M,6,0))</f>
        <v>0</v>
      </c>
      <c r="G442" s="57" t="str">
        <f t="shared" si="126"/>
        <v/>
      </c>
      <c r="H442" s="58" t="str">
        <f>IF(G442="I",$K442,IF(G442="II",$K442-SUM(H$8:H441),IF(G442="III",$K442-SUM(H$8:H441),IF(G442="IV",$K442-SUM(H$8:H441),IF(G442="V",1-SUM(H$8:H441)," ")))))</f>
        <v xml:space="preserve"> </v>
      </c>
      <c r="I442" s="66" t="str">
        <f t="shared" si="127"/>
        <v/>
      </c>
      <c r="L442" s="62" t="str">
        <f t="shared" si="124"/>
        <v xml:space="preserve"> </v>
      </c>
      <c r="P442" s="58" t="str">
        <f>IF(O442="Plus",$K442,IF(O442="Basis",$K442-SUM(P$8:P441),IF(O442="Breedte",$K442-SUM(P$8:P441),IF(O441="Breedte",1-SUM(P$8:P441)," "))))</f>
        <v xml:space="preserve"> </v>
      </c>
      <c r="Q442" s="56" t="str">
        <f t="shared" si="139"/>
        <v/>
      </c>
      <c r="R442" s="196">
        <f t="shared" si="128"/>
        <v>0</v>
      </c>
      <c r="S442" s="1">
        <f t="shared" si="137"/>
        <v>57</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57</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4">
        <f t="shared" si="125"/>
        <v>0</v>
      </c>
      <c r="B443" s="64">
        <f t="shared" si="123"/>
        <v>0</v>
      </c>
      <c r="C443" s="57">
        <f t="shared" si="136"/>
        <v>57</v>
      </c>
      <c r="F443" s="59">
        <f>IF(C443&lt;C$6,0,VLOOKUP(C443,index!$A:$M,6,0))</f>
        <v>0</v>
      </c>
      <c r="G443" s="57" t="str">
        <f t="shared" si="126"/>
        <v/>
      </c>
      <c r="H443" s="58" t="str">
        <f>IF(G443="I",$K443,IF(G443="II",$K443-SUM(H$8:H442),IF(G443="III",$K443-SUM(H$8:H442),IF(G443="IV",$K443-SUM(H$8:H442),IF(G443="V",1-SUM(H$8:H442)," ")))))</f>
        <v xml:space="preserve"> </v>
      </c>
      <c r="I443" s="66" t="str">
        <f t="shared" si="127"/>
        <v/>
      </c>
      <c r="L443" s="62" t="str">
        <f t="shared" si="124"/>
        <v xml:space="preserve"> </v>
      </c>
      <c r="P443" s="58" t="str">
        <f>IF(O443="Plus",$K443,IF(O443="Basis",$K443-SUM(P$8:P442),IF(O443="Breedte",$K443-SUM(P$8:P442),IF(O442="Breedte",1-SUM(P$8:P442)," "))))</f>
        <v xml:space="preserve"> </v>
      </c>
      <c r="Q443" s="56" t="str">
        <f t="shared" si="139"/>
        <v/>
      </c>
      <c r="R443" s="196">
        <f t="shared" si="128"/>
        <v>0</v>
      </c>
      <c r="S443" s="1">
        <f t="shared" si="137"/>
        <v>57</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57</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4">
        <f t="shared" si="125"/>
        <v>0</v>
      </c>
      <c r="B444" s="64">
        <f t="shared" si="123"/>
        <v>0</v>
      </c>
      <c r="C444" s="57">
        <f t="shared" si="136"/>
        <v>57</v>
      </c>
      <c r="F444" s="59">
        <f>IF(C444&lt;C$6,0,VLOOKUP(C444,index!$A:$M,6,0))</f>
        <v>0</v>
      </c>
      <c r="G444" s="57" t="str">
        <f t="shared" si="126"/>
        <v/>
      </c>
      <c r="H444" s="58" t="str">
        <f>IF(G444="I",$K444,IF(G444="II",$K444-SUM(H$8:H443),IF(G444="III",$K444-SUM(H$8:H443),IF(G444="IV",$K444-SUM(H$8:H443),IF(G444="V",1-SUM(H$8:H443)," ")))))</f>
        <v xml:space="preserve"> </v>
      </c>
      <c r="I444" s="66" t="str">
        <f t="shared" si="127"/>
        <v/>
      </c>
      <c r="L444" s="62" t="str">
        <f t="shared" si="124"/>
        <v xml:space="preserve"> </v>
      </c>
      <c r="P444" s="58" t="str">
        <f>IF(O444="Plus",$K444,IF(O444="Basis",$K444-SUM(P$8:P443),IF(O444="Breedte",$K444-SUM(P$8:P443),IF(O443="Breedte",1-SUM(P$8:P443)," "))))</f>
        <v xml:space="preserve"> </v>
      </c>
      <c r="Q444" s="56" t="str">
        <f t="shared" si="139"/>
        <v/>
      </c>
      <c r="R444" s="196">
        <f t="shared" si="128"/>
        <v>0</v>
      </c>
      <c r="S444" s="1">
        <f t="shared" si="137"/>
        <v>57</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57</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4">
        <f t="shared" si="125"/>
        <v>0</v>
      </c>
      <c r="B445" s="64">
        <f t="shared" si="123"/>
        <v>0</v>
      </c>
      <c r="C445" s="57">
        <f t="shared" si="136"/>
        <v>57</v>
      </c>
      <c r="F445" s="59">
        <f>IF(C445&lt;C$6,0,VLOOKUP(C445,index!$A:$M,6,0))</f>
        <v>0</v>
      </c>
      <c r="G445" s="57" t="str">
        <f t="shared" si="126"/>
        <v/>
      </c>
      <c r="H445" s="58" t="str">
        <f>IF(G445="I",$K445,IF(G445="II",$K445-SUM(H$8:H444),IF(G445="III",$K445-SUM(H$8:H444),IF(G445="IV",$K445-SUM(H$8:H444),IF(G445="V",1-SUM(H$8:H444)," ")))))</f>
        <v xml:space="preserve"> </v>
      </c>
      <c r="I445" s="66" t="str">
        <f t="shared" si="127"/>
        <v/>
      </c>
      <c r="L445" s="62" t="str">
        <f t="shared" si="124"/>
        <v xml:space="preserve"> </v>
      </c>
      <c r="P445" s="58" t="str">
        <f>IF(O445="Plus",$K445,IF(O445="Basis",$K445-SUM(P$8:P444),IF(O445="Breedte",$K445-SUM(P$8:P444),IF(O444="Breedte",1-SUM(P$8:P444)," "))))</f>
        <v xml:space="preserve"> </v>
      </c>
      <c r="Q445" s="56" t="str">
        <f t="shared" si="139"/>
        <v/>
      </c>
      <c r="R445" s="196">
        <f t="shared" si="128"/>
        <v>0</v>
      </c>
      <c r="S445" s="1">
        <f t="shared" si="137"/>
        <v>57</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57</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4">
        <f t="shared" si="125"/>
        <v>0</v>
      </c>
      <c r="B446" s="64">
        <f t="shared" si="123"/>
        <v>0</v>
      </c>
      <c r="C446" s="57">
        <f t="shared" si="136"/>
        <v>57</v>
      </c>
      <c r="F446" s="59">
        <f>IF(C446&lt;C$6,0,VLOOKUP(C446,index!$A:$M,6,0))</f>
        <v>0</v>
      </c>
      <c r="G446" s="57" t="str">
        <f t="shared" si="126"/>
        <v/>
      </c>
      <c r="H446" s="58" t="str">
        <f>IF(G446="I",$K446,IF(G446="II",$K446-SUM(H$8:H445),IF(G446="III",$K446-SUM(H$8:H445),IF(G446="IV",$K446-SUM(H$8:H445),IF(G446="V",1-SUM(H$8:H445)," ")))))</f>
        <v xml:space="preserve"> </v>
      </c>
      <c r="I446" s="66" t="str">
        <f t="shared" si="127"/>
        <v/>
      </c>
      <c r="L446" s="62" t="str">
        <f t="shared" si="124"/>
        <v xml:space="preserve"> </v>
      </c>
      <c r="P446" s="58" t="str">
        <f>IF(O446="Plus",$K446,IF(O446="Basis",$K446-SUM(P$8:P445),IF(O446="Breedte",$K446-SUM(P$8:P445),IF(O445="Breedte",1-SUM(P$8:P445)," "))))</f>
        <v xml:space="preserve"> </v>
      </c>
      <c r="Q446" s="56" t="str">
        <f t="shared" si="139"/>
        <v/>
      </c>
      <c r="R446" s="196">
        <f t="shared" si="128"/>
        <v>0</v>
      </c>
      <c r="S446" s="1">
        <f t="shared" si="137"/>
        <v>57</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57</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4">
        <f t="shared" si="125"/>
        <v>0</v>
      </c>
      <c r="B447" s="64">
        <f t="shared" si="123"/>
        <v>0</v>
      </c>
      <c r="C447" s="57">
        <f t="shared" si="136"/>
        <v>57</v>
      </c>
      <c r="F447" s="59">
        <f>IF(C447&lt;C$6,0,VLOOKUP(C447,index!$A:$M,6,0))</f>
        <v>0</v>
      </c>
      <c r="G447" s="57" t="str">
        <f t="shared" si="126"/>
        <v/>
      </c>
      <c r="H447" s="58" t="str">
        <f>IF(G447="I",$K447,IF(G447="II",$K447-SUM(H$8:H446),IF(G447="III",$K447-SUM(H$8:H446),IF(G447="IV",$K447-SUM(H$8:H446),IF(G447="V",1-SUM(H$8:H446)," ")))))</f>
        <v xml:space="preserve"> </v>
      </c>
      <c r="I447" s="66" t="str">
        <f t="shared" si="127"/>
        <v/>
      </c>
      <c r="L447" s="62" t="str">
        <f t="shared" si="124"/>
        <v xml:space="preserve"> </v>
      </c>
      <c r="P447" s="58" t="str">
        <f>IF(O447="Plus",$K447,IF(O447="Basis",$K447-SUM(P$8:P446),IF(O447="Breedte",$K447-SUM(P$8:P446),IF(O446="Breedte",1-SUM(P$8:P446)," "))))</f>
        <v xml:space="preserve"> </v>
      </c>
      <c r="Q447" s="56" t="str">
        <f t="shared" si="139"/>
        <v/>
      </c>
      <c r="R447" s="196">
        <f t="shared" si="128"/>
        <v>0</v>
      </c>
      <c r="S447" s="1">
        <f t="shared" si="137"/>
        <v>57</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57</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4">
        <f t="shared" si="125"/>
        <v>0</v>
      </c>
      <c r="B448" s="64">
        <f t="shared" si="123"/>
        <v>0</v>
      </c>
      <c r="C448" s="57">
        <f t="shared" si="136"/>
        <v>57</v>
      </c>
      <c r="F448" s="59">
        <f>IF(C448&lt;C$6,0,VLOOKUP(C448,index!$A:$M,6,0))</f>
        <v>0</v>
      </c>
      <c r="G448" s="57" t="str">
        <f t="shared" si="126"/>
        <v/>
      </c>
      <c r="H448" s="58" t="str">
        <f>IF(G448="I",$K448,IF(G448="II",$K448-SUM(H$8:H447),IF(G448="III",$K448-SUM(H$8:H447),IF(G448="IV",$K448-SUM(H$8:H447),IF(G448="V",1-SUM(H$8:H447)," ")))))</f>
        <v xml:space="preserve"> </v>
      </c>
      <c r="I448" s="66" t="str">
        <f t="shared" si="127"/>
        <v/>
      </c>
      <c r="L448" s="62" t="str">
        <f t="shared" si="124"/>
        <v xml:space="preserve"> </v>
      </c>
      <c r="P448" s="58" t="str">
        <f>IF(O448="Plus",$K448,IF(O448="Basis",$K448-SUM(P$8:P447),IF(O448="Breedte",$K448-SUM(P$8:P447),IF(O447="Breedte",1-SUM(P$8:P447)," "))))</f>
        <v xml:space="preserve"> </v>
      </c>
      <c r="Q448" s="56" t="str">
        <f t="shared" si="139"/>
        <v/>
      </c>
      <c r="R448" s="196">
        <f t="shared" si="128"/>
        <v>0</v>
      </c>
      <c r="S448" s="1">
        <f t="shared" si="137"/>
        <v>57</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57</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4">
        <f t="shared" si="125"/>
        <v>0</v>
      </c>
      <c r="B449" s="64">
        <f t="shared" si="123"/>
        <v>0</v>
      </c>
      <c r="C449" s="57">
        <f t="shared" si="136"/>
        <v>57</v>
      </c>
      <c r="F449" s="59">
        <f>IF(C449&lt;C$6,0,VLOOKUP(C449,index!$A:$M,6,0))</f>
        <v>0</v>
      </c>
      <c r="G449" s="57" t="str">
        <f t="shared" si="126"/>
        <v/>
      </c>
      <c r="H449" s="58" t="str">
        <f>IF(G449="I",$K449,IF(G449="II",$K449-SUM(H$8:H448),IF(G449="III",$K449-SUM(H$8:H448),IF(G449="IV",$K449-SUM(H$8:H448),IF(G449="V",1-SUM(H$8:H448)," ")))))</f>
        <v xml:space="preserve"> </v>
      </c>
      <c r="I449" s="66" t="str">
        <f t="shared" si="127"/>
        <v/>
      </c>
      <c r="L449" s="62" t="str">
        <f t="shared" si="124"/>
        <v xml:space="preserve"> </v>
      </c>
      <c r="P449" s="58" t="str">
        <f>IF(O449="Plus",$K449,IF(O449="Basis",$K449-SUM(P$8:P448),IF(O449="Breedte",$K449-SUM(P$8:P448),IF(O448="Breedte",1-SUM(P$8:P448)," "))))</f>
        <v xml:space="preserve"> </v>
      </c>
      <c r="Q449" s="56" t="str">
        <f t="shared" si="139"/>
        <v/>
      </c>
      <c r="R449" s="196">
        <f t="shared" si="128"/>
        <v>0</v>
      </c>
      <c r="S449" s="1">
        <f t="shared" si="137"/>
        <v>57</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57</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4">
        <f t="shared" si="125"/>
        <v>0</v>
      </c>
      <c r="B450" s="64">
        <f t="shared" ref="B450:B500" si="140">IF(G450="I",20,IF(G450="II",20,IF(G450="III",20,IF(G450="IV",20,IF(G450="V",20,0)))))</f>
        <v>0</v>
      </c>
      <c r="C450" s="57">
        <f t="shared" si="136"/>
        <v>57</v>
      </c>
      <c r="F450" s="59">
        <f>IF(C450&lt;C$6,0,VLOOKUP(C450,index!$A:$M,6,0))</f>
        <v>0</v>
      </c>
      <c r="G450" s="57" t="str">
        <f t="shared" si="126"/>
        <v/>
      </c>
      <c r="H450" s="58" t="str">
        <f>IF(G450="I",$K450,IF(G450="II",$K450-SUM(H$8:H449),IF(G450="III",$K450-SUM(H$8:H449),IF(G450="IV",$K450-SUM(H$8:H449),IF(G450="V",1-SUM(H$8:H449)," ")))))</f>
        <v xml:space="preserve"> </v>
      </c>
      <c r="I450" s="66" t="str">
        <f t="shared" si="127"/>
        <v/>
      </c>
      <c r="L450" s="62" t="str">
        <f t="shared" si="124"/>
        <v xml:space="preserve"> </v>
      </c>
      <c r="P450" s="58" t="str">
        <f>IF(O450="Plus",$K450,IF(O450="Basis",$K450-SUM(P$8:P449),IF(O450="Breedte",$K450-SUM(P$8:P449),IF(O449="Breedte",1-SUM(P$8:P449)," "))))</f>
        <v xml:space="preserve"> </v>
      </c>
      <c r="Q450" s="56" t="str">
        <f t="shared" si="139"/>
        <v/>
      </c>
      <c r="R450" s="196">
        <f t="shared" si="128"/>
        <v>0</v>
      </c>
      <c r="S450" s="1">
        <f t="shared" si="137"/>
        <v>57</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57</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4">
        <f t="shared" si="125"/>
        <v>0</v>
      </c>
      <c r="B451" s="64">
        <f t="shared" si="140"/>
        <v>0</v>
      </c>
      <c r="C451" s="57">
        <f t="shared" si="136"/>
        <v>57</v>
      </c>
      <c r="F451" s="59">
        <f>IF(C451&lt;C$6,0,VLOOKUP(C451,index!$A:$M,6,0))</f>
        <v>0</v>
      </c>
      <c r="G451" s="57" t="str">
        <f t="shared" si="126"/>
        <v/>
      </c>
      <c r="H451" s="58" t="str">
        <f>IF(G451="I",$K451,IF(G451="II",$K451-SUM(H$8:H450),IF(G451="III",$K451-SUM(H$8:H450),IF(G451="IV",$K451-SUM(H$8:H450),IF(G451="V",1-SUM(H$8:H450)," ")))))</f>
        <v xml:space="preserve"> </v>
      </c>
      <c r="I451" s="66" t="str">
        <f t="shared" si="127"/>
        <v/>
      </c>
      <c r="L451" s="62" t="str">
        <f t="shared" si="124"/>
        <v xml:space="preserve"> </v>
      </c>
      <c r="P451" s="58" t="str">
        <f>IF(O451="Plus",$K451,IF(O451="Basis",$K451-SUM(P$8:P450),IF(O451="Breedte",$K451-SUM(P$8:P450),IF(O450="Breedte",1-SUM(P$8:P450)," "))))</f>
        <v xml:space="preserve"> </v>
      </c>
      <c r="Q451" s="56" t="str">
        <f t="shared" si="139"/>
        <v/>
      </c>
      <c r="R451" s="196">
        <f t="shared" si="128"/>
        <v>0</v>
      </c>
      <c r="S451" s="1">
        <f t="shared" si="137"/>
        <v>57</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57</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4">
        <f t="shared" si="125"/>
        <v>0</v>
      </c>
      <c r="B452" s="64">
        <f t="shared" si="140"/>
        <v>0</v>
      </c>
      <c r="C452" s="57">
        <f t="shared" si="136"/>
        <v>57</v>
      </c>
      <c r="F452" s="59">
        <f>IF(C452&lt;C$6,0,VLOOKUP(C452,index!$A:$M,6,0))</f>
        <v>0</v>
      </c>
      <c r="G452" s="57" t="str">
        <f t="shared" si="126"/>
        <v/>
      </c>
      <c r="H452" s="58" t="str">
        <f>IF(G452="I",$K452,IF(G452="II",$K452-SUM(H$8:H451),IF(G452="III",$K452-SUM(H$8:H451),IF(G452="IV",$K452-SUM(H$8:H451),IF(G452="V",1-SUM(H$8:H451)," ")))))</f>
        <v xml:space="preserve"> </v>
      </c>
      <c r="I452" s="66" t="str">
        <f t="shared" si="127"/>
        <v/>
      </c>
      <c r="L452" s="62" t="str">
        <f t="shared" si="124"/>
        <v xml:space="preserve"> </v>
      </c>
      <c r="P452" s="58" t="str">
        <f>IF(O452="Plus",$K452,IF(O452="Basis",$K452-SUM(P$8:P451),IF(O452="Breedte",$K452-SUM(P$8:P451),IF(O451="Breedte",1-SUM(P$8:P451)," "))))</f>
        <v xml:space="preserve"> </v>
      </c>
      <c r="Q452" s="56" t="str">
        <f t="shared" si="139"/>
        <v/>
      </c>
      <c r="R452" s="196">
        <f t="shared" si="128"/>
        <v>0</v>
      </c>
      <c r="S452" s="1">
        <f t="shared" si="137"/>
        <v>57</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57</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4">
        <f t="shared" si="125"/>
        <v>0</v>
      </c>
      <c r="B453" s="64">
        <f t="shared" si="140"/>
        <v>0</v>
      </c>
      <c r="C453" s="57">
        <f t="shared" si="136"/>
        <v>57</v>
      </c>
      <c r="F453" s="59">
        <f>IF(C453&lt;C$6,0,VLOOKUP(C453,index!$A:$M,6,0))</f>
        <v>0</v>
      </c>
      <c r="G453" s="57" t="str">
        <f t="shared" si="126"/>
        <v/>
      </c>
      <c r="H453" s="58" t="str">
        <f>IF(G453="I",$K453,IF(G453="II",$K453-SUM(H$8:H452),IF(G453="III",$K453-SUM(H$8:H452),IF(G453="IV",$K453-SUM(H$8:H452),IF(G453="V",1-SUM(H$8:H452)," ")))))</f>
        <v xml:space="preserve"> </v>
      </c>
      <c r="I453" s="66" t="str">
        <f t="shared" si="127"/>
        <v/>
      </c>
      <c r="L453" s="62" t="str">
        <f t="shared" si="124"/>
        <v xml:space="preserve"> </v>
      </c>
      <c r="P453" s="58" t="str">
        <f>IF(O453="Plus",$K453,IF(O453="Basis",$K453-SUM(P$8:P452),IF(O453="Breedte",$K453-SUM(P$8:P452),IF(O452="Breedte",1-SUM(P$8:P452)," "))))</f>
        <v xml:space="preserve"> </v>
      </c>
      <c r="Q453" s="56" t="str">
        <f t="shared" si="139"/>
        <v/>
      </c>
      <c r="R453" s="196">
        <f t="shared" si="128"/>
        <v>0</v>
      </c>
      <c r="S453" s="1">
        <f t="shared" si="137"/>
        <v>57</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57</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4">
        <f t="shared" si="125"/>
        <v>0</v>
      </c>
      <c r="B454" s="64">
        <f t="shared" si="140"/>
        <v>0</v>
      </c>
      <c r="C454" s="57">
        <f t="shared" si="136"/>
        <v>57</v>
      </c>
      <c r="F454" s="59">
        <f>IF(C454&lt;C$6,0,VLOOKUP(C454,index!$A:$M,6,0))</f>
        <v>0</v>
      </c>
      <c r="G454" s="57" t="str">
        <f t="shared" si="126"/>
        <v/>
      </c>
      <c r="H454" s="58" t="str">
        <f>IF(G454="I",$K454,IF(G454="II",$K454-SUM(H$8:H453),IF(G454="III",$K454-SUM(H$8:H453),IF(G454="IV",$K454-SUM(H$8:H453),IF(G454="V",1-SUM(H$8:H453)," ")))))</f>
        <v xml:space="preserve"> </v>
      </c>
      <c r="I454" s="66" t="str">
        <f t="shared" si="127"/>
        <v/>
      </c>
      <c r="L454" s="62" t="str">
        <f t="shared" si="124"/>
        <v xml:space="preserve"> </v>
      </c>
      <c r="P454" s="58" t="str">
        <f>IF(O454="Plus",$K454,IF(O454="Basis",$K454-SUM(P$8:P453),IF(O454="Breedte",$K454-SUM(P$8:P453),IF(O453="Breedte",1-SUM(P$8:P453)," "))))</f>
        <v xml:space="preserve"> </v>
      </c>
      <c r="Q454" s="56" t="str">
        <f t="shared" si="139"/>
        <v/>
      </c>
      <c r="R454" s="196">
        <f t="shared" si="128"/>
        <v>0</v>
      </c>
      <c r="S454" s="1">
        <f t="shared" si="137"/>
        <v>57</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57</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4">
        <f t="shared" si="125"/>
        <v>0</v>
      </c>
      <c r="B455" s="64">
        <f t="shared" si="140"/>
        <v>0</v>
      </c>
      <c r="C455" s="57">
        <f t="shared" si="136"/>
        <v>57</v>
      </c>
      <c r="F455" s="59">
        <f>IF(C455&lt;C$6,0,VLOOKUP(C455,index!$A:$M,6,0))</f>
        <v>0</v>
      </c>
      <c r="G455" s="57" t="str">
        <f t="shared" si="126"/>
        <v/>
      </c>
      <c r="H455" s="58" t="str">
        <f>IF(G455="I",$K455,IF(G455="II",$K455-SUM(H$8:H454),IF(G455="III",$K455-SUM(H$8:H454),IF(G455="IV",$K455-SUM(H$8:H454),IF(G455="V",1-SUM(H$8:H454)," ")))))</f>
        <v xml:space="preserve"> </v>
      </c>
      <c r="I455" s="66" t="str">
        <f t="shared" si="127"/>
        <v/>
      </c>
      <c r="L455" s="62" t="str">
        <f t="shared" si="124"/>
        <v xml:space="preserve"> </v>
      </c>
      <c r="P455" s="58" t="str">
        <f>IF(O455="Plus",$K455,IF(O455="Basis",$K455-SUM(P$8:P454),IF(O455="Breedte",$K455-SUM(P$8:P454),IF(O454="Breedte",1-SUM(P$8:P454)," "))))</f>
        <v xml:space="preserve"> </v>
      </c>
      <c r="Q455" s="56" t="str">
        <f t="shared" si="139"/>
        <v/>
      </c>
      <c r="R455" s="196">
        <f t="shared" si="128"/>
        <v>0</v>
      </c>
      <c r="S455" s="1">
        <f t="shared" si="137"/>
        <v>57</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57</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4">
        <f t="shared" si="125"/>
        <v>0</v>
      </c>
      <c r="B456" s="64">
        <f t="shared" si="140"/>
        <v>0</v>
      </c>
      <c r="C456" s="57">
        <f t="shared" si="136"/>
        <v>57</v>
      </c>
      <c r="F456" s="59">
        <f>IF(C456&lt;C$6,0,VLOOKUP(C456,index!$A:$M,6,0))</f>
        <v>0</v>
      </c>
      <c r="G456" s="57" t="str">
        <f t="shared" si="126"/>
        <v/>
      </c>
      <c r="H456" s="58" t="str">
        <f>IF(G456="I",$K456,IF(G456="II",$K456-SUM(H$8:H455),IF(G456="III",$K456-SUM(H$8:H455),IF(G456="IV",$K456-SUM(H$8:H455),IF(G456="V",1-SUM(H$8:H455)," ")))))</f>
        <v xml:space="preserve"> </v>
      </c>
      <c r="I456" s="66" t="str">
        <f t="shared" si="127"/>
        <v/>
      </c>
      <c r="L456" s="62" t="str">
        <f t="shared" ref="L456:L500" si="141">IF(U456=2,"Plus",IF(W456=2,"Basis",IF(X456=2,"Breedte"," ")))</f>
        <v xml:space="preserve"> </v>
      </c>
      <c r="P456" s="58" t="str">
        <f>IF(O456="Plus",$K456,IF(O456="Basis",$K456-SUM(P$8:P455),IF(O456="Breedte",$K456-SUM(P$8:P455),IF(O455="Breedte",1-SUM(P$8:P455)," "))))</f>
        <v xml:space="preserve"> </v>
      </c>
      <c r="Q456" s="56" t="str">
        <f t="shared" si="139"/>
        <v/>
      </c>
      <c r="R456" s="196">
        <f t="shared" si="128"/>
        <v>0</v>
      </c>
      <c r="S456" s="1">
        <f t="shared" si="137"/>
        <v>57</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57</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4">
        <f t="shared" ref="A457:A500" si="142">IF(I457="A",25,IF(I457="B",25,IF(I457="C",25,IF(I457="D",15,IF(I457="E",10,0)))))</f>
        <v>0</v>
      </c>
      <c r="B457" s="64">
        <f t="shared" si="140"/>
        <v>0</v>
      </c>
      <c r="C457" s="57">
        <f t="shared" si="136"/>
        <v>57</v>
      </c>
      <c r="F457" s="59">
        <f>IF(C457&lt;C$6,0,VLOOKUP(C457,index!$A:$M,6,0))</f>
        <v>0</v>
      </c>
      <c r="G457" s="57" t="str">
        <f t="shared" ref="G457:G500" si="143">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ref="I457:I500" si="144">IF(AND(F457&gt;209,F458&lt;210),"A",IF(AND(F457&gt;199,F458&lt;200),"B",IF(AND(F457&gt;189,F458&lt;190),"C",IF(AND(F457&gt;180,F458&lt;181),"D",IF(AND(F457&gt;109,F458&lt;110),"E","")))))</f>
        <v/>
      </c>
      <c r="L457" s="62" t="str">
        <f t="shared" si="141"/>
        <v xml:space="preserve"> </v>
      </c>
      <c r="P457" s="58" t="str">
        <f>IF(O457="Plus",$K457,IF(O457="Basis",$K457-SUM(P$8:P456),IF(O457="Breedte",$K457-SUM(P$8:P456),IF(O456="Breedte",1-SUM(P$8:P456)," "))))</f>
        <v xml:space="preserve"> </v>
      </c>
      <c r="Q457" s="56" t="str">
        <f t="shared" si="139"/>
        <v/>
      </c>
      <c r="R457" s="196">
        <f t="shared" ref="R457:R500" si="145">F457</f>
        <v>0</v>
      </c>
      <c r="S457" s="1">
        <f t="shared" si="137"/>
        <v>57</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57</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4">
        <f t="shared" si="142"/>
        <v>0</v>
      </c>
      <c r="B458" s="64">
        <f t="shared" si="140"/>
        <v>0</v>
      </c>
      <c r="C458" s="57">
        <f t="shared" ref="C458:C500" si="153">IF(C457-1&lt;C$6,C$6-1,C457-1)</f>
        <v>57</v>
      </c>
      <c r="F458" s="59">
        <f>IF(C458&lt;C$6,0,VLOOKUP(C458,index!$A:$M,6,0))</f>
        <v>0</v>
      </c>
      <c r="G458" s="57" t="str">
        <f t="shared" si="143"/>
        <v/>
      </c>
      <c r="H458" s="58" t="str">
        <f>IF(G458="I",$K458,IF(G458="II",$K458-SUM(H$8:H457),IF(G458="III",$K458-SUM(H$8:H457),IF(G458="IV",$K458-SUM(H$8:H457),IF(G458="V",1-SUM(H$8:H457)," ")))))</f>
        <v xml:space="preserve"> </v>
      </c>
      <c r="I458" s="66" t="str">
        <f t="shared" si="144"/>
        <v/>
      </c>
      <c r="L458" s="62" t="str">
        <f t="shared" si="141"/>
        <v xml:space="preserve"> </v>
      </c>
      <c r="P458" s="58" t="str">
        <f>IF(O458="Plus",$K458,IF(O458="Basis",$K458-SUM(P$8:P457),IF(O458="Breedte",$K458-SUM(P$8:P457),IF(O457="Breedte",1-SUM(P$8:P457)," "))))</f>
        <v xml:space="preserve"> </v>
      </c>
      <c r="Q458" s="56" t="str">
        <f t="shared" si="139"/>
        <v/>
      </c>
      <c r="R458" s="196">
        <f t="shared" si="145"/>
        <v>0</v>
      </c>
      <c r="S458" s="1">
        <f t="shared" ref="S458:S500" si="154">C458</f>
        <v>57</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57</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4">
        <f t="shared" si="142"/>
        <v>0</v>
      </c>
      <c r="B459" s="64">
        <f t="shared" si="140"/>
        <v>0</v>
      </c>
      <c r="C459" s="57">
        <f t="shared" si="153"/>
        <v>57</v>
      </c>
      <c r="F459" s="59">
        <f>IF(C459&lt;C$6,0,VLOOKUP(C459,index!$A:$M,6,0))</f>
        <v>0</v>
      </c>
      <c r="G459" s="57" t="str">
        <f t="shared" si="143"/>
        <v/>
      </c>
      <c r="H459" s="58" t="str">
        <f>IF(G459="I",$K459,IF(G459="II",$K459-SUM(H$8:H458),IF(G459="III",$K459-SUM(H$8:H458),IF(G459="IV",$K459-SUM(H$8:H458),IF(G459="V",1-SUM(H$8:H458)," ")))))</f>
        <v xml:space="preserve"> </v>
      </c>
      <c r="I459" s="66" t="str">
        <f t="shared" si="144"/>
        <v/>
      </c>
      <c r="L459" s="62" t="str">
        <f t="shared" si="141"/>
        <v xml:space="preserve"> </v>
      </c>
      <c r="P459" s="58" t="str">
        <f>IF(O459="Plus",$K459,IF(O459="Basis",$K459-SUM(P$8:P458),IF(O459="Breedte",$K459-SUM(P$8:P458),IF(O458="Breedte",1-SUM(P$8:P458)," "))))</f>
        <v xml:space="preserve"> </v>
      </c>
      <c r="Q459" s="56" t="str">
        <f t="shared" si="139"/>
        <v/>
      </c>
      <c r="R459" s="196">
        <f t="shared" si="145"/>
        <v>0</v>
      </c>
      <c r="S459" s="1">
        <f t="shared" si="154"/>
        <v>57</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57</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4">
        <f t="shared" si="142"/>
        <v>0</v>
      </c>
      <c r="B460" s="64">
        <f t="shared" si="140"/>
        <v>0</v>
      </c>
      <c r="C460" s="57">
        <f t="shared" si="153"/>
        <v>57</v>
      </c>
      <c r="F460" s="59">
        <f>IF(C460&lt;C$6,0,VLOOKUP(C460,index!$A:$M,6,0))</f>
        <v>0</v>
      </c>
      <c r="G460" s="57" t="str">
        <f t="shared" si="143"/>
        <v/>
      </c>
      <c r="H460" s="58" t="str">
        <f>IF(G460="I",$K460,IF(G460="II",$K460-SUM(H$8:H459),IF(G460="III",$K460-SUM(H$8:H459),IF(G460="IV",$K460-SUM(H$8:H459),IF(G460="V",1-SUM(H$8:H459)," ")))))</f>
        <v xml:space="preserve"> </v>
      </c>
      <c r="I460" s="66" t="str">
        <f t="shared" si="144"/>
        <v/>
      </c>
      <c r="L460" s="62" t="str">
        <f t="shared" si="141"/>
        <v xml:space="preserve"> </v>
      </c>
      <c r="P460" s="58" t="str">
        <f>IF(O460="Plus",$K460,IF(O460="Basis",$K460-SUM(P$8:P459),IF(O460="Breedte",$K460-SUM(P$8:P459),IF(O459="Breedte",1-SUM(P$8:P459)," "))))</f>
        <v xml:space="preserve"> </v>
      </c>
      <c r="Q460" s="56" t="str">
        <f t="shared" si="139"/>
        <v/>
      </c>
      <c r="R460" s="196">
        <f t="shared" si="145"/>
        <v>0</v>
      </c>
      <c r="S460" s="1">
        <f t="shared" si="154"/>
        <v>57</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57</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4">
        <f t="shared" si="142"/>
        <v>0</v>
      </c>
      <c r="B461" s="64">
        <f t="shared" si="140"/>
        <v>0</v>
      </c>
      <c r="C461" s="57">
        <f t="shared" si="153"/>
        <v>57</v>
      </c>
      <c r="F461" s="59">
        <f>IF(C461&lt;C$6,0,VLOOKUP(C461,index!$A:$M,6,0))</f>
        <v>0</v>
      </c>
      <c r="G461" s="57" t="str">
        <f t="shared" si="143"/>
        <v/>
      </c>
      <c r="H461" s="58" t="str">
        <f>IF(G461="I",$K461,IF(G461="II",$K461-SUM(H$8:H460),IF(G461="III",$K461-SUM(H$8:H460),IF(G461="IV",$K461-SUM(H$8:H460),IF(G461="V",1-SUM(H$8:H460)," ")))))</f>
        <v xml:space="preserve"> </v>
      </c>
      <c r="I461" s="66" t="str">
        <f t="shared" si="144"/>
        <v/>
      </c>
      <c r="L461" s="62" t="str">
        <f t="shared" si="141"/>
        <v xml:space="preserve"> </v>
      </c>
      <c r="P461" s="58" t="str">
        <f>IF(O461="Plus",$K461,IF(O461="Basis",$K461-SUM(P$8:P460),IF(O461="Breedte",$K461-SUM(P$8:P460),IF(O460="Breedte",1-SUM(P$8:P460)," "))))</f>
        <v xml:space="preserve"> </v>
      </c>
      <c r="Q461" s="56" t="str">
        <f t="shared" si="139"/>
        <v/>
      </c>
      <c r="R461" s="196">
        <f t="shared" si="145"/>
        <v>0</v>
      </c>
      <c r="S461" s="1">
        <f t="shared" si="154"/>
        <v>57</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57</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4">
        <f t="shared" si="142"/>
        <v>0</v>
      </c>
      <c r="B462" s="64">
        <f t="shared" si="140"/>
        <v>0</v>
      </c>
      <c r="C462" s="57">
        <f t="shared" si="153"/>
        <v>57</v>
      </c>
      <c r="F462" s="59">
        <f>IF(C462&lt;C$6,0,VLOOKUP(C462,index!$A:$M,6,0))</f>
        <v>0</v>
      </c>
      <c r="G462" s="57" t="str">
        <f t="shared" si="143"/>
        <v/>
      </c>
      <c r="H462" s="58" t="str">
        <f>IF(G462="I",$K462,IF(G462="II",$K462-SUM(H$8:H461),IF(G462="III",$K462-SUM(H$8:H461),IF(G462="IV",$K462-SUM(H$8:H461),IF(G462="V",1-SUM(H$8:H461)," ")))))</f>
        <v xml:space="preserve"> </v>
      </c>
      <c r="I462" s="66" t="str">
        <f t="shared" si="144"/>
        <v/>
      </c>
      <c r="L462" s="62" t="str">
        <f t="shared" si="141"/>
        <v xml:space="preserve"> </v>
      </c>
      <c r="P462" s="58" t="str">
        <f>IF(O462="Plus",$K462,IF(O462="Basis",$K462-SUM(P$8:P461),IF(O462="Breedte",$K462-SUM(P$8:P461),IF(O461="Breedte",1-SUM(P$8:P461)," "))))</f>
        <v xml:space="preserve"> </v>
      </c>
      <c r="Q462" s="56" t="str">
        <f t="shared" si="139"/>
        <v/>
      </c>
      <c r="R462" s="196">
        <f t="shared" si="145"/>
        <v>0</v>
      </c>
      <c r="S462" s="1">
        <f t="shared" si="154"/>
        <v>57</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57</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4">
        <f t="shared" si="142"/>
        <v>0</v>
      </c>
      <c r="B463" s="64">
        <f t="shared" si="140"/>
        <v>0</v>
      </c>
      <c r="C463" s="57">
        <f t="shared" si="153"/>
        <v>57</v>
      </c>
      <c r="F463" s="59">
        <f>IF(C463&lt;C$6,0,VLOOKUP(C463,index!$A:$M,6,0))</f>
        <v>0</v>
      </c>
      <c r="G463" s="57" t="str">
        <f t="shared" si="143"/>
        <v/>
      </c>
      <c r="H463" s="58" t="str">
        <f>IF(G463="I",$K463,IF(G463="II",$K463-SUM(H$8:H462),IF(G463="III",$K463-SUM(H$8:H462),IF(G463="IV",$K463-SUM(H$8:H462),IF(G463="V",1-SUM(H$8:H462)," ")))))</f>
        <v xml:space="preserve"> </v>
      </c>
      <c r="I463" s="66" t="str">
        <f t="shared" si="144"/>
        <v/>
      </c>
      <c r="L463" s="62" t="str">
        <f t="shared" si="141"/>
        <v xml:space="preserve"> </v>
      </c>
      <c r="P463" s="58" t="str">
        <f>IF(O463="Plus",$K463,IF(O463="Basis",$K463-SUM(P$8:P462),IF(O463="Breedte",$K463-SUM(P$8:P462),IF(O462="Breedte",1-SUM(P$8:P462)," "))))</f>
        <v xml:space="preserve"> </v>
      </c>
      <c r="Q463" s="56" t="str">
        <f t="shared" si="139"/>
        <v/>
      </c>
      <c r="R463" s="196">
        <f t="shared" si="145"/>
        <v>0</v>
      </c>
      <c r="S463" s="1">
        <f t="shared" si="154"/>
        <v>57</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57</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4">
        <f t="shared" si="142"/>
        <v>0</v>
      </c>
      <c r="B464" s="64">
        <f t="shared" si="140"/>
        <v>0</v>
      </c>
      <c r="C464" s="57">
        <f t="shared" si="153"/>
        <v>57</v>
      </c>
      <c r="F464" s="59">
        <f>IF(C464&lt;C$6,0,VLOOKUP(C464,index!$A:$M,6,0))</f>
        <v>0</v>
      </c>
      <c r="G464" s="57" t="str">
        <f t="shared" si="143"/>
        <v/>
      </c>
      <c r="H464" s="58" t="str">
        <f>IF(G464="I",$K464,IF(G464="II",$K464-SUM(H$8:H463),IF(G464="III",$K464-SUM(H$8:H463),IF(G464="IV",$K464-SUM(H$8:H463),IF(G464="V",1-SUM(H$8:H463)," ")))))</f>
        <v xml:space="preserve"> </v>
      </c>
      <c r="I464" s="66" t="str">
        <f t="shared" si="144"/>
        <v/>
      </c>
      <c r="L464" s="62" t="str">
        <f t="shared" si="141"/>
        <v xml:space="preserve"> </v>
      </c>
      <c r="P464" s="58" t="str">
        <f>IF(O464="Plus",$K464,IF(O464="Basis",$K464-SUM(P$8:P463),IF(O464="Breedte",$K464-SUM(P$8:P463),IF(O463="Breedte",1-SUM(P$8:P463)," "))))</f>
        <v xml:space="preserve"> </v>
      </c>
      <c r="Q464" s="56" t="str">
        <f t="shared" si="139"/>
        <v/>
      </c>
      <c r="R464" s="196">
        <f t="shared" si="145"/>
        <v>0</v>
      </c>
      <c r="S464" s="1">
        <f t="shared" si="154"/>
        <v>57</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57</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4">
        <f t="shared" si="142"/>
        <v>0</v>
      </c>
      <c r="B465" s="64">
        <f t="shared" si="140"/>
        <v>0</v>
      </c>
      <c r="C465" s="57">
        <f t="shared" si="153"/>
        <v>57</v>
      </c>
      <c r="F465" s="59">
        <f>IF(C465&lt;C$6,0,VLOOKUP(C465,index!$A:$M,6,0))</f>
        <v>0</v>
      </c>
      <c r="G465" s="57" t="str">
        <f t="shared" si="143"/>
        <v/>
      </c>
      <c r="H465" s="58" t="str">
        <f>IF(G465="I",$K465,IF(G465="II",$K465-SUM(H$8:H464),IF(G465="III",$K465-SUM(H$8:H464),IF(G465="IV",$K465-SUM(H$8:H464),IF(G465="V",1-SUM(H$8:H464)," ")))))</f>
        <v xml:space="preserve"> </v>
      </c>
      <c r="I465" s="66" t="str">
        <f t="shared" si="144"/>
        <v/>
      </c>
      <c r="L465" s="62" t="str">
        <f t="shared" si="141"/>
        <v xml:space="preserve"> </v>
      </c>
      <c r="P465" s="58" t="str">
        <f>IF(O465="Plus",$K465,IF(O465="Basis",$K465-SUM(P$8:P464),IF(O465="Breedte",$K465-SUM(P$8:P464),IF(O464="Breedte",1-SUM(P$8:P464)," "))))</f>
        <v xml:space="preserve"> </v>
      </c>
      <c r="Q465" s="56" t="str">
        <f t="shared" ref="Q465:Q500" si="156">IF(L464="plus",CONCATENATE(E465,", "),IF(L464="basis",IF(E465=0,"",CONCATENATE(E465,", ")),CONCATENATE(Q464,IF(E465=0,"",CONCATENATE(E465,", ")))))</f>
        <v/>
      </c>
      <c r="R465" s="196">
        <f t="shared" si="145"/>
        <v>0</v>
      </c>
      <c r="S465" s="1">
        <f t="shared" si="154"/>
        <v>57</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57</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4">
        <f t="shared" si="142"/>
        <v>0</v>
      </c>
      <c r="B466" s="64">
        <f t="shared" si="140"/>
        <v>0</v>
      </c>
      <c r="C466" s="57">
        <f t="shared" si="153"/>
        <v>57</v>
      </c>
      <c r="F466" s="59">
        <f>IF(C466&lt;C$6,0,VLOOKUP(C466,index!$A:$M,6,0))</f>
        <v>0</v>
      </c>
      <c r="G466" s="57" t="str">
        <f t="shared" si="143"/>
        <v/>
      </c>
      <c r="H466" s="58" t="str">
        <f>IF(G466="I",$K466,IF(G466="II",$K466-SUM(H$8:H465),IF(G466="III",$K466-SUM(H$8:H465),IF(G466="IV",$K466-SUM(H$8:H465),IF(G466="V",1-SUM(H$8:H465)," ")))))</f>
        <v xml:space="preserve"> </v>
      </c>
      <c r="I466" s="66" t="str">
        <f t="shared" si="144"/>
        <v/>
      </c>
      <c r="L466" s="62" t="str">
        <f t="shared" si="141"/>
        <v xml:space="preserve"> </v>
      </c>
      <c r="P466" s="58" t="str">
        <f>IF(O466="Plus",$K466,IF(O466="Basis",$K466-SUM(P$8:P465),IF(O466="Breedte",$K466-SUM(P$8:P465),IF(O465="Breedte",1-SUM(P$8:P465)," "))))</f>
        <v xml:space="preserve"> </v>
      </c>
      <c r="Q466" s="56" t="str">
        <f t="shared" si="156"/>
        <v/>
      </c>
      <c r="R466" s="196">
        <f t="shared" si="145"/>
        <v>0</v>
      </c>
      <c r="S466" s="1">
        <f t="shared" si="154"/>
        <v>57</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57</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4">
        <f t="shared" si="142"/>
        <v>0</v>
      </c>
      <c r="B467" s="64">
        <f t="shared" si="140"/>
        <v>0</v>
      </c>
      <c r="C467" s="57">
        <f t="shared" si="153"/>
        <v>57</v>
      </c>
      <c r="F467" s="59">
        <f>IF(C467&lt;C$6,0,VLOOKUP(C467,index!$A:$M,6,0))</f>
        <v>0</v>
      </c>
      <c r="G467" s="57" t="str">
        <f t="shared" si="143"/>
        <v/>
      </c>
      <c r="H467" s="58" t="str">
        <f>IF(G467="I",$K467,IF(G467="II",$K467-SUM(H$8:H466),IF(G467="III",$K467-SUM(H$8:H466),IF(G467="IV",$K467-SUM(H$8:H466),IF(G467="V",1-SUM(H$8:H466)," ")))))</f>
        <v xml:space="preserve"> </v>
      </c>
      <c r="I467" s="66" t="str">
        <f t="shared" si="144"/>
        <v/>
      </c>
      <c r="L467" s="62" t="str">
        <f t="shared" si="141"/>
        <v xml:space="preserve"> </v>
      </c>
      <c r="P467" s="58" t="str">
        <f>IF(O467="Plus",$K467,IF(O467="Basis",$K467-SUM(P$8:P466),IF(O467="Breedte",$K467-SUM(P$8:P466),IF(O466="Breedte",1-SUM(P$8:P466)," "))))</f>
        <v xml:space="preserve"> </v>
      </c>
      <c r="Q467" s="56" t="str">
        <f t="shared" si="156"/>
        <v/>
      </c>
      <c r="R467" s="196">
        <f t="shared" si="145"/>
        <v>0</v>
      </c>
      <c r="S467" s="1">
        <f t="shared" si="154"/>
        <v>57</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57</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4">
        <f t="shared" si="142"/>
        <v>0</v>
      </c>
      <c r="B468" s="64">
        <f t="shared" si="140"/>
        <v>0</v>
      </c>
      <c r="C468" s="57">
        <f t="shared" si="153"/>
        <v>57</v>
      </c>
      <c r="F468" s="59">
        <f>IF(C468&lt;C$6,0,VLOOKUP(C468,index!$A:$M,6,0))</f>
        <v>0</v>
      </c>
      <c r="G468" s="57" t="str">
        <f t="shared" si="143"/>
        <v/>
      </c>
      <c r="H468" s="58" t="str">
        <f>IF(G468="I",$K468,IF(G468="II",$K468-SUM(H$8:H467),IF(G468="III",$K468-SUM(H$8:H467),IF(G468="IV",$K468-SUM(H$8:H467),IF(G468="V",1-SUM(H$8:H467)," ")))))</f>
        <v xml:space="preserve"> </v>
      </c>
      <c r="I468" s="66" t="str">
        <f t="shared" si="144"/>
        <v/>
      </c>
      <c r="L468" s="62" t="str">
        <f t="shared" si="141"/>
        <v xml:space="preserve"> </v>
      </c>
      <c r="P468" s="58" t="str">
        <f>IF(O468="Plus",$K468,IF(O468="Basis",$K468-SUM(P$8:P467),IF(O468="Breedte",$K468-SUM(P$8:P467),IF(O467="Breedte",1-SUM(P$8:P467)," "))))</f>
        <v xml:space="preserve"> </v>
      </c>
      <c r="Q468" s="56" t="str">
        <f t="shared" si="156"/>
        <v/>
      </c>
      <c r="R468" s="196">
        <f t="shared" si="145"/>
        <v>0</v>
      </c>
      <c r="S468" s="1">
        <f t="shared" si="154"/>
        <v>57</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57</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4">
        <f t="shared" si="142"/>
        <v>0</v>
      </c>
      <c r="B469" s="64">
        <f t="shared" si="140"/>
        <v>0</v>
      </c>
      <c r="C469" s="57">
        <f t="shared" si="153"/>
        <v>57</v>
      </c>
      <c r="F469" s="59">
        <f>IF(C469&lt;C$6,0,VLOOKUP(C469,index!$A:$M,6,0))</f>
        <v>0</v>
      </c>
      <c r="G469" s="57" t="str">
        <f t="shared" si="143"/>
        <v/>
      </c>
      <c r="H469" s="58" t="str">
        <f>IF(G469="I",$K469,IF(G469="II",$K469-SUM(H$8:H468),IF(G469="III",$K469-SUM(H$8:H468),IF(G469="IV",$K469-SUM(H$8:H468),IF(G469="V",1-SUM(H$8:H468)," ")))))</f>
        <v xml:space="preserve"> </v>
      </c>
      <c r="I469" s="66" t="str">
        <f t="shared" si="144"/>
        <v/>
      </c>
      <c r="L469" s="62" t="str">
        <f t="shared" si="141"/>
        <v xml:space="preserve"> </v>
      </c>
      <c r="P469" s="58" t="str">
        <f>IF(O469="Plus",$K469,IF(O469="Basis",$K469-SUM(P$8:P468),IF(O469="Breedte",$K469-SUM(P$8:P468),IF(O468="Breedte",1-SUM(P$8:P468)," "))))</f>
        <v xml:space="preserve"> </v>
      </c>
      <c r="Q469" s="56" t="str">
        <f t="shared" si="156"/>
        <v/>
      </c>
      <c r="R469" s="196">
        <f t="shared" si="145"/>
        <v>0</v>
      </c>
      <c r="S469" s="1">
        <f t="shared" si="154"/>
        <v>57</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57</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4">
        <f t="shared" si="142"/>
        <v>0</v>
      </c>
      <c r="B470" s="64">
        <f t="shared" si="140"/>
        <v>0</v>
      </c>
      <c r="C470" s="57">
        <f t="shared" si="153"/>
        <v>57</v>
      </c>
      <c r="F470" s="59">
        <f>IF(C470&lt;C$6,0,VLOOKUP(C470,index!$A:$M,6,0))</f>
        <v>0</v>
      </c>
      <c r="G470" s="57" t="str">
        <f t="shared" si="143"/>
        <v/>
      </c>
      <c r="H470" s="58" t="str">
        <f>IF(G470="I",$K470,IF(G470="II",$K470-SUM(H$8:H469),IF(G470="III",$K470-SUM(H$8:H469),IF(G470="IV",$K470-SUM(H$8:H469),IF(G470="V",1-SUM(H$8:H469)," ")))))</f>
        <v xml:space="preserve"> </v>
      </c>
      <c r="I470" s="66" t="str">
        <f t="shared" si="144"/>
        <v/>
      </c>
      <c r="L470" s="62" t="str">
        <f t="shared" si="141"/>
        <v xml:space="preserve"> </v>
      </c>
      <c r="P470" s="58" t="str">
        <f>IF(O470="Plus",$K470,IF(O470="Basis",$K470-SUM(P$8:P469),IF(O470="Breedte",$K470-SUM(P$8:P469),IF(O469="Breedte",1-SUM(P$8:P469)," "))))</f>
        <v xml:space="preserve"> </v>
      </c>
      <c r="Q470" s="56" t="str">
        <f t="shared" si="156"/>
        <v/>
      </c>
      <c r="R470" s="196">
        <f t="shared" si="145"/>
        <v>0</v>
      </c>
      <c r="S470" s="1">
        <f t="shared" si="154"/>
        <v>57</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57</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4">
        <f t="shared" si="142"/>
        <v>0</v>
      </c>
      <c r="B471" s="64">
        <f t="shared" si="140"/>
        <v>0</v>
      </c>
      <c r="C471" s="57">
        <f t="shared" si="153"/>
        <v>57</v>
      </c>
      <c r="F471" s="59">
        <f>IF(C471&lt;C$6,0,VLOOKUP(C471,index!$A:$M,6,0))</f>
        <v>0</v>
      </c>
      <c r="G471" s="57" t="str">
        <f t="shared" si="143"/>
        <v/>
      </c>
      <c r="H471" s="58" t="str">
        <f>IF(G471="I",$K471,IF(G471="II",$K471-SUM(H$8:H470),IF(G471="III",$K471-SUM(H$8:H470),IF(G471="IV",$K471-SUM(H$8:H470),IF(G471="V",1-SUM(H$8:H470)," ")))))</f>
        <v xml:space="preserve"> </v>
      </c>
      <c r="I471" s="66" t="str">
        <f t="shared" si="144"/>
        <v/>
      </c>
      <c r="L471" s="62" t="str">
        <f t="shared" si="141"/>
        <v xml:space="preserve"> </v>
      </c>
      <c r="P471" s="58" t="str">
        <f>IF(O471="Plus",$K471,IF(O471="Basis",$K471-SUM(P$8:P470),IF(O471="Breedte",$K471-SUM(P$8:P470),IF(O470="Breedte",1-SUM(P$8:P470)," "))))</f>
        <v xml:space="preserve"> </v>
      </c>
      <c r="Q471" s="56" t="str">
        <f t="shared" si="156"/>
        <v/>
      </c>
      <c r="R471" s="196">
        <f t="shared" si="145"/>
        <v>0</v>
      </c>
      <c r="S471" s="1">
        <f t="shared" si="154"/>
        <v>57</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57</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4">
        <f t="shared" si="142"/>
        <v>0</v>
      </c>
      <c r="B472" s="64">
        <f t="shared" si="140"/>
        <v>0</v>
      </c>
      <c r="C472" s="57">
        <f t="shared" si="153"/>
        <v>57</v>
      </c>
      <c r="F472" s="59">
        <f>IF(C472&lt;C$6,0,VLOOKUP(C472,index!$A:$M,6,0))</f>
        <v>0</v>
      </c>
      <c r="G472" s="57" t="str">
        <f t="shared" si="143"/>
        <v/>
      </c>
      <c r="H472" s="58" t="str">
        <f>IF(G472="I",$K472,IF(G472="II",$K472-SUM(H$8:H471),IF(G472="III",$K472-SUM(H$8:H471),IF(G472="IV",$K472-SUM(H$8:H471),IF(G472="V",1-SUM(H$8:H471)," ")))))</f>
        <v xml:space="preserve"> </v>
      </c>
      <c r="I472" s="66" t="str">
        <f t="shared" si="144"/>
        <v/>
      </c>
      <c r="L472" s="62" t="str">
        <f t="shared" si="141"/>
        <v xml:space="preserve"> </v>
      </c>
      <c r="P472" s="58" t="str">
        <f>IF(O472="Plus",$K472,IF(O472="Basis",$K472-SUM(P$8:P471),IF(O472="Breedte",$K472-SUM(P$8:P471),IF(O471="Breedte",1-SUM(P$8:P471)," "))))</f>
        <v xml:space="preserve"> </v>
      </c>
      <c r="Q472" s="56" t="str">
        <f t="shared" si="156"/>
        <v/>
      </c>
      <c r="R472" s="196">
        <f t="shared" si="145"/>
        <v>0</v>
      </c>
      <c r="S472" s="1">
        <f t="shared" si="154"/>
        <v>57</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57</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4">
        <f t="shared" si="142"/>
        <v>0</v>
      </c>
      <c r="B473" s="64">
        <f t="shared" si="140"/>
        <v>0</v>
      </c>
      <c r="C473" s="57">
        <f t="shared" si="153"/>
        <v>57</v>
      </c>
      <c r="F473" s="59">
        <f>IF(C473&lt;C$6,0,VLOOKUP(C473,index!$A:$M,6,0))</f>
        <v>0</v>
      </c>
      <c r="G473" s="57" t="str">
        <f t="shared" si="143"/>
        <v/>
      </c>
      <c r="H473" s="58" t="str">
        <f>IF(G473="I",$K473,IF(G473="II",$K473-SUM(H$8:H472),IF(G473="III",$K473-SUM(H$8:H472),IF(G473="IV",$K473-SUM(H$8:H472),IF(G473="V",1-SUM(H$8:H472)," ")))))</f>
        <v xml:space="preserve"> </v>
      </c>
      <c r="I473" s="66" t="str">
        <f t="shared" si="144"/>
        <v/>
      </c>
      <c r="L473" s="62" t="str">
        <f t="shared" si="141"/>
        <v xml:space="preserve"> </v>
      </c>
      <c r="P473" s="58" t="str">
        <f>IF(O473="Plus",$K473,IF(O473="Basis",$K473-SUM(P$8:P472),IF(O473="Breedte",$K473-SUM(P$8:P472),IF(O472="Breedte",1-SUM(P$8:P472)," "))))</f>
        <v xml:space="preserve"> </v>
      </c>
      <c r="Q473" s="56" t="str">
        <f t="shared" si="156"/>
        <v/>
      </c>
      <c r="R473" s="196">
        <f t="shared" si="145"/>
        <v>0</v>
      </c>
      <c r="S473" s="1">
        <f t="shared" si="154"/>
        <v>57</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57</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4">
        <f t="shared" si="142"/>
        <v>0</v>
      </c>
      <c r="B474" s="64">
        <f t="shared" si="140"/>
        <v>0</v>
      </c>
      <c r="C474" s="57">
        <f t="shared" si="153"/>
        <v>57</v>
      </c>
      <c r="F474" s="59">
        <f>IF(C474&lt;C$6,0,VLOOKUP(C474,index!$A:$M,6,0))</f>
        <v>0</v>
      </c>
      <c r="G474" s="57" t="str">
        <f t="shared" si="143"/>
        <v/>
      </c>
      <c r="H474" s="58" t="str">
        <f>IF(G474="I",$K474,IF(G474="II",$K474-SUM(H$8:H473),IF(G474="III",$K474-SUM(H$8:H473),IF(G474="IV",$K474-SUM(H$8:H473),IF(G474="V",1-SUM(H$8:H473)," ")))))</f>
        <v xml:space="preserve"> </v>
      </c>
      <c r="I474" s="66" t="str">
        <f t="shared" si="144"/>
        <v/>
      </c>
      <c r="L474" s="62" t="str">
        <f t="shared" si="141"/>
        <v xml:space="preserve"> </v>
      </c>
      <c r="P474" s="58" t="str">
        <f>IF(O474="Plus",$K474,IF(O474="Basis",$K474-SUM(P$8:P473),IF(O474="Breedte",$K474-SUM(P$8:P473),IF(O473="Breedte",1-SUM(P$8:P473)," "))))</f>
        <v xml:space="preserve"> </v>
      </c>
      <c r="Q474" s="56" t="str">
        <f t="shared" si="156"/>
        <v/>
      </c>
      <c r="R474" s="196">
        <f t="shared" si="145"/>
        <v>0</v>
      </c>
      <c r="S474" s="1">
        <f t="shared" si="154"/>
        <v>57</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57</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4">
        <f t="shared" si="142"/>
        <v>0</v>
      </c>
      <c r="B475" s="64">
        <f t="shared" si="140"/>
        <v>0</v>
      </c>
      <c r="C475" s="57">
        <f t="shared" si="153"/>
        <v>57</v>
      </c>
      <c r="F475" s="59">
        <f>IF(C475&lt;C$6,0,VLOOKUP(C475,index!$A:$M,6,0))</f>
        <v>0</v>
      </c>
      <c r="G475" s="57" t="str">
        <f t="shared" si="143"/>
        <v/>
      </c>
      <c r="H475" s="58" t="str">
        <f>IF(G475="I",$K475,IF(G475="II",$K475-SUM(H$8:H474),IF(G475="III",$K475-SUM(H$8:H474),IF(G475="IV",$K475-SUM(H$8:H474),IF(G475="V",1-SUM(H$8:H474)," ")))))</f>
        <v xml:space="preserve"> </v>
      </c>
      <c r="I475" s="66" t="str">
        <f t="shared" si="144"/>
        <v/>
      </c>
      <c r="L475" s="62" t="str">
        <f t="shared" si="141"/>
        <v xml:space="preserve"> </v>
      </c>
      <c r="P475" s="58" t="str">
        <f>IF(O475="Plus",$K475,IF(O475="Basis",$K475-SUM(P$8:P474),IF(O475="Breedte",$K475-SUM(P$8:P474),IF(O474="Breedte",1-SUM(P$8:P474)," "))))</f>
        <v xml:space="preserve"> </v>
      </c>
      <c r="Q475" s="56" t="str">
        <f t="shared" si="156"/>
        <v/>
      </c>
      <c r="R475" s="196">
        <f t="shared" si="145"/>
        <v>0</v>
      </c>
      <c r="S475" s="1">
        <f t="shared" si="154"/>
        <v>57</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57</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4">
        <f t="shared" si="142"/>
        <v>0</v>
      </c>
      <c r="B476" s="64">
        <f t="shared" si="140"/>
        <v>0</v>
      </c>
      <c r="C476" s="57">
        <f t="shared" si="153"/>
        <v>57</v>
      </c>
      <c r="F476" s="59">
        <f>IF(C476&lt;C$6,0,VLOOKUP(C476,index!$A:$M,6,0))</f>
        <v>0</v>
      </c>
      <c r="G476" s="57" t="str">
        <f t="shared" si="143"/>
        <v/>
      </c>
      <c r="H476" s="58" t="str">
        <f>IF(G476="I",$K476,IF(G476="II",$K476-SUM(H$8:H475),IF(G476="III",$K476-SUM(H$8:H475),IF(G476="IV",$K476-SUM(H$8:H475),IF(G476="V",1-SUM(H$8:H475)," ")))))</f>
        <v xml:space="preserve"> </v>
      </c>
      <c r="I476" s="66" t="str">
        <f t="shared" si="144"/>
        <v/>
      </c>
      <c r="L476" s="62" t="str">
        <f t="shared" si="141"/>
        <v xml:space="preserve"> </v>
      </c>
      <c r="P476" s="58" t="str">
        <f>IF(O476="Plus",$K476,IF(O476="Basis",$K476-SUM(P$8:P475),IF(O476="Breedte",$K476-SUM(P$8:P475),IF(O475="Breedte",1-SUM(P$8:P475)," "))))</f>
        <v xml:space="preserve"> </v>
      </c>
      <c r="Q476" s="56" t="str">
        <f t="shared" si="156"/>
        <v/>
      </c>
      <c r="R476" s="196">
        <f t="shared" si="145"/>
        <v>0</v>
      </c>
      <c r="S476" s="1">
        <f t="shared" si="154"/>
        <v>57</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57</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4">
        <f t="shared" si="142"/>
        <v>0</v>
      </c>
      <c r="B477" s="64">
        <f t="shared" si="140"/>
        <v>0</v>
      </c>
      <c r="C477" s="57">
        <f t="shared" si="153"/>
        <v>57</v>
      </c>
      <c r="F477" s="59">
        <f>IF(C477&lt;C$6,0,VLOOKUP(C477,index!$A:$M,6,0))</f>
        <v>0</v>
      </c>
      <c r="G477" s="57" t="str">
        <f t="shared" si="143"/>
        <v/>
      </c>
      <c r="H477" s="58" t="str">
        <f>IF(G477="I",$K477,IF(G477="II",$K477-SUM(H$8:H476),IF(G477="III",$K477-SUM(H$8:H476),IF(G477="IV",$K477-SUM(H$8:H476),IF(G477="V",1-SUM(H$8:H476)," ")))))</f>
        <v xml:space="preserve"> </v>
      </c>
      <c r="I477" s="66" t="str">
        <f t="shared" si="144"/>
        <v/>
      </c>
      <c r="L477" s="62" t="str">
        <f t="shared" si="141"/>
        <v xml:space="preserve"> </v>
      </c>
      <c r="P477" s="58" t="str">
        <f>IF(O477="Plus",$K477,IF(O477="Basis",$K477-SUM(P$8:P476),IF(O477="Breedte",$K477-SUM(P$8:P476),IF(O476="Breedte",1-SUM(P$8:P476)," "))))</f>
        <v xml:space="preserve"> </v>
      </c>
      <c r="Q477" s="56" t="str">
        <f t="shared" si="156"/>
        <v/>
      </c>
      <c r="R477" s="196">
        <f t="shared" si="145"/>
        <v>0</v>
      </c>
      <c r="S477" s="1">
        <f t="shared" si="154"/>
        <v>57</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57</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4">
        <f t="shared" si="142"/>
        <v>0</v>
      </c>
      <c r="B478" s="64">
        <f t="shared" si="140"/>
        <v>0</v>
      </c>
      <c r="C478" s="57">
        <f t="shared" si="153"/>
        <v>57</v>
      </c>
      <c r="F478" s="59">
        <f>IF(C478&lt;C$6,0,VLOOKUP(C478,index!$A:$M,6,0))</f>
        <v>0</v>
      </c>
      <c r="G478" s="57" t="str">
        <f t="shared" si="143"/>
        <v/>
      </c>
      <c r="H478" s="58" t="str">
        <f>IF(G478="I",$K478,IF(G478="II",$K478-SUM(H$8:H477),IF(G478="III",$K478-SUM(H$8:H477),IF(G478="IV",$K478-SUM(H$8:H477),IF(G478="V",1-SUM(H$8:H477)," ")))))</f>
        <v xml:space="preserve"> </v>
      </c>
      <c r="I478" s="66" t="str">
        <f t="shared" si="144"/>
        <v/>
      </c>
      <c r="L478" s="62" t="str">
        <f t="shared" si="141"/>
        <v xml:space="preserve"> </v>
      </c>
      <c r="P478" s="58" t="str">
        <f>IF(O478="Plus",$K478,IF(O478="Basis",$K478-SUM(P$8:P477),IF(O478="Breedte",$K478-SUM(P$8:P477),IF(O477="Breedte",1-SUM(P$8:P477)," "))))</f>
        <v xml:space="preserve"> </v>
      </c>
      <c r="Q478" s="56" t="str">
        <f t="shared" si="156"/>
        <v/>
      </c>
      <c r="R478" s="196">
        <f t="shared" si="145"/>
        <v>0</v>
      </c>
      <c r="S478" s="1">
        <f t="shared" si="154"/>
        <v>57</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57</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4">
        <f t="shared" si="142"/>
        <v>0</v>
      </c>
      <c r="B479" s="64">
        <f t="shared" si="140"/>
        <v>0</v>
      </c>
      <c r="C479" s="57">
        <f t="shared" si="153"/>
        <v>57</v>
      </c>
      <c r="F479" s="59">
        <f>IF(C479&lt;C$6,0,VLOOKUP(C479,index!$A:$M,6,0))</f>
        <v>0</v>
      </c>
      <c r="G479" s="57" t="str">
        <f t="shared" si="143"/>
        <v/>
      </c>
      <c r="H479" s="58" t="str">
        <f>IF(G479="I",$K479,IF(G479="II",$K479-SUM(H$8:H478),IF(G479="III",$K479-SUM(H$8:H478),IF(G479="IV",$K479-SUM(H$8:H478),IF(G479="V",1-SUM(H$8:H478)," ")))))</f>
        <v xml:space="preserve"> </v>
      </c>
      <c r="I479" s="66" t="str">
        <f t="shared" si="144"/>
        <v/>
      </c>
      <c r="L479" s="62" t="str">
        <f t="shared" si="141"/>
        <v xml:space="preserve"> </v>
      </c>
      <c r="P479" s="58" t="str">
        <f>IF(O479="Plus",$K479,IF(O479="Basis",$K479-SUM(P$8:P478),IF(O479="Breedte",$K479-SUM(P$8:P478),IF(O478="Breedte",1-SUM(P$8:P478)," "))))</f>
        <v xml:space="preserve"> </v>
      </c>
      <c r="Q479" s="56" t="str">
        <f t="shared" si="156"/>
        <v/>
      </c>
      <c r="R479" s="196">
        <f t="shared" si="145"/>
        <v>0</v>
      </c>
      <c r="S479" s="1">
        <f t="shared" si="154"/>
        <v>57</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57</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4">
        <f t="shared" si="142"/>
        <v>0</v>
      </c>
      <c r="B480" s="64">
        <f t="shared" si="140"/>
        <v>0</v>
      </c>
      <c r="C480" s="57">
        <f t="shared" si="153"/>
        <v>57</v>
      </c>
      <c r="F480" s="59">
        <f>IF(C480&lt;C$6,0,VLOOKUP(C480,index!$A:$M,6,0))</f>
        <v>0</v>
      </c>
      <c r="G480" s="57" t="str">
        <f t="shared" si="143"/>
        <v/>
      </c>
      <c r="H480" s="58" t="str">
        <f>IF(G480="I",$K480,IF(G480="II",$K480-SUM(H$8:H479),IF(G480="III",$K480-SUM(H$8:H479),IF(G480="IV",$K480-SUM(H$8:H479),IF(G480="V",1-SUM(H$8:H479)," ")))))</f>
        <v xml:space="preserve"> </v>
      </c>
      <c r="I480" s="66" t="str">
        <f t="shared" si="144"/>
        <v/>
      </c>
      <c r="L480" s="62" t="str">
        <f t="shared" si="141"/>
        <v xml:space="preserve"> </v>
      </c>
      <c r="P480" s="58" t="str">
        <f>IF(O480="Plus",$K480,IF(O480="Basis",$K480-SUM(P$8:P479),IF(O480="Breedte",$K480-SUM(P$8:P479),IF(O479="Breedte",1-SUM(P$8:P479)," "))))</f>
        <v xml:space="preserve"> </v>
      </c>
      <c r="Q480" s="56" t="str">
        <f t="shared" si="156"/>
        <v/>
      </c>
      <c r="R480" s="196">
        <f t="shared" si="145"/>
        <v>0</v>
      </c>
      <c r="S480" s="1">
        <f t="shared" si="154"/>
        <v>57</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57</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4">
        <f t="shared" si="142"/>
        <v>0</v>
      </c>
      <c r="B481" s="64">
        <f t="shared" si="140"/>
        <v>0</v>
      </c>
      <c r="C481" s="57">
        <f t="shared" si="153"/>
        <v>57</v>
      </c>
      <c r="F481" s="59">
        <f>IF(C481&lt;C$6,0,VLOOKUP(C481,index!$A:$M,6,0))</f>
        <v>0</v>
      </c>
      <c r="G481" s="57" t="str">
        <f t="shared" si="143"/>
        <v/>
      </c>
      <c r="H481" s="58" t="str">
        <f>IF(G481="I",$K481,IF(G481="II",$K481-SUM(H$8:H480),IF(G481="III",$K481-SUM(H$8:H480),IF(G481="IV",$K481-SUM(H$8:H480),IF(G481="V",1-SUM(H$8:H480)," ")))))</f>
        <v xml:space="preserve"> </v>
      </c>
      <c r="I481" s="66" t="str">
        <f t="shared" si="144"/>
        <v/>
      </c>
      <c r="L481" s="62" t="str">
        <f t="shared" si="141"/>
        <v xml:space="preserve"> </v>
      </c>
      <c r="P481" s="58" t="str">
        <f>IF(O481="Plus",$K481,IF(O481="Basis",$K481-SUM(P$8:P480),IF(O481="Breedte",$K481-SUM(P$8:P480),IF(O480="Breedte",1-SUM(P$8:P480)," "))))</f>
        <v xml:space="preserve"> </v>
      </c>
      <c r="Q481" s="56" t="str">
        <f t="shared" si="156"/>
        <v/>
      </c>
      <c r="R481" s="196">
        <f t="shared" si="145"/>
        <v>0</v>
      </c>
      <c r="S481" s="1">
        <f t="shared" si="154"/>
        <v>57</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57</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4">
        <f t="shared" si="142"/>
        <v>0</v>
      </c>
      <c r="B482" s="64">
        <f t="shared" si="140"/>
        <v>0</v>
      </c>
      <c r="C482" s="57">
        <f t="shared" si="153"/>
        <v>57</v>
      </c>
      <c r="F482" s="59">
        <f>IF(C482&lt;C$6,0,VLOOKUP(C482,index!$A:$M,6,0))</f>
        <v>0</v>
      </c>
      <c r="G482" s="57" t="str">
        <f t="shared" si="143"/>
        <v/>
      </c>
      <c r="H482" s="58" t="str">
        <f>IF(G482="I",$K482,IF(G482="II",$K482-SUM(H$8:H481),IF(G482="III",$K482-SUM(H$8:H481),IF(G482="IV",$K482-SUM(H$8:H481),IF(G482="V",1-SUM(H$8:H481)," ")))))</f>
        <v xml:space="preserve"> </v>
      </c>
      <c r="I482" s="66" t="str">
        <f t="shared" si="144"/>
        <v/>
      </c>
      <c r="L482" s="62" t="str">
        <f t="shared" si="141"/>
        <v xml:space="preserve"> </v>
      </c>
      <c r="P482" s="58" t="str">
        <f>IF(O482="Plus",$K482,IF(O482="Basis",$K482-SUM(P$8:P481),IF(O482="Breedte",$K482-SUM(P$8:P481),IF(O481="Breedte",1-SUM(P$8:P481)," "))))</f>
        <v xml:space="preserve"> </v>
      </c>
      <c r="Q482" s="56" t="str">
        <f t="shared" si="156"/>
        <v/>
      </c>
      <c r="R482" s="196">
        <f t="shared" si="145"/>
        <v>0</v>
      </c>
      <c r="S482" s="1">
        <f t="shared" si="154"/>
        <v>57</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57</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4">
        <f t="shared" si="142"/>
        <v>0</v>
      </c>
      <c r="B483" s="64">
        <f t="shared" si="140"/>
        <v>0</v>
      </c>
      <c r="C483" s="57">
        <f t="shared" si="153"/>
        <v>57</v>
      </c>
      <c r="F483" s="59">
        <f>IF(C483&lt;C$6,0,VLOOKUP(C483,index!$A:$M,6,0))</f>
        <v>0</v>
      </c>
      <c r="G483" s="57" t="str">
        <f t="shared" si="143"/>
        <v/>
      </c>
      <c r="H483" s="58" t="str">
        <f>IF(G483="I",$K483,IF(G483="II",$K483-SUM(H$8:H482),IF(G483="III",$K483-SUM(H$8:H482),IF(G483="IV",$K483-SUM(H$8:H482),IF(G483="V",1-SUM(H$8:H482)," ")))))</f>
        <v xml:space="preserve"> </v>
      </c>
      <c r="I483" s="66" t="str">
        <f t="shared" si="144"/>
        <v/>
      </c>
      <c r="L483" s="62" t="str">
        <f t="shared" si="141"/>
        <v xml:space="preserve"> </v>
      </c>
      <c r="P483" s="58" t="str">
        <f>IF(O483="Plus",$K483,IF(O483="Basis",$K483-SUM(P$8:P482),IF(O483="Breedte",$K483-SUM(P$8:P482),IF(O482="Breedte",1-SUM(P$8:P482)," "))))</f>
        <v xml:space="preserve"> </v>
      </c>
      <c r="Q483" s="56" t="str">
        <f t="shared" si="156"/>
        <v/>
      </c>
      <c r="R483" s="196">
        <f t="shared" si="145"/>
        <v>0</v>
      </c>
      <c r="S483" s="1">
        <f t="shared" si="154"/>
        <v>57</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57</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4">
        <f t="shared" si="142"/>
        <v>0</v>
      </c>
      <c r="B484" s="64">
        <f t="shared" si="140"/>
        <v>0</v>
      </c>
      <c r="C484" s="57">
        <f t="shared" si="153"/>
        <v>57</v>
      </c>
      <c r="F484" s="59">
        <f>IF(C484&lt;C$6,0,VLOOKUP(C484,index!$A:$M,6,0))</f>
        <v>0</v>
      </c>
      <c r="G484" s="57" t="str">
        <f t="shared" si="143"/>
        <v/>
      </c>
      <c r="H484" s="58" t="str">
        <f>IF(G484="I",$K484,IF(G484="II",$K484-SUM(H$8:H483),IF(G484="III",$K484-SUM(H$8:H483),IF(G484="IV",$K484-SUM(H$8:H483),IF(G484="V",1-SUM(H$8:H483)," ")))))</f>
        <v xml:space="preserve"> </v>
      </c>
      <c r="I484" s="66" t="str">
        <f t="shared" si="144"/>
        <v/>
      </c>
      <c r="L484" s="62" t="str">
        <f t="shared" si="141"/>
        <v xml:space="preserve"> </v>
      </c>
      <c r="P484" s="58" t="str">
        <f>IF(O484="Plus",$K484,IF(O484="Basis",$K484-SUM(P$8:P483),IF(O484="Breedte",$K484-SUM(P$8:P483),IF(O483="Breedte",1-SUM(P$8:P483)," "))))</f>
        <v xml:space="preserve"> </v>
      </c>
      <c r="Q484" s="56" t="str">
        <f t="shared" si="156"/>
        <v/>
      </c>
      <c r="R484" s="196">
        <f t="shared" si="145"/>
        <v>0</v>
      </c>
      <c r="S484" s="1">
        <f t="shared" si="154"/>
        <v>57</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57</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4">
        <f t="shared" si="142"/>
        <v>0</v>
      </c>
      <c r="B485" s="64">
        <f t="shared" si="140"/>
        <v>0</v>
      </c>
      <c r="C485" s="57">
        <f t="shared" si="153"/>
        <v>57</v>
      </c>
      <c r="F485" s="59">
        <f>IF(C485&lt;C$6,0,VLOOKUP(C485,index!$A:$M,6,0))</f>
        <v>0</v>
      </c>
      <c r="G485" s="57" t="str">
        <f t="shared" si="143"/>
        <v/>
      </c>
      <c r="H485" s="58" t="str">
        <f>IF(G485="I",$K485,IF(G485="II",$K485-SUM(H$8:H484),IF(G485="III",$K485-SUM(H$8:H484),IF(G485="IV",$K485-SUM(H$8:H484),IF(G485="V",1-SUM(H$8:H484)," ")))))</f>
        <v xml:space="preserve"> </v>
      </c>
      <c r="I485" s="66" t="str">
        <f t="shared" si="144"/>
        <v/>
      </c>
      <c r="L485" s="62" t="str">
        <f t="shared" si="141"/>
        <v xml:space="preserve"> </v>
      </c>
      <c r="P485" s="58" t="str">
        <f>IF(O485="Plus",$K485,IF(O485="Basis",$K485-SUM(P$8:P484),IF(O485="Breedte",$K485-SUM(P$8:P484),IF(O484="Breedte",1-SUM(P$8:P484)," "))))</f>
        <v xml:space="preserve"> </v>
      </c>
      <c r="Q485" s="56" t="str">
        <f t="shared" si="156"/>
        <v/>
      </c>
      <c r="R485" s="196">
        <f t="shared" si="145"/>
        <v>0</v>
      </c>
      <c r="S485" s="1">
        <f t="shared" si="154"/>
        <v>57</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57</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4">
        <f t="shared" si="142"/>
        <v>0</v>
      </c>
      <c r="B486" s="64">
        <f t="shared" si="140"/>
        <v>0</v>
      </c>
      <c r="C486" s="57">
        <f t="shared" si="153"/>
        <v>57</v>
      </c>
      <c r="F486" s="59">
        <f>IF(C486&lt;C$6,0,VLOOKUP(C486,index!$A:$M,6,0))</f>
        <v>0</v>
      </c>
      <c r="G486" s="57" t="str">
        <f t="shared" si="143"/>
        <v/>
      </c>
      <c r="H486" s="58" t="str">
        <f>IF(G486="I",$K486,IF(G486="II",$K486-SUM(H$8:H485),IF(G486="III",$K486-SUM(H$8:H485),IF(G486="IV",$K486-SUM(H$8:H485),IF(G486="V",1-SUM(H$8:H485)," ")))))</f>
        <v xml:space="preserve"> </v>
      </c>
      <c r="I486" s="66" t="str">
        <f t="shared" si="144"/>
        <v/>
      </c>
      <c r="L486" s="62" t="str">
        <f t="shared" si="141"/>
        <v xml:space="preserve"> </v>
      </c>
      <c r="P486" s="58" t="str">
        <f>IF(O486="Plus",$K486,IF(O486="Basis",$K486-SUM(P$8:P485),IF(O486="Breedte",$K486-SUM(P$8:P485),IF(O485="Breedte",1-SUM(P$8:P485)," "))))</f>
        <v xml:space="preserve"> </v>
      </c>
      <c r="Q486" s="56" t="str">
        <f t="shared" si="156"/>
        <v/>
      </c>
      <c r="R486" s="196">
        <f t="shared" si="145"/>
        <v>0</v>
      </c>
      <c r="S486" s="1">
        <f t="shared" si="154"/>
        <v>57</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57</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4">
        <f t="shared" si="142"/>
        <v>0</v>
      </c>
      <c r="B487" s="64">
        <f t="shared" si="140"/>
        <v>0</v>
      </c>
      <c r="C487" s="57">
        <f t="shared" si="153"/>
        <v>57</v>
      </c>
      <c r="F487" s="59">
        <f>IF(C487&lt;C$6,0,VLOOKUP(C487,index!$A:$M,6,0))</f>
        <v>0</v>
      </c>
      <c r="G487" s="57" t="str">
        <f t="shared" si="143"/>
        <v/>
      </c>
      <c r="H487" s="58" t="str">
        <f>IF(G487="I",$K487,IF(G487="II",$K487-SUM(H$8:H486),IF(G487="III",$K487-SUM(H$8:H486),IF(G487="IV",$K487-SUM(H$8:H486),IF(G487="V",1-SUM(H$8:H486)," ")))))</f>
        <v xml:space="preserve"> </v>
      </c>
      <c r="I487" s="66" t="str">
        <f t="shared" si="144"/>
        <v/>
      </c>
      <c r="L487" s="62" t="str">
        <f t="shared" si="141"/>
        <v xml:space="preserve"> </v>
      </c>
      <c r="P487" s="58" t="str">
        <f>IF(O487="Plus",$K487,IF(O487="Basis",$K487-SUM(P$8:P486),IF(O487="Breedte",$K487-SUM(P$8:P486),IF(O486="Breedte",1-SUM(P$8:P486)," "))))</f>
        <v xml:space="preserve"> </v>
      </c>
      <c r="Q487" s="56" t="str">
        <f t="shared" si="156"/>
        <v/>
      </c>
      <c r="R487" s="196">
        <f t="shared" si="145"/>
        <v>0</v>
      </c>
      <c r="S487" s="1">
        <f t="shared" si="154"/>
        <v>57</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57</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4">
        <f t="shared" si="142"/>
        <v>0</v>
      </c>
      <c r="B488" s="64">
        <f t="shared" si="140"/>
        <v>0</v>
      </c>
      <c r="C488" s="57">
        <f t="shared" si="153"/>
        <v>57</v>
      </c>
      <c r="F488" s="59">
        <f>IF(C488&lt;C$6,0,VLOOKUP(C488,index!$A:$M,6,0))</f>
        <v>0</v>
      </c>
      <c r="G488" s="57" t="str">
        <f t="shared" si="143"/>
        <v/>
      </c>
      <c r="H488" s="58" t="str">
        <f>IF(G488="I",$K488,IF(G488="II",$K488-SUM(H$8:H487),IF(G488="III",$K488-SUM(H$8:H487),IF(G488="IV",$K488-SUM(H$8:H487),IF(G488="V",1-SUM(H$8:H487)," ")))))</f>
        <v xml:space="preserve"> </v>
      </c>
      <c r="I488" s="66" t="str">
        <f t="shared" si="144"/>
        <v/>
      </c>
      <c r="L488" s="62" t="str">
        <f t="shared" si="141"/>
        <v xml:space="preserve"> </v>
      </c>
      <c r="P488" s="58" t="str">
        <f>IF(O488="Plus",$K488,IF(O488="Basis",$K488-SUM(P$8:P487),IF(O488="Breedte",$K488-SUM(P$8:P487),IF(O487="Breedte",1-SUM(P$8:P487)," "))))</f>
        <v xml:space="preserve"> </v>
      </c>
      <c r="Q488" s="56" t="str">
        <f t="shared" si="156"/>
        <v/>
      </c>
      <c r="R488" s="196">
        <f t="shared" si="145"/>
        <v>0</v>
      </c>
      <c r="S488" s="1">
        <f t="shared" si="154"/>
        <v>57</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57</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4">
        <f t="shared" si="142"/>
        <v>0</v>
      </c>
      <c r="B489" s="64">
        <f t="shared" si="140"/>
        <v>0</v>
      </c>
      <c r="C489" s="57">
        <f t="shared" si="153"/>
        <v>57</v>
      </c>
      <c r="F489" s="59">
        <f>IF(C489&lt;C$6,0,VLOOKUP(C489,index!$A:$M,6,0))</f>
        <v>0</v>
      </c>
      <c r="G489" s="57" t="str">
        <f t="shared" si="143"/>
        <v/>
      </c>
      <c r="H489" s="58" t="str">
        <f>IF(G489="I",$K489,IF(G489="II",$K489-SUM(H$8:H488),IF(G489="III",$K489-SUM(H$8:H488),IF(G489="IV",$K489-SUM(H$8:H488),IF(G489="V",1-SUM(H$8:H488)," ")))))</f>
        <v xml:space="preserve"> </v>
      </c>
      <c r="I489" s="66" t="str">
        <f t="shared" si="144"/>
        <v/>
      </c>
      <c r="L489" s="62" t="str">
        <f t="shared" si="141"/>
        <v xml:space="preserve"> </v>
      </c>
      <c r="P489" s="58" t="str">
        <f>IF(O489="Plus",$K489,IF(O489="Basis",$K489-SUM(P$8:P488),IF(O489="Breedte",$K489-SUM(P$8:P488),IF(O488="Breedte",1-SUM(P$8:P488)," "))))</f>
        <v xml:space="preserve"> </v>
      </c>
      <c r="Q489" s="56" t="str">
        <f t="shared" si="156"/>
        <v/>
      </c>
      <c r="R489" s="196">
        <f t="shared" si="145"/>
        <v>0</v>
      </c>
      <c r="S489" s="1">
        <f t="shared" si="154"/>
        <v>57</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57</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4">
        <f t="shared" si="142"/>
        <v>0</v>
      </c>
      <c r="B490" s="64">
        <f t="shared" si="140"/>
        <v>0</v>
      </c>
      <c r="C490" s="57">
        <f t="shared" si="153"/>
        <v>57</v>
      </c>
      <c r="F490" s="59">
        <f>IF(C490&lt;C$6,0,VLOOKUP(C490,index!$A:$M,6,0))</f>
        <v>0</v>
      </c>
      <c r="G490" s="57" t="str">
        <f t="shared" si="143"/>
        <v/>
      </c>
      <c r="H490" s="58" t="str">
        <f>IF(G490="I",$K490,IF(G490="II",$K490-SUM(H$8:H489),IF(G490="III",$K490-SUM(H$8:H489),IF(G490="IV",$K490-SUM(H$8:H489),IF(G490="V",1-SUM(H$8:H489)," ")))))</f>
        <v xml:space="preserve"> </v>
      </c>
      <c r="I490" s="66" t="str">
        <f t="shared" si="144"/>
        <v/>
      </c>
      <c r="L490" s="62" t="str">
        <f t="shared" si="141"/>
        <v xml:space="preserve"> </v>
      </c>
      <c r="P490" s="58" t="str">
        <f>IF(O490="Plus",$K490,IF(O490="Basis",$K490-SUM(P$8:P489),IF(O490="Breedte",$K490-SUM(P$8:P489),IF(O489="Breedte",1-SUM(P$8:P489)," "))))</f>
        <v xml:space="preserve"> </v>
      </c>
      <c r="Q490" s="56" t="str">
        <f t="shared" si="156"/>
        <v/>
      </c>
      <c r="R490" s="196">
        <f t="shared" si="145"/>
        <v>0</v>
      </c>
      <c r="S490" s="1">
        <f t="shared" si="154"/>
        <v>57</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57</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4">
        <f t="shared" si="142"/>
        <v>0</v>
      </c>
      <c r="B491" s="64">
        <f t="shared" si="140"/>
        <v>0</v>
      </c>
      <c r="C491" s="57">
        <f t="shared" si="153"/>
        <v>57</v>
      </c>
      <c r="F491" s="59">
        <f>IF(C491&lt;C$6,0,VLOOKUP(C491,index!$A:$M,6,0))</f>
        <v>0</v>
      </c>
      <c r="G491" s="57" t="str">
        <f t="shared" si="143"/>
        <v/>
      </c>
      <c r="H491" s="58" t="str">
        <f>IF(G491="I",$K491,IF(G491="II",$K491-SUM(H$8:H490),IF(G491="III",$K491-SUM(H$8:H490),IF(G491="IV",$K491-SUM(H$8:H490),IF(G491="V",1-SUM(H$8:H490)," ")))))</f>
        <v xml:space="preserve"> </v>
      </c>
      <c r="I491" s="66" t="str">
        <f t="shared" si="144"/>
        <v/>
      </c>
      <c r="L491" s="62" t="str">
        <f t="shared" si="141"/>
        <v xml:space="preserve"> </v>
      </c>
      <c r="P491" s="58" t="str">
        <f>IF(O491="Plus",$K491,IF(O491="Basis",$K491-SUM(P$8:P490),IF(O491="Breedte",$K491-SUM(P$8:P490),IF(O490="Breedte",1-SUM(P$8:P490)," "))))</f>
        <v xml:space="preserve"> </v>
      </c>
      <c r="Q491" s="56" t="str">
        <f t="shared" si="156"/>
        <v/>
      </c>
      <c r="R491" s="196">
        <f t="shared" si="145"/>
        <v>0</v>
      </c>
      <c r="S491" s="1">
        <f t="shared" si="154"/>
        <v>57</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57</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4">
        <f t="shared" si="142"/>
        <v>0</v>
      </c>
      <c r="B492" s="64">
        <f t="shared" si="140"/>
        <v>0</v>
      </c>
      <c r="C492" s="57">
        <f t="shared" si="153"/>
        <v>57</v>
      </c>
      <c r="F492" s="59">
        <f>IF(C492&lt;C$6,0,VLOOKUP(C492,index!$A:$M,6,0))</f>
        <v>0</v>
      </c>
      <c r="G492" s="57" t="str">
        <f t="shared" si="143"/>
        <v/>
      </c>
      <c r="H492" s="58" t="str">
        <f>IF(G492="I",$K492,IF(G492="II",$K492-SUM(H$8:H491),IF(G492="III",$K492-SUM(H$8:H491),IF(G492="IV",$K492-SUM(H$8:H491),IF(G492="V",1-SUM(H$8:H491)," ")))))</f>
        <v xml:space="preserve"> </v>
      </c>
      <c r="I492" s="66" t="str">
        <f t="shared" si="144"/>
        <v/>
      </c>
      <c r="L492" s="62" t="str">
        <f t="shared" si="141"/>
        <v xml:space="preserve"> </v>
      </c>
      <c r="P492" s="58" t="str">
        <f>IF(O492="Plus",$K492,IF(O492="Basis",$K492-SUM(P$8:P491),IF(O492="Breedte",$K492-SUM(P$8:P491),IF(O491="Breedte",1-SUM(P$8:P491)," "))))</f>
        <v xml:space="preserve"> </v>
      </c>
      <c r="Q492" s="56" t="str">
        <f t="shared" si="156"/>
        <v/>
      </c>
      <c r="R492" s="196">
        <f t="shared" si="145"/>
        <v>0</v>
      </c>
      <c r="S492" s="1">
        <f t="shared" si="154"/>
        <v>57</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57</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4">
        <f t="shared" si="142"/>
        <v>0</v>
      </c>
      <c r="B493" s="64">
        <f t="shared" si="140"/>
        <v>0</v>
      </c>
      <c r="C493" s="57">
        <f t="shared" si="153"/>
        <v>57</v>
      </c>
      <c r="F493" s="59">
        <f>IF(C493&lt;C$6,0,VLOOKUP(C493,index!$A:$M,6,0))</f>
        <v>0</v>
      </c>
      <c r="G493" s="57" t="str">
        <f t="shared" si="143"/>
        <v/>
      </c>
      <c r="H493" s="58" t="str">
        <f>IF(G493="I",$K493,IF(G493="II",$K493-SUM(H$8:H492),IF(G493="III",$K493-SUM(H$8:H492),IF(G493="IV",$K493-SUM(H$8:H492),IF(G493="V",1-SUM(H$8:H492)," ")))))</f>
        <v xml:space="preserve"> </v>
      </c>
      <c r="I493" s="66" t="str">
        <f t="shared" si="144"/>
        <v/>
      </c>
      <c r="L493" s="62" t="str">
        <f t="shared" si="141"/>
        <v xml:space="preserve"> </v>
      </c>
      <c r="P493" s="58" t="str">
        <f>IF(O493="Plus",$K493,IF(O493="Basis",$K493-SUM(P$8:P492),IF(O493="Breedte",$K493-SUM(P$8:P492),IF(O492="Breedte",1-SUM(P$8:P492)," "))))</f>
        <v xml:space="preserve"> </v>
      </c>
      <c r="Q493" s="56" t="str">
        <f t="shared" si="156"/>
        <v/>
      </c>
      <c r="R493" s="196">
        <f t="shared" si="145"/>
        <v>0</v>
      </c>
      <c r="S493" s="1">
        <f t="shared" si="154"/>
        <v>57</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57</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4">
        <f t="shared" si="142"/>
        <v>0</v>
      </c>
      <c r="B494" s="64">
        <f t="shared" si="140"/>
        <v>0</v>
      </c>
      <c r="C494" s="57">
        <f t="shared" si="153"/>
        <v>57</v>
      </c>
      <c r="F494" s="59">
        <f>IF(C494&lt;C$6,0,VLOOKUP(C494,index!$A:$M,6,0))</f>
        <v>0</v>
      </c>
      <c r="G494" s="57" t="str">
        <f t="shared" si="143"/>
        <v/>
      </c>
      <c r="H494" s="58" t="str">
        <f>IF(G494="I",$K494,IF(G494="II",$K494-SUM(H$8:H493),IF(G494="III",$K494-SUM(H$8:H493),IF(G494="IV",$K494-SUM(H$8:H493),IF(G494="V",1-SUM(H$8:H493)," ")))))</f>
        <v xml:space="preserve"> </v>
      </c>
      <c r="I494" s="66" t="str">
        <f t="shared" si="144"/>
        <v/>
      </c>
      <c r="L494" s="62" t="str">
        <f t="shared" si="141"/>
        <v xml:space="preserve"> </v>
      </c>
      <c r="P494" s="58" t="str">
        <f>IF(O494="Plus",$K494,IF(O494="Basis",$K494-SUM(P$8:P493),IF(O494="Breedte",$K494-SUM(P$8:P493),IF(O493="Breedte",1-SUM(P$8:P493)," "))))</f>
        <v xml:space="preserve"> </v>
      </c>
      <c r="Q494" s="56" t="str">
        <f t="shared" si="156"/>
        <v/>
      </c>
      <c r="R494" s="196">
        <f t="shared" si="145"/>
        <v>0</v>
      </c>
      <c r="S494" s="1">
        <f t="shared" si="154"/>
        <v>57</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57</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4">
        <f t="shared" si="142"/>
        <v>0</v>
      </c>
      <c r="B495" s="64">
        <f t="shared" si="140"/>
        <v>0</v>
      </c>
      <c r="C495" s="57">
        <f t="shared" si="153"/>
        <v>57</v>
      </c>
      <c r="F495" s="59">
        <f>IF(C495&lt;C$6,0,VLOOKUP(C495,index!$A:$M,6,0))</f>
        <v>0</v>
      </c>
      <c r="G495" s="57" t="str">
        <f t="shared" si="143"/>
        <v/>
      </c>
      <c r="H495" s="58" t="str">
        <f>IF(G495="I",$K495,IF(G495="II",$K495-SUM(H$8:H494),IF(G495="III",$K495-SUM(H$8:H494),IF(G495="IV",$K495-SUM(H$8:H494),IF(G495="V",1-SUM(H$8:H494)," ")))))</f>
        <v xml:space="preserve"> </v>
      </c>
      <c r="I495" s="66" t="str">
        <f t="shared" si="144"/>
        <v/>
      </c>
      <c r="L495" s="62" t="str">
        <f t="shared" si="141"/>
        <v xml:space="preserve"> </v>
      </c>
      <c r="P495" s="58" t="str">
        <f>IF(O495="Plus",$K495,IF(O495="Basis",$K495-SUM(P$8:P494),IF(O495="Breedte",$K495-SUM(P$8:P494),IF(O494="Breedte",1-SUM(P$8:P494)," "))))</f>
        <v xml:space="preserve"> </v>
      </c>
      <c r="Q495" s="56" t="str">
        <f t="shared" si="156"/>
        <v/>
      </c>
      <c r="R495" s="196">
        <f t="shared" si="145"/>
        <v>0</v>
      </c>
      <c r="S495" s="1">
        <f t="shared" si="154"/>
        <v>57</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57</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4">
        <f t="shared" si="142"/>
        <v>0</v>
      </c>
      <c r="B496" s="64">
        <f t="shared" si="140"/>
        <v>0</v>
      </c>
      <c r="C496" s="57">
        <f t="shared" si="153"/>
        <v>57</v>
      </c>
      <c r="F496" s="59">
        <f>IF(C496&lt;C$6,0,VLOOKUP(C496,index!$A:$M,6,0))</f>
        <v>0</v>
      </c>
      <c r="G496" s="57" t="str">
        <f t="shared" si="143"/>
        <v/>
      </c>
      <c r="H496" s="58" t="str">
        <f>IF(G496="I",$K496,IF(G496="II",$K496-SUM(H$8:H495),IF(G496="III",$K496-SUM(H$8:H495),IF(G496="IV",$K496-SUM(H$8:H495),IF(G496="V",1-SUM(H$8:H495)," ")))))</f>
        <v xml:space="preserve"> </v>
      </c>
      <c r="I496" s="66" t="str">
        <f t="shared" si="144"/>
        <v/>
      </c>
      <c r="L496" s="62" t="str">
        <f t="shared" si="141"/>
        <v xml:space="preserve"> </v>
      </c>
      <c r="P496" s="58" t="str">
        <f>IF(O496="Plus",$K496,IF(O496="Basis",$K496-SUM(P$8:P495),IF(O496="Breedte",$K496-SUM(P$8:P495),IF(O495="Breedte",1-SUM(P$8:P495)," "))))</f>
        <v xml:space="preserve"> </v>
      </c>
      <c r="Q496" s="56" t="str">
        <f t="shared" si="156"/>
        <v/>
      </c>
      <c r="R496" s="196">
        <f t="shared" si="145"/>
        <v>0</v>
      </c>
      <c r="S496" s="1">
        <f t="shared" si="154"/>
        <v>57</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57</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4">
        <f t="shared" si="142"/>
        <v>0</v>
      </c>
      <c r="B497" s="64">
        <f t="shared" si="140"/>
        <v>0</v>
      </c>
      <c r="C497" s="57">
        <f t="shared" si="153"/>
        <v>57</v>
      </c>
      <c r="F497" s="59">
        <f>IF(C497&lt;C$6,0,VLOOKUP(C497,index!$A:$M,6,0))</f>
        <v>0</v>
      </c>
      <c r="G497" s="57" t="str">
        <f t="shared" si="143"/>
        <v/>
      </c>
      <c r="H497" s="58" t="str">
        <f>IF(G497="I",$K497,IF(G497="II",$K497-SUM(H$8:H496),IF(G497="III",$K497-SUM(H$8:H496),IF(G497="IV",$K497-SUM(H$8:H496),IF(G497="V",1-SUM(H$8:H496)," ")))))</f>
        <v xml:space="preserve"> </v>
      </c>
      <c r="I497" s="66" t="str">
        <f t="shared" si="144"/>
        <v/>
      </c>
      <c r="L497" s="62" t="str">
        <f t="shared" si="141"/>
        <v xml:space="preserve"> </v>
      </c>
      <c r="P497" s="58" t="str">
        <f>IF(O497="Plus",$K497,IF(O497="Basis",$K497-SUM(P$8:P496),IF(O497="Breedte",$K497-SUM(P$8:P496),IF(O496="Breedte",1-SUM(P$8:P496)," "))))</f>
        <v xml:space="preserve"> </v>
      </c>
      <c r="Q497" s="56" t="str">
        <f t="shared" si="156"/>
        <v/>
      </c>
      <c r="R497" s="196">
        <f t="shared" si="145"/>
        <v>0</v>
      </c>
      <c r="S497" s="1">
        <f t="shared" si="154"/>
        <v>57</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57</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4">
        <f t="shared" si="142"/>
        <v>0</v>
      </c>
      <c r="B498" s="64">
        <f t="shared" si="140"/>
        <v>0</v>
      </c>
      <c r="C498" s="57">
        <f t="shared" si="153"/>
        <v>57</v>
      </c>
      <c r="F498" s="59">
        <f>IF(C498&lt;C$6,0,VLOOKUP(C498,index!$A:$M,6,0))</f>
        <v>0</v>
      </c>
      <c r="G498" s="57" t="str">
        <f t="shared" si="143"/>
        <v/>
      </c>
      <c r="H498" s="58" t="str">
        <f>IF(G498="I",$K498,IF(G498="II",$K498-SUM(H$8:H497),IF(G498="III",$K498-SUM(H$8:H497),IF(G498="IV",$K498-SUM(H$8:H497),IF(G498="V",1-SUM(H$8:H497)," ")))))</f>
        <v xml:space="preserve"> </v>
      </c>
      <c r="I498" s="66" t="str">
        <f t="shared" si="144"/>
        <v/>
      </c>
      <c r="L498" s="62" t="str">
        <f t="shared" si="141"/>
        <v xml:space="preserve"> </v>
      </c>
      <c r="P498" s="58" t="str">
        <f>IF(O498="Plus",$K498,IF(O498="Basis",$K498-SUM(P$8:P497),IF(O498="Breedte",$K498-SUM(P$8:P497),IF(O497="Breedte",1-SUM(P$8:P497)," "))))</f>
        <v xml:space="preserve"> </v>
      </c>
      <c r="Q498" s="56" t="str">
        <f t="shared" si="156"/>
        <v/>
      </c>
      <c r="R498" s="196">
        <f t="shared" si="145"/>
        <v>0</v>
      </c>
      <c r="S498" s="1">
        <f t="shared" si="154"/>
        <v>57</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57</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4">
        <f t="shared" si="142"/>
        <v>0</v>
      </c>
      <c r="B499" s="64">
        <f t="shared" si="140"/>
        <v>0</v>
      </c>
      <c r="C499" s="57">
        <f t="shared" si="153"/>
        <v>57</v>
      </c>
      <c r="F499" s="59">
        <f>IF(C499&lt;C$6,0,VLOOKUP(C499,index!$A:$M,6,0))</f>
        <v>0</v>
      </c>
      <c r="G499" s="57" t="str">
        <f t="shared" si="143"/>
        <v/>
      </c>
      <c r="H499" s="58" t="str">
        <f>IF(G499="I",$K499,IF(G499="II",$K499-SUM(H$8:H498),IF(G499="III",$K499-SUM(H$8:H498),IF(G499="IV",$K499-SUM(H$8:H498),IF(G499="V",1-SUM(H$8:H498)," ")))))</f>
        <v xml:space="preserve"> </v>
      </c>
      <c r="I499" s="66" t="str">
        <f t="shared" si="144"/>
        <v/>
      </c>
      <c r="L499" s="62" t="str">
        <f t="shared" si="141"/>
        <v xml:space="preserve"> </v>
      </c>
      <c r="P499" s="58" t="str">
        <f>IF(O499="Plus",$K499,IF(O499="Basis",$K499-SUM(P$8:P498),IF(O499="Breedte",$K499-SUM(P$8:P498),IF(O498="Breedte",1-SUM(P$8:P498)," "))))</f>
        <v xml:space="preserve"> </v>
      </c>
      <c r="Q499" s="56" t="str">
        <f t="shared" si="156"/>
        <v/>
      </c>
      <c r="R499" s="196">
        <f t="shared" si="145"/>
        <v>0</v>
      </c>
      <c r="S499" s="1">
        <f t="shared" si="154"/>
        <v>57</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57</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4">
        <f t="shared" si="142"/>
        <v>0</v>
      </c>
      <c r="B500" s="64">
        <f t="shared" si="140"/>
        <v>0</v>
      </c>
      <c r="C500" s="57">
        <f t="shared" si="153"/>
        <v>57</v>
      </c>
      <c r="F500" s="59">
        <f>IF(C500&lt;C$6,0,VLOOKUP(C500,index!$A:$M,6,0))</f>
        <v>0</v>
      </c>
      <c r="G500" s="57" t="str">
        <f t="shared" si="143"/>
        <v/>
      </c>
      <c r="H500" s="58" t="str">
        <f>IF(G500="I",$K500,IF(G500="II",$K500-SUM(H$8:H499),IF(G500="III",$K500-SUM(H$8:H499),IF(G500="IV",$K500-SUM(H$8:H499),IF(G500="V",1-SUM(H$8:H499)," ")))))</f>
        <v xml:space="preserve"> </v>
      </c>
      <c r="I500" s="66" t="str">
        <f t="shared" si="144"/>
        <v/>
      </c>
      <c r="L500" s="62" t="str">
        <f t="shared" si="141"/>
        <v xml:space="preserve"> </v>
      </c>
      <c r="P500" s="58" t="str">
        <f>IF(O500="Plus",$K500,IF(O500="Basis",$K500-SUM(P$8:P499),IF(O500="Breedte",$K500-SUM(P$8:P499),IF(O499="Breedte",1-SUM(P$8:P499)," "))))</f>
        <v xml:space="preserve"> </v>
      </c>
      <c r="Q500" s="56" t="str">
        <f t="shared" si="156"/>
        <v/>
      </c>
      <c r="R500" s="196">
        <f t="shared" si="145"/>
        <v>0</v>
      </c>
      <c r="S500" s="1">
        <f t="shared" si="154"/>
        <v>57</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57</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351" priority="12" stopIfTrue="1" operator="lessThanOrEqual">
      <formula>0</formula>
    </cfRule>
  </conditionalFormatting>
  <conditionalFormatting sqref="AT18:AV22 AT26:AV30">
    <cfRule type="cellIs" dxfId="350" priority="13" stopIfTrue="1" operator="lessThanOrEqual">
      <formula>0</formula>
    </cfRule>
  </conditionalFormatting>
  <conditionalFormatting sqref="AY18:BB22 AY26:BB30">
    <cfRule type="cellIs" dxfId="349" priority="14" stopIfTrue="1" operator="lessThanOrEqual">
      <formula>0</formula>
    </cfRule>
  </conditionalFormatting>
  <conditionalFormatting sqref="AR32">
    <cfRule type="cellIs" dxfId="348" priority="11" operator="equal">
      <formula>0</formula>
    </cfRule>
  </conditionalFormatting>
  <conditionalFormatting sqref="AQ33">
    <cfRule type="containsErrors" dxfId="347" priority="15">
      <formula>ISERROR(AQ33)</formula>
    </cfRule>
  </conditionalFormatting>
  <conditionalFormatting sqref="L8:M500">
    <cfRule type="expression" dxfId="346" priority="5">
      <formula>$C8&gt;$C$6-1</formula>
    </cfRule>
    <cfRule type="expression" dxfId="345" priority="18" stopIfTrue="1">
      <formula>SUM($U8:$X8)&gt;1</formula>
    </cfRule>
  </conditionalFormatting>
  <conditionalFormatting sqref="B8:B500">
    <cfRule type="expression" dxfId="344" priority="19">
      <formula>$B8&gt;0</formula>
    </cfRule>
  </conditionalFormatting>
  <conditionalFormatting sqref="N8:P500">
    <cfRule type="expression" dxfId="343" priority="20" stopIfTrue="1">
      <formula>OR($O8="Plus",$O8="Basis",$O8="Breedte")</formula>
    </cfRule>
  </conditionalFormatting>
  <conditionalFormatting sqref="A8:A500">
    <cfRule type="expression" dxfId="342" priority="10">
      <formula>$A8&gt;0</formula>
    </cfRule>
  </conditionalFormatting>
  <conditionalFormatting sqref="G8:H500">
    <cfRule type="expression" dxfId="341" priority="22">
      <formula>$B8&gt;0</formula>
    </cfRule>
  </conditionalFormatting>
  <conditionalFormatting sqref="I8:J500">
    <cfRule type="expression" dxfId="340" priority="23">
      <formula>$A8&gt;0</formula>
    </cfRule>
  </conditionalFormatting>
  <conditionalFormatting sqref="F8:F500">
    <cfRule type="expression" dxfId="339" priority="7">
      <formula>$D8&gt;0</formula>
    </cfRule>
    <cfRule type="expression" dxfId="338" priority="8">
      <formula>$C8&gt;$C$6-1</formula>
    </cfRule>
  </conditionalFormatting>
  <conditionalFormatting sqref="A8:B500">
    <cfRule type="expression" dxfId="337" priority="21">
      <formula>$C8&gt;$C$6-1</formula>
    </cfRule>
  </conditionalFormatting>
  <conditionalFormatting sqref="C8:C500">
    <cfRule type="expression" dxfId="336" priority="3">
      <formula>$B8&gt;0</formula>
    </cfRule>
    <cfRule type="expression" dxfId="335" priority="9">
      <formula>$C8&gt;$C$6-1</formula>
    </cfRule>
  </conditionalFormatting>
  <conditionalFormatting sqref="K8:K500">
    <cfRule type="expression" dxfId="334" priority="16" stopIfTrue="1">
      <formula>SUM($U8:$X8)&gt;0</formula>
    </cfRule>
    <cfRule type="expression" dxfId="333" priority="17" stopIfTrue="1">
      <formula>$D8=0</formula>
    </cfRule>
  </conditionalFormatting>
  <conditionalFormatting sqref="D8:E500">
    <cfRule type="expression" dxfId="332" priority="6">
      <formula>$C8&gt;$C$6-1</formula>
    </cfRule>
  </conditionalFormatting>
  <conditionalFormatting sqref="G8:J500">
    <cfRule type="expression" dxfId="331" priority="24">
      <formula>$C8&gt;$C$6-1</formula>
    </cfRule>
  </conditionalFormatting>
  <conditionalFormatting sqref="O8:P500">
    <cfRule type="expression" dxfId="330" priority="4">
      <formula>$C8&gt;$C$6-1</formula>
    </cfRule>
  </conditionalFormatting>
  <conditionalFormatting sqref="AQ36">
    <cfRule type="containsErrors" dxfId="329" priority="2">
      <formula>ISERROR(AQ36)</formula>
    </cfRule>
  </conditionalFormatting>
  <conditionalFormatting sqref="AQ40">
    <cfRule type="containsErrors" dxfId="328"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5"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7" t="s">
        <v>72</v>
      </c>
      <c r="D1" s="198"/>
      <c r="E1" s="198"/>
      <c r="F1" s="198"/>
      <c r="G1" s="198"/>
      <c r="H1" s="198"/>
      <c r="I1" s="198"/>
      <c r="J1" s="198"/>
      <c r="K1" s="198"/>
      <c r="L1" s="198"/>
      <c r="M1" s="199"/>
      <c r="N1" s="69"/>
      <c r="O1" s="69"/>
      <c r="P1" s="70"/>
      <c r="Q1" s="68" t="s">
        <v>21</v>
      </c>
    </row>
    <row r="2" spans="1:55" ht="18" customHeight="1" x14ac:dyDescent="0.2">
      <c r="A2" s="68"/>
      <c r="B2" s="68" t="s">
        <v>3</v>
      </c>
      <c r="C2" s="197" t="s">
        <v>45</v>
      </c>
      <c r="D2" s="198"/>
      <c r="E2" s="198"/>
      <c r="F2" s="198"/>
      <c r="G2" s="198"/>
      <c r="H2" s="198"/>
      <c r="I2" s="198"/>
      <c r="J2" s="198"/>
      <c r="K2" s="198"/>
      <c r="L2" s="198"/>
      <c r="M2" s="199"/>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440</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58</v>
      </c>
      <c r="C6" s="6">
        <v>87</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Spelling 3.0 - E5</v>
      </c>
    </row>
    <row r="8" spans="1:55" ht="12" customHeight="1" thickTop="1" x14ac:dyDescent="0.15">
      <c r="A8" s="64">
        <f>IF(I8="A",25,IF(I8="B",25,IF(I8="C",25,IF(I8="D",15,IF(I8="E",10,0)))))</f>
        <v>0</v>
      </c>
      <c r="B8" s="64">
        <f>IF(G8="I",20,IF(G8="II",20,IF(G8="III",20,IF(G8="IV",20,IF(G8="V",20,0)))))</f>
        <v>0</v>
      </c>
      <c r="C8" s="57">
        <f>C5</f>
        <v>440</v>
      </c>
      <c r="F8" s="59">
        <f>IF(C8&lt;C$6,0,VLOOKUP(C8,index!$A:$M,7,0))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71"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6">
        <f>F8</f>
        <v>230</v>
      </c>
      <c r="S8" s="1">
        <f>C8</f>
        <v>440</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440</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439</v>
      </c>
      <c r="F9" s="59">
        <f>IF(C9&lt;C$6,0,VLOOKUP(C9,index!$A:$M,7,0))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6">
        <f t="shared" ref="R9:R72" si="7">F9</f>
        <v>230</v>
      </c>
      <c r="S9" s="1">
        <f>C9</f>
        <v>439</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439</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438</v>
      </c>
      <c r="F10" s="59">
        <f>IF(C10&lt;C$6,0,VLOOKUP(C10,index!$A:$M,7,0))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6">
        <f t="shared" si="7"/>
        <v>230</v>
      </c>
      <c r="S10" s="1">
        <f t="shared" ref="S10:S73" si="16">C10</f>
        <v>438</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438</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343</v>
      </c>
      <c r="AT10" s="10">
        <f>AU10*AT$14</f>
        <v>0</v>
      </c>
      <c r="AU10" s="11">
        <f>AV10</f>
        <v>0</v>
      </c>
      <c r="AV10" s="11">
        <f>IF($U3=0,0,VLOOKUP("I",$G:$S,5,FALSE))</f>
        <v>0</v>
      </c>
      <c r="AW10" s="103"/>
    </row>
    <row r="11" spans="1:55" ht="12" customHeight="1" x14ac:dyDescent="0.15">
      <c r="A11" s="64">
        <f t="shared" si="2"/>
        <v>0</v>
      </c>
      <c r="B11" s="64">
        <f t="shared" si="3"/>
        <v>0</v>
      </c>
      <c r="C11" s="57">
        <f t="shared" si="15"/>
        <v>437</v>
      </c>
      <c r="F11" s="59">
        <f>IF(C11&lt;C$6,0,VLOOKUP(C11,index!$A:$M,7,0))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6">
        <f t="shared" si="7"/>
        <v>230</v>
      </c>
      <c r="S11" s="1">
        <f t="shared" si="16"/>
        <v>437</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437</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277</v>
      </c>
      <c r="AT11" s="10">
        <f>AU11*AT$14</f>
        <v>0</v>
      </c>
      <c r="AU11" s="11">
        <f>AV11-AV10</f>
        <v>0</v>
      </c>
      <c r="AV11" s="11">
        <f>IF($U4=0,0,VLOOKUP("IV",$G:$S,5,FALSE))</f>
        <v>0</v>
      </c>
      <c r="AW11" s="103"/>
    </row>
    <row r="12" spans="1:55" ht="12" customHeight="1" x14ac:dyDescent="0.15">
      <c r="A12" s="64">
        <f t="shared" si="2"/>
        <v>0</v>
      </c>
      <c r="B12" s="64">
        <f t="shared" si="3"/>
        <v>0</v>
      </c>
      <c r="C12" s="57">
        <f t="shared" si="15"/>
        <v>436</v>
      </c>
      <c r="F12" s="59">
        <f>IF(C12&lt;C$6,0,VLOOKUP(C12,index!$A:$M,7,0))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6">
        <f t="shared" si="7"/>
        <v>230</v>
      </c>
      <c r="S12" s="1">
        <f t="shared" si="16"/>
        <v>436</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436</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87</v>
      </c>
      <c r="AT12" s="10">
        <f>AU12*AT$14</f>
        <v>0</v>
      </c>
      <c r="AU12" s="11">
        <f>AV12-AV11</f>
        <v>0</v>
      </c>
      <c r="AV12" s="11">
        <f>IF($U5=0,0,VLOOKUP("V",$G:$S,5,FALSE))</f>
        <v>0</v>
      </c>
      <c r="AW12" s="103"/>
    </row>
    <row r="13" spans="1:55" ht="12" customHeight="1" x14ac:dyDescent="0.15">
      <c r="A13" s="64">
        <f t="shared" si="2"/>
        <v>0</v>
      </c>
      <c r="B13" s="64">
        <f t="shared" si="3"/>
        <v>0</v>
      </c>
      <c r="C13" s="57">
        <f t="shared" si="15"/>
        <v>435</v>
      </c>
      <c r="F13" s="59">
        <f>IF(C13&lt;C$6,0,VLOOKUP(C13,index!$A:$M,7,0))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6">
        <f t="shared" si="7"/>
        <v>230</v>
      </c>
      <c r="S13" s="1">
        <f t="shared" si="16"/>
        <v>435</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435</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434</v>
      </c>
      <c r="F14" s="59">
        <f>IF(C14&lt;C$6,0,VLOOKUP(C14,index!$A:$M,7,0))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77" si="21">IF(L13="plus",IF(E14=0,"",CONCATENATE(E14,",")),IF(L13="basis",IF(E14=0,"",CONCATENATE(E14,",")),CONCATENATE(Q13,IF(E14=0,"",CONCATENATE(E14,", ")))))</f>
        <v/>
      </c>
      <c r="R14" s="196">
        <f t="shared" si="7"/>
        <v>230</v>
      </c>
      <c r="S14" s="1">
        <f t="shared" si="16"/>
        <v>434</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434</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433</v>
      </c>
      <c r="F15" s="59">
        <f>IF(C15&lt;C$6,0,VLOOKUP(C15,index!$A:$M,7,0))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6">
        <f t="shared" si="7"/>
        <v>230</v>
      </c>
      <c r="S15" s="1">
        <f t="shared" si="16"/>
        <v>433</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433</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432</v>
      </c>
      <c r="F16" s="59">
        <f>IF(C16&lt;C$6,0,VLOOKUP(C16,index!$A:$M,7,0))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6">
        <f t="shared" si="7"/>
        <v>230</v>
      </c>
      <c r="S16" s="1">
        <f t="shared" si="16"/>
        <v>432</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432</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431</v>
      </c>
      <c r="F17" s="59">
        <f>IF(C17&lt;C$6,0,VLOOKUP(C17,index!$A:$M,7,0))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6">
        <f t="shared" si="7"/>
        <v>230</v>
      </c>
      <c r="S17" s="1">
        <f t="shared" si="16"/>
        <v>431</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431</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430</v>
      </c>
      <c r="F18" s="59">
        <f>IF(C18&lt;C$6,0,VLOOKUP(C18,index!$A:$M,7,0))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6">
        <f t="shared" si="7"/>
        <v>230</v>
      </c>
      <c r="S18" s="1">
        <f t="shared" si="16"/>
        <v>430</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430</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429</v>
      </c>
      <c r="F19" s="59">
        <f>IF(C19&lt;C$6,0,VLOOKUP(C19,index!$A:$M,7,0))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6">
        <f t="shared" si="7"/>
        <v>230</v>
      </c>
      <c r="S19" s="1">
        <f t="shared" si="16"/>
        <v>429</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429</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1" si="22">BA19*$AT$22</f>
        <v>0</v>
      </c>
      <c r="BA19" s="128">
        <f>BB19-BB18</f>
        <v>0</v>
      </c>
      <c r="BB19" s="129">
        <f>IF($W4=0,0,VLOOKUP("Basis",$O:$T,6,FALSE))</f>
        <v>0</v>
      </c>
      <c r="BC19" s="117"/>
    </row>
    <row r="20" spans="1:56" ht="12" customHeight="1" thickTop="1" thickBot="1" x14ac:dyDescent="0.2">
      <c r="A20" s="64">
        <f t="shared" si="2"/>
        <v>0</v>
      </c>
      <c r="B20" s="64">
        <f t="shared" si="3"/>
        <v>0</v>
      </c>
      <c r="C20" s="57">
        <f t="shared" si="15"/>
        <v>428</v>
      </c>
      <c r="F20" s="59">
        <f>IF(C20&lt;C$6,0,VLOOKUP(C20,index!$A:$M,7,0))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6">
        <f t="shared" si="7"/>
        <v>230</v>
      </c>
      <c r="S20" s="1">
        <f t="shared" si="16"/>
        <v>428</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428</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427</v>
      </c>
      <c r="F21" s="59">
        <f>IF(C21&lt;C$6,0,VLOOKUP(C21,index!$A:$M,7,0))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6">
        <f t="shared" si="7"/>
        <v>230</v>
      </c>
      <c r="S21" s="1">
        <f t="shared" si="16"/>
        <v>427</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427</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si="22"/>
        <v>0</v>
      </c>
      <c r="BA21" s="131">
        <f>BB21-BB20</f>
        <v>0</v>
      </c>
      <c r="BB21" s="132">
        <f>IF(SUM(W3:W5)=0,0,IF(SUM(AZ18:AZ20)&lt;AZ22,1,0))</f>
        <v>0</v>
      </c>
      <c r="BC21" s="117"/>
    </row>
    <row r="22" spans="1:56" ht="12" customHeight="1" thickTop="1" thickBot="1" x14ac:dyDescent="0.2">
      <c r="A22" s="64">
        <f t="shared" si="2"/>
        <v>0</v>
      </c>
      <c r="B22" s="64">
        <f t="shared" si="3"/>
        <v>0</v>
      </c>
      <c r="C22" s="57">
        <f t="shared" si="15"/>
        <v>426</v>
      </c>
      <c r="F22" s="59">
        <f>IF(C22&lt;C$6,0,VLOOKUP(C22,index!$A:$M,7,0))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6">
        <f t="shared" si="7"/>
        <v>230</v>
      </c>
      <c r="S22" s="1">
        <f t="shared" si="16"/>
        <v>426</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426</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425</v>
      </c>
      <c r="F23" s="59">
        <f>IF(C23&lt;C$6,0,VLOOKUP(C23,index!$A:$M,7,0))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6">
        <f t="shared" si="7"/>
        <v>230</v>
      </c>
      <c r="S23" s="1">
        <f t="shared" si="16"/>
        <v>425</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425</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424</v>
      </c>
      <c r="F24" s="59">
        <f>IF(C24&lt;C$6,0,VLOOKUP(C24,index!$A:$M,7,0))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6">
        <f t="shared" si="7"/>
        <v>230</v>
      </c>
      <c r="S24" s="1">
        <f t="shared" si="16"/>
        <v>424</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424</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423</v>
      </c>
      <c r="F25" s="59">
        <f>IF(C25&lt;C$6,0,VLOOKUP(C25,index!$A:$M,7,0))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6">
        <f t="shared" si="7"/>
        <v>230</v>
      </c>
      <c r="S25" s="1">
        <f t="shared" si="16"/>
        <v>423</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423</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422</v>
      </c>
      <c r="F26" s="59">
        <f>IF(C26&lt;C$6,0,VLOOKUP(C26,index!$A:$M,7,0))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6">
        <f t="shared" si="7"/>
        <v>230</v>
      </c>
      <c r="S26" s="1">
        <f t="shared" si="16"/>
        <v>422</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422</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3">AZ18</f>
        <v>0</v>
      </c>
      <c r="BA26" s="128">
        <f t="shared" si="23"/>
        <v>0</v>
      </c>
      <c r="BB26" s="129">
        <f t="shared" si="23"/>
        <v>0</v>
      </c>
    </row>
    <row r="27" spans="1:56" ht="12" customHeight="1" thickTop="1" thickBot="1" x14ac:dyDescent="0.2">
      <c r="A27" s="64">
        <f t="shared" si="2"/>
        <v>0</v>
      </c>
      <c r="B27" s="64">
        <f t="shared" si="3"/>
        <v>0</v>
      </c>
      <c r="C27" s="57">
        <f t="shared" si="15"/>
        <v>421</v>
      </c>
      <c r="F27" s="59">
        <f>IF(C27&lt;C$6,0,VLOOKUP(C27,index!$A:$M,7,0))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6">
        <f t="shared" si="7"/>
        <v>230</v>
      </c>
      <c r="S27" s="1">
        <f t="shared" si="16"/>
        <v>421</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421</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4">AU19</f>
        <v>0</v>
      </c>
      <c r="AV27" s="124">
        <f t="shared" si="24"/>
        <v>0</v>
      </c>
      <c r="AW27" s="97"/>
      <c r="AX27" s="98"/>
      <c r="AY27" s="9">
        <f>IF(AY19=0,0,VLOOKUP("Basis",$O:$T,4,FALSE))</f>
        <v>0</v>
      </c>
      <c r="AZ27" s="9">
        <f t="shared" si="23"/>
        <v>0</v>
      </c>
      <c r="BA27" s="128">
        <f t="shared" si="23"/>
        <v>0</v>
      </c>
      <c r="BB27" s="129">
        <f t="shared" si="23"/>
        <v>0</v>
      </c>
    </row>
    <row r="28" spans="1:56" ht="12" customHeight="1" thickTop="1" thickBot="1" x14ac:dyDescent="0.2">
      <c r="A28" s="64">
        <f t="shared" si="2"/>
        <v>0</v>
      </c>
      <c r="B28" s="64">
        <f t="shared" si="3"/>
        <v>0</v>
      </c>
      <c r="C28" s="57">
        <f t="shared" si="15"/>
        <v>420</v>
      </c>
      <c r="F28" s="59">
        <f>IF(C28&lt;C$6,0,VLOOKUP(C28,index!$A:$M,7,0))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6">
        <f t="shared" si="7"/>
        <v>230</v>
      </c>
      <c r="S28" s="1">
        <f t="shared" si="16"/>
        <v>420</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420</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4"/>
        <v>0</v>
      </c>
      <c r="AV28" s="124">
        <f t="shared" si="24"/>
        <v>0</v>
      </c>
      <c r="AW28" s="97"/>
      <c r="AX28" s="98"/>
      <c r="AY28" s="9">
        <f>IF(AY20=0,0,VLOOKUP("Breedte",$O:$T,4,FALSE))</f>
        <v>0</v>
      </c>
      <c r="AZ28" s="9">
        <f t="shared" si="23"/>
        <v>0</v>
      </c>
      <c r="BA28" s="128">
        <f t="shared" si="23"/>
        <v>0</v>
      </c>
      <c r="BB28" s="129">
        <f t="shared" si="23"/>
        <v>0</v>
      </c>
    </row>
    <row r="29" spans="1:56" ht="12" customHeight="1" thickTop="1" thickBot="1" x14ac:dyDescent="0.2">
      <c r="A29" s="64">
        <f t="shared" si="2"/>
        <v>0</v>
      </c>
      <c r="B29" s="64">
        <f t="shared" si="3"/>
        <v>0</v>
      </c>
      <c r="C29" s="57">
        <f t="shared" si="15"/>
        <v>419</v>
      </c>
      <c r="F29" s="59">
        <f>IF(C29&lt;C$6,0,VLOOKUP(C29,index!$A:$M,7,0))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6">
        <f t="shared" si="7"/>
        <v>230</v>
      </c>
      <c r="S29" s="1">
        <f t="shared" si="16"/>
        <v>419</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419</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3"/>
        <v>0</v>
      </c>
      <c r="BA29" s="131">
        <f t="shared" si="23"/>
        <v>0</v>
      </c>
      <c r="BB29" s="132">
        <f t="shared" si="23"/>
        <v>0</v>
      </c>
    </row>
    <row r="30" spans="1:56" ht="12" customHeight="1" thickTop="1" thickBot="1" x14ac:dyDescent="0.2">
      <c r="A30" s="64">
        <f t="shared" si="2"/>
        <v>0</v>
      </c>
      <c r="B30" s="64">
        <f t="shared" si="3"/>
        <v>0</v>
      </c>
      <c r="C30" s="57">
        <f t="shared" si="15"/>
        <v>418</v>
      </c>
      <c r="F30" s="59">
        <f>IF(C30&lt;C$6,0,VLOOKUP(C30,index!$A:$M,7,0))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6">
        <f t="shared" si="7"/>
        <v>230</v>
      </c>
      <c r="S30" s="1">
        <f t="shared" si="16"/>
        <v>418</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418</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417</v>
      </c>
      <c r="F31" s="59">
        <f>IF(C31&lt;C$6,0,VLOOKUP(C31,index!$A:$M,7,0))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6">
        <f t="shared" si="7"/>
        <v>230</v>
      </c>
      <c r="S31" s="1">
        <f t="shared" si="16"/>
        <v>417</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417</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416</v>
      </c>
      <c r="F32" s="59">
        <f>IF(C32&lt;C$6,0,VLOOKUP(C32,index!$A:$M,7,0))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6">
        <f t="shared" si="7"/>
        <v>230</v>
      </c>
      <c r="S32" s="1">
        <f t="shared" si="16"/>
        <v>416</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416</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415</v>
      </c>
      <c r="F33" s="59">
        <f>IF(C33&lt;C$6,0,VLOOKUP(C33,index!$A:$M,7,0))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6">
        <f t="shared" si="7"/>
        <v>230</v>
      </c>
      <c r="S33" s="1">
        <f t="shared" si="16"/>
        <v>415</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415</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0" t="str">
        <f>IFERROR(VLOOKUP(AQ32,L$8:Q$500,6,FALSE),"-")</f>
        <v>-</v>
      </c>
      <c r="AR33" s="201"/>
      <c r="AS33" s="201"/>
      <c r="AT33" s="201"/>
      <c r="AU33" s="201"/>
      <c r="AV33" s="201"/>
      <c r="AW33" s="201"/>
      <c r="AX33" s="201"/>
      <c r="AY33" s="201"/>
      <c r="AZ33" s="201"/>
      <c r="BA33" s="201"/>
      <c r="BB33" s="202"/>
    </row>
    <row r="34" spans="1:54" ht="12" customHeight="1" x14ac:dyDescent="0.15">
      <c r="A34" s="64">
        <f t="shared" si="2"/>
        <v>0</v>
      </c>
      <c r="B34" s="64">
        <f t="shared" si="3"/>
        <v>0</v>
      </c>
      <c r="C34" s="57">
        <f t="shared" si="15"/>
        <v>414</v>
      </c>
      <c r="F34" s="59">
        <f>IF(C34&lt;C$6,0,VLOOKUP(C34,index!$A:$M,7,0))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6">
        <f t="shared" si="7"/>
        <v>230</v>
      </c>
      <c r="S34" s="1">
        <f t="shared" si="16"/>
        <v>414</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414</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0"/>
      <c r="AR34" s="201"/>
      <c r="AS34" s="201"/>
      <c r="AT34" s="201"/>
      <c r="AU34" s="201"/>
      <c r="AV34" s="201"/>
      <c r="AW34" s="201"/>
      <c r="AX34" s="201"/>
      <c r="AY34" s="201"/>
      <c r="AZ34" s="201"/>
      <c r="BA34" s="201"/>
      <c r="BB34" s="202"/>
    </row>
    <row r="35" spans="1:54" ht="12" customHeight="1" x14ac:dyDescent="0.15">
      <c r="A35" s="64">
        <f t="shared" si="2"/>
        <v>0</v>
      </c>
      <c r="B35" s="64">
        <f t="shared" si="3"/>
        <v>0</v>
      </c>
      <c r="C35" s="57">
        <f t="shared" si="15"/>
        <v>413</v>
      </c>
      <c r="F35" s="59">
        <f>IF(C35&lt;C$6,0,VLOOKUP(C35,index!$A:$M,7,0))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6">
        <f t="shared" si="7"/>
        <v>230</v>
      </c>
      <c r="S35" s="1">
        <f t="shared" si="16"/>
        <v>413</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413</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412</v>
      </c>
      <c r="F36" s="59">
        <f>IF(C36&lt;C$6,0,VLOOKUP(C36,index!$A:$M,7,0))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6">
        <f t="shared" si="7"/>
        <v>230</v>
      </c>
      <c r="S36" s="1">
        <f t="shared" si="16"/>
        <v>412</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412</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0" t="str">
        <f>IFERROR(VLOOKUP(AQ35,L$8:Q$500,6,FALSE),"-")</f>
        <v>-</v>
      </c>
      <c r="AR36" s="201"/>
      <c r="AS36" s="201"/>
      <c r="AT36" s="201"/>
      <c r="AU36" s="201"/>
      <c r="AV36" s="201"/>
      <c r="AW36" s="201"/>
      <c r="AX36" s="201"/>
      <c r="AY36" s="201"/>
      <c r="AZ36" s="201"/>
      <c r="BA36" s="201"/>
      <c r="BB36" s="202"/>
    </row>
    <row r="37" spans="1:54" ht="12" customHeight="1" x14ac:dyDescent="0.15">
      <c r="A37" s="64">
        <f t="shared" si="2"/>
        <v>0</v>
      </c>
      <c r="B37" s="64">
        <f t="shared" si="3"/>
        <v>0</v>
      </c>
      <c r="C37" s="57">
        <f t="shared" si="15"/>
        <v>411</v>
      </c>
      <c r="F37" s="59">
        <f>IF(C37&lt;C$6,0,VLOOKUP(C37,index!$A:$M,7,0))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6">
        <f t="shared" si="7"/>
        <v>230</v>
      </c>
      <c r="S37" s="1">
        <f t="shared" si="16"/>
        <v>411</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411</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0"/>
      <c r="AR37" s="201"/>
      <c r="AS37" s="201"/>
      <c r="AT37" s="201"/>
      <c r="AU37" s="201"/>
      <c r="AV37" s="201"/>
      <c r="AW37" s="201"/>
      <c r="AX37" s="201"/>
      <c r="AY37" s="201"/>
      <c r="AZ37" s="201"/>
      <c r="BA37" s="201"/>
      <c r="BB37" s="202"/>
    </row>
    <row r="38" spans="1:54" ht="12" customHeight="1" x14ac:dyDescent="0.15">
      <c r="A38" s="64">
        <f t="shared" si="2"/>
        <v>0</v>
      </c>
      <c r="B38" s="64">
        <f t="shared" si="3"/>
        <v>0</v>
      </c>
      <c r="C38" s="57">
        <f t="shared" si="15"/>
        <v>410</v>
      </c>
      <c r="F38" s="59">
        <f>IF(C38&lt;C$6,0,VLOOKUP(C38,index!$A:$M,7,0))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6">
        <f t="shared" si="7"/>
        <v>230</v>
      </c>
      <c r="S38" s="1">
        <f t="shared" si="16"/>
        <v>410</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410</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0"/>
      <c r="AR38" s="201"/>
      <c r="AS38" s="201"/>
      <c r="AT38" s="201"/>
      <c r="AU38" s="201"/>
      <c r="AV38" s="201"/>
      <c r="AW38" s="201"/>
      <c r="AX38" s="201"/>
      <c r="AY38" s="201"/>
      <c r="AZ38" s="201"/>
      <c r="BA38" s="201"/>
      <c r="BB38" s="202"/>
    </row>
    <row r="39" spans="1:54" ht="12" customHeight="1" x14ac:dyDescent="0.15">
      <c r="A39" s="64">
        <f t="shared" si="2"/>
        <v>0</v>
      </c>
      <c r="B39" s="64">
        <f t="shared" si="3"/>
        <v>0</v>
      </c>
      <c r="C39" s="57">
        <f t="shared" si="15"/>
        <v>409</v>
      </c>
      <c r="F39" s="59">
        <f>IF(C39&lt;C$6,0,VLOOKUP(C39,index!$A:$M,7,0))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6">
        <f t="shared" si="7"/>
        <v>230</v>
      </c>
      <c r="S39" s="1">
        <f t="shared" si="16"/>
        <v>409</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409</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408</v>
      </c>
      <c r="F40" s="59">
        <f>IF(C40&lt;C$6,0,VLOOKUP(C40,index!$A:$M,7,0))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si="0"/>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6">
        <f t="shared" si="7"/>
        <v>230</v>
      </c>
      <c r="S40" s="1">
        <f t="shared" si="16"/>
        <v>408</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408</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0" t="str">
        <f>IFERROR(VLOOKUP(AQ39,L$8:Q$500,6,FALSE),"-")</f>
        <v>-</v>
      </c>
      <c r="AR40" s="201"/>
      <c r="AS40" s="201"/>
      <c r="AT40" s="201"/>
      <c r="AU40" s="201"/>
      <c r="AV40" s="201"/>
      <c r="AW40" s="201"/>
      <c r="AX40" s="201"/>
      <c r="AY40" s="201"/>
      <c r="AZ40" s="201"/>
      <c r="BA40" s="201"/>
      <c r="BB40" s="202"/>
    </row>
    <row r="41" spans="1:54" ht="12" customHeight="1" thickBot="1" x14ac:dyDescent="0.2">
      <c r="A41" s="64">
        <f t="shared" si="2"/>
        <v>0</v>
      </c>
      <c r="B41" s="64">
        <f t="shared" si="3"/>
        <v>0</v>
      </c>
      <c r="C41" s="57">
        <f t="shared" si="15"/>
        <v>407</v>
      </c>
      <c r="F41" s="59">
        <f>IF(C41&lt;C$6,0,VLOOKUP(C41,index!$A:$M,7,0))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0"/>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6">
        <f t="shared" si="7"/>
        <v>230</v>
      </c>
      <c r="S41" s="1">
        <f t="shared" si="16"/>
        <v>407</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407</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3"/>
      <c r="AR41" s="204"/>
      <c r="AS41" s="204"/>
      <c r="AT41" s="204"/>
      <c r="AU41" s="204"/>
      <c r="AV41" s="204"/>
      <c r="AW41" s="204"/>
      <c r="AX41" s="204"/>
      <c r="AY41" s="204"/>
      <c r="AZ41" s="204"/>
      <c r="BA41" s="204"/>
      <c r="BB41" s="205"/>
    </row>
    <row r="42" spans="1:54" ht="12" customHeight="1" thickTop="1" x14ac:dyDescent="0.15">
      <c r="A42" s="64">
        <f t="shared" si="2"/>
        <v>0</v>
      </c>
      <c r="B42" s="64">
        <f t="shared" si="3"/>
        <v>0</v>
      </c>
      <c r="C42" s="57">
        <f t="shared" si="15"/>
        <v>406</v>
      </c>
      <c r="F42" s="59">
        <f>IF(C42&lt;C$6,0,VLOOKUP(C42,index!$A:$M,7,0))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0"/>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6">
        <f t="shared" si="7"/>
        <v>230</v>
      </c>
      <c r="S42" s="1">
        <f t="shared" si="16"/>
        <v>406</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406</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405</v>
      </c>
      <c r="F43" s="59">
        <f>IF(C43&lt;C$6,0,VLOOKUP(C43,index!$A:$M,7,0))</f>
        <v>230</v>
      </c>
      <c r="G43" s="57" t="str">
        <f t="shared" si="4"/>
        <v/>
      </c>
      <c r="I43" s="66" t="str">
        <f t="shared" si="5"/>
        <v/>
      </c>
      <c r="J43" s="61" t="str">
        <f>IF(I43="A",$K43,IF(I43="B",$K43-SUM(J$8:J42),IF(I43="C",$K43-SUM(J$8:J42),IF(I43="D",$K43-SUM(J$8:J42),IF(I43="E",1-SUM(J$8:J42)," ")))))</f>
        <v xml:space="preserve"> </v>
      </c>
      <c r="K43" s="58">
        <f>IF(C$4=0,0,(SUM(D$8:D43)/C$4))</f>
        <v>0</v>
      </c>
      <c r="L43" s="62" t="str">
        <f t="shared" si="0"/>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6">
        <f t="shared" si="7"/>
        <v>230</v>
      </c>
      <c r="S43" s="1">
        <f t="shared" si="16"/>
        <v>405</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405</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404</v>
      </c>
      <c r="F44" s="59">
        <f>IF(C44&lt;C$6,0,VLOOKUP(C44,index!$A:$M,7,0))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0"/>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6">
        <f t="shared" si="7"/>
        <v>230</v>
      </c>
      <c r="S44" s="1">
        <f t="shared" si="16"/>
        <v>404</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404</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403</v>
      </c>
      <c r="F45" s="59">
        <f>IF(C45&lt;C$6,0,VLOOKUP(C45,index!$A:$M,7,0))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0"/>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6">
        <f t="shared" si="7"/>
        <v>230</v>
      </c>
      <c r="S45" s="1">
        <f t="shared" si="16"/>
        <v>403</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403</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402</v>
      </c>
      <c r="F46" s="59">
        <f>IF(C46&lt;C$6,0,VLOOKUP(C46,index!$A:$M,7,0))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0"/>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si="21"/>
        <v/>
      </c>
      <c r="R46" s="196">
        <f t="shared" si="7"/>
        <v>230</v>
      </c>
      <c r="S46" s="1">
        <f t="shared" si="16"/>
        <v>402</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402</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401</v>
      </c>
      <c r="F47" s="59">
        <f>IF(C47&lt;C$6,0,VLOOKUP(C47,index!$A:$M,7,0))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0"/>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1"/>
        <v/>
      </c>
      <c r="R47" s="196">
        <f t="shared" si="7"/>
        <v>230</v>
      </c>
      <c r="S47" s="1">
        <f t="shared" si="16"/>
        <v>401</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401</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400</v>
      </c>
      <c r="F48" s="59">
        <f>IF(C48&lt;C$6,0,VLOOKUP(C48,index!$A:$M,7,0))</f>
        <v>230</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0"/>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1"/>
        <v/>
      </c>
      <c r="R48" s="196">
        <f t="shared" si="7"/>
        <v>230</v>
      </c>
      <c r="S48" s="1">
        <f t="shared" si="16"/>
        <v>400</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400</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399</v>
      </c>
      <c r="F49" s="59">
        <f>IF(C49&lt;C$6,0,VLOOKUP(C49,index!$A:$M,7,0))</f>
        <v>230</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0"/>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1"/>
        <v/>
      </c>
      <c r="R49" s="196">
        <f t="shared" si="7"/>
        <v>230</v>
      </c>
      <c r="S49" s="1">
        <f t="shared" si="16"/>
        <v>399</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399</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398</v>
      </c>
      <c r="F50" s="59">
        <f>IF(C50&lt;C$6,0,VLOOKUP(C50,index!$A:$M,7,0))</f>
        <v>230</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0"/>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1"/>
        <v/>
      </c>
      <c r="R50" s="196">
        <f t="shared" si="7"/>
        <v>230</v>
      </c>
      <c r="S50" s="1">
        <f t="shared" si="16"/>
        <v>398</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398</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397</v>
      </c>
      <c r="F51" s="59">
        <f>IF(C51&lt;C$6,0,VLOOKUP(C51,index!$A:$M,7,0))</f>
        <v>230</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0"/>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1"/>
        <v/>
      </c>
      <c r="R51" s="196">
        <f t="shared" si="7"/>
        <v>230</v>
      </c>
      <c r="S51" s="1">
        <f t="shared" si="16"/>
        <v>397</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397</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396</v>
      </c>
      <c r="F52" s="59">
        <f>IF(C52&lt;C$6,0,VLOOKUP(C52,index!$A:$M,7,0))</f>
        <v>230</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0"/>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1"/>
        <v/>
      </c>
      <c r="R52" s="196">
        <f t="shared" si="7"/>
        <v>230</v>
      </c>
      <c r="S52" s="1">
        <f t="shared" si="16"/>
        <v>396</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396</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395</v>
      </c>
      <c r="F53" s="59">
        <f>IF(C53&lt;C$6,0,VLOOKUP(C53,index!$A:$M,7,0))</f>
        <v>230</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0"/>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1"/>
        <v/>
      </c>
      <c r="R53" s="196">
        <f t="shared" si="7"/>
        <v>230</v>
      </c>
      <c r="S53" s="1">
        <f t="shared" si="16"/>
        <v>395</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395</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394</v>
      </c>
      <c r="F54" s="59">
        <f>IF(C54&lt;C$6,0,VLOOKUP(C54,index!$A:$M,7,0))</f>
        <v>230</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0"/>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1"/>
        <v/>
      </c>
      <c r="R54" s="196">
        <f t="shared" si="7"/>
        <v>230</v>
      </c>
      <c r="S54" s="1">
        <f t="shared" si="16"/>
        <v>394</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394</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393</v>
      </c>
      <c r="F55" s="59">
        <f>IF(C55&lt;C$6,0,VLOOKUP(C55,index!$A:$M,7,0))</f>
        <v>230</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0"/>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1"/>
        <v/>
      </c>
      <c r="R55" s="196">
        <f t="shared" si="7"/>
        <v>230</v>
      </c>
      <c r="S55" s="1">
        <f t="shared" si="16"/>
        <v>393</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393</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392</v>
      </c>
      <c r="F56" s="59">
        <f>IF(C56&lt;C$6,0,VLOOKUP(C56,index!$A:$M,7,0))</f>
        <v>230</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0"/>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1"/>
        <v/>
      </c>
      <c r="R56" s="196">
        <f t="shared" si="7"/>
        <v>230</v>
      </c>
      <c r="S56" s="1">
        <f t="shared" si="16"/>
        <v>392</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392</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391</v>
      </c>
      <c r="F57" s="59">
        <f>IF(C57&lt;C$6,0,VLOOKUP(C57,index!$A:$M,7,0))</f>
        <v>230</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0"/>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1"/>
        <v/>
      </c>
      <c r="R57" s="196">
        <f t="shared" si="7"/>
        <v>230</v>
      </c>
      <c r="S57" s="1">
        <f t="shared" si="16"/>
        <v>391</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391</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390</v>
      </c>
      <c r="F58" s="59">
        <f>IF(C58&lt;C$6,0,VLOOKUP(C58,index!$A:$M,7,0))</f>
        <v>230</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0"/>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1"/>
        <v/>
      </c>
      <c r="R58" s="196">
        <f t="shared" si="7"/>
        <v>230</v>
      </c>
      <c r="S58" s="1">
        <f t="shared" si="16"/>
        <v>390</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390</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389</v>
      </c>
      <c r="F59" s="59">
        <f>IF(C59&lt;C$6,0,VLOOKUP(C59,index!$A:$M,7,0))</f>
        <v>230</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0"/>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1"/>
        <v/>
      </c>
      <c r="R59" s="196">
        <f t="shared" si="7"/>
        <v>230</v>
      </c>
      <c r="S59" s="1">
        <f t="shared" si="16"/>
        <v>389</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389</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388</v>
      </c>
      <c r="F60" s="59">
        <f>IF(C60&lt;C$6,0,VLOOKUP(C60,index!$A:$M,7,0))</f>
        <v>230</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0"/>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1"/>
        <v/>
      </c>
      <c r="R60" s="196">
        <f t="shared" si="7"/>
        <v>230</v>
      </c>
      <c r="S60" s="1">
        <f t="shared" si="16"/>
        <v>388</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388</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387</v>
      </c>
      <c r="F61" s="59">
        <f>IF(C61&lt;C$6,0,VLOOKUP(C61,index!$A:$M,7,0))</f>
        <v>230</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0"/>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1"/>
        <v/>
      </c>
      <c r="R61" s="196">
        <f t="shared" si="7"/>
        <v>230</v>
      </c>
      <c r="S61" s="1">
        <f t="shared" si="16"/>
        <v>387</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387</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386</v>
      </c>
      <c r="F62" s="59">
        <f>IF(C62&lt;C$6,0,VLOOKUP(C62,index!$A:$M,7,0))</f>
        <v>229</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0"/>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1"/>
        <v/>
      </c>
      <c r="R62" s="196">
        <f t="shared" si="7"/>
        <v>229</v>
      </c>
      <c r="S62" s="1">
        <f t="shared" si="16"/>
        <v>386</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386</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385</v>
      </c>
      <c r="F63" s="59">
        <f>IF(C63&lt;C$6,0,VLOOKUP(C63,index!$A:$M,7,0))</f>
        <v>229</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0"/>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1"/>
        <v/>
      </c>
      <c r="R63" s="196">
        <f t="shared" si="7"/>
        <v>229</v>
      </c>
      <c r="S63" s="1">
        <f t="shared" si="16"/>
        <v>385</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385</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384</v>
      </c>
      <c r="F64" s="59">
        <f>IF(C64&lt;C$6,0,VLOOKUP(C64,index!$A:$M,7,0))</f>
        <v>228</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0"/>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1"/>
        <v/>
      </c>
      <c r="R64" s="196">
        <f t="shared" si="7"/>
        <v>228</v>
      </c>
      <c r="S64" s="1">
        <f t="shared" si="16"/>
        <v>384</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384</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383</v>
      </c>
      <c r="F65" s="59">
        <f>IF(C65&lt;C$6,0,VLOOKUP(C65,index!$A:$M,7,0))</f>
        <v>228</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0"/>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1"/>
        <v/>
      </c>
      <c r="R65" s="196">
        <f t="shared" si="7"/>
        <v>228</v>
      </c>
      <c r="S65" s="1">
        <f t="shared" si="16"/>
        <v>383</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383</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382</v>
      </c>
      <c r="F66" s="59">
        <f>IF(C66&lt;C$6,0,VLOOKUP(C66,index!$A:$M,7,0))</f>
        <v>228</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0"/>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1"/>
        <v/>
      </c>
      <c r="R66" s="196">
        <f t="shared" si="7"/>
        <v>228</v>
      </c>
      <c r="S66" s="1">
        <f t="shared" si="16"/>
        <v>382</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382</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381</v>
      </c>
      <c r="F67" s="59">
        <f>IF(C67&lt;C$6,0,VLOOKUP(C67,index!$A:$M,7,0))</f>
        <v>227</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0"/>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1"/>
        <v/>
      </c>
      <c r="R67" s="196">
        <f t="shared" si="7"/>
        <v>227</v>
      </c>
      <c r="S67" s="1">
        <f t="shared" si="16"/>
        <v>381</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381</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380</v>
      </c>
      <c r="F68" s="59">
        <f>IF(C68&lt;C$6,0,VLOOKUP(C68,index!$A:$M,7,0))</f>
        <v>227</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0"/>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1"/>
        <v/>
      </c>
      <c r="R68" s="196">
        <f t="shared" si="7"/>
        <v>227</v>
      </c>
      <c r="S68" s="1">
        <f t="shared" si="16"/>
        <v>380</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380</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379</v>
      </c>
      <c r="F69" s="59">
        <f>IF(C69&lt;C$6,0,VLOOKUP(C69,index!$A:$M,7,0))</f>
        <v>226</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0"/>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1"/>
        <v/>
      </c>
      <c r="R69" s="196">
        <f t="shared" si="7"/>
        <v>226</v>
      </c>
      <c r="S69" s="1">
        <f t="shared" si="16"/>
        <v>379</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379</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378</v>
      </c>
      <c r="F70" s="59">
        <f>IF(C70&lt;C$6,0,VLOOKUP(C70,index!$A:$M,7,0))</f>
        <v>226</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0"/>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1"/>
        <v/>
      </c>
      <c r="R70" s="196">
        <f t="shared" si="7"/>
        <v>226</v>
      </c>
      <c r="S70" s="1">
        <f t="shared" si="16"/>
        <v>378</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378</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377</v>
      </c>
      <c r="F71" s="59">
        <f>IF(C71&lt;C$6,0,VLOOKUP(C71,index!$A:$M,7,0))</f>
        <v>226</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0"/>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1"/>
        <v/>
      </c>
      <c r="R71" s="196">
        <f t="shared" si="7"/>
        <v>226</v>
      </c>
      <c r="S71" s="1">
        <f t="shared" si="16"/>
        <v>377</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377</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376</v>
      </c>
      <c r="F72" s="59">
        <f>IF(C72&lt;C$6,0,VLOOKUP(C72,index!$A:$M,7,0))</f>
        <v>225</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ref="L72:L135" si="25">IF(U72=2,"Plus",IF(W72=2,"Basis",IF(X72=2,"Breedte"," ")))</f>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1"/>
        <v/>
      </c>
      <c r="R72" s="196">
        <f t="shared" si="7"/>
        <v>225</v>
      </c>
      <c r="S72" s="1">
        <f t="shared" si="16"/>
        <v>376</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376</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6">IF(I73="A",25,IF(I73="B",25,IF(I73="C",25,IF(I73="D",15,IF(I73="E",10,0)))))</f>
        <v>0</v>
      </c>
      <c r="B73" s="64">
        <f t="shared" ref="B73:B136" si="27">IF(G73="I",20,IF(G73="II",20,IF(G73="III",20,IF(G73="IV",20,IF(G73="V",20,0)))))</f>
        <v>0</v>
      </c>
      <c r="C73" s="57">
        <f t="shared" si="15"/>
        <v>375</v>
      </c>
      <c r="F73" s="59">
        <f>IF(C73&lt;C$6,0,VLOOKUP(C73,index!$A:$M,7,0))</f>
        <v>225</v>
      </c>
      <c r="G73" s="57" t="str">
        <f t="shared" ref="G73:G136" si="28">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29">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si="25"/>
        <v xml:space="preserve"> </v>
      </c>
      <c r="M73" s="58" t="str">
        <f>IF(U73=2,K73,IF(W73=2,K73-SUM(M$8:M72),IF(X73=2,K73-SUM(M$8:M72),IF(X72=2,1-SUM(M$8:M72)," "))))</f>
        <v xml:space="preserve"> </v>
      </c>
      <c r="N73" s="58" t="str">
        <f t="shared" ref="N73:N136" si="30">IF(OR(O73="Plus",O73="Basis",O73="Breedte"),K73," ")</f>
        <v xml:space="preserve"> </v>
      </c>
      <c r="P73" s="58" t="str">
        <f>IF(O73="Plus",$K73,IF(O73="Basis",$K73-SUM(P$8:P72),IF(O73="Breedte",$K73-SUM(P$8:P72),IF(O72="Breedte",1-SUM(P$8:P72)," "))))</f>
        <v xml:space="preserve"> </v>
      </c>
      <c r="Q73" s="56" t="str">
        <f t="shared" si="21"/>
        <v/>
      </c>
      <c r="R73" s="196">
        <f t="shared" ref="R73:R136" si="31">F73</f>
        <v>225</v>
      </c>
      <c r="S73" s="1">
        <f t="shared" si="16"/>
        <v>375</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375</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4">
        <f t="shared" si="26"/>
        <v>0</v>
      </c>
      <c r="B74" s="64">
        <f t="shared" si="27"/>
        <v>0</v>
      </c>
      <c r="C74" s="57">
        <f t="shared" ref="C74:C137" si="39">IF(C73-1&lt;C$6,C$6-1,C73-1)</f>
        <v>374</v>
      </c>
      <c r="F74" s="59">
        <f>IF(C74&lt;C$6,0,VLOOKUP(C74,index!$A:$M,7,0))</f>
        <v>225</v>
      </c>
      <c r="G74" s="57" t="str">
        <f t="shared" si="28"/>
        <v/>
      </c>
      <c r="H74" s="58" t="str">
        <f>IF(G74="I",$K74,IF(G74="II",$K74-SUM(H$8:H73),IF(G74="III",$K74-SUM(H$8:H73),IF(G74="IV",$K74-SUM(H$8:H73),IF(G74="V",1-SUM(H$8:H73)," ")))))</f>
        <v xml:space="preserve"> </v>
      </c>
      <c r="I74" s="66" t="str">
        <f t="shared" si="29"/>
        <v/>
      </c>
      <c r="J74" s="61" t="str">
        <f>IF(I74="A",$K74,IF(I74="B",$K74-SUM(J$8:J73),IF(I74="C",$K74-SUM(J$8:J73),IF(I74="D",$K74-SUM(J$8:J73),IF(I74="E",1-SUM(J$8:J73)," ")))))</f>
        <v xml:space="preserve"> </v>
      </c>
      <c r="K74" s="58">
        <f>IF(C$4=0,0,(SUM(D$8:D74)/C$4))</f>
        <v>0</v>
      </c>
      <c r="L74" s="62" t="str">
        <f t="shared" si="25"/>
        <v xml:space="preserve"> </v>
      </c>
      <c r="M74" s="58" t="str">
        <f>IF(U74=2,K74,IF(W74=2,K74-SUM(M$8:M73),IF(X74=2,K74-SUM(M$8:M73),IF(X73=2,1-SUM(M$8:M73)," "))))</f>
        <v xml:space="preserve"> </v>
      </c>
      <c r="N74" s="58" t="str">
        <f t="shared" si="30"/>
        <v xml:space="preserve"> </v>
      </c>
      <c r="P74" s="58" t="str">
        <f>IF(O74="Plus",$K74,IF(O74="Basis",$K74-SUM(P$8:P73),IF(O74="Breedte",$K74-SUM(P$8:P73),IF(O73="Breedte",1-SUM(P$8:P73)," "))))</f>
        <v xml:space="preserve"> </v>
      </c>
      <c r="Q74" s="56" t="str">
        <f t="shared" si="21"/>
        <v/>
      </c>
      <c r="R74" s="196">
        <f t="shared" si="31"/>
        <v>225</v>
      </c>
      <c r="S74" s="1">
        <f t="shared" ref="S74:S137" si="40">C74</f>
        <v>374</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374</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4">
        <f t="shared" si="26"/>
        <v>0</v>
      </c>
      <c r="B75" s="64">
        <f t="shared" si="27"/>
        <v>0</v>
      </c>
      <c r="C75" s="57">
        <f t="shared" si="39"/>
        <v>373</v>
      </c>
      <c r="F75" s="59">
        <f>IF(C75&lt;C$6,0,VLOOKUP(C75,index!$A:$M,7,0))</f>
        <v>224</v>
      </c>
      <c r="G75" s="57" t="str">
        <f t="shared" si="28"/>
        <v/>
      </c>
      <c r="H75" s="58" t="str">
        <f>IF(G75="I",$K75,IF(G75="II",$K75-SUM(H$8:H74),IF(G75="III",$K75-SUM(H$8:H74),IF(G75="IV",$K75-SUM(H$8:H74),IF(G75="V",1-SUM(H$8:H74)," ")))))</f>
        <v xml:space="preserve"> </v>
      </c>
      <c r="I75" s="66" t="str">
        <f t="shared" si="29"/>
        <v/>
      </c>
      <c r="J75" s="61" t="str">
        <f>IF(I75="A",$K75,IF(I75="B",$K75-SUM(J$8:J74),IF(I75="C",$K75-SUM(J$8:J74),IF(I75="D",$K75-SUM(J$8:J74),IF(I75="E",1-SUM(J$8:J74)," ")))))</f>
        <v xml:space="preserve"> </v>
      </c>
      <c r="K75" s="58">
        <f>IF(C$4=0,0,(SUM(D$8:D75)/C$4))</f>
        <v>0</v>
      </c>
      <c r="L75" s="62" t="str">
        <f t="shared" si="25"/>
        <v xml:space="preserve"> </v>
      </c>
      <c r="M75" s="58" t="str">
        <f>IF(U75=2,K75,IF(W75=2,K75-SUM(M$8:M74),IF(X75=2,K75-SUM(M$8:M74),IF(X74=2,1-SUM(M$8:M74)," "))))</f>
        <v xml:space="preserve"> </v>
      </c>
      <c r="N75" s="58" t="str">
        <f t="shared" si="30"/>
        <v xml:space="preserve"> </v>
      </c>
      <c r="P75" s="58" t="str">
        <f>IF(O75="Plus",$K75,IF(O75="Basis",$K75-SUM(P$8:P74),IF(O75="Breedte",$K75-SUM(P$8:P74),IF(O74="Breedte",1-SUM(P$8:P74)," "))))</f>
        <v xml:space="preserve"> </v>
      </c>
      <c r="Q75" s="56" t="str">
        <f t="shared" si="21"/>
        <v/>
      </c>
      <c r="R75" s="196">
        <f t="shared" si="31"/>
        <v>224</v>
      </c>
      <c r="S75" s="1">
        <f t="shared" si="40"/>
        <v>373</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373</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4">
        <f t="shared" si="26"/>
        <v>0</v>
      </c>
      <c r="B76" s="64">
        <f t="shared" si="27"/>
        <v>0</v>
      </c>
      <c r="C76" s="57">
        <f t="shared" si="39"/>
        <v>372</v>
      </c>
      <c r="F76" s="59">
        <f>IF(C76&lt;C$6,0,VLOOKUP(C76,index!$A:$M,7,0))</f>
        <v>224</v>
      </c>
      <c r="G76" s="57" t="str">
        <f t="shared" si="28"/>
        <v/>
      </c>
      <c r="H76" s="58" t="str">
        <f>IF(G76="I",$K76,IF(G76="II",$K76-SUM(H$8:H75),IF(G76="III",$K76-SUM(H$8:H75),IF(G76="IV",$K76-SUM(H$8:H75),IF(G76="V",1-SUM(H$8:H75)," ")))))</f>
        <v xml:space="preserve"> </v>
      </c>
      <c r="I76" s="66" t="str">
        <f t="shared" si="29"/>
        <v/>
      </c>
      <c r="J76" s="61" t="str">
        <f>IF(I76="A",$K76,IF(I76="B",$K76-SUM(J$8:J75),IF(I76="C",$K76-SUM(J$8:J75),IF(I76="D",$K76-SUM(J$8:J75),IF(I76="E",1-SUM(J$8:J75)," ")))))</f>
        <v xml:space="preserve"> </v>
      </c>
      <c r="K76" s="58">
        <f>IF(C$4=0,0,(SUM(D$8:D76)/C$4))</f>
        <v>0</v>
      </c>
      <c r="L76" s="62" t="str">
        <f t="shared" si="25"/>
        <v xml:space="preserve"> </v>
      </c>
      <c r="M76" s="58" t="str">
        <f>IF(U76=2,K76,IF(W76=2,K76-SUM(M$8:M75),IF(X76=2,K76-SUM(M$8:M75),IF(X75=2,1-SUM(M$8:M75)," "))))</f>
        <v xml:space="preserve"> </v>
      </c>
      <c r="N76" s="58" t="str">
        <f t="shared" si="30"/>
        <v xml:space="preserve"> </v>
      </c>
      <c r="P76" s="58" t="str">
        <f>IF(O76="Plus",$K76,IF(O76="Basis",$K76-SUM(P$8:P75),IF(O76="Breedte",$K76-SUM(P$8:P75),IF(O75="Breedte",1-SUM(P$8:P75)," "))))</f>
        <v xml:space="preserve"> </v>
      </c>
      <c r="Q76" s="56" t="str">
        <f t="shared" si="21"/>
        <v/>
      </c>
      <c r="R76" s="196">
        <f t="shared" si="31"/>
        <v>224</v>
      </c>
      <c r="S76" s="1">
        <f t="shared" si="40"/>
        <v>372</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372</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4">
        <f t="shared" si="26"/>
        <v>0</v>
      </c>
      <c r="B77" s="64">
        <f t="shared" si="27"/>
        <v>0</v>
      </c>
      <c r="C77" s="57">
        <f t="shared" si="39"/>
        <v>371</v>
      </c>
      <c r="F77" s="59">
        <f>IF(C77&lt;C$6,0,VLOOKUP(C77,index!$A:$M,7,0))</f>
        <v>223</v>
      </c>
      <c r="G77" s="57" t="str">
        <f t="shared" si="28"/>
        <v/>
      </c>
      <c r="H77" s="58" t="str">
        <f>IF(G77="I",$K77,IF(G77="II",$K77-SUM(H$8:H76),IF(G77="III",$K77-SUM(H$8:H76),IF(G77="IV",$K77-SUM(H$8:H76),IF(G77="V",1-SUM(H$8:H76)," ")))))</f>
        <v xml:space="preserve"> </v>
      </c>
      <c r="I77" s="66" t="str">
        <f t="shared" si="29"/>
        <v/>
      </c>
      <c r="J77" s="61" t="str">
        <f>IF(I77="A",$K77,IF(I77="B",$K77-SUM(J$8:J76),IF(I77="C",$K77-SUM(J$8:J76),IF(I77="D",$K77-SUM(J$8:J76),IF(I77="E",1-SUM(J$8:J76)," ")))))</f>
        <v xml:space="preserve"> </v>
      </c>
      <c r="K77" s="58">
        <f>IF(C$4=0,0,(SUM(D$8:D77)/C$4))</f>
        <v>0</v>
      </c>
      <c r="L77" s="62" t="str">
        <f t="shared" si="25"/>
        <v xml:space="preserve"> </v>
      </c>
      <c r="M77" s="58" t="str">
        <f>IF(U77=2,K77,IF(W77=2,K77-SUM(M$8:M76),IF(X77=2,K77-SUM(M$8:M76),IF(X76=2,1-SUM(M$8:M76)," "))))</f>
        <v xml:space="preserve"> </v>
      </c>
      <c r="N77" s="58" t="str">
        <f t="shared" si="30"/>
        <v xml:space="preserve"> </v>
      </c>
      <c r="P77" s="58" t="str">
        <f>IF(O77="Plus",$K77,IF(O77="Basis",$K77-SUM(P$8:P76),IF(O77="Breedte",$K77-SUM(P$8:P76),IF(O76="Breedte",1-SUM(P$8:P76)," "))))</f>
        <v xml:space="preserve"> </v>
      </c>
      <c r="Q77" s="56" t="str">
        <f t="shared" si="21"/>
        <v/>
      </c>
      <c r="R77" s="196">
        <f t="shared" si="31"/>
        <v>223</v>
      </c>
      <c r="S77" s="1">
        <f t="shared" si="40"/>
        <v>371</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371</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4">
        <f t="shared" si="26"/>
        <v>0</v>
      </c>
      <c r="B78" s="64">
        <f t="shared" si="27"/>
        <v>0</v>
      </c>
      <c r="C78" s="57">
        <f t="shared" si="39"/>
        <v>370</v>
      </c>
      <c r="F78" s="59">
        <f>IF(C78&lt;C$6,0,VLOOKUP(C78,index!$A:$M,7,0))</f>
        <v>223</v>
      </c>
      <c r="G78" s="57" t="str">
        <f t="shared" si="28"/>
        <v/>
      </c>
      <c r="H78" s="58" t="str">
        <f>IF(G78="I",$K78,IF(G78="II",$K78-SUM(H$8:H77),IF(G78="III",$K78-SUM(H$8:H77),IF(G78="IV",$K78-SUM(H$8:H77),IF(G78="V",1-SUM(H$8:H77)," ")))))</f>
        <v xml:space="preserve"> </v>
      </c>
      <c r="I78" s="66" t="str">
        <f t="shared" si="29"/>
        <v/>
      </c>
      <c r="J78" s="61" t="str">
        <f>IF(I78="A",$K78,IF(I78="B",$K78-SUM(J$8:J77),IF(I78="C",$K78-SUM(J$8:J77),IF(I78="D",$K78-SUM(J$8:J77),IF(I78="E",1-SUM(J$8:J77)," ")))))</f>
        <v xml:space="preserve"> </v>
      </c>
      <c r="K78" s="58">
        <f>IF(C$4=0,0,(SUM(D$8:D78)/C$4))</f>
        <v>0</v>
      </c>
      <c r="L78" s="62" t="str">
        <f t="shared" si="25"/>
        <v xml:space="preserve"> </v>
      </c>
      <c r="M78" s="58" t="str">
        <f>IF(U78=2,K78,IF(W78=2,K78-SUM(M$8:M77),IF(X78=2,K78-SUM(M$8:M77),IF(X77=2,1-SUM(M$8:M77)," "))))</f>
        <v xml:space="preserve"> </v>
      </c>
      <c r="N78" s="58" t="str">
        <f t="shared" si="30"/>
        <v xml:space="preserve"> </v>
      </c>
      <c r="P78" s="58" t="str">
        <f>IF(O78="Plus",$K78,IF(O78="Basis",$K78-SUM(P$8:P77),IF(O78="Breedte",$K78-SUM(P$8:P77),IF(O77="Breedte",1-SUM(P$8:P77)," "))))</f>
        <v xml:space="preserve"> </v>
      </c>
      <c r="Q78" s="56" t="str">
        <f t="shared" ref="Q78:Q141" si="45">IF(L77="plus",IF(E78=0,"",CONCATENATE(E78,",")),IF(L77="basis",IF(E78=0,"",CONCATENATE(E78,",")),CONCATENATE(Q77,IF(E78=0,"",CONCATENATE(E78,", ")))))</f>
        <v/>
      </c>
      <c r="R78" s="196">
        <f t="shared" si="31"/>
        <v>223</v>
      </c>
      <c r="S78" s="1">
        <f t="shared" si="40"/>
        <v>370</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370</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4">
        <f t="shared" si="26"/>
        <v>0</v>
      </c>
      <c r="B79" s="64">
        <f t="shared" si="27"/>
        <v>0</v>
      </c>
      <c r="C79" s="57">
        <f t="shared" si="39"/>
        <v>369</v>
      </c>
      <c r="F79" s="59">
        <f>IF(C79&lt;C$6,0,VLOOKUP(C79,index!$A:$M,7,0))</f>
        <v>223</v>
      </c>
      <c r="G79" s="57" t="str">
        <f t="shared" si="28"/>
        <v/>
      </c>
      <c r="H79" s="58" t="str">
        <f>IF(G79="I",$K79,IF(G79="II",$K79-SUM(H$8:H78),IF(G79="III",$K79-SUM(H$8:H78),IF(G79="IV",$K79-SUM(H$8:H78),IF(G79="V",1-SUM(H$8:H78)," ")))))</f>
        <v xml:space="preserve"> </v>
      </c>
      <c r="I79" s="66" t="str">
        <f t="shared" si="29"/>
        <v/>
      </c>
      <c r="J79" s="61" t="str">
        <f>IF(I79="A",$K79,IF(I79="B",$K79-SUM(J$8:J78),IF(I79="C",$K79-SUM(J$8:J78),IF(I79="D",$K79-SUM(J$8:J78),IF(I79="E",1-SUM(J$8:J78)," ")))))</f>
        <v xml:space="preserve"> </v>
      </c>
      <c r="K79" s="58">
        <f>IF(C$4=0,0,(SUM(D$8:D79)/C$4))</f>
        <v>0</v>
      </c>
      <c r="L79" s="62" t="str">
        <f t="shared" si="25"/>
        <v xml:space="preserve"> </v>
      </c>
      <c r="M79" s="58" t="str">
        <f>IF(U79=2,K79,IF(W79=2,K79-SUM(M$8:M78),IF(X79=2,K79-SUM(M$8:M78),IF(X78=2,1-SUM(M$8:M78)," "))))</f>
        <v xml:space="preserve"> </v>
      </c>
      <c r="N79" s="58" t="str">
        <f t="shared" si="30"/>
        <v xml:space="preserve"> </v>
      </c>
      <c r="P79" s="58" t="str">
        <f>IF(O79="Plus",$K79,IF(O79="Basis",$K79-SUM(P$8:P78),IF(O79="Breedte",$K79-SUM(P$8:P78),IF(O78="Breedte",1-SUM(P$8:P78)," "))))</f>
        <v xml:space="preserve"> </v>
      </c>
      <c r="Q79" s="56" t="str">
        <f t="shared" si="45"/>
        <v/>
      </c>
      <c r="R79" s="196">
        <f t="shared" si="31"/>
        <v>223</v>
      </c>
      <c r="S79" s="1">
        <f t="shared" si="40"/>
        <v>369</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369</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4">
        <f t="shared" si="26"/>
        <v>0</v>
      </c>
      <c r="B80" s="64">
        <f t="shared" si="27"/>
        <v>0</v>
      </c>
      <c r="C80" s="57">
        <f t="shared" si="39"/>
        <v>368</v>
      </c>
      <c r="F80" s="59">
        <f>IF(C80&lt;C$6,0,VLOOKUP(C80,index!$A:$M,7,0))</f>
        <v>222</v>
      </c>
      <c r="G80" s="57" t="str">
        <f t="shared" si="28"/>
        <v/>
      </c>
      <c r="H80" s="58" t="str">
        <f>IF(G80="I",$K80,IF(G80="II",$K80-SUM(H$8:H79),IF(G80="III",$K80-SUM(H$8:H79),IF(G80="IV",$K80-SUM(H$8:H79),IF(G80="V",1-SUM(H$8:H79)," ")))))</f>
        <v xml:space="preserve"> </v>
      </c>
      <c r="I80" s="66" t="str">
        <f t="shared" si="29"/>
        <v/>
      </c>
      <c r="J80" s="61" t="str">
        <f>IF(I80="A",$K80,IF(I80="B",$K80-SUM(J$8:J79),IF(I80="C",$K80-SUM(J$8:J79),IF(I80="D",$K80-SUM(J$8:J79),IF(I80="E",1-SUM(J$8:J79)," ")))))</f>
        <v xml:space="preserve"> </v>
      </c>
      <c r="K80" s="58">
        <f>IF(C$4=0,0,(SUM(D$8:D80)/C$4))</f>
        <v>0</v>
      </c>
      <c r="L80" s="62" t="str">
        <f t="shared" si="25"/>
        <v xml:space="preserve"> </v>
      </c>
      <c r="M80" s="58" t="str">
        <f>IF(U80=2,K80,IF(W80=2,K80-SUM(M$8:M79),IF(X80=2,K80-SUM(M$8:M79),IF(X79=2,1-SUM(M$8:M79)," "))))</f>
        <v xml:space="preserve"> </v>
      </c>
      <c r="N80" s="58" t="str">
        <f t="shared" si="30"/>
        <v xml:space="preserve"> </v>
      </c>
      <c r="P80" s="58" t="str">
        <f>IF(O80="Plus",$K80,IF(O80="Basis",$K80-SUM(P$8:P79),IF(O80="Breedte",$K80-SUM(P$8:P79),IF(O79="Breedte",1-SUM(P$8:P79)," "))))</f>
        <v xml:space="preserve"> </v>
      </c>
      <c r="Q80" s="56" t="str">
        <f t="shared" si="45"/>
        <v/>
      </c>
      <c r="R80" s="196">
        <f t="shared" si="31"/>
        <v>222</v>
      </c>
      <c r="S80" s="1">
        <f t="shared" si="40"/>
        <v>368</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368</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4">
        <f t="shared" si="26"/>
        <v>0</v>
      </c>
      <c r="B81" s="64">
        <f t="shared" si="27"/>
        <v>0</v>
      </c>
      <c r="C81" s="57">
        <f t="shared" si="39"/>
        <v>367</v>
      </c>
      <c r="F81" s="59">
        <f>IF(C81&lt;C$6,0,VLOOKUP(C81,index!$A:$M,7,0))</f>
        <v>222</v>
      </c>
      <c r="G81" s="57" t="str">
        <f t="shared" si="28"/>
        <v/>
      </c>
      <c r="H81" s="58" t="str">
        <f>IF(G81="I",$K81,IF(G81="II",$K81-SUM(H$8:H80),IF(G81="III",$K81-SUM(H$8:H80),IF(G81="IV",$K81-SUM(H$8:H80),IF(G81="V",1-SUM(H$8:H80)," ")))))</f>
        <v xml:space="preserve"> </v>
      </c>
      <c r="I81" s="66" t="str">
        <f t="shared" si="29"/>
        <v/>
      </c>
      <c r="J81" s="61" t="str">
        <f>IF(I81="A",$K81,IF(I81="B",$K81-SUM(J$8:J80),IF(I81="C",$K81-SUM(J$8:J80),IF(I81="D",$K81-SUM(J$8:J80),IF(I81="E",1-SUM(J$8:J80)," ")))))</f>
        <v xml:space="preserve"> </v>
      </c>
      <c r="K81" s="58">
        <f>IF(C$4=0,0,(SUM(D$8:D81)/C$4))</f>
        <v>0</v>
      </c>
      <c r="L81" s="62" t="str">
        <f t="shared" si="25"/>
        <v xml:space="preserve"> </v>
      </c>
      <c r="M81" s="58" t="str">
        <f>IF(U81=2,K81,IF(W81=2,K81-SUM(M$8:M80),IF(X81=2,K81-SUM(M$8:M80),IF(X80=2,1-SUM(M$8:M80)," "))))</f>
        <v xml:space="preserve"> </v>
      </c>
      <c r="N81" s="58" t="str">
        <f t="shared" si="30"/>
        <v xml:space="preserve"> </v>
      </c>
      <c r="P81" s="58" t="str">
        <f>IF(O81="Plus",$K81,IF(O81="Basis",$K81-SUM(P$8:P80),IF(O81="Breedte",$K81-SUM(P$8:P80),IF(O80="Breedte",1-SUM(P$8:P80)," "))))</f>
        <v xml:space="preserve"> </v>
      </c>
      <c r="Q81" s="56" t="str">
        <f t="shared" si="45"/>
        <v/>
      </c>
      <c r="R81" s="196">
        <f t="shared" si="31"/>
        <v>222</v>
      </c>
      <c r="S81" s="1">
        <f t="shared" si="40"/>
        <v>367</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367</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4">
        <f t="shared" si="26"/>
        <v>0</v>
      </c>
      <c r="B82" s="64">
        <f t="shared" si="27"/>
        <v>0</v>
      </c>
      <c r="C82" s="57">
        <f t="shared" si="39"/>
        <v>366</v>
      </c>
      <c r="F82" s="59">
        <f>IF(C82&lt;C$6,0,VLOOKUP(C82,index!$A:$M,7,0))</f>
        <v>221</v>
      </c>
      <c r="G82" s="57" t="str">
        <f t="shared" si="28"/>
        <v/>
      </c>
      <c r="H82" s="58" t="str">
        <f>IF(G82="I",$K82,IF(G82="II",$K82-SUM(H$8:H81),IF(G82="III",$K82-SUM(H$8:H81),IF(G82="IV",$K82-SUM(H$8:H81),IF(G82="V",1-SUM(H$8:H81)," ")))))</f>
        <v xml:space="preserve"> </v>
      </c>
      <c r="I82" s="66" t="str">
        <f t="shared" si="29"/>
        <v/>
      </c>
      <c r="J82" s="61" t="str">
        <f>IF(I82="A",$K82,IF(I82="B",$K82-SUM(J$8:J81),IF(I82="C",$K82-SUM(J$8:J81),IF(I82="D",$K82-SUM(J$8:J81),IF(I82="E",1-SUM(J$8:J81)," ")))))</f>
        <v xml:space="preserve"> </v>
      </c>
      <c r="K82" s="58">
        <f>IF(C$4=0,0,(SUM(D$8:D82)/C$4))</f>
        <v>0</v>
      </c>
      <c r="L82" s="62" t="str">
        <f t="shared" si="25"/>
        <v xml:space="preserve"> </v>
      </c>
      <c r="M82" s="58" t="str">
        <f>IF(U82=2,K82,IF(W82=2,K82-SUM(M$8:M81),IF(X82=2,K82-SUM(M$8:M81),IF(X81=2,1-SUM(M$8:M81)," "))))</f>
        <v xml:space="preserve"> </v>
      </c>
      <c r="N82" s="58" t="str">
        <f t="shared" si="30"/>
        <v xml:space="preserve"> </v>
      </c>
      <c r="P82" s="58" t="str">
        <f>IF(O82="Plus",$K82,IF(O82="Basis",$K82-SUM(P$8:P81),IF(O82="Breedte",$K82-SUM(P$8:P81),IF(O81="Breedte",1-SUM(P$8:P81)," "))))</f>
        <v xml:space="preserve"> </v>
      </c>
      <c r="Q82" s="56" t="str">
        <f t="shared" si="45"/>
        <v/>
      </c>
      <c r="R82" s="196">
        <f t="shared" si="31"/>
        <v>221</v>
      </c>
      <c r="S82" s="1">
        <f t="shared" si="40"/>
        <v>366</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366</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4">
        <f t="shared" si="26"/>
        <v>0</v>
      </c>
      <c r="B83" s="64">
        <f t="shared" si="27"/>
        <v>0</v>
      </c>
      <c r="C83" s="57">
        <f t="shared" si="39"/>
        <v>365</v>
      </c>
      <c r="F83" s="59">
        <f>IF(C83&lt;C$6,0,VLOOKUP(C83,index!$A:$M,7,0))</f>
        <v>221</v>
      </c>
      <c r="G83" s="57" t="str">
        <f t="shared" si="28"/>
        <v/>
      </c>
      <c r="H83" s="58" t="str">
        <f>IF(G83="I",$K83,IF(G83="II",$K83-SUM(H$8:H82),IF(G83="III",$K83-SUM(H$8:H82),IF(G83="IV",$K83-SUM(H$8:H82),IF(G83="V",1-SUM(H$8:H82)," ")))))</f>
        <v xml:space="preserve"> </v>
      </c>
      <c r="I83" s="66" t="str">
        <f t="shared" si="29"/>
        <v/>
      </c>
      <c r="J83" s="61" t="str">
        <f>IF(I83="A",$K83,IF(I83="B",$K83-SUM(J$8:J82),IF(I83="C",$K83-SUM(J$8:J82),IF(I83="D",$K83-SUM(J$8:J82),IF(I83="E",1-SUM(J$8:J82)," ")))))</f>
        <v xml:space="preserve"> </v>
      </c>
      <c r="K83" s="58">
        <f>IF(C$4=0,0,(SUM(D$8:D83)/C$4))</f>
        <v>0</v>
      </c>
      <c r="L83" s="62" t="str">
        <f t="shared" si="25"/>
        <v xml:space="preserve"> </v>
      </c>
      <c r="M83" s="58" t="str">
        <f>IF(U83=2,K83,IF(W83=2,K83-SUM(M$8:M82),IF(X83=2,K83-SUM(M$8:M82),IF(X82=2,1-SUM(M$8:M82)," "))))</f>
        <v xml:space="preserve"> </v>
      </c>
      <c r="N83" s="58" t="str">
        <f t="shared" si="30"/>
        <v xml:space="preserve"> </v>
      </c>
      <c r="P83" s="58" t="str">
        <f>IF(O83="Plus",$K83,IF(O83="Basis",$K83-SUM(P$8:P82),IF(O83="Breedte",$K83-SUM(P$8:P82),IF(O82="Breedte",1-SUM(P$8:P82)," "))))</f>
        <v xml:space="preserve"> </v>
      </c>
      <c r="Q83" s="56" t="str">
        <f t="shared" si="45"/>
        <v/>
      </c>
      <c r="R83" s="196">
        <f t="shared" si="31"/>
        <v>221</v>
      </c>
      <c r="S83" s="1">
        <f t="shared" si="40"/>
        <v>365</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365</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4">
        <f t="shared" si="26"/>
        <v>0</v>
      </c>
      <c r="B84" s="64">
        <f t="shared" si="27"/>
        <v>0</v>
      </c>
      <c r="C84" s="57">
        <f t="shared" si="39"/>
        <v>364</v>
      </c>
      <c r="F84" s="59">
        <f>IF(C84&lt;C$6,0,VLOOKUP(C84,index!$A:$M,7,0))</f>
        <v>221</v>
      </c>
      <c r="G84" s="57" t="str">
        <f t="shared" si="28"/>
        <v/>
      </c>
      <c r="H84" s="58" t="str">
        <f>IF(G84="I",$K84,IF(G84="II",$K84-SUM(H$8:H83),IF(G84="III",$K84-SUM(H$8:H83),IF(G84="IV",$K84-SUM(H$8:H83),IF(G84="V",1-SUM(H$8:H83)," ")))))</f>
        <v xml:space="preserve"> </v>
      </c>
      <c r="I84" s="66" t="str">
        <f t="shared" si="29"/>
        <v/>
      </c>
      <c r="J84" s="61" t="str">
        <f>IF(I84="A",$K84,IF(I84="B",$K84-SUM(J$8:J83),IF(I84="C",$K84-SUM(J$8:J83),IF(I84="D",$K84-SUM(J$8:J83),IF(I84="E",1-SUM(J$8:J83)," ")))))</f>
        <v xml:space="preserve"> </v>
      </c>
      <c r="K84" s="58">
        <f>IF(C$4=0,0,(SUM(D$8:D84)/C$4))</f>
        <v>0</v>
      </c>
      <c r="L84" s="62" t="str">
        <f t="shared" si="25"/>
        <v xml:space="preserve"> </v>
      </c>
      <c r="M84" s="58" t="str">
        <f>IF(U84=2,K84,IF(W84=2,K84-SUM(M$8:M83),IF(X84=2,K84-SUM(M$8:M83),IF(X83=2,1-SUM(M$8:M83)," "))))</f>
        <v xml:space="preserve"> </v>
      </c>
      <c r="N84" s="58" t="str">
        <f t="shared" si="30"/>
        <v xml:space="preserve"> </v>
      </c>
      <c r="P84" s="58" t="str">
        <f>IF(O84="Plus",$K84,IF(O84="Basis",$K84-SUM(P$8:P83),IF(O84="Breedte",$K84-SUM(P$8:P83),IF(O83="Breedte",1-SUM(P$8:P83)," "))))</f>
        <v xml:space="preserve"> </v>
      </c>
      <c r="Q84" s="56" t="str">
        <f t="shared" si="45"/>
        <v/>
      </c>
      <c r="R84" s="196">
        <f t="shared" si="31"/>
        <v>221</v>
      </c>
      <c r="S84" s="1">
        <f t="shared" si="40"/>
        <v>364</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364</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4">
        <f t="shared" si="26"/>
        <v>0</v>
      </c>
      <c r="B85" s="64">
        <f t="shared" si="27"/>
        <v>0</v>
      </c>
      <c r="C85" s="57">
        <f t="shared" si="39"/>
        <v>363</v>
      </c>
      <c r="F85" s="59">
        <f>IF(C85&lt;C$6,0,VLOOKUP(C85,index!$A:$M,7,0))</f>
        <v>220</v>
      </c>
      <c r="G85" s="57" t="str">
        <f t="shared" si="28"/>
        <v/>
      </c>
      <c r="H85" s="58" t="str">
        <f>IF(G85="I",$K85,IF(G85="II",$K85-SUM(H$8:H84),IF(G85="III",$K85-SUM(H$8:H84),IF(G85="IV",$K85-SUM(H$8:H84),IF(G85="V",1-SUM(H$8:H84)," ")))))</f>
        <v xml:space="preserve"> </v>
      </c>
      <c r="I85" s="66" t="str">
        <f t="shared" si="29"/>
        <v/>
      </c>
      <c r="J85" s="61" t="str">
        <f>IF(I85="A",$K85,IF(I85="B",$K85-SUM(J$8:J84),IF(I85="C",$K85-SUM(J$8:J84),IF(I85="D",$K85-SUM(J$8:J84),IF(I85="E",1-SUM(J$8:J84)," ")))))</f>
        <v xml:space="preserve"> </v>
      </c>
      <c r="K85" s="58">
        <f>IF(C$4=0,0,(SUM(D$8:D85)/C$4))</f>
        <v>0</v>
      </c>
      <c r="L85" s="62" t="str">
        <f t="shared" si="25"/>
        <v xml:space="preserve"> </v>
      </c>
      <c r="M85" s="58" t="str">
        <f>IF(U85=2,K85,IF(W85=2,K85-SUM(M$8:M84),IF(X85=2,K85-SUM(M$8:M84),IF(X84=2,1-SUM(M$8:M84)," "))))</f>
        <v xml:space="preserve"> </v>
      </c>
      <c r="N85" s="58" t="str">
        <f t="shared" si="30"/>
        <v xml:space="preserve"> </v>
      </c>
      <c r="P85" s="58" t="str">
        <f>IF(O85="Plus",$K85,IF(O85="Basis",$K85-SUM(P$8:P84),IF(O85="Breedte",$K85-SUM(P$8:P84),IF(O84="Breedte",1-SUM(P$8:P84)," "))))</f>
        <v xml:space="preserve"> </v>
      </c>
      <c r="Q85" s="56" t="str">
        <f t="shared" si="45"/>
        <v/>
      </c>
      <c r="R85" s="196">
        <f t="shared" si="31"/>
        <v>220</v>
      </c>
      <c r="S85" s="1">
        <f t="shared" si="40"/>
        <v>363</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363</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4">
        <f t="shared" si="26"/>
        <v>0</v>
      </c>
      <c r="B86" s="64">
        <f t="shared" si="27"/>
        <v>0</v>
      </c>
      <c r="C86" s="57">
        <f t="shared" si="39"/>
        <v>362</v>
      </c>
      <c r="F86" s="59">
        <f>IF(C86&lt;C$6,0,VLOOKUP(C86,index!$A:$M,7,0))</f>
        <v>220</v>
      </c>
      <c r="G86" s="57" t="str">
        <f t="shared" si="28"/>
        <v/>
      </c>
      <c r="H86" s="58" t="str">
        <f>IF(G86="I",$K86,IF(G86="II",$K86-SUM(H$8:H85),IF(G86="III",$K86-SUM(H$8:H85),IF(G86="IV",$K86-SUM(H$8:H85),IF(G86="V",1-SUM(H$8:H85)," ")))))</f>
        <v xml:space="preserve"> </v>
      </c>
      <c r="I86" s="66" t="str">
        <f t="shared" si="29"/>
        <v/>
      </c>
      <c r="J86" s="61" t="str">
        <f>IF(I86="A",$K86,IF(I86="B",$K86-SUM(J$8:J85),IF(I86="C",$K86-SUM(J$8:J85),IF(I86="D",$K86-SUM(J$8:J85),IF(I86="E",1-SUM(J$8:J85)," ")))))</f>
        <v xml:space="preserve"> </v>
      </c>
      <c r="K86" s="58">
        <f>IF(C$4=0,0,(SUM(D$8:D86)/C$4))</f>
        <v>0</v>
      </c>
      <c r="L86" s="62" t="str">
        <f t="shared" si="25"/>
        <v xml:space="preserve"> </v>
      </c>
      <c r="M86" s="58" t="str">
        <f>IF(U86=2,K86,IF(W86=2,K86-SUM(M$8:M85),IF(X86=2,K86-SUM(M$8:M85),IF(X85=2,1-SUM(M$8:M85)," "))))</f>
        <v xml:space="preserve"> </v>
      </c>
      <c r="N86" s="58" t="str">
        <f t="shared" si="30"/>
        <v xml:space="preserve"> </v>
      </c>
      <c r="P86" s="58" t="str">
        <f>IF(O86="Plus",$K86,IF(O86="Basis",$K86-SUM(P$8:P85),IF(O86="Breedte",$K86-SUM(P$8:P85),IF(O85="Breedte",1-SUM(P$8:P85)," "))))</f>
        <v xml:space="preserve"> </v>
      </c>
      <c r="Q86" s="56" t="str">
        <f t="shared" si="45"/>
        <v/>
      </c>
      <c r="R86" s="196">
        <f t="shared" si="31"/>
        <v>220</v>
      </c>
      <c r="S86" s="1">
        <f t="shared" si="40"/>
        <v>362</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362</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4">
        <f t="shared" si="26"/>
        <v>0</v>
      </c>
      <c r="B87" s="64">
        <f t="shared" si="27"/>
        <v>0</v>
      </c>
      <c r="C87" s="57">
        <f t="shared" si="39"/>
        <v>361</v>
      </c>
      <c r="F87" s="59">
        <f>IF(C87&lt;C$6,0,VLOOKUP(C87,index!$A:$M,7,0))</f>
        <v>220</v>
      </c>
      <c r="G87" s="57" t="str">
        <f t="shared" si="28"/>
        <v/>
      </c>
      <c r="H87" s="58" t="str">
        <f>IF(G87="I",$K87,IF(G87="II",$K87-SUM(H$8:H86),IF(G87="III",$K87-SUM(H$8:H86),IF(G87="IV",$K87-SUM(H$8:H86),IF(G87="V",1-SUM(H$8:H86)," ")))))</f>
        <v xml:space="preserve"> </v>
      </c>
      <c r="I87" s="66" t="str">
        <f t="shared" si="29"/>
        <v/>
      </c>
      <c r="J87" s="61" t="str">
        <f>IF(I87="A",$K87,IF(I87="B",$K87-SUM(J$8:J86),IF(I87="C",$K87-SUM(J$8:J86),IF(I87="D",$K87-SUM(J$8:J86),IF(I87="E",1-SUM(J$8:J86)," ")))))</f>
        <v xml:space="preserve"> </v>
      </c>
      <c r="K87" s="58">
        <f>IF(C$4=0,0,(SUM(D$8:D87)/C$4))</f>
        <v>0</v>
      </c>
      <c r="L87" s="62" t="str">
        <f t="shared" si="25"/>
        <v xml:space="preserve"> </v>
      </c>
      <c r="M87" s="58" t="str">
        <f>IF(U87=2,K87,IF(W87=2,K87-SUM(M$8:M86),IF(X87=2,K87-SUM(M$8:M86),IF(X86=2,1-SUM(M$8:M86)," "))))</f>
        <v xml:space="preserve"> </v>
      </c>
      <c r="N87" s="58" t="str">
        <f t="shared" si="30"/>
        <v xml:space="preserve"> </v>
      </c>
      <c r="P87" s="58" t="str">
        <f>IF(O87="Plus",$K87,IF(O87="Basis",$K87-SUM(P$8:P86),IF(O87="Breedte",$K87-SUM(P$8:P86),IF(O86="Breedte",1-SUM(P$8:P86)," "))))</f>
        <v xml:space="preserve"> </v>
      </c>
      <c r="Q87" s="56" t="str">
        <f t="shared" si="45"/>
        <v/>
      </c>
      <c r="R87" s="196">
        <f t="shared" si="31"/>
        <v>220</v>
      </c>
      <c r="S87" s="1">
        <f t="shared" si="40"/>
        <v>361</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361</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4">
        <f t="shared" si="26"/>
        <v>0</v>
      </c>
      <c r="B88" s="64">
        <f t="shared" si="27"/>
        <v>0</v>
      </c>
      <c r="C88" s="57">
        <f t="shared" si="39"/>
        <v>360</v>
      </c>
      <c r="F88" s="59">
        <f>IF(C88&lt;C$6,0,VLOOKUP(C88,index!$A:$M,7,0))</f>
        <v>219</v>
      </c>
      <c r="G88" s="57" t="str">
        <f t="shared" si="28"/>
        <v/>
      </c>
      <c r="H88" s="58" t="str">
        <f>IF(G88="I",$K88,IF(G88="II",$K88-SUM(H$8:H87),IF(G88="III",$K88-SUM(H$8:H87),IF(G88="IV",$K88-SUM(H$8:H87),IF(G88="V",1-SUM(H$8:H87)," ")))))</f>
        <v xml:space="preserve"> </v>
      </c>
      <c r="I88" s="66" t="str">
        <f t="shared" si="29"/>
        <v/>
      </c>
      <c r="J88" s="61" t="str">
        <f>IF(I88="A",$K88,IF(I88="B",$K88-SUM(J$8:J87),IF(I88="C",$K88-SUM(J$8:J87),IF(I88="D",$K88-SUM(J$8:J87),IF(I88="E",1-SUM(J$8:J87)," ")))))</f>
        <v xml:space="preserve"> </v>
      </c>
      <c r="K88" s="58">
        <f>IF(C$4=0,0,(SUM(D$8:D88)/C$4))</f>
        <v>0</v>
      </c>
      <c r="L88" s="62" t="str">
        <f t="shared" si="25"/>
        <v xml:space="preserve"> </v>
      </c>
      <c r="M88" s="58" t="str">
        <f>IF(U88=2,K88,IF(W88=2,K88-SUM(M$8:M87),IF(X88=2,K88-SUM(M$8:M87),IF(X87=2,1-SUM(M$8:M87)," "))))</f>
        <v xml:space="preserve"> </v>
      </c>
      <c r="N88" s="58" t="str">
        <f t="shared" si="30"/>
        <v xml:space="preserve"> </v>
      </c>
      <c r="P88" s="58" t="str">
        <f>IF(O88="Plus",$K88,IF(O88="Basis",$K88-SUM(P$8:P87),IF(O88="Breedte",$K88-SUM(P$8:P87),IF(O87="Breedte",1-SUM(P$8:P87)," "))))</f>
        <v xml:space="preserve"> </v>
      </c>
      <c r="Q88" s="56" t="str">
        <f t="shared" si="45"/>
        <v/>
      </c>
      <c r="R88" s="196">
        <f t="shared" si="31"/>
        <v>219</v>
      </c>
      <c r="S88" s="1">
        <f t="shared" si="40"/>
        <v>360</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360</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4">
        <f t="shared" si="26"/>
        <v>0</v>
      </c>
      <c r="B89" s="64">
        <f t="shared" si="27"/>
        <v>0</v>
      </c>
      <c r="C89" s="57">
        <f t="shared" si="39"/>
        <v>359</v>
      </c>
      <c r="F89" s="59">
        <f>IF(C89&lt;C$6,0,VLOOKUP(C89,index!$A:$M,7,0))</f>
        <v>219</v>
      </c>
      <c r="G89" s="57" t="str">
        <f t="shared" si="28"/>
        <v/>
      </c>
      <c r="H89" s="58" t="str">
        <f>IF(G89="I",$K89,IF(G89="II",$K89-SUM(H$8:H88),IF(G89="III",$K89-SUM(H$8:H88),IF(G89="IV",$K89-SUM(H$8:H88),IF(G89="V",1-SUM(H$8:H88)," ")))))</f>
        <v xml:space="preserve"> </v>
      </c>
      <c r="I89" s="66" t="str">
        <f t="shared" si="29"/>
        <v/>
      </c>
      <c r="J89" s="61" t="str">
        <f>IF(I89="A",$K89,IF(I89="B",$K89-SUM(J$8:J88),IF(I89="C",$K89-SUM(J$8:J88),IF(I89="D",$K89-SUM(J$8:J88),IF(I89="E",1-SUM(J$8:J88)," ")))))</f>
        <v xml:space="preserve"> </v>
      </c>
      <c r="K89" s="58">
        <f>IF(C$4=0,0,(SUM(D$8:D89)/C$4))</f>
        <v>0</v>
      </c>
      <c r="L89" s="62" t="str">
        <f t="shared" si="25"/>
        <v xml:space="preserve"> </v>
      </c>
      <c r="M89" s="58" t="str">
        <f>IF(U89=2,K89,IF(W89=2,K89-SUM(M$8:M88),IF(X89=2,K89-SUM(M$8:M88),IF(X88=2,1-SUM(M$8:M88)," "))))</f>
        <v xml:space="preserve"> </v>
      </c>
      <c r="N89" s="58" t="str">
        <f t="shared" si="30"/>
        <v xml:space="preserve"> </v>
      </c>
      <c r="P89" s="58" t="str">
        <f>IF(O89="Plus",$K89,IF(O89="Basis",$K89-SUM(P$8:P88),IF(O89="Breedte",$K89-SUM(P$8:P88),IF(O88="Breedte",1-SUM(P$8:P88)," "))))</f>
        <v xml:space="preserve"> </v>
      </c>
      <c r="Q89" s="56" t="str">
        <f t="shared" si="45"/>
        <v/>
      </c>
      <c r="R89" s="196">
        <f t="shared" si="31"/>
        <v>219</v>
      </c>
      <c r="S89" s="1">
        <f t="shared" si="40"/>
        <v>359</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359</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4">
        <f t="shared" si="26"/>
        <v>0</v>
      </c>
      <c r="B90" s="64">
        <f t="shared" si="27"/>
        <v>0</v>
      </c>
      <c r="C90" s="57">
        <f t="shared" si="39"/>
        <v>358</v>
      </c>
      <c r="F90" s="59">
        <f>IF(C90&lt;C$6,0,VLOOKUP(C90,index!$A:$M,7,0))</f>
        <v>218</v>
      </c>
      <c r="G90" s="57" t="str">
        <f t="shared" si="28"/>
        <v/>
      </c>
      <c r="H90" s="58" t="str">
        <f>IF(G90="I",$K90,IF(G90="II",$K90-SUM(H$8:H89),IF(G90="III",$K90-SUM(H$8:H89),IF(G90="IV",$K90-SUM(H$8:H89),IF(G90="V",1-SUM(H$8:H89)," ")))))</f>
        <v xml:space="preserve"> </v>
      </c>
      <c r="I90" s="66" t="str">
        <f t="shared" si="29"/>
        <v/>
      </c>
      <c r="J90" s="61" t="str">
        <f>IF(I90="A",$K90,IF(I90="B",$K90-SUM(J$8:J89),IF(I90="C",$K90-SUM(J$8:J89),IF(I90="D",$K90-SUM(J$8:J89),IF(I90="E",1-SUM(J$8:J89)," ")))))</f>
        <v xml:space="preserve"> </v>
      </c>
      <c r="K90" s="58">
        <f>IF(C$4=0,0,(SUM(D$8:D90)/C$4))</f>
        <v>0</v>
      </c>
      <c r="L90" s="62" t="str">
        <f t="shared" si="25"/>
        <v xml:space="preserve"> </v>
      </c>
      <c r="M90" s="58" t="str">
        <f>IF(U90=2,K90,IF(W90=2,K90-SUM(M$8:M89),IF(X90=2,K90-SUM(M$8:M89),IF(X89=2,1-SUM(M$8:M89)," "))))</f>
        <v xml:space="preserve"> </v>
      </c>
      <c r="N90" s="58" t="str">
        <f t="shared" si="30"/>
        <v xml:space="preserve"> </v>
      </c>
      <c r="P90" s="58" t="str">
        <f>IF(O90="Plus",$K90,IF(O90="Basis",$K90-SUM(P$8:P89),IF(O90="Breedte",$K90-SUM(P$8:P89),IF(O89="Breedte",1-SUM(P$8:P89)," "))))</f>
        <v xml:space="preserve"> </v>
      </c>
      <c r="Q90" s="56" t="str">
        <f t="shared" si="45"/>
        <v/>
      </c>
      <c r="R90" s="196">
        <f t="shared" si="31"/>
        <v>218</v>
      </c>
      <c r="S90" s="1">
        <f t="shared" si="40"/>
        <v>358</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358</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4">
        <f t="shared" si="26"/>
        <v>0</v>
      </c>
      <c r="B91" s="64">
        <f t="shared" si="27"/>
        <v>0</v>
      </c>
      <c r="C91" s="57">
        <f t="shared" si="39"/>
        <v>357</v>
      </c>
      <c r="F91" s="59">
        <f>IF(C91&lt;C$6,0,VLOOKUP(C91,index!$A:$M,7,0))</f>
        <v>218</v>
      </c>
      <c r="G91" s="57" t="str">
        <f t="shared" si="28"/>
        <v/>
      </c>
      <c r="H91" s="58" t="str">
        <f>IF(G91="I",$K91,IF(G91="II",$K91-SUM(H$8:H90),IF(G91="III",$K91-SUM(H$8:H90),IF(G91="IV",$K91-SUM(H$8:H90),IF(G91="V",1-SUM(H$8:H90)," ")))))</f>
        <v xml:space="preserve"> </v>
      </c>
      <c r="I91" s="66" t="str">
        <f t="shared" si="29"/>
        <v/>
      </c>
      <c r="J91" s="61" t="str">
        <f>IF(I91="A",$K91,IF(I91="B",$K91-SUM(J$8:J90),IF(I91="C",$K91-SUM(J$8:J90),IF(I91="D",$K91-SUM(J$8:J90),IF(I91="E",1-SUM(J$8:J90)," ")))))</f>
        <v xml:space="preserve"> </v>
      </c>
      <c r="K91" s="58">
        <f>IF(C$4=0,0,(SUM(D$8:D91)/C$4))</f>
        <v>0</v>
      </c>
      <c r="L91" s="62" t="str">
        <f t="shared" si="25"/>
        <v xml:space="preserve"> </v>
      </c>
      <c r="M91" s="58" t="str">
        <f>IF(U91=2,K91,IF(W91=2,K91-SUM(M$8:M90),IF(X91=2,K91-SUM(M$8:M90),IF(X90=2,1-SUM(M$8:M90)," "))))</f>
        <v xml:space="preserve"> </v>
      </c>
      <c r="N91" s="58" t="str">
        <f t="shared" si="30"/>
        <v xml:space="preserve"> </v>
      </c>
      <c r="P91" s="58" t="str">
        <f>IF(O91="Plus",$K91,IF(O91="Basis",$K91-SUM(P$8:P90),IF(O91="Breedte",$K91-SUM(P$8:P90),IF(O90="Breedte",1-SUM(P$8:P90)," "))))</f>
        <v xml:space="preserve"> </v>
      </c>
      <c r="Q91" s="56" t="str">
        <f t="shared" si="45"/>
        <v/>
      </c>
      <c r="R91" s="196">
        <f t="shared" si="31"/>
        <v>218</v>
      </c>
      <c r="S91" s="1">
        <f t="shared" si="40"/>
        <v>357</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357</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4">
        <f t="shared" si="26"/>
        <v>0</v>
      </c>
      <c r="B92" s="64">
        <f t="shared" si="27"/>
        <v>0</v>
      </c>
      <c r="C92" s="57">
        <f t="shared" si="39"/>
        <v>356</v>
      </c>
      <c r="F92" s="59">
        <f>IF(C92&lt;C$6,0,VLOOKUP(C92,index!$A:$M,7,0))</f>
        <v>218</v>
      </c>
      <c r="G92" s="57" t="str">
        <f t="shared" si="28"/>
        <v/>
      </c>
      <c r="H92" s="58" t="str">
        <f>IF(G92="I",$K92,IF(G92="II",$K92-SUM(H$8:H91),IF(G92="III",$K92-SUM(H$8:H91),IF(G92="IV",$K92-SUM(H$8:H91),IF(G92="V",1-SUM(H$8:H91)," ")))))</f>
        <v xml:space="preserve"> </v>
      </c>
      <c r="I92" s="66" t="str">
        <f t="shared" si="29"/>
        <v/>
      </c>
      <c r="J92" s="61" t="str">
        <f>IF(I92="A",$K92,IF(I92="B",$K92-SUM(J$8:J91),IF(I92="C",$K92-SUM(J$8:J91),IF(I92="D",$K92-SUM(J$8:J91),IF(I92="E",1-SUM(J$8:J91)," ")))))</f>
        <v xml:space="preserve"> </v>
      </c>
      <c r="K92" s="58">
        <f>IF(C$4=0,0,(SUM(D$8:D92)/C$4))</f>
        <v>0</v>
      </c>
      <c r="L92" s="62" t="str">
        <f t="shared" si="25"/>
        <v xml:space="preserve"> </v>
      </c>
      <c r="M92" s="58" t="str">
        <f>IF(U92=2,K92,IF(W92=2,K92-SUM(M$8:M91),IF(X92=2,K92-SUM(M$8:M91),IF(X91=2,1-SUM(M$8:M91)," "))))</f>
        <v xml:space="preserve"> </v>
      </c>
      <c r="N92" s="58" t="str">
        <f t="shared" si="30"/>
        <v xml:space="preserve"> </v>
      </c>
      <c r="P92" s="58" t="str">
        <f>IF(O92="Plus",$K92,IF(O92="Basis",$K92-SUM(P$8:P91),IF(O92="Breedte",$K92-SUM(P$8:P91),IF(O91="Breedte",1-SUM(P$8:P91)," "))))</f>
        <v xml:space="preserve"> </v>
      </c>
      <c r="Q92" s="56" t="str">
        <f t="shared" si="45"/>
        <v/>
      </c>
      <c r="R92" s="196">
        <f t="shared" si="31"/>
        <v>218</v>
      </c>
      <c r="S92" s="1">
        <f t="shared" si="40"/>
        <v>356</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356</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4">
        <f t="shared" si="26"/>
        <v>0</v>
      </c>
      <c r="B93" s="64">
        <f t="shared" si="27"/>
        <v>0</v>
      </c>
      <c r="C93" s="57">
        <f t="shared" si="39"/>
        <v>355</v>
      </c>
      <c r="F93" s="59">
        <f>IF(C93&lt;C$6,0,VLOOKUP(C93,index!$A:$M,7,0))</f>
        <v>217</v>
      </c>
      <c r="G93" s="57" t="str">
        <f t="shared" si="28"/>
        <v/>
      </c>
      <c r="H93" s="58" t="str">
        <f>IF(G93="I",$K93,IF(G93="II",$K93-SUM(H$8:H92),IF(G93="III",$K93-SUM(H$8:H92),IF(G93="IV",$K93-SUM(H$8:H92),IF(G93="V",1-SUM(H$8:H92)," ")))))</f>
        <v xml:space="preserve"> </v>
      </c>
      <c r="I93" s="66" t="str">
        <f t="shared" si="29"/>
        <v/>
      </c>
      <c r="J93" s="61" t="str">
        <f>IF(I93="A",$K93,IF(I93="B",$K93-SUM(J$8:J92),IF(I93="C",$K93-SUM(J$8:J92),IF(I93="D",$K93-SUM(J$8:J92),IF(I93="E",1-SUM(J$8:J92)," ")))))</f>
        <v xml:space="preserve"> </v>
      </c>
      <c r="K93" s="58">
        <f>IF(C$4=0,0,(SUM(D$8:D93)/C$4))</f>
        <v>0</v>
      </c>
      <c r="L93" s="62" t="str">
        <f t="shared" si="25"/>
        <v xml:space="preserve"> </v>
      </c>
      <c r="M93" s="58" t="str">
        <f>IF(U93=2,K93,IF(W93=2,K93-SUM(M$8:M92),IF(X93=2,K93-SUM(M$8:M92),IF(X92=2,1-SUM(M$8:M92)," "))))</f>
        <v xml:space="preserve"> </v>
      </c>
      <c r="N93" s="58" t="str">
        <f t="shared" si="30"/>
        <v xml:space="preserve"> </v>
      </c>
      <c r="P93" s="58" t="str">
        <f>IF(O93="Plus",$K93,IF(O93="Basis",$K93-SUM(P$8:P92),IF(O93="Breedte",$K93-SUM(P$8:P92),IF(O92="Breedte",1-SUM(P$8:P92)," "))))</f>
        <v xml:space="preserve"> </v>
      </c>
      <c r="Q93" s="56" t="str">
        <f t="shared" si="45"/>
        <v/>
      </c>
      <c r="R93" s="196">
        <f t="shared" si="31"/>
        <v>217</v>
      </c>
      <c r="S93" s="1">
        <f t="shared" si="40"/>
        <v>355</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355</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4">
        <f t="shared" si="26"/>
        <v>0</v>
      </c>
      <c r="B94" s="64">
        <f t="shared" si="27"/>
        <v>0</v>
      </c>
      <c r="C94" s="57">
        <f t="shared" si="39"/>
        <v>354</v>
      </c>
      <c r="F94" s="59">
        <f>IF(C94&lt;C$6,0,VLOOKUP(C94,index!$A:$M,7,0))</f>
        <v>217</v>
      </c>
      <c r="G94" s="57" t="str">
        <f t="shared" si="28"/>
        <v/>
      </c>
      <c r="H94" s="58" t="str">
        <f>IF(G94="I",$K94,IF(G94="II",$K94-SUM(H$8:H93),IF(G94="III",$K94-SUM(H$8:H93),IF(G94="IV",$K94-SUM(H$8:H93),IF(G94="V",1-SUM(H$8:H93)," ")))))</f>
        <v xml:space="preserve"> </v>
      </c>
      <c r="I94" s="66" t="str">
        <f t="shared" si="29"/>
        <v/>
      </c>
      <c r="J94" s="61" t="str">
        <f>IF(I94="A",$K94,IF(I94="B",$K94-SUM(J$8:J93),IF(I94="C",$K94-SUM(J$8:J93),IF(I94="D",$K94-SUM(J$8:J93),IF(I94="E",1-SUM(J$8:J93)," ")))))</f>
        <v xml:space="preserve"> </v>
      </c>
      <c r="K94" s="58">
        <f>IF(C$4=0,0,(SUM(D$8:D94)/C$4))</f>
        <v>0</v>
      </c>
      <c r="L94" s="62" t="str">
        <f t="shared" si="25"/>
        <v xml:space="preserve"> </v>
      </c>
      <c r="M94" s="58" t="str">
        <f>IF(U94=2,K94,IF(W94=2,K94-SUM(M$8:M93),IF(X94=2,K94-SUM(M$8:M93),IF(X93=2,1-SUM(M$8:M93)," "))))</f>
        <v xml:space="preserve"> </v>
      </c>
      <c r="N94" s="58" t="str">
        <f t="shared" si="30"/>
        <v xml:space="preserve"> </v>
      </c>
      <c r="P94" s="58" t="str">
        <f>IF(O94="Plus",$K94,IF(O94="Basis",$K94-SUM(P$8:P93),IF(O94="Breedte",$K94-SUM(P$8:P93),IF(O93="Breedte",1-SUM(P$8:P93)," "))))</f>
        <v xml:space="preserve"> </v>
      </c>
      <c r="Q94" s="56" t="str">
        <f t="shared" si="45"/>
        <v/>
      </c>
      <c r="R94" s="196">
        <f t="shared" si="31"/>
        <v>217</v>
      </c>
      <c r="S94" s="1">
        <f t="shared" si="40"/>
        <v>354</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354</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4">
        <f t="shared" si="26"/>
        <v>0</v>
      </c>
      <c r="B95" s="64">
        <f t="shared" si="27"/>
        <v>0</v>
      </c>
      <c r="C95" s="57">
        <f t="shared" si="39"/>
        <v>353</v>
      </c>
      <c r="F95" s="59">
        <f>IF(C95&lt;C$6,0,VLOOKUP(C95,index!$A:$M,7,0))</f>
        <v>216</v>
      </c>
      <c r="G95" s="57" t="str">
        <f t="shared" si="28"/>
        <v/>
      </c>
      <c r="H95" s="58" t="str">
        <f>IF(G95="I",$K95,IF(G95="II",$K95-SUM(H$8:H94),IF(G95="III",$K95-SUM(H$8:H94),IF(G95="IV",$K95-SUM(H$8:H94),IF(G95="V",1-SUM(H$8:H94)," ")))))</f>
        <v xml:space="preserve"> </v>
      </c>
      <c r="I95" s="66" t="str">
        <f t="shared" si="29"/>
        <v/>
      </c>
      <c r="J95" s="61" t="str">
        <f>IF(I95="A",$K95,IF(I95="B",$K95-SUM(J$8:J94),IF(I95="C",$K95-SUM(J$8:J94),IF(I95="D",$K95-SUM(J$8:J94),IF(I95="E",1-SUM(J$8:J94)," ")))))</f>
        <v xml:space="preserve"> </v>
      </c>
      <c r="K95" s="58">
        <f>IF(C$4=0,0,(SUM(D$8:D95)/C$4))</f>
        <v>0</v>
      </c>
      <c r="L95" s="62" t="str">
        <f t="shared" si="25"/>
        <v xml:space="preserve"> </v>
      </c>
      <c r="M95" s="58" t="str">
        <f>IF(U95=2,K95,IF(W95=2,K95-SUM(M$8:M94),IF(X95=2,K95-SUM(M$8:M94),IF(X94=2,1-SUM(M$8:M94)," "))))</f>
        <v xml:space="preserve"> </v>
      </c>
      <c r="N95" s="58" t="str">
        <f t="shared" si="30"/>
        <v xml:space="preserve"> </v>
      </c>
      <c r="P95" s="58" t="str">
        <f>IF(O95="Plus",$K95,IF(O95="Basis",$K95-SUM(P$8:P94),IF(O95="Breedte",$K95-SUM(P$8:P94),IF(O94="Breedte",1-SUM(P$8:P94)," "))))</f>
        <v xml:space="preserve"> </v>
      </c>
      <c r="Q95" s="56" t="str">
        <f t="shared" si="45"/>
        <v/>
      </c>
      <c r="R95" s="196">
        <f t="shared" si="31"/>
        <v>216</v>
      </c>
      <c r="S95" s="1">
        <f t="shared" si="40"/>
        <v>353</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353</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4">
        <f t="shared" si="26"/>
        <v>0</v>
      </c>
      <c r="B96" s="64">
        <f t="shared" si="27"/>
        <v>0</v>
      </c>
      <c r="C96" s="57">
        <f t="shared" si="39"/>
        <v>352</v>
      </c>
      <c r="F96" s="59">
        <f>IF(C96&lt;C$6,0,VLOOKUP(C96,index!$A:$M,7,0))</f>
        <v>216</v>
      </c>
      <c r="G96" s="57" t="str">
        <f t="shared" si="28"/>
        <v/>
      </c>
      <c r="H96" s="58" t="str">
        <f>IF(G96="I",$K96,IF(G96="II",$K96-SUM(H$8:H95),IF(G96="III",$K96-SUM(H$8:H95),IF(G96="IV",$K96-SUM(H$8:H95),IF(G96="V",1-SUM(H$8:H95)," ")))))</f>
        <v xml:space="preserve"> </v>
      </c>
      <c r="I96" s="66" t="str">
        <f t="shared" si="29"/>
        <v/>
      </c>
      <c r="J96" s="61" t="str">
        <f>IF(I96="A",$K96,IF(I96="B",$K96-SUM(J$8:J95),IF(I96="C",$K96-SUM(J$8:J95),IF(I96="D",$K96-SUM(J$8:J95),IF(I96="E",1-SUM(J$8:J95)," ")))))</f>
        <v xml:space="preserve"> </v>
      </c>
      <c r="K96" s="58">
        <f>IF(C$4=0,0,(SUM(D$8:D96)/C$4))</f>
        <v>0</v>
      </c>
      <c r="L96" s="62" t="str">
        <f t="shared" si="25"/>
        <v xml:space="preserve"> </v>
      </c>
      <c r="M96" s="58" t="str">
        <f>IF(U96=2,K96,IF(W96=2,K96-SUM(M$8:M95),IF(X96=2,K96-SUM(M$8:M95),IF(X95=2,1-SUM(M$8:M95)," "))))</f>
        <v xml:space="preserve"> </v>
      </c>
      <c r="N96" s="58" t="str">
        <f t="shared" si="30"/>
        <v xml:space="preserve"> </v>
      </c>
      <c r="P96" s="58" t="str">
        <f>IF(O96="Plus",$K96,IF(O96="Basis",$K96-SUM(P$8:P95),IF(O96="Breedte",$K96-SUM(P$8:P95),IF(O95="Breedte",1-SUM(P$8:P95)," "))))</f>
        <v xml:space="preserve"> </v>
      </c>
      <c r="Q96" s="56" t="str">
        <f t="shared" si="45"/>
        <v/>
      </c>
      <c r="R96" s="196">
        <f t="shared" si="31"/>
        <v>216</v>
      </c>
      <c r="S96" s="1">
        <f t="shared" si="40"/>
        <v>352</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352</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4">
        <f t="shared" si="26"/>
        <v>0</v>
      </c>
      <c r="B97" s="64">
        <f t="shared" si="27"/>
        <v>0</v>
      </c>
      <c r="C97" s="57">
        <f t="shared" si="39"/>
        <v>351</v>
      </c>
      <c r="F97" s="59">
        <f>IF(C97&lt;C$6,0,VLOOKUP(C97,index!$A:$M,7,0))</f>
        <v>216</v>
      </c>
      <c r="G97" s="57" t="str">
        <f t="shared" si="28"/>
        <v/>
      </c>
      <c r="H97" s="58" t="str">
        <f>IF(G97="I",$K97,IF(G97="II",$K97-SUM(H$8:H96),IF(G97="III",$K97-SUM(H$8:H96),IF(G97="IV",$K97-SUM(H$8:H96),IF(G97="V",1-SUM(H$8:H96)," ")))))</f>
        <v xml:space="preserve"> </v>
      </c>
      <c r="I97" s="66" t="str">
        <f t="shared" si="29"/>
        <v/>
      </c>
      <c r="J97" s="61" t="str">
        <f>IF(I97="A",$K97,IF(I97="B",$K97-SUM(J$8:J96),IF(I97="C",$K97-SUM(J$8:J96),IF(I97="D",$K97-SUM(J$8:J96),IF(I97="E",1-SUM(J$8:J96)," ")))))</f>
        <v xml:space="preserve"> </v>
      </c>
      <c r="K97" s="58">
        <f>IF(C$4=0,0,(SUM(D$8:D97)/C$4))</f>
        <v>0</v>
      </c>
      <c r="L97" s="62" t="str">
        <f t="shared" si="25"/>
        <v xml:space="preserve"> </v>
      </c>
      <c r="M97" s="58" t="str">
        <f>IF(U97=2,K97,IF(W97=2,K97-SUM(M$8:M96),IF(X97=2,K97-SUM(M$8:M96),IF(X96=2,1-SUM(M$8:M96)," "))))</f>
        <v xml:space="preserve"> </v>
      </c>
      <c r="N97" s="58" t="str">
        <f t="shared" si="30"/>
        <v xml:space="preserve"> </v>
      </c>
      <c r="P97" s="58" t="str">
        <f>IF(O97="Plus",$K97,IF(O97="Basis",$K97-SUM(P$8:P96),IF(O97="Breedte",$K97-SUM(P$8:P96),IF(O96="Breedte",1-SUM(P$8:P96)," "))))</f>
        <v xml:space="preserve"> </v>
      </c>
      <c r="Q97" s="56" t="str">
        <f t="shared" si="45"/>
        <v/>
      </c>
      <c r="R97" s="196">
        <f t="shared" si="31"/>
        <v>216</v>
      </c>
      <c r="S97" s="1">
        <f t="shared" si="40"/>
        <v>351</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351</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4">
        <f t="shared" si="26"/>
        <v>0</v>
      </c>
      <c r="B98" s="64">
        <f t="shared" si="27"/>
        <v>0</v>
      </c>
      <c r="C98" s="57">
        <f t="shared" si="39"/>
        <v>350</v>
      </c>
      <c r="F98" s="59">
        <f>IF(C98&lt;C$6,0,VLOOKUP(C98,index!$A:$M,7,0))</f>
        <v>215</v>
      </c>
      <c r="G98" s="57" t="str">
        <f t="shared" si="28"/>
        <v/>
      </c>
      <c r="H98" s="58" t="str">
        <f>IF(G98="I",$K98,IF(G98="II",$K98-SUM(H$8:H97),IF(G98="III",$K98-SUM(H$8:H97),IF(G98="IV",$K98-SUM(H$8:H97),IF(G98="V",1-SUM(H$8:H97)," ")))))</f>
        <v xml:space="preserve"> </v>
      </c>
      <c r="I98" s="66" t="str">
        <f t="shared" si="29"/>
        <v/>
      </c>
      <c r="J98" s="61" t="str">
        <f>IF(I98="A",$K98,IF(I98="B",$K98-SUM(J$8:J97),IF(I98="C",$K98-SUM(J$8:J97),IF(I98="D",$K98-SUM(J$8:J97),IF(I98="E",1-SUM(J$8:J97)," ")))))</f>
        <v xml:space="preserve"> </v>
      </c>
      <c r="K98" s="58">
        <f>IF(C$4=0,0,(SUM(D$8:D98)/C$4))</f>
        <v>0</v>
      </c>
      <c r="L98" s="62" t="str">
        <f t="shared" si="25"/>
        <v xml:space="preserve"> </v>
      </c>
      <c r="M98" s="58" t="str">
        <f>IF(U98=2,K98,IF(W98=2,K98-SUM(M$8:M97),IF(X98=2,K98-SUM(M$8:M97),IF(X97=2,1-SUM(M$8:M97)," "))))</f>
        <v xml:space="preserve"> </v>
      </c>
      <c r="N98" s="58" t="str">
        <f t="shared" si="30"/>
        <v xml:space="preserve"> </v>
      </c>
      <c r="P98" s="58" t="str">
        <f>IF(O98="Plus",$K98,IF(O98="Basis",$K98-SUM(P$8:P97),IF(O98="Breedte",$K98-SUM(P$8:P97),IF(O97="Breedte",1-SUM(P$8:P97)," "))))</f>
        <v xml:space="preserve"> </v>
      </c>
      <c r="Q98" s="56" t="str">
        <f t="shared" si="45"/>
        <v/>
      </c>
      <c r="R98" s="196">
        <f t="shared" si="31"/>
        <v>215</v>
      </c>
      <c r="S98" s="1">
        <f t="shared" si="40"/>
        <v>350</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350</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4">
        <f t="shared" si="26"/>
        <v>0</v>
      </c>
      <c r="B99" s="64">
        <f t="shared" si="27"/>
        <v>0</v>
      </c>
      <c r="C99" s="57">
        <f t="shared" si="39"/>
        <v>349</v>
      </c>
      <c r="F99" s="59">
        <f>IF(C99&lt;C$6,0,VLOOKUP(C99,index!$A:$M,7,0))</f>
        <v>215</v>
      </c>
      <c r="G99" s="57" t="str">
        <f t="shared" si="28"/>
        <v/>
      </c>
      <c r="H99" s="58" t="str">
        <f>IF(G99="I",$K99,IF(G99="II",$K99-SUM(H$8:H98),IF(G99="III",$K99-SUM(H$8:H98),IF(G99="IV",$K99-SUM(H$8:H98),IF(G99="V",1-SUM(H$8:H98)," ")))))</f>
        <v xml:space="preserve"> </v>
      </c>
      <c r="I99" s="66" t="str">
        <f t="shared" si="29"/>
        <v/>
      </c>
      <c r="J99" s="61" t="str">
        <f>IF(I99="A",$K99,IF(I99="B",$K99-SUM(J$8:J98),IF(I99="C",$K99-SUM(J$8:J98),IF(I99="D",$K99-SUM(J$8:J98),IF(I99="E",1-SUM(J$8:J98)," ")))))</f>
        <v xml:space="preserve"> </v>
      </c>
      <c r="K99" s="58">
        <f>IF(C$4=0,0,(SUM(D$8:D99)/C$4))</f>
        <v>0</v>
      </c>
      <c r="L99" s="62" t="str">
        <f t="shared" si="25"/>
        <v xml:space="preserve"> </v>
      </c>
      <c r="M99" s="58" t="str">
        <f>IF(U99=2,K99,IF(W99=2,K99-SUM(M$8:M98),IF(X99=2,K99-SUM(M$8:M98),IF(X98=2,1-SUM(M$8:M98)," "))))</f>
        <v xml:space="preserve"> </v>
      </c>
      <c r="N99" s="58" t="str">
        <f t="shared" si="30"/>
        <v xml:space="preserve"> </v>
      </c>
      <c r="P99" s="58" t="str">
        <f>IF(O99="Plus",$K99,IF(O99="Basis",$K99-SUM(P$8:P98),IF(O99="Breedte",$K99-SUM(P$8:P98),IF(O98="Breedte",1-SUM(P$8:P98)," "))))</f>
        <v xml:space="preserve"> </v>
      </c>
      <c r="Q99" s="56" t="str">
        <f t="shared" si="45"/>
        <v/>
      </c>
      <c r="R99" s="196">
        <f t="shared" si="31"/>
        <v>215</v>
      </c>
      <c r="S99" s="1">
        <f t="shared" si="40"/>
        <v>349</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349</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4">
        <f t="shared" si="26"/>
        <v>0</v>
      </c>
      <c r="B100" s="64">
        <f t="shared" si="27"/>
        <v>0</v>
      </c>
      <c r="C100" s="57">
        <f t="shared" si="39"/>
        <v>348</v>
      </c>
      <c r="F100" s="59">
        <f>IF(C100&lt;C$6,0,VLOOKUP(C100,index!$A:$M,7,0))</f>
        <v>214</v>
      </c>
      <c r="G100" s="57" t="str">
        <f t="shared" si="28"/>
        <v/>
      </c>
      <c r="H100" s="58" t="str">
        <f>IF(G100="I",$K100,IF(G100="II",$K100-SUM(H$8:H99),IF(G100="III",$K100-SUM(H$8:H99),IF(G100="IV",$K100-SUM(H$8:H99),IF(G100="V",1-SUM(H$8:H99)," ")))))</f>
        <v xml:space="preserve"> </v>
      </c>
      <c r="I100" s="66" t="str">
        <f t="shared" si="29"/>
        <v/>
      </c>
      <c r="J100" s="61" t="str">
        <f>IF(I100="A",$K100,IF(I100="B",$K100-SUM(J$8:J99),IF(I100="C",$K100-SUM(J$8:J99),IF(I100="D",$K100-SUM(J$8:J99),IF(I100="E",1-SUM(J$8:J99)," ")))))</f>
        <v xml:space="preserve"> </v>
      </c>
      <c r="K100" s="58">
        <f>IF(C$4=0,0,(SUM(D$8:D100)/C$4))</f>
        <v>0</v>
      </c>
      <c r="L100" s="62" t="str">
        <f t="shared" si="25"/>
        <v xml:space="preserve"> </v>
      </c>
      <c r="M100" s="58" t="str">
        <f>IF(U100=2,K100,IF(W100=2,K100-SUM(M$8:M99),IF(X100=2,K100-SUM(M$8:M99),IF(X99=2,1-SUM(M$8:M99)," "))))</f>
        <v xml:space="preserve"> </v>
      </c>
      <c r="N100" s="58" t="str">
        <f t="shared" si="30"/>
        <v xml:space="preserve"> </v>
      </c>
      <c r="P100" s="58" t="str">
        <f>IF(O100="Plus",$K100,IF(O100="Basis",$K100-SUM(P$8:P99),IF(O100="Breedte",$K100-SUM(P$8:P99),IF(O99="Breedte",1-SUM(P$8:P99)," "))))</f>
        <v xml:space="preserve"> </v>
      </c>
      <c r="Q100" s="56" t="str">
        <f t="shared" si="45"/>
        <v/>
      </c>
      <c r="R100" s="196">
        <f t="shared" si="31"/>
        <v>214</v>
      </c>
      <c r="S100" s="1">
        <f t="shared" si="40"/>
        <v>348</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348</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4">
        <f t="shared" si="26"/>
        <v>0</v>
      </c>
      <c r="B101" s="64">
        <f t="shared" si="27"/>
        <v>0</v>
      </c>
      <c r="C101" s="57">
        <f t="shared" si="39"/>
        <v>347</v>
      </c>
      <c r="F101" s="59">
        <f>IF(C101&lt;C$6,0,VLOOKUP(C101,index!$A:$M,7,0))</f>
        <v>214</v>
      </c>
      <c r="G101" s="57" t="str">
        <f t="shared" si="28"/>
        <v/>
      </c>
      <c r="H101" s="58" t="str">
        <f>IF(G101="I",$K101,IF(G101="II",$K101-SUM(H$8:H100),IF(G101="III",$K101-SUM(H$8:H100),IF(G101="IV",$K101-SUM(H$8:H100),IF(G101="V",1-SUM(H$8:H100)," ")))))</f>
        <v xml:space="preserve"> </v>
      </c>
      <c r="I101" s="66" t="str">
        <f t="shared" si="29"/>
        <v/>
      </c>
      <c r="J101" s="61" t="str">
        <f>IF(I101="A",$K101,IF(I101="B",$K101-SUM(J$8:J100),IF(I101="C",$K101-SUM(J$8:J100),IF(I101="D",$K101-SUM(J$8:J100),IF(I101="E",1-SUM(J$8:J100)," ")))))</f>
        <v xml:space="preserve"> </v>
      </c>
      <c r="K101" s="58">
        <f>IF(C$4=0,0,(SUM(D$8:D101)/C$4))</f>
        <v>0</v>
      </c>
      <c r="L101" s="62" t="str">
        <f t="shared" si="25"/>
        <v xml:space="preserve"> </v>
      </c>
      <c r="M101" s="58" t="str">
        <f>IF(U101=2,K101,IF(W101=2,K101-SUM(M$8:M100),IF(X101=2,K101-SUM(M$8:M100),IF(X100=2,1-SUM(M$8:M100)," "))))</f>
        <v xml:space="preserve"> </v>
      </c>
      <c r="N101" s="58" t="str">
        <f t="shared" si="30"/>
        <v xml:space="preserve"> </v>
      </c>
      <c r="P101" s="58" t="str">
        <f>IF(O101="Plus",$K101,IF(O101="Basis",$K101-SUM(P$8:P100),IF(O101="Breedte",$K101-SUM(P$8:P100),IF(O100="Breedte",1-SUM(P$8:P100)," "))))</f>
        <v xml:space="preserve"> </v>
      </c>
      <c r="Q101" s="56" t="str">
        <f t="shared" si="45"/>
        <v/>
      </c>
      <c r="R101" s="196">
        <f t="shared" si="31"/>
        <v>214</v>
      </c>
      <c r="S101" s="1">
        <f t="shared" si="40"/>
        <v>347</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347</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4">
        <f t="shared" si="26"/>
        <v>0</v>
      </c>
      <c r="B102" s="64">
        <f t="shared" si="27"/>
        <v>0</v>
      </c>
      <c r="C102" s="57">
        <f t="shared" si="39"/>
        <v>346</v>
      </c>
      <c r="F102" s="59">
        <f>IF(C102&lt;C$6,0,VLOOKUP(C102,index!$A:$M,7,0))</f>
        <v>214</v>
      </c>
      <c r="G102" s="57" t="str">
        <f t="shared" si="28"/>
        <v/>
      </c>
      <c r="H102" s="58" t="str">
        <f>IF(G102="I",$K102,IF(G102="II",$K102-SUM(H$8:H101),IF(G102="III",$K102-SUM(H$8:H101),IF(G102="IV",$K102-SUM(H$8:H101),IF(G102="V",1-SUM(H$8:H101)," ")))))</f>
        <v xml:space="preserve"> </v>
      </c>
      <c r="I102" s="66" t="str">
        <f t="shared" si="29"/>
        <v/>
      </c>
      <c r="J102" s="61" t="str">
        <f>IF(I102="A",$K102,IF(I102="B",$K102-SUM(J$8:J101),IF(I102="C",$K102-SUM(J$8:J101),IF(I102="D",$K102-SUM(J$8:J101),IF(I102="E",1-SUM(J$8:J101)," ")))))</f>
        <v xml:space="preserve"> </v>
      </c>
      <c r="K102" s="58">
        <f>IF(C$4=0,0,(SUM(D$8:D102)/C$4))</f>
        <v>0</v>
      </c>
      <c r="L102" s="62" t="str">
        <f t="shared" si="25"/>
        <v xml:space="preserve"> </v>
      </c>
      <c r="M102" s="58" t="str">
        <f>IF(U102=2,K102,IF(W102=2,K102-SUM(M$8:M101),IF(X102=2,K102-SUM(M$8:M101),IF(X101=2,1-SUM(M$8:M101)," "))))</f>
        <v xml:space="preserve"> </v>
      </c>
      <c r="N102" s="58" t="str">
        <f t="shared" si="30"/>
        <v xml:space="preserve"> </v>
      </c>
      <c r="P102" s="58" t="str">
        <f>IF(O102="Plus",$K102,IF(O102="Basis",$K102-SUM(P$8:P101),IF(O102="Breedte",$K102-SUM(P$8:P101),IF(O101="Breedte",1-SUM(P$8:P101)," "))))</f>
        <v xml:space="preserve"> </v>
      </c>
      <c r="Q102" s="56" t="str">
        <f t="shared" si="45"/>
        <v/>
      </c>
      <c r="R102" s="196">
        <f t="shared" si="31"/>
        <v>214</v>
      </c>
      <c r="S102" s="1">
        <f t="shared" si="40"/>
        <v>346</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346</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4">
        <f t="shared" si="26"/>
        <v>0</v>
      </c>
      <c r="B103" s="64">
        <f t="shared" si="27"/>
        <v>0</v>
      </c>
      <c r="C103" s="57">
        <f t="shared" si="39"/>
        <v>345</v>
      </c>
      <c r="F103" s="59">
        <f>IF(C103&lt;C$6,0,VLOOKUP(C103,index!$A:$M,7,0))</f>
        <v>213</v>
      </c>
      <c r="G103" s="57" t="str">
        <f t="shared" si="28"/>
        <v/>
      </c>
      <c r="H103" s="58" t="str">
        <f>IF(G103="I",$K103,IF(G103="II",$K103-SUM(H$8:H102),IF(G103="III",$K103-SUM(H$8:H102),IF(G103="IV",$K103-SUM(H$8:H102),IF(G103="V",1-SUM(H$8:H102)," ")))))</f>
        <v xml:space="preserve"> </v>
      </c>
      <c r="I103" s="66" t="str">
        <f t="shared" si="29"/>
        <v/>
      </c>
      <c r="J103" s="61" t="str">
        <f>IF(I103="A",$K103,IF(I103="B",$K103-SUM(J$8:J102),IF(I103="C",$K103-SUM(J$8:J102),IF(I103="D",$K103-SUM(J$8:J102),IF(I103="E",1-SUM(J$8:J102)," ")))))</f>
        <v xml:space="preserve"> </v>
      </c>
      <c r="K103" s="58">
        <f>IF(C$4=0,0,(SUM(D$8:D103)/C$4))</f>
        <v>0</v>
      </c>
      <c r="L103" s="62" t="str">
        <f t="shared" si="25"/>
        <v xml:space="preserve"> </v>
      </c>
      <c r="M103" s="58" t="str">
        <f>IF(U103=2,K103,IF(W103=2,K103-SUM(M$8:M102),IF(X103=2,K103-SUM(M$8:M102),IF(X102=2,1-SUM(M$8:M102)," "))))</f>
        <v xml:space="preserve"> </v>
      </c>
      <c r="N103" s="58" t="str">
        <f t="shared" si="30"/>
        <v xml:space="preserve"> </v>
      </c>
      <c r="P103" s="58" t="str">
        <f>IF(O103="Plus",$K103,IF(O103="Basis",$K103-SUM(P$8:P102),IF(O103="Breedte",$K103-SUM(P$8:P102),IF(O102="Breedte",1-SUM(P$8:P102)," "))))</f>
        <v xml:space="preserve"> </v>
      </c>
      <c r="Q103" s="56" t="str">
        <f t="shared" si="45"/>
        <v/>
      </c>
      <c r="R103" s="196">
        <f t="shared" si="31"/>
        <v>213</v>
      </c>
      <c r="S103" s="1">
        <f t="shared" si="40"/>
        <v>345</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345</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4">
        <f t="shared" si="26"/>
        <v>0</v>
      </c>
      <c r="B104" s="64">
        <f t="shared" si="27"/>
        <v>0</v>
      </c>
      <c r="C104" s="57">
        <f t="shared" si="39"/>
        <v>344</v>
      </c>
      <c r="F104" s="59">
        <f>IF(C104&lt;C$6,0,VLOOKUP(C104,index!$A:$M,7,0))</f>
        <v>213</v>
      </c>
      <c r="G104" s="57" t="str">
        <f t="shared" si="28"/>
        <v/>
      </c>
      <c r="H104" s="58" t="str">
        <f>IF(G104="I",$K104,IF(G104="II",$K104-SUM(H$8:H103),IF(G104="III",$K104-SUM(H$8:H103),IF(G104="IV",$K104-SUM(H$8:H103),IF(G104="V",1-SUM(H$8:H103)," ")))))</f>
        <v xml:space="preserve"> </v>
      </c>
      <c r="I104" s="66" t="str">
        <f t="shared" si="29"/>
        <v/>
      </c>
      <c r="J104" s="61" t="str">
        <f>IF(I104="A",$K104,IF(I104="B",$K104-SUM(J$8:J103),IF(I104="C",$K104-SUM(J$8:J103),IF(I104="D",$K104-SUM(J$8:J103),IF(I104="E",1-SUM(J$8:J103)," ")))))</f>
        <v xml:space="preserve"> </v>
      </c>
      <c r="K104" s="58">
        <f>IF(C$4=0,0,(SUM(D$8:D104)/C$4))</f>
        <v>0</v>
      </c>
      <c r="L104" s="62" t="str">
        <f t="shared" si="25"/>
        <v xml:space="preserve"> </v>
      </c>
      <c r="M104" s="58" t="str">
        <f>IF(U104=2,K104,IF(W104=2,K104-SUM(M$8:M103),IF(X104=2,K104-SUM(M$8:M103),IF(X103=2,1-SUM(M$8:M103)," "))))</f>
        <v xml:space="preserve"> </v>
      </c>
      <c r="N104" s="58" t="str">
        <f t="shared" si="30"/>
        <v xml:space="preserve"> </v>
      </c>
      <c r="P104" s="58" t="str">
        <f>IF(O104="Plus",$K104,IF(O104="Basis",$K104-SUM(P$8:P103),IF(O104="Breedte",$K104-SUM(P$8:P103),IF(O103="Breedte",1-SUM(P$8:P103)," "))))</f>
        <v xml:space="preserve"> </v>
      </c>
      <c r="Q104" s="56" t="str">
        <f t="shared" si="45"/>
        <v/>
      </c>
      <c r="R104" s="196">
        <f t="shared" si="31"/>
        <v>213</v>
      </c>
      <c r="S104" s="1">
        <f t="shared" si="40"/>
        <v>344</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344</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4">
        <f t="shared" si="26"/>
        <v>0</v>
      </c>
      <c r="B105" s="64">
        <f t="shared" si="27"/>
        <v>20</v>
      </c>
      <c r="C105" s="57">
        <f t="shared" si="39"/>
        <v>343</v>
      </c>
      <c r="F105" s="59">
        <f>IF(C105&lt;C$6,0,VLOOKUP(C105,index!$A:$M,7,0))</f>
        <v>213</v>
      </c>
      <c r="G105" s="57" t="str">
        <f t="shared" si="28"/>
        <v>I</v>
      </c>
      <c r="H105" s="58">
        <f>IF(G105="I",$K105,IF(G105="II",$K105-SUM(H$8:H104),IF(G105="III",$K105-SUM(H$8:H104),IF(G105="IV",$K105-SUM(H$8:H104),IF(G105="V",1-SUM(H$8:H104)," ")))))</f>
        <v>0</v>
      </c>
      <c r="I105" s="66" t="str">
        <f t="shared" si="29"/>
        <v/>
      </c>
      <c r="J105" s="61" t="str">
        <f>IF(I105="A",$K105,IF(I105="B",$K105-SUM(J$8:J104),IF(I105="C",$K105-SUM(J$8:J104),IF(I105="D",$K105-SUM(J$8:J104),IF(I105="E",1-SUM(J$8:J104)," ")))))</f>
        <v xml:space="preserve"> </v>
      </c>
      <c r="K105" s="58">
        <f>IF(C$4=0,0,(SUM(D$8:D105)/C$4))</f>
        <v>0</v>
      </c>
      <c r="L105" s="62" t="str">
        <f t="shared" si="25"/>
        <v xml:space="preserve"> </v>
      </c>
      <c r="M105" s="58" t="str">
        <f>IF(U105=2,K105,IF(W105=2,K105-SUM(M$8:M104),IF(X105=2,K105-SUM(M$8:M104),IF(X104=2,1-SUM(M$8:M104)," "))))</f>
        <v xml:space="preserve"> </v>
      </c>
      <c r="N105" s="58" t="str">
        <f t="shared" si="30"/>
        <v xml:space="preserve"> </v>
      </c>
      <c r="P105" s="58" t="str">
        <f>IF(O105="Plus",$K105,IF(O105="Basis",$K105-SUM(P$8:P104),IF(O105="Breedte",$K105-SUM(P$8:P104),IF(O104="Breedte",1-SUM(P$8:P104)," "))))</f>
        <v xml:space="preserve"> </v>
      </c>
      <c r="Q105" s="56" t="str">
        <f t="shared" si="45"/>
        <v/>
      </c>
      <c r="R105" s="196">
        <f t="shared" si="31"/>
        <v>213</v>
      </c>
      <c r="S105" s="1">
        <f t="shared" si="40"/>
        <v>343</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343</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4">
        <f t="shared" si="26"/>
        <v>0</v>
      </c>
      <c r="B106" s="64">
        <f t="shared" si="27"/>
        <v>0</v>
      </c>
      <c r="C106" s="57">
        <f t="shared" si="39"/>
        <v>342</v>
      </c>
      <c r="F106" s="59">
        <f>IF(C106&lt;C$6,0,VLOOKUP(C106,index!$A:$M,7,0))</f>
        <v>212</v>
      </c>
      <c r="G106" s="57" t="str">
        <f t="shared" si="28"/>
        <v/>
      </c>
      <c r="H106" s="58" t="str">
        <f>IF(G106="I",$K106,IF(G106="II",$K106-SUM(H$8:H105),IF(G106="III",$K106-SUM(H$8:H105),IF(G106="IV",$K106-SUM(H$8:H105),IF(G106="V",1-SUM(H$8:H105)," ")))))</f>
        <v xml:space="preserve"> </v>
      </c>
      <c r="I106" s="66" t="str">
        <f t="shared" si="29"/>
        <v/>
      </c>
      <c r="J106" s="61" t="str">
        <f>IF(I106="A",$K106,IF(I106="B",$K106-SUM(J$8:J105),IF(I106="C",$K106-SUM(J$8:J105),IF(I106="D",$K106-SUM(J$8:J105),IF(I106="E",1-SUM(J$8:J105)," ")))))</f>
        <v xml:space="preserve"> </v>
      </c>
      <c r="K106" s="58">
        <f>IF(C$4=0,0,(SUM(D$8:D106)/C$4))</f>
        <v>0</v>
      </c>
      <c r="L106" s="62" t="str">
        <f t="shared" si="25"/>
        <v xml:space="preserve"> </v>
      </c>
      <c r="M106" s="58" t="str">
        <f>IF(U106=2,K106,IF(W106=2,K106-SUM(M$8:M105),IF(X106=2,K106-SUM(M$8:M105),IF(X105=2,1-SUM(M$8:M105)," "))))</f>
        <v xml:space="preserve"> </v>
      </c>
      <c r="N106" s="58" t="str">
        <f t="shared" si="30"/>
        <v xml:space="preserve"> </v>
      </c>
      <c r="P106" s="58" t="str">
        <f>IF(O106="Plus",$K106,IF(O106="Basis",$K106-SUM(P$8:P105),IF(O106="Breedte",$K106-SUM(P$8:P105),IF(O105="Breedte",1-SUM(P$8:P105)," "))))</f>
        <v xml:space="preserve"> </v>
      </c>
      <c r="Q106" s="56" t="str">
        <f t="shared" si="45"/>
        <v/>
      </c>
      <c r="R106" s="196">
        <f t="shared" si="31"/>
        <v>212</v>
      </c>
      <c r="S106" s="1">
        <f t="shared" si="40"/>
        <v>342</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342</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4">
        <f t="shared" si="26"/>
        <v>0</v>
      </c>
      <c r="B107" s="64">
        <f t="shared" si="27"/>
        <v>0</v>
      </c>
      <c r="C107" s="57">
        <f t="shared" si="39"/>
        <v>341</v>
      </c>
      <c r="F107" s="59">
        <f>IF(C107&lt;C$6,0,VLOOKUP(C107,index!$A:$M,7,0))</f>
        <v>212</v>
      </c>
      <c r="G107" s="57" t="str">
        <f t="shared" si="28"/>
        <v/>
      </c>
      <c r="H107" s="58" t="str">
        <f>IF(G107="I",$K107,IF(G107="II",$K107-SUM(H$8:H106),IF(G107="III",$K107-SUM(H$8:H106),IF(G107="IV",$K107-SUM(H$8:H106),IF(G107="V",1-SUM(H$8:H106)," ")))))</f>
        <v xml:space="preserve"> </v>
      </c>
      <c r="I107" s="66" t="str">
        <f t="shared" si="29"/>
        <v/>
      </c>
      <c r="J107" s="61" t="str">
        <f>IF(I107="A",$K107,IF(I107="B",$K107-SUM(J$8:J106),IF(I107="C",$K107-SUM(J$8:J106),IF(I107="D",$K107-SUM(J$8:J106),IF(I107="E",1-SUM(J$8:J106)," ")))))</f>
        <v xml:space="preserve"> </v>
      </c>
      <c r="K107" s="58">
        <f>IF(C$4=0,0,(SUM(D$8:D107)/C$4))</f>
        <v>0</v>
      </c>
      <c r="L107" s="62" t="str">
        <f t="shared" si="25"/>
        <v xml:space="preserve"> </v>
      </c>
      <c r="M107" s="58" t="str">
        <f>IF(U107=2,K107,IF(W107=2,K107-SUM(M$8:M106),IF(X107=2,K107-SUM(M$8:M106),IF(X106=2,1-SUM(M$8:M106)," "))))</f>
        <v xml:space="preserve"> </v>
      </c>
      <c r="N107" s="58" t="str">
        <f t="shared" si="30"/>
        <v xml:space="preserve"> </v>
      </c>
      <c r="P107" s="58" t="str">
        <f>IF(O107="Plus",$K107,IF(O107="Basis",$K107-SUM(P$8:P106),IF(O107="Breedte",$K107-SUM(P$8:P106),IF(O106="Breedte",1-SUM(P$8:P106)," "))))</f>
        <v xml:space="preserve"> </v>
      </c>
      <c r="Q107" s="56" t="str">
        <f t="shared" si="45"/>
        <v/>
      </c>
      <c r="R107" s="196">
        <f t="shared" si="31"/>
        <v>212</v>
      </c>
      <c r="S107" s="1">
        <f t="shared" si="40"/>
        <v>341</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341</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4">
        <f t="shared" si="26"/>
        <v>0</v>
      </c>
      <c r="B108" s="64">
        <f t="shared" si="27"/>
        <v>0</v>
      </c>
      <c r="C108" s="57">
        <f t="shared" si="39"/>
        <v>340</v>
      </c>
      <c r="F108" s="59">
        <f>IF(C108&lt;C$6,0,VLOOKUP(C108,index!$A:$M,7,0))</f>
        <v>211</v>
      </c>
      <c r="G108" s="57" t="str">
        <f t="shared" si="28"/>
        <v/>
      </c>
      <c r="H108" s="58" t="str">
        <f>IF(G108="I",$K108,IF(G108="II",$K108-SUM(H$8:H107),IF(G108="III",$K108-SUM(H$8:H107),IF(G108="IV",$K108-SUM(H$8:H107),IF(G108="V",1-SUM(H$8:H107)," ")))))</f>
        <v xml:space="preserve"> </v>
      </c>
      <c r="I108" s="66" t="str">
        <f t="shared" si="29"/>
        <v/>
      </c>
      <c r="J108" s="61" t="str">
        <f>IF(I108="A",$K108,IF(I108="B",$K108-SUM(J$8:J107),IF(I108="C",$K108-SUM(J$8:J107),IF(I108="D",$K108-SUM(J$8:J107),IF(I108="E",1-SUM(J$8:J107)," ")))))</f>
        <v xml:space="preserve"> </v>
      </c>
      <c r="K108" s="58">
        <f>IF(C$4=0,0,(SUM(D$8:D108)/C$4))</f>
        <v>0</v>
      </c>
      <c r="L108" s="62" t="str">
        <f t="shared" si="25"/>
        <v xml:space="preserve"> </v>
      </c>
      <c r="M108" s="58" t="str">
        <f>IF(U108=2,K108,IF(W108=2,K108-SUM(M$8:M107),IF(X108=2,K108-SUM(M$8:M107),IF(X107=2,1-SUM(M$8:M107)," "))))</f>
        <v xml:space="preserve"> </v>
      </c>
      <c r="N108" s="58" t="str">
        <f t="shared" si="30"/>
        <v xml:space="preserve"> </v>
      </c>
      <c r="P108" s="58" t="str">
        <f>IF(O108="Plus",$K108,IF(O108="Basis",$K108-SUM(P$8:P107),IF(O108="Breedte",$K108-SUM(P$8:P107),IF(O107="Breedte",1-SUM(P$8:P107)," "))))</f>
        <v xml:space="preserve"> </v>
      </c>
      <c r="Q108" s="56" t="str">
        <f t="shared" si="45"/>
        <v/>
      </c>
      <c r="R108" s="196">
        <f t="shared" si="31"/>
        <v>211</v>
      </c>
      <c r="S108" s="1">
        <f t="shared" si="40"/>
        <v>340</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340</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4">
        <f t="shared" si="26"/>
        <v>0</v>
      </c>
      <c r="B109" s="64">
        <f t="shared" si="27"/>
        <v>0</v>
      </c>
      <c r="C109" s="57">
        <f t="shared" si="39"/>
        <v>339</v>
      </c>
      <c r="F109" s="59">
        <f>IF(C109&lt;C$6,0,VLOOKUP(C109,index!$A:$M,7,0))</f>
        <v>211</v>
      </c>
      <c r="G109" s="57" t="str">
        <f t="shared" si="28"/>
        <v/>
      </c>
      <c r="H109" s="58" t="str">
        <f>IF(G109="I",$K109,IF(G109="II",$K109-SUM(H$8:H108),IF(G109="III",$K109-SUM(H$8:H108),IF(G109="IV",$K109-SUM(H$8:H108),IF(G109="V",1-SUM(H$8:H108)," ")))))</f>
        <v xml:space="preserve"> </v>
      </c>
      <c r="I109" s="66" t="str">
        <f t="shared" si="29"/>
        <v/>
      </c>
      <c r="J109" s="61" t="str">
        <f>IF(I109="A",$K109,IF(I109="B",$K109-SUM(J$8:J108),IF(I109="C",$K109-SUM(J$8:J108),IF(I109="D",$K109-SUM(J$8:J108),IF(I109="E",1-SUM(J$8:J108)," ")))))</f>
        <v xml:space="preserve"> </v>
      </c>
      <c r="K109" s="58">
        <f>IF(C$4=0,0,(SUM(D$8:D109)/C$4))</f>
        <v>0</v>
      </c>
      <c r="L109" s="62" t="str">
        <f t="shared" si="25"/>
        <v xml:space="preserve"> </v>
      </c>
      <c r="M109" s="58" t="str">
        <f>IF(U109=2,K109,IF(W109=2,K109-SUM(M$8:M108),IF(X109=2,K109-SUM(M$8:M108),IF(X108=2,1-SUM(M$8:M108)," "))))</f>
        <v xml:space="preserve"> </v>
      </c>
      <c r="N109" s="58" t="str">
        <f t="shared" si="30"/>
        <v xml:space="preserve"> </v>
      </c>
      <c r="P109" s="58" t="str">
        <f>IF(O109="Plus",$K109,IF(O109="Basis",$K109-SUM(P$8:P108),IF(O109="Breedte",$K109-SUM(P$8:P108),IF(O108="Breedte",1-SUM(P$8:P108)," "))))</f>
        <v xml:space="preserve"> </v>
      </c>
      <c r="Q109" s="56" t="str">
        <f t="shared" si="45"/>
        <v/>
      </c>
      <c r="R109" s="196">
        <f t="shared" si="31"/>
        <v>211</v>
      </c>
      <c r="S109" s="1">
        <f t="shared" si="40"/>
        <v>339</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339</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4">
        <f t="shared" si="26"/>
        <v>0</v>
      </c>
      <c r="B110" s="64">
        <f t="shared" si="27"/>
        <v>0</v>
      </c>
      <c r="C110" s="57">
        <f t="shared" si="39"/>
        <v>338</v>
      </c>
      <c r="F110" s="59">
        <f>IF(C110&lt;C$6,0,VLOOKUP(C110,index!$A:$M,7,0))</f>
        <v>211</v>
      </c>
      <c r="G110" s="57" t="str">
        <f t="shared" si="28"/>
        <v/>
      </c>
      <c r="H110" s="58" t="str">
        <f>IF(G110="I",$K110,IF(G110="II",$K110-SUM(H$8:H109),IF(G110="III",$K110-SUM(H$8:H109),IF(G110="IV",$K110-SUM(H$8:H109),IF(G110="V",1-SUM(H$8:H109)," ")))))</f>
        <v xml:space="preserve"> </v>
      </c>
      <c r="I110" s="66" t="str">
        <f t="shared" si="29"/>
        <v/>
      </c>
      <c r="J110" s="61" t="str">
        <f>IF(I110="A",$K110,IF(I110="B",$K110-SUM(J$8:J109),IF(I110="C",$K110-SUM(J$8:J109),IF(I110="D",$K110-SUM(J$8:J109),IF(I110="E",1-SUM(J$8:J109)," ")))))</f>
        <v xml:space="preserve"> </v>
      </c>
      <c r="K110" s="58">
        <f>IF(C$4=0,0,(SUM(D$8:D110)/C$4))</f>
        <v>0</v>
      </c>
      <c r="L110" s="62" t="str">
        <f t="shared" si="25"/>
        <v xml:space="preserve"> </v>
      </c>
      <c r="M110" s="58" t="str">
        <f>IF(U110=2,K110,IF(W110=2,K110-SUM(M$8:M109),IF(X110=2,K110-SUM(M$8:M109),IF(X109=2,1-SUM(M$8:M109)," "))))</f>
        <v xml:space="preserve"> </v>
      </c>
      <c r="N110" s="58" t="str">
        <f t="shared" si="30"/>
        <v xml:space="preserve"> </v>
      </c>
      <c r="P110" s="58" t="str">
        <f>IF(O110="Plus",$K110,IF(O110="Basis",$K110-SUM(P$8:P109),IF(O110="Breedte",$K110-SUM(P$8:P109),IF(O109="Breedte",1-SUM(P$8:P109)," "))))</f>
        <v xml:space="preserve"> </v>
      </c>
      <c r="Q110" s="56" t="str">
        <f t="shared" si="45"/>
        <v/>
      </c>
      <c r="R110" s="196">
        <f t="shared" si="31"/>
        <v>211</v>
      </c>
      <c r="S110" s="1">
        <f t="shared" si="40"/>
        <v>338</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338</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4">
        <f t="shared" si="26"/>
        <v>0</v>
      </c>
      <c r="B111" s="64">
        <f t="shared" si="27"/>
        <v>0</v>
      </c>
      <c r="C111" s="57">
        <f t="shared" si="39"/>
        <v>337</v>
      </c>
      <c r="F111" s="59">
        <f>IF(C111&lt;C$6,0,VLOOKUP(C111,index!$A:$M,7,0))</f>
        <v>210</v>
      </c>
      <c r="G111" s="57" t="str">
        <f t="shared" si="28"/>
        <v/>
      </c>
      <c r="H111" s="58" t="str">
        <f>IF(G111="I",$K111,IF(G111="II",$K111-SUM(H$8:H110),IF(G111="III",$K111-SUM(H$8:H110),IF(G111="IV",$K111-SUM(H$8:H110),IF(G111="V",1-SUM(H$8:H110)," ")))))</f>
        <v xml:space="preserve"> </v>
      </c>
      <c r="I111" s="66" t="str">
        <f t="shared" si="29"/>
        <v/>
      </c>
      <c r="J111" s="61" t="str">
        <f>IF(I111="A",$K111,IF(I111="B",$K111-SUM(J$8:J110),IF(I111="C",$K111-SUM(J$8:J110),IF(I111="D",$K111-SUM(J$8:J110),IF(I111="E",1-SUM(J$8:J110)," ")))))</f>
        <v xml:space="preserve"> </v>
      </c>
      <c r="K111" s="58">
        <f>IF(C$4=0,0,(SUM(D$8:D111)/C$4))</f>
        <v>0</v>
      </c>
      <c r="L111" s="62" t="str">
        <f t="shared" si="25"/>
        <v xml:space="preserve"> </v>
      </c>
      <c r="M111" s="58" t="str">
        <f>IF(U111=2,K111,IF(W111=2,K111-SUM(M$8:M110),IF(X111=2,K111-SUM(M$8:M110),IF(X110=2,1-SUM(M$8:M110)," "))))</f>
        <v xml:space="preserve"> </v>
      </c>
      <c r="N111" s="58" t="str">
        <f t="shared" si="30"/>
        <v xml:space="preserve"> </v>
      </c>
      <c r="P111" s="58" t="str">
        <f>IF(O111="Plus",$K111,IF(O111="Basis",$K111-SUM(P$8:P110),IF(O111="Breedte",$K111-SUM(P$8:P110),IF(O110="Breedte",1-SUM(P$8:P110)," "))))</f>
        <v xml:space="preserve"> </v>
      </c>
      <c r="Q111" s="56" t="str">
        <f t="shared" si="45"/>
        <v/>
      </c>
      <c r="R111" s="196">
        <f t="shared" si="31"/>
        <v>210</v>
      </c>
      <c r="S111" s="1">
        <f t="shared" si="40"/>
        <v>337</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337</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4">
        <f t="shared" si="26"/>
        <v>25</v>
      </c>
      <c r="B112" s="64">
        <f t="shared" si="27"/>
        <v>0</v>
      </c>
      <c r="C112" s="57">
        <f t="shared" si="39"/>
        <v>336</v>
      </c>
      <c r="F112" s="59">
        <f>IF(C112&lt;C$6,0,VLOOKUP(C112,index!$A:$M,7,0))</f>
        <v>210</v>
      </c>
      <c r="G112" s="57" t="str">
        <f t="shared" si="28"/>
        <v/>
      </c>
      <c r="H112" s="58" t="str">
        <f>IF(G112="I",$K112,IF(G112="II",$K112-SUM(H$8:H111),IF(G112="III",$K112-SUM(H$8:H111),IF(G112="IV",$K112-SUM(H$8:H111),IF(G112="V",1-SUM(H$8:H111)," ")))))</f>
        <v xml:space="preserve"> </v>
      </c>
      <c r="I112" s="66" t="str">
        <f t="shared" si="29"/>
        <v>A</v>
      </c>
      <c r="J112" s="61">
        <f>IF(I112="A",$K112,IF(I112="B",$K112-SUM(J$8:J111),IF(I112="C",$K112-SUM(J$8:J111),IF(I112="D",$K112-SUM(J$8:J111),IF(I112="E",1-SUM(J$8:J111)," ")))))</f>
        <v>0</v>
      </c>
      <c r="K112" s="58">
        <f>IF(C$4=0,0,(SUM(D$8:D112)/C$4))</f>
        <v>0</v>
      </c>
      <c r="L112" s="62" t="str">
        <f t="shared" si="25"/>
        <v xml:space="preserve"> </v>
      </c>
      <c r="M112" s="58" t="str">
        <f>IF(U112=2,K112,IF(W112=2,K112-SUM(M$8:M111),IF(X112=2,K112-SUM(M$8:M111),IF(X111=2,1-SUM(M$8:M111)," "))))</f>
        <v xml:space="preserve"> </v>
      </c>
      <c r="N112" s="58" t="str">
        <f t="shared" si="30"/>
        <v xml:space="preserve"> </v>
      </c>
      <c r="P112" s="58" t="str">
        <f>IF(O112="Plus",$K112,IF(O112="Basis",$K112-SUM(P$8:P111),IF(O112="Breedte",$K112-SUM(P$8:P111),IF(O111="Breedte",1-SUM(P$8:P111)," "))))</f>
        <v xml:space="preserve"> </v>
      </c>
      <c r="Q112" s="56" t="str">
        <f t="shared" si="45"/>
        <v/>
      </c>
      <c r="R112" s="196">
        <f t="shared" si="31"/>
        <v>210</v>
      </c>
      <c r="S112" s="1">
        <f t="shared" si="40"/>
        <v>336</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336</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4">
        <f t="shared" si="26"/>
        <v>0</v>
      </c>
      <c r="B113" s="64">
        <f t="shared" si="27"/>
        <v>0</v>
      </c>
      <c r="C113" s="57">
        <f t="shared" si="39"/>
        <v>335</v>
      </c>
      <c r="F113" s="59">
        <f>IF(C113&lt;C$6,0,VLOOKUP(C113,index!$A:$M,7,0))</f>
        <v>209</v>
      </c>
      <c r="G113" s="57" t="str">
        <f t="shared" si="28"/>
        <v/>
      </c>
      <c r="H113" s="58" t="str">
        <f>IF(G113="I",$K113,IF(G113="II",$K113-SUM(H$8:H112),IF(G113="III",$K113-SUM(H$8:H112),IF(G113="IV",$K113-SUM(H$8:H112),IF(G113="V",1-SUM(H$8:H112)," ")))))</f>
        <v xml:space="preserve"> </v>
      </c>
      <c r="I113" s="66" t="str">
        <f t="shared" si="29"/>
        <v/>
      </c>
      <c r="J113" s="61" t="str">
        <f>IF(I113="A",$K113,IF(I113="B",$K113-SUM(J$8:J112),IF(I113="C",$K113-SUM(J$8:J112),IF(I113="D",$K113-SUM(J$8:J112),IF(I113="E",1-SUM(J$8:J112)," ")))))</f>
        <v xml:space="preserve"> </v>
      </c>
      <c r="K113" s="58">
        <f>IF(C$4=0,0,(SUM(D$8:D113)/C$4))</f>
        <v>0</v>
      </c>
      <c r="L113" s="62" t="str">
        <f t="shared" si="25"/>
        <v xml:space="preserve"> </v>
      </c>
      <c r="M113" s="58" t="str">
        <f>IF(U113=2,K113,IF(W113=2,K113-SUM(M$8:M112),IF(X113=2,K113-SUM(M$8:M112),IF(X112=2,1-SUM(M$8:M112)," "))))</f>
        <v xml:space="preserve"> </v>
      </c>
      <c r="N113" s="58" t="str">
        <f t="shared" si="30"/>
        <v xml:space="preserve"> </v>
      </c>
      <c r="P113" s="58" t="str">
        <f>IF(O113="Plus",$K113,IF(O113="Basis",$K113-SUM(P$8:P112),IF(O113="Breedte",$K113-SUM(P$8:P112),IF(O112="Breedte",1-SUM(P$8:P112)," "))))</f>
        <v xml:space="preserve"> </v>
      </c>
      <c r="Q113" s="56" t="str">
        <f t="shared" si="45"/>
        <v/>
      </c>
      <c r="R113" s="196">
        <f t="shared" si="31"/>
        <v>209</v>
      </c>
      <c r="S113" s="1">
        <f t="shared" si="40"/>
        <v>335</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335</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4">
        <f t="shared" si="26"/>
        <v>0</v>
      </c>
      <c r="B114" s="64">
        <f t="shared" si="27"/>
        <v>0</v>
      </c>
      <c r="C114" s="57">
        <f t="shared" si="39"/>
        <v>334</v>
      </c>
      <c r="F114" s="59">
        <f>IF(C114&lt;C$6,0,VLOOKUP(C114,index!$A:$M,7,0))</f>
        <v>209</v>
      </c>
      <c r="G114" s="57" t="str">
        <f t="shared" si="28"/>
        <v/>
      </c>
      <c r="H114" s="58" t="str">
        <f>IF(G114="I",$K114,IF(G114="II",$K114-SUM(H$8:H113),IF(G114="III",$K114-SUM(H$8:H113),IF(G114="IV",$K114-SUM(H$8:H113),IF(G114="V",1-SUM(H$8:H113)," ")))))</f>
        <v xml:space="preserve"> </v>
      </c>
      <c r="I114" s="66" t="str">
        <f t="shared" si="29"/>
        <v/>
      </c>
      <c r="J114" s="61" t="str">
        <f>IF(I114="A",$K114,IF(I114="B",$K114-SUM(J$8:J113),IF(I114="C",$K114-SUM(J$8:J113),IF(I114="D",$K114-SUM(J$8:J113),IF(I114="E",1-SUM(J$8:J113)," ")))))</f>
        <v xml:space="preserve"> </v>
      </c>
      <c r="K114" s="58">
        <f>IF(C$4=0,0,(SUM(D$8:D114)/C$4))</f>
        <v>0</v>
      </c>
      <c r="L114" s="62" t="str">
        <f t="shared" si="25"/>
        <v xml:space="preserve"> </v>
      </c>
      <c r="M114" s="58" t="str">
        <f>IF(U114=2,K114,IF(W114=2,K114-SUM(M$8:M113),IF(X114=2,K114-SUM(M$8:M113),IF(X113=2,1-SUM(M$8:M113)," "))))</f>
        <v xml:space="preserve"> </v>
      </c>
      <c r="N114" s="58" t="str">
        <f t="shared" si="30"/>
        <v xml:space="preserve"> </v>
      </c>
      <c r="P114" s="58" t="str">
        <f>IF(O114="Plus",$K114,IF(O114="Basis",$K114-SUM(P$8:P113),IF(O114="Breedte",$K114-SUM(P$8:P113),IF(O113="Breedte",1-SUM(P$8:P113)," "))))</f>
        <v xml:space="preserve"> </v>
      </c>
      <c r="Q114" s="56" t="str">
        <f t="shared" si="45"/>
        <v/>
      </c>
      <c r="R114" s="196">
        <f t="shared" si="31"/>
        <v>209</v>
      </c>
      <c r="S114" s="1">
        <f t="shared" si="40"/>
        <v>334</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334</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4">
        <f t="shared" si="26"/>
        <v>0</v>
      </c>
      <c r="B115" s="64">
        <f t="shared" si="27"/>
        <v>0</v>
      </c>
      <c r="C115" s="57">
        <f t="shared" si="39"/>
        <v>333</v>
      </c>
      <c r="F115" s="59">
        <f>IF(C115&lt;C$6,0,VLOOKUP(C115,index!$A:$M,7,0))</f>
        <v>209</v>
      </c>
      <c r="G115" s="57" t="str">
        <f t="shared" si="28"/>
        <v/>
      </c>
      <c r="H115" s="58" t="str">
        <f>IF(G115="I",$K115,IF(G115="II",$K115-SUM(H$8:H114),IF(G115="III",$K115-SUM(H$8:H114),IF(G115="IV",$K115-SUM(H$8:H114),IF(G115="V",1-SUM(H$8:H114)," ")))))</f>
        <v xml:space="preserve"> </v>
      </c>
      <c r="I115" s="66" t="str">
        <f t="shared" si="29"/>
        <v/>
      </c>
      <c r="J115" s="61" t="str">
        <f>IF(I115="A",$K115,IF(I115="B",$K115-SUM(J$8:J114),IF(I115="C",$K115-SUM(J$8:J114),IF(I115="D",$K115-SUM(J$8:J114),IF(I115="E",1-SUM(J$8:J114)," ")))))</f>
        <v xml:space="preserve"> </v>
      </c>
      <c r="K115" s="58">
        <f>IF(C$4=0,0,(SUM(D$8:D115)/C$4))</f>
        <v>0</v>
      </c>
      <c r="L115" s="62" t="str">
        <f t="shared" si="25"/>
        <v xml:space="preserve"> </v>
      </c>
      <c r="M115" s="58" t="str">
        <f>IF(U115=2,K115,IF(W115=2,K115-SUM(M$8:M114),IF(X115=2,K115-SUM(M$8:M114),IF(X114=2,1-SUM(M$8:M114)," "))))</f>
        <v xml:space="preserve"> </v>
      </c>
      <c r="N115" s="58" t="str">
        <f t="shared" si="30"/>
        <v xml:space="preserve"> </v>
      </c>
      <c r="P115" s="58" t="str">
        <f>IF(O115="Plus",$K115,IF(O115="Basis",$K115-SUM(P$8:P114),IF(O115="Breedte",$K115-SUM(P$8:P114),IF(O114="Breedte",1-SUM(P$8:P114)," "))))</f>
        <v xml:space="preserve"> </v>
      </c>
      <c r="Q115" s="56" t="str">
        <f t="shared" si="45"/>
        <v/>
      </c>
      <c r="R115" s="196">
        <f t="shared" si="31"/>
        <v>209</v>
      </c>
      <c r="S115" s="1">
        <f t="shared" si="40"/>
        <v>333</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333</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4">
        <f t="shared" si="26"/>
        <v>0</v>
      </c>
      <c r="B116" s="64">
        <f t="shared" si="27"/>
        <v>0</v>
      </c>
      <c r="C116" s="57">
        <f t="shared" si="39"/>
        <v>332</v>
      </c>
      <c r="F116" s="59">
        <f>IF(C116&lt;C$6,0,VLOOKUP(C116,index!$A:$M,7,0))</f>
        <v>208</v>
      </c>
      <c r="G116" s="57" t="str">
        <f t="shared" si="28"/>
        <v/>
      </c>
      <c r="H116" s="58" t="str">
        <f>IF(G116="I",$K116,IF(G116="II",$K116-SUM(H$8:H115),IF(G116="III",$K116-SUM(H$8:H115),IF(G116="IV",$K116-SUM(H$8:H115),IF(G116="V",1-SUM(H$8:H115)," ")))))</f>
        <v xml:space="preserve"> </v>
      </c>
      <c r="I116" s="66" t="str">
        <f t="shared" si="29"/>
        <v/>
      </c>
      <c r="J116" s="61" t="str">
        <f>IF(I116="A",$K116,IF(I116="B",$K116-SUM(J$8:J115),IF(I116="C",$K116-SUM(J$8:J115),IF(I116="D",$K116-SUM(J$8:J115),IF(I116="E",1-SUM(J$8:J115)," ")))))</f>
        <v xml:space="preserve"> </v>
      </c>
      <c r="K116" s="58">
        <f>IF(C$4=0,0,(SUM(D$8:D116)/C$4))</f>
        <v>0</v>
      </c>
      <c r="L116" s="62" t="str">
        <f t="shared" si="25"/>
        <v xml:space="preserve"> </v>
      </c>
      <c r="M116" s="58" t="str">
        <f>IF(U116=2,K116,IF(W116=2,K116-SUM(M$8:M115),IF(X116=2,K116-SUM(M$8:M115),IF(X115=2,1-SUM(M$8:M115)," "))))</f>
        <v xml:space="preserve"> </v>
      </c>
      <c r="N116" s="58" t="str">
        <f t="shared" si="30"/>
        <v xml:space="preserve"> </v>
      </c>
      <c r="P116" s="58" t="str">
        <f>IF(O116="Plus",$K116,IF(O116="Basis",$K116-SUM(P$8:P115),IF(O116="Breedte",$K116-SUM(P$8:P115),IF(O115="Breedte",1-SUM(P$8:P115)," "))))</f>
        <v xml:space="preserve"> </v>
      </c>
      <c r="Q116" s="56" t="str">
        <f t="shared" si="45"/>
        <v/>
      </c>
      <c r="R116" s="196">
        <f t="shared" si="31"/>
        <v>208</v>
      </c>
      <c r="S116" s="1">
        <f t="shared" si="40"/>
        <v>332</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332</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4">
        <f t="shared" si="26"/>
        <v>0</v>
      </c>
      <c r="B117" s="64">
        <f t="shared" si="27"/>
        <v>0</v>
      </c>
      <c r="C117" s="57">
        <f t="shared" si="39"/>
        <v>331</v>
      </c>
      <c r="F117" s="59">
        <f>IF(C117&lt;C$6,0,VLOOKUP(C117,index!$A:$M,7,0))</f>
        <v>208</v>
      </c>
      <c r="G117" s="57" t="str">
        <f t="shared" si="28"/>
        <v/>
      </c>
      <c r="H117" s="58" t="str">
        <f>IF(G117="I",$K117,IF(G117="II",$K117-SUM(H$8:H116),IF(G117="III",$K117-SUM(H$8:H116),IF(G117="IV",$K117-SUM(H$8:H116),IF(G117="V",1-SUM(H$8:H116)," ")))))</f>
        <v xml:space="preserve"> </v>
      </c>
      <c r="I117" s="66" t="str">
        <f t="shared" si="29"/>
        <v/>
      </c>
      <c r="J117" s="61" t="str">
        <f>IF(I117="A",$K117,IF(I117="B",$K117-SUM(J$8:J116),IF(I117="C",$K117-SUM(J$8:J116),IF(I117="D",$K117-SUM(J$8:J116),IF(I117="E",1-SUM(J$8:J116)," ")))))</f>
        <v xml:space="preserve"> </v>
      </c>
      <c r="K117" s="58">
        <f>IF(C$4=0,0,(SUM(D$8:D117)/C$4))</f>
        <v>0</v>
      </c>
      <c r="L117" s="62" t="str">
        <f t="shared" si="25"/>
        <v xml:space="preserve"> </v>
      </c>
      <c r="M117" s="58" t="str">
        <f>IF(U117=2,K117,IF(W117=2,K117-SUM(M$8:M116),IF(X117=2,K117-SUM(M$8:M116),IF(X116=2,1-SUM(M$8:M116)," "))))</f>
        <v xml:space="preserve"> </v>
      </c>
      <c r="N117" s="58" t="str">
        <f t="shared" si="30"/>
        <v xml:space="preserve"> </v>
      </c>
      <c r="P117" s="58" t="str">
        <f>IF(O117="Plus",$K117,IF(O117="Basis",$K117-SUM(P$8:P116),IF(O117="Breedte",$K117-SUM(P$8:P116),IF(O116="Breedte",1-SUM(P$8:P116)," "))))</f>
        <v xml:space="preserve"> </v>
      </c>
      <c r="Q117" s="56" t="str">
        <f t="shared" si="45"/>
        <v/>
      </c>
      <c r="R117" s="196">
        <f t="shared" si="31"/>
        <v>208</v>
      </c>
      <c r="S117" s="1">
        <f t="shared" si="40"/>
        <v>331</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331</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4">
        <f t="shared" si="26"/>
        <v>0</v>
      </c>
      <c r="B118" s="64">
        <f t="shared" si="27"/>
        <v>0</v>
      </c>
      <c r="C118" s="57">
        <f t="shared" si="39"/>
        <v>330</v>
      </c>
      <c r="F118" s="59">
        <f>IF(C118&lt;C$6,0,VLOOKUP(C118,index!$A:$M,7,0))</f>
        <v>208</v>
      </c>
      <c r="G118" s="57" t="str">
        <f t="shared" si="28"/>
        <v/>
      </c>
      <c r="H118" s="58" t="str">
        <f>IF(G118="I",$K118,IF(G118="II",$K118-SUM(H$8:H117),IF(G118="III",$K118-SUM(H$8:H117),IF(G118="IV",$K118-SUM(H$8:H117),IF(G118="V",1-SUM(H$8:H117)," ")))))</f>
        <v xml:space="preserve"> </v>
      </c>
      <c r="I118" s="66" t="str">
        <f t="shared" si="29"/>
        <v/>
      </c>
      <c r="J118" s="61" t="str">
        <f>IF(I118="A",$K118,IF(I118="B",$K118-SUM(J$8:J117),IF(I118="C",$K118-SUM(J$8:J117),IF(I118="D",$K118-SUM(J$8:J117),IF(I118="E",1-SUM(J$8:J117)," ")))))</f>
        <v xml:space="preserve"> </v>
      </c>
      <c r="K118" s="58">
        <f>IF(C$4=0,0,(SUM(D$8:D118)/C$4))</f>
        <v>0</v>
      </c>
      <c r="L118" s="62" t="str">
        <f t="shared" si="25"/>
        <v xml:space="preserve"> </v>
      </c>
      <c r="M118" s="58" t="str">
        <f>IF(U118=2,K118,IF(W118=2,K118-SUM(M$8:M117),IF(X118=2,K118-SUM(M$8:M117),IF(X117=2,1-SUM(M$8:M117)," "))))</f>
        <v xml:space="preserve"> </v>
      </c>
      <c r="N118" s="58" t="str">
        <f t="shared" si="30"/>
        <v xml:space="preserve"> </v>
      </c>
      <c r="P118" s="58" t="str">
        <f>IF(O118="Plus",$K118,IF(O118="Basis",$K118-SUM(P$8:P117),IF(O118="Breedte",$K118-SUM(P$8:P117),IF(O117="Breedte",1-SUM(P$8:P117)," "))))</f>
        <v xml:space="preserve"> </v>
      </c>
      <c r="Q118" s="56" t="str">
        <f t="shared" si="45"/>
        <v/>
      </c>
      <c r="R118" s="196">
        <f t="shared" si="31"/>
        <v>208</v>
      </c>
      <c r="S118" s="1">
        <f t="shared" si="40"/>
        <v>330</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330</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4">
        <f t="shared" si="26"/>
        <v>0</v>
      </c>
      <c r="B119" s="64">
        <f t="shared" si="27"/>
        <v>0</v>
      </c>
      <c r="C119" s="57">
        <f t="shared" si="39"/>
        <v>329</v>
      </c>
      <c r="F119" s="59">
        <f>IF(C119&lt;C$6,0,VLOOKUP(C119,index!$A:$M,7,0))</f>
        <v>207</v>
      </c>
      <c r="G119" s="57" t="str">
        <f t="shared" si="28"/>
        <v/>
      </c>
      <c r="H119" s="58" t="str">
        <f>IF(G119="I",$K119,IF(G119="II",$K119-SUM(H$8:H118),IF(G119="III",$K119-SUM(H$8:H118),IF(G119="IV",$K119-SUM(H$8:H118),IF(G119="V",1-SUM(H$8:H118)," ")))))</f>
        <v xml:space="preserve"> </v>
      </c>
      <c r="I119" s="66" t="str">
        <f t="shared" si="29"/>
        <v/>
      </c>
      <c r="J119" s="61" t="str">
        <f>IF(I119="A",$K119,IF(I119="B",$K119-SUM(J$8:J118),IF(I119="C",$K119-SUM(J$8:J118),IF(I119="D",$K119-SUM(J$8:J118),IF(I119="E",1-SUM(J$8:J118)," ")))))</f>
        <v xml:space="preserve"> </v>
      </c>
      <c r="K119" s="58">
        <f>IF(C$4=0,0,(SUM(D$8:D119)/C$4))</f>
        <v>0</v>
      </c>
      <c r="L119" s="62" t="str">
        <f t="shared" si="25"/>
        <v xml:space="preserve"> </v>
      </c>
      <c r="M119" s="58" t="str">
        <f>IF(U119=2,K119,IF(W119=2,K119-SUM(M$8:M118),IF(X119=2,K119-SUM(M$8:M118),IF(X118=2,1-SUM(M$8:M118)," "))))</f>
        <v xml:space="preserve"> </v>
      </c>
      <c r="N119" s="58" t="str">
        <f t="shared" si="30"/>
        <v xml:space="preserve"> </v>
      </c>
      <c r="P119" s="58" t="str">
        <f>IF(O119="Plus",$K119,IF(O119="Basis",$K119-SUM(P$8:P118),IF(O119="Breedte",$K119-SUM(P$8:P118),IF(O118="Breedte",1-SUM(P$8:P118)," "))))</f>
        <v xml:space="preserve"> </v>
      </c>
      <c r="Q119" s="56" t="str">
        <f t="shared" si="45"/>
        <v/>
      </c>
      <c r="R119" s="196">
        <f t="shared" si="31"/>
        <v>207</v>
      </c>
      <c r="S119" s="1">
        <f t="shared" si="40"/>
        <v>329</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329</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4">
        <f t="shared" si="26"/>
        <v>0</v>
      </c>
      <c r="B120" s="64">
        <f t="shared" si="27"/>
        <v>0</v>
      </c>
      <c r="C120" s="57">
        <f t="shared" si="39"/>
        <v>328</v>
      </c>
      <c r="F120" s="59">
        <f>IF(C120&lt;C$6,0,VLOOKUP(C120,index!$A:$M,7,0))</f>
        <v>207</v>
      </c>
      <c r="G120" s="57" t="str">
        <f t="shared" si="28"/>
        <v/>
      </c>
      <c r="H120" s="58" t="str">
        <f>IF(G120="I",$K120,IF(G120="II",$K120-SUM(H$8:H119),IF(G120="III",$K120-SUM(H$8:H119),IF(G120="IV",$K120-SUM(H$8:H119),IF(G120="V",1-SUM(H$8:H119)," ")))))</f>
        <v xml:space="preserve"> </v>
      </c>
      <c r="I120" s="66" t="str">
        <f t="shared" si="29"/>
        <v/>
      </c>
      <c r="J120" s="61" t="str">
        <f>IF(I120="A",$K120,IF(I120="B",$K120-SUM(J$8:J119),IF(I120="C",$K120-SUM(J$8:J119),IF(I120="D",$K120-SUM(J$8:J119),IF(I120="E",1-SUM(J$8:J119)," ")))))</f>
        <v xml:space="preserve"> </v>
      </c>
      <c r="K120" s="58">
        <f>IF(C$4=0,0,(SUM(D$8:D120)/C$4))</f>
        <v>0</v>
      </c>
      <c r="L120" s="62" t="str">
        <f t="shared" si="25"/>
        <v xml:space="preserve"> </v>
      </c>
      <c r="M120" s="58" t="str">
        <f>IF(U120=2,K120,IF(W120=2,K120-SUM(M$8:M119),IF(X120=2,K120-SUM(M$8:M119),IF(X119=2,1-SUM(M$8:M119)," "))))</f>
        <v xml:space="preserve"> </v>
      </c>
      <c r="N120" s="58" t="str">
        <f t="shared" si="30"/>
        <v xml:space="preserve"> </v>
      </c>
      <c r="P120" s="58" t="str">
        <f>IF(O120="Plus",$K120,IF(O120="Basis",$K120-SUM(P$8:P119),IF(O120="Breedte",$K120-SUM(P$8:P119),IF(O119="Breedte",1-SUM(P$8:P119)," "))))</f>
        <v xml:space="preserve"> </v>
      </c>
      <c r="Q120" s="56" t="str">
        <f t="shared" si="45"/>
        <v/>
      </c>
      <c r="R120" s="196">
        <f t="shared" si="31"/>
        <v>207</v>
      </c>
      <c r="S120" s="1">
        <f t="shared" si="40"/>
        <v>328</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328</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4">
        <f t="shared" si="26"/>
        <v>0</v>
      </c>
      <c r="B121" s="64">
        <f t="shared" si="27"/>
        <v>0</v>
      </c>
      <c r="C121" s="57">
        <f t="shared" si="39"/>
        <v>327</v>
      </c>
      <c r="F121" s="59">
        <f>IF(C121&lt;C$6,0,VLOOKUP(C121,index!$A:$M,7,0))</f>
        <v>206</v>
      </c>
      <c r="G121" s="57" t="str">
        <f t="shared" si="28"/>
        <v/>
      </c>
      <c r="H121" s="58" t="str">
        <f>IF(G121="I",$K121,IF(G121="II",$K121-SUM(H$8:H120),IF(G121="III",$K121-SUM(H$8:H120),IF(G121="IV",$K121-SUM(H$8:H120),IF(G121="V",1-SUM(H$8:H120)," ")))))</f>
        <v xml:space="preserve"> </v>
      </c>
      <c r="I121" s="66" t="str">
        <f t="shared" si="29"/>
        <v/>
      </c>
      <c r="J121" s="61" t="str">
        <f>IF(I121="A",$K121,IF(I121="B",$K121-SUM(J$8:J120),IF(I121="C",$K121-SUM(J$8:J120),IF(I121="D",$K121-SUM(J$8:J120),IF(I121="E",1-SUM(J$8:J120)," ")))))</f>
        <v xml:space="preserve"> </v>
      </c>
      <c r="K121" s="58">
        <f>IF(C$4=0,0,(SUM(D$8:D121)/C$4))</f>
        <v>0</v>
      </c>
      <c r="L121" s="62" t="str">
        <f t="shared" si="25"/>
        <v xml:space="preserve"> </v>
      </c>
      <c r="M121" s="58" t="str">
        <f>IF(U121=2,K121,IF(W121=2,K121-SUM(M$8:M120),IF(X121=2,K121-SUM(M$8:M120),IF(X120=2,1-SUM(M$8:M120)," "))))</f>
        <v xml:space="preserve"> </v>
      </c>
      <c r="N121" s="58" t="str">
        <f t="shared" si="30"/>
        <v xml:space="preserve"> </v>
      </c>
      <c r="P121" s="58" t="str">
        <f>IF(O121="Plus",$K121,IF(O121="Basis",$K121-SUM(P$8:P120),IF(O121="Breedte",$K121-SUM(P$8:P120),IF(O120="Breedte",1-SUM(P$8:P120)," "))))</f>
        <v xml:space="preserve"> </v>
      </c>
      <c r="Q121" s="56" t="str">
        <f t="shared" si="45"/>
        <v/>
      </c>
      <c r="R121" s="196">
        <f t="shared" si="31"/>
        <v>206</v>
      </c>
      <c r="S121" s="1">
        <f t="shared" si="40"/>
        <v>327</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327</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4">
        <f t="shared" si="26"/>
        <v>0</v>
      </c>
      <c r="B122" s="64">
        <f t="shared" si="27"/>
        <v>0</v>
      </c>
      <c r="C122" s="57">
        <f t="shared" si="39"/>
        <v>326</v>
      </c>
      <c r="F122" s="59">
        <f>IF(C122&lt;C$6,0,VLOOKUP(C122,index!$A:$M,7,0))</f>
        <v>206</v>
      </c>
      <c r="G122" s="57" t="str">
        <f t="shared" si="28"/>
        <v/>
      </c>
      <c r="H122" s="58" t="str">
        <f>IF(G122="I",$K122,IF(G122="II",$K122-SUM(H$8:H121),IF(G122="III",$K122-SUM(H$8:H121),IF(G122="IV",$K122-SUM(H$8:H121),IF(G122="V",1-SUM(H$8:H121)," ")))))</f>
        <v xml:space="preserve"> </v>
      </c>
      <c r="I122" s="66" t="str">
        <f t="shared" si="29"/>
        <v/>
      </c>
      <c r="J122" s="61" t="str">
        <f>IF(I122="A",$K122,IF(I122="B",$K122-SUM(J$8:J121),IF(I122="C",$K122-SUM(J$8:J121),IF(I122="D",$K122-SUM(J$8:J121),IF(I122="E",1-SUM(J$8:J121)," ")))))</f>
        <v xml:space="preserve"> </v>
      </c>
      <c r="K122" s="58">
        <f>IF(C$4=0,0,(SUM(D$8:D122)/C$4))</f>
        <v>0</v>
      </c>
      <c r="L122" s="62" t="str">
        <f t="shared" si="25"/>
        <v xml:space="preserve"> </v>
      </c>
      <c r="M122" s="58" t="str">
        <f>IF(U122=2,K122,IF(W122=2,K122-SUM(M$8:M121),IF(X122=2,K122-SUM(M$8:M121),IF(X121=2,1-SUM(M$8:M121)," "))))</f>
        <v xml:space="preserve"> </v>
      </c>
      <c r="N122" s="58" t="str">
        <f t="shared" si="30"/>
        <v xml:space="preserve"> </v>
      </c>
      <c r="P122" s="58" t="str">
        <f>IF(O122="Plus",$K122,IF(O122="Basis",$K122-SUM(P$8:P121),IF(O122="Breedte",$K122-SUM(P$8:P121),IF(O121="Breedte",1-SUM(P$8:P121)," "))))</f>
        <v xml:space="preserve"> </v>
      </c>
      <c r="Q122" s="56" t="str">
        <f t="shared" si="45"/>
        <v/>
      </c>
      <c r="R122" s="196">
        <f t="shared" si="31"/>
        <v>206</v>
      </c>
      <c r="S122" s="1">
        <f t="shared" si="40"/>
        <v>326</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326</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4">
        <f t="shared" si="26"/>
        <v>0</v>
      </c>
      <c r="B123" s="64">
        <f t="shared" si="27"/>
        <v>0</v>
      </c>
      <c r="C123" s="57">
        <f t="shared" si="39"/>
        <v>325</v>
      </c>
      <c r="F123" s="59">
        <f>IF(C123&lt;C$6,0,VLOOKUP(C123,index!$A:$M,7,0))</f>
        <v>206</v>
      </c>
      <c r="G123" s="57" t="str">
        <f t="shared" si="28"/>
        <v/>
      </c>
      <c r="H123" s="58" t="str">
        <f>IF(G123="I",$K123,IF(G123="II",$K123-SUM(H$8:H122),IF(G123="III",$K123-SUM(H$8:H122),IF(G123="IV",$K123-SUM(H$8:H122),IF(G123="V",1-SUM(H$8:H122)," ")))))</f>
        <v xml:space="preserve"> </v>
      </c>
      <c r="I123" s="66" t="str">
        <f t="shared" si="29"/>
        <v/>
      </c>
      <c r="J123" s="61" t="str">
        <f>IF(I123="A",$K123,IF(I123="B",$K123-SUM(J$8:J122),IF(I123="C",$K123-SUM(J$8:J122),IF(I123="D",$K123-SUM(J$8:J122),IF(I123="E",1-SUM(J$8:J122)," ")))))</f>
        <v xml:space="preserve"> </v>
      </c>
      <c r="K123" s="58">
        <f>IF(C$4=0,0,(SUM(D$8:D123)/C$4))</f>
        <v>0</v>
      </c>
      <c r="L123" s="62" t="str">
        <f t="shared" si="25"/>
        <v xml:space="preserve"> </v>
      </c>
      <c r="M123" s="58" t="str">
        <f>IF(U123=2,K123,IF(W123=2,K123-SUM(M$8:M122),IF(X123=2,K123-SUM(M$8:M122),IF(X122=2,1-SUM(M$8:M122)," "))))</f>
        <v xml:space="preserve"> </v>
      </c>
      <c r="N123" s="58" t="str">
        <f t="shared" si="30"/>
        <v xml:space="preserve"> </v>
      </c>
      <c r="P123" s="58" t="str">
        <f>IF(O123="Plus",$K123,IF(O123="Basis",$K123-SUM(P$8:P122),IF(O123="Breedte",$K123-SUM(P$8:P122),IF(O122="Breedte",1-SUM(P$8:P122)," "))))</f>
        <v xml:space="preserve"> </v>
      </c>
      <c r="Q123" s="56" t="str">
        <f t="shared" si="45"/>
        <v/>
      </c>
      <c r="R123" s="196">
        <f t="shared" si="31"/>
        <v>206</v>
      </c>
      <c r="S123" s="1">
        <f t="shared" si="40"/>
        <v>325</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325</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4">
        <f t="shared" si="26"/>
        <v>0</v>
      </c>
      <c r="B124" s="64">
        <f t="shared" si="27"/>
        <v>0</v>
      </c>
      <c r="C124" s="57">
        <f t="shared" si="39"/>
        <v>324</v>
      </c>
      <c r="F124" s="59">
        <f>IF(C124&lt;C$6,0,VLOOKUP(C124,index!$A:$M,7,0))</f>
        <v>205</v>
      </c>
      <c r="G124" s="57" t="str">
        <f t="shared" si="28"/>
        <v/>
      </c>
      <c r="H124" s="58" t="str">
        <f>IF(G124="I",$K124,IF(G124="II",$K124-SUM(H$8:H123),IF(G124="III",$K124-SUM(H$8:H123),IF(G124="IV",$K124-SUM(H$8:H123),IF(G124="V",1-SUM(H$8:H123)," ")))))</f>
        <v xml:space="preserve"> </v>
      </c>
      <c r="I124" s="66" t="str">
        <f t="shared" si="29"/>
        <v/>
      </c>
      <c r="J124" s="61" t="str">
        <f>IF(I124="A",$K124,IF(I124="B",$K124-SUM(J$8:J123),IF(I124="C",$K124-SUM(J$8:J123),IF(I124="D",$K124-SUM(J$8:J123),IF(I124="E",1-SUM(J$8:J123)," ")))))</f>
        <v xml:space="preserve"> </v>
      </c>
      <c r="K124" s="58">
        <f>IF(C$4=0,0,(SUM(D$8:D124)/C$4))</f>
        <v>0</v>
      </c>
      <c r="L124" s="62" t="str">
        <f t="shared" si="25"/>
        <v xml:space="preserve"> </v>
      </c>
      <c r="M124" s="58" t="str">
        <f>IF(U124=2,K124,IF(W124=2,K124-SUM(M$8:M123),IF(X124=2,K124-SUM(M$8:M123),IF(X123=2,1-SUM(M$8:M123)," "))))</f>
        <v xml:space="preserve"> </v>
      </c>
      <c r="N124" s="58" t="str">
        <f t="shared" si="30"/>
        <v xml:space="preserve"> </v>
      </c>
      <c r="P124" s="58" t="str">
        <f>IF(O124="Plus",$K124,IF(O124="Basis",$K124-SUM(P$8:P123),IF(O124="Breedte",$K124-SUM(P$8:P123),IF(O123="Breedte",1-SUM(P$8:P123)," "))))</f>
        <v xml:space="preserve"> </v>
      </c>
      <c r="Q124" s="56" t="str">
        <f t="shared" si="45"/>
        <v/>
      </c>
      <c r="R124" s="196">
        <f t="shared" si="31"/>
        <v>205</v>
      </c>
      <c r="S124" s="1">
        <f t="shared" si="40"/>
        <v>324</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324</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4">
        <f t="shared" si="26"/>
        <v>0</v>
      </c>
      <c r="B125" s="64">
        <f t="shared" si="27"/>
        <v>0</v>
      </c>
      <c r="C125" s="57">
        <f t="shared" si="39"/>
        <v>323</v>
      </c>
      <c r="F125" s="59">
        <f>IF(C125&lt;C$6,0,VLOOKUP(C125,index!$A:$M,7,0))</f>
        <v>205</v>
      </c>
      <c r="G125" s="57" t="str">
        <f t="shared" si="28"/>
        <v/>
      </c>
      <c r="H125" s="58" t="str">
        <f>IF(G125="I",$K125,IF(G125="II",$K125-SUM(H$8:H124),IF(G125="III",$K125-SUM(H$8:H124),IF(G125="IV",$K125-SUM(H$8:H124),IF(G125="V",1-SUM(H$8:H124)," ")))))</f>
        <v xml:space="preserve"> </v>
      </c>
      <c r="I125" s="66" t="str">
        <f t="shared" si="29"/>
        <v/>
      </c>
      <c r="J125" s="61" t="str">
        <f>IF(I125="A",$K125,IF(I125="B",$K125-SUM(J$8:J124),IF(I125="C",$K125-SUM(J$8:J124),IF(I125="D",$K125-SUM(J$8:J124),IF(I125="E",1-SUM(J$8:J124)," ")))))</f>
        <v xml:space="preserve"> </v>
      </c>
      <c r="K125" s="58">
        <f>IF(C$4=0,0,(SUM(D$8:D125)/C$4))</f>
        <v>0</v>
      </c>
      <c r="L125" s="62" t="str">
        <f t="shared" si="25"/>
        <v xml:space="preserve"> </v>
      </c>
      <c r="M125" s="58" t="str">
        <f>IF(U125=2,K125,IF(W125=2,K125-SUM(M$8:M124),IF(X125=2,K125-SUM(M$8:M124),IF(X124=2,1-SUM(M$8:M124)," "))))</f>
        <v xml:space="preserve"> </v>
      </c>
      <c r="N125" s="58" t="str">
        <f t="shared" si="30"/>
        <v xml:space="preserve"> </v>
      </c>
      <c r="P125" s="58" t="str">
        <f>IF(O125="Plus",$K125,IF(O125="Basis",$K125-SUM(P$8:P124),IF(O125="Breedte",$K125-SUM(P$8:P124),IF(O124="Breedte",1-SUM(P$8:P124)," "))))</f>
        <v xml:space="preserve"> </v>
      </c>
      <c r="Q125" s="56" t="str">
        <f t="shared" si="45"/>
        <v/>
      </c>
      <c r="R125" s="196">
        <f t="shared" si="31"/>
        <v>205</v>
      </c>
      <c r="S125" s="1">
        <f t="shared" si="40"/>
        <v>323</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323</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4">
        <f t="shared" si="26"/>
        <v>0</v>
      </c>
      <c r="B126" s="64">
        <f t="shared" si="27"/>
        <v>0</v>
      </c>
      <c r="C126" s="57">
        <f t="shared" si="39"/>
        <v>322</v>
      </c>
      <c r="F126" s="59">
        <f>IF(C126&lt;C$6,0,VLOOKUP(C126,index!$A:$M,7,0))</f>
        <v>204</v>
      </c>
      <c r="G126" s="57" t="str">
        <f t="shared" si="28"/>
        <v/>
      </c>
      <c r="H126" s="58" t="str">
        <f>IF(G126="I",$K126,IF(G126="II",$K126-SUM(H$8:H125),IF(G126="III",$K126-SUM(H$8:H125),IF(G126="IV",$K126-SUM(H$8:H125),IF(G126="V",1-SUM(H$8:H125)," ")))))</f>
        <v xml:space="preserve"> </v>
      </c>
      <c r="I126" s="66" t="str">
        <f t="shared" si="29"/>
        <v/>
      </c>
      <c r="J126" s="61" t="str">
        <f>IF(I126="A",$K126,IF(I126="B",$K126-SUM(J$8:J125),IF(I126="C",$K126-SUM(J$8:J125),IF(I126="D",$K126-SUM(J$8:J125),IF(I126="E",1-SUM(J$8:J125)," ")))))</f>
        <v xml:space="preserve"> </v>
      </c>
      <c r="K126" s="58">
        <f>IF(C$4=0,0,(SUM(D$8:D126)/C$4))</f>
        <v>0</v>
      </c>
      <c r="L126" s="62" t="str">
        <f t="shared" si="25"/>
        <v xml:space="preserve"> </v>
      </c>
      <c r="M126" s="58" t="str">
        <f>IF(U126=2,K126,IF(W126=2,K126-SUM(M$8:M125),IF(X126=2,K126-SUM(M$8:M125),IF(X125=2,1-SUM(M$8:M125)," "))))</f>
        <v xml:space="preserve"> </v>
      </c>
      <c r="N126" s="58" t="str">
        <f t="shared" si="30"/>
        <v xml:space="preserve"> </v>
      </c>
      <c r="P126" s="58" t="str">
        <f>IF(O126="Plus",$K126,IF(O126="Basis",$K126-SUM(P$8:P125),IF(O126="Breedte",$K126-SUM(P$8:P125),IF(O125="Breedte",1-SUM(P$8:P125)," "))))</f>
        <v xml:space="preserve"> </v>
      </c>
      <c r="Q126" s="56" t="str">
        <f t="shared" si="45"/>
        <v/>
      </c>
      <c r="R126" s="196">
        <f t="shared" si="31"/>
        <v>204</v>
      </c>
      <c r="S126" s="1">
        <f t="shared" si="40"/>
        <v>322</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322</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4">
        <f t="shared" si="26"/>
        <v>0</v>
      </c>
      <c r="B127" s="64">
        <f t="shared" si="27"/>
        <v>0</v>
      </c>
      <c r="C127" s="57">
        <f t="shared" si="39"/>
        <v>321</v>
      </c>
      <c r="F127" s="59">
        <f>IF(C127&lt;C$6,0,VLOOKUP(C127,index!$A:$M,7,0))</f>
        <v>204</v>
      </c>
      <c r="G127" s="57" t="str">
        <f t="shared" si="28"/>
        <v/>
      </c>
      <c r="H127" s="58" t="str">
        <f>IF(G127="I",$K127,IF(G127="II",$K127-SUM(H$8:H126),IF(G127="III",$K127-SUM(H$8:H126),IF(G127="IV",$K127-SUM(H$8:H126),IF(G127="V",1-SUM(H$8:H126)," ")))))</f>
        <v xml:space="preserve"> </v>
      </c>
      <c r="I127" s="66" t="str">
        <f t="shared" si="29"/>
        <v/>
      </c>
      <c r="J127" s="61" t="str">
        <f>IF(I127="A",$K127,IF(I127="B",$K127-SUM(J$8:J126),IF(I127="C",$K127-SUM(J$8:J126),IF(I127="D",$K127-SUM(J$8:J126),IF(I127="E",1-SUM(J$8:J126)," ")))))</f>
        <v xml:space="preserve"> </v>
      </c>
      <c r="K127" s="58">
        <f>IF(C$4=0,0,(SUM(D$8:D127)/C$4))</f>
        <v>0</v>
      </c>
      <c r="L127" s="62" t="str">
        <f t="shared" si="25"/>
        <v xml:space="preserve"> </v>
      </c>
      <c r="M127" s="58" t="str">
        <f>IF(U127=2,K127,IF(W127=2,K127-SUM(M$8:M126),IF(X127=2,K127-SUM(M$8:M126),IF(X126=2,1-SUM(M$8:M126)," "))))</f>
        <v xml:space="preserve"> </v>
      </c>
      <c r="N127" s="58" t="str">
        <f t="shared" si="30"/>
        <v xml:space="preserve"> </v>
      </c>
      <c r="P127" s="58" t="str">
        <f>IF(O127="Plus",$K127,IF(O127="Basis",$K127-SUM(P$8:P126),IF(O127="Breedte",$K127-SUM(P$8:P126),IF(O126="Breedte",1-SUM(P$8:P126)," "))))</f>
        <v xml:space="preserve"> </v>
      </c>
      <c r="Q127" s="56" t="str">
        <f t="shared" si="45"/>
        <v/>
      </c>
      <c r="R127" s="196">
        <f t="shared" si="31"/>
        <v>204</v>
      </c>
      <c r="S127" s="1">
        <f t="shared" si="40"/>
        <v>321</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321</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4">
        <f t="shared" si="26"/>
        <v>0</v>
      </c>
      <c r="B128" s="64">
        <f t="shared" si="27"/>
        <v>20</v>
      </c>
      <c r="C128" s="57">
        <f t="shared" si="39"/>
        <v>320</v>
      </c>
      <c r="F128" s="59">
        <f>IF(C128&lt;C$6,0,VLOOKUP(C128,index!$A:$M,7,0))</f>
        <v>204</v>
      </c>
      <c r="G128" s="57" t="str">
        <f t="shared" si="28"/>
        <v>II</v>
      </c>
      <c r="H128" s="58">
        <f>IF(G128="I",$K128,IF(G128="II",$K128-SUM(H$8:H127),IF(G128="III",$K128-SUM(H$8:H127),IF(G128="IV",$K128-SUM(H$8:H127),IF(G128="V",1-SUM(H$8:H127)," ")))))</f>
        <v>0</v>
      </c>
      <c r="I128" s="66" t="str">
        <f t="shared" si="29"/>
        <v/>
      </c>
      <c r="J128" s="61" t="str">
        <f>IF(I128="A",$K128,IF(I128="B",$K128-SUM(J$8:J127),IF(I128="C",$K128-SUM(J$8:J127),IF(I128="D",$K128-SUM(J$8:J127),IF(I128="E",1-SUM(J$8:J127)," ")))))</f>
        <v xml:space="preserve"> </v>
      </c>
      <c r="K128" s="58">
        <f>IF(C$4=0,0,(SUM(D$8:D128)/C$4))</f>
        <v>0</v>
      </c>
      <c r="L128" s="62" t="str">
        <f t="shared" si="25"/>
        <v xml:space="preserve"> </v>
      </c>
      <c r="M128" s="58" t="str">
        <f>IF(U128=2,K128,IF(W128=2,K128-SUM(M$8:M127),IF(X128=2,K128-SUM(M$8:M127),IF(X127=2,1-SUM(M$8:M127)," "))))</f>
        <v xml:space="preserve"> </v>
      </c>
      <c r="N128" s="58" t="str">
        <f t="shared" si="30"/>
        <v xml:space="preserve"> </v>
      </c>
      <c r="P128" s="58" t="str">
        <f>IF(O128="Plus",$K128,IF(O128="Basis",$K128-SUM(P$8:P127),IF(O128="Breedte",$K128-SUM(P$8:P127),IF(O127="Breedte",1-SUM(P$8:P127)," "))))</f>
        <v xml:space="preserve"> </v>
      </c>
      <c r="Q128" s="56" t="str">
        <f t="shared" si="45"/>
        <v/>
      </c>
      <c r="R128" s="196">
        <f t="shared" si="31"/>
        <v>204</v>
      </c>
      <c r="S128" s="1">
        <f t="shared" si="40"/>
        <v>320</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320</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4">
        <f t="shared" si="26"/>
        <v>0</v>
      </c>
      <c r="B129" s="64">
        <f t="shared" si="27"/>
        <v>0</v>
      </c>
      <c r="C129" s="57">
        <f t="shared" si="39"/>
        <v>319</v>
      </c>
      <c r="F129" s="59">
        <f>IF(C129&lt;C$6,0,VLOOKUP(C129,index!$A:$M,7,0))</f>
        <v>203</v>
      </c>
      <c r="G129" s="57" t="str">
        <f t="shared" si="28"/>
        <v/>
      </c>
      <c r="H129" s="58" t="str">
        <f>IF(G129="I",$K129,IF(G129="II",$K129-SUM(H$8:H128),IF(G129="III",$K129-SUM(H$8:H128),IF(G129="IV",$K129-SUM(H$8:H128),IF(G129="V",1-SUM(H$8:H128)," ")))))</f>
        <v xml:space="preserve"> </v>
      </c>
      <c r="I129" s="66" t="str">
        <f t="shared" si="29"/>
        <v/>
      </c>
      <c r="J129" s="61" t="str">
        <f>IF(I129="A",$K129,IF(I129="B",$K129-SUM(J$8:J128),IF(I129="C",$K129-SUM(J$8:J128),IF(I129="D",$K129-SUM(J$8:J128),IF(I129="E",1-SUM(J$8:J128)," ")))))</f>
        <v xml:space="preserve"> </v>
      </c>
      <c r="K129" s="58">
        <f>IF(C$4=0,0,(SUM(D$8:D129)/C$4))</f>
        <v>0</v>
      </c>
      <c r="L129" s="62" t="str">
        <f t="shared" si="25"/>
        <v xml:space="preserve"> </v>
      </c>
      <c r="M129" s="58" t="str">
        <f>IF(U129=2,K129,IF(W129=2,K129-SUM(M$8:M128),IF(X129=2,K129-SUM(M$8:M128),IF(X128=2,1-SUM(M$8:M128)," "))))</f>
        <v xml:space="preserve"> </v>
      </c>
      <c r="N129" s="58" t="str">
        <f t="shared" si="30"/>
        <v xml:space="preserve"> </v>
      </c>
      <c r="P129" s="58" t="str">
        <f>IF(O129="Plus",$K129,IF(O129="Basis",$K129-SUM(P$8:P128),IF(O129="Breedte",$K129-SUM(P$8:P128),IF(O128="Breedte",1-SUM(P$8:P128)," "))))</f>
        <v xml:space="preserve"> </v>
      </c>
      <c r="Q129" s="56" t="str">
        <f t="shared" si="45"/>
        <v/>
      </c>
      <c r="R129" s="196">
        <f t="shared" si="31"/>
        <v>203</v>
      </c>
      <c r="S129" s="1">
        <f t="shared" si="40"/>
        <v>319</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319</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4">
        <f t="shared" si="26"/>
        <v>0</v>
      </c>
      <c r="B130" s="64">
        <f t="shared" si="27"/>
        <v>0</v>
      </c>
      <c r="C130" s="57">
        <f t="shared" si="39"/>
        <v>318</v>
      </c>
      <c r="F130" s="59">
        <f>IF(C130&lt;C$6,0,VLOOKUP(C130,index!$A:$M,7,0))</f>
        <v>203</v>
      </c>
      <c r="G130" s="57" t="str">
        <f t="shared" si="28"/>
        <v/>
      </c>
      <c r="H130" s="58" t="str">
        <f>IF(G130="I",$K130,IF(G130="II",$K130-SUM(H$8:H129),IF(G130="III",$K130-SUM(H$8:H129),IF(G130="IV",$K130-SUM(H$8:H129),IF(G130="V",1-SUM(H$8:H129)," ")))))</f>
        <v xml:space="preserve"> </v>
      </c>
      <c r="I130" s="66" t="str">
        <f t="shared" si="29"/>
        <v/>
      </c>
      <c r="J130" s="61" t="str">
        <f>IF(I130="A",$K130,IF(I130="B",$K130-SUM(J$8:J129),IF(I130="C",$K130-SUM(J$8:J129),IF(I130="D",$K130-SUM(J$8:J129),IF(I130="E",1-SUM(J$8:J129)," ")))))</f>
        <v xml:space="preserve"> </v>
      </c>
      <c r="K130" s="58">
        <f>IF(C$4=0,0,(SUM(D$8:D130)/C$4))</f>
        <v>0</v>
      </c>
      <c r="L130" s="62" t="str">
        <f t="shared" si="25"/>
        <v xml:space="preserve"> </v>
      </c>
      <c r="M130" s="58" t="str">
        <f>IF(U130=2,K130,IF(W130=2,K130-SUM(M$8:M129),IF(X130=2,K130-SUM(M$8:M129),IF(X129=2,1-SUM(M$8:M129)," "))))</f>
        <v xml:space="preserve"> </v>
      </c>
      <c r="N130" s="58" t="str">
        <f t="shared" si="30"/>
        <v xml:space="preserve"> </v>
      </c>
      <c r="P130" s="58" t="str">
        <f>IF(O130="Plus",$K130,IF(O130="Basis",$K130-SUM(P$8:P129),IF(O130="Breedte",$K130-SUM(P$8:P129),IF(O129="Breedte",1-SUM(P$8:P129)," "))))</f>
        <v xml:space="preserve"> </v>
      </c>
      <c r="Q130" s="56" t="str">
        <f t="shared" si="45"/>
        <v/>
      </c>
      <c r="R130" s="196">
        <f t="shared" si="31"/>
        <v>203</v>
      </c>
      <c r="S130" s="1">
        <f t="shared" si="40"/>
        <v>318</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318</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4">
        <f t="shared" si="26"/>
        <v>0</v>
      </c>
      <c r="B131" s="64">
        <f t="shared" si="27"/>
        <v>0</v>
      </c>
      <c r="C131" s="57">
        <f t="shared" si="39"/>
        <v>317</v>
      </c>
      <c r="F131" s="59">
        <f>IF(C131&lt;C$6,0,VLOOKUP(C131,index!$A:$M,7,0))</f>
        <v>203</v>
      </c>
      <c r="G131" s="57" t="str">
        <f t="shared" si="28"/>
        <v/>
      </c>
      <c r="H131" s="58" t="str">
        <f>IF(G131="I",$K131,IF(G131="II",$K131-SUM(H$8:H130),IF(G131="III",$K131-SUM(H$8:H130),IF(G131="IV",$K131-SUM(H$8:H130),IF(G131="V",1-SUM(H$8:H130)," ")))))</f>
        <v xml:space="preserve"> </v>
      </c>
      <c r="I131" s="66" t="str">
        <f t="shared" si="29"/>
        <v/>
      </c>
      <c r="J131" s="61" t="str">
        <f>IF(I131="A",$K131,IF(I131="B",$K131-SUM(J$8:J130),IF(I131="C",$K131-SUM(J$8:J130),IF(I131="D",$K131-SUM(J$8:J130),IF(I131="E",1-SUM(J$8:J130)," ")))))</f>
        <v xml:space="preserve"> </v>
      </c>
      <c r="K131" s="58">
        <f>IF(C$4=0,0,(SUM(D$8:D131)/C$4))</f>
        <v>0</v>
      </c>
      <c r="L131" s="62" t="str">
        <f t="shared" si="25"/>
        <v xml:space="preserve"> </v>
      </c>
      <c r="M131" s="58" t="str">
        <f>IF(U131=2,K131,IF(W131=2,K131-SUM(M$8:M130),IF(X131=2,K131-SUM(M$8:M130),IF(X130=2,1-SUM(M$8:M130)," "))))</f>
        <v xml:space="preserve"> </v>
      </c>
      <c r="N131" s="58" t="str">
        <f t="shared" si="30"/>
        <v xml:space="preserve"> </v>
      </c>
      <c r="P131" s="58" t="str">
        <f>IF(O131="Plus",$K131,IF(O131="Basis",$K131-SUM(P$8:P130),IF(O131="Breedte",$K131-SUM(P$8:P130),IF(O130="Breedte",1-SUM(P$8:P130)," "))))</f>
        <v xml:space="preserve"> </v>
      </c>
      <c r="Q131" s="56" t="str">
        <f t="shared" si="45"/>
        <v/>
      </c>
      <c r="R131" s="196">
        <f t="shared" si="31"/>
        <v>203</v>
      </c>
      <c r="S131" s="1">
        <f t="shared" si="40"/>
        <v>317</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317</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4">
        <f t="shared" si="26"/>
        <v>0</v>
      </c>
      <c r="B132" s="64">
        <f t="shared" si="27"/>
        <v>0</v>
      </c>
      <c r="C132" s="57">
        <f t="shared" si="39"/>
        <v>316</v>
      </c>
      <c r="F132" s="59">
        <f>IF(C132&lt;C$6,0,VLOOKUP(C132,index!$A:$M,7,0))</f>
        <v>202</v>
      </c>
      <c r="G132" s="57" t="str">
        <f t="shared" si="28"/>
        <v/>
      </c>
      <c r="H132" s="58" t="str">
        <f>IF(G132="I",$K132,IF(G132="II",$K132-SUM(H$8:H131),IF(G132="III",$K132-SUM(H$8:H131),IF(G132="IV",$K132-SUM(H$8:H131),IF(G132="V",1-SUM(H$8:H131)," ")))))</f>
        <v xml:space="preserve"> </v>
      </c>
      <c r="I132" s="66" t="str">
        <f t="shared" si="29"/>
        <v/>
      </c>
      <c r="J132" s="61" t="str">
        <f>IF(I132="A",$K132,IF(I132="B",$K132-SUM(J$8:J131),IF(I132="C",$K132-SUM(J$8:J131),IF(I132="D",$K132-SUM(J$8:J131),IF(I132="E",1-SUM(J$8:J131)," ")))))</f>
        <v xml:space="preserve"> </v>
      </c>
      <c r="K132" s="58">
        <f>IF(C$4=0,0,(SUM(D$8:D132)/C$4))</f>
        <v>0</v>
      </c>
      <c r="L132" s="62" t="str">
        <f t="shared" si="25"/>
        <v xml:space="preserve"> </v>
      </c>
      <c r="M132" s="58" t="str">
        <f>IF(U132=2,K132,IF(W132=2,K132-SUM(M$8:M131),IF(X132=2,K132-SUM(M$8:M131),IF(X131=2,1-SUM(M$8:M131)," "))))</f>
        <v xml:space="preserve"> </v>
      </c>
      <c r="N132" s="58" t="str">
        <f t="shared" si="30"/>
        <v xml:space="preserve"> </v>
      </c>
      <c r="P132" s="58" t="str">
        <f>IF(O132="Plus",$K132,IF(O132="Basis",$K132-SUM(P$8:P131),IF(O132="Breedte",$K132-SUM(P$8:P131),IF(O131="Breedte",1-SUM(P$8:P131)," "))))</f>
        <v xml:space="preserve"> </v>
      </c>
      <c r="Q132" s="56" t="str">
        <f t="shared" si="45"/>
        <v/>
      </c>
      <c r="R132" s="196">
        <f t="shared" si="31"/>
        <v>202</v>
      </c>
      <c r="S132" s="1">
        <f t="shared" si="40"/>
        <v>316</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316</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4">
        <f t="shared" si="26"/>
        <v>0</v>
      </c>
      <c r="B133" s="64">
        <f t="shared" si="27"/>
        <v>0</v>
      </c>
      <c r="C133" s="57">
        <f t="shared" si="39"/>
        <v>315</v>
      </c>
      <c r="F133" s="59">
        <f>IF(C133&lt;C$6,0,VLOOKUP(C133,index!$A:$M,7,0))</f>
        <v>202</v>
      </c>
      <c r="G133" s="57" t="str">
        <f t="shared" si="28"/>
        <v/>
      </c>
      <c r="H133" s="58" t="str">
        <f>IF(G133="I",$K133,IF(G133="II",$K133-SUM(H$8:H132),IF(G133="III",$K133-SUM(H$8:H132),IF(G133="IV",$K133-SUM(H$8:H132),IF(G133="V",1-SUM(H$8:H132)," ")))))</f>
        <v xml:space="preserve"> </v>
      </c>
      <c r="I133" s="66" t="str">
        <f t="shared" si="29"/>
        <v/>
      </c>
      <c r="J133" s="61" t="str">
        <f>IF(I133="A",$K133,IF(I133="B",$K133-SUM(J$8:J132),IF(I133="C",$K133-SUM(J$8:J132),IF(I133="D",$K133-SUM(J$8:J132),IF(I133="E",1-SUM(J$8:J132)," ")))))</f>
        <v xml:space="preserve"> </v>
      </c>
      <c r="K133" s="58">
        <f>IF(C$4=0,0,(SUM(D$8:D133)/C$4))</f>
        <v>0</v>
      </c>
      <c r="L133" s="62" t="str">
        <f t="shared" si="25"/>
        <v xml:space="preserve"> </v>
      </c>
      <c r="M133" s="58" t="str">
        <f>IF(U133=2,K133,IF(W133=2,K133-SUM(M$8:M132),IF(X133=2,K133-SUM(M$8:M132),IF(X132=2,1-SUM(M$8:M132)," "))))</f>
        <v xml:space="preserve"> </v>
      </c>
      <c r="N133" s="58" t="str">
        <f t="shared" si="30"/>
        <v xml:space="preserve"> </v>
      </c>
      <c r="P133" s="58" t="str">
        <f>IF(O133="Plus",$K133,IF(O133="Basis",$K133-SUM(P$8:P132),IF(O133="Breedte",$K133-SUM(P$8:P132),IF(O132="Breedte",1-SUM(P$8:P132)," "))))</f>
        <v xml:space="preserve"> </v>
      </c>
      <c r="Q133" s="56" t="str">
        <f t="shared" si="45"/>
        <v/>
      </c>
      <c r="R133" s="196">
        <f t="shared" si="31"/>
        <v>202</v>
      </c>
      <c r="S133" s="1">
        <f t="shared" si="40"/>
        <v>315</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315</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4">
        <f t="shared" si="26"/>
        <v>0</v>
      </c>
      <c r="B134" s="64">
        <f t="shared" si="27"/>
        <v>0</v>
      </c>
      <c r="C134" s="57">
        <f t="shared" si="39"/>
        <v>314</v>
      </c>
      <c r="F134" s="59">
        <f>IF(C134&lt;C$6,0,VLOOKUP(C134,index!$A:$M,7,0))</f>
        <v>201</v>
      </c>
      <c r="G134" s="57" t="str">
        <f t="shared" si="28"/>
        <v/>
      </c>
      <c r="H134" s="58" t="str">
        <f>IF(G134="I",$K134,IF(G134="II",$K134-SUM(H$8:H133),IF(G134="III",$K134-SUM(H$8:H133),IF(G134="IV",$K134-SUM(H$8:H133),IF(G134="V",1-SUM(H$8:H133)," ")))))</f>
        <v xml:space="preserve"> </v>
      </c>
      <c r="I134" s="66" t="str">
        <f t="shared" si="29"/>
        <v/>
      </c>
      <c r="J134" s="61" t="str">
        <f>IF(I134="A",$K134,IF(I134="B",$K134-SUM(J$8:J133),IF(I134="C",$K134-SUM(J$8:J133),IF(I134="D",$K134-SUM(J$8:J133),IF(I134="E",1-SUM(J$8:J133)," ")))))</f>
        <v xml:space="preserve"> </v>
      </c>
      <c r="K134" s="58">
        <f>IF(C$4=0,0,(SUM(D$8:D134)/C$4))</f>
        <v>0</v>
      </c>
      <c r="L134" s="62" t="str">
        <f t="shared" si="25"/>
        <v xml:space="preserve"> </v>
      </c>
      <c r="M134" s="58" t="str">
        <f>IF(U134=2,K134,IF(W134=2,K134-SUM(M$8:M133),IF(X134=2,K134-SUM(M$8:M133),IF(X133=2,1-SUM(M$8:M133)," "))))</f>
        <v xml:space="preserve"> </v>
      </c>
      <c r="N134" s="58" t="str">
        <f t="shared" si="30"/>
        <v xml:space="preserve"> </v>
      </c>
      <c r="P134" s="58" t="str">
        <f>IF(O134="Plus",$K134,IF(O134="Basis",$K134-SUM(P$8:P133),IF(O134="Breedte",$K134-SUM(P$8:P133),IF(O133="Breedte",1-SUM(P$8:P133)," "))))</f>
        <v xml:space="preserve"> </v>
      </c>
      <c r="Q134" s="56" t="str">
        <f t="shared" si="45"/>
        <v/>
      </c>
      <c r="R134" s="196">
        <f t="shared" si="31"/>
        <v>201</v>
      </c>
      <c r="S134" s="1">
        <f t="shared" si="40"/>
        <v>314</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314</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4">
        <f t="shared" si="26"/>
        <v>0</v>
      </c>
      <c r="B135" s="64">
        <f t="shared" si="27"/>
        <v>0</v>
      </c>
      <c r="C135" s="57">
        <f t="shared" si="39"/>
        <v>313</v>
      </c>
      <c r="F135" s="59">
        <f>IF(C135&lt;C$6,0,VLOOKUP(C135,index!$A:$M,7,0))</f>
        <v>201</v>
      </c>
      <c r="G135" s="57" t="str">
        <f t="shared" si="28"/>
        <v/>
      </c>
      <c r="H135" s="58" t="str">
        <f>IF(G135="I",$K135,IF(G135="II",$K135-SUM(H$8:H134),IF(G135="III",$K135-SUM(H$8:H134),IF(G135="IV",$K135-SUM(H$8:H134),IF(G135="V",1-SUM(H$8:H134)," ")))))</f>
        <v xml:space="preserve"> </v>
      </c>
      <c r="I135" s="66" t="str">
        <f t="shared" si="29"/>
        <v/>
      </c>
      <c r="J135" s="61" t="str">
        <f>IF(I135="A",$K135,IF(I135="B",$K135-SUM(J$8:J134),IF(I135="C",$K135-SUM(J$8:J134),IF(I135="D",$K135-SUM(J$8:J134),IF(I135="E",1-SUM(J$8:J134)," ")))))</f>
        <v xml:space="preserve"> </v>
      </c>
      <c r="K135" s="58">
        <f>IF(C$4=0,0,(SUM(D$8:D135)/C$4))</f>
        <v>0</v>
      </c>
      <c r="L135" s="62" t="str">
        <f t="shared" si="25"/>
        <v xml:space="preserve"> </v>
      </c>
      <c r="M135" s="58" t="str">
        <f>IF(U135=2,K135,IF(W135=2,K135-SUM(M$8:M134),IF(X135=2,K135-SUM(M$8:M134),IF(X134=2,1-SUM(M$8:M134)," "))))</f>
        <v xml:space="preserve"> </v>
      </c>
      <c r="N135" s="58" t="str">
        <f t="shared" si="30"/>
        <v xml:space="preserve"> </v>
      </c>
      <c r="P135" s="58" t="str">
        <f>IF(O135="Plus",$K135,IF(O135="Basis",$K135-SUM(P$8:P134),IF(O135="Breedte",$K135-SUM(P$8:P134),IF(O134="Breedte",1-SUM(P$8:P134)," "))))</f>
        <v xml:space="preserve"> </v>
      </c>
      <c r="Q135" s="56" t="str">
        <f t="shared" si="45"/>
        <v/>
      </c>
      <c r="R135" s="196">
        <f t="shared" si="31"/>
        <v>201</v>
      </c>
      <c r="S135" s="1">
        <f t="shared" si="40"/>
        <v>313</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313</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4">
        <f t="shared" si="26"/>
        <v>0</v>
      </c>
      <c r="B136" s="64">
        <f t="shared" si="27"/>
        <v>0</v>
      </c>
      <c r="C136" s="57">
        <f t="shared" si="39"/>
        <v>312</v>
      </c>
      <c r="F136" s="59">
        <f>IF(C136&lt;C$6,0,VLOOKUP(C136,index!$A:$M,7,0))</f>
        <v>201</v>
      </c>
      <c r="G136" s="57" t="str">
        <f t="shared" si="28"/>
        <v/>
      </c>
      <c r="H136" s="58" t="str">
        <f>IF(G136="I",$K136,IF(G136="II",$K136-SUM(H$8:H135),IF(G136="III",$K136-SUM(H$8:H135),IF(G136="IV",$K136-SUM(H$8:H135),IF(G136="V",1-SUM(H$8:H135)," ")))))</f>
        <v xml:space="preserve"> </v>
      </c>
      <c r="I136" s="66" t="str">
        <f t="shared" si="29"/>
        <v/>
      </c>
      <c r="J136" s="61" t="str">
        <f>IF(I136="A",$K136,IF(I136="B",$K136-SUM(J$8:J135),IF(I136="C",$K136-SUM(J$8:J135),IF(I136="D",$K136-SUM(J$8:J135),IF(I136="E",1-SUM(J$8:J135)," ")))))</f>
        <v xml:space="preserve"> </v>
      </c>
      <c r="K136" s="58">
        <f>IF(C$4=0,0,(SUM(D$8:D136)/C$4))</f>
        <v>0</v>
      </c>
      <c r="L136" s="62" t="str">
        <f t="shared" ref="L136:L199" si="46">IF(U136=2,"Plus",IF(W136=2,"Basis",IF(X136=2,"Breedte"," ")))</f>
        <v xml:space="preserve"> </v>
      </c>
      <c r="M136" s="58" t="str">
        <f>IF(U136=2,K136,IF(W136=2,K136-SUM(M$8:M135),IF(X136=2,K136-SUM(M$8:M135),IF(X135=2,1-SUM(M$8:M135)," "))))</f>
        <v xml:space="preserve"> </v>
      </c>
      <c r="N136" s="58" t="str">
        <f t="shared" si="30"/>
        <v xml:space="preserve"> </v>
      </c>
      <c r="P136" s="58" t="str">
        <f>IF(O136="Plus",$K136,IF(O136="Basis",$K136-SUM(P$8:P135),IF(O136="Breedte",$K136-SUM(P$8:P135),IF(O135="Breedte",1-SUM(P$8:P135)," "))))</f>
        <v xml:space="preserve"> </v>
      </c>
      <c r="Q136" s="56" t="str">
        <f t="shared" si="45"/>
        <v/>
      </c>
      <c r="R136" s="196">
        <f t="shared" si="31"/>
        <v>201</v>
      </c>
      <c r="S136" s="1">
        <f t="shared" si="40"/>
        <v>312</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312</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4">
        <f t="shared" ref="A137:A200" si="47">IF(I137="A",25,IF(I137="B",25,IF(I137="C",25,IF(I137="D",15,IF(I137="E",10,0)))))</f>
        <v>0</v>
      </c>
      <c r="B137" s="64">
        <f t="shared" ref="B137:B200" si="48">IF(G137="I",20,IF(G137="II",20,IF(G137="III",20,IF(G137="IV",20,IF(G137="V",20,0)))))</f>
        <v>0</v>
      </c>
      <c r="C137" s="57">
        <f t="shared" si="39"/>
        <v>311</v>
      </c>
      <c r="F137" s="59">
        <f>IF(C137&lt;C$6,0,VLOOKUP(C137,index!$A:$M,7,0))</f>
        <v>200</v>
      </c>
      <c r="G137" s="57" t="str">
        <f t="shared" ref="G137:G200" si="49">IF(AND(F137&gt;212,F138&lt;213),"I",IF(AND(F137&gt;203,F138&lt;204),"II",IF(AND(F137&gt;195,F138&lt;196),"III",IF(AND(F137&gt;186,F138&lt;187),"IV",IF(AND(F137&gt;109,F138&lt;110),"V","")))))</f>
        <v/>
      </c>
      <c r="H137" s="58" t="str">
        <f>IF(G137="I",$K137,IF(G137="II",$K137-SUM(H$8:H136),IF(G137="III",$K137-SUM(H$8:H136),IF(G137="IV",$K137-SUM(H$8:H136),IF(G137="V",1-SUM(H$8:H136)," ")))))</f>
        <v xml:space="preserve"> </v>
      </c>
      <c r="I137" s="66" t="str">
        <f t="shared" ref="I137:I200" si="50">IF(AND(F137&gt;209,F138&lt;210),"A",IF(AND(F137&gt;199,F138&lt;200),"B",IF(AND(F137&gt;189,F138&lt;190),"C",IF(AND(F137&gt;180,F138&lt;181),"D",IF(AND(F137&gt;109,F138&lt;110),"E","")))))</f>
        <v/>
      </c>
      <c r="J137" s="61" t="str">
        <f>IF(I137="A",$K137,IF(I137="B",$K137-SUM(J$8:J136),IF(I137="C",$K137-SUM(J$8:J136),IF(I137="D",$K137-SUM(J$8:J136),IF(I137="E",1-SUM(J$8:J136)," ")))))</f>
        <v xml:space="preserve"> </v>
      </c>
      <c r="K137" s="58">
        <f>IF(C$4=0,0,(SUM(D$8:D137)/C$4))</f>
        <v>0</v>
      </c>
      <c r="L137" s="62" t="str">
        <f t="shared" si="46"/>
        <v xml:space="preserve"> </v>
      </c>
      <c r="M137" s="58" t="str">
        <f>IF(U137=2,K137,IF(W137=2,K137-SUM(M$8:M136),IF(X137=2,K137-SUM(M$8:M136),IF(X136=2,1-SUM(M$8:M136)," "))))</f>
        <v xml:space="preserve"> </v>
      </c>
      <c r="N137" s="58" t="str">
        <f t="shared" ref="N137:N200" si="51">IF(OR(O137="Plus",O137="Basis",O137="Breedte"),K137," ")</f>
        <v xml:space="preserve"> </v>
      </c>
      <c r="P137" s="58" t="str">
        <f>IF(O137="Plus",$K137,IF(O137="Basis",$K137-SUM(P$8:P136),IF(O137="Breedte",$K137-SUM(P$8:P136),IF(O136="Breedte",1-SUM(P$8:P136)," "))))</f>
        <v xml:space="preserve"> </v>
      </c>
      <c r="Q137" s="56" t="str">
        <f t="shared" si="45"/>
        <v/>
      </c>
      <c r="R137" s="196">
        <f t="shared" ref="R137:R200" si="52">F137</f>
        <v>200</v>
      </c>
      <c r="S137" s="1">
        <f t="shared" si="40"/>
        <v>311</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311</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4">
        <f t="shared" si="47"/>
        <v>25</v>
      </c>
      <c r="B138" s="64">
        <f t="shared" si="48"/>
        <v>0</v>
      </c>
      <c r="C138" s="57">
        <f t="shared" ref="C138:C201" si="60">IF(C137-1&lt;C$6,C$6-1,C137-1)</f>
        <v>310</v>
      </c>
      <c r="F138" s="59">
        <f>IF(C138&lt;C$6,0,VLOOKUP(C138,index!$A:$M,7,0))</f>
        <v>200</v>
      </c>
      <c r="G138" s="57" t="str">
        <f t="shared" si="49"/>
        <v/>
      </c>
      <c r="H138" s="58" t="str">
        <f>IF(G138="I",$K138,IF(G138="II",$K138-SUM(H$8:H137),IF(G138="III",$K138-SUM(H$8:H137),IF(G138="IV",$K138-SUM(H$8:H137),IF(G138="V",1-SUM(H$8:H137)," ")))))</f>
        <v xml:space="preserve"> </v>
      </c>
      <c r="I138" s="66" t="str">
        <f t="shared" si="50"/>
        <v>B</v>
      </c>
      <c r="J138" s="61">
        <f>IF(I138="A",$K138,IF(I138="B",$K138-SUM(J$8:J137),IF(I138="C",$K138-SUM(J$8:J137),IF(I138="D",$K138-SUM(J$8:J137),IF(I138="E",1-SUM(J$8:J137)," ")))))</f>
        <v>0</v>
      </c>
      <c r="K138" s="58">
        <f>IF(C$4=0,0,(SUM(D$8:D138)/C$4))</f>
        <v>0</v>
      </c>
      <c r="L138" s="62" t="str">
        <f t="shared" si="46"/>
        <v xml:space="preserve"> </v>
      </c>
      <c r="M138" s="58" t="str">
        <f>IF(U138=2,K138,IF(W138=2,K138-SUM(M$8:M137),IF(X138=2,K138-SUM(M$8:M137),IF(X137=2,1-SUM(M$8:M137)," "))))</f>
        <v xml:space="preserve"> </v>
      </c>
      <c r="N138" s="58" t="str">
        <f t="shared" si="51"/>
        <v xml:space="preserve"> </v>
      </c>
      <c r="P138" s="58" t="str">
        <f>IF(O138="Plus",$K138,IF(O138="Basis",$K138-SUM(P$8:P137),IF(O138="Breedte",$K138-SUM(P$8:P137),IF(O137="Breedte",1-SUM(P$8:P137)," "))))</f>
        <v xml:space="preserve"> </v>
      </c>
      <c r="Q138" s="56" t="str">
        <f t="shared" si="45"/>
        <v/>
      </c>
      <c r="R138" s="196">
        <f t="shared" si="52"/>
        <v>200</v>
      </c>
      <c r="S138" s="1">
        <f t="shared" ref="S138:S201" si="61">C138</f>
        <v>310</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310</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4">
        <f t="shared" si="47"/>
        <v>0</v>
      </c>
      <c r="B139" s="64">
        <f t="shared" si="48"/>
        <v>0</v>
      </c>
      <c r="C139" s="57">
        <f t="shared" si="60"/>
        <v>309</v>
      </c>
      <c r="F139" s="59">
        <f>IF(C139&lt;C$6,0,VLOOKUP(C139,index!$A:$M,7,0))</f>
        <v>199</v>
      </c>
      <c r="G139" s="57" t="str">
        <f t="shared" si="49"/>
        <v/>
      </c>
      <c r="H139" s="58" t="str">
        <f>IF(G139="I",$K139,IF(G139="II",$K139-SUM(H$8:H138),IF(G139="III",$K139-SUM(H$8:H138),IF(G139="IV",$K139-SUM(H$8:H138),IF(G139="V",1-SUM(H$8:H138)," ")))))</f>
        <v xml:space="preserve"> </v>
      </c>
      <c r="I139" s="66" t="str">
        <f t="shared" si="50"/>
        <v/>
      </c>
      <c r="J139" s="61" t="str">
        <f>IF(I139="A",$K139,IF(I139="B",$K139-SUM(J$8:J138),IF(I139="C",$K139-SUM(J$8:J138),IF(I139="D",$K139-SUM(J$8:J138),IF(I139="E",1-SUM(J$8:J138)," ")))))</f>
        <v xml:space="preserve"> </v>
      </c>
      <c r="K139" s="58">
        <f>IF(C$4=0,0,(SUM(D$8:D139)/C$4))</f>
        <v>0</v>
      </c>
      <c r="L139" s="62" t="str">
        <f t="shared" si="46"/>
        <v xml:space="preserve"> </v>
      </c>
      <c r="M139" s="58" t="str">
        <f>IF(U139=2,K139,IF(W139=2,K139-SUM(M$8:M138),IF(X139=2,K139-SUM(M$8:M138),IF(X138=2,1-SUM(M$8:M138)," "))))</f>
        <v xml:space="preserve"> </v>
      </c>
      <c r="N139" s="58" t="str">
        <f t="shared" si="51"/>
        <v xml:space="preserve"> </v>
      </c>
      <c r="P139" s="58" t="str">
        <f>IF(O139="Plus",$K139,IF(O139="Basis",$K139-SUM(P$8:P138),IF(O139="Breedte",$K139-SUM(P$8:P138),IF(O138="Breedte",1-SUM(P$8:P138)," "))))</f>
        <v xml:space="preserve"> </v>
      </c>
      <c r="Q139" s="56" t="str">
        <f t="shared" si="45"/>
        <v/>
      </c>
      <c r="R139" s="196">
        <f t="shared" si="52"/>
        <v>199</v>
      </c>
      <c r="S139" s="1">
        <f t="shared" si="61"/>
        <v>309</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309</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4">
        <f t="shared" si="47"/>
        <v>0</v>
      </c>
      <c r="B140" s="64">
        <f t="shared" si="48"/>
        <v>0</v>
      </c>
      <c r="C140" s="57">
        <f t="shared" si="60"/>
        <v>308</v>
      </c>
      <c r="F140" s="59">
        <f>IF(C140&lt;C$6,0,VLOOKUP(C140,index!$A:$M,7,0))</f>
        <v>199</v>
      </c>
      <c r="G140" s="57" t="str">
        <f t="shared" si="49"/>
        <v/>
      </c>
      <c r="H140" s="58" t="str">
        <f>IF(G140="I",$K140,IF(G140="II",$K140-SUM(H$8:H139),IF(G140="III",$K140-SUM(H$8:H139),IF(G140="IV",$K140-SUM(H$8:H139),IF(G140="V",1-SUM(H$8:H139)," ")))))</f>
        <v xml:space="preserve"> </v>
      </c>
      <c r="I140" s="66" t="str">
        <f t="shared" si="50"/>
        <v/>
      </c>
      <c r="J140" s="61" t="str">
        <f>IF(I140="A",$K140,IF(I140="B",$K140-SUM(J$8:J139),IF(I140="C",$K140-SUM(J$8:J139),IF(I140="D",$K140-SUM(J$8:J139),IF(I140="E",1-SUM(J$8:J139)," ")))))</f>
        <v xml:space="preserve"> </v>
      </c>
      <c r="K140" s="58">
        <f>IF(C$4=0,0,(SUM(D$8:D140)/C$4))</f>
        <v>0</v>
      </c>
      <c r="L140" s="62" t="str">
        <f t="shared" si="46"/>
        <v xml:space="preserve"> </v>
      </c>
      <c r="M140" s="58" t="str">
        <f>IF(U140=2,K140,IF(W140=2,K140-SUM(M$8:M139),IF(X140=2,K140-SUM(M$8:M139),IF(X139=2,1-SUM(M$8:M139)," "))))</f>
        <v xml:space="preserve"> </v>
      </c>
      <c r="N140" s="58" t="str">
        <f t="shared" si="51"/>
        <v xml:space="preserve"> </v>
      </c>
      <c r="P140" s="58" t="str">
        <f>IF(O140="Plus",$K140,IF(O140="Basis",$K140-SUM(P$8:P139),IF(O140="Breedte",$K140-SUM(P$8:P139),IF(O139="Breedte",1-SUM(P$8:P139)," "))))</f>
        <v xml:space="preserve"> </v>
      </c>
      <c r="Q140" s="56" t="str">
        <f t="shared" si="45"/>
        <v/>
      </c>
      <c r="R140" s="196">
        <f t="shared" si="52"/>
        <v>199</v>
      </c>
      <c r="S140" s="1">
        <f t="shared" si="61"/>
        <v>308</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308</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4">
        <f t="shared" si="47"/>
        <v>0</v>
      </c>
      <c r="B141" s="64">
        <f t="shared" si="48"/>
        <v>0</v>
      </c>
      <c r="C141" s="57">
        <f t="shared" si="60"/>
        <v>307</v>
      </c>
      <c r="F141" s="59">
        <f>IF(C141&lt;C$6,0,VLOOKUP(C141,index!$A:$M,7,0))</f>
        <v>199</v>
      </c>
      <c r="G141" s="57" t="str">
        <f t="shared" si="49"/>
        <v/>
      </c>
      <c r="H141" s="58" t="str">
        <f>IF(G141="I",$K141,IF(G141="II",$K141-SUM(H$8:H140),IF(G141="III",$K141-SUM(H$8:H140),IF(G141="IV",$K141-SUM(H$8:H140),IF(G141="V",1-SUM(H$8:H140)," ")))))</f>
        <v xml:space="preserve"> </v>
      </c>
      <c r="I141" s="66" t="str">
        <f t="shared" si="50"/>
        <v/>
      </c>
      <c r="J141" s="61" t="str">
        <f>IF(I141="A",$K141,IF(I141="B",$K141-SUM(J$8:J140),IF(I141="C",$K141-SUM(J$8:J140),IF(I141="D",$K141-SUM(J$8:J140),IF(I141="E",1-SUM(J$8:J140)," ")))))</f>
        <v xml:space="preserve"> </v>
      </c>
      <c r="K141" s="58">
        <f>IF(C$4=0,0,(SUM(D$8:D141)/C$4))</f>
        <v>0</v>
      </c>
      <c r="L141" s="62" t="str">
        <f t="shared" si="46"/>
        <v xml:space="preserve"> </v>
      </c>
      <c r="M141" s="58" t="str">
        <f>IF(U141=2,K141,IF(W141=2,K141-SUM(M$8:M140),IF(X141=2,K141-SUM(M$8:M140),IF(X140=2,1-SUM(M$8:M140)," "))))</f>
        <v xml:space="preserve"> </v>
      </c>
      <c r="N141" s="58" t="str">
        <f t="shared" si="51"/>
        <v xml:space="preserve"> </v>
      </c>
      <c r="P141" s="58" t="str">
        <f>IF(O141="Plus",$K141,IF(O141="Basis",$K141-SUM(P$8:P140),IF(O141="Breedte",$K141-SUM(P$8:P140),IF(O140="Breedte",1-SUM(P$8:P140)," "))))</f>
        <v xml:space="preserve"> </v>
      </c>
      <c r="Q141" s="56" t="str">
        <f t="shared" si="45"/>
        <v/>
      </c>
      <c r="R141" s="196">
        <f t="shared" si="52"/>
        <v>199</v>
      </c>
      <c r="S141" s="1">
        <f t="shared" si="61"/>
        <v>307</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307</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4">
        <f t="shared" si="47"/>
        <v>0</v>
      </c>
      <c r="B142" s="64">
        <f t="shared" si="48"/>
        <v>0</v>
      </c>
      <c r="C142" s="57">
        <f t="shared" si="60"/>
        <v>306</v>
      </c>
      <c r="F142" s="59">
        <f>IF(C142&lt;C$6,0,VLOOKUP(C142,index!$A:$M,7,0))</f>
        <v>198</v>
      </c>
      <c r="G142" s="57" t="str">
        <f t="shared" si="49"/>
        <v/>
      </c>
      <c r="H142" s="58" t="str">
        <f>IF(G142="I",$K142,IF(G142="II",$K142-SUM(H$8:H141),IF(G142="III",$K142-SUM(H$8:H141),IF(G142="IV",$K142-SUM(H$8:H141),IF(G142="V",1-SUM(H$8:H141)," ")))))</f>
        <v xml:space="preserve"> </v>
      </c>
      <c r="I142" s="66" t="str">
        <f t="shared" si="50"/>
        <v/>
      </c>
      <c r="J142" s="61" t="str">
        <f>IF(I142="A",$K142,IF(I142="B",$K142-SUM(J$8:J141),IF(I142="C",$K142-SUM(J$8:J141),IF(I142="D",$K142-SUM(J$8:J141),IF(I142="E",1-SUM(J$8:J141)," ")))))</f>
        <v xml:space="preserve"> </v>
      </c>
      <c r="K142" s="58">
        <f>IF(C$4=0,0,(SUM(D$8:D142)/C$4))</f>
        <v>0</v>
      </c>
      <c r="L142" s="62" t="str">
        <f t="shared" si="46"/>
        <v xml:space="preserve"> </v>
      </c>
      <c r="M142" s="58" t="str">
        <f>IF(U142=2,K142,IF(W142=2,K142-SUM(M$8:M141),IF(X142=2,K142-SUM(M$8:M141),IF(X141=2,1-SUM(M$8:M141)," "))))</f>
        <v xml:space="preserve"> </v>
      </c>
      <c r="N142" s="58" t="str">
        <f t="shared" si="51"/>
        <v xml:space="preserve"> </v>
      </c>
      <c r="P142" s="58" t="str">
        <f>IF(O142="Plus",$K142,IF(O142="Basis",$K142-SUM(P$8:P141),IF(O142="Breedte",$K142-SUM(P$8:P141),IF(O141="Breedte",1-SUM(P$8:P141)," "))))</f>
        <v xml:space="preserve"> </v>
      </c>
      <c r="Q142" s="56" t="str">
        <f t="shared" ref="Q142:Q205" si="66">IF(L141="plus",IF(E142=0,"",CONCATENATE(E142,",")),IF(L141="basis",IF(E142=0,"",CONCATENATE(E142,",")),CONCATENATE(Q141,IF(E142=0,"",CONCATENATE(E142,", ")))))</f>
        <v/>
      </c>
      <c r="R142" s="196">
        <f t="shared" si="52"/>
        <v>198</v>
      </c>
      <c r="S142" s="1">
        <f t="shared" si="61"/>
        <v>306</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306</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4">
        <f t="shared" si="47"/>
        <v>0</v>
      </c>
      <c r="B143" s="64">
        <f t="shared" si="48"/>
        <v>0</v>
      </c>
      <c r="C143" s="57">
        <f t="shared" si="60"/>
        <v>305</v>
      </c>
      <c r="F143" s="59">
        <f>IF(C143&lt;C$6,0,VLOOKUP(C143,index!$A:$M,7,0))</f>
        <v>198</v>
      </c>
      <c r="G143" s="57" t="str">
        <f t="shared" si="49"/>
        <v/>
      </c>
      <c r="H143" s="58" t="str">
        <f>IF(G143="I",$K143,IF(G143="II",$K143-SUM(H$8:H142),IF(G143="III",$K143-SUM(H$8:H142),IF(G143="IV",$K143-SUM(H$8:H142),IF(G143="V",1-SUM(H$8:H142)," ")))))</f>
        <v xml:space="preserve"> </v>
      </c>
      <c r="I143" s="66" t="str">
        <f t="shared" si="50"/>
        <v/>
      </c>
      <c r="J143" s="61" t="str">
        <f>IF(I143="A",$K143,IF(I143="B",$K143-SUM(J$8:J142),IF(I143="C",$K143-SUM(J$8:J142),IF(I143="D",$K143-SUM(J$8:J142),IF(I143="E",1-SUM(J$8:J142)," ")))))</f>
        <v xml:space="preserve"> </v>
      </c>
      <c r="K143" s="58">
        <f>IF(C$4=0,0,(SUM(D$8:D143)/C$4))</f>
        <v>0</v>
      </c>
      <c r="L143" s="62" t="str">
        <f t="shared" si="46"/>
        <v xml:space="preserve"> </v>
      </c>
      <c r="M143" s="58" t="str">
        <f>IF(U143=2,K143,IF(W143=2,K143-SUM(M$8:M142),IF(X143=2,K143-SUM(M$8:M142),IF(X142=2,1-SUM(M$8:M142)," "))))</f>
        <v xml:space="preserve"> </v>
      </c>
      <c r="N143" s="58" t="str">
        <f t="shared" si="51"/>
        <v xml:space="preserve"> </v>
      </c>
      <c r="P143" s="58" t="str">
        <f>IF(O143="Plus",$K143,IF(O143="Basis",$K143-SUM(P$8:P142),IF(O143="Breedte",$K143-SUM(P$8:P142),IF(O142="Breedte",1-SUM(P$8:P142)," "))))</f>
        <v xml:space="preserve"> </v>
      </c>
      <c r="Q143" s="56" t="str">
        <f t="shared" si="66"/>
        <v/>
      </c>
      <c r="R143" s="196">
        <f t="shared" si="52"/>
        <v>198</v>
      </c>
      <c r="S143" s="1">
        <f t="shared" si="61"/>
        <v>305</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305</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4">
        <f t="shared" si="47"/>
        <v>0</v>
      </c>
      <c r="B144" s="64">
        <f t="shared" si="48"/>
        <v>0</v>
      </c>
      <c r="C144" s="57">
        <f t="shared" si="60"/>
        <v>304</v>
      </c>
      <c r="F144" s="59">
        <f>IF(C144&lt;C$6,0,VLOOKUP(C144,index!$A:$M,7,0))</f>
        <v>197</v>
      </c>
      <c r="G144" s="57" t="str">
        <f t="shared" si="49"/>
        <v/>
      </c>
      <c r="H144" s="58" t="str">
        <f>IF(G144="I",$K144,IF(G144="II",$K144-SUM(H$8:H143),IF(G144="III",$K144-SUM(H$8:H143),IF(G144="IV",$K144-SUM(H$8:H143),IF(G144="V",1-SUM(H$8:H143)," ")))))</f>
        <v xml:space="preserve"> </v>
      </c>
      <c r="I144" s="66" t="str">
        <f t="shared" si="50"/>
        <v/>
      </c>
      <c r="J144" s="61" t="str">
        <f>IF(I144="A",$K144,IF(I144="B",$K144-SUM(J$8:J143),IF(I144="C",$K144-SUM(J$8:J143),IF(I144="D",$K144-SUM(J$8:J143),IF(I144="E",1-SUM(J$8:J143)," ")))))</f>
        <v xml:space="preserve"> </v>
      </c>
      <c r="K144" s="58">
        <f>IF(C$4=0,0,(SUM(D$8:D144)/C$4))</f>
        <v>0</v>
      </c>
      <c r="L144" s="62" t="str">
        <f t="shared" si="46"/>
        <v xml:space="preserve"> </v>
      </c>
      <c r="M144" s="58" t="str">
        <f>IF(U144=2,K144,IF(W144=2,K144-SUM(M$8:M143),IF(X144=2,K144-SUM(M$8:M143),IF(X143=2,1-SUM(M$8:M143)," "))))</f>
        <v xml:space="preserve"> </v>
      </c>
      <c r="N144" s="58" t="str">
        <f t="shared" si="51"/>
        <v xml:space="preserve"> </v>
      </c>
      <c r="P144" s="58" t="str">
        <f>IF(O144="Plus",$K144,IF(O144="Basis",$K144-SUM(P$8:P143),IF(O144="Breedte",$K144-SUM(P$8:P143),IF(O143="Breedte",1-SUM(P$8:P143)," "))))</f>
        <v xml:space="preserve"> </v>
      </c>
      <c r="Q144" s="56" t="str">
        <f t="shared" si="66"/>
        <v/>
      </c>
      <c r="R144" s="196">
        <f t="shared" si="52"/>
        <v>197</v>
      </c>
      <c r="S144" s="1">
        <f t="shared" si="61"/>
        <v>304</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304</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4">
        <f t="shared" si="47"/>
        <v>0</v>
      </c>
      <c r="B145" s="64">
        <f t="shared" si="48"/>
        <v>0</v>
      </c>
      <c r="C145" s="57">
        <f t="shared" si="60"/>
        <v>303</v>
      </c>
      <c r="F145" s="59">
        <f>IF(C145&lt;C$6,0,VLOOKUP(C145,index!$A:$M,7,0))</f>
        <v>197</v>
      </c>
      <c r="G145" s="57" t="str">
        <f t="shared" si="49"/>
        <v/>
      </c>
      <c r="H145" s="58" t="str">
        <f>IF(G145="I",$K145,IF(G145="II",$K145-SUM(H$8:H144),IF(G145="III",$K145-SUM(H$8:H144),IF(G145="IV",$K145-SUM(H$8:H144),IF(G145="V",1-SUM(H$8:H144)," ")))))</f>
        <v xml:space="preserve"> </v>
      </c>
      <c r="I145" s="66" t="str">
        <f t="shared" si="50"/>
        <v/>
      </c>
      <c r="J145" s="61" t="str">
        <f>IF(I145="A",$K145,IF(I145="B",$K145-SUM(J$8:J144),IF(I145="C",$K145-SUM(J$8:J144),IF(I145="D",$K145-SUM(J$8:J144),IF(I145="E",1-SUM(J$8:J144)," ")))))</f>
        <v xml:space="preserve"> </v>
      </c>
      <c r="K145" s="58">
        <f>IF(C$4=0,0,(SUM(D$8:D145)/C$4))</f>
        <v>0</v>
      </c>
      <c r="L145" s="62" t="str">
        <f t="shared" si="46"/>
        <v xml:space="preserve"> </v>
      </c>
      <c r="M145" s="58" t="str">
        <f>IF(U145=2,K145,IF(W145=2,K145-SUM(M$8:M144),IF(X145=2,K145-SUM(M$8:M144),IF(X144=2,1-SUM(M$8:M144)," "))))</f>
        <v xml:space="preserve"> </v>
      </c>
      <c r="N145" s="58" t="str">
        <f t="shared" si="51"/>
        <v xml:space="preserve"> </v>
      </c>
      <c r="P145" s="58" t="str">
        <f>IF(O145="Plus",$K145,IF(O145="Basis",$K145-SUM(P$8:P144),IF(O145="Breedte",$K145-SUM(P$8:P144),IF(O144="Breedte",1-SUM(P$8:P144)," "))))</f>
        <v xml:space="preserve"> </v>
      </c>
      <c r="Q145" s="56" t="str">
        <f t="shared" si="66"/>
        <v/>
      </c>
      <c r="R145" s="196">
        <f t="shared" si="52"/>
        <v>197</v>
      </c>
      <c r="S145" s="1">
        <f t="shared" si="61"/>
        <v>303</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303</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4">
        <f t="shared" si="47"/>
        <v>0</v>
      </c>
      <c r="B146" s="64">
        <f t="shared" si="48"/>
        <v>0</v>
      </c>
      <c r="C146" s="57">
        <f t="shared" si="60"/>
        <v>302</v>
      </c>
      <c r="F146" s="59">
        <f>IF(C146&lt;C$6,0,VLOOKUP(C146,index!$A:$M,7,0))</f>
        <v>197</v>
      </c>
      <c r="G146" s="57" t="str">
        <f t="shared" si="49"/>
        <v/>
      </c>
      <c r="H146" s="58" t="str">
        <f>IF(G146="I",$K146,IF(G146="II",$K146-SUM(H$8:H145),IF(G146="III",$K146-SUM(H$8:H145),IF(G146="IV",$K146-SUM(H$8:H145),IF(G146="V",1-SUM(H$8:H145)," ")))))</f>
        <v xml:space="preserve"> </v>
      </c>
      <c r="I146" s="66" t="str">
        <f t="shared" si="50"/>
        <v/>
      </c>
      <c r="J146" s="61" t="str">
        <f>IF(I146="A",$K146,IF(I146="B",$K146-SUM(J$8:J145),IF(I146="C",$K146-SUM(J$8:J145),IF(I146="D",$K146-SUM(J$8:J145),IF(I146="E",1-SUM(J$8:J145)," ")))))</f>
        <v xml:space="preserve"> </v>
      </c>
      <c r="K146" s="58">
        <f>IF(C$4=0,0,(SUM(D$8:D146)/C$4))</f>
        <v>0</v>
      </c>
      <c r="L146" s="62" t="str">
        <f t="shared" si="46"/>
        <v xml:space="preserve"> </v>
      </c>
      <c r="M146" s="58" t="str">
        <f>IF(U146=2,K146,IF(W146=2,K146-SUM(M$8:M145),IF(X146=2,K146-SUM(M$8:M145),IF(X145=2,1-SUM(M$8:M145)," "))))</f>
        <v xml:space="preserve"> </v>
      </c>
      <c r="N146" s="58" t="str">
        <f t="shared" si="51"/>
        <v xml:space="preserve"> </v>
      </c>
      <c r="P146" s="58" t="str">
        <f>IF(O146="Plus",$K146,IF(O146="Basis",$K146-SUM(P$8:P145),IF(O146="Breedte",$K146-SUM(P$8:P145),IF(O145="Breedte",1-SUM(P$8:P145)," "))))</f>
        <v xml:space="preserve"> </v>
      </c>
      <c r="Q146" s="56" t="str">
        <f t="shared" si="66"/>
        <v/>
      </c>
      <c r="R146" s="196">
        <f t="shared" si="52"/>
        <v>197</v>
      </c>
      <c r="S146" s="1">
        <f t="shared" si="61"/>
        <v>302</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302</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4">
        <f t="shared" si="47"/>
        <v>0</v>
      </c>
      <c r="B147" s="64">
        <f t="shared" si="48"/>
        <v>0</v>
      </c>
      <c r="C147" s="57">
        <f t="shared" si="60"/>
        <v>301</v>
      </c>
      <c r="F147" s="59">
        <f>IF(C147&lt;C$6,0,VLOOKUP(C147,index!$A:$M,7,0))</f>
        <v>196</v>
      </c>
      <c r="G147" s="57" t="str">
        <f t="shared" si="49"/>
        <v/>
      </c>
      <c r="H147" s="58" t="str">
        <f>IF(G147="I",$K147,IF(G147="II",$K147-SUM(H$8:H146),IF(G147="III",$K147-SUM(H$8:H146),IF(G147="IV",$K147-SUM(H$8:H146),IF(G147="V",1-SUM(H$8:H146)," ")))))</f>
        <v xml:space="preserve"> </v>
      </c>
      <c r="I147" s="66" t="str">
        <f t="shared" si="50"/>
        <v/>
      </c>
      <c r="J147" s="61" t="str">
        <f>IF(I147="A",$K147,IF(I147="B",$K147-SUM(J$8:J146),IF(I147="C",$K147-SUM(J$8:J146),IF(I147="D",$K147-SUM(J$8:J146),IF(I147="E",1-SUM(J$8:J146)," ")))))</f>
        <v xml:space="preserve"> </v>
      </c>
      <c r="K147" s="58">
        <f>IF(C$4=0,0,(SUM(D$8:D147)/C$4))</f>
        <v>0</v>
      </c>
      <c r="L147" s="62" t="str">
        <f t="shared" si="46"/>
        <v xml:space="preserve"> </v>
      </c>
      <c r="M147" s="58" t="str">
        <f>IF(U147=2,K147,IF(W147=2,K147-SUM(M$8:M146),IF(X147=2,K147-SUM(M$8:M146),IF(X146=2,1-SUM(M$8:M146)," "))))</f>
        <v xml:space="preserve"> </v>
      </c>
      <c r="N147" s="58" t="str">
        <f t="shared" si="51"/>
        <v xml:space="preserve"> </v>
      </c>
      <c r="P147" s="58" t="str">
        <f>IF(O147="Plus",$K147,IF(O147="Basis",$K147-SUM(P$8:P146),IF(O147="Breedte",$K147-SUM(P$8:P146),IF(O146="Breedte",1-SUM(P$8:P146)," "))))</f>
        <v xml:space="preserve"> </v>
      </c>
      <c r="Q147" s="56" t="str">
        <f t="shared" si="66"/>
        <v/>
      </c>
      <c r="R147" s="196">
        <f t="shared" si="52"/>
        <v>196</v>
      </c>
      <c r="S147" s="1">
        <f t="shared" si="61"/>
        <v>301</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301</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4">
        <f t="shared" si="47"/>
        <v>0</v>
      </c>
      <c r="B148" s="64">
        <f t="shared" si="48"/>
        <v>20</v>
      </c>
      <c r="C148" s="57">
        <f t="shared" si="60"/>
        <v>300</v>
      </c>
      <c r="F148" s="59">
        <f>IF(C148&lt;C$6,0,VLOOKUP(C148,index!$A:$M,7,0))</f>
        <v>196</v>
      </c>
      <c r="G148" s="57" t="str">
        <f t="shared" si="49"/>
        <v>III</v>
      </c>
      <c r="H148" s="58">
        <f>IF(G148="I",$K148,IF(G148="II",$K148-SUM(H$8:H147),IF(G148="III",$K148-SUM(H$8:H147),IF(G148="IV",$K148-SUM(H$8:H147),IF(G148="V",1-SUM(H$8:H147)," ")))))</f>
        <v>0</v>
      </c>
      <c r="I148" s="66" t="str">
        <f t="shared" si="50"/>
        <v/>
      </c>
      <c r="J148" s="61" t="str">
        <f>IF(I148="A",$K148,IF(I148="B",$K148-SUM(J$8:J147),IF(I148="C",$K148-SUM(J$8:J147),IF(I148="D",$K148-SUM(J$8:J147),IF(I148="E",1-SUM(J$8:J147)," ")))))</f>
        <v xml:space="preserve"> </v>
      </c>
      <c r="K148" s="58">
        <f>IF(C$4=0,0,(SUM(D$8:D148)/C$4))</f>
        <v>0</v>
      </c>
      <c r="L148" s="62" t="str">
        <f t="shared" si="46"/>
        <v xml:space="preserve"> </v>
      </c>
      <c r="M148" s="58" t="str">
        <f>IF(U148=2,K148,IF(W148=2,K148-SUM(M$8:M147),IF(X148=2,K148-SUM(M$8:M147),IF(X147=2,1-SUM(M$8:M147)," "))))</f>
        <v xml:space="preserve"> </v>
      </c>
      <c r="N148" s="58" t="str">
        <f t="shared" si="51"/>
        <v xml:space="preserve"> </v>
      </c>
      <c r="P148" s="58" t="str">
        <f>IF(O148="Plus",$K148,IF(O148="Basis",$K148-SUM(P$8:P147),IF(O148="Breedte",$K148-SUM(P$8:P147),IF(O147="Breedte",1-SUM(P$8:P147)," "))))</f>
        <v xml:space="preserve"> </v>
      </c>
      <c r="Q148" s="56" t="str">
        <f t="shared" si="66"/>
        <v/>
      </c>
      <c r="R148" s="196">
        <f t="shared" si="52"/>
        <v>196</v>
      </c>
      <c r="S148" s="1">
        <f t="shared" si="61"/>
        <v>300</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300</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4">
        <f t="shared" si="47"/>
        <v>0</v>
      </c>
      <c r="B149" s="64">
        <f t="shared" si="48"/>
        <v>0</v>
      </c>
      <c r="C149" s="57">
        <f t="shared" si="60"/>
        <v>299</v>
      </c>
      <c r="F149" s="59">
        <f>IF(C149&lt;C$6,0,VLOOKUP(C149,index!$A:$M,7,0))</f>
        <v>195</v>
      </c>
      <c r="G149" s="57" t="str">
        <f t="shared" si="49"/>
        <v/>
      </c>
      <c r="H149" s="58" t="str">
        <f>IF(G149="I",$K149,IF(G149="II",$K149-SUM(H$8:H148),IF(G149="III",$K149-SUM(H$8:H148),IF(G149="IV",$K149-SUM(H$8:H148),IF(G149="V",1-SUM(H$8:H148)," ")))))</f>
        <v xml:space="preserve"> </v>
      </c>
      <c r="I149" s="66" t="str">
        <f t="shared" si="50"/>
        <v/>
      </c>
      <c r="J149" s="61" t="str">
        <f>IF(I149="A",$K149,IF(I149="B",$K149-SUM(J$8:J148),IF(I149="C",$K149-SUM(J$8:J148),IF(I149="D",$K149-SUM(J$8:J148),IF(I149="E",1-SUM(J$8:J148)," ")))))</f>
        <v xml:space="preserve"> </v>
      </c>
      <c r="K149" s="58">
        <f>IF(C$4=0,0,(SUM(D$8:D149)/C$4))</f>
        <v>0</v>
      </c>
      <c r="L149" s="62" t="str">
        <f t="shared" si="46"/>
        <v xml:space="preserve"> </v>
      </c>
      <c r="M149" s="58" t="str">
        <f>IF(U149=2,K149,IF(W149=2,K149-SUM(M$8:M148),IF(X149=2,K149-SUM(M$8:M148),IF(X148=2,1-SUM(M$8:M148)," "))))</f>
        <v xml:space="preserve"> </v>
      </c>
      <c r="N149" s="58" t="str">
        <f t="shared" si="51"/>
        <v xml:space="preserve"> </v>
      </c>
      <c r="P149" s="58" t="str">
        <f>IF(O149="Plus",$K149,IF(O149="Basis",$K149-SUM(P$8:P148),IF(O149="Breedte",$K149-SUM(P$8:P148),IF(O148="Breedte",1-SUM(P$8:P148)," "))))</f>
        <v xml:space="preserve"> </v>
      </c>
      <c r="Q149" s="56" t="str">
        <f t="shared" si="66"/>
        <v/>
      </c>
      <c r="R149" s="196">
        <f t="shared" si="52"/>
        <v>195</v>
      </c>
      <c r="S149" s="1">
        <f t="shared" si="61"/>
        <v>299</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299</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4">
        <f t="shared" si="47"/>
        <v>0</v>
      </c>
      <c r="B150" s="64">
        <f t="shared" si="48"/>
        <v>0</v>
      </c>
      <c r="C150" s="57">
        <f t="shared" si="60"/>
        <v>298</v>
      </c>
      <c r="F150" s="59">
        <f>IF(C150&lt;C$6,0,VLOOKUP(C150,index!$A:$M,7,0))</f>
        <v>195</v>
      </c>
      <c r="G150" s="57" t="str">
        <f t="shared" si="49"/>
        <v/>
      </c>
      <c r="H150" s="58" t="str">
        <f>IF(G150="I",$K150,IF(G150="II",$K150-SUM(H$8:H149),IF(G150="III",$K150-SUM(H$8:H149),IF(G150="IV",$K150-SUM(H$8:H149),IF(G150="V",1-SUM(H$8:H149)," ")))))</f>
        <v xml:space="preserve"> </v>
      </c>
      <c r="I150" s="66" t="str">
        <f t="shared" si="50"/>
        <v/>
      </c>
      <c r="J150" s="61" t="str">
        <f>IF(I150="A",$K150,IF(I150="B",$K150-SUM(J$8:J149),IF(I150="C",$K150-SUM(J$8:J149),IF(I150="D",$K150-SUM(J$8:J149),IF(I150="E",1-SUM(J$8:J149)," ")))))</f>
        <v xml:space="preserve"> </v>
      </c>
      <c r="K150" s="58">
        <f>IF(C$4=0,0,(SUM(D$8:D150)/C$4))</f>
        <v>0</v>
      </c>
      <c r="L150" s="62" t="str">
        <f t="shared" si="46"/>
        <v xml:space="preserve"> </v>
      </c>
      <c r="M150" s="58" t="str">
        <f>IF(U150=2,K150,IF(W150=2,K150-SUM(M$8:M149),IF(X150=2,K150-SUM(M$8:M149),IF(X149=2,1-SUM(M$8:M149)," "))))</f>
        <v xml:space="preserve"> </v>
      </c>
      <c r="N150" s="58" t="str">
        <f t="shared" si="51"/>
        <v xml:space="preserve"> </v>
      </c>
      <c r="P150" s="58" t="str">
        <f>IF(O150="Plus",$K150,IF(O150="Basis",$K150-SUM(P$8:P149),IF(O150="Breedte",$K150-SUM(P$8:P149),IF(O149="Breedte",1-SUM(P$8:P149)," "))))</f>
        <v xml:space="preserve"> </v>
      </c>
      <c r="Q150" s="56" t="str">
        <f t="shared" si="66"/>
        <v/>
      </c>
      <c r="R150" s="196">
        <f t="shared" si="52"/>
        <v>195</v>
      </c>
      <c r="S150" s="1">
        <f t="shared" si="61"/>
        <v>298</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298</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4">
        <f t="shared" si="47"/>
        <v>0</v>
      </c>
      <c r="B151" s="64">
        <f t="shared" si="48"/>
        <v>0</v>
      </c>
      <c r="C151" s="57">
        <f t="shared" si="60"/>
        <v>297</v>
      </c>
      <c r="F151" s="59">
        <f>IF(C151&lt;C$6,0,VLOOKUP(C151,index!$A:$M,7,0))</f>
        <v>195</v>
      </c>
      <c r="G151" s="57" t="str">
        <f t="shared" si="49"/>
        <v/>
      </c>
      <c r="H151" s="58" t="str">
        <f>IF(G151="I",$K151,IF(G151="II",$K151-SUM(H$8:H150),IF(G151="III",$K151-SUM(H$8:H150),IF(G151="IV",$K151-SUM(H$8:H150),IF(G151="V",1-SUM(H$8:H150)," ")))))</f>
        <v xml:space="preserve"> </v>
      </c>
      <c r="I151" s="66" t="str">
        <f t="shared" si="50"/>
        <v/>
      </c>
      <c r="J151" s="61" t="str">
        <f>IF(I151="A",$K151,IF(I151="B",$K151-SUM(J$8:J150),IF(I151="C",$K151-SUM(J$8:J150),IF(I151="D",$K151-SUM(J$8:J150),IF(I151="E",1-SUM(J$8:J150)," ")))))</f>
        <v xml:space="preserve"> </v>
      </c>
      <c r="K151" s="58">
        <f>IF(C$4=0,0,(SUM(D$8:D151)/C$4))</f>
        <v>0</v>
      </c>
      <c r="L151" s="62" t="str">
        <f t="shared" si="46"/>
        <v xml:space="preserve"> </v>
      </c>
      <c r="M151" s="58" t="str">
        <f>IF(U151=2,K151,IF(W151=2,K151-SUM(M$8:M150),IF(X151=2,K151-SUM(M$8:M150),IF(X150=2,1-SUM(M$8:M150)," "))))</f>
        <v xml:space="preserve"> </v>
      </c>
      <c r="N151" s="58" t="str">
        <f t="shared" si="51"/>
        <v xml:space="preserve"> </v>
      </c>
      <c r="P151" s="58" t="str">
        <f>IF(O151="Plus",$K151,IF(O151="Basis",$K151-SUM(P$8:P150),IF(O151="Breedte",$K151-SUM(P$8:P150),IF(O150="Breedte",1-SUM(P$8:P150)," "))))</f>
        <v xml:space="preserve"> </v>
      </c>
      <c r="Q151" s="56" t="str">
        <f t="shared" si="66"/>
        <v/>
      </c>
      <c r="R151" s="196">
        <f t="shared" si="52"/>
        <v>195</v>
      </c>
      <c r="S151" s="1">
        <f t="shared" si="61"/>
        <v>297</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297</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4">
        <f t="shared" si="47"/>
        <v>0</v>
      </c>
      <c r="B152" s="64">
        <f t="shared" si="48"/>
        <v>0</v>
      </c>
      <c r="C152" s="57">
        <f t="shared" si="60"/>
        <v>296</v>
      </c>
      <c r="F152" s="59">
        <f>IF(C152&lt;C$6,0,VLOOKUP(C152,index!$A:$M,7,0))</f>
        <v>194</v>
      </c>
      <c r="G152" s="57" t="str">
        <f t="shared" si="49"/>
        <v/>
      </c>
      <c r="H152" s="58" t="str">
        <f>IF(G152="I",$K152,IF(G152="II",$K152-SUM(H$8:H151),IF(G152="III",$K152-SUM(H$8:H151),IF(G152="IV",$K152-SUM(H$8:H151),IF(G152="V",1-SUM(H$8:H151)," ")))))</f>
        <v xml:space="preserve"> </v>
      </c>
      <c r="I152" s="66" t="str">
        <f t="shared" si="50"/>
        <v/>
      </c>
      <c r="J152" s="61" t="str">
        <f>IF(I152="A",$K152,IF(I152="B",$K152-SUM(J$8:J151),IF(I152="C",$K152-SUM(J$8:J151),IF(I152="D",$K152-SUM(J$8:J151),IF(I152="E",1-SUM(J$8:J151)," ")))))</f>
        <v xml:space="preserve"> </v>
      </c>
      <c r="K152" s="58">
        <f>IF(C$4=0,0,(SUM(D$8:D152)/C$4))</f>
        <v>0</v>
      </c>
      <c r="L152" s="62" t="str">
        <f t="shared" si="46"/>
        <v xml:space="preserve"> </v>
      </c>
      <c r="M152" s="58" t="str">
        <f>IF(U152=2,K152,IF(W152=2,K152-SUM(M$8:M151),IF(X152=2,K152-SUM(M$8:M151),IF(X151=2,1-SUM(M$8:M151)," "))))</f>
        <v xml:space="preserve"> </v>
      </c>
      <c r="N152" s="58" t="str">
        <f t="shared" si="51"/>
        <v xml:space="preserve"> </v>
      </c>
      <c r="P152" s="58" t="str">
        <f>IF(O152="Plus",$K152,IF(O152="Basis",$K152-SUM(P$8:P151),IF(O152="Breedte",$K152-SUM(P$8:P151),IF(O151="Breedte",1-SUM(P$8:P151)," "))))</f>
        <v xml:space="preserve"> </v>
      </c>
      <c r="Q152" s="56" t="str">
        <f t="shared" si="66"/>
        <v/>
      </c>
      <c r="R152" s="196">
        <f t="shared" si="52"/>
        <v>194</v>
      </c>
      <c r="S152" s="1">
        <f t="shared" si="61"/>
        <v>296</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296</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4">
        <f t="shared" si="47"/>
        <v>0</v>
      </c>
      <c r="B153" s="64">
        <f t="shared" si="48"/>
        <v>0</v>
      </c>
      <c r="C153" s="57">
        <f t="shared" si="60"/>
        <v>295</v>
      </c>
      <c r="F153" s="59">
        <f>IF(C153&lt;C$6,0,VLOOKUP(C153,index!$A:$M,7,0))</f>
        <v>194</v>
      </c>
      <c r="G153" s="57" t="str">
        <f t="shared" si="49"/>
        <v/>
      </c>
      <c r="H153" s="58" t="str">
        <f>IF(G153="I",$K153,IF(G153="II",$K153-SUM(H$8:H152),IF(G153="III",$K153-SUM(H$8:H152),IF(G153="IV",$K153-SUM(H$8:H152),IF(G153="V",1-SUM(H$8:H152)," ")))))</f>
        <v xml:space="preserve"> </v>
      </c>
      <c r="I153" s="66" t="str">
        <f t="shared" si="50"/>
        <v/>
      </c>
      <c r="J153" s="61" t="str">
        <f>IF(I153="A",$K153,IF(I153="B",$K153-SUM(J$8:J152),IF(I153="C",$K153-SUM(J$8:J152),IF(I153="D",$K153-SUM(J$8:J152),IF(I153="E",1-SUM(J$8:J152)," ")))))</f>
        <v xml:space="preserve"> </v>
      </c>
      <c r="K153" s="58">
        <f>IF(C$4=0,0,(SUM(D$8:D153)/C$4))</f>
        <v>0</v>
      </c>
      <c r="L153" s="62" t="str">
        <f t="shared" si="46"/>
        <v xml:space="preserve"> </v>
      </c>
      <c r="M153" s="58" t="str">
        <f>IF(U153=2,K153,IF(W153=2,K153-SUM(M$8:M152),IF(X153=2,K153-SUM(M$8:M152),IF(X152=2,1-SUM(M$8:M152)," "))))</f>
        <v xml:space="preserve"> </v>
      </c>
      <c r="N153" s="58" t="str">
        <f t="shared" si="51"/>
        <v xml:space="preserve"> </v>
      </c>
      <c r="P153" s="58" t="str">
        <f>IF(O153="Plus",$K153,IF(O153="Basis",$K153-SUM(P$8:P152),IF(O153="Breedte",$K153-SUM(P$8:P152),IF(O152="Breedte",1-SUM(P$8:P152)," "))))</f>
        <v xml:space="preserve"> </v>
      </c>
      <c r="Q153" s="56" t="str">
        <f t="shared" si="66"/>
        <v/>
      </c>
      <c r="R153" s="196">
        <f t="shared" si="52"/>
        <v>194</v>
      </c>
      <c r="S153" s="1">
        <f t="shared" si="61"/>
        <v>295</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295</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4">
        <f t="shared" si="47"/>
        <v>0</v>
      </c>
      <c r="B154" s="64">
        <f t="shared" si="48"/>
        <v>0</v>
      </c>
      <c r="C154" s="57">
        <f t="shared" si="60"/>
        <v>294</v>
      </c>
      <c r="F154" s="59">
        <f>IF(C154&lt;C$6,0,VLOOKUP(C154,index!$A:$M,7,0))</f>
        <v>193</v>
      </c>
      <c r="G154" s="57" t="str">
        <f t="shared" si="49"/>
        <v/>
      </c>
      <c r="H154" s="58" t="str">
        <f>IF(G154="I",$K154,IF(G154="II",$K154-SUM(H$8:H153),IF(G154="III",$K154-SUM(H$8:H153),IF(G154="IV",$K154-SUM(H$8:H153),IF(G154="V",1-SUM(H$8:H153)," ")))))</f>
        <v xml:space="preserve"> </v>
      </c>
      <c r="I154" s="66" t="str">
        <f t="shared" si="50"/>
        <v/>
      </c>
      <c r="J154" s="61" t="str">
        <f>IF(I154="A",$K154,IF(I154="B",$K154-SUM(J$8:J153),IF(I154="C",$K154-SUM(J$8:J153),IF(I154="D",$K154-SUM(J$8:J153),IF(I154="E",1-SUM(J$8:J153)," ")))))</f>
        <v xml:space="preserve"> </v>
      </c>
      <c r="K154" s="58">
        <f>IF(C$4=0,0,(SUM(D$8:D154)/C$4))</f>
        <v>0</v>
      </c>
      <c r="L154" s="62" t="str">
        <f t="shared" si="46"/>
        <v xml:space="preserve"> </v>
      </c>
      <c r="M154" s="58" t="str">
        <f>IF(U154=2,K154,IF(W154=2,K154-SUM(M$8:M153),IF(X154=2,K154-SUM(M$8:M153),IF(X153=2,1-SUM(M$8:M153)," "))))</f>
        <v xml:space="preserve"> </v>
      </c>
      <c r="N154" s="58" t="str">
        <f t="shared" si="51"/>
        <v xml:space="preserve"> </v>
      </c>
      <c r="P154" s="58" t="str">
        <f>IF(O154="Plus",$K154,IF(O154="Basis",$K154-SUM(P$8:P153),IF(O154="Breedte",$K154-SUM(P$8:P153),IF(O153="Breedte",1-SUM(P$8:P153)," "))))</f>
        <v xml:space="preserve"> </v>
      </c>
      <c r="Q154" s="56" t="str">
        <f t="shared" si="66"/>
        <v/>
      </c>
      <c r="R154" s="196">
        <f t="shared" si="52"/>
        <v>193</v>
      </c>
      <c r="S154" s="1">
        <f t="shared" si="61"/>
        <v>294</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294</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4">
        <f t="shared" si="47"/>
        <v>0</v>
      </c>
      <c r="B155" s="64">
        <f t="shared" si="48"/>
        <v>0</v>
      </c>
      <c r="C155" s="57">
        <f t="shared" si="60"/>
        <v>293</v>
      </c>
      <c r="F155" s="59">
        <f>IF(C155&lt;C$6,0,VLOOKUP(C155,index!$A:$M,7,0))</f>
        <v>193</v>
      </c>
      <c r="G155" s="57" t="str">
        <f t="shared" si="49"/>
        <v/>
      </c>
      <c r="H155" s="58" t="str">
        <f>IF(G155="I",$K155,IF(G155="II",$K155-SUM(H$8:H154),IF(G155="III",$K155-SUM(H$8:H154),IF(G155="IV",$K155-SUM(H$8:H154),IF(G155="V",1-SUM(H$8:H154)," ")))))</f>
        <v xml:space="preserve"> </v>
      </c>
      <c r="I155" s="66" t="str">
        <f t="shared" si="50"/>
        <v/>
      </c>
      <c r="J155" s="61" t="str">
        <f>IF(I155="A",$K155,IF(I155="B",$K155-SUM(J$8:J154),IF(I155="C",$K155-SUM(J$8:J154),IF(I155="D",$K155-SUM(J$8:J154),IF(I155="E",1-SUM(J$8:J154)," ")))))</f>
        <v xml:space="preserve"> </v>
      </c>
      <c r="K155" s="58">
        <f>IF(C$4=0,0,(SUM(D$8:D155)/C$4))</f>
        <v>0</v>
      </c>
      <c r="L155" s="62" t="str">
        <f t="shared" si="46"/>
        <v xml:space="preserve"> </v>
      </c>
      <c r="M155" s="58" t="str">
        <f>IF(U155=2,K155,IF(W155=2,K155-SUM(M$8:M154),IF(X155=2,K155-SUM(M$8:M154),IF(X154=2,1-SUM(M$8:M154)," "))))</f>
        <v xml:space="preserve"> </v>
      </c>
      <c r="N155" s="58" t="str">
        <f t="shared" si="51"/>
        <v xml:space="preserve"> </v>
      </c>
      <c r="P155" s="58" t="str">
        <f>IF(O155="Plus",$K155,IF(O155="Basis",$K155-SUM(P$8:P154),IF(O155="Breedte",$K155-SUM(P$8:P154),IF(O154="Breedte",1-SUM(P$8:P154)," "))))</f>
        <v xml:space="preserve"> </v>
      </c>
      <c r="Q155" s="56" t="str">
        <f t="shared" si="66"/>
        <v/>
      </c>
      <c r="R155" s="196">
        <f t="shared" si="52"/>
        <v>193</v>
      </c>
      <c r="S155" s="1">
        <f t="shared" si="61"/>
        <v>293</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293</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4">
        <f t="shared" si="47"/>
        <v>0</v>
      </c>
      <c r="B156" s="64">
        <f t="shared" si="48"/>
        <v>0</v>
      </c>
      <c r="C156" s="57">
        <f t="shared" si="60"/>
        <v>292</v>
      </c>
      <c r="F156" s="59">
        <f>IF(C156&lt;C$6,0,VLOOKUP(C156,index!$A:$M,7,0))</f>
        <v>193</v>
      </c>
      <c r="G156" s="57" t="str">
        <f t="shared" si="49"/>
        <v/>
      </c>
      <c r="H156" s="58" t="str">
        <f>IF(G156="I",$K156,IF(G156="II",$K156-SUM(H$8:H155),IF(G156="III",$K156-SUM(H$8:H155),IF(G156="IV",$K156-SUM(H$8:H155),IF(G156="V",1-SUM(H$8:H155)," ")))))</f>
        <v xml:space="preserve"> </v>
      </c>
      <c r="I156" s="66" t="str">
        <f t="shared" si="50"/>
        <v/>
      </c>
      <c r="J156" s="61" t="str">
        <f>IF(I156="A",$K156,IF(I156="B",$K156-SUM(J$8:J155),IF(I156="C",$K156-SUM(J$8:J155),IF(I156="D",$K156-SUM(J$8:J155),IF(I156="E",1-SUM(J$8:J155)," ")))))</f>
        <v xml:space="preserve"> </v>
      </c>
      <c r="K156" s="58">
        <f>IF(C$4=0,0,(SUM(D$8:D156)/C$4))</f>
        <v>0</v>
      </c>
      <c r="L156" s="62" t="str">
        <f t="shared" si="46"/>
        <v xml:space="preserve"> </v>
      </c>
      <c r="M156" s="58" t="str">
        <f>IF(U156=2,K156,IF(W156=2,K156-SUM(M$8:M155),IF(X156=2,K156-SUM(M$8:M155),IF(X155=2,1-SUM(M$8:M155)," "))))</f>
        <v xml:space="preserve"> </v>
      </c>
      <c r="N156" s="58" t="str">
        <f t="shared" si="51"/>
        <v xml:space="preserve"> </v>
      </c>
      <c r="P156" s="58" t="str">
        <f>IF(O156="Plus",$K156,IF(O156="Basis",$K156-SUM(P$8:P155),IF(O156="Breedte",$K156-SUM(P$8:P155),IF(O155="Breedte",1-SUM(P$8:P155)," "))))</f>
        <v xml:space="preserve"> </v>
      </c>
      <c r="Q156" s="56" t="str">
        <f t="shared" si="66"/>
        <v/>
      </c>
      <c r="R156" s="196">
        <f t="shared" si="52"/>
        <v>193</v>
      </c>
      <c r="S156" s="1">
        <f t="shared" si="61"/>
        <v>292</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292</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4">
        <f t="shared" si="47"/>
        <v>0</v>
      </c>
      <c r="B157" s="64">
        <f t="shared" si="48"/>
        <v>0</v>
      </c>
      <c r="C157" s="57">
        <f t="shared" si="60"/>
        <v>291</v>
      </c>
      <c r="F157" s="59">
        <f>IF(C157&lt;C$6,0,VLOOKUP(C157,index!$A:$M,7,0))</f>
        <v>192</v>
      </c>
      <c r="G157" s="57" t="str">
        <f t="shared" si="49"/>
        <v/>
      </c>
      <c r="H157" s="58" t="str">
        <f>IF(G157="I",$K157,IF(G157="II",$K157-SUM(H$8:H156),IF(G157="III",$K157-SUM(H$8:H156),IF(G157="IV",$K157-SUM(H$8:H156),IF(G157="V",1-SUM(H$8:H156)," ")))))</f>
        <v xml:space="preserve"> </v>
      </c>
      <c r="I157" s="66" t="str">
        <f t="shared" si="50"/>
        <v/>
      </c>
      <c r="J157" s="61" t="str">
        <f>IF(I157="A",$K157,IF(I157="B",$K157-SUM(J$8:J156),IF(I157="C",$K157-SUM(J$8:J156),IF(I157="D",$K157-SUM(J$8:J156),IF(I157="E",1-SUM(J$8:J156)," ")))))</f>
        <v xml:space="preserve"> </v>
      </c>
      <c r="K157" s="58">
        <f>IF(C$4=0,0,(SUM(D$8:D157)/C$4))</f>
        <v>0</v>
      </c>
      <c r="L157" s="62" t="str">
        <f t="shared" si="46"/>
        <v xml:space="preserve"> </v>
      </c>
      <c r="M157" s="58" t="str">
        <f>IF(U157=2,K157,IF(W157=2,K157-SUM(M$8:M156),IF(X157=2,K157-SUM(M$8:M156),IF(X156=2,1-SUM(M$8:M156)," "))))</f>
        <v xml:space="preserve"> </v>
      </c>
      <c r="N157" s="58" t="str">
        <f t="shared" si="51"/>
        <v xml:space="preserve"> </v>
      </c>
      <c r="P157" s="58" t="str">
        <f>IF(O157="Plus",$K157,IF(O157="Basis",$K157-SUM(P$8:P156),IF(O157="Breedte",$K157-SUM(P$8:P156),IF(O156="Breedte",1-SUM(P$8:P156)," "))))</f>
        <v xml:space="preserve"> </v>
      </c>
      <c r="Q157" s="56" t="str">
        <f t="shared" si="66"/>
        <v/>
      </c>
      <c r="R157" s="196">
        <f t="shared" si="52"/>
        <v>192</v>
      </c>
      <c r="S157" s="1">
        <f t="shared" si="61"/>
        <v>291</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291</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4">
        <f t="shared" si="47"/>
        <v>0</v>
      </c>
      <c r="B158" s="64">
        <f t="shared" si="48"/>
        <v>0</v>
      </c>
      <c r="C158" s="57">
        <f t="shared" si="60"/>
        <v>290</v>
      </c>
      <c r="F158" s="59">
        <f>IF(C158&lt;C$6,0,VLOOKUP(C158,index!$A:$M,7,0))</f>
        <v>192</v>
      </c>
      <c r="G158" s="57" t="str">
        <f t="shared" si="49"/>
        <v/>
      </c>
      <c r="H158" s="58" t="str">
        <f>IF(G158="I",$K158,IF(G158="II",$K158-SUM(H$8:H157),IF(G158="III",$K158-SUM(H$8:H157),IF(G158="IV",$K158-SUM(H$8:H157),IF(G158="V",1-SUM(H$8:H157)," ")))))</f>
        <v xml:space="preserve"> </v>
      </c>
      <c r="I158" s="66" t="str">
        <f t="shared" si="50"/>
        <v/>
      </c>
      <c r="J158" s="61" t="str">
        <f>IF(I158="A",$K158,IF(I158="B",$K158-SUM(J$8:J157),IF(I158="C",$K158-SUM(J$8:J157),IF(I158="D",$K158-SUM(J$8:J157),IF(I158="E",1-SUM(J$8:J157)," ")))))</f>
        <v xml:space="preserve"> </v>
      </c>
      <c r="K158" s="58">
        <f>IF(C$4=0,0,(SUM(D$8:D158)/C$4))</f>
        <v>0</v>
      </c>
      <c r="L158" s="62" t="str">
        <f t="shared" si="46"/>
        <v xml:space="preserve"> </v>
      </c>
      <c r="M158" s="58" t="str">
        <f>IF(U158=2,K158,IF(W158=2,K158-SUM(M$8:M157),IF(X158=2,K158-SUM(M$8:M157),IF(X157=2,1-SUM(M$8:M157)," "))))</f>
        <v xml:space="preserve"> </v>
      </c>
      <c r="N158" s="58" t="str">
        <f t="shared" si="51"/>
        <v xml:space="preserve"> </v>
      </c>
      <c r="P158" s="58" t="str">
        <f>IF(O158="Plus",$K158,IF(O158="Basis",$K158-SUM(P$8:P157),IF(O158="Breedte",$K158-SUM(P$8:P157),IF(O157="Breedte",1-SUM(P$8:P157)," "))))</f>
        <v xml:space="preserve"> </v>
      </c>
      <c r="Q158" s="56" t="str">
        <f t="shared" si="66"/>
        <v/>
      </c>
      <c r="R158" s="196">
        <f t="shared" si="52"/>
        <v>192</v>
      </c>
      <c r="S158" s="1">
        <f t="shared" si="61"/>
        <v>290</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290</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4">
        <f t="shared" si="47"/>
        <v>0</v>
      </c>
      <c r="B159" s="64">
        <f t="shared" si="48"/>
        <v>0</v>
      </c>
      <c r="C159" s="57">
        <f t="shared" si="60"/>
        <v>289</v>
      </c>
      <c r="F159" s="59">
        <f>IF(C159&lt;C$6,0,VLOOKUP(C159,index!$A:$M,7,0))</f>
        <v>191</v>
      </c>
      <c r="G159" s="57" t="str">
        <f t="shared" si="49"/>
        <v/>
      </c>
      <c r="H159" s="58" t="str">
        <f>IF(G159="I",$K159,IF(G159="II",$K159-SUM(H$8:H158),IF(G159="III",$K159-SUM(H$8:H158),IF(G159="IV",$K159-SUM(H$8:H158),IF(G159="V",1-SUM(H$8:H158)," ")))))</f>
        <v xml:space="preserve"> </v>
      </c>
      <c r="I159" s="66" t="str">
        <f t="shared" si="50"/>
        <v/>
      </c>
      <c r="J159" s="61" t="str">
        <f>IF(I159="A",$K159,IF(I159="B",$K159-SUM(J$8:J158),IF(I159="C",$K159-SUM(J$8:J158),IF(I159="D",$K159-SUM(J$8:J158),IF(I159="E",1-SUM(J$8:J158)," ")))))</f>
        <v xml:space="preserve"> </v>
      </c>
      <c r="K159" s="58">
        <f>IF(C$4=0,0,(SUM(D$8:D159)/C$4))</f>
        <v>0</v>
      </c>
      <c r="L159" s="62" t="str">
        <f t="shared" si="46"/>
        <v xml:space="preserve"> </v>
      </c>
      <c r="M159" s="58" t="str">
        <f>IF(U159=2,K159,IF(W159=2,K159-SUM(M$8:M158),IF(X159=2,K159-SUM(M$8:M158),IF(X158=2,1-SUM(M$8:M158)," "))))</f>
        <v xml:space="preserve"> </v>
      </c>
      <c r="N159" s="58" t="str">
        <f t="shared" si="51"/>
        <v xml:space="preserve"> </v>
      </c>
      <c r="P159" s="58" t="str">
        <f>IF(O159="Plus",$K159,IF(O159="Basis",$K159-SUM(P$8:P158),IF(O159="Breedte",$K159-SUM(P$8:P158),IF(O158="Breedte",1-SUM(P$8:P158)," "))))</f>
        <v xml:space="preserve"> </v>
      </c>
      <c r="Q159" s="56" t="str">
        <f t="shared" si="66"/>
        <v/>
      </c>
      <c r="R159" s="196">
        <f t="shared" si="52"/>
        <v>191</v>
      </c>
      <c r="S159" s="1">
        <f t="shared" si="61"/>
        <v>289</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289</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4">
        <f t="shared" si="47"/>
        <v>0</v>
      </c>
      <c r="B160" s="64">
        <f t="shared" si="48"/>
        <v>0</v>
      </c>
      <c r="C160" s="57">
        <f t="shared" si="60"/>
        <v>288</v>
      </c>
      <c r="F160" s="59">
        <f>IF(C160&lt;C$6,0,VLOOKUP(C160,index!$A:$M,7,0))</f>
        <v>191</v>
      </c>
      <c r="G160" s="57" t="str">
        <f t="shared" si="49"/>
        <v/>
      </c>
      <c r="H160" s="58" t="str">
        <f>IF(G160="I",$K160,IF(G160="II",$K160-SUM(H$8:H159),IF(G160="III",$K160-SUM(H$8:H159),IF(G160="IV",$K160-SUM(H$8:H159),IF(G160="V",1-SUM(H$8:H159)," ")))))</f>
        <v xml:space="preserve"> </v>
      </c>
      <c r="I160" s="66" t="str">
        <f t="shared" si="50"/>
        <v/>
      </c>
      <c r="J160" s="61" t="str">
        <f>IF(I160="A",$K160,IF(I160="B",$K160-SUM(J$8:J159),IF(I160="C",$K160-SUM(J$8:J159),IF(I160="D",$K160-SUM(J$8:J159),IF(I160="E",1-SUM(J$8:J159)," ")))))</f>
        <v xml:space="preserve"> </v>
      </c>
      <c r="K160" s="58">
        <f>IF(C$4=0,0,(SUM(D$8:D160)/C$4))</f>
        <v>0</v>
      </c>
      <c r="L160" s="62" t="str">
        <f t="shared" si="46"/>
        <v xml:space="preserve"> </v>
      </c>
      <c r="M160" s="58" t="str">
        <f>IF(U160=2,K160,IF(W160=2,K160-SUM(M$8:M159),IF(X160=2,K160-SUM(M$8:M159),IF(X159=2,1-SUM(M$8:M159)," "))))</f>
        <v xml:space="preserve"> </v>
      </c>
      <c r="N160" s="58" t="str">
        <f t="shared" si="51"/>
        <v xml:space="preserve"> </v>
      </c>
      <c r="P160" s="58" t="str">
        <f>IF(O160="Plus",$K160,IF(O160="Basis",$K160-SUM(P$8:P159),IF(O160="Breedte",$K160-SUM(P$8:P159),IF(O159="Breedte",1-SUM(P$8:P159)," "))))</f>
        <v xml:space="preserve"> </v>
      </c>
      <c r="Q160" s="56" t="str">
        <f t="shared" si="66"/>
        <v/>
      </c>
      <c r="R160" s="196">
        <f t="shared" si="52"/>
        <v>191</v>
      </c>
      <c r="S160" s="1">
        <f t="shared" si="61"/>
        <v>288</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288</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4">
        <f t="shared" si="47"/>
        <v>0</v>
      </c>
      <c r="B161" s="64">
        <f t="shared" si="48"/>
        <v>0</v>
      </c>
      <c r="C161" s="57">
        <f t="shared" si="60"/>
        <v>287</v>
      </c>
      <c r="F161" s="59">
        <f>IF(C161&lt;C$6,0,VLOOKUP(C161,index!$A:$M,7,0))</f>
        <v>191</v>
      </c>
      <c r="G161" s="57" t="str">
        <f t="shared" si="49"/>
        <v/>
      </c>
      <c r="H161" s="58" t="str">
        <f>IF(G161="I",$K161,IF(G161="II",$K161-SUM(H$8:H160),IF(G161="III",$K161-SUM(H$8:H160),IF(G161="IV",$K161-SUM(H$8:H160),IF(G161="V",1-SUM(H$8:H160)," ")))))</f>
        <v xml:space="preserve"> </v>
      </c>
      <c r="I161" s="66" t="str">
        <f t="shared" si="50"/>
        <v/>
      </c>
      <c r="J161" s="61" t="str">
        <f>IF(I161="A",$K161,IF(I161="B",$K161-SUM(J$8:J160),IF(I161="C",$K161-SUM(J$8:J160),IF(I161="D",$K161-SUM(J$8:J160),IF(I161="E",1-SUM(J$8:J160)," ")))))</f>
        <v xml:space="preserve"> </v>
      </c>
      <c r="K161" s="58">
        <f>IF(C$4=0,0,(SUM(D$8:D161)/C$4))</f>
        <v>0</v>
      </c>
      <c r="L161" s="62" t="str">
        <f t="shared" si="46"/>
        <v xml:space="preserve"> </v>
      </c>
      <c r="M161" s="58" t="str">
        <f>IF(U161=2,K161,IF(W161=2,K161-SUM(M$8:M160),IF(X161=2,K161-SUM(M$8:M160),IF(X160=2,1-SUM(M$8:M160)," "))))</f>
        <v xml:space="preserve"> </v>
      </c>
      <c r="N161" s="58" t="str">
        <f t="shared" si="51"/>
        <v xml:space="preserve"> </v>
      </c>
      <c r="P161" s="58" t="str">
        <f>IF(O161="Plus",$K161,IF(O161="Basis",$K161-SUM(P$8:P160),IF(O161="Breedte",$K161-SUM(P$8:P160),IF(O160="Breedte",1-SUM(P$8:P160)," "))))</f>
        <v xml:space="preserve"> </v>
      </c>
      <c r="Q161" s="56" t="str">
        <f t="shared" si="66"/>
        <v/>
      </c>
      <c r="R161" s="196">
        <f t="shared" si="52"/>
        <v>191</v>
      </c>
      <c r="S161" s="1">
        <f t="shared" si="61"/>
        <v>287</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287</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4">
        <f t="shared" si="47"/>
        <v>0</v>
      </c>
      <c r="B162" s="64">
        <f t="shared" si="48"/>
        <v>0</v>
      </c>
      <c r="C162" s="57">
        <f t="shared" si="60"/>
        <v>286</v>
      </c>
      <c r="F162" s="59">
        <f>IF(C162&lt;C$6,0,VLOOKUP(C162,index!$A:$M,7,0))</f>
        <v>190</v>
      </c>
      <c r="G162" s="57" t="str">
        <f t="shared" si="49"/>
        <v/>
      </c>
      <c r="H162" s="58" t="str">
        <f>IF(G162="I",$K162,IF(G162="II",$K162-SUM(H$8:H161),IF(G162="III",$K162-SUM(H$8:H161),IF(G162="IV",$K162-SUM(H$8:H161),IF(G162="V",1-SUM(H$8:H161)," ")))))</f>
        <v xml:space="preserve"> </v>
      </c>
      <c r="I162" s="66" t="str">
        <f t="shared" si="50"/>
        <v/>
      </c>
      <c r="J162" s="61" t="str">
        <f>IF(I162="A",$K162,IF(I162="B",$K162-SUM(J$8:J161),IF(I162="C",$K162-SUM(J$8:J161),IF(I162="D",$K162-SUM(J$8:J161),IF(I162="E",1-SUM(J$8:J161)," ")))))</f>
        <v xml:space="preserve"> </v>
      </c>
      <c r="K162" s="58">
        <f>IF(C$4=0,0,(SUM(D$8:D162)/C$4))</f>
        <v>0</v>
      </c>
      <c r="L162" s="62" t="str">
        <f t="shared" si="46"/>
        <v xml:space="preserve"> </v>
      </c>
      <c r="M162" s="58" t="str">
        <f>IF(U162=2,K162,IF(W162=2,K162-SUM(M$8:M161),IF(X162=2,K162-SUM(M$8:M161),IF(X161=2,1-SUM(M$8:M161)," "))))</f>
        <v xml:space="preserve"> </v>
      </c>
      <c r="N162" s="58" t="str">
        <f t="shared" si="51"/>
        <v xml:space="preserve"> </v>
      </c>
      <c r="P162" s="58" t="str">
        <f>IF(O162="Plus",$K162,IF(O162="Basis",$K162-SUM(P$8:P161),IF(O162="Breedte",$K162-SUM(P$8:P161),IF(O161="Breedte",1-SUM(P$8:P161)," "))))</f>
        <v xml:space="preserve"> </v>
      </c>
      <c r="Q162" s="56" t="str">
        <f t="shared" si="66"/>
        <v/>
      </c>
      <c r="R162" s="196">
        <f t="shared" si="52"/>
        <v>190</v>
      </c>
      <c r="S162" s="1">
        <f t="shared" si="61"/>
        <v>286</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286</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4">
        <f t="shared" si="47"/>
        <v>25</v>
      </c>
      <c r="B163" s="64">
        <f t="shared" si="48"/>
        <v>0</v>
      </c>
      <c r="C163" s="57">
        <f t="shared" si="60"/>
        <v>285</v>
      </c>
      <c r="F163" s="59">
        <f>IF(C163&lt;C$6,0,VLOOKUP(C163,index!$A:$M,7,0))</f>
        <v>190</v>
      </c>
      <c r="G163" s="57" t="str">
        <f t="shared" si="49"/>
        <v/>
      </c>
      <c r="H163" s="58" t="str">
        <f>IF(G163="I",$K163,IF(G163="II",$K163-SUM(H$8:H162),IF(G163="III",$K163-SUM(H$8:H162),IF(G163="IV",$K163-SUM(H$8:H162),IF(G163="V",1-SUM(H$8:H162)," ")))))</f>
        <v xml:space="preserve"> </v>
      </c>
      <c r="I163" s="66" t="str">
        <f t="shared" si="50"/>
        <v>C</v>
      </c>
      <c r="J163" s="61">
        <f>IF(I163="A",$K163,IF(I163="B",$K163-SUM(J$8:J162),IF(I163="C",$K163-SUM(J$8:J162),IF(I163="D",$K163-SUM(J$8:J162),IF(I163="E",1-SUM(J$8:J162)," ")))))</f>
        <v>0</v>
      </c>
      <c r="K163" s="58">
        <f>IF(C$4=0,0,(SUM(D$8:D163)/C$4))</f>
        <v>0</v>
      </c>
      <c r="L163" s="62" t="str">
        <f t="shared" si="46"/>
        <v xml:space="preserve"> </v>
      </c>
      <c r="M163" s="58" t="str">
        <f>IF(U163=2,K163,IF(W163=2,K163-SUM(M$8:M162),IF(X163=2,K163-SUM(M$8:M162),IF(X162=2,1-SUM(M$8:M162)," "))))</f>
        <v xml:space="preserve"> </v>
      </c>
      <c r="N163" s="58" t="str">
        <f t="shared" si="51"/>
        <v xml:space="preserve"> </v>
      </c>
      <c r="P163" s="58" t="str">
        <f>IF(O163="Plus",$K163,IF(O163="Basis",$K163-SUM(P$8:P162),IF(O163="Breedte",$K163-SUM(P$8:P162),IF(O162="Breedte",1-SUM(P$8:P162)," "))))</f>
        <v xml:space="preserve"> </v>
      </c>
      <c r="Q163" s="56" t="str">
        <f t="shared" si="66"/>
        <v/>
      </c>
      <c r="R163" s="196">
        <f t="shared" si="52"/>
        <v>190</v>
      </c>
      <c r="S163" s="1">
        <f t="shared" si="61"/>
        <v>285</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285</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4">
        <f t="shared" si="47"/>
        <v>0</v>
      </c>
      <c r="B164" s="64">
        <f t="shared" si="48"/>
        <v>0</v>
      </c>
      <c r="C164" s="57">
        <f t="shared" si="60"/>
        <v>284</v>
      </c>
      <c r="F164" s="59">
        <f>IF(C164&lt;C$6,0,VLOOKUP(C164,index!$A:$M,7,0))</f>
        <v>189</v>
      </c>
      <c r="G164" s="57" t="str">
        <f t="shared" si="49"/>
        <v/>
      </c>
      <c r="H164" s="58" t="str">
        <f>IF(G164="I",$K164,IF(G164="II",$K164-SUM(H$8:H163),IF(G164="III",$K164-SUM(H$8:H163),IF(G164="IV",$K164-SUM(H$8:H163),IF(G164="V",1-SUM(H$8:H163)," ")))))</f>
        <v xml:space="preserve"> </v>
      </c>
      <c r="I164" s="66" t="str">
        <f t="shared" si="50"/>
        <v/>
      </c>
      <c r="J164" s="61" t="str">
        <f>IF(I164="A",$K164,IF(I164="B",$K164-SUM(J$8:J163),IF(I164="C",$K164-SUM(J$8:J163),IF(I164="D",$K164-SUM(J$8:J163),IF(I164="E",1-SUM(J$8:J163)," ")))))</f>
        <v xml:space="preserve"> </v>
      </c>
      <c r="K164" s="58">
        <f>IF(C$4=0,0,(SUM(D$8:D164)/C$4))</f>
        <v>0</v>
      </c>
      <c r="L164" s="62" t="str">
        <f t="shared" si="46"/>
        <v xml:space="preserve"> </v>
      </c>
      <c r="M164" s="58" t="str">
        <f>IF(U164=2,K164,IF(W164=2,K164-SUM(M$8:M163),IF(X164=2,K164-SUM(M$8:M163),IF(X163=2,1-SUM(M$8:M163)," "))))</f>
        <v xml:space="preserve"> </v>
      </c>
      <c r="N164" s="58" t="str">
        <f t="shared" si="51"/>
        <v xml:space="preserve"> </v>
      </c>
      <c r="P164" s="58" t="str">
        <f>IF(O164="Plus",$K164,IF(O164="Basis",$K164-SUM(P$8:P163),IF(O164="Breedte",$K164-SUM(P$8:P163),IF(O163="Breedte",1-SUM(P$8:P163)," "))))</f>
        <v xml:space="preserve"> </v>
      </c>
      <c r="Q164" s="56" t="str">
        <f t="shared" si="66"/>
        <v/>
      </c>
      <c r="R164" s="196">
        <f t="shared" si="52"/>
        <v>189</v>
      </c>
      <c r="S164" s="1">
        <f t="shared" si="61"/>
        <v>284</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284</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4">
        <f t="shared" si="47"/>
        <v>0</v>
      </c>
      <c r="B165" s="64">
        <f t="shared" si="48"/>
        <v>0</v>
      </c>
      <c r="C165" s="57">
        <f t="shared" si="60"/>
        <v>283</v>
      </c>
      <c r="F165" s="59">
        <f>IF(C165&lt;C$6,0,VLOOKUP(C165,index!$A:$M,7,0))</f>
        <v>189</v>
      </c>
      <c r="G165" s="57" t="str">
        <f t="shared" si="49"/>
        <v/>
      </c>
      <c r="H165" s="58" t="str">
        <f>IF(G165="I",$K165,IF(G165="II",$K165-SUM(H$8:H164),IF(G165="III",$K165-SUM(H$8:H164),IF(G165="IV",$K165-SUM(H$8:H164),IF(G165="V",1-SUM(H$8:H164)," ")))))</f>
        <v xml:space="preserve"> </v>
      </c>
      <c r="I165" s="66" t="str">
        <f t="shared" si="50"/>
        <v/>
      </c>
      <c r="J165" s="61" t="str">
        <f>IF(I165="A",$K165,IF(I165="B",$K165-SUM(J$8:J164),IF(I165="C",$K165-SUM(J$8:J164),IF(I165="D",$K165-SUM(J$8:J164),IF(I165="E",1-SUM(J$8:J164)," ")))))</f>
        <v xml:space="preserve"> </v>
      </c>
      <c r="K165" s="58">
        <f>IF(C$4=0,0,(SUM(D$8:D165)/C$4))</f>
        <v>0</v>
      </c>
      <c r="L165" s="62" t="str">
        <f t="shared" si="46"/>
        <v xml:space="preserve"> </v>
      </c>
      <c r="M165" s="58" t="str">
        <f>IF(U165=2,K165,IF(W165=2,K165-SUM(M$8:M164),IF(X165=2,K165-SUM(M$8:M164),IF(X164=2,1-SUM(M$8:M164)," "))))</f>
        <v xml:space="preserve"> </v>
      </c>
      <c r="N165" s="58" t="str">
        <f t="shared" si="51"/>
        <v xml:space="preserve"> </v>
      </c>
      <c r="P165" s="58" t="str">
        <f>IF(O165="Plus",$K165,IF(O165="Basis",$K165-SUM(P$8:P164),IF(O165="Breedte",$K165-SUM(P$8:P164),IF(O164="Breedte",1-SUM(P$8:P164)," "))))</f>
        <v xml:space="preserve"> </v>
      </c>
      <c r="Q165" s="56" t="str">
        <f t="shared" si="66"/>
        <v/>
      </c>
      <c r="R165" s="196">
        <f t="shared" si="52"/>
        <v>189</v>
      </c>
      <c r="S165" s="1">
        <f t="shared" si="61"/>
        <v>283</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283</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4">
        <f t="shared" si="47"/>
        <v>0</v>
      </c>
      <c r="B166" s="64">
        <f t="shared" si="48"/>
        <v>0</v>
      </c>
      <c r="C166" s="57">
        <f t="shared" si="60"/>
        <v>282</v>
      </c>
      <c r="F166" s="59">
        <f>IF(C166&lt;C$6,0,VLOOKUP(C166,index!$A:$M,7,0))</f>
        <v>189</v>
      </c>
      <c r="G166" s="57" t="str">
        <f t="shared" si="49"/>
        <v/>
      </c>
      <c r="H166" s="58" t="str">
        <f>IF(G166="I",$K166,IF(G166="II",$K166-SUM(H$8:H165),IF(G166="III",$K166-SUM(H$8:H165),IF(G166="IV",$K166-SUM(H$8:H165),IF(G166="V",1-SUM(H$8:H165)," ")))))</f>
        <v xml:space="preserve"> </v>
      </c>
      <c r="I166" s="66" t="str">
        <f t="shared" si="50"/>
        <v/>
      </c>
      <c r="J166" s="61" t="str">
        <f>IF(I166="A",$K166,IF(I166="B",$K166-SUM(J$8:J165),IF(I166="C",$K166-SUM(J$8:J165),IF(I166="D",$K166-SUM(J$8:J165),IF(I166="E",1-SUM(J$8:J165)," ")))))</f>
        <v xml:space="preserve"> </v>
      </c>
      <c r="K166" s="58">
        <f>IF(C$4=0,0,(SUM(D$8:D166)/C$4))</f>
        <v>0</v>
      </c>
      <c r="L166" s="62" t="str">
        <f t="shared" si="46"/>
        <v xml:space="preserve"> </v>
      </c>
      <c r="M166" s="58" t="str">
        <f>IF(U166=2,K166,IF(W166=2,K166-SUM(M$8:M165),IF(X166=2,K166-SUM(M$8:M165),IF(X165=2,1-SUM(M$8:M165)," "))))</f>
        <v xml:space="preserve"> </v>
      </c>
      <c r="N166" s="58" t="str">
        <f t="shared" si="51"/>
        <v xml:space="preserve"> </v>
      </c>
      <c r="P166" s="58" t="str">
        <f>IF(O166="Plus",$K166,IF(O166="Basis",$K166-SUM(P$8:P165),IF(O166="Breedte",$K166-SUM(P$8:P165),IF(O165="Breedte",1-SUM(P$8:P165)," "))))</f>
        <v xml:space="preserve"> </v>
      </c>
      <c r="Q166" s="56" t="str">
        <f t="shared" si="66"/>
        <v/>
      </c>
      <c r="R166" s="196">
        <f t="shared" si="52"/>
        <v>189</v>
      </c>
      <c r="S166" s="1">
        <f t="shared" si="61"/>
        <v>282</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282</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4">
        <f t="shared" si="47"/>
        <v>0</v>
      </c>
      <c r="B167" s="64">
        <f t="shared" si="48"/>
        <v>0</v>
      </c>
      <c r="C167" s="57">
        <f t="shared" si="60"/>
        <v>281</v>
      </c>
      <c r="F167" s="59">
        <f>IF(C167&lt;C$6,0,VLOOKUP(C167,index!$A:$M,7,0))</f>
        <v>188</v>
      </c>
      <c r="G167" s="57" t="str">
        <f t="shared" si="49"/>
        <v/>
      </c>
      <c r="H167" s="58" t="str">
        <f>IF(G167="I",$K167,IF(G167="II",$K167-SUM(H$8:H166),IF(G167="III",$K167-SUM(H$8:H166),IF(G167="IV",$K167-SUM(H$8:H166),IF(G167="V",1-SUM(H$8:H166)," ")))))</f>
        <v xml:space="preserve"> </v>
      </c>
      <c r="I167" s="66" t="str">
        <f t="shared" si="50"/>
        <v/>
      </c>
      <c r="J167" s="61" t="str">
        <f>IF(I167="A",$K167,IF(I167="B",$K167-SUM(J$8:J166),IF(I167="C",$K167-SUM(J$8:J166),IF(I167="D",$K167-SUM(J$8:J166),IF(I167="E",1-SUM(J$8:J166)," ")))))</f>
        <v xml:space="preserve"> </v>
      </c>
      <c r="K167" s="58">
        <f>IF(C$4=0,0,(SUM(D$8:D167)/C$4))</f>
        <v>0</v>
      </c>
      <c r="L167" s="62" t="str">
        <f t="shared" si="46"/>
        <v xml:space="preserve"> </v>
      </c>
      <c r="M167" s="58" t="str">
        <f>IF(U167=2,K167,IF(W167=2,K167-SUM(M$8:M166),IF(X167=2,K167-SUM(M$8:M166),IF(X166=2,1-SUM(M$8:M166)," "))))</f>
        <v xml:space="preserve"> </v>
      </c>
      <c r="N167" s="58" t="str">
        <f t="shared" si="51"/>
        <v xml:space="preserve"> </v>
      </c>
      <c r="P167" s="58" t="str">
        <f>IF(O167="Plus",$K167,IF(O167="Basis",$K167-SUM(P$8:P166),IF(O167="Breedte",$K167-SUM(P$8:P166),IF(O166="Breedte",1-SUM(P$8:P166)," "))))</f>
        <v xml:space="preserve"> </v>
      </c>
      <c r="Q167" s="56" t="str">
        <f t="shared" si="66"/>
        <v/>
      </c>
      <c r="R167" s="196">
        <f t="shared" si="52"/>
        <v>188</v>
      </c>
      <c r="S167" s="1">
        <f t="shared" si="61"/>
        <v>281</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281</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4">
        <f t="shared" si="47"/>
        <v>0</v>
      </c>
      <c r="B168" s="64">
        <f t="shared" si="48"/>
        <v>0</v>
      </c>
      <c r="C168" s="57">
        <f t="shared" si="60"/>
        <v>280</v>
      </c>
      <c r="F168" s="59">
        <f>IF(C168&lt;C$6,0,VLOOKUP(C168,index!$A:$M,7,0))</f>
        <v>188</v>
      </c>
      <c r="G168" s="57" t="str">
        <f t="shared" si="49"/>
        <v/>
      </c>
      <c r="H168" s="58" t="str">
        <f>IF(G168="I",$K168,IF(G168="II",$K168-SUM(H$8:H167),IF(G168="III",$K168-SUM(H$8:H167),IF(G168="IV",$K168-SUM(H$8:H167),IF(G168="V",1-SUM(H$8:H167)," ")))))</f>
        <v xml:space="preserve"> </v>
      </c>
      <c r="I168" s="66" t="str">
        <f t="shared" si="50"/>
        <v/>
      </c>
      <c r="J168" s="61" t="str">
        <f>IF(I168="A",$K168,IF(I168="B",$K168-SUM(J$8:J167),IF(I168="C",$K168-SUM(J$8:J167),IF(I168="D",$K168-SUM(J$8:J167),IF(I168="E",1-SUM(J$8:J167)," ")))))</f>
        <v xml:space="preserve"> </v>
      </c>
      <c r="K168" s="58">
        <f>IF(C$4=0,0,(SUM(D$8:D168)/C$4))</f>
        <v>0</v>
      </c>
      <c r="L168" s="62" t="str">
        <f t="shared" si="46"/>
        <v xml:space="preserve"> </v>
      </c>
      <c r="M168" s="58" t="str">
        <f>IF(U168=2,K168,IF(W168=2,K168-SUM(M$8:M167),IF(X168=2,K168-SUM(M$8:M167),IF(X167=2,1-SUM(M$8:M167)," "))))</f>
        <v xml:space="preserve"> </v>
      </c>
      <c r="N168" s="58" t="str">
        <f t="shared" si="51"/>
        <v xml:space="preserve"> </v>
      </c>
      <c r="P168" s="58" t="str">
        <f>IF(O168="Plus",$K168,IF(O168="Basis",$K168-SUM(P$8:P167),IF(O168="Breedte",$K168-SUM(P$8:P167),IF(O167="Breedte",1-SUM(P$8:P167)," "))))</f>
        <v xml:space="preserve"> </v>
      </c>
      <c r="Q168" s="56" t="str">
        <f t="shared" si="66"/>
        <v/>
      </c>
      <c r="R168" s="196">
        <f t="shared" si="52"/>
        <v>188</v>
      </c>
      <c r="S168" s="1">
        <f t="shared" si="61"/>
        <v>280</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280</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4">
        <f t="shared" si="47"/>
        <v>0</v>
      </c>
      <c r="B169" s="64">
        <f t="shared" si="48"/>
        <v>0</v>
      </c>
      <c r="C169" s="57">
        <f t="shared" si="60"/>
        <v>279</v>
      </c>
      <c r="F169" s="59">
        <f>IF(C169&lt;C$6,0,VLOOKUP(C169,index!$A:$M,7,0))</f>
        <v>187</v>
      </c>
      <c r="G169" s="57" t="str">
        <f t="shared" si="49"/>
        <v/>
      </c>
      <c r="H169" s="58" t="str">
        <f>IF(G169="I",$K169,IF(G169="II",$K169-SUM(H$8:H168),IF(G169="III",$K169-SUM(H$8:H168),IF(G169="IV",$K169-SUM(H$8:H168),IF(G169="V",1-SUM(H$8:H168)," ")))))</f>
        <v xml:space="preserve"> </v>
      </c>
      <c r="I169" s="66" t="str">
        <f t="shared" si="50"/>
        <v/>
      </c>
      <c r="J169" s="61" t="str">
        <f>IF(I169="A",$K169,IF(I169="B",$K169-SUM(J$8:J168),IF(I169="C",$K169-SUM(J$8:J168),IF(I169="D",$K169-SUM(J$8:J168),IF(I169="E",1-SUM(J$8:J168)," ")))))</f>
        <v xml:space="preserve"> </v>
      </c>
      <c r="K169" s="58">
        <f>IF(C$4=0,0,(SUM(D$8:D169)/C$4))</f>
        <v>0</v>
      </c>
      <c r="L169" s="62" t="str">
        <f t="shared" si="46"/>
        <v xml:space="preserve"> </v>
      </c>
      <c r="M169" s="58" t="str">
        <f>IF(U169=2,K169,IF(W169=2,K169-SUM(M$8:M168),IF(X169=2,K169-SUM(M$8:M168),IF(X168=2,1-SUM(M$8:M168)," "))))</f>
        <v xml:space="preserve"> </v>
      </c>
      <c r="N169" s="58" t="str">
        <f t="shared" si="51"/>
        <v xml:space="preserve"> </v>
      </c>
      <c r="P169" s="58" t="str">
        <f>IF(O169="Plus",$K169,IF(O169="Basis",$K169-SUM(P$8:P168),IF(O169="Breedte",$K169-SUM(P$8:P168),IF(O168="Breedte",1-SUM(P$8:P168)," "))))</f>
        <v xml:space="preserve"> </v>
      </c>
      <c r="Q169" s="56" t="str">
        <f t="shared" si="66"/>
        <v/>
      </c>
      <c r="R169" s="196">
        <f t="shared" si="52"/>
        <v>187</v>
      </c>
      <c r="S169" s="1">
        <f t="shared" si="61"/>
        <v>279</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279</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4">
        <f t="shared" si="47"/>
        <v>0</v>
      </c>
      <c r="B170" s="64">
        <f t="shared" si="48"/>
        <v>0</v>
      </c>
      <c r="C170" s="57">
        <f t="shared" si="60"/>
        <v>278</v>
      </c>
      <c r="F170" s="59">
        <f>IF(C170&lt;C$6,0,VLOOKUP(C170,index!$A:$M,7,0))</f>
        <v>187</v>
      </c>
      <c r="G170" s="57" t="str">
        <f t="shared" si="49"/>
        <v/>
      </c>
      <c r="H170" s="58" t="str">
        <f>IF(G170="I",$K170,IF(G170="II",$K170-SUM(H$8:H169),IF(G170="III",$K170-SUM(H$8:H169),IF(G170="IV",$K170-SUM(H$8:H169),IF(G170="V",1-SUM(H$8:H169)," ")))))</f>
        <v xml:space="preserve"> </v>
      </c>
      <c r="I170" s="66" t="str">
        <f t="shared" si="50"/>
        <v/>
      </c>
      <c r="J170" s="61" t="str">
        <f>IF(I170="A",$K170,IF(I170="B",$K170-SUM(J$8:J169),IF(I170="C",$K170-SUM(J$8:J169),IF(I170="D",$K170-SUM(J$8:J169),IF(I170="E",1-SUM(J$8:J169)," ")))))</f>
        <v xml:space="preserve"> </v>
      </c>
      <c r="K170" s="58">
        <f>IF(C$4=0,0,(SUM(D$8:D170)/C$4))</f>
        <v>0</v>
      </c>
      <c r="L170" s="62" t="str">
        <f t="shared" si="46"/>
        <v xml:space="preserve"> </v>
      </c>
      <c r="M170" s="58" t="str">
        <f>IF(U170=2,K170,IF(W170=2,K170-SUM(M$8:M169),IF(X170=2,K170-SUM(M$8:M169),IF(X169=2,1-SUM(M$8:M169)," "))))</f>
        <v xml:space="preserve"> </v>
      </c>
      <c r="N170" s="58" t="str">
        <f t="shared" si="51"/>
        <v xml:space="preserve"> </v>
      </c>
      <c r="P170" s="58" t="str">
        <f>IF(O170="Plus",$K170,IF(O170="Basis",$K170-SUM(P$8:P169),IF(O170="Breedte",$K170-SUM(P$8:P169),IF(O169="Breedte",1-SUM(P$8:P169)," "))))</f>
        <v xml:space="preserve"> </v>
      </c>
      <c r="Q170" s="56" t="str">
        <f t="shared" si="66"/>
        <v/>
      </c>
      <c r="R170" s="196">
        <f t="shared" si="52"/>
        <v>187</v>
      </c>
      <c r="S170" s="1">
        <f t="shared" si="61"/>
        <v>278</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278</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4">
        <f t="shared" si="47"/>
        <v>0</v>
      </c>
      <c r="B171" s="64">
        <f t="shared" si="48"/>
        <v>20</v>
      </c>
      <c r="C171" s="57">
        <f t="shared" si="60"/>
        <v>277</v>
      </c>
      <c r="F171" s="59">
        <f>IF(C171&lt;C$6,0,VLOOKUP(C171,index!$A:$M,7,0))</f>
        <v>187</v>
      </c>
      <c r="G171" s="57" t="str">
        <f t="shared" si="49"/>
        <v>IV</v>
      </c>
      <c r="H171" s="58">
        <f>IF(G171="I",$K171,IF(G171="II",$K171-SUM(H$8:H170),IF(G171="III",$K171-SUM(H$8:H170),IF(G171="IV",$K171-SUM(H$8:H170),IF(G171="V",1-SUM(H$8:H170)," ")))))</f>
        <v>0</v>
      </c>
      <c r="I171" s="66" t="str">
        <f t="shared" si="50"/>
        <v/>
      </c>
      <c r="J171" s="61" t="str">
        <f>IF(I171="A",$K171,IF(I171="B",$K171-SUM(J$8:J170),IF(I171="C",$K171-SUM(J$8:J170),IF(I171="D",$K171-SUM(J$8:J170),IF(I171="E",1-SUM(J$8:J170)," ")))))</f>
        <v xml:space="preserve"> </v>
      </c>
      <c r="K171" s="58">
        <f>IF(C$4=0,0,(SUM(D$8:D171)/C$4))</f>
        <v>0</v>
      </c>
      <c r="L171" s="62" t="str">
        <f t="shared" si="46"/>
        <v xml:space="preserve"> </v>
      </c>
      <c r="M171" s="58" t="str">
        <f>IF(U171=2,K171,IF(W171=2,K171-SUM(M$8:M170),IF(X171=2,K171-SUM(M$8:M170),IF(X170=2,1-SUM(M$8:M170)," "))))</f>
        <v xml:space="preserve"> </v>
      </c>
      <c r="N171" s="58" t="str">
        <f t="shared" si="51"/>
        <v xml:space="preserve"> </v>
      </c>
      <c r="P171" s="58" t="str">
        <f>IF(O171="Plus",$K171,IF(O171="Basis",$K171-SUM(P$8:P170),IF(O171="Breedte",$K171-SUM(P$8:P170),IF(O170="Breedte",1-SUM(P$8:P170)," "))))</f>
        <v xml:space="preserve"> </v>
      </c>
      <c r="Q171" s="56" t="str">
        <f t="shared" si="66"/>
        <v/>
      </c>
      <c r="R171" s="196">
        <f t="shared" si="52"/>
        <v>187</v>
      </c>
      <c r="S171" s="1">
        <f t="shared" si="61"/>
        <v>277</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277</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4">
        <f t="shared" si="47"/>
        <v>0</v>
      </c>
      <c r="B172" s="64">
        <f t="shared" si="48"/>
        <v>0</v>
      </c>
      <c r="C172" s="57">
        <f t="shared" si="60"/>
        <v>276</v>
      </c>
      <c r="F172" s="59">
        <f>IF(C172&lt;C$6,0,VLOOKUP(C172,index!$A:$M,7,0))</f>
        <v>186</v>
      </c>
      <c r="G172" s="57" t="str">
        <f t="shared" si="49"/>
        <v/>
      </c>
      <c r="H172" s="58" t="str">
        <f>IF(G172="I",$K172,IF(G172="II",$K172-SUM(H$8:H171),IF(G172="III",$K172-SUM(H$8:H171),IF(G172="IV",$K172-SUM(H$8:H171),IF(G172="V",1-SUM(H$8:H171)," ")))))</f>
        <v xml:space="preserve"> </v>
      </c>
      <c r="I172" s="66" t="str">
        <f t="shared" si="50"/>
        <v/>
      </c>
      <c r="J172" s="61" t="str">
        <f>IF(I172="A",$K172,IF(I172="B",$K172-SUM(J$8:J171),IF(I172="C",$K172-SUM(J$8:J171),IF(I172="D",$K172-SUM(J$8:J171),IF(I172="E",1-SUM(J$8:J171)," ")))))</f>
        <v xml:space="preserve"> </v>
      </c>
      <c r="K172" s="58">
        <f>IF(C$4=0,0,(SUM(D$8:D172)/C$4))</f>
        <v>0</v>
      </c>
      <c r="L172" s="62" t="str">
        <f t="shared" si="46"/>
        <v xml:space="preserve"> </v>
      </c>
      <c r="M172" s="58" t="str">
        <f>IF(U172=2,K172,IF(W172=2,K172-SUM(M$8:M171),IF(X172=2,K172-SUM(M$8:M171),IF(X171=2,1-SUM(M$8:M171)," "))))</f>
        <v xml:space="preserve"> </v>
      </c>
      <c r="N172" s="58" t="str">
        <f t="shared" si="51"/>
        <v xml:space="preserve"> </v>
      </c>
      <c r="P172" s="58" t="str">
        <f>IF(O172="Plus",$K172,IF(O172="Basis",$K172-SUM(P$8:P171),IF(O172="Breedte",$K172-SUM(P$8:P171),IF(O171="Breedte",1-SUM(P$8:P171)," "))))</f>
        <v xml:space="preserve"> </v>
      </c>
      <c r="Q172" s="56" t="str">
        <f t="shared" si="66"/>
        <v/>
      </c>
      <c r="R172" s="196">
        <f t="shared" si="52"/>
        <v>186</v>
      </c>
      <c r="S172" s="1">
        <f t="shared" si="61"/>
        <v>276</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276</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4">
        <f t="shared" si="47"/>
        <v>0</v>
      </c>
      <c r="B173" s="64">
        <f t="shared" si="48"/>
        <v>0</v>
      </c>
      <c r="C173" s="57">
        <f t="shared" si="60"/>
        <v>275</v>
      </c>
      <c r="F173" s="59">
        <f>IF(C173&lt;C$6,0,VLOOKUP(C173,index!$A:$M,7,0))</f>
        <v>186</v>
      </c>
      <c r="G173" s="57" t="str">
        <f t="shared" si="49"/>
        <v/>
      </c>
      <c r="H173" s="58" t="str">
        <f>IF(G173="I",$K173,IF(G173="II",$K173-SUM(H$8:H172),IF(G173="III",$K173-SUM(H$8:H172),IF(G173="IV",$K173-SUM(H$8:H172),IF(G173="V",1-SUM(H$8:H172)," ")))))</f>
        <v xml:space="preserve"> </v>
      </c>
      <c r="I173" s="66" t="str">
        <f t="shared" si="50"/>
        <v/>
      </c>
      <c r="J173" s="61" t="str">
        <f>IF(I173="A",$K173,IF(I173="B",$K173-SUM(J$8:J172),IF(I173="C",$K173-SUM(J$8:J172),IF(I173="D",$K173-SUM(J$8:J172),IF(I173="E",1-SUM(J$8:J172)," ")))))</f>
        <v xml:space="preserve"> </v>
      </c>
      <c r="K173" s="58">
        <f>IF(C$4=0,0,(SUM(D$8:D173)/C$4))</f>
        <v>0</v>
      </c>
      <c r="L173" s="62" t="str">
        <f t="shared" si="46"/>
        <v xml:space="preserve"> </v>
      </c>
      <c r="M173" s="58" t="str">
        <f>IF(U173=2,K173,IF(W173=2,K173-SUM(M$8:M172),IF(X173=2,K173-SUM(M$8:M172),IF(X172=2,1-SUM(M$8:M172)," "))))</f>
        <v xml:space="preserve"> </v>
      </c>
      <c r="N173" s="58" t="str">
        <f t="shared" si="51"/>
        <v xml:space="preserve"> </v>
      </c>
      <c r="P173" s="58" t="str">
        <f>IF(O173="Plus",$K173,IF(O173="Basis",$K173-SUM(P$8:P172),IF(O173="Breedte",$K173-SUM(P$8:P172),IF(O172="Breedte",1-SUM(P$8:P172)," "))))</f>
        <v xml:space="preserve"> </v>
      </c>
      <c r="Q173" s="56" t="str">
        <f t="shared" si="66"/>
        <v/>
      </c>
      <c r="R173" s="196">
        <f t="shared" si="52"/>
        <v>186</v>
      </c>
      <c r="S173" s="1">
        <f t="shared" si="61"/>
        <v>275</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275</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4">
        <f t="shared" si="47"/>
        <v>0</v>
      </c>
      <c r="B174" s="64">
        <f t="shared" si="48"/>
        <v>0</v>
      </c>
      <c r="C174" s="57">
        <f t="shared" si="60"/>
        <v>274</v>
      </c>
      <c r="F174" s="59">
        <f>IF(C174&lt;C$6,0,VLOOKUP(C174,index!$A:$M,7,0))</f>
        <v>185</v>
      </c>
      <c r="G174" s="57" t="str">
        <f t="shared" si="49"/>
        <v/>
      </c>
      <c r="H174" s="58" t="str">
        <f>IF(G174="I",$K174,IF(G174="II",$K174-SUM(H$8:H173),IF(G174="III",$K174-SUM(H$8:H173),IF(G174="IV",$K174-SUM(H$8:H173),IF(G174="V",1-SUM(H$8:H173)," ")))))</f>
        <v xml:space="preserve"> </v>
      </c>
      <c r="I174" s="66" t="str">
        <f t="shared" si="50"/>
        <v/>
      </c>
      <c r="J174" s="61" t="str">
        <f>IF(I174="A",$K174,IF(I174="B",$K174-SUM(J$8:J173),IF(I174="C",$K174-SUM(J$8:J173),IF(I174="D",$K174-SUM(J$8:J173),IF(I174="E",1-SUM(J$8:J173)," ")))))</f>
        <v xml:space="preserve"> </v>
      </c>
      <c r="K174" s="58">
        <f>IF(C$4=0,0,(SUM(D$8:D174)/C$4))</f>
        <v>0</v>
      </c>
      <c r="L174" s="62" t="str">
        <f t="shared" si="46"/>
        <v xml:space="preserve"> </v>
      </c>
      <c r="M174" s="58" t="str">
        <f>IF(U174=2,K174,IF(W174=2,K174-SUM(M$8:M173),IF(X174=2,K174-SUM(M$8:M173),IF(X173=2,1-SUM(M$8:M173)," "))))</f>
        <v xml:space="preserve"> </v>
      </c>
      <c r="N174" s="58" t="str">
        <f t="shared" si="51"/>
        <v xml:space="preserve"> </v>
      </c>
      <c r="P174" s="58" t="str">
        <f>IF(O174="Plus",$K174,IF(O174="Basis",$K174-SUM(P$8:P173),IF(O174="Breedte",$K174-SUM(P$8:P173),IF(O173="Breedte",1-SUM(P$8:P173)," "))))</f>
        <v xml:space="preserve"> </v>
      </c>
      <c r="Q174" s="56" t="str">
        <f t="shared" si="66"/>
        <v/>
      </c>
      <c r="R174" s="196">
        <f t="shared" si="52"/>
        <v>185</v>
      </c>
      <c r="S174" s="1">
        <f t="shared" si="61"/>
        <v>274</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274</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4">
        <f t="shared" si="47"/>
        <v>0</v>
      </c>
      <c r="B175" s="64">
        <f t="shared" si="48"/>
        <v>0</v>
      </c>
      <c r="C175" s="57">
        <f t="shared" si="60"/>
        <v>273</v>
      </c>
      <c r="F175" s="59">
        <f>IF(C175&lt;C$6,0,VLOOKUP(C175,index!$A:$M,7,0))</f>
        <v>185</v>
      </c>
      <c r="G175" s="57" t="str">
        <f t="shared" si="49"/>
        <v/>
      </c>
      <c r="H175" s="58" t="str">
        <f>IF(G175="I",$K175,IF(G175="II",$K175-SUM(H$8:H174),IF(G175="III",$K175-SUM(H$8:H174),IF(G175="IV",$K175-SUM(H$8:H174),IF(G175="V",1-SUM(H$8:H174)," ")))))</f>
        <v xml:space="preserve"> </v>
      </c>
      <c r="I175" s="66" t="str">
        <f t="shared" si="50"/>
        <v/>
      </c>
      <c r="J175" s="61" t="str">
        <f>IF(I175="A",$K175,IF(I175="B",$K175-SUM(J$8:J174),IF(I175="C",$K175-SUM(J$8:J174),IF(I175="D",$K175-SUM(J$8:J174),IF(I175="E",1-SUM(J$8:J174)," ")))))</f>
        <v xml:space="preserve"> </v>
      </c>
      <c r="K175" s="58">
        <f>IF(C$4=0,0,(SUM(D$8:D175)/C$4))</f>
        <v>0</v>
      </c>
      <c r="L175" s="62" t="str">
        <f t="shared" si="46"/>
        <v xml:space="preserve"> </v>
      </c>
      <c r="M175" s="58" t="str">
        <f>IF(U175=2,K175,IF(W175=2,K175-SUM(M$8:M174),IF(X175=2,K175-SUM(M$8:M174),IF(X174=2,1-SUM(M$8:M174)," "))))</f>
        <v xml:space="preserve"> </v>
      </c>
      <c r="N175" s="58" t="str">
        <f t="shared" si="51"/>
        <v xml:space="preserve"> </v>
      </c>
      <c r="P175" s="58" t="str">
        <f>IF(O175="Plus",$K175,IF(O175="Basis",$K175-SUM(P$8:P174),IF(O175="Breedte",$K175-SUM(P$8:P174),IF(O174="Breedte",1-SUM(P$8:P174)," "))))</f>
        <v xml:space="preserve"> </v>
      </c>
      <c r="Q175" s="56" t="str">
        <f t="shared" si="66"/>
        <v/>
      </c>
      <c r="R175" s="196">
        <f t="shared" si="52"/>
        <v>185</v>
      </c>
      <c r="S175" s="1">
        <f t="shared" si="61"/>
        <v>273</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273</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4">
        <f t="shared" si="47"/>
        <v>0</v>
      </c>
      <c r="B176" s="64">
        <f t="shared" si="48"/>
        <v>0</v>
      </c>
      <c r="C176" s="57">
        <f t="shared" si="60"/>
        <v>272</v>
      </c>
      <c r="F176" s="59">
        <f>IF(C176&lt;C$6,0,VLOOKUP(C176,index!$A:$M,7,0))</f>
        <v>185</v>
      </c>
      <c r="G176" s="57" t="str">
        <f t="shared" si="49"/>
        <v/>
      </c>
      <c r="H176" s="58" t="str">
        <f>IF(G176="I",$K176,IF(G176="II",$K176-SUM(H$8:H175),IF(G176="III",$K176-SUM(H$8:H175),IF(G176="IV",$K176-SUM(H$8:H175),IF(G176="V",1-SUM(H$8:H175)," ")))))</f>
        <v xml:space="preserve"> </v>
      </c>
      <c r="I176" s="66" t="str">
        <f t="shared" si="50"/>
        <v/>
      </c>
      <c r="J176" s="61" t="str">
        <f>IF(I176="A",$K176,IF(I176="B",$K176-SUM(J$8:J175),IF(I176="C",$K176-SUM(J$8:J175),IF(I176="D",$K176-SUM(J$8:J175),IF(I176="E",1-SUM(J$8:J175)," ")))))</f>
        <v xml:space="preserve"> </v>
      </c>
      <c r="K176" s="58">
        <f>IF(C$4=0,0,(SUM(D$8:D176)/C$4))</f>
        <v>0</v>
      </c>
      <c r="L176" s="62" t="str">
        <f t="shared" si="46"/>
        <v xml:space="preserve"> </v>
      </c>
      <c r="M176" s="58" t="str">
        <f>IF(U176=2,K176,IF(W176=2,K176-SUM(M$8:M175),IF(X176=2,K176-SUM(M$8:M175),IF(X175=2,1-SUM(M$8:M175)," "))))</f>
        <v xml:space="preserve"> </v>
      </c>
      <c r="N176" s="58" t="str">
        <f t="shared" si="51"/>
        <v xml:space="preserve"> </v>
      </c>
      <c r="P176" s="58" t="str">
        <f>IF(O176="Plus",$K176,IF(O176="Basis",$K176-SUM(P$8:P175),IF(O176="Breedte",$K176-SUM(P$8:P175),IF(O175="Breedte",1-SUM(P$8:P175)," "))))</f>
        <v xml:space="preserve"> </v>
      </c>
      <c r="Q176" s="56" t="str">
        <f t="shared" si="66"/>
        <v/>
      </c>
      <c r="R176" s="196">
        <f t="shared" si="52"/>
        <v>185</v>
      </c>
      <c r="S176" s="1">
        <f t="shared" si="61"/>
        <v>272</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272</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4">
        <f t="shared" si="47"/>
        <v>0</v>
      </c>
      <c r="B177" s="64">
        <f t="shared" si="48"/>
        <v>0</v>
      </c>
      <c r="C177" s="57">
        <f t="shared" si="60"/>
        <v>271</v>
      </c>
      <c r="F177" s="59">
        <f>IF(C177&lt;C$6,0,VLOOKUP(C177,index!$A:$M,7,0))</f>
        <v>184</v>
      </c>
      <c r="G177" s="57" t="str">
        <f t="shared" si="49"/>
        <v/>
      </c>
      <c r="H177" s="58" t="str">
        <f>IF(G177="I",$K177,IF(G177="II",$K177-SUM(H$8:H176),IF(G177="III",$K177-SUM(H$8:H176),IF(G177="IV",$K177-SUM(H$8:H176),IF(G177="V",1-SUM(H$8:H176)," ")))))</f>
        <v xml:space="preserve"> </v>
      </c>
      <c r="I177" s="66" t="str">
        <f t="shared" si="50"/>
        <v/>
      </c>
      <c r="J177" s="61" t="str">
        <f>IF(I177="A",$K177,IF(I177="B",$K177-SUM(J$8:J176),IF(I177="C",$K177-SUM(J$8:J176),IF(I177="D",$K177-SUM(J$8:J176),IF(I177="E",1-SUM(J$8:J176)," ")))))</f>
        <v xml:space="preserve"> </v>
      </c>
      <c r="K177" s="58">
        <f>IF(C$4=0,0,(SUM(D$8:D177)/C$4))</f>
        <v>0</v>
      </c>
      <c r="L177" s="62" t="str">
        <f t="shared" si="46"/>
        <v xml:space="preserve"> </v>
      </c>
      <c r="M177" s="58" t="str">
        <f>IF(U177=2,K177,IF(W177=2,K177-SUM(M$8:M176),IF(X177=2,K177-SUM(M$8:M176),IF(X176=2,1-SUM(M$8:M176)," "))))</f>
        <v xml:space="preserve"> </v>
      </c>
      <c r="N177" s="58" t="str">
        <f t="shared" si="51"/>
        <v xml:space="preserve"> </v>
      </c>
      <c r="P177" s="58" t="str">
        <f>IF(O177="Plus",$K177,IF(O177="Basis",$K177-SUM(P$8:P176),IF(O177="Breedte",$K177-SUM(P$8:P176),IF(O176="Breedte",1-SUM(P$8:P176)," "))))</f>
        <v xml:space="preserve"> </v>
      </c>
      <c r="Q177" s="56" t="str">
        <f t="shared" si="66"/>
        <v/>
      </c>
      <c r="R177" s="196">
        <f t="shared" si="52"/>
        <v>184</v>
      </c>
      <c r="S177" s="1">
        <f t="shared" si="61"/>
        <v>271</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271</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4">
        <f t="shared" si="47"/>
        <v>0</v>
      </c>
      <c r="B178" s="64">
        <f t="shared" si="48"/>
        <v>0</v>
      </c>
      <c r="C178" s="57">
        <f t="shared" si="60"/>
        <v>270</v>
      </c>
      <c r="F178" s="59">
        <f>IF(C178&lt;C$6,0,VLOOKUP(C178,index!$A:$M,7,0))</f>
        <v>184</v>
      </c>
      <c r="G178" s="57" t="str">
        <f t="shared" si="49"/>
        <v/>
      </c>
      <c r="H178" s="58" t="str">
        <f>IF(G178="I",$K178,IF(G178="II",$K178-SUM(H$8:H177),IF(G178="III",$K178-SUM(H$8:H177),IF(G178="IV",$K178-SUM(H$8:H177),IF(G178="V",1-SUM(H$8:H177)," ")))))</f>
        <v xml:space="preserve"> </v>
      </c>
      <c r="I178" s="66" t="str">
        <f t="shared" si="50"/>
        <v/>
      </c>
      <c r="J178" s="61" t="str">
        <f>IF(I178="A",$K178,IF(I178="B",$K178-SUM(J$8:J177),IF(I178="C",$K178-SUM(J$8:J177),IF(I178="D",$K178-SUM(J$8:J177),IF(I178="E",1-SUM(J$8:J177)," ")))))</f>
        <v xml:space="preserve"> </v>
      </c>
      <c r="K178" s="58">
        <f>IF(C$4=0,0,(SUM(D$8:D178)/C$4))</f>
        <v>0</v>
      </c>
      <c r="L178" s="62" t="str">
        <f t="shared" si="46"/>
        <v xml:space="preserve"> </v>
      </c>
      <c r="M178" s="58" t="str">
        <f>IF(U178=2,K178,IF(W178=2,K178-SUM(M$8:M177),IF(X178=2,K178-SUM(M$8:M177),IF(X177=2,1-SUM(M$8:M177)," "))))</f>
        <v xml:space="preserve"> </v>
      </c>
      <c r="N178" s="58" t="str">
        <f t="shared" si="51"/>
        <v xml:space="preserve"> </v>
      </c>
      <c r="P178" s="58" t="str">
        <f>IF(O178="Plus",$K178,IF(O178="Basis",$K178-SUM(P$8:P177),IF(O178="Breedte",$K178-SUM(P$8:P177),IF(O177="Breedte",1-SUM(P$8:P177)," "))))</f>
        <v xml:space="preserve"> </v>
      </c>
      <c r="Q178" s="56" t="str">
        <f t="shared" si="66"/>
        <v/>
      </c>
      <c r="R178" s="196">
        <f t="shared" si="52"/>
        <v>184</v>
      </c>
      <c r="S178" s="1">
        <f t="shared" si="61"/>
        <v>270</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270</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4">
        <f t="shared" si="47"/>
        <v>0</v>
      </c>
      <c r="B179" s="64">
        <f t="shared" si="48"/>
        <v>0</v>
      </c>
      <c r="C179" s="57">
        <f t="shared" si="60"/>
        <v>269</v>
      </c>
      <c r="F179" s="59">
        <f>IF(C179&lt;C$6,0,VLOOKUP(C179,index!$A:$M,7,0))</f>
        <v>183</v>
      </c>
      <c r="G179" s="57" t="str">
        <f t="shared" si="49"/>
        <v/>
      </c>
      <c r="H179" s="58" t="str">
        <f>IF(G179="I",$K179,IF(G179="II",$K179-SUM(H$8:H178),IF(G179="III",$K179-SUM(H$8:H178),IF(G179="IV",$K179-SUM(H$8:H178),IF(G179="V",1-SUM(H$8:H178)," ")))))</f>
        <v xml:space="preserve"> </v>
      </c>
      <c r="I179" s="66" t="str">
        <f t="shared" si="50"/>
        <v/>
      </c>
      <c r="J179" s="61" t="str">
        <f>IF(I179="A",$K179,IF(I179="B",$K179-SUM(J$8:J178),IF(I179="C",$K179-SUM(J$8:J178),IF(I179="D",$K179-SUM(J$8:J178),IF(I179="E",1-SUM(J$8:J178)," ")))))</f>
        <v xml:space="preserve"> </v>
      </c>
      <c r="K179" s="58">
        <f>IF(C$4=0,0,(SUM(D$8:D179)/C$4))</f>
        <v>0</v>
      </c>
      <c r="L179" s="62" t="str">
        <f t="shared" si="46"/>
        <v xml:space="preserve"> </v>
      </c>
      <c r="M179" s="58" t="str">
        <f>IF(U179=2,K179,IF(W179=2,K179-SUM(M$8:M178),IF(X179=2,K179-SUM(M$8:M178),IF(X178=2,1-SUM(M$8:M178)," "))))</f>
        <v xml:space="preserve"> </v>
      </c>
      <c r="N179" s="58" t="str">
        <f t="shared" si="51"/>
        <v xml:space="preserve"> </v>
      </c>
      <c r="P179" s="58" t="str">
        <f>IF(O179="Plus",$K179,IF(O179="Basis",$K179-SUM(P$8:P178),IF(O179="Breedte",$K179-SUM(P$8:P178),IF(O178="Breedte",1-SUM(P$8:P178)," "))))</f>
        <v xml:space="preserve"> </v>
      </c>
      <c r="Q179" s="56" t="str">
        <f t="shared" si="66"/>
        <v/>
      </c>
      <c r="R179" s="196">
        <f t="shared" si="52"/>
        <v>183</v>
      </c>
      <c r="S179" s="1">
        <f t="shared" si="61"/>
        <v>269</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269</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4">
        <f t="shared" si="47"/>
        <v>0</v>
      </c>
      <c r="B180" s="64">
        <f t="shared" si="48"/>
        <v>0</v>
      </c>
      <c r="C180" s="57">
        <f t="shared" si="60"/>
        <v>268</v>
      </c>
      <c r="F180" s="59">
        <f>IF(C180&lt;C$6,0,VLOOKUP(C180,index!$A:$M,7,0))</f>
        <v>183</v>
      </c>
      <c r="G180" s="57" t="str">
        <f t="shared" si="49"/>
        <v/>
      </c>
      <c r="H180" s="58" t="str">
        <f>IF(G180="I",$K180,IF(G180="II",$K180-SUM(H$8:H179),IF(G180="III",$K180-SUM(H$8:H179),IF(G180="IV",$K180-SUM(H$8:H179),IF(G180="V",1-SUM(H$8:H179)," ")))))</f>
        <v xml:space="preserve"> </v>
      </c>
      <c r="I180" s="66" t="str">
        <f t="shared" si="50"/>
        <v/>
      </c>
      <c r="J180" s="61" t="str">
        <f>IF(I180="A",$K180,IF(I180="B",$K180-SUM(J$8:J179),IF(I180="C",$K180-SUM(J$8:J179),IF(I180="D",$K180-SUM(J$8:J179),IF(I180="E",1-SUM(J$8:J179)," ")))))</f>
        <v xml:space="preserve"> </v>
      </c>
      <c r="K180" s="58">
        <f>IF(C$4=0,0,(SUM(D$8:D180)/C$4))</f>
        <v>0</v>
      </c>
      <c r="L180" s="62" t="str">
        <f t="shared" si="46"/>
        <v xml:space="preserve"> </v>
      </c>
      <c r="M180" s="58" t="str">
        <f>IF(U180=2,K180,IF(W180=2,K180-SUM(M$8:M179),IF(X180=2,K180-SUM(M$8:M179),IF(X179=2,1-SUM(M$8:M179)," "))))</f>
        <v xml:space="preserve"> </v>
      </c>
      <c r="N180" s="58" t="str">
        <f t="shared" si="51"/>
        <v xml:space="preserve"> </v>
      </c>
      <c r="P180" s="58" t="str">
        <f>IF(O180="Plus",$K180,IF(O180="Basis",$K180-SUM(P$8:P179),IF(O180="Breedte",$K180-SUM(P$8:P179),IF(O179="Breedte",1-SUM(P$8:P179)," "))))</f>
        <v xml:space="preserve"> </v>
      </c>
      <c r="Q180" s="56" t="str">
        <f t="shared" si="66"/>
        <v/>
      </c>
      <c r="R180" s="196">
        <f t="shared" si="52"/>
        <v>183</v>
      </c>
      <c r="S180" s="1">
        <f t="shared" si="61"/>
        <v>268</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268</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4">
        <f t="shared" si="47"/>
        <v>0</v>
      </c>
      <c r="B181" s="64">
        <f t="shared" si="48"/>
        <v>0</v>
      </c>
      <c r="C181" s="57">
        <f t="shared" si="60"/>
        <v>267</v>
      </c>
      <c r="F181" s="59">
        <f>IF(C181&lt;C$6,0,VLOOKUP(C181,index!$A:$M,7,0))</f>
        <v>183</v>
      </c>
      <c r="G181" s="57" t="str">
        <f t="shared" si="49"/>
        <v/>
      </c>
      <c r="H181" s="58" t="str">
        <f>IF(G181="I",$K181,IF(G181="II",$K181-SUM(H$8:H180),IF(G181="III",$K181-SUM(H$8:H180),IF(G181="IV",$K181-SUM(H$8:H180),IF(G181="V",1-SUM(H$8:H180)," ")))))</f>
        <v xml:space="preserve"> </v>
      </c>
      <c r="I181" s="66" t="str">
        <f t="shared" si="50"/>
        <v/>
      </c>
      <c r="J181" s="61" t="str">
        <f>IF(I181="A",$K181,IF(I181="B",$K181-SUM(J$8:J180),IF(I181="C",$K181-SUM(J$8:J180),IF(I181="D",$K181-SUM(J$8:J180),IF(I181="E",1-SUM(J$8:J180)," ")))))</f>
        <v xml:space="preserve"> </v>
      </c>
      <c r="K181" s="58">
        <f>IF(C$4=0,0,(SUM(D$8:D181)/C$4))</f>
        <v>0</v>
      </c>
      <c r="L181" s="62" t="str">
        <f t="shared" si="46"/>
        <v xml:space="preserve"> </v>
      </c>
      <c r="M181" s="58" t="str">
        <f>IF(U181=2,K181,IF(W181=2,K181-SUM(M$8:M180),IF(X181=2,K181-SUM(M$8:M180),IF(X180=2,1-SUM(M$8:M180)," "))))</f>
        <v xml:space="preserve"> </v>
      </c>
      <c r="N181" s="58" t="str">
        <f t="shared" si="51"/>
        <v xml:space="preserve"> </v>
      </c>
      <c r="P181" s="58" t="str">
        <f>IF(O181="Plus",$K181,IF(O181="Basis",$K181-SUM(P$8:P180),IF(O181="Breedte",$K181-SUM(P$8:P180),IF(O180="Breedte",1-SUM(P$8:P180)," "))))</f>
        <v xml:space="preserve"> </v>
      </c>
      <c r="Q181" s="56" t="str">
        <f t="shared" si="66"/>
        <v/>
      </c>
      <c r="R181" s="196">
        <f t="shared" si="52"/>
        <v>183</v>
      </c>
      <c r="S181" s="1">
        <f t="shared" si="61"/>
        <v>267</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267</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4">
        <f t="shared" si="47"/>
        <v>0</v>
      </c>
      <c r="B182" s="64">
        <f t="shared" si="48"/>
        <v>0</v>
      </c>
      <c r="C182" s="57">
        <f t="shared" si="60"/>
        <v>266</v>
      </c>
      <c r="F182" s="59">
        <f>IF(C182&lt;C$6,0,VLOOKUP(C182,index!$A:$M,7,0))</f>
        <v>182</v>
      </c>
      <c r="G182" s="57" t="str">
        <f t="shared" si="49"/>
        <v/>
      </c>
      <c r="H182" s="58" t="str">
        <f>IF(G182="I",$K182,IF(G182="II",$K182-SUM(H$8:H181),IF(G182="III",$K182-SUM(H$8:H181),IF(G182="IV",$K182-SUM(H$8:H181),IF(G182="V",1-SUM(H$8:H181)," ")))))</f>
        <v xml:space="preserve"> </v>
      </c>
      <c r="I182" s="66" t="str">
        <f t="shared" si="50"/>
        <v/>
      </c>
      <c r="J182" s="61" t="str">
        <f>IF(I182="A",$K182,IF(I182="B",$K182-SUM(J$8:J181),IF(I182="C",$K182-SUM(J$8:J181),IF(I182="D",$K182-SUM(J$8:J181),IF(I182="E",1-SUM(J$8:J181)," ")))))</f>
        <v xml:space="preserve"> </v>
      </c>
      <c r="K182" s="58">
        <f>IF(C$4=0,0,(SUM(D$8:D182)/C$4))</f>
        <v>0</v>
      </c>
      <c r="L182" s="62" t="str">
        <f t="shared" si="46"/>
        <v xml:space="preserve"> </v>
      </c>
      <c r="M182" s="58" t="str">
        <f>IF(U182=2,K182,IF(W182=2,K182-SUM(M$8:M181),IF(X182=2,K182-SUM(M$8:M181),IF(X181=2,1-SUM(M$8:M181)," "))))</f>
        <v xml:space="preserve"> </v>
      </c>
      <c r="N182" s="58" t="str">
        <f t="shared" si="51"/>
        <v xml:space="preserve"> </v>
      </c>
      <c r="P182" s="58" t="str">
        <f>IF(O182="Plus",$K182,IF(O182="Basis",$K182-SUM(P$8:P181),IF(O182="Breedte",$K182-SUM(P$8:P181),IF(O181="Breedte",1-SUM(P$8:P181)," "))))</f>
        <v xml:space="preserve"> </v>
      </c>
      <c r="Q182" s="56" t="str">
        <f t="shared" si="66"/>
        <v/>
      </c>
      <c r="R182" s="196">
        <f t="shared" si="52"/>
        <v>182</v>
      </c>
      <c r="S182" s="1">
        <f t="shared" si="61"/>
        <v>266</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266</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4">
        <f t="shared" si="47"/>
        <v>0</v>
      </c>
      <c r="B183" s="64">
        <f t="shared" si="48"/>
        <v>0</v>
      </c>
      <c r="C183" s="57">
        <f t="shared" si="60"/>
        <v>265</v>
      </c>
      <c r="F183" s="59">
        <f>IF(C183&lt;C$6,0,VLOOKUP(C183,index!$A:$M,7,0))</f>
        <v>182</v>
      </c>
      <c r="G183" s="57" t="str">
        <f t="shared" si="49"/>
        <v/>
      </c>
      <c r="H183" s="58" t="str">
        <f>IF(G183="I",$K183,IF(G183="II",$K183-SUM(H$8:H182),IF(G183="III",$K183-SUM(H$8:H182),IF(G183="IV",$K183-SUM(H$8:H182),IF(G183="V",1-SUM(H$8:H182)," ")))))</f>
        <v xml:space="preserve"> </v>
      </c>
      <c r="I183" s="66" t="str">
        <f t="shared" si="50"/>
        <v/>
      </c>
      <c r="J183" s="61" t="str">
        <f>IF(I183="A",$K183,IF(I183="B",$K183-SUM(J$8:J182),IF(I183="C",$K183-SUM(J$8:J182),IF(I183="D",$K183-SUM(J$8:J182),IF(I183="E",1-SUM(J$8:J182)," ")))))</f>
        <v xml:space="preserve"> </v>
      </c>
      <c r="K183" s="58">
        <f>IF(C$4=0,0,(SUM(D$8:D183)/C$4))</f>
        <v>0</v>
      </c>
      <c r="L183" s="62" t="str">
        <f t="shared" si="46"/>
        <v xml:space="preserve"> </v>
      </c>
      <c r="M183" s="58" t="str">
        <f>IF(U183=2,K183,IF(W183=2,K183-SUM(M$8:M182),IF(X183=2,K183-SUM(M$8:M182),IF(X182=2,1-SUM(M$8:M182)," "))))</f>
        <v xml:space="preserve"> </v>
      </c>
      <c r="N183" s="58" t="str">
        <f t="shared" si="51"/>
        <v xml:space="preserve"> </v>
      </c>
      <c r="P183" s="58" t="str">
        <f>IF(O183="Plus",$K183,IF(O183="Basis",$K183-SUM(P$8:P182),IF(O183="Breedte",$K183-SUM(P$8:P182),IF(O182="Breedte",1-SUM(P$8:P182)," "))))</f>
        <v xml:space="preserve"> </v>
      </c>
      <c r="Q183" s="56" t="str">
        <f t="shared" si="66"/>
        <v/>
      </c>
      <c r="R183" s="196">
        <f t="shared" si="52"/>
        <v>182</v>
      </c>
      <c r="S183" s="1">
        <f t="shared" si="61"/>
        <v>265</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265</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4">
        <f t="shared" si="47"/>
        <v>0</v>
      </c>
      <c r="B184" s="64">
        <f t="shared" si="48"/>
        <v>0</v>
      </c>
      <c r="C184" s="57">
        <f t="shared" si="60"/>
        <v>264</v>
      </c>
      <c r="F184" s="59">
        <f>IF(C184&lt;C$6,0,VLOOKUP(C184,index!$A:$M,7,0))</f>
        <v>181</v>
      </c>
      <c r="G184" s="57" t="str">
        <f t="shared" si="49"/>
        <v/>
      </c>
      <c r="H184" s="58" t="str">
        <f>IF(G184="I",$K184,IF(G184="II",$K184-SUM(H$8:H183),IF(G184="III",$K184-SUM(H$8:H183),IF(G184="IV",$K184-SUM(H$8:H183),IF(G184="V",1-SUM(H$8:H183)," ")))))</f>
        <v xml:space="preserve"> </v>
      </c>
      <c r="I184" s="66" t="str">
        <f t="shared" si="50"/>
        <v/>
      </c>
      <c r="J184" s="61" t="str">
        <f>IF(I184="A",$K184,IF(I184="B",$K184-SUM(J$8:J183),IF(I184="C",$K184-SUM(J$8:J183),IF(I184="D",$K184-SUM(J$8:J183),IF(I184="E",1-SUM(J$8:J183)," ")))))</f>
        <v xml:space="preserve"> </v>
      </c>
      <c r="K184" s="58">
        <f>IF(C$4=0,0,(SUM(D$8:D184)/C$4))</f>
        <v>0</v>
      </c>
      <c r="L184" s="62" t="str">
        <f t="shared" si="46"/>
        <v xml:space="preserve"> </v>
      </c>
      <c r="M184" s="58" t="str">
        <f>IF(U184=2,K184,IF(W184=2,K184-SUM(M$8:M183),IF(X184=2,K184-SUM(M$8:M183),IF(X183=2,1-SUM(M$8:M183)," "))))</f>
        <v xml:space="preserve"> </v>
      </c>
      <c r="N184" s="58" t="str">
        <f t="shared" si="51"/>
        <v xml:space="preserve"> </v>
      </c>
      <c r="P184" s="58" t="str">
        <f>IF(O184="Plus",$K184,IF(O184="Basis",$K184-SUM(P$8:P183),IF(O184="Breedte",$K184-SUM(P$8:P183),IF(O183="Breedte",1-SUM(P$8:P183)," "))))</f>
        <v xml:space="preserve"> </v>
      </c>
      <c r="Q184" s="56" t="str">
        <f t="shared" si="66"/>
        <v/>
      </c>
      <c r="R184" s="196">
        <f t="shared" si="52"/>
        <v>181</v>
      </c>
      <c r="S184" s="1">
        <f t="shared" si="61"/>
        <v>264</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264</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4">
        <f t="shared" si="47"/>
        <v>0</v>
      </c>
      <c r="B185" s="64">
        <f t="shared" si="48"/>
        <v>0</v>
      </c>
      <c r="C185" s="57">
        <f t="shared" si="60"/>
        <v>263</v>
      </c>
      <c r="F185" s="59">
        <f>IF(C185&lt;C$6,0,VLOOKUP(C185,index!$A:$M,7,0))</f>
        <v>181</v>
      </c>
      <c r="G185" s="57" t="str">
        <f t="shared" si="49"/>
        <v/>
      </c>
      <c r="H185" s="58" t="str">
        <f>IF(G185="I",$K185,IF(G185="II",$K185-SUM(H$8:H184),IF(G185="III",$K185-SUM(H$8:H184),IF(G185="IV",$K185-SUM(H$8:H184),IF(G185="V",1-SUM(H$8:H184)," ")))))</f>
        <v xml:space="preserve"> </v>
      </c>
      <c r="I185" s="66" t="str">
        <f t="shared" si="50"/>
        <v/>
      </c>
      <c r="J185" s="61" t="str">
        <f>IF(I185="A",$K185,IF(I185="B",$K185-SUM(J$8:J184),IF(I185="C",$K185-SUM(J$8:J184),IF(I185="D",$K185-SUM(J$8:J184),IF(I185="E",1-SUM(J$8:J184)," ")))))</f>
        <v xml:space="preserve"> </v>
      </c>
      <c r="K185" s="58">
        <f>IF(C$4=0,0,(SUM(D$8:D185)/C$4))</f>
        <v>0</v>
      </c>
      <c r="L185" s="62" t="str">
        <f t="shared" si="46"/>
        <v xml:space="preserve"> </v>
      </c>
      <c r="M185" s="58" t="str">
        <f>IF(U185=2,K185,IF(W185=2,K185-SUM(M$8:M184),IF(X185=2,K185-SUM(M$8:M184),IF(X184=2,1-SUM(M$8:M184)," "))))</f>
        <v xml:space="preserve"> </v>
      </c>
      <c r="N185" s="58" t="str">
        <f t="shared" si="51"/>
        <v xml:space="preserve"> </v>
      </c>
      <c r="P185" s="58" t="str">
        <f>IF(O185="Plus",$K185,IF(O185="Basis",$K185-SUM(P$8:P184),IF(O185="Breedte",$K185-SUM(P$8:P184),IF(O184="Breedte",1-SUM(P$8:P184)," "))))</f>
        <v xml:space="preserve"> </v>
      </c>
      <c r="Q185" s="56" t="str">
        <f t="shared" si="66"/>
        <v/>
      </c>
      <c r="R185" s="196">
        <f t="shared" si="52"/>
        <v>181</v>
      </c>
      <c r="S185" s="1">
        <f t="shared" si="61"/>
        <v>263</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263</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4">
        <f t="shared" si="47"/>
        <v>15</v>
      </c>
      <c r="B186" s="64">
        <f t="shared" si="48"/>
        <v>0</v>
      </c>
      <c r="C186" s="57">
        <f t="shared" si="60"/>
        <v>262</v>
      </c>
      <c r="F186" s="59">
        <f>IF(C186&lt;C$6,0,VLOOKUP(C186,index!$A:$M,7,0))</f>
        <v>181</v>
      </c>
      <c r="G186" s="57" t="str">
        <f t="shared" si="49"/>
        <v/>
      </c>
      <c r="H186" s="58" t="str">
        <f>IF(G186="I",$K186,IF(G186="II",$K186-SUM(H$8:H185),IF(G186="III",$K186-SUM(H$8:H185),IF(G186="IV",$K186-SUM(H$8:H185),IF(G186="V",1-SUM(H$8:H185)," ")))))</f>
        <v xml:space="preserve"> </v>
      </c>
      <c r="I186" s="66" t="str">
        <f t="shared" si="50"/>
        <v>D</v>
      </c>
      <c r="J186" s="61">
        <f>IF(I186="A",$K186,IF(I186="B",$K186-SUM(J$8:J185),IF(I186="C",$K186-SUM(J$8:J185),IF(I186="D",$K186-SUM(J$8:J185),IF(I186="E",1-SUM(J$8:J185)," ")))))</f>
        <v>0</v>
      </c>
      <c r="K186" s="58">
        <f>IF(C$4=0,0,(SUM(D$8:D186)/C$4))</f>
        <v>0</v>
      </c>
      <c r="L186" s="62" t="str">
        <f t="shared" si="46"/>
        <v xml:space="preserve"> </v>
      </c>
      <c r="M186" s="58" t="str">
        <f>IF(U186=2,K186,IF(W186=2,K186-SUM(M$8:M185),IF(X186=2,K186-SUM(M$8:M185),IF(X185=2,1-SUM(M$8:M185)," "))))</f>
        <v xml:space="preserve"> </v>
      </c>
      <c r="N186" s="58" t="str">
        <f t="shared" si="51"/>
        <v xml:space="preserve"> </v>
      </c>
      <c r="P186" s="58" t="str">
        <f>IF(O186="Plus",$K186,IF(O186="Basis",$K186-SUM(P$8:P185),IF(O186="Breedte",$K186-SUM(P$8:P185),IF(O185="Breedte",1-SUM(P$8:P185)," "))))</f>
        <v xml:space="preserve"> </v>
      </c>
      <c r="Q186" s="56" t="str">
        <f t="shared" si="66"/>
        <v/>
      </c>
      <c r="R186" s="196">
        <f t="shared" si="52"/>
        <v>181</v>
      </c>
      <c r="S186" s="1">
        <f t="shared" si="61"/>
        <v>262</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262</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4">
        <f t="shared" si="47"/>
        <v>0</v>
      </c>
      <c r="B187" s="64">
        <f t="shared" si="48"/>
        <v>0</v>
      </c>
      <c r="C187" s="57">
        <f t="shared" si="60"/>
        <v>261</v>
      </c>
      <c r="F187" s="59">
        <f>IF(C187&lt;C$6,0,VLOOKUP(C187,index!$A:$M,7,0))</f>
        <v>180</v>
      </c>
      <c r="G187" s="57" t="str">
        <f t="shared" si="49"/>
        <v/>
      </c>
      <c r="H187" s="58" t="str">
        <f>IF(G187="I",$K187,IF(G187="II",$K187-SUM(H$8:H186),IF(G187="III",$K187-SUM(H$8:H186),IF(G187="IV",$K187-SUM(H$8:H186),IF(G187="V",1-SUM(H$8:H186)," ")))))</f>
        <v xml:space="preserve"> </v>
      </c>
      <c r="I187" s="66" t="str">
        <f t="shared" si="50"/>
        <v/>
      </c>
      <c r="J187" s="61" t="str">
        <f>IF(I187="A",$K187,IF(I187="B",$K187-SUM(J$8:J186),IF(I187="C",$K187-SUM(J$8:J186),IF(I187="D",$K187-SUM(J$8:J186),IF(I187="E",1-SUM(J$8:J186)," ")))))</f>
        <v xml:space="preserve"> </v>
      </c>
      <c r="K187" s="58">
        <f>IF(C$4=0,0,(SUM(D$8:D187)/C$4))</f>
        <v>0</v>
      </c>
      <c r="L187" s="62" t="str">
        <f t="shared" si="46"/>
        <v xml:space="preserve"> </v>
      </c>
      <c r="M187" s="58" t="str">
        <f>IF(U187=2,K187,IF(W187=2,K187-SUM(M$8:M186),IF(X187=2,K187-SUM(M$8:M186),IF(X186=2,1-SUM(M$8:M186)," "))))</f>
        <v xml:space="preserve"> </v>
      </c>
      <c r="N187" s="58" t="str">
        <f t="shared" si="51"/>
        <v xml:space="preserve"> </v>
      </c>
      <c r="P187" s="58" t="str">
        <f>IF(O187="Plus",$K187,IF(O187="Basis",$K187-SUM(P$8:P186),IF(O187="Breedte",$K187-SUM(P$8:P186),IF(O186="Breedte",1-SUM(P$8:P186)," "))))</f>
        <v xml:space="preserve"> </v>
      </c>
      <c r="Q187" s="56" t="str">
        <f t="shared" si="66"/>
        <v/>
      </c>
      <c r="R187" s="196">
        <f t="shared" si="52"/>
        <v>180</v>
      </c>
      <c r="S187" s="1">
        <f t="shared" si="61"/>
        <v>261</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261</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4">
        <f t="shared" si="47"/>
        <v>0</v>
      </c>
      <c r="B188" s="64">
        <f t="shared" si="48"/>
        <v>0</v>
      </c>
      <c r="C188" s="57">
        <f t="shared" si="60"/>
        <v>260</v>
      </c>
      <c r="F188" s="59">
        <f>IF(C188&lt;C$6,0,VLOOKUP(C188,index!$A:$M,7,0))</f>
        <v>180</v>
      </c>
      <c r="G188" s="57" t="str">
        <f t="shared" si="49"/>
        <v/>
      </c>
      <c r="H188" s="58" t="str">
        <f>IF(G188="I",$K188,IF(G188="II",$K188-SUM(H$8:H187),IF(G188="III",$K188-SUM(H$8:H187),IF(G188="IV",$K188-SUM(H$8:H187),IF(G188="V",1-SUM(H$8:H187)," ")))))</f>
        <v xml:space="preserve"> </v>
      </c>
      <c r="I188" s="66" t="str">
        <f t="shared" si="50"/>
        <v/>
      </c>
      <c r="J188" s="61" t="str">
        <f>IF(I188="A",$K188,IF(I188="B",$K188-SUM(J$8:J187),IF(I188="C",$K188-SUM(J$8:J187),IF(I188="D",$K188-SUM(J$8:J187),IF(I188="E",1-SUM(J$8:J187)," ")))))</f>
        <v xml:space="preserve"> </v>
      </c>
      <c r="K188" s="58">
        <f>IF(C$4=0,0,(SUM(D$8:D188)/C$4))</f>
        <v>0</v>
      </c>
      <c r="L188" s="62" t="str">
        <f t="shared" si="46"/>
        <v xml:space="preserve"> </v>
      </c>
      <c r="M188" s="58" t="str">
        <f>IF(U188=2,K188,IF(W188=2,K188-SUM(M$8:M187),IF(X188=2,K188-SUM(M$8:M187),IF(X187=2,1-SUM(M$8:M187)," "))))</f>
        <v xml:space="preserve"> </v>
      </c>
      <c r="N188" s="58" t="str">
        <f t="shared" si="51"/>
        <v xml:space="preserve"> </v>
      </c>
      <c r="P188" s="58" t="str">
        <f>IF(O188="Plus",$K188,IF(O188="Basis",$K188-SUM(P$8:P187),IF(O188="Breedte",$K188-SUM(P$8:P187),IF(O187="Breedte",1-SUM(P$8:P187)," "))))</f>
        <v xml:space="preserve"> </v>
      </c>
      <c r="Q188" s="56" t="str">
        <f t="shared" si="66"/>
        <v/>
      </c>
      <c r="R188" s="196">
        <f t="shared" si="52"/>
        <v>180</v>
      </c>
      <c r="S188" s="1">
        <f t="shared" si="61"/>
        <v>260</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260</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4">
        <f t="shared" si="47"/>
        <v>0</v>
      </c>
      <c r="B189" s="64">
        <f t="shared" si="48"/>
        <v>0</v>
      </c>
      <c r="C189" s="57">
        <f t="shared" si="60"/>
        <v>259</v>
      </c>
      <c r="F189" s="59">
        <f>IF(C189&lt;C$6,0,VLOOKUP(C189,index!$A:$M,7,0))</f>
        <v>179</v>
      </c>
      <c r="G189" s="57" t="str">
        <f t="shared" si="49"/>
        <v/>
      </c>
      <c r="H189" s="58" t="str">
        <f>IF(G189="I",$K189,IF(G189="II",$K189-SUM(H$8:H188),IF(G189="III",$K189-SUM(H$8:H188),IF(G189="IV",$K189-SUM(H$8:H188),IF(G189="V",1-SUM(H$8:H188)," ")))))</f>
        <v xml:space="preserve"> </v>
      </c>
      <c r="I189" s="66" t="str">
        <f t="shared" si="50"/>
        <v/>
      </c>
      <c r="J189" s="61" t="str">
        <f>IF(I189="A",$K189,IF(I189="B",$K189-SUM(J$8:J188),IF(I189="C",$K189-SUM(J$8:J188),IF(I189="D",$K189-SUM(J$8:J188),IF(I189="E",1-SUM(J$8:J188)," ")))))</f>
        <v xml:space="preserve"> </v>
      </c>
      <c r="K189" s="58">
        <f>IF(C$4=0,0,(SUM(D$8:D189)/C$4))</f>
        <v>0</v>
      </c>
      <c r="L189" s="62" t="str">
        <f t="shared" si="46"/>
        <v xml:space="preserve"> </v>
      </c>
      <c r="M189" s="58" t="str">
        <f>IF(U189=2,K189,IF(W189=2,K189-SUM(M$8:M188),IF(X189=2,K189-SUM(M$8:M188),IF(X188=2,1-SUM(M$8:M188)," "))))</f>
        <v xml:space="preserve"> </v>
      </c>
      <c r="N189" s="58" t="str">
        <f t="shared" si="51"/>
        <v xml:space="preserve"> </v>
      </c>
      <c r="P189" s="58" t="str">
        <f>IF(O189="Plus",$K189,IF(O189="Basis",$K189-SUM(P$8:P188),IF(O189="Breedte",$K189-SUM(P$8:P188),IF(O188="Breedte",1-SUM(P$8:P188)," "))))</f>
        <v xml:space="preserve"> </v>
      </c>
      <c r="Q189" s="56" t="str">
        <f t="shared" si="66"/>
        <v/>
      </c>
      <c r="R189" s="196">
        <f t="shared" si="52"/>
        <v>179</v>
      </c>
      <c r="S189" s="1">
        <f t="shared" si="61"/>
        <v>259</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259</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4">
        <f t="shared" si="47"/>
        <v>0</v>
      </c>
      <c r="B190" s="64">
        <f t="shared" si="48"/>
        <v>0</v>
      </c>
      <c r="C190" s="57">
        <f t="shared" si="60"/>
        <v>258</v>
      </c>
      <c r="F190" s="59">
        <f>IF(C190&lt;C$6,0,VLOOKUP(C190,index!$A:$M,7,0))</f>
        <v>179</v>
      </c>
      <c r="G190" s="57" t="str">
        <f t="shared" si="49"/>
        <v/>
      </c>
      <c r="H190" s="58" t="str">
        <f>IF(G190="I",$K190,IF(G190="II",$K190-SUM(H$8:H189),IF(G190="III",$K190-SUM(H$8:H189),IF(G190="IV",$K190-SUM(H$8:H189),IF(G190="V",1-SUM(H$8:H189)," ")))))</f>
        <v xml:space="preserve"> </v>
      </c>
      <c r="I190" s="66" t="str">
        <f t="shared" si="50"/>
        <v/>
      </c>
      <c r="J190" s="61" t="str">
        <f>IF(I190="A",$K190,IF(I190="B",$K190-SUM(J$8:J189),IF(I190="C",$K190-SUM(J$8:J189),IF(I190="D",$K190-SUM(J$8:J189),IF(I190="E",1-SUM(J$8:J189)," ")))))</f>
        <v xml:space="preserve"> </v>
      </c>
      <c r="K190" s="58">
        <f>IF(C$4=0,0,(SUM(D$8:D190)/C$4))</f>
        <v>0</v>
      </c>
      <c r="L190" s="62" t="str">
        <f t="shared" si="46"/>
        <v xml:space="preserve"> </v>
      </c>
      <c r="M190" s="58" t="str">
        <f>IF(U190=2,K190,IF(W190=2,K190-SUM(M$8:M189),IF(X190=2,K190-SUM(M$8:M189),IF(X189=2,1-SUM(M$8:M189)," "))))</f>
        <v xml:space="preserve"> </v>
      </c>
      <c r="N190" s="58" t="str">
        <f t="shared" si="51"/>
        <v xml:space="preserve"> </v>
      </c>
      <c r="P190" s="58" t="str">
        <f>IF(O190="Plus",$K190,IF(O190="Basis",$K190-SUM(P$8:P189),IF(O190="Breedte",$K190-SUM(P$8:P189),IF(O189="Breedte",1-SUM(P$8:P189)," "))))</f>
        <v xml:space="preserve"> </v>
      </c>
      <c r="Q190" s="56" t="str">
        <f t="shared" si="66"/>
        <v/>
      </c>
      <c r="R190" s="196">
        <f t="shared" si="52"/>
        <v>179</v>
      </c>
      <c r="S190" s="1">
        <f t="shared" si="61"/>
        <v>258</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258</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4">
        <f t="shared" si="47"/>
        <v>0</v>
      </c>
      <c r="B191" s="64">
        <f t="shared" si="48"/>
        <v>0</v>
      </c>
      <c r="C191" s="57">
        <f t="shared" si="60"/>
        <v>257</v>
      </c>
      <c r="F191" s="59">
        <f>IF(C191&lt;C$6,0,VLOOKUP(C191,index!$A:$M,7,0))</f>
        <v>178</v>
      </c>
      <c r="G191" s="57" t="str">
        <f t="shared" si="49"/>
        <v/>
      </c>
      <c r="H191" s="58" t="str">
        <f>IF(G191="I",$K191,IF(G191="II",$K191-SUM(H$8:H190),IF(G191="III",$K191-SUM(H$8:H190),IF(G191="IV",$K191-SUM(H$8:H190),IF(G191="V",1-SUM(H$8:H190)," ")))))</f>
        <v xml:space="preserve"> </v>
      </c>
      <c r="I191" s="66" t="str">
        <f t="shared" si="50"/>
        <v/>
      </c>
      <c r="J191" s="61" t="str">
        <f>IF(I191="A",$K191,IF(I191="B",$K191-SUM(J$8:J190),IF(I191="C",$K191-SUM(J$8:J190),IF(I191="D",$K191-SUM(J$8:J190),IF(I191="E",1-SUM(J$8:J190)," ")))))</f>
        <v xml:space="preserve"> </v>
      </c>
      <c r="K191" s="58">
        <f>IF(C$4=0,0,(SUM(D$8:D191)/C$4))</f>
        <v>0</v>
      </c>
      <c r="L191" s="62" t="str">
        <f t="shared" si="46"/>
        <v xml:space="preserve"> </v>
      </c>
      <c r="M191" s="58" t="str">
        <f>IF(U191=2,K191,IF(W191=2,K191-SUM(M$8:M190),IF(X191=2,K191-SUM(M$8:M190),IF(X190=2,1-SUM(M$8:M190)," "))))</f>
        <v xml:space="preserve"> </v>
      </c>
      <c r="N191" s="58" t="str">
        <f t="shared" si="51"/>
        <v xml:space="preserve"> </v>
      </c>
      <c r="P191" s="58" t="str">
        <f>IF(O191="Plus",$K191,IF(O191="Basis",$K191-SUM(P$8:P190),IF(O191="Breedte",$K191-SUM(P$8:P190),IF(O190="Breedte",1-SUM(P$8:P190)," "))))</f>
        <v xml:space="preserve"> </v>
      </c>
      <c r="Q191" s="56" t="str">
        <f t="shared" si="66"/>
        <v/>
      </c>
      <c r="R191" s="196">
        <f t="shared" si="52"/>
        <v>178</v>
      </c>
      <c r="S191" s="1">
        <f t="shared" si="61"/>
        <v>257</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257</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4">
        <f t="shared" si="47"/>
        <v>0</v>
      </c>
      <c r="B192" s="64">
        <f t="shared" si="48"/>
        <v>0</v>
      </c>
      <c r="C192" s="57">
        <f t="shared" si="60"/>
        <v>256</v>
      </c>
      <c r="F192" s="59">
        <f>IF(C192&lt;C$6,0,VLOOKUP(C192,index!$A:$M,7,0))</f>
        <v>178</v>
      </c>
      <c r="G192" s="57" t="str">
        <f t="shared" si="49"/>
        <v/>
      </c>
      <c r="H192" s="58" t="str">
        <f>IF(G192="I",$K192,IF(G192="II",$K192-SUM(H$8:H191),IF(G192="III",$K192-SUM(H$8:H191),IF(G192="IV",$K192-SUM(H$8:H191),IF(G192="V",1-SUM(H$8:H191)," ")))))</f>
        <v xml:space="preserve"> </v>
      </c>
      <c r="I192" s="66" t="str">
        <f t="shared" si="50"/>
        <v/>
      </c>
      <c r="J192" s="61" t="str">
        <f>IF(I192="A",$K192,IF(I192="B",$K192-SUM(J$8:J191),IF(I192="C",$K192-SUM(J$8:J191),IF(I192="D",$K192-SUM(J$8:J191),IF(I192="E",1-SUM(J$8:J191)," ")))))</f>
        <v xml:space="preserve"> </v>
      </c>
      <c r="K192" s="58">
        <f>IF(C$4=0,0,(SUM(D$8:D192)/C$4))</f>
        <v>0</v>
      </c>
      <c r="L192" s="62" t="str">
        <f t="shared" si="46"/>
        <v xml:space="preserve"> </v>
      </c>
      <c r="M192" s="58" t="str">
        <f>IF(U192=2,K192,IF(W192=2,K192-SUM(M$8:M191),IF(X192=2,K192-SUM(M$8:M191),IF(X191=2,1-SUM(M$8:M191)," "))))</f>
        <v xml:space="preserve"> </v>
      </c>
      <c r="N192" s="58" t="str">
        <f t="shared" si="51"/>
        <v xml:space="preserve"> </v>
      </c>
      <c r="P192" s="58" t="str">
        <f>IF(O192="Plus",$K192,IF(O192="Basis",$K192-SUM(P$8:P191),IF(O192="Breedte",$K192-SUM(P$8:P191),IF(O191="Breedte",1-SUM(P$8:P191)," "))))</f>
        <v xml:space="preserve"> </v>
      </c>
      <c r="Q192" s="56" t="str">
        <f t="shared" si="66"/>
        <v/>
      </c>
      <c r="R192" s="196">
        <f t="shared" si="52"/>
        <v>178</v>
      </c>
      <c r="S192" s="1">
        <f t="shared" si="61"/>
        <v>256</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256</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4">
        <f t="shared" si="47"/>
        <v>0</v>
      </c>
      <c r="B193" s="64">
        <f t="shared" si="48"/>
        <v>0</v>
      </c>
      <c r="C193" s="57">
        <f t="shared" si="60"/>
        <v>255</v>
      </c>
      <c r="F193" s="59">
        <f>IF(C193&lt;C$6,0,VLOOKUP(C193,index!$A:$M,7,0))</f>
        <v>178</v>
      </c>
      <c r="G193" s="57" t="str">
        <f t="shared" si="49"/>
        <v/>
      </c>
      <c r="H193" s="58" t="str">
        <f>IF(G193="I",$K193,IF(G193="II",$K193-SUM(H$8:H192),IF(G193="III",$K193-SUM(H$8:H192),IF(G193="IV",$K193-SUM(H$8:H192),IF(G193="V",1-SUM(H$8:H192)," ")))))</f>
        <v xml:space="preserve"> </v>
      </c>
      <c r="I193" s="66" t="str">
        <f t="shared" si="50"/>
        <v/>
      </c>
      <c r="J193" s="61" t="str">
        <f>IF(I193="A",$K193,IF(I193="B",$K193-SUM(J$8:J192),IF(I193="C",$K193-SUM(J$8:J192),IF(I193="D",$K193-SUM(J$8:J192),IF(I193="E",1-SUM(J$8:J192)," ")))))</f>
        <v xml:space="preserve"> </v>
      </c>
      <c r="K193" s="58">
        <f>IF(C$4=0,0,(SUM(D$8:D193)/C$4))</f>
        <v>0</v>
      </c>
      <c r="L193" s="62" t="str">
        <f t="shared" si="46"/>
        <v xml:space="preserve"> </v>
      </c>
      <c r="M193" s="58" t="str">
        <f>IF(U193=2,K193,IF(W193=2,K193-SUM(M$8:M192),IF(X193=2,K193-SUM(M$8:M192),IF(X192=2,1-SUM(M$8:M192)," "))))</f>
        <v xml:space="preserve"> </v>
      </c>
      <c r="N193" s="58" t="str">
        <f t="shared" si="51"/>
        <v xml:space="preserve"> </v>
      </c>
      <c r="P193" s="58" t="str">
        <f>IF(O193="Plus",$K193,IF(O193="Basis",$K193-SUM(P$8:P192),IF(O193="Breedte",$K193-SUM(P$8:P192),IF(O192="Breedte",1-SUM(P$8:P192)," "))))</f>
        <v xml:space="preserve"> </v>
      </c>
      <c r="Q193" s="56" t="str">
        <f t="shared" si="66"/>
        <v/>
      </c>
      <c r="R193" s="196">
        <f t="shared" si="52"/>
        <v>178</v>
      </c>
      <c r="S193" s="1">
        <f t="shared" si="61"/>
        <v>255</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255</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4">
        <f t="shared" si="47"/>
        <v>0</v>
      </c>
      <c r="B194" s="64">
        <f t="shared" si="48"/>
        <v>0</v>
      </c>
      <c r="C194" s="57">
        <f t="shared" si="60"/>
        <v>254</v>
      </c>
      <c r="F194" s="59">
        <f>IF(C194&lt;C$6,0,VLOOKUP(C194,index!$A:$M,7,0))</f>
        <v>177</v>
      </c>
      <c r="G194" s="57" t="str">
        <f t="shared" si="49"/>
        <v/>
      </c>
      <c r="H194" s="58" t="str">
        <f>IF(G194="I",$K194,IF(G194="II",$K194-SUM(H$8:H193),IF(G194="III",$K194-SUM(H$8:H193),IF(G194="IV",$K194-SUM(H$8:H193),IF(G194="V",1-SUM(H$8:H193)," ")))))</f>
        <v xml:space="preserve"> </v>
      </c>
      <c r="I194" s="66" t="str">
        <f t="shared" si="50"/>
        <v/>
      </c>
      <c r="J194" s="61" t="str">
        <f>IF(I194="A",$K194,IF(I194="B",$K194-SUM(J$8:J193),IF(I194="C",$K194-SUM(J$8:J193),IF(I194="D",$K194-SUM(J$8:J193),IF(I194="E",1-SUM(J$8:J193)," ")))))</f>
        <v xml:space="preserve"> </v>
      </c>
      <c r="K194" s="58">
        <f>IF(C$4=0,0,(SUM(D$8:D194)/C$4))</f>
        <v>0</v>
      </c>
      <c r="L194" s="62" t="str">
        <f t="shared" si="46"/>
        <v xml:space="preserve"> </v>
      </c>
      <c r="M194" s="58" t="str">
        <f>IF(U194=2,K194,IF(W194=2,K194-SUM(M$8:M193),IF(X194=2,K194-SUM(M$8:M193),IF(X193=2,1-SUM(M$8:M193)," "))))</f>
        <v xml:space="preserve"> </v>
      </c>
      <c r="N194" s="58" t="str">
        <f t="shared" si="51"/>
        <v xml:space="preserve"> </v>
      </c>
      <c r="P194" s="58" t="str">
        <f>IF(O194="Plus",$K194,IF(O194="Basis",$K194-SUM(P$8:P193),IF(O194="Breedte",$K194-SUM(P$8:P193),IF(O193="Breedte",1-SUM(P$8:P193)," "))))</f>
        <v xml:space="preserve"> </v>
      </c>
      <c r="Q194" s="56" t="str">
        <f t="shared" si="66"/>
        <v/>
      </c>
      <c r="R194" s="196">
        <f t="shared" si="52"/>
        <v>177</v>
      </c>
      <c r="S194" s="1">
        <f t="shared" si="61"/>
        <v>254</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254</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4">
        <f t="shared" si="47"/>
        <v>0</v>
      </c>
      <c r="B195" s="64">
        <f t="shared" si="48"/>
        <v>0</v>
      </c>
      <c r="C195" s="57">
        <f t="shared" si="60"/>
        <v>253</v>
      </c>
      <c r="F195" s="59">
        <f>IF(C195&lt;C$6,0,VLOOKUP(C195,index!$A:$M,7,0))</f>
        <v>177</v>
      </c>
      <c r="G195" s="57" t="str">
        <f t="shared" si="49"/>
        <v/>
      </c>
      <c r="H195" s="58" t="str">
        <f>IF(G195="I",$K195,IF(G195="II",$K195-SUM(H$8:H194),IF(G195="III",$K195-SUM(H$8:H194),IF(G195="IV",$K195-SUM(H$8:H194),IF(G195="V",1-SUM(H$8:H194)," ")))))</f>
        <v xml:space="preserve"> </v>
      </c>
      <c r="I195" s="66" t="str">
        <f t="shared" si="50"/>
        <v/>
      </c>
      <c r="J195" s="61" t="str">
        <f>IF(I195="A",$K195,IF(I195="B",$K195-SUM(J$8:J194),IF(I195="C",$K195-SUM(J$8:J194),IF(I195="D",$K195-SUM(J$8:J194),IF(I195="E",1-SUM(J$8:J194)," ")))))</f>
        <v xml:space="preserve"> </v>
      </c>
      <c r="K195" s="58">
        <f>IF(C$4=0,0,(SUM(D$8:D195)/C$4))</f>
        <v>0</v>
      </c>
      <c r="L195" s="62" t="str">
        <f t="shared" si="46"/>
        <v xml:space="preserve"> </v>
      </c>
      <c r="M195" s="58" t="str">
        <f>IF(U195=2,K195,IF(W195=2,K195-SUM(M$8:M194),IF(X195=2,K195-SUM(M$8:M194),IF(X194=2,1-SUM(M$8:M194)," "))))</f>
        <v xml:space="preserve"> </v>
      </c>
      <c r="N195" s="58" t="str">
        <f t="shared" si="51"/>
        <v xml:space="preserve"> </v>
      </c>
      <c r="P195" s="58" t="str">
        <f>IF(O195="Plus",$K195,IF(O195="Basis",$K195-SUM(P$8:P194),IF(O195="Breedte",$K195-SUM(P$8:P194),IF(O194="Breedte",1-SUM(P$8:P194)," "))))</f>
        <v xml:space="preserve"> </v>
      </c>
      <c r="Q195" s="56" t="str">
        <f t="shared" si="66"/>
        <v/>
      </c>
      <c r="R195" s="196">
        <f t="shared" si="52"/>
        <v>177</v>
      </c>
      <c r="S195" s="1">
        <f t="shared" si="61"/>
        <v>253</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253</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4">
        <f t="shared" si="47"/>
        <v>0</v>
      </c>
      <c r="B196" s="64">
        <f t="shared" si="48"/>
        <v>0</v>
      </c>
      <c r="C196" s="57">
        <f t="shared" si="60"/>
        <v>252</v>
      </c>
      <c r="F196" s="59">
        <f>IF(C196&lt;C$6,0,VLOOKUP(C196,index!$A:$M,7,0))</f>
        <v>176</v>
      </c>
      <c r="G196" s="57" t="str">
        <f t="shared" si="49"/>
        <v/>
      </c>
      <c r="H196" s="58" t="str">
        <f>IF(G196="I",$K196,IF(G196="II",$K196-SUM(H$8:H195),IF(G196="III",$K196-SUM(H$8:H195),IF(G196="IV",$K196-SUM(H$8:H195),IF(G196="V",1-SUM(H$8:H195)," ")))))</f>
        <v xml:space="preserve"> </v>
      </c>
      <c r="I196" s="66" t="str">
        <f t="shared" si="50"/>
        <v/>
      </c>
      <c r="J196" s="61" t="str">
        <f>IF(I196="A",$K196,IF(I196="B",$K196-SUM(J$8:J195),IF(I196="C",$K196-SUM(J$8:J195),IF(I196="D",$K196-SUM(J$8:J195),IF(I196="E",1-SUM(J$8:J195)," ")))))</f>
        <v xml:space="preserve"> </v>
      </c>
      <c r="K196" s="58">
        <f>IF(C$4=0,0,(SUM(D$8:D196)/C$4))</f>
        <v>0</v>
      </c>
      <c r="L196" s="62" t="str">
        <f t="shared" si="46"/>
        <v xml:space="preserve"> </v>
      </c>
      <c r="M196" s="58" t="str">
        <f>IF(U196=2,K196,IF(W196=2,K196-SUM(M$8:M195),IF(X196=2,K196-SUM(M$8:M195),IF(X195=2,1-SUM(M$8:M195)," "))))</f>
        <v xml:space="preserve"> </v>
      </c>
      <c r="N196" s="58" t="str">
        <f t="shared" si="51"/>
        <v xml:space="preserve"> </v>
      </c>
      <c r="P196" s="58" t="str">
        <f>IF(O196="Plus",$K196,IF(O196="Basis",$K196-SUM(P$8:P195),IF(O196="Breedte",$K196-SUM(P$8:P195),IF(O195="Breedte",1-SUM(P$8:P195)," "))))</f>
        <v xml:space="preserve"> </v>
      </c>
      <c r="Q196" s="56" t="str">
        <f t="shared" si="66"/>
        <v/>
      </c>
      <c r="R196" s="196">
        <f t="shared" si="52"/>
        <v>176</v>
      </c>
      <c r="S196" s="1">
        <f t="shared" si="61"/>
        <v>252</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252</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4">
        <f t="shared" si="47"/>
        <v>0</v>
      </c>
      <c r="B197" s="64">
        <f t="shared" si="48"/>
        <v>0</v>
      </c>
      <c r="C197" s="57">
        <f t="shared" si="60"/>
        <v>251</v>
      </c>
      <c r="F197" s="59">
        <f>IF(C197&lt;C$6,0,VLOOKUP(C197,index!$A:$M,7,0))</f>
        <v>176</v>
      </c>
      <c r="G197" s="57" t="str">
        <f t="shared" si="49"/>
        <v/>
      </c>
      <c r="H197" s="58" t="str">
        <f>IF(G197="I",$K197,IF(G197="II",$K197-SUM(H$8:H196),IF(G197="III",$K197-SUM(H$8:H196),IF(G197="IV",$K197-SUM(H$8:H196),IF(G197="V",1-SUM(H$8:H196)," ")))))</f>
        <v xml:space="preserve"> </v>
      </c>
      <c r="I197" s="66" t="str">
        <f t="shared" si="50"/>
        <v/>
      </c>
      <c r="J197" s="61" t="str">
        <f>IF(I197="A",$K197,IF(I197="B",$K197-SUM(J$8:J196),IF(I197="C",$K197-SUM(J$8:J196),IF(I197="D",$K197-SUM(J$8:J196),IF(I197="E",1-SUM(J$8:J196)," ")))))</f>
        <v xml:space="preserve"> </v>
      </c>
      <c r="K197" s="58">
        <f>IF(C$4=0,0,(SUM(D$8:D197)/C$4))</f>
        <v>0</v>
      </c>
      <c r="L197" s="62" t="str">
        <f t="shared" si="46"/>
        <v xml:space="preserve"> </v>
      </c>
      <c r="M197" s="58" t="str">
        <f>IF(U197=2,K197,IF(W197=2,K197-SUM(M$8:M196),IF(X197=2,K197-SUM(M$8:M196),IF(X196=2,1-SUM(M$8:M196)," "))))</f>
        <v xml:space="preserve"> </v>
      </c>
      <c r="N197" s="58" t="str">
        <f t="shared" si="51"/>
        <v xml:space="preserve"> </v>
      </c>
      <c r="P197" s="58" t="str">
        <f>IF(O197="Plus",$K197,IF(O197="Basis",$K197-SUM(P$8:P196),IF(O197="Breedte",$K197-SUM(P$8:P196),IF(O196="Breedte",1-SUM(P$8:P196)," "))))</f>
        <v xml:space="preserve"> </v>
      </c>
      <c r="Q197" s="56" t="str">
        <f t="shared" si="66"/>
        <v/>
      </c>
      <c r="R197" s="196">
        <f t="shared" si="52"/>
        <v>176</v>
      </c>
      <c r="S197" s="1">
        <f t="shared" si="61"/>
        <v>251</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251</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4">
        <f t="shared" si="47"/>
        <v>0</v>
      </c>
      <c r="B198" s="64">
        <f t="shared" si="48"/>
        <v>0</v>
      </c>
      <c r="C198" s="57">
        <f t="shared" si="60"/>
        <v>250</v>
      </c>
      <c r="F198" s="59">
        <f>IF(C198&lt;C$6,0,VLOOKUP(C198,index!$A:$M,7,0))</f>
        <v>176</v>
      </c>
      <c r="G198" s="57" t="str">
        <f t="shared" si="49"/>
        <v/>
      </c>
      <c r="H198" s="58" t="str">
        <f>IF(G198="I",$K198,IF(G198="II",$K198-SUM(H$8:H197),IF(G198="III",$K198-SUM(H$8:H197),IF(G198="IV",$K198-SUM(H$8:H197),IF(G198="V",1-SUM(H$8:H197)," ")))))</f>
        <v xml:space="preserve"> </v>
      </c>
      <c r="I198" s="66" t="str">
        <f t="shared" si="50"/>
        <v/>
      </c>
      <c r="J198" s="61" t="str">
        <f>IF(I198="A",$K198,IF(I198="B",$K198-SUM(J$8:J197),IF(I198="C",$K198-SUM(J$8:J197),IF(I198="D",$K198-SUM(J$8:J197),IF(I198="E",1-SUM(J$8:J197)," ")))))</f>
        <v xml:space="preserve"> </v>
      </c>
      <c r="K198" s="58">
        <f>IF(C$4=0,0,(SUM(D$8:D198)/C$4))</f>
        <v>0</v>
      </c>
      <c r="L198" s="62" t="str">
        <f t="shared" si="46"/>
        <v xml:space="preserve"> </v>
      </c>
      <c r="M198" s="58" t="str">
        <f>IF(U198=2,K198,IF(W198=2,K198-SUM(M$8:M197),IF(X198=2,K198-SUM(M$8:M197),IF(X197=2,1-SUM(M$8:M197)," "))))</f>
        <v xml:space="preserve"> </v>
      </c>
      <c r="N198" s="58" t="str">
        <f t="shared" si="51"/>
        <v xml:space="preserve"> </v>
      </c>
      <c r="P198" s="58" t="str">
        <f>IF(O198="Plus",$K198,IF(O198="Basis",$K198-SUM(P$8:P197),IF(O198="Breedte",$K198-SUM(P$8:P197),IF(O197="Breedte",1-SUM(P$8:P197)," "))))</f>
        <v xml:space="preserve"> </v>
      </c>
      <c r="Q198" s="56" t="str">
        <f t="shared" si="66"/>
        <v/>
      </c>
      <c r="R198" s="196">
        <f t="shared" si="52"/>
        <v>176</v>
      </c>
      <c r="S198" s="1">
        <f t="shared" si="61"/>
        <v>250</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250</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4">
        <f t="shared" si="47"/>
        <v>0</v>
      </c>
      <c r="B199" s="64">
        <f t="shared" si="48"/>
        <v>0</v>
      </c>
      <c r="C199" s="57">
        <f t="shared" si="60"/>
        <v>249</v>
      </c>
      <c r="F199" s="59">
        <f>IF(C199&lt;C$6,0,VLOOKUP(C199,index!$A:$M,7,0))</f>
        <v>175</v>
      </c>
      <c r="G199" s="57" t="str">
        <f t="shared" si="49"/>
        <v/>
      </c>
      <c r="H199" s="58" t="str">
        <f>IF(G199="I",$K199,IF(G199="II",$K199-SUM(H$8:H198),IF(G199="III",$K199-SUM(H$8:H198),IF(G199="IV",$K199-SUM(H$8:H198),IF(G199="V",1-SUM(H$8:H198)," ")))))</f>
        <v xml:space="preserve"> </v>
      </c>
      <c r="I199" s="66" t="str">
        <f t="shared" si="50"/>
        <v/>
      </c>
      <c r="J199" s="61" t="str">
        <f>IF(I199="A",$K199,IF(I199="B",$K199-SUM(J$8:J198),IF(I199="C",$K199-SUM(J$8:J198),IF(I199="D",$K199-SUM(J$8:J198),IF(I199="E",1-SUM(J$8:J198)," ")))))</f>
        <v xml:space="preserve"> </v>
      </c>
      <c r="K199" s="58">
        <f>IF(C$4=0,0,(SUM(D$8:D199)/C$4))</f>
        <v>0</v>
      </c>
      <c r="L199" s="62" t="str">
        <f t="shared" si="46"/>
        <v xml:space="preserve"> </v>
      </c>
      <c r="M199" s="58" t="str">
        <f>IF(U199=2,K199,IF(W199=2,K199-SUM(M$8:M198),IF(X199=2,K199-SUM(M$8:M198),IF(X198=2,1-SUM(M$8:M198)," "))))</f>
        <v xml:space="preserve"> </v>
      </c>
      <c r="N199" s="58" t="str">
        <f t="shared" si="51"/>
        <v xml:space="preserve"> </v>
      </c>
      <c r="P199" s="58" t="str">
        <f>IF(O199="Plus",$K199,IF(O199="Basis",$K199-SUM(P$8:P198),IF(O199="Breedte",$K199-SUM(P$8:P198),IF(O198="Breedte",1-SUM(P$8:P198)," "))))</f>
        <v xml:space="preserve"> </v>
      </c>
      <c r="Q199" s="56" t="str">
        <f t="shared" si="66"/>
        <v/>
      </c>
      <c r="R199" s="196">
        <f t="shared" si="52"/>
        <v>175</v>
      </c>
      <c r="S199" s="1">
        <f t="shared" si="61"/>
        <v>249</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249</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4">
        <f t="shared" si="47"/>
        <v>0</v>
      </c>
      <c r="B200" s="64">
        <f t="shared" si="48"/>
        <v>0</v>
      </c>
      <c r="C200" s="57">
        <f t="shared" si="60"/>
        <v>248</v>
      </c>
      <c r="F200" s="59">
        <f>IF(C200&lt;C$6,0,VLOOKUP(C200,index!$A:$M,7,0))</f>
        <v>175</v>
      </c>
      <c r="G200" s="57" t="str">
        <f t="shared" si="49"/>
        <v/>
      </c>
      <c r="H200" s="58" t="str">
        <f>IF(G200="I",$K200,IF(G200="II",$K200-SUM(H$8:H199),IF(G200="III",$K200-SUM(H$8:H199),IF(G200="IV",$K200-SUM(H$8:H199),IF(G200="V",1-SUM(H$8:H199)," ")))))</f>
        <v xml:space="preserve"> </v>
      </c>
      <c r="I200" s="66" t="str">
        <f t="shared" si="50"/>
        <v/>
      </c>
      <c r="J200" s="61" t="str">
        <f>IF(I200="A",$K200,IF(I200="B",$K200-SUM(J$8:J199),IF(I200="C",$K200-SUM(J$8:J199),IF(I200="D",$K200-SUM(J$8:J199),IF(I200="E",1-SUM(J$8:J199)," ")))))</f>
        <v xml:space="preserve"> </v>
      </c>
      <c r="K200" s="58">
        <f>IF(C$4=0,0,(SUM(D$8:D200)/C$4))</f>
        <v>0</v>
      </c>
      <c r="L200" s="62" t="str">
        <f t="shared" ref="L200:L263" si="67">IF(U200=2,"Plus",IF(W200=2,"Basis",IF(X200=2,"Breedte"," ")))</f>
        <v xml:space="preserve"> </v>
      </c>
      <c r="M200" s="58" t="str">
        <f>IF(U200=2,K200,IF(W200=2,K200-SUM(M$8:M199),IF(X200=2,K200-SUM(M$8:M199),IF(X199=2,1-SUM(M$8:M199)," "))))</f>
        <v xml:space="preserve"> </v>
      </c>
      <c r="N200" s="58" t="str">
        <f t="shared" si="51"/>
        <v xml:space="preserve"> </v>
      </c>
      <c r="P200" s="58" t="str">
        <f>IF(O200="Plus",$K200,IF(O200="Basis",$K200-SUM(P$8:P199),IF(O200="Breedte",$K200-SUM(P$8:P199),IF(O199="Breedte",1-SUM(P$8:P199)," "))))</f>
        <v xml:space="preserve"> </v>
      </c>
      <c r="Q200" s="56" t="str">
        <f t="shared" si="66"/>
        <v/>
      </c>
      <c r="R200" s="196">
        <f t="shared" si="52"/>
        <v>175</v>
      </c>
      <c r="S200" s="1">
        <f t="shared" si="61"/>
        <v>248</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248</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4">
        <f t="shared" ref="A201:A264" si="68">IF(I201="A",25,IF(I201="B",25,IF(I201="C",25,IF(I201="D",15,IF(I201="E",10,0)))))</f>
        <v>0</v>
      </c>
      <c r="B201" s="64">
        <f t="shared" ref="B201:B264" si="69">IF(G201="I",20,IF(G201="II",20,IF(G201="III",20,IF(G201="IV",20,IF(G201="V",20,0)))))</f>
        <v>0</v>
      </c>
      <c r="C201" s="57">
        <f t="shared" si="60"/>
        <v>247</v>
      </c>
      <c r="F201" s="59">
        <f>IF(C201&lt;C$6,0,VLOOKUP(C201,index!$A:$M,7,0))</f>
        <v>174</v>
      </c>
      <c r="G201" s="57" t="str">
        <f t="shared" ref="G201:G264" si="70">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1">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si="67"/>
        <v xml:space="preserve"> </v>
      </c>
      <c r="M201" s="58" t="str">
        <f>IF(U201=2,K201,IF(W201=2,K201-SUM(M$8:M200),IF(X201=2,K201-SUM(M$8:M200),IF(X200=2,1-SUM(M$8:M200)," "))))</f>
        <v xml:space="preserve"> </v>
      </c>
      <c r="N201" s="58" t="str">
        <f t="shared" ref="N201:N208" si="72">IF(OR(O201="Plus",O201="Basis",O201="Breedte"),K201," ")</f>
        <v xml:space="preserve"> </v>
      </c>
      <c r="P201" s="58" t="str">
        <f>IF(O201="Plus",$K201,IF(O201="Basis",$K201-SUM(P$8:P200),IF(O201="Breedte",$K201-SUM(P$8:P200),IF(O200="Breedte",1-SUM(P$8:P200)," "))))</f>
        <v xml:space="preserve"> </v>
      </c>
      <c r="Q201" s="56" t="str">
        <f t="shared" si="66"/>
        <v/>
      </c>
      <c r="R201" s="196">
        <f t="shared" ref="R201:R264" si="73">F201</f>
        <v>174</v>
      </c>
      <c r="S201" s="1">
        <f t="shared" si="61"/>
        <v>247</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247</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4">
        <f t="shared" si="68"/>
        <v>0</v>
      </c>
      <c r="B202" s="64">
        <f t="shared" si="69"/>
        <v>0</v>
      </c>
      <c r="C202" s="57">
        <f t="shared" ref="C202:C265" si="81">IF(C201-1&lt;C$6,C$6-1,C201-1)</f>
        <v>246</v>
      </c>
      <c r="F202" s="59">
        <f>IF(C202&lt;C$6,0,VLOOKUP(C202,index!$A:$M,7,0))</f>
        <v>174</v>
      </c>
      <c r="G202" s="57" t="str">
        <f t="shared" si="70"/>
        <v/>
      </c>
      <c r="H202" s="58" t="str">
        <f>IF(G202="I",$K202,IF(G202="II",$K202-SUM(H$8:H201),IF(G202="III",$K202-SUM(H$8:H201),IF(G202="IV",$K202-SUM(H$8:H201),IF(G202="V",1-SUM(H$8:H201)," ")))))</f>
        <v xml:space="preserve"> </v>
      </c>
      <c r="I202" s="66" t="str">
        <f t="shared" si="71"/>
        <v/>
      </c>
      <c r="J202" s="61" t="str">
        <f>IF(I202="A",$K202,IF(I202="B",$K202-SUM(J$8:J201),IF(I202="C",$K202-SUM(J$8:J201),IF(I202="D",$K202-SUM(J$8:J201),IF(I202="E",1-SUM(J$8:J201)," ")))))</f>
        <v xml:space="preserve"> </v>
      </c>
      <c r="K202" s="58">
        <f>IF(C$4=0,0,(SUM(D$8:D202)/C$4))</f>
        <v>0</v>
      </c>
      <c r="L202" s="62" t="str">
        <f t="shared" si="67"/>
        <v xml:space="preserve"> </v>
      </c>
      <c r="M202" s="58" t="str">
        <f>IF(U202=2,K202,IF(W202=2,K202-SUM(M$8:M201),IF(X202=2,K202-SUM(M$8:M201),IF(X201=2,1-SUM(M$8:M201)," "))))</f>
        <v xml:space="preserve"> </v>
      </c>
      <c r="N202" s="58" t="str">
        <f t="shared" si="72"/>
        <v xml:space="preserve"> </v>
      </c>
      <c r="P202" s="58" t="str">
        <f>IF(O202="Plus",$K202,IF(O202="Basis",$K202-SUM(P$8:P201),IF(O202="Breedte",$K202-SUM(P$8:P201),IF(O201="Breedte",1-SUM(P$8:P201)," "))))</f>
        <v xml:space="preserve"> </v>
      </c>
      <c r="Q202" s="56" t="str">
        <f t="shared" si="66"/>
        <v/>
      </c>
      <c r="R202" s="196">
        <f t="shared" si="73"/>
        <v>174</v>
      </c>
      <c r="S202" s="1">
        <f t="shared" ref="S202:S265" si="82">C202</f>
        <v>246</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246</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4">
        <f t="shared" si="68"/>
        <v>0</v>
      </c>
      <c r="B203" s="64">
        <f t="shared" si="69"/>
        <v>0</v>
      </c>
      <c r="C203" s="57">
        <f t="shared" si="81"/>
        <v>245</v>
      </c>
      <c r="F203" s="59">
        <f>IF(C203&lt;C$6,0,VLOOKUP(C203,index!$A:$M,7,0))</f>
        <v>174</v>
      </c>
      <c r="G203" s="57" t="str">
        <f t="shared" si="70"/>
        <v/>
      </c>
      <c r="H203" s="58" t="str">
        <f>IF(G203="I",$K203,IF(G203="II",$K203-SUM(H$8:H202),IF(G203="III",$K203-SUM(H$8:H202),IF(G203="IV",$K203-SUM(H$8:H202),IF(G203="V",1-SUM(H$8:H202)," ")))))</f>
        <v xml:space="preserve"> </v>
      </c>
      <c r="I203" s="66" t="str">
        <f t="shared" si="71"/>
        <v/>
      </c>
      <c r="J203" s="61" t="str">
        <f>IF(I203="A",$K203,IF(I203="B",$K203-SUM(J$8:J202),IF(I203="C",$K203-SUM(J$8:J202),IF(I203="D",$K203-SUM(J$8:J202),IF(I203="E",1-SUM(J$8:J202)," ")))))</f>
        <v xml:space="preserve"> </v>
      </c>
      <c r="K203" s="58">
        <f>IF(C$4=0,0,(SUM(D$8:D203)/C$4))</f>
        <v>0</v>
      </c>
      <c r="L203" s="62" t="str">
        <f t="shared" si="67"/>
        <v xml:space="preserve"> </v>
      </c>
      <c r="M203" s="58" t="str">
        <f>IF(U203=2,K203,IF(W203=2,K203-SUM(M$8:M202),IF(X203=2,K203-SUM(M$8:M202),IF(X202=2,1-SUM(M$8:M202)," "))))</f>
        <v xml:space="preserve"> </v>
      </c>
      <c r="N203" s="58" t="str">
        <f t="shared" si="72"/>
        <v xml:space="preserve"> </v>
      </c>
      <c r="P203" s="58" t="str">
        <f>IF(O203="Plus",$K203,IF(O203="Basis",$K203-SUM(P$8:P202),IF(O203="Breedte",$K203-SUM(P$8:P202),IF(O202="Breedte",1-SUM(P$8:P202)," "))))</f>
        <v xml:space="preserve"> </v>
      </c>
      <c r="Q203" s="56" t="str">
        <f t="shared" si="66"/>
        <v/>
      </c>
      <c r="R203" s="196">
        <f t="shared" si="73"/>
        <v>174</v>
      </c>
      <c r="S203" s="1">
        <f t="shared" si="82"/>
        <v>245</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245</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4">
        <f t="shared" si="68"/>
        <v>0</v>
      </c>
      <c r="B204" s="64">
        <f t="shared" si="69"/>
        <v>0</v>
      </c>
      <c r="C204" s="57">
        <f t="shared" si="81"/>
        <v>244</v>
      </c>
      <c r="F204" s="59">
        <f>IF(C204&lt;C$6,0,VLOOKUP(C204,index!$A:$M,7,0))</f>
        <v>173</v>
      </c>
      <c r="G204" s="57" t="str">
        <f t="shared" si="70"/>
        <v/>
      </c>
      <c r="H204" s="58" t="str">
        <f>IF(G204="I",$K204,IF(G204="II",$K204-SUM(H$8:H203),IF(G204="III",$K204-SUM(H$8:H203),IF(G204="IV",$K204-SUM(H$8:H203),IF(G204="V",1-SUM(H$8:H203)," ")))))</f>
        <v xml:space="preserve"> </v>
      </c>
      <c r="I204" s="66" t="str">
        <f t="shared" si="71"/>
        <v/>
      </c>
      <c r="J204" s="61" t="str">
        <f>IF(I204="A",$K204,IF(I204="B",$K204-SUM(J$8:J203),IF(I204="C",$K204-SUM(J$8:J203),IF(I204="D",$K204-SUM(J$8:J203),IF(I204="E",1-SUM(J$8:J203)," ")))))</f>
        <v xml:space="preserve"> </v>
      </c>
      <c r="K204" s="58">
        <f>IF(C$4=0,0,(SUM(D$8:D204)/C$4))</f>
        <v>0</v>
      </c>
      <c r="L204" s="62" t="str">
        <f t="shared" si="67"/>
        <v xml:space="preserve"> </v>
      </c>
      <c r="M204" s="58" t="str">
        <f>IF(U204=2,K204,IF(W204=2,K204-SUM(M$8:M203),IF(X204=2,K204-SUM(M$8:M203),IF(X203=2,1-SUM(M$8:M203)," "))))</f>
        <v xml:space="preserve"> </v>
      </c>
      <c r="N204" s="58" t="str">
        <f t="shared" si="72"/>
        <v xml:space="preserve"> </v>
      </c>
      <c r="P204" s="58" t="str">
        <f>IF(O204="Plus",$K204,IF(O204="Basis",$K204-SUM(P$8:P203),IF(O204="Breedte",$K204-SUM(P$8:P203),IF(O203="Breedte",1-SUM(P$8:P203)," "))))</f>
        <v xml:space="preserve"> </v>
      </c>
      <c r="Q204" s="56" t="str">
        <f t="shared" si="66"/>
        <v/>
      </c>
      <c r="R204" s="196">
        <f t="shared" si="73"/>
        <v>173</v>
      </c>
      <c r="S204" s="1">
        <f t="shared" si="82"/>
        <v>244</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244</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4">
        <f t="shared" si="68"/>
        <v>0</v>
      </c>
      <c r="B205" s="64">
        <f t="shared" si="69"/>
        <v>0</v>
      </c>
      <c r="C205" s="57">
        <f t="shared" si="81"/>
        <v>243</v>
      </c>
      <c r="F205" s="59">
        <f>IF(C205&lt;C$6,0,VLOOKUP(C205,index!$A:$M,7,0))</f>
        <v>173</v>
      </c>
      <c r="G205" s="57" t="str">
        <f t="shared" si="70"/>
        <v/>
      </c>
      <c r="H205" s="58" t="str">
        <f>IF(G205="I",$K205,IF(G205="II",$K205-SUM(H$8:H204),IF(G205="III",$K205-SUM(H$8:H204),IF(G205="IV",$K205-SUM(H$8:H204),IF(G205="V",1-SUM(H$8:H204)," ")))))</f>
        <v xml:space="preserve"> </v>
      </c>
      <c r="I205" s="66" t="str">
        <f t="shared" si="71"/>
        <v/>
      </c>
      <c r="J205" s="61" t="str">
        <f>IF(I205="A",$K205,IF(I205="B",$K205-SUM(J$8:J204),IF(I205="C",$K205-SUM(J$8:J204),IF(I205="D",$K205-SUM(J$8:J204),IF(I205="E",1-SUM(J$8:J204)," ")))))</f>
        <v xml:space="preserve"> </v>
      </c>
      <c r="K205" s="58">
        <f>IF(C$4=0,0,(SUM(D$8:D205)/C$4))</f>
        <v>0</v>
      </c>
      <c r="L205" s="62" t="str">
        <f t="shared" si="67"/>
        <v xml:space="preserve"> </v>
      </c>
      <c r="M205" s="58" t="str">
        <f>IF(U205=2,K205,IF(W205=2,K205-SUM(M$8:M204),IF(X205=2,K205-SUM(M$8:M204),IF(X204=2,1-SUM(M$8:M204)," "))))</f>
        <v xml:space="preserve"> </v>
      </c>
      <c r="N205" s="58" t="str">
        <f t="shared" si="72"/>
        <v xml:space="preserve"> </v>
      </c>
      <c r="P205" s="58" t="str">
        <f>IF(O205="Plus",$K205,IF(O205="Basis",$K205-SUM(P$8:P204),IF(O205="Breedte",$K205-SUM(P$8:P204),IF(O204="Breedte",1-SUM(P$8:P204)," "))))</f>
        <v xml:space="preserve"> </v>
      </c>
      <c r="Q205" s="56" t="str">
        <f t="shared" si="66"/>
        <v/>
      </c>
      <c r="R205" s="196">
        <f t="shared" si="73"/>
        <v>173</v>
      </c>
      <c r="S205" s="1">
        <f t="shared" si="82"/>
        <v>243</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243</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4">
        <f t="shared" si="68"/>
        <v>0</v>
      </c>
      <c r="B206" s="64">
        <f t="shared" si="69"/>
        <v>0</v>
      </c>
      <c r="C206" s="57">
        <f t="shared" si="81"/>
        <v>242</v>
      </c>
      <c r="F206" s="59">
        <f>IF(C206&lt;C$6,0,VLOOKUP(C206,index!$A:$M,7,0))</f>
        <v>172</v>
      </c>
      <c r="G206" s="57" t="str">
        <f t="shared" si="70"/>
        <v/>
      </c>
      <c r="H206" s="58" t="str">
        <f>IF(G206="I",$K206,IF(G206="II",$K206-SUM(H$8:H205),IF(G206="III",$K206-SUM(H$8:H205),IF(G206="IV",$K206-SUM(H$8:H205),IF(G206="V",1-SUM(H$8:H205)," ")))))</f>
        <v xml:space="preserve"> </v>
      </c>
      <c r="I206" s="66" t="str">
        <f t="shared" si="71"/>
        <v/>
      </c>
      <c r="J206" s="61" t="str">
        <f>IF(I206="A",$K206,IF(I206="B",$K206-SUM(J$8:J205),IF(I206="C",$K206-SUM(J$8:J205),IF(I206="D",$K206-SUM(J$8:J205),IF(I206="E",1-SUM(J$8:J205)," ")))))</f>
        <v xml:space="preserve"> </v>
      </c>
      <c r="K206" s="58">
        <f>IF(C$4=0,0,(SUM(D$8:D206)/C$4))</f>
        <v>0</v>
      </c>
      <c r="L206" s="62" t="str">
        <f t="shared" si="67"/>
        <v xml:space="preserve"> </v>
      </c>
      <c r="M206" s="58" t="str">
        <f>IF(U206=2,K206,IF(W206=2,K206-SUM(M$8:M205),IF(X206=2,K206-SUM(M$8:M205),IF(X205=2,1-SUM(M$8:M205)," "))))</f>
        <v xml:space="preserve"> </v>
      </c>
      <c r="N206" s="58" t="str">
        <f t="shared" si="72"/>
        <v xml:space="preserve"> </v>
      </c>
      <c r="P206" s="58" t="str">
        <f>IF(O206="Plus",$K206,IF(O206="Basis",$K206-SUM(P$8:P205),IF(O206="Breedte",$K206-SUM(P$8:P205),IF(O205="Breedte",1-SUM(P$8:P205)," "))))</f>
        <v xml:space="preserve"> </v>
      </c>
      <c r="Q206" s="56" t="str">
        <f t="shared" ref="Q206:Q208" si="87">IF(L205="plus",IF(E206=0,"",CONCATENATE(E206,",")),IF(L205="basis",IF(E206=0,"",CONCATENATE(E206,",")),CONCATENATE(Q205,IF(E206=0,"",CONCATENATE(E206,", ")))))</f>
        <v/>
      </c>
      <c r="R206" s="196">
        <f t="shared" si="73"/>
        <v>172</v>
      </c>
      <c r="S206" s="1">
        <f t="shared" si="82"/>
        <v>242</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242</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4">
        <f t="shared" si="68"/>
        <v>0</v>
      </c>
      <c r="B207" s="64">
        <f t="shared" si="69"/>
        <v>0</v>
      </c>
      <c r="C207" s="57">
        <f t="shared" si="81"/>
        <v>241</v>
      </c>
      <c r="F207" s="59">
        <f>IF(C207&lt;C$6,0,VLOOKUP(C207,index!$A:$M,7,0))</f>
        <v>172</v>
      </c>
      <c r="G207" s="57" t="str">
        <f t="shared" si="70"/>
        <v/>
      </c>
      <c r="H207" s="58" t="str">
        <f>IF(G207="I",$K207,IF(G207="II",$K207-SUM(H$8:H206),IF(G207="III",$K207-SUM(H$8:H206),IF(G207="IV",$K207-SUM(H$8:H206),IF(G207="V",1-SUM(H$8:H206)," ")))))</f>
        <v xml:space="preserve"> </v>
      </c>
      <c r="I207" s="66" t="str">
        <f t="shared" si="71"/>
        <v/>
      </c>
      <c r="J207" s="61" t="str">
        <f>IF(I207="A",$K207,IF(I207="B",$K207-SUM(J$8:J206),IF(I207="C",$K207-SUM(J$8:J206),IF(I207="D",$K207-SUM(J$8:J206),IF(I207="E",1-SUM(J$8:J206)," ")))))</f>
        <v xml:space="preserve"> </v>
      </c>
      <c r="K207" s="58">
        <f>IF(C$4=0,0,(SUM(D$8:D207)/C$4))</f>
        <v>0</v>
      </c>
      <c r="L207" s="62" t="str">
        <f t="shared" si="67"/>
        <v xml:space="preserve"> </v>
      </c>
      <c r="M207" s="58" t="str">
        <f>IF(U207=2,K207,IF(W207=2,K207-SUM(M$8:M206),IF(X207=2,K207-SUM(M$8:M206),IF(X206=2,1-SUM(M$8:M206)," "))))</f>
        <v xml:space="preserve"> </v>
      </c>
      <c r="N207" s="58" t="str">
        <f t="shared" si="72"/>
        <v xml:space="preserve"> </v>
      </c>
      <c r="P207" s="58" t="str">
        <f>IF(O207="Plus",$K207,IF(O207="Basis",$K207-SUM(P$8:P206),IF(O207="Breedte",$K207-SUM(P$8:P206),IF(O206="Breedte",1-SUM(P$8:P206)," "))))</f>
        <v xml:space="preserve"> </v>
      </c>
      <c r="Q207" s="56" t="str">
        <f t="shared" si="87"/>
        <v/>
      </c>
      <c r="R207" s="196">
        <f t="shared" si="73"/>
        <v>172</v>
      </c>
      <c r="S207" s="1">
        <f t="shared" si="82"/>
        <v>241</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241</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4">
        <f t="shared" si="68"/>
        <v>0</v>
      </c>
      <c r="B208" s="64">
        <f t="shared" si="69"/>
        <v>0</v>
      </c>
      <c r="C208" s="57">
        <f t="shared" si="81"/>
        <v>240</v>
      </c>
      <c r="F208" s="59">
        <f>IF(C208&lt;C$6,0,VLOOKUP(C208,index!$A:$M,7,0))</f>
        <v>172</v>
      </c>
      <c r="G208" s="57" t="str">
        <f t="shared" si="70"/>
        <v/>
      </c>
      <c r="H208" s="58" t="str">
        <f>IF(G208="I",$K208,IF(G208="II",$K208-SUM(H$8:H207),IF(G208="III",$K208-SUM(H$8:H207),IF(G208="IV",$K208-SUM(H$8:H207),IF(G208="V",1-SUM(H$8:H207)," ")))))</f>
        <v xml:space="preserve"> </v>
      </c>
      <c r="I208" s="66" t="str">
        <f t="shared" si="71"/>
        <v/>
      </c>
      <c r="J208" s="61" t="str">
        <f>IF(I208="A",$K208,IF(I208="B",$K208-SUM(J$8:J207),IF(I208="C",$K208-SUM(J$8:J207),IF(I208="D",$K208-SUM(J$8:J207),IF(I208="E",1-SUM(J$8:J207)," ")))))</f>
        <v xml:space="preserve"> </v>
      </c>
      <c r="K208" s="58">
        <f>IF(C$4=0,0,(SUM(D$8:D208)/C$4))</f>
        <v>0</v>
      </c>
      <c r="L208" s="62" t="str">
        <f t="shared" si="67"/>
        <v xml:space="preserve"> </v>
      </c>
      <c r="M208" s="58" t="str">
        <f>IF(U208=2,K208,IF(W208=2,K208-SUM(M$8:M207),IF(X208=2,K208-SUM(M$8:M207),IF(X207=2,1-SUM(M$8:M207)," "))))</f>
        <v xml:space="preserve"> </v>
      </c>
      <c r="N208" s="58" t="str">
        <f t="shared" si="72"/>
        <v xml:space="preserve"> </v>
      </c>
      <c r="P208" s="58" t="str">
        <f>IF(O208="Plus",$K208,IF(O208="Basis",$K208-SUM(P$8:P207),IF(O208="Breedte",$K208-SUM(P$8:P207),IF(O207="Breedte",1-SUM(P$8:P207)," "))))</f>
        <v xml:space="preserve"> </v>
      </c>
      <c r="Q208" s="56" t="str">
        <f t="shared" si="87"/>
        <v/>
      </c>
      <c r="R208" s="196">
        <f t="shared" si="73"/>
        <v>172</v>
      </c>
      <c r="S208" s="1">
        <f t="shared" si="82"/>
        <v>240</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240</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4">
        <f t="shared" si="68"/>
        <v>0</v>
      </c>
      <c r="B209" s="64">
        <f t="shared" si="69"/>
        <v>0</v>
      </c>
      <c r="C209" s="57">
        <f t="shared" si="81"/>
        <v>239</v>
      </c>
      <c r="F209" s="59">
        <f>IF(C209&lt;C$6,0,VLOOKUP(C209,index!$A:$M,7,0))</f>
        <v>171</v>
      </c>
      <c r="G209" s="57" t="str">
        <f t="shared" si="70"/>
        <v/>
      </c>
      <c r="H209" s="58" t="str">
        <f>IF(G209="I",$K209,IF(G209="II",$K209-SUM(H$8:H208),IF(G209="III",$K209-SUM(H$8:H208),IF(G209="IV",$K209-SUM(H$8:H208),IF(G209="V",1-SUM(H$8:H208)," ")))))</f>
        <v xml:space="preserve"> </v>
      </c>
      <c r="I209" s="66" t="str">
        <f t="shared" si="71"/>
        <v/>
      </c>
      <c r="J209" s="61" t="str">
        <f>IF(I209="A",$K209,IF(I209="B",$K209-SUM(J$8:J208),IF(I209="C",$K209-SUM(J$8:J208),IF(I209="D",$K209-SUM(J$8:J208),IF(I209="E",1-SUM(J$8:J208)," ")))))</f>
        <v xml:space="preserve"> </v>
      </c>
      <c r="L209" s="62" t="str">
        <f t="shared" si="67"/>
        <v xml:space="preserve"> </v>
      </c>
      <c r="P209" s="58" t="str">
        <f>IF(O209="Plus",$K209,IF(O209="Basis",$K209-SUM(P$8:P208),IF(O209="Breedte",$K209-SUM(P$8:P208),IF(O208="Breedte",1-SUM(P$8:P208)," "))))</f>
        <v xml:space="preserve"> </v>
      </c>
      <c r="Q209" s="56" t="str">
        <f t="shared" ref="Q209:Q272" si="88">IF(L208="plus",CONCATENATE(E209,", "),IF(L208="basis",IF(E209=0,"",CONCATENATE(E209,", ")),CONCATENATE(Q208,IF(E209=0,"",CONCATENATE(E209,", ")))))</f>
        <v/>
      </c>
      <c r="R209" s="196">
        <f t="shared" si="73"/>
        <v>171</v>
      </c>
      <c r="S209" s="1">
        <f t="shared" si="82"/>
        <v>239</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239</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4">
        <f t="shared" si="68"/>
        <v>0</v>
      </c>
      <c r="B210" s="64">
        <f t="shared" si="69"/>
        <v>0</v>
      </c>
      <c r="C210" s="57">
        <f t="shared" si="81"/>
        <v>238</v>
      </c>
      <c r="F210" s="59">
        <f>IF(C210&lt;C$6,0,VLOOKUP(C210,index!$A:$M,7,0))</f>
        <v>171</v>
      </c>
      <c r="G210" s="57" t="str">
        <f t="shared" si="70"/>
        <v/>
      </c>
      <c r="H210" s="58" t="str">
        <f>IF(G210="I",$K210,IF(G210="II",$K210-SUM(H$8:H209),IF(G210="III",$K210-SUM(H$8:H209),IF(G210="IV",$K210-SUM(H$8:H209),IF(G210="V",1-SUM(H$8:H209)," ")))))</f>
        <v xml:space="preserve"> </v>
      </c>
      <c r="I210" s="66" t="str">
        <f t="shared" si="71"/>
        <v/>
      </c>
      <c r="J210" s="61" t="str">
        <f>IF(I210="A",$K210,IF(I210="B",$K210-SUM(J$8:J209),IF(I210="C",$K210-SUM(J$8:J209),IF(I210="D",$K210-SUM(J$8:J209),IF(I210="E",1-SUM(J$8:J209)," ")))))</f>
        <v xml:space="preserve"> </v>
      </c>
      <c r="L210" s="62" t="str">
        <f t="shared" si="67"/>
        <v xml:space="preserve"> </v>
      </c>
      <c r="P210" s="58" t="str">
        <f>IF(O210="Plus",$K210,IF(O210="Basis",$K210-SUM(P$8:P209),IF(O210="Breedte",$K210-SUM(P$8:P209),IF(O209="Breedte",1-SUM(P$8:P209)," "))))</f>
        <v xml:space="preserve"> </v>
      </c>
      <c r="Q210" s="56" t="str">
        <f t="shared" si="88"/>
        <v/>
      </c>
      <c r="R210" s="196">
        <f t="shared" si="73"/>
        <v>171</v>
      </c>
      <c r="S210" s="1">
        <f t="shared" si="82"/>
        <v>238</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238</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4">
        <f t="shared" si="68"/>
        <v>0</v>
      </c>
      <c r="B211" s="64">
        <f t="shared" si="69"/>
        <v>0</v>
      </c>
      <c r="C211" s="57">
        <f t="shared" si="81"/>
        <v>237</v>
      </c>
      <c r="F211" s="59">
        <f>IF(C211&lt;C$6,0,VLOOKUP(C211,index!$A:$M,7,0))</f>
        <v>170</v>
      </c>
      <c r="G211" s="57" t="str">
        <f t="shared" si="70"/>
        <v/>
      </c>
      <c r="H211" s="58" t="str">
        <f>IF(G211="I",$K211,IF(G211="II",$K211-SUM(H$8:H210),IF(G211="III",$K211-SUM(H$8:H210),IF(G211="IV",$K211-SUM(H$8:H210),IF(G211="V",1-SUM(H$8:H210)," ")))))</f>
        <v xml:space="preserve"> </v>
      </c>
      <c r="I211" s="66" t="str">
        <f t="shared" si="71"/>
        <v/>
      </c>
      <c r="J211" s="61" t="str">
        <f>IF(I211="A",$K211,IF(I211="B",$K211-SUM(J$8:J210),IF(I211="C",$K211-SUM(J$8:J210),IF(I211="D",$K211-SUM(J$8:J210),IF(I211="E",1-SUM(J$8:J210)," ")))))</f>
        <v xml:space="preserve"> </v>
      </c>
      <c r="L211" s="62" t="str">
        <f t="shared" si="67"/>
        <v xml:space="preserve"> </v>
      </c>
      <c r="P211" s="58" t="str">
        <f>IF(O211="Plus",$K211,IF(O211="Basis",$K211-SUM(P$8:P210),IF(O211="Breedte",$K211-SUM(P$8:P210),IF(O210="Breedte",1-SUM(P$8:P210)," "))))</f>
        <v xml:space="preserve"> </v>
      </c>
      <c r="Q211" s="56" t="str">
        <f t="shared" si="88"/>
        <v/>
      </c>
      <c r="R211" s="196">
        <f t="shared" si="73"/>
        <v>170</v>
      </c>
      <c r="S211" s="1">
        <f t="shared" si="82"/>
        <v>237</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237</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4">
        <f t="shared" si="68"/>
        <v>0</v>
      </c>
      <c r="B212" s="64">
        <f t="shared" si="69"/>
        <v>0</v>
      </c>
      <c r="C212" s="57">
        <f t="shared" si="81"/>
        <v>236</v>
      </c>
      <c r="F212" s="59">
        <f>IF(C212&lt;C$6,0,VLOOKUP(C212,index!$A:$M,7,0))</f>
        <v>170</v>
      </c>
      <c r="G212" s="57" t="str">
        <f t="shared" si="70"/>
        <v/>
      </c>
      <c r="H212" s="58" t="str">
        <f>IF(G212="I",$K212,IF(G212="II",$K212-SUM(H$8:H211),IF(G212="III",$K212-SUM(H$8:H211),IF(G212="IV",$K212-SUM(H$8:H211),IF(G212="V",1-SUM(H$8:H211)," ")))))</f>
        <v xml:space="preserve"> </v>
      </c>
      <c r="I212" s="66" t="str">
        <f t="shared" si="71"/>
        <v/>
      </c>
      <c r="J212" s="61" t="str">
        <f>IF(I212="A",$K212,IF(I212="B",$K212-SUM(J$8:J211),IF(I212="C",$K212-SUM(J$8:J211),IF(I212="D",$K212-SUM(J$8:J211),IF(I212="E",1-SUM(J$8:J211)," ")))))</f>
        <v xml:space="preserve"> </v>
      </c>
      <c r="L212" s="62" t="str">
        <f t="shared" si="67"/>
        <v xml:space="preserve"> </v>
      </c>
      <c r="P212" s="58" t="str">
        <f>IF(O212="Plus",$K212,IF(O212="Basis",$K212-SUM(P$8:P211),IF(O212="Breedte",$K212-SUM(P$8:P211),IF(O211="Breedte",1-SUM(P$8:P211)," "))))</f>
        <v xml:space="preserve"> </v>
      </c>
      <c r="Q212" s="56" t="str">
        <f t="shared" si="88"/>
        <v/>
      </c>
      <c r="R212" s="196">
        <f t="shared" si="73"/>
        <v>170</v>
      </c>
      <c r="S212" s="1">
        <f t="shared" si="82"/>
        <v>236</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236</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4">
        <f t="shared" si="68"/>
        <v>0</v>
      </c>
      <c r="B213" s="64">
        <f t="shared" si="69"/>
        <v>0</v>
      </c>
      <c r="C213" s="57">
        <f t="shared" si="81"/>
        <v>235</v>
      </c>
      <c r="F213" s="59">
        <f>IF(C213&lt;C$6,0,VLOOKUP(C213,index!$A:$M,7,0))</f>
        <v>170</v>
      </c>
      <c r="G213" s="57" t="str">
        <f t="shared" si="70"/>
        <v/>
      </c>
      <c r="H213" s="58" t="str">
        <f>IF(G213="I",$K213,IF(G213="II",$K213-SUM(H$8:H212),IF(G213="III",$K213-SUM(H$8:H212),IF(G213="IV",$K213-SUM(H$8:H212),IF(G213="V",1-SUM(H$8:H212)," ")))))</f>
        <v xml:space="preserve"> </v>
      </c>
      <c r="I213" s="66" t="str">
        <f t="shared" si="71"/>
        <v/>
      </c>
      <c r="J213" s="61" t="str">
        <f>IF(I213="A",$K213,IF(I213="B",$K213-SUM(J$8:J212),IF(I213="C",$K213-SUM(J$8:J212),IF(I213="D",$K213-SUM(J$8:J212),IF(I213="E",1-SUM(J$8:J212)," ")))))</f>
        <v xml:space="preserve"> </v>
      </c>
      <c r="L213" s="62" t="str">
        <f t="shared" si="67"/>
        <v xml:space="preserve"> </v>
      </c>
      <c r="P213" s="58" t="str">
        <f>IF(O213="Plus",$K213,IF(O213="Basis",$K213-SUM(P$8:P212),IF(O213="Breedte",$K213-SUM(P$8:P212),IF(O212="Breedte",1-SUM(P$8:P212)," "))))</f>
        <v xml:space="preserve"> </v>
      </c>
      <c r="Q213" s="56" t="str">
        <f t="shared" si="88"/>
        <v/>
      </c>
      <c r="R213" s="196">
        <f t="shared" si="73"/>
        <v>170</v>
      </c>
      <c r="S213" s="1">
        <f t="shared" si="82"/>
        <v>235</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235</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4">
        <f t="shared" si="68"/>
        <v>0</v>
      </c>
      <c r="B214" s="64">
        <f t="shared" si="69"/>
        <v>0</v>
      </c>
      <c r="C214" s="57">
        <f t="shared" si="81"/>
        <v>234</v>
      </c>
      <c r="F214" s="59">
        <f>IF(C214&lt;C$6,0,VLOOKUP(C214,index!$A:$M,7,0))</f>
        <v>169</v>
      </c>
      <c r="G214" s="57" t="str">
        <f t="shared" si="70"/>
        <v/>
      </c>
      <c r="H214" s="58" t="str">
        <f>IF(G214="I",$K214,IF(G214="II",$K214-SUM(H$8:H213),IF(G214="III",$K214-SUM(H$8:H213),IF(G214="IV",$K214-SUM(H$8:H213),IF(G214="V",1-SUM(H$8:H213)," ")))))</f>
        <v xml:space="preserve"> </v>
      </c>
      <c r="I214" s="66" t="str">
        <f t="shared" si="71"/>
        <v/>
      </c>
      <c r="J214" s="61" t="str">
        <f>IF(I214="A",$K214,IF(I214="B",$K214-SUM(J$8:J213),IF(I214="C",$K214-SUM(J$8:J213),IF(I214="D",$K214-SUM(J$8:J213),IF(I214="E",1-SUM(J$8:J213)," ")))))</f>
        <v xml:space="preserve"> </v>
      </c>
      <c r="L214" s="62" t="str">
        <f t="shared" si="67"/>
        <v xml:space="preserve"> </v>
      </c>
      <c r="P214" s="58" t="str">
        <f>IF(O214="Plus",$K214,IF(O214="Basis",$K214-SUM(P$8:P213),IF(O214="Breedte",$K214-SUM(P$8:P213),IF(O213="Breedte",1-SUM(P$8:P213)," "))))</f>
        <v xml:space="preserve"> </v>
      </c>
      <c r="Q214" s="56" t="str">
        <f t="shared" si="88"/>
        <v/>
      </c>
      <c r="R214" s="196">
        <f t="shared" si="73"/>
        <v>169</v>
      </c>
      <c r="S214" s="1">
        <f t="shared" si="82"/>
        <v>234</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234</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4">
        <f t="shared" si="68"/>
        <v>0</v>
      </c>
      <c r="B215" s="64">
        <f t="shared" si="69"/>
        <v>0</v>
      </c>
      <c r="C215" s="57">
        <f t="shared" si="81"/>
        <v>233</v>
      </c>
      <c r="F215" s="59">
        <f>IF(C215&lt;C$6,0,VLOOKUP(C215,index!$A:$M,7,0))</f>
        <v>169</v>
      </c>
      <c r="G215" s="57" t="str">
        <f t="shared" si="70"/>
        <v/>
      </c>
      <c r="H215" s="58" t="str">
        <f>IF(G215="I",$K215,IF(G215="II",$K215-SUM(H$8:H214),IF(G215="III",$K215-SUM(H$8:H214),IF(G215="IV",$K215-SUM(H$8:H214),IF(G215="V",1-SUM(H$8:H214)," ")))))</f>
        <v xml:space="preserve"> </v>
      </c>
      <c r="I215" s="66" t="str">
        <f t="shared" si="71"/>
        <v/>
      </c>
      <c r="J215" s="61" t="str">
        <f>IF(I215="A",$K215,IF(I215="B",$K215-SUM(J$8:J214),IF(I215="C",$K215-SUM(J$8:J214),IF(I215="D",$K215-SUM(J$8:J214),IF(I215="E",1-SUM(J$8:J214)," ")))))</f>
        <v xml:space="preserve"> </v>
      </c>
      <c r="L215" s="62" t="str">
        <f t="shared" si="67"/>
        <v xml:space="preserve"> </v>
      </c>
      <c r="P215" s="58" t="str">
        <f>IF(O215="Plus",$K215,IF(O215="Basis",$K215-SUM(P$8:P214),IF(O215="Breedte",$K215-SUM(P$8:P214),IF(O214="Breedte",1-SUM(P$8:P214)," "))))</f>
        <v xml:space="preserve"> </v>
      </c>
      <c r="Q215" s="56" t="str">
        <f t="shared" si="88"/>
        <v/>
      </c>
      <c r="R215" s="196">
        <f t="shared" si="73"/>
        <v>169</v>
      </c>
      <c r="S215" s="1">
        <f t="shared" si="82"/>
        <v>233</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233</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4">
        <f t="shared" si="68"/>
        <v>0</v>
      </c>
      <c r="B216" s="64">
        <f t="shared" si="69"/>
        <v>0</v>
      </c>
      <c r="C216" s="57">
        <f t="shared" si="81"/>
        <v>232</v>
      </c>
      <c r="F216" s="59">
        <f>IF(C216&lt;C$6,0,VLOOKUP(C216,index!$A:$M,7,0))</f>
        <v>168</v>
      </c>
      <c r="G216" s="57" t="str">
        <f t="shared" si="70"/>
        <v/>
      </c>
      <c r="H216" s="58" t="str">
        <f>IF(G216="I",$K216,IF(G216="II",$K216-SUM(H$8:H215),IF(G216="III",$K216-SUM(H$8:H215),IF(G216="IV",$K216-SUM(H$8:H215),IF(G216="V",1-SUM(H$8:H215)," ")))))</f>
        <v xml:space="preserve"> </v>
      </c>
      <c r="I216" s="66" t="str">
        <f t="shared" si="71"/>
        <v/>
      </c>
      <c r="J216" s="61" t="str">
        <f>IF(I216="A",$K216,IF(I216="B",$K216-SUM(J$8:J215),IF(I216="C",$K216-SUM(J$8:J215),IF(I216="D",$K216-SUM(J$8:J215),IF(I216="E",1-SUM(J$8:J215)," ")))))</f>
        <v xml:space="preserve"> </v>
      </c>
      <c r="L216" s="62" t="str">
        <f t="shared" si="67"/>
        <v xml:space="preserve"> </v>
      </c>
      <c r="P216" s="58" t="str">
        <f>IF(O216="Plus",$K216,IF(O216="Basis",$K216-SUM(P$8:P215),IF(O216="Breedte",$K216-SUM(P$8:P215),IF(O215="Breedte",1-SUM(P$8:P215)," "))))</f>
        <v xml:space="preserve"> </v>
      </c>
      <c r="Q216" s="56" t="str">
        <f t="shared" si="88"/>
        <v/>
      </c>
      <c r="R216" s="196">
        <f t="shared" si="73"/>
        <v>168</v>
      </c>
      <c r="S216" s="1">
        <f t="shared" si="82"/>
        <v>232</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232</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4">
        <f t="shared" si="68"/>
        <v>0</v>
      </c>
      <c r="B217" s="64">
        <f t="shared" si="69"/>
        <v>0</v>
      </c>
      <c r="C217" s="57">
        <f t="shared" si="81"/>
        <v>231</v>
      </c>
      <c r="F217" s="59">
        <f>IF(C217&lt;C$6,0,VLOOKUP(C217,index!$A:$M,7,0))</f>
        <v>168</v>
      </c>
      <c r="G217" s="57" t="str">
        <f t="shared" si="70"/>
        <v/>
      </c>
      <c r="H217" s="58" t="str">
        <f>IF(G217="I",$K217,IF(G217="II",$K217-SUM(H$8:H216),IF(G217="III",$K217-SUM(H$8:H216),IF(G217="IV",$K217-SUM(H$8:H216),IF(G217="V",1-SUM(H$8:H216)," ")))))</f>
        <v xml:space="preserve"> </v>
      </c>
      <c r="I217" s="66" t="str">
        <f t="shared" si="71"/>
        <v/>
      </c>
      <c r="J217" s="61" t="str">
        <f>IF(I217="A",$K217,IF(I217="B",$K217-SUM(J$8:J216),IF(I217="C",$K217-SUM(J$8:J216),IF(I217="D",$K217-SUM(J$8:J216),IF(I217="E",1-SUM(J$8:J216)," ")))))</f>
        <v xml:space="preserve"> </v>
      </c>
      <c r="L217" s="62" t="str">
        <f t="shared" si="67"/>
        <v xml:space="preserve"> </v>
      </c>
      <c r="P217" s="58" t="str">
        <f>IF(O217="Plus",$K217,IF(O217="Basis",$K217-SUM(P$8:P216),IF(O217="Breedte",$K217-SUM(P$8:P216),IF(O216="Breedte",1-SUM(P$8:P216)," "))))</f>
        <v xml:space="preserve"> </v>
      </c>
      <c r="Q217" s="56" t="str">
        <f t="shared" si="88"/>
        <v/>
      </c>
      <c r="R217" s="196">
        <f t="shared" si="73"/>
        <v>168</v>
      </c>
      <c r="S217" s="1">
        <f t="shared" si="82"/>
        <v>231</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231</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4">
        <f t="shared" si="68"/>
        <v>0</v>
      </c>
      <c r="B218" s="64">
        <f t="shared" si="69"/>
        <v>0</v>
      </c>
      <c r="C218" s="57">
        <f t="shared" si="81"/>
        <v>230</v>
      </c>
      <c r="F218" s="59">
        <f>IF(C218&lt;C$6,0,VLOOKUP(C218,index!$A:$M,7,0))</f>
        <v>168</v>
      </c>
      <c r="G218" s="57" t="str">
        <f t="shared" si="70"/>
        <v/>
      </c>
      <c r="H218" s="58" t="str">
        <f>IF(G218="I",$K218,IF(G218="II",$K218-SUM(H$8:H217),IF(G218="III",$K218-SUM(H$8:H217),IF(G218="IV",$K218-SUM(H$8:H217),IF(G218="V",1-SUM(H$8:H217)," ")))))</f>
        <v xml:space="preserve"> </v>
      </c>
      <c r="I218" s="66" t="str">
        <f t="shared" si="71"/>
        <v/>
      </c>
      <c r="L218" s="62" t="str">
        <f t="shared" si="67"/>
        <v xml:space="preserve"> </v>
      </c>
      <c r="P218" s="58" t="str">
        <f>IF(O218="Plus",$K218,IF(O218="Basis",$K218-SUM(P$8:P217),IF(O218="Breedte",$K218-SUM(P$8:P217),IF(O217="Breedte",1-SUM(P$8:P217)," "))))</f>
        <v xml:space="preserve"> </v>
      </c>
      <c r="Q218" s="56" t="str">
        <f t="shared" si="88"/>
        <v/>
      </c>
      <c r="R218" s="196">
        <f t="shared" si="73"/>
        <v>168</v>
      </c>
      <c r="S218" s="1">
        <f t="shared" si="82"/>
        <v>230</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230</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4">
        <f t="shared" si="68"/>
        <v>0</v>
      </c>
      <c r="B219" s="64">
        <f t="shared" si="69"/>
        <v>0</v>
      </c>
      <c r="C219" s="57">
        <f t="shared" si="81"/>
        <v>229</v>
      </c>
      <c r="F219" s="59">
        <f>IF(C219&lt;C$6,0,VLOOKUP(C219,index!$A:$M,7,0))</f>
        <v>167</v>
      </c>
      <c r="G219" s="57" t="str">
        <f t="shared" si="70"/>
        <v/>
      </c>
      <c r="H219" s="58" t="str">
        <f>IF(G219="I",$K219,IF(G219="II",$K219-SUM(H$8:H218),IF(G219="III",$K219-SUM(H$8:H218),IF(G219="IV",$K219-SUM(H$8:H218),IF(G219="V",1-SUM(H$8:H218)," ")))))</f>
        <v xml:space="preserve"> </v>
      </c>
      <c r="I219" s="66" t="str">
        <f t="shared" si="71"/>
        <v/>
      </c>
      <c r="L219" s="62" t="str">
        <f t="shared" si="67"/>
        <v xml:space="preserve"> </v>
      </c>
      <c r="P219" s="58" t="str">
        <f>IF(O219="Plus",$K219,IF(O219="Basis",$K219-SUM(P$8:P218),IF(O219="Breedte",$K219-SUM(P$8:P218),IF(O218="Breedte",1-SUM(P$8:P218)," "))))</f>
        <v xml:space="preserve"> </v>
      </c>
      <c r="Q219" s="56" t="str">
        <f t="shared" si="88"/>
        <v/>
      </c>
      <c r="R219" s="196">
        <f t="shared" si="73"/>
        <v>167</v>
      </c>
      <c r="S219" s="1">
        <f t="shared" si="82"/>
        <v>229</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229</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4">
        <f t="shared" si="68"/>
        <v>0</v>
      </c>
      <c r="B220" s="64">
        <f t="shared" si="69"/>
        <v>0</v>
      </c>
      <c r="C220" s="57">
        <f t="shared" si="81"/>
        <v>228</v>
      </c>
      <c r="F220" s="59">
        <f>IF(C220&lt;C$6,0,VLOOKUP(C220,index!$A:$M,7,0))</f>
        <v>167</v>
      </c>
      <c r="G220" s="57" t="str">
        <f t="shared" si="70"/>
        <v/>
      </c>
      <c r="H220" s="58" t="str">
        <f>IF(G220="I",$K220,IF(G220="II",$K220-SUM(H$8:H219),IF(G220="III",$K220-SUM(H$8:H219),IF(G220="IV",$K220-SUM(H$8:H219),IF(G220="V",1-SUM(H$8:H219)," ")))))</f>
        <v xml:space="preserve"> </v>
      </c>
      <c r="I220" s="66" t="str">
        <f t="shared" si="71"/>
        <v/>
      </c>
      <c r="L220" s="62" t="str">
        <f t="shared" si="67"/>
        <v xml:space="preserve"> </v>
      </c>
      <c r="P220" s="58" t="str">
        <f>IF(O220="Plus",$K220,IF(O220="Basis",$K220-SUM(P$8:P219),IF(O220="Breedte",$K220-SUM(P$8:P219),IF(O219="Breedte",1-SUM(P$8:P219)," "))))</f>
        <v xml:space="preserve"> </v>
      </c>
      <c r="Q220" s="56" t="str">
        <f t="shared" si="88"/>
        <v/>
      </c>
      <c r="R220" s="196">
        <f t="shared" si="73"/>
        <v>167</v>
      </c>
      <c r="S220" s="1">
        <f t="shared" si="82"/>
        <v>228</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228</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4">
        <f t="shared" si="68"/>
        <v>0</v>
      </c>
      <c r="B221" s="64">
        <f t="shared" si="69"/>
        <v>0</v>
      </c>
      <c r="C221" s="57">
        <f t="shared" si="81"/>
        <v>227</v>
      </c>
      <c r="F221" s="59">
        <f>IF(C221&lt;C$6,0,VLOOKUP(C221,index!$A:$M,7,0))</f>
        <v>166</v>
      </c>
      <c r="G221" s="57" t="str">
        <f t="shared" si="70"/>
        <v/>
      </c>
      <c r="H221" s="58" t="str">
        <f>IF(G221="I",$K221,IF(G221="II",$K221-SUM(H$8:H220),IF(G221="III",$K221-SUM(H$8:H220),IF(G221="IV",$K221-SUM(H$8:H220),IF(G221="V",1-SUM(H$8:H220)," ")))))</f>
        <v xml:space="preserve"> </v>
      </c>
      <c r="I221" s="66" t="str">
        <f t="shared" si="71"/>
        <v/>
      </c>
      <c r="L221" s="62" t="str">
        <f t="shared" si="67"/>
        <v xml:space="preserve"> </v>
      </c>
      <c r="P221" s="58" t="str">
        <f>IF(O221="Plus",$K221,IF(O221="Basis",$K221-SUM(P$8:P220),IF(O221="Breedte",$K221-SUM(P$8:P220),IF(O220="Breedte",1-SUM(P$8:P220)," "))))</f>
        <v xml:space="preserve"> </v>
      </c>
      <c r="Q221" s="56" t="str">
        <f t="shared" si="88"/>
        <v/>
      </c>
      <c r="R221" s="196">
        <f t="shared" si="73"/>
        <v>166</v>
      </c>
      <c r="S221" s="1">
        <f t="shared" si="82"/>
        <v>227</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227</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4">
        <f t="shared" si="68"/>
        <v>0</v>
      </c>
      <c r="B222" s="64">
        <f t="shared" si="69"/>
        <v>0</v>
      </c>
      <c r="C222" s="57">
        <f t="shared" si="81"/>
        <v>226</v>
      </c>
      <c r="F222" s="59">
        <f>IF(C222&lt;C$6,0,VLOOKUP(C222,index!$A:$M,7,0))</f>
        <v>166</v>
      </c>
      <c r="G222" s="57" t="str">
        <f t="shared" si="70"/>
        <v/>
      </c>
      <c r="H222" s="58" t="str">
        <f>IF(G222="I",$K222,IF(G222="II",$K222-SUM(H$8:H221),IF(G222="III",$K222-SUM(H$8:H221),IF(G222="IV",$K222-SUM(H$8:H221),IF(G222="V",1-SUM(H$8:H221)," ")))))</f>
        <v xml:space="preserve"> </v>
      </c>
      <c r="I222" s="66" t="str">
        <f t="shared" si="71"/>
        <v/>
      </c>
      <c r="L222" s="62" t="str">
        <f t="shared" si="67"/>
        <v xml:space="preserve"> </v>
      </c>
      <c r="P222" s="58" t="str">
        <f>IF(O222="Plus",$K222,IF(O222="Basis",$K222-SUM(P$8:P221),IF(O222="Breedte",$K222-SUM(P$8:P221),IF(O221="Breedte",1-SUM(P$8:P221)," "))))</f>
        <v xml:space="preserve"> </v>
      </c>
      <c r="Q222" s="56" t="str">
        <f t="shared" si="88"/>
        <v/>
      </c>
      <c r="R222" s="196">
        <f t="shared" si="73"/>
        <v>166</v>
      </c>
      <c r="S222" s="1">
        <f t="shared" si="82"/>
        <v>226</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226</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4">
        <f t="shared" si="68"/>
        <v>0</v>
      </c>
      <c r="B223" s="64">
        <f t="shared" si="69"/>
        <v>0</v>
      </c>
      <c r="C223" s="57">
        <f t="shared" si="81"/>
        <v>225</v>
      </c>
      <c r="F223" s="59">
        <f>IF(C223&lt;C$6,0,VLOOKUP(C223,index!$A:$M,7,0))</f>
        <v>166</v>
      </c>
      <c r="G223" s="57" t="str">
        <f t="shared" si="70"/>
        <v/>
      </c>
      <c r="H223" s="58" t="str">
        <f>IF(G223="I",$K223,IF(G223="II",$K223-SUM(H$8:H222),IF(G223="III",$K223-SUM(H$8:H222),IF(G223="IV",$K223-SUM(H$8:H222),IF(G223="V",1-SUM(H$8:H222)," ")))))</f>
        <v xml:space="preserve"> </v>
      </c>
      <c r="I223" s="66" t="str">
        <f t="shared" si="71"/>
        <v/>
      </c>
      <c r="L223" s="62" t="str">
        <f t="shared" si="67"/>
        <v xml:space="preserve"> </v>
      </c>
      <c r="P223" s="58" t="str">
        <f>IF(O223="Plus",$K223,IF(O223="Basis",$K223-SUM(P$8:P222),IF(O223="Breedte",$K223-SUM(P$8:P222),IF(O222="Breedte",1-SUM(P$8:P222)," "))))</f>
        <v xml:space="preserve"> </v>
      </c>
      <c r="Q223" s="56" t="str">
        <f t="shared" si="88"/>
        <v/>
      </c>
      <c r="R223" s="196">
        <f t="shared" si="73"/>
        <v>166</v>
      </c>
      <c r="S223" s="1">
        <f t="shared" si="82"/>
        <v>225</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225</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4">
        <f t="shared" si="68"/>
        <v>0</v>
      </c>
      <c r="B224" s="64">
        <f t="shared" si="69"/>
        <v>0</v>
      </c>
      <c r="C224" s="57">
        <f t="shared" si="81"/>
        <v>224</v>
      </c>
      <c r="F224" s="59">
        <f>IF(C224&lt;C$6,0,VLOOKUP(C224,index!$A:$M,7,0))</f>
        <v>165</v>
      </c>
      <c r="G224" s="57" t="str">
        <f t="shared" si="70"/>
        <v/>
      </c>
      <c r="H224" s="58" t="str">
        <f>IF(G224="I",$K224,IF(G224="II",$K224-SUM(H$8:H223),IF(G224="III",$K224-SUM(H$8:H223),IF(G224="IV",$K224-SUM(H$8:H223),IF(G224="V",1-SUM(H$8:H223)," ")))))</f>
        <v xml:space="preserve"> </v>
      </c>
      <c r="I224" s="66" t="str">
        <f t="shared" si="71"/>
        <v/>
      </c>
      <c r="L224" s="62" t="str">
        <f t="shared" si="67"/>
        <v xml:space="preserve"> </v>
      </c>
      <c r="P224" s="58" t="str">
        <f>IF(O224="Plus",$K224,IF(O224="Basis",$K224-SUM(P$8:P223),IF(O224="Breedte",$K224-SUM(P$8:P223),IF(O223="Breedte",1-SUM(P$8:P223)," "))))</f>
        <v xml:space="preserve"> </v>
      </c>
      <c r="Q224" s="56" t="str">
        <f t="shared" si="88"/>
        <v/>
      </c>
      <c r="R224" s="196">
        <f t="shared" si="73"/>
        <v>165</v>
      </c>
      <c r="S224" s="1">
        <f t="shared" si="82"/>
        <v>224</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224</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4">
        <f t="shared" si="68"/>
        <v>0</v>
      </c>
      <c r="B225" s="64">
        <f t="shared" si="69"/>
        <v>0</v>
      </c>
      <c r="C225" s="57">
        <f t="shared" si="81"/>
        <v>223</v>
      </c>
      <c r="F225" s="59">
        <f>IF(C225&lt;C$6,0,VLOOKUP(C225,index!$A:$M,7,0))</f>
        <v>165</v>
      </c>
      <c r="G225" s="57" t="str">
        <f t="shared" si="70"/>
        <v/>
      </c>
      <c r="H225" s="58" t="str">
        <f>IF(G225="I",$K225,IF(G225="II",$K225-SUM(H$8:H224),IF(G225="III",$K225-SUM(H$8:H224),IF(G225="IV",$K225-SUM(H$8:H224),IF(G225="V",1-SUM(H$8:H224)," ")))))</f>
        <v xml:space="preserve"> </v>
      </c>
      <c r="I225" s="66" t="str">
        <f t="shared" si="71"/>
        <v/>
      </c>
      <c r="L225" s="62" t="str">
        <f t="shared" si="67"/>
        <v xml:space="preserve"> </v>
      </c>
      <c r="P225" s="58" t="str">
        <f>IF(O225="Plus",$K225,IF(O225="Basis",$K225-SUM(P$8:P224),IF(O225="Breedte",$K225-SUM(P$8:P224),IF(O224="Breedte",1-SUM(P$8:P224)," "))))</f>
        <v xml:space="preserve"> </v>
      </c>
      <c r="Q225" s="56" t="str">
        <f t="shared" si="88"/>
        <v/>
      </c>
      <c r="R225" s="196">
        <f t="shared" si="73"/>
        <v>165</v>
      </c>
      <c r="S225" s="1">
        <f t="shared" si="82"/>
        <v>223</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223</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4">
        <f t="shared" si="68"/>
        <v>0</v>
      </c>
      <c r="B226" s="64">
        <f t="shared" si="69"/>
        <v>0</v>
      </c>
      <c r="C226" s="57">
        <f t="shared" si="81"/>
        <v>222</v>
      </c>
      <c r="F226" s="59">
        <f>IF(C226&lt;C$6,0,VLOOKUP(C226,index!$A:$M,7,0))</f>
        <v>164</v>
      </c>
      <c r="G226" s="57" t="str">
        <f t="shared" si="70"/>
        <v/>
      </c>
      <c r="H226" s="58" t="str">
        <f>IF(G226="I",$K226,IF(G226="II",$K226-SUM(H$8:H225),IF(G226="III",$K226-SUM(H$8:H225),IF(G226="IV",$K226-SUM(H$8:H225),IF(G226="V",1-SUM(H$8:H225)," ")))))</f>
        <v xml:space="preserve"> </v>
      </c>
      <c r="I226" s="66" t="str">
        <f t="shared" si="71"/>
        <v/>
      </c>
      <c r="L226" s="62" t="str">
        <f t="shared" si="67"/>
        <v xml:space="preserve"> </v>
      </c>
      <c r="P226" s="58" t="str">
        <f>IF(O226="Plus",$K226,IF(O226="Basis",$K226-SUM(P$8:P225),IF(O226="Breedte",$K226-SUM(P$8:P225),IF(O225="Breedte",1-SUM(P$8:P225)," "))))</f>
        <v xml:space="preserve"> </v>
      </c>
      <c r="Q226" s="56" t="str">
        <f t="shared" si="88"/>
        <v/>
      </c>
      <c r="R226" s="196">
        <f t="shared" si="73"/>
        <v>164</v>
      </c>
      <c r="S226" s="1">
        <f t="shared" si="82"/>
        <v>222</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222</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4">
        <f t="shared" si="68"/>
        <v>0</v>
      </c>
      <c r="B227" s="64">
        <f t="shared" si="69"/>
        <v>0</v>
      </c>
      <c r="C227" s="57">
        <f t="shared" si="81"/>
        <v>221</v>
      </c>
      <c r="F227" s="59">
        <f>IF(C227&lt;C$6,0,VLOOKUP(C227,index!$A:$M,7,0))</f>
        <v>164</v>
      </c>
      <c r="G227" s="57" t="str">
        <f t="shared" si="70"/>
        <v/>
      </c>
      <c r="H227" s="58" t="str">
        <f>IF(G227="I",$K227,IF(G227="II",$K227-SUM(H$8:H226),IF(G227="III",$K227-SUM(H$8:H226),IF(G227="IV",$K227-SUM(H$8:H226),IF(G227="V",1-SUM(H$8:H226)," ")))))</f>
        <v xml:space="preserve"> </v>
      </c>
      <c r="I227" s="66" t="str">
        <f t="shared" si="71"/>
        <v/>
      </c>
      <c r="L227" s="62" t="str">
        <f t="shared" si="67"/>
        <v xml:space="preserve"> </v>
      </c>
      <c r="P227" s="58" t="str">
        <f>IF(O227="Plus",$K227,IF(O227="Basis",$K227-SUM(P$8:P226),IF(O227="Breedte",$K227-SUM(P$8:P226),IF(O226="Breedte",1-SUM(P$8:P226)," "))))</f>
        <v xml:space="preserve"> </v>
      </c>
      <c r="Q227" s="56" t="str">
        <f t="shared" si="88"/>
        <v/>
      </c>
      <c r="R227" s="196">
        <f t="shared" si="73"/>
        <v>164</v>
      </c>
      <c r="S227" s="1">
        <f t="shared" si="82"/>
        <v>221</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221</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4">
        <f t="shared" si="68"/>
        <v>0</v>
      </c>
      <c r="B228" s="64">
        <f t="shared" si="69"/>
        <v>0</v>
      </c>
      <c r="C228" s="57">
        <f t="shared" si="81"/>
        <v>220</v>
      </c>
      <c r="F228" s="59">
        <f>IF(C228&lt;C$6,0,VLOOKUP(C228,index!$A:$M,7,0))</f>
        <v>164</v>
      </c>
      <c r="G228" s="57" t="str">
        <f t="shared" si="70"/>
        <v/>
      </c>
      <c r="H228" s="58" t="str">
        <f>IF(G228="I",$K228,IF(G228="II",$K228-SUM(H$8:H227),IF(G228="III",$K228-SUM(H$8:H227),IF(G228="IV",$K228-SUM(H$8:H227),IF(G228="V",1-SUM(H$8:H227)," ")))))</f>
        <v xml:space="preserve"> </v>
      </c>
      <c r="I228" s="66" t="str">
        <f t="shared" si="71"/>
        <v/>
      </c>
      <c r="L228" s="62" t="str">
        <f t="shared" si="67"/>
        <v xml:space="preserve"> </v>
      </c>
      <c r="P228" s="58" t="str">
        <f>IF(O228="Plus",$K228,IF(O228="Basis",$K228-SUM(P$8:P227),IF(O228="Breedte",$K228-SUM(P$8:P227),IF(O227="Breedte",1-SUM(P$8:P227)," "))))</f>
        <v xml:space="preserve"> </v>
      </c>
      <c r="Q228" s="56" t="str">
        <f t="shared" si="88"/>
        <v/>
      </c>
      <c r="R228" s="196">
        <f t="shared" si="73"/>
        <v>164</v>
      </c>
      <c r="S228" s="1">
        <f t="shared" si="82"/>
        <v>220</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220</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4">
        <f t="shared" si="68"/>
        <v>0</v>
      </c>
      <c r="B229" s="64">
        <f t="shared" si="69"/>
        <v>0</v>
      </c>
      <c r="C229" s="57">
        <f t="shared" si="81"/>
        <v>219</v>
      </c>
      <c r="F229" s="59">
        <f>IF(C229&lt;C$6,0,VLOOKUP(C229,index!$A:$M,7,0))</f>
        <v>163</v>
      </c>
      <c r="G229" s="57" t="str">
        <f t="shared" si="70"/>
        <v/>
      </c>
      <c r="H229" s="58" t="str">
        <f>IF(G229="I",$K229,IF(G229="II",$K229-SUM(H$8:H228),IF(G229="III",$K229-SUM(H$8:H228),IF(G229="IV",$K229-SUM(H$8:H228),IF(G229="V",1-SUM(H$8:H228)," ")))))</f>
        <v xml:space="preserve"> </v>
      </c>
      <c r="I229" s="66" t="str">
        <f t="shared" si="71"/>
        <v/>
      </c>
      <c r="L229" s="62" t="str">
        <f t="shared" si="67"/>
        <v xml:space="preserve"> </v>
      </c>
      <c r="P229" s="58" t="str">
        <f>IF(O229="Plus",$K229,IF(O229="Basis",$K229-SUM(P$8:P228),IF(O229="Breedte",$K229-SUM(P$8:P228),IF(O228="Breedte",1-SUM(P$8:P228)," "))))</f>
        <v xml:space="preserve"> </v>
      </c>
      <c r="Q229" s="56" t="str">
        <f t="shared" si="88"/>
        <v/>
      </c>
      <c r="R229" s="196">
        <f t="shared" si="73"/>
        <v>163</v>
      </c>
      <c r="S229" s="1">
        <f t="shared" si="82"/>
        <v>219</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219</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4">
        <f t="shared" si="68"/>
        <v>0</v>
      </c>
      <c r="B230" s="64">
        <f t="shared" si="69"/>
        <v>0</v>
      </c>
      <c r="C230" s="57">
        <f t="shared" si="81"/>
        <v>218</v>
      </c>
      <c r="F230" s="59">
        <f>IF(C230&lt;C$6,0,VLOOKUP(C230,index!$A:$M,7,0))</f>
        <v>163</v>
      </c>
      <c r="G230" s="57" t="str">
        <f t="shared" si="70"/>
        <v/>
      </c>
      <c r="H230" s="58" t="str">
        <f>IF(G230="I",$K230,IF(G230="II",$K230-SUM(H$8:H229),IF(G230="III",$K230-SUM(H$8:H229),IF(G230="IV",$K230-SUM(H$8:H229),IF(G230="V",1-SUM(H$8:H229)," ")))))</f>
        <v xml:space="preserve"> </v>
      </c>
      <c r="I230" s="66" t="str">
        <f t="shared" si="71"/>
        <v/>
      </c>
      <c r="L230" s="62" t="str">
        <f t="shared" si="67"/>
        <v xml:space="preserve"> </v>
      </c>
      <c r="P230" s="58" t="str">
        <f>IF(O230="Plus",$K230,IF(O230="Basis",$K230-SUM(P$8:P229),IF(O230="Breedte",$K230-SUM(P$8:P229),IF(O229="Breedte",1-SUM(P$8:P229)," "))))</f>
        <v xml:space="preserve"> </v>
      </c>
      <c r="Q230" s="56" t="str">
        <f t="shared" si="88"/>
        <v/>
      </c>
      <c r="R230" s="196">
        <f t="shared" si="73"/>
        <v>163</v>
      </c>
      <c r="S230" s="1">
        <f t="shared" si="82"/>
        <v>218</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218</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4">
        <f t="shared" si="68"/>
        <v>0</v>
      </c>
      <c r="B231" s="64">
        <f t="shared" si="69"/>
        <v>0</v>
      </c>
      <c r="C231" s="57">
        <f t="shared" si="81"/>
        <v>217</v>
      </c>
      <c r="F231" s="59">
        <f>IF(C231&lt;C$6,0,VLOOKUP(C231,index!$A:$M,7,0))</f>
        <v>162</v>
      </c>
      <c r="G231" s="57" t="str">
        <f t="shared" si="70"/>
        <v/>
      </c>
      <c r="H231" s="58" t="str">
        <f>IF(G231="I",$K231,IF(G231="II",$K231-SUM(H$8:H230),IF(G231="III",$K231-SUM(H$8:H230),IF(G231="IV",$K231-SUM(H$8:H230),IF(G231="V",1-SUM(H$8:H230)," ")))))</f>
        <v xml:space="preserve"> </v>
      </c>
      <c r="I231" s="66" t="str">
        <f t="shared" si="71"/>
        <v/>
      </c>
      <c r="L231" s="62" t="str">
        <f t="shared" si="67"/>
        <v xml:space="preserve"> </v>
      </c>
      <c r="P231" s="58" t="str">
        <f>IF(O231="Plus",$K231,IF(O231="Basis",$K231-SUM(P$8:P230),IF(O231="Breedte",$K231-SUM(P$8:P230),IF(O230="Breedte",1-SUM(P$8:P230)," "))))</f>
        <v xml:space="preserve"> </v>
      </c>
      <c r="Q231" s="56" t="str">
        <f t="shared" si="88"/>
        <v/>
      </c>
      <c r="R231" s="196">
        <f t="shared" si="73"/>
        <v>162</v>
      </c>
      <c r="S231" s="1">
        <f t="shared" si="82"/>
        <v>217</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217</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4">
        <f t="shared" si="68"/>
        <v>0</v>
      </c>
      <c r="B232" s="64">
        <f t="shared" si="69"/>
        <v>0</v>
      </c>
      <c r="C232" s="57">
        <f t="shared" si="81"/>
        <v>216</v>
      </c>
      <c r="F232" s="59">
        <f>IF(C232&lt;C$6,0,VLOOKUP(C232,index!$A:$M,7,0))</f>
        <v>162</v>
      </c>
      <c r="G232" s="57" t="str">
        <f t="shared" si="70"/>
        <v/>
      </c>
      <c r="H232" s="58" t="str">
        <f>IF(G232="I",$K232,IF(G232="II",$K232-SUM(H$8:H231),IF(G232="III",$K232-SUM(H$8:H231),IF(G232="IV",$K232-SUM(H$8:H231),IF(G232="V",1-SUM(H$8:H231)," ")))))</f>
        <v xml:space="preserve"> </v>
      </c>
      <c r="I232" s="66" t="str">
        <f t="shared" si="71"/>
        <v/>
      </c>
      <c r="L232" s="62" t="str">
        <f t="shared" si="67"/>
        <v xml:space="preserve"> </v>
      </c>
      <c r="P232" s="58" t="str">
        <f>IF(O232="Plus",$K232,IF(O232="Basis",$K232-SUM(P$8:P231),IF(O232="Breedte",$K232-SUM(P$8:P231),IF(O231="Breedte",1-SUM(P$8:P231)," "))))</f>
        <v xml:space="preserve"> </v>
      </c>
      <c r="Q232" s="56" t="str">
        <f t="shared" si="88"/>
        <v/>
      </c>
      <c r="R232" s="196">
        <f t="shared" si="73"/>
        <v>162</v>
      </c>
      <c r="S232" s="1">
        <f t="shared" si="82"/>
        <v>216</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216</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4">
        <f t="shared" si="68"/>
        <v>0</v>
      </c>
      <c r="B233" s="64">
        <f t="shared" si="69"/>
        <v>0</v>
      </c>
      <c r="C233" s="57">
        <f t="shared" si="81"/>
        <v>215</v>
      </c>
      <c r="F233" s="59">
        <f>IF(C233&lt;C$6,0,VLOOKUP(C233,index!$A:$M,7,0))</f>
        <v>162</v>
      </c>
      <c r="G233" s="57" t="str">
        <f t="shared" si="70"/>
        <v/>
      </c>
      <c r="H233" s="58" t="str">
        <f>IF(G233="I",$K233,IF(G233="II",$K233-SUM(H$8:H232),IF(G233="III",$K233-SUM(H$8:H232),IF(G233="IV",$K233-SUM(H$8:H232),IF(G233="V",1-SUM(H$8:H232)," ")))))</f>
        <v xml:space="preserve"> </v>
      </c>
      <c r="I233" s="66" t="str">
        <f t="shared" si="71"/>
        <v/>
      </c>
      <c r="L233" s="62" t="str">
        <f t="shared" si="67"/>
        <v xml:space="preserve"> </v>
      </c>
      <c r="P233" s="58" t="str">
        <f>IF(O233="Plus",$K233,IF(O233="Basis",$K233-SUM(P$8:P232),IF(O233="Breedte",$K233-SUM(P$8:P232),IF(O232="Breedte",1-SUM(P$8:P232)," "))))</f>
        <v xml:space="preserve"> </v>
      </c>
      <c r="Q233" s="56" t="str">
        <f t="shared" si="88"/>
        <v/>
      </c>
      <c r="R233" s="196">
        <f t="shared" si="73"/>
        <v>162</v>
      </c>
      <c r="S233" s="1">
        <f t="shared" si="82"/>
        <v>215</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215</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4">
        <f t="shared" si="68"/>
        <v>0</v>
      </c>
      <c r="B234" s="64">
        <f t="shared" si="69"/>
        <v>0</v>
      </c>
      <c r="C234" s="57">
        <f t="shared" si="81"/>
        <v>214</v>
      </c>
      <c r="F234" s="59">
        <f>IF(C234&lt;C$6,0,VLOOKUP(C234,index!$A:$M,7,0))</f>
        <v>161</v>
      </c>
      <c r="G234" s="57" t="str">
        <f t="shared" si="70"/>
        <v/>
      </c>
      <c r="H234" s="58" t="str">
        <f>IF(G234="I",$K234,IF(G234="II",$K234-SUM(H$8:H233),IF(G234="III",$K234-SUM(H$8:H233),IF(G234="IV",$K234-SUM(H$8:H233),IF(G234="V",1-SUM(H$8:H233)," ")))))</f>
        <v xml:space="preserve"> </v>
      </c>
      <c r="I234" s="66" t="str">
        <f t="shared" si="71"/>
        <v/>
      </c>
      <c r="L234" s="62" t="str">
        <f t="shared" si="67"/>
        <v xml:space="preserve"> </v>
      </c>
      <c r="P234" s="58" t="str">
        <f>IF(O234="Plus",$K234,IF(O234="Basis",$K234-SUM(P$8:P233),IF(O234="Breedte",$K234-SUM(P$8:P233),IF(O233="Breedte",1-SUM(P$8:P233)," "))))</f>
        <v xml:space="preserve"> </v>
      </c>
      <c r="Q234" s="56" t="str">
        <f t="shared" si="88"/>
        <v/>
      </c>
      <c r="R234" s="196">
        <f t="shared" si="73"/>
        <v>161</v>
      </c>
      <c r="S234" s="1">
        <f t="shared" si="82"/>
        <v>214</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214</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4">
        <f t="shared" si="68"/>
        <v>0</v>
      </c>
      <c r="B235" s="64">
        <f t="shared" si="69"/>
        <v>0</v>
      </c>
      <c r="C235" s="57">
        <f t="shared" si="81"/>
        <v>213</v>
      </c>
      <c r="F235" s="59">
        <f>IF(C235&lt;C$6,0,VLOOKUP(C235,index!$A:$M,7,0))</f>
        <v>161</v>
      </c>
      <c r="G235" s="57" t="str">
        <f t="shared" si="70"/>
        <v/>
      </c>
      <c r="H235" s="58" t="str">
        <f>IF(G235="I",$K235,IF(G235="II",$K235-SUM(H$8:H234),IF(G235="III",$K235-SUM(H$8:H234),IF(G235="IV",$K235-SUM(H$8:H234),IF(G235="V",1-SUM(H$8:H234)," ")))))</f>
        <v xml:space="preserve"> </v>
      </c>
      <c r="I235" s="66" t="str">
        <f t="shared" si="71"/>
        <v/>
      </c>
      <c r="L235" s="62" t="str">
        <f t="shared" si="67"/>
        <v xml:space="preserve"> </v>
      </c>
      <c r="P235" s="58" t="str">
        <f>IF(O235="Plus",$K235,IF(O235="Basis",$K235-SUM(P$8:P234),IF(O235="Breedte",$K235-SUM(P$8:P234),IF(O234="Breedte",1-SUM(P$8:P234)," "))))</f>
        <v xml:space="preserve"> </v>
      </c>
      <c r="Q235" s="56" t="str">
        <f t="shared" si="88"/>
        <v/>
      </c>
      <c r="R235" s="196">
        <f t="shared" si="73"/>
        <v>161</v>
      </c>
      <c r="S235" s="1">
        <f t="shared" si="82"/>
        <v>213</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213</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4">
        <f t="shared" si="68"/>
        <v>0</v>
      </c>
      <c r="B236" s="64">
        <f t="shared" si="69"/>
        <v>0</v>
      </c>
      <c r="C236" s="57">
        <f t="shared" si="81"/>
        <v>212</v>
      </c>
      <c r="F236" s="59">
        <f>IF(C236&lt;C$6,0,VLOOKUP(C236,index!$A:$M,7,0))</f>
        <v>160</v>
      </c>
      <c r="G236" s="57" t="str">
        <f t="shared" si="70"/>
        <v/>
      </c>
      <c r="H236" s="58" t="str">
        <f>IF(G236="I",$K236,IF(G236="II",$K236-SUM(H$8:H235),IF(G236="III",$K236-SUM(H$8:H235),IF(G236="IV",$K236-SUM(H$8:H235),IF(G236="V",1-SUM(H$8:H235)," ")))))</f>
        <v xml:space="preserve"> </v>
      </c>
      <c r="I236" s="66" t="str">
        <f t="shared" si="71"/>
        <v/>
      </c>
      <c r="L236" s="62" t="str">
        <f t="shared" si="67"/>
        <v xml:space="preserve"> </v>
      </c>
      <c r="P236" s="58" t="str">
        <f>IF(O236="Plus",$K236,IF(O236="Basis",$K236-SUM(P$8:P235),IF(O236="Breedte",$K236-SUM(P$8:P235),IF(O235="Breedte",1-SUM(P$8:P235)," "))))</f>
        <v xml:space="preserve"> </v>
      </c>
      <c r="Q236" s="56" t="str">
        <f t="shared" si="88"/>
        <v/>
      </c>
      <c r="R236" s="196">
        <f t="shared" si="73"/>
        <v>160</v>
      </c>
      <c r="S236" s="1">
        <f t="shared" si="82"/>
        <v>212</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212</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4">
        <f t="shared" si="68"/>
        <v>0</v>
      </c>
      <c r="B237" s="64">
        <f t="shared" si="69"/>
        <v>0</v>
      </c>
      <c r="C237" s="57">
        <f t="shared" si="81"/>
        <v>211</v>
      </c>
      <c r="F237" s="59">
        <f>IF(C237&lt;C$6,0,VLOOKUP(C237,index!$A:$M,7,0))</f>
        <v>160</v>
      </c>
      <c r="G237" s="57" t="str">
        <f t="shared" si="70"/>
        <v/>
      </c>
      <c r="H237" s="58" t="str">
        <f>IF(G237="I",$K237,IF(G237="II",$K237-SUM(H$8:H236),IF(G237="III",$K237-SUM(H$8:H236),IF(G237="IV",$K237-SUM(H$8:H236),IF(G237="V",1-SUM(H$8:H236)," ")))))</f>
        <v xml:space="preserve"> </v>
      </c>
      <c r="I237" s="66" t="str">
        <f t="shared" si="71"/>
        <v/>
      </c>
      <c r="L237" s="62" t="str">
        <f t="shared" si="67"/>
        <v xml:space="preserve"> </v>
      </c>
      <c r="P237" s="58" t="str">
        <f>IF(O237="Plus",$K237,IF(O237="Basis",$K237-SUM(P$8:P236),IF(O237="Breedte",$K237-SUM(P$8:P236),IF(O236="Breedte",1-SUM(P$8:P236)," "))))</f>
        <v xml:space="preserve"> </v>
      </c>
      <c r="Q237" s="56" t="str">
        <f t="shared" si="88"/>
        <v/>
      </c>
      <c r="R237" s="196">
        <f t="shared" si="73"/>
        <v>160</v>
      </c>
      <c r="S237" s="1">
        <f t="shared" si="82"/>
        <v>211</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211</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4">
        <f t="shared" si="68"/>
        <v>0</v>
      </c>
      <c r="B238" s="64">
        <f t="shared" si="69"/>
        <v>0</v>
      </c>
      <c r="C238" s="57">
        <f t="shared" si="81"/>
        <v>210</v>
      </c>
      <c r="F238" s="59">
        <f>IF(C238&lt;C$6,0,VLOOKUP(C238,index!$A:$M,7,0))</f>
        <v>160</v>
      </c>
      <c r="G238" s="57" t="str">
        <f t="shared" si="70"/>
        <v/>
      </c>
      <c r="H238" s="58" t="str">
        <f>IF(G238="I",$K238,IF(G238="II",$K238-SUM(H$8:H237),IF(G238="III",$K238-SUM(H$8:H237),IF(G238="IV",$K238-SUM(H$8:H237),IF(G238="V",1-SUM(H$8:H237)," ")))))</f>
        <v xml:space="preserve"> </v>
      </c>
      <c r="I238" s="66" t="str">
        <f t="shared" si="71"/>
        <v/>
      </c>
      <c r="L238" s="62" t="str">
        <f t="shared" si="67"/>
        <v xml:space="preserve"> </v>
      </c>
      <c r="P238" s="58" t="str">
        <f>IF(O238="Plus",$K238,IF(O238="Basis",$K238-SUM(P$8:P237),IF(O238="Breedte",$K238-SUM(P$8:P237),IF(O237="Breedte",1-SUM(P$8:P237)," "))))</f>
        <v xml:space="preserve"> </v>
      </c>
      <c r="Q238" s="56" t="str">
        <f t="shared" si="88"/>
        <v/>
      </c>
      <c r="R238" s="196">
        <f t="shared" si="73"/>
        <v>160</v>
      </c>
      <c r="S238" s="1">
        <f t="shared" si="82"/>
        <v>210</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210</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4">
        <f t="shared" si="68"/>
        <v>0</v>
      </c>
      <c r="B239" s="64">
        <f t="shared" si="69"/>
        <v>0</v>
      </c>
      <c r="C239" s="57">
        <f t="shared" si="81"/>
        <v>209</v>
      </c>
      <c r="F239" s="59">
        <f>IF(C239&lt;C$6,0,VLOOKUP(C239,index!$A:$M,7,0))</f>
        <v>159</v>
      </c>
      <c r="G239" s="57" t="str">
        <f t="shared" si="70"/>
        <v/>
      </c>
      <c r="H239" s="58" t="str">
        <f>IF(G239="I",$K239,IF(G239="II",$K239-SUM(H$8:H238),IF(G239="III",$K239-SUM(H$8:H238),IF(G239="IV",$K239-SUM(H$8:H238),IF(G239="V",1-SUM(H$8:H238)," ")))))</f>
        <v xml:space="preserve"> </v>
      </c>
      <c r="I239" s="66" t="str">
        <f t="shared" si="71"/>
        <v/>
      </c>
      <c r="L239" s="62" t="str">
        <f t="shared" si="67"/>
        <v xml:space="preserve"> </v>
      </c>
      <c r="P239" s="58" t="str">
        <f>IF(O239="Plus",$K239,IF(O239="Basis",$K239-SUM(P$8:P238),IF(O239="Breedte",$K239-SUM(P$8:P238),IF(O238="Breedte",1-SUM(P$8:P238)," "))))</f>
        <v xml:space="preserve"> </v>
      </c>
      <c r="Q239" s="56" t="str">
        <f t="shared" si="88"/>
        <v/>
      </c>
      <c r="R239" s="196">
        <f t="shared" si="73"/>
        <v>159</v>
      </c>
      <c r="S239" s="1">
        <f t="shared" si="82"/>
        <v>209</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209</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4">
        <f t="shared" si="68"/>
        <v>0</v>
      </c>
      <c r="B240" s="64">
        <f t="shared" si="69"/>
        <v>0</v>
      </c>
      <c r="C240" s="57">
        <f t="shared" si="81"/>
        <v>208</v>
      </c>
      <c r="F240" s="59">
        <f>IF(C240&lt;C$6,0,VLOOKUP(C240,index!$A:$M,7,0))</f>
        <v>159</v>
      </c>
      <c r="G240" s="57" t="str">
        <f t="shared" si="70"/>
        <v/>
      </c>
      <c r="H240" s="58" t="str">
        <f>IF(G240="I",$K240,IF(G240="II",$K240-SUM(H$8:H239),IF(G240="III",$K240-SUM(H$8:H239),IF(G240="IV",$K240-SUM(H$8:H239),IF(G240="V",1-SUM(H$8:H239)," ")))))</f>
        <v xml:space="preserve"> </v>
      </c>
      <c r="I240" s="66" t="str">
        <f t="shared" si="71"/>
        <v/>
      </c>
      <c r="L240" s="62" t="str">
        <f t="shared" si="67"/>
        <v xml:space="preserve"> </v>
      </c>
      <c r="P240" s="58" t="str">
        <f>IF(O240="Plus",$K240,IF(O240="Basis",$K240-SUM(P$8:P239),IF(O240="Breedte",$K240-SUM(P$8:P239),IF(O239="Breedte",1-SUM(P$8:P239)," "))))</f>
        <v xml:space="preserve"> </v>
      </c>
      <c r="Q240" s="56" t="str">
        <f t="shared" si="88"/>
        <v/>
      </c>
      <c r="R240" s="196">
        <f t="shared" si="73"/>
        <v>159</v>
      </c>
      <c r="S240" s="1">
        <f t="shared" si="82"/>
        <v>208</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208</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4">
        <f t="shared" si="68"/>
        <v>0</v>
      </c>
      <c r="B241" s="64">
        <f t="shared" si="69"/>
        <v>0</v>
      </c>
      <c r="C241" s="57">
        <f t="shared" si="81"/>
        <v>207</v>
      </c>
      <c r="F241" s="59">
        <f>IF(C241&lt;C$6,0,VLOOKUP(C241,index!$A:$M,7,0))</f>
        <v>158</v>
      </c>
      <c r="G241" s="57" t="str">
        <f t="shared" si="70"/>
        <v/>
      </c>
      <c r="H241" s="58" t="str">
        <f>IF(G241="I",$K241,IF(G241="II",$K241-SUM(H$8:H240),IF(G241="III",$K241-SUM(H$8:H240),IF(G241="IV",$K241-SUM(H$8:H240),IF(G241="V",1-SUM(H$8:H240)," ")))))</f>
        <v xml:space="preserve"> </v>
      </c>
      <c r="I241" s="66" t="str">
        <f t="shared" si="71"/>
        <v/>
      </c>
      <c r="L241" s="62" t="str">
        <f t="shared" si="67"/>
        <v xml:space="preserve"> </v>
      </c>
      <c r="P241" s="58" t="str">
        <f>IF(O241="Plus",$K241,IF(O241="Basis",$K241-SUM(P$8:P240),IF(O241="Breedte",$K241-SUM(P$8:P240),IF(O240="Breedte",1-SUM(P$8:P240)," "))))</f>
        <v xml:space="preserve"> </v>
      </c>
      <c r="Q241" s="56" t="str">
        <f t="shared" si="88"/>
        <v/>
      </c>
      <c r="R241" s="196">
        <f t="shared" si="73"/>
        <v>158</v>
      </c>
      <c r="S241" s="1">
        <f t="shared" si="82"/>
        <v>207</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207</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4">
        <f t="shared" si="68"/>
        <v>0</v>
      </c>
      <c r="B242" s="64">
        <f t="shared" si="69"/>
        <v>0</v>
      </c>
      <c r="C242" s="57">
        <f t="shared" si="81"/>
        <v>206</v>
      </c>
      <c r="F242" s="59">
        <f>IF(C242&lt;C$6,0,VLOOKUP(C242,index!$A:$M,7,0))</f>
        <v>158</v>
      </c>
      <c r="G242" s="57" t="str">
        <f t="shared" si="70"/>
        <v/>
      </c>
      <c r="H242" s="58" t="str">
        <f>IF(G242="I",$K242,IF(G242="II",$K242-SUM(H$8:H241),IF(G242="III",$K242-SUM(H$8:H241),IF(G242="IV",$K242-SUM(H$8:H241),IF(G242="V",1-SUM(H$8:H241)," ")))))</f>
        <v xml:space="preserve"> </v>
      </c>
      <c r="I242" s="66" t="str">
        <f t="shared" si="71"/>
        <v/>
      </c>
      <c r="L242" s="62" t="str">
        <f t="shared" si="67"/>
        <v xml:space="preserve"> </v>
      </c>
      <c r="P242" s="58" t="str">
        <f>IF(O242="Plus",$K242,IF(O242="Basis",$K242-SUM(P$8:P241),IF(O242="Breedte",$K242-SUM(P$8:P241),IF(O241="Breedte",1-SUM(P$8:P241)," "))))</f>
        <v xml:space="preserve"> </v>
      </c>
      <c r="Q242" s="56" t="str">
        <f t="shared" si="88"/>
        <v/>
      </c>
      <c r="R242" s="196">
        <f t="shared" si="73"/>
        <v>158</v>
      </c>
      <c r="S242" s="1">
        <f t="shared" si="82"/>
        <v>206</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206</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4">
        <f t="shared" si="68"/>
        <v>0</v>
      </c>
      <c r="B243" s="64">
        <f t="shared" si="69"/>
        <v>0</v>
      </c>
      <c r="C243" s="57">
        <f t="shared" si="81"/>
        <v>205</v>
      </c>
      <c r="F243" s="59">
        <f>IF(C243&lt;C$6,0,VLOOKUP(C243,index!$A:$M,7,0))</f>
        <v>158</v>
      </c>
      <c r="G243" s="57" t="str">
        <f t="shared" si="70"/>
        <v/>
      </c>
      <c r="H243" s="58" t="str">
        <f>IF(G243="I",$K243,IF(G243="II",$K243-SUM(H$8:H242),IF(G243="III",$K243-SUM(H$8:H242),IF(G243="IV",$K243-SUM(H$8:H242),IF(G243="V",1-SUM(H$8:H242)," ")))))</f>
        <v xml:space="preserve"> </v>
      </c>
      <c r="I243" s="66" t="str">
        <f t="shared" si="71"/>
        <v/>
      </c>
      <c r="L243" s="62" t="str">
        <f t="shared" si="67"/>
        <v xml:space="preserve"> </v>
      </c>
      <c r="P243" s="58" t="str">
        <f>IF(O243="Plus",$K243,IF(O243="Basis",$K243-SUM(P$8:P242),IF(O243="Breedte",$K243-SUM(P$8:P242),IF(O242="Breedte",1-SUM(P$8:P242)," "))))</f>
        <v xml:space="preserve"> </v>
      </c>
      <c r="Q243" s="56" t="str">
        <f t="shared" si="88"/>
        <v/>
      </c>
      <c r="R243" s="196">
        <f t="shared" si="73"/>
        <v>158</v>
      </c>
      <c r="S243" s="1">
        <f t="shared" si="82"/>
        <v>205</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205</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4">
        <f t="shared" si="68"/>
        <v>0</v>
      </c>
      <c r="B244" s="64">
        <f t="shared" si="69"/>
        <v>0</v>
      </c>
      <c r="C244" s="57">
        <f t="shared" si="81"/>
        <v>204</v>
      </c>
      <c r="F244" s="59">
        <f>IF(C244&lt;C$6,0,VLOOKUP(C244,index!$A:$M,7,0))</f>
        <v>157</v>
      </c>
      <c r="G244" s="57" t="str">
        <f t="shared" si="70"/>
        <v/>
      </c>
      <c r="H244" s="58" t="str">
        <f>IF(G244="I",$K244,IF(G244="II",$K244-SUM(H$8:H243),IF(G244="III",$K244-SUM(H$8:H243),IF(G244="IV",$K244-SUM(H$8:H243),IF(G244="V",1-SUM(H$8:H243)," ")))))</f>
        <v xml:space="preserve"> </v>
      </c>
      <c r="I244" s="66" t="str">
        <f t="shared" si="71"/>
        <v/>
      </c>
      <c r="L244" s="62" t="str">
        <f t="shared" si="67"/>
        <v xml:space="preserve"> </v>
      </c>
      <c r="P244" s="58" t="str">
        <f>IF(O244="Plus",$K244,IF(O244="Basis",$K244-SUM(P$8:P243),IF(O244="Breedte",$K244-SUM(P$8:P243),IF(O243="Breedte",1-SUM(P$8:P243)," "))))</f>
        <v xml:space="preserve"> </v>
      </c>
      <c r="Q244" s="56" t="str">
        <f t="shared" si="88"/>
        <v/>
      </c>
      <c r="R244" s="196">
        <f t="shared" si="73"/>
        <v>157</v>
      </c>
      <c r="S244" s="1">
        <f t="shared" si="82"/>
        <v>204</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204</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4">
        <f t="shared" si="68"/>
        <v>0</v>
      </c>
      <c r="B245" s="64">
        <f t="shared" si="69"/>
        <v>0</v>
      </c>
      <c r="C245" s="57">
        <f t="shared" si="81"/>
        <v>203</v>
      </c>
      <c r="F245" s="59">
        <f>IF(C245&lt;C$6,0,VLOOKUP(C245,index!$A:$M,7,0))</f>
        <v>157</v>
      </c>
      <c r="G245" s="57" t="str">
        <f t="shared" si="70"/>
        <v/>
      </c>
      <c r="H245" s="58" t="str">
        <f>IF(G245="I",$K245,IF(G245="II",$K245-SUM(H$8:H244),IF(G245="III",$K245-SUM(H$8:H244),IF(G245="IV",$K245-SUM(H$8:H244),IF(G245="V",1-SUM(H$8:H244)," ")))))</f>
        <v xml:space="preserve"> </v>
      </c>
      <c r="I245" s="66" t="str">
        <f t="shared" si="71"/>
        <v/>
      </c>
      <c r="L245" s="62" t="str">
        <f t="shared" si="67"/>
        <v xml:space="preserve"> </v>
      </c>
      <c r="P245" s="58" t="str">
        <f>IF(O245="Plus",$K245,IF(O245="Basis",$K245-SUM(P$8:P244),IF(O245="Breedte",$K245-SUM(P$8:P244),IF(O244="Breedte",1-SUM(P$8:P244)," "))))</f>
        <v xml:space="preserve"> </v>
      </c>
      <c r="Q245" s="56" t="str">
        <f t="shared" si="88"/>
        <v/>
      </c>
      <c r="R245" s="196">
        <f t="shared" si="73"/>
        <v>157</v>
      </c>
      <c r="S245" s="1">
        <f t="shared" si="82"/>
        <v>203</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203</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4">
        <f t="shared" si="68"/>
        <v>0</v>
      </c>
      <c r="B246" s="64">
        <f t="shared" si="69"/>
        <v>0</v>
      </c>
      <c r="C246" s="57">
        <f t="shared" si="81"/>
        <v>202</v>
      </c>
      <c r="F246" s="59">
        <f>IF(C246&lt;C$6,0,VLOOKUP(C246,index!$A:$M,7,0))</f>
        <v>156</v>
      </c>
      <c r="G246" s="57" t="str">
        <f t="shared" si="70"/>
        <v/>
      </c>
      <c r="H246" s="58" t="str">
        <f>IF(G246="I",$K246,IF(G246="II",$K246-SUM(H$8:H245),IF(G246="III",$K246-SUM(H$8:H245),IF(G246="IV",$K246-SUM(H$8:H245),IF(G246="V",1-SUM(H$8:H245)," ")))))</f>
        <v xml:space="preserve"> </v>
      </c>
      <c r="I246" s="66" t="str">
        <f t="shared" si="71"/>
        <v/>
      </c>
      <c r="L246" s="62" t="str">
        <f t="shared" si="67"/>
        <v xml:space="preserve"> </v>
      </c>
      <c r="P246" s="58" t="str">
        <f>IF(O246="Plus",$K246,IF(O246="Basis",$K246-SUM(P$8:P245),IF(O246="Breedte",$K246-SUM(P$8:P245),IF(O245="Breedte",1-SUM(P$8:P245)," "))))</f>
        <v xml:space="preserve"> </v>
      </c>
      <c r="Q246" s="56" t="str">
        <f t="shared" si="88"/>
        <v/>
      </c>
      <c r="R246" s="196">
        <f t="shared" si="73"/>
        <v>156</v>
      </c>
      <c r="S246" s="1">
        <f t="shared" si="82"/>
        <v>202</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202</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4">
        <f t="shared" si="68"/>
        <v>0</v>
      </c>
      <c r="B247" s="64">
        <f t="shared" si="69"/>
        <v>0</v>
      </c>
      <c r="C247" s="57">
        <f t="shared" si="81"/>
        <v>201</v>
      </c>
      <c r="F247" s="59">
        <f>IF(C247&lt;C$6,0,VLOOKUP(C247,index!$A:$M,7,0))</f>
        <v>156</v>
      </c>
      <c r="G247" s="57" t="str">
        <f t="shared" si="70"/>
        <v/>
      </c>
      <c r="H247" s="58" t="str">
        <f>IF(G247="I",$K247,IF(G247="II",$K247-SUM(H$8:H246),IF(G247="III",$K247-SUM(H$8:H246),IF(G247="IV",$K247-SUM(H$8:H246),IF(G247="V",1-SUM(H$8:H246)," ")))))</f>
        <v xml:space="preserve"> </v>
      </c>
      <c r="I247" s="66" t="str">
        <f t="shared" si="71"/>
        <v/>
      </c>
      <c r="L247" s="62" t="str">
        <f t="shared" si="67"/>
        <v xml:space="preserve"> </v>
      </c>
      <c r="P247" s="58" t="str">
        <f>IF(O247="Plus",$K247,IF(O247="Basis",$K247-SUM(P$8:P246),IF(O247="Breedte",$K247-SUM(P$8:P246),IF(O246="Breedte",1-SUM(P$8:P246)," "))))</f>
        <v xml:space="preserve"> </v>
      </c>
      <c r="Q247" s="56" t="str">
        <f t="shared" si="88"/>
        <v/>
      </c>
      <c r="R247" s="196">
        <f t="shared" si="73"/>
        <v>156</v>
      </c>
      <c r="S247" s="1">
        <f t="shared" si="82"/>
        <v>201</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201</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4">
        <f t="shared" si="68"/>
        <v>0</v>
      </c>
      <c r="B248" s="64">
        <f t="shared" si="69"/>
        <v>0</v>
      </c>
      <c r="C248" s="57">
        <f t="shared" si="81"/>
        <v>200</v>
      </c>
      <c r="F248" s="59">
        <f>IF(C248&lt;C$6,0,VLOOKUP(C248,index!$A:$M,7,0))</f>
        <v>156</v>
      </c>
      <c r="G248" s="57" t="str">
        <f t="shared" si="70"/>
        <v/>
      </c>
      <c r="H248" s="58" t="str">
        <f>IF(G248="I",$K248,IF(G248="II",$K248-SUM(H$8:H247),IF(G248="III",$K248-SUM(H$8:H247),IF(G248="IV",$K248-SUM(H$8:H247),IF(G248="V",1-SUM(H$8:H247)," ")))))</f>
        <v xml:space="preserve"> </v>
      </c>
      <c r="I248" s="66" t="str">
        <f t="shared" si="71"/>
        <v/>
      </c>
      <c r="L248" s="62" t="str">
        <f t="shared" si="67"/>
        <v xml:space="preserve"> </v>
      </c>
      <c r="P248" s="58" t="str">
        <f>IF(O248="Plus",$K248,IF(O248="Basis",$K248-SUM(P$8:P247),IF(O248="Breedte",$K248-SUM(P$8:P247),IF(O247="Breedte",1-SUM(P$8:P247)," "))))</f>
        <v xml:space="preserve"> </v>
      </c>
      <c r="Q248" s="56" t="str">
        <f t="shared" si="88"/>
        <v/>
      </c>
      <c r="R248" s="196">
        <f t="shared" si="73"/>
        <v>156</v>
      </c>
      <c r="S248" s="1">
        <f t="shared" si="82"/>
        <v>200</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200</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4">
        <f t="shared" si="68"/>
        <v>0</v>
      </c>
      <c r="B249" s="64">
        <f t="shared" si="69"/>
        <v>0</v>
      </c>
      <c r="C249" s="57">
        <f t="shared" si="81"/>
        <v>199</v>
      </c>
      <c r="F249" s="59">
        <f>IF(C249&lt;C$6,0,VLOOKUP(C249,index!$A:$M,7,0))</f>
        <v>155</v>
      </c>
      <c r="G249" s="57" t="str">
        <f t="shared" si="70"/>
        <v/>
      </c>
      <c r="H249" s="58" t="str">
        <f>IF(G249="I",$K249,IF(G249="II",$K249-SUM(H$8:H248),IF(G249="III",$K249-SUM(H$8:H248),IF(G249="IV",$K249-SUM(H$8:H248),IF(G249="V",1-SUM(H$8:H248)," ")))))</f>
        <v xml:space="preserve"> </v>
      </c>
      <c r="I249" s="66" t="str">
        <f t="shared" si="71"/>
        <v/>
      </c>
      <c r="L249" s="62" t="str">
        <f t="shared" si="67"/>
        <v xml:space="preserve"> </v>
      </c>
      <c r="P249" s="58" t="str">
        <f>IF(O249="Plus",$K249,IF(O249="Basis",$K249-SUM(P$8:P248),IF(O249="Breedte",$K249-SUM(P$8:P248),IF(O248="Breedte",1-SUM(P$8:P248)," "))))</f>
        <v xml:space="preserve"> </v>
      </c>
      <c r="Q249" s="56" t="str">
        <f t="shared" si="88"/>
        <v/>
      </c>
      <c r="R249" s="196">
        <f t="shared" si="73"/>
        <v>155</v>
      </c>
      <c r="S249" s="1">
        <f t="shared" si="82"/>
        <v>199</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199</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4">
        <f t="shared" si="68"/>
        <v>0</v>
      </c>
      <c r="B250" s="64">
        <f t="shared" si="69"/>
        <v>0</v>
      </c>
      <c r="C250" s="57">
        <f t="shared" si="81"/>
        <v>198</v>
      </c>
      <c r="F250" s="59">
        <f>IF(C250&lt;C$6,0,VLOOKUP(C250,index!$A:$M,7,0))</f>
        <v>155</v>
      </c>
      <c r="G250" s="57" t="str">
        <f t="shared" si="70"/>
        <v/>
      </c>
      <c r="H250" s="58" t="str">
        <f>IF(G250="I",$K250,IF(G250="II",$K250-SUM(H$8:H249),IF(G250="III",$K250-SUM(H$8:H249),IF(G250="IV",$K250-SUM(H$8:H249),IF(G250="V",1-SUM(H$8:H249)," ")))))</f>
        <v xml:space="preserve"> </v>
      </c>
      <c r="I250" s="66" t="str">
        <f t="shared" si="71"/>
        <v/>
      </c>
      <c r="L250" s="62" t="str">
        <f t="shared" si="67"/>
        <v xml:space="preserve"> </v>
      </c>
      <c r="P250" s="58" t="str">
        <f>IF(O250="Plus",$K250,IF(O250="Basis",$K250-SUM(P$8:P249),IF(O250="Breedte",$K250-SUM(P$8:P249),IF(O249="Breedte",1-SUM(P$8:P249)," "))))</f>
        <v xml:space="preserve"> </v>
      </c>
      <c r="Q250" s="56" t="str">
        <f t="shared" si="88"/>
        <v/>
      </c>
      <c r="R250" s="196">
        <f t="shared" si="73"/>
        <v>155</v>
      </c>
      <c r="S250" s="1">
        <f t="shared" si="82"/>
        <v>198</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198</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4">
        <f t="shared" si="68"/>
        <v>0</v>
      </c>
      <c r="B251" s="64">
        <f t="shared" si="69"/>
        <v>0</v>
      </c>
      <c r="C251" s="57">
        <f t="shared" si="81"/>
        <v>197</v>
      </c>
      <c r="F251" s="59">
        <f>IF(C251&lt;C$6,0,VLOOKUP(C251,index!$A:$M,7,0))</f>
        <v>154</v>
      </c>
      <c r="G251" s="57" t="str">
        <f t="shared" si="70"/>
        <v/>
      </c>
      <c r="H251" s="58" t="str">
        <f>IF(G251="I",$K251,IF(G251="II",$K251-SUM(H$8:H250),IF(G251="III",$K251-SUM(H$8:H250),IF(G251="IV",$K251-SUM(H$8:H250),IF(G251="V",1-SUM(H$8:H250)," ")))))</f>
        <v xml:space="preserve"> </v>
      </c>
      <c r="I251" s="66" t="str">
        <f t="shared" si="71"/>
        <v/>
      </c>
      <c r="L251" s="62" t="str">
        <f t="shared" si="67"/>
        <v xml:space="preserve"> </v>
      </c>
      <c r="P251" s="58" t="str">
        <f>IF(O251="Plus",$K251,IF(O251="Basis",$K251-SUM(P$8:P250),IF(O251="Breedte",$K251-SUM(P$8:P250),IF(O250="Breedte",1-SUM(P$8:P250)," "))))</f>
        <v xml:space="preserve"> </v>
      </c>
      <c r="Q251" s="56" t="str">
        <f t="shared" si="88"/>
        <v/>
      </c>
      <c r="R251" s="196">
        <f t="shared" si="73"/>
        <v>154</v>
      </c>
      <c r="S251" s="1">
        <f t="shared" si="82"/>
        <v>197</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197</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4">
        <f t="shared" si="68"/>
        <v>0</v>
      </c>
      <c r="B252" s="64">
        <f t="shared" si="69"/>
        <v>0</v>
      </c>
      <c r="C252" s="57">
        <f t="shared" si="81"/>
        <v>196</v>
      </c>
      <c r="F252" s="59">
        <f>IF(C252&lt;C$6,0,VLOOKUP(C252,index!$A:$M,7,0))</f>
        <v>154</v>
      </c>
      <c r="G252" s="57" t="str">
        <f t="shared" si="70"/>
        <v/>
      </c>
      <c r="H252" s="58" t="str">
        <f>IF(G252="I",$K252,IF(G252="II",$K252-SUM(H$8:H251),IF(G252="III",$K252-SUM(H$8:H251),IF(G252="IV",$K252-SUM(H$8:H251),IF(G252="V",1-SUM(H$8:H251)," ")))))</f>
        <v xml:space="preserve"> </v>
      </c>
      <c r="I252" s="66" t="str">
        <f t="shared" si="71"/>
        <v/>
      </c>
      <c r="L252" s="62" t="str">
        <f t="shared" si="67"/>
        <v xml:space="preserve"> </v>
      </c>
      <c r="P252" s="58" t="str">
        <f>IF(O252="Plus",$K252,IF(O252="Basis",$K252-SUM(P$8:P251),IF(O252="Breedte",$K252-SUM(P$8:P251),IF(O251="Breedte",1-SUM(P$8:P251)," "))))</f>
        <v xml:space="preserve"> </v>
      </c>
      <c r="Q252" s="56" t="str">
        <f t="shared" si="88"/>
        <v/>
      </c>
      <c r="R252" s="196">
        <f t="shared" si="73"/>
        <v>154</v>
      </c>
      <c r="S252" s="1">
        <f t="shared" si="82"/>
        <v>196</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196</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4">
        <f t="shared" si="68"/>
        <v>0</v>
      </c>
      <c r="B253" s="64">
        <f t="shared" si="69"/>
        <v>0</v>
      </c>
      <c r="C253" s="57">
        <f t="shared" si="81"/>
        <v>195</v>
      </c>
      <c r="F253" s="59">
        <f>IF(C253&lt;C$6,0,VLOOKUP(C253,index!$A:$M,7,0))</f>
        <v>154</v>
      </c>
      <c r="G253" s="57" t="str">
        <f t="shared" si="70"/>
        <v/>
      </c>
      <c r="H253" s="58" t="str">
        <f>IF(G253="I",$K253,IF(G253="II",$K253-SUM(H$8:H252),IF(G253="III",$K253-SUM(H$8:H252),IF(G253="IV",$K253-SUM(H$8:H252),IF(G253="V",1-SUM(H$8:H252)," ")))))</f>
        <v xml:space="preserve"> </v>
      </c>
      <c r="I253" s="66" t="str">
        <f t="shared" si="71"/>
        <v/>
      </c>
      <c r="L253" s="62" t="str">
        <f t="shared" si="67"/>
        <v xml:space="preserve"> </v>
      </c>
      <c r="P253" s="58" t="str">
        <f>IF(O253="Plus",$K253,IF(O253="Basis",$K253-SUM(P$8:P252),IF(O253="Breedte",$K253-SUM(P$8:P252),IF(O252="Breedte",1-SUM(P$8:P252)," "))))</f>
        <v xml:space="preserve"> </v>
      </c>
      <c r="Q253" s="56" t="str">
        <f t="shared" si="88"/>
        <v/>
      </c>
      <c r="R253" s="196">
        <f t="shared" si="73"/>
        <v>154</v>
      </c>
      <c r="S253" s="1">
        <f t="shared" si="82"/>
        <v>195</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195</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4">
        <f t="shared" si="68"/>
        <v>0</v>
      </c>
      <c r="B254" s="64">
        <f t="shared" si="69"/>
        <v>0</v>
      </c>
      <c r="C254" s="57">
        <f t="shared" si="81"/>
        <v>194</v>
      </c>
      <c r="F254" s="59">
        <f>IF(C254&lt;C$6,0,VLOOKUP(C254,index!$A:$M,7,0))</f>
        <v>153</v>
      </c>
      <c r="G254" s="57" t="str">
        <f t="shared" si="70"/>
        <v/>
      </c>
      <c r="H254" s="58" t="str">
        <f>IF(G254="I",$K254,IF(G254="II",$K254-SUM(H$8:H253),IF(G254="III",$K254-SUM(H$8:H253),IF(G254="IV",$K254-SUM(H$8:H253),IF(G254="V",1-SUM(H$8:H253)," ")))))</f>
        <v xml:space="preserve"> </v>
      </c>
      <c r="I254" s="66" t="str">
        <f t="shared" si="71"/>
        <v/>
      </c>
      <c r="L254" s="62" t="str">
        <f t="shared" si="67"/>
        <v xml:space="preserve"> </v>
      </c>
      <c r="P254" s="58" t="str">
        <f>IF(O254="Plus",$K254,IF(O254="Basis",$K254-SUM(P$8:P253),IF(O254="Breedte",$K254-SUM(P$8:P253),IF(O253="Breedte",1-SUM(P$8:P253)," "))))</f>
        <v xml:space="preserve"> </v>
      </c>
      <c r="Q254" s="56" t="str">
        <f t="shared" si="88"/>
        <v/>
      </c>
      <c r="R254" s="196">
        <f t="shared" si="73"/>
        <v>153</v>
      </c>
      <c r="S254" s="1">
        <f t="shared" si="82"/>
        <v>194</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194</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4">
        <f t="shared" si="68"/>
        <v>0</v>
      </c>
      <c r="B255" s="64">
        <f t="shared" si="69"/>
        <v>0</v>
      </c>
      <c r="C255" s="57">
        <f t="shared" si="81"/>
        <v>193</v>
      </c>
      <c r="F255" s="59">
        <f>IF(C255&lt;C$6,0,VLOOKUP(C255,index!$A:$M,7,0))</f>
        <v>153</v>
      </c>
      <c r="G255" s="57" t="str">
        <f t="shared" si="70"/>
        <v/>
      </c>
      <c r="H255" s="58" t="str">
        <f>IF(G255="I",$K255,IF(G255="II",$K255-SUM(H$8:H254),IF(G255="III",$K255-SUM(H$8:H254),IF(G255="IV",$K255-SUM(H$8:H254),IF(G255="V",1-SUM(H$8:H254)," ")))))</f>
        <v xml:space="preserve"> </v>
      </c>
      <c r="I255" s="66" t="str">
        <f t="shared" si="71"/>
        <v/>
      </c>
      <c r="L255" s="62" t="str">
        <f t="shared" si="67"/>
        <v xml:space="preserve"> </v>
      </c>
      <c r="P255" s="58" t="str">
        <f>IF(O255="Plus",$K255,IF(O255="Basis",$K255-SUM(P$8:P254),IF(O255="Breedte",$K255-SUM(P$8:P254),IF(O254="Breedte",1-SUM(P$8:P254)," "))))</f>
        <v xml:space="preserve"> </v>
      </c>
      <c r="Q255" s="56" t="str">
        <f t="shared" si="88"/>
        <v/>
      </c>
      <c r="R255" s="196">
        <f t="shared" si="73"/>
        <v>153</v>
      </c>
      <c r="S255" s="1">
        <f t="shared" si="82"/>
        <v>193</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193</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4">
        <f t="shared" si="68"/>
        <v>0</v>
      </c>
      <c r="B256" s="64">
        <f t="shared" si="69"/>
        <v>0</v>
      </c>
      <c r="C256" s="57">
        <f t="shared" si="81"/>
        <v>192</v>
      </c>
      <c r="F256" s="59">
        <f>IF(C256&lt;C$6,0,VLOOKUP(C256,index!$A:$M,7,0))</f>
        <v>152</v>
      </c>
      <c r="G256" s="57" t="str">
        <f t="shared" si="70"/>
        <v/>
      </c>
      <c r="H256" s="58" t="str">
        <f>IF(G256="I",$K256,IF(G256="II",$K256-SUM(H$8:H255),IF(G256="III",$K256-SUM(H$8:H255),IF(G256="IV",$K256-SUM(H$8:H255),IF(G256="V",1-SUM(H$8:H255)," ")))))</f>
        <v xml:space="preserve"> </v>
      </c>
      <c r="I256" s="66" t="str">
        <f t="shared" si="71"/>
        <v/>
      </c>
      <c r="L256" s="62" t="str">
        <f t="shared" si="67"/>
        <v xml:space="preserve"> </v>
      </c>
      <c r="P256" s="58" t="str">
        <f>IF(O256="Plus",$K256,IF(O256="Basis",$K256-SUM(P$8:P255),IF(O256="Breedte",$K256-SUM(P$8:P255),IF(O255="Breedte",1-SUM(P$8:P255)," "))))</f>
        <v xml:space="preserve"> </v>
      </c>
      <c r="Q256" s="56" t="str">
        <f t="shared" si="88"/>
        <v/>
      </c>
      <c r="R256" s="196">
        <f t="shared" si="73"/>
        <v>152</v>
      </c>
      <c r="S256" s="1">
        <f t="shared" si="82"/>
        <v>192</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192</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4">
        <f t="shared" si="68"/>
        <v>0</v>
      </c>
      <c r="B257" s="64">
        <f t="shared" si="69"/>
        <v>0</v>
      </c>
      <c r="C257" s="57">
        <f t="shared" si="81"/>
        <v>191</v>
      </c>
      <c r="F257" s="59">
        <f>IF(C257&lt;C$6,0,VLOOKUP(C257,index!$A:$M,7,0))</f>
        <v>152</v>
      </c>
      <c r="G257" s="57" t="str">
        <f t="shared" si="70"/>
        <v/>
      </c>
      <c r="H257" s="58" t="str">
        <f>IF(G257="I",$K257,IF(G257="II",$K257-SUM(H$8:H256),IF(G257="III",$K257-SUM(H$8:H256),IF(G257="IV",$K257-SUM(H$8:H256),IF(G257="V",1-SUM(H$8:H256)," ")))))</f>
        <v xml:space="preserve"> </v>
      </c>
      <c r="I257" s="66" t="str">
        <f t="shared" si="71"/>
        <v/>
      </c>
      <c r="L257" s="62" t="str">
        <f t="shared" si="67"/>
        <v xml:space="preserve"> </v>
      </c>
      <c r="P257" s="58" t="str">
        <f>IF(O257="Plus",$K257,IF(O257="Basis",$K257-SUM(P$8:P256),IF(O257="Breedte",$K257-SUM(P$8:P256),IF(O256="Breedte",1-SUM(P$8:P256)," "))))</f>
        <v xml:space="preserve"> </v>
      </c>
      <c r="Q257" s="56" t="str">
        <f t="shared" si="88"/>
        <v/>
      </c>
      <c r="R257" s="196">
        <f t="shared" si="73"/>
        <v>152</v>
      </c>
      <c r="S257" s="1">
        <f t="shared" si="82"/>
        <v>191</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191</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4">
        <f t="shared" si="68"/>
        <v>0</v>
      </c>
      <c r="B258" s="64">
        <f t="shared" si="69"/>
        <v>0</v>
      </c>
      <c r="C258" s="57">
        <f t="shared" si="81"/>
        <v>190</v>
      </c>
      <c r="F258" s="59">
        <f>IF(C258&lt;C$6,0,VLOOKUP(C258,index!$A:$M,7,0))</f>
        <v>152</v>
      </c>
      <c r="G258" s="57" t="str">
        <f t="shared" si="70"/>
        <v/>
      </c>
      <c r="H258" s="58" t="str">
        <f>IF(G258="I",$K258,IF(G258="II",$K258-SUM(H$8:H257),IF(G258="III",$K258-SUM(H$8:H257),IF(G258="IV",$K258-SUM(H$8:H257),IF(G258="V",1-SUM(H$8:H257)," ")))))</f>
        <v xml:space="preserve"> </v>
      </c>
      <c r="I258" s="66" t="str">
        <f t="shared" si="71"/>
        <v/>
      </c>
      <c r="L258" s="62" t="str">
        <f t="shared" si="67"/>
        <v xml:space="preserve"> </v>
      </c>
      <c r="P258" s="58" t="str">
        <f>IF(O258="Plus",$K258,IF(O258="Basis",$K258-SUM(P$8:P257),IF(O258="Breedte",$K258-SUM(P$8:P257),IF(O257="Breedte",1-SUM(P$8:P257)," "))))</f>
        <v xml:space="preserve"> </v>
      </c>
      <c r="Q258" s="56" t="str">
        <f t="shared" si="88"/>
        <v/>
      </c>
      <c r="R258" s="196">
        <f t="shared" si="73"/>
        <v>152</v>
      </c>
      <c r="S258" s="1">
        <f t="shared" si="82"/>
        <v>190</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190</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4">
        <f t="shared" si="68"/>
        <v>0</v>
      </c>
      <c r="B259" s="64">
        <f t="shared" si="69"/>
        <v>0</v>
      </c>
      <c r="C259" s="57">
        <f t="shared" si="81"/>
        <v>189</v>
      </c>
      <c r="F259" s="59">
        <f>IF(C259&lt;C$6,0,VLOOKUP(C259,index!$A:$M,7,0))</f>
        <v>151</v>
      </c>
      <c r="G259" s="57" t="str">
        <f t="shared" si="70"/>
        <v/>
      </c>
      <c r="H259" s="58" t="str">
        <f>IF(G259="I",$K259,IF(G259="II",$K259-SUM(H$8:H258),IF(G259="III",$K259-SUM(H$8:H258),IF(G259="IV",$K259-SUM(H$8:H258),IF(G259="V",1-SUM(H$8:H258)," ")))))</f>
        <v xml:space="preserve"> </v>
      </c>
      <c r="I259" s="66" t="str">
        <f t="shared" si="71"/>
        <v/>
      </c>
      <c r="L259" s="62" t="str">
        <f t="shared" si="67"/>
        <v xml:space="preserve"> </v>
      </c>
      <c r="P259" s="58" t="str">
        <f>IF(O259="Plus",$K259,IF(O259="Basis",$K259-SUM(P$8:P258),IF(O259="Breedte",$K259-SUM(P$8:P258),IF(O258="Breedte",1-SUM(P$8:P258)," "))))</f>
        <v xml:space="preserve"> </v>
      </c>
      <c r="Q259" s="56" t="str">
        <f t="shared" si="88"/>
        <v/>
      </c>
      <c r="R259" s="196">
        <f t="shared" si="73"/>
        <v>151</v>
      </c>
      <c r="S259" s="1">
        <f t="shared" si="82"/>
        <v>189</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189</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4">
        <f t="shared" si="68"/>
        <v>0</v>
      </c>
      <c r="B260" s="64">
        <f t="shared" si="69"/>
        <v>0</v>
      </c>
      <c r="C260" s="57">
        <f t="shared" si="81"/>
        <v>188</v>
      </c>
      <c r="F260" s="59">
        <f>IF(C260&lt;C$6,0,VLOOKUP(C260,index!$A:$M,7,0))</f>
        <v>151</v>
      </c>
      <c r="G260" s="57" t="str">
        <f t="shared" si="70"/>
        <v/>
      </c>
      <c r="H260" s="58" t="str">
        <f>IF(G260="I",$K260,IF(G260="II",$K260-SUM(H$8:H259),IF(G260="III",$K260-SUM(H$8:H259),IF(G260="IV",$K260-SUM(H$8:H259),IF(G260="V",1-SUM(H$8:H259)," ")))))</f>
        <v xml:space="preserve"> </v>
      </c>
      <c r="I260" s="66" t="str">
        <f t="shared" si="71"/>
        <v/>
      </c>
      <c r="L260" s="62" t="str">
        <f t="shared" si="67"/>
        <v xml:space="preserve"> </v>
      </c>
      <c r="P260" s="58" t="str">
        <f>IF(O260="Plus",$K260,IF(O260="Basis",$K260-SUM(P$8:P259),IF(O260="Breedte",$K260-SUM(P$8:P259),IF(O259="Breedte",1-SUM(P$8:P259)," "))))</f>
        <v xml:space="preserve"> </v>
      </c>
      <c r="Q260" s="56" t="str">
        <f t="shared" si="88"/>
        <v/>
      </c>
      <c r="R260" s="196">
        <f t="shared" si="73"/>
        <v>151</v>
      </c>
      <c r="S260" s="1">
        <f t="shared" si="82"/>
        <v>188</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188</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4">
        <f t="shared" si="68"/>
        <v>0</v>
      </c>
      <c r="B261" s="64">
        <f t="shared" si="69"/>
        <v>0</v>
      </c>
      <c r="C261" s="57">
        <f t="shared" si="81"/>
        <v>187</v>
      </c>
      <c r="F261" s="59">
        <f>IF(C261&lt;C$6,0,VLOOKUP(C261,index!$A:$M,7,0))</f>
        <v>150</v>
      </c>
      <c r="G261" s="57" t="str">
        <f t="shared" si="70"/>
        <v/>
      </c>
      <c r="H261" s="58" t="str">
        <f>IF(G261="I",$K261,IF(G261="II",$K261-SUM(H$8:H260),IF(G261="III",$K261-SUM(H$8:H260),IF(G261="IV",$K261-SUM(H$8:H260),IF(G261="V",1-SUM(H$8:H260)," ")))))</f>
        <v xml:space="preserve"> </v>
      </c>
      <c r="I261" s="66" t="str">
        <f t="shared" si="71"/>
        <v/>
      </c>
      <c r="L261" s="62" t="str">
        <f t="shared" si="67"/>
        <v xml:space="preserve"> </v>
      </c>
      <c r="P261" s="58" t="str">
        <f>IF(O261="Plus",$K261,IF(O261="Basis",$K261-SUM(P$8:P260),IF(O261="Breedte",$K261-SUM(P$8:P260),IF(O260="Breedte",1-SUM(P$8:P260)," "))))</f>
        <v xml:space="preserve"> </v>
      </c>
      <c r="Q261" s="56" t="str">
        <f t="shared" si="88"/>
        <v/>
      </c>
      <c r="R261" s="196">
        <f t="shared" si="73"/>
        <v>150</v>
      </c>
      <c r="S261" s="1">
        <f t="shared" si="82"/>
        <v>187</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187</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4">
        <f t="shared" si="68"/>
        <v>0</v>
      </c>
      <c r="B262" s="64">
        <f t="shared" si="69"/>
        <v>0</v>
      </c>
      <c r="C262" s="57">
        <f t="shared" si="81"/>
        <v>186</v>
      </c>
      <c r="F262" s="59">
        <f>IF(C262&lt;C$6,0,VLOOKUP(C262,index!$A:$M,7,0))</f>
        <v>150</v>
      </c>
      <c r="G262" s="57" t="str">
        <f t="shared" si="70"/>
        <v/>
      </c>
      <c r="H262" s="58" t="str">
        <f>IF(G262="I",$K262,IF(G262="II",$K262-SUM(H$8:H261),IF(G262="III",$K262-SUM(H$8:H261),IF(G262="IV",$K262-SUM(H$8:H261),IF(G262="V",1-SUM(H$8:H261)," ")))))</f>
        <v xml:space="preserve"> </v>
      </c>
      <c r="I262" s="66" t="str">
        <f t="shared" si="71"/>
        <v/>
      </c>
      <c r="L262" s="62" t="str">
        <f t="shared" si="67"/>
        <v xml:space="preserve"> </v>
      </c>
      <c r="P262" s="58" t="str">
        <f>IF(O262="Plus",$K262,IF(O262="Basis",$K262-SUM(P$8:P261),IF(O262="Breedte",$K262-SUM(P$8:P261),IF(O261="Breedte",1-SUM(P$8:P261)," "))))</f>
        <v xml:space="preserve"> </v>
      </c>
      <c r="Q262" s="56" t="str">
        <f t="shared" si="88"/>
        <v/>
      </c>
      <c r="R262" s="196">
        <f t="shared" si="73"/>
        <v>150</v>
      </c>
      <c r="S262" s="1">
        <f t="shared" si="82"/>
        <v>186</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186</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4">
        <f t="shared" si="68"/>
        <v>0</v>
      </c>
      <c r="B263" s="64">
        <f t="shared" si="69"/>
        <v>0</v>
      </c>
      <c r="C263" s="57">
        <f t="shared" si="81"/>
        <v>185</v>
      </c>
      <c r="F263" s="59">
        <f>IF(C263&lt;C$6,0,VLOOKUP(C263,index!$A:$M,7,0))</f>
        <v>150</v>
      </c>
      <c r="G263" s="57" t="str">
        <f t="shared" si="70"/>
        <v/>
      </c>
      <c r="H263" s="58" t="str">
        <f>IF(G263="I",$K263,IF(G263="II",$K263-SUM(H$8:H262),IF(G263="III",$K263-SUM(H$8:H262),IF(G263="IV",$K263-SUM(H$8:H262),IF(G263="V",1-SUM(H$8:H262)," ")))))</f>
        <v xml:space="preserve"> </v>
      </c>
      <c r="I263" s="66" t="str">
        <f t="shared" si="71"/>
        <v/>
      </c>
      <c r="L263" s="62" t="str">
        <f t="shared" si="67"/>
        <v xml:space="preserve"> </v>
      </c>
      <c r="P263" s="58" t="str">
        <f>IF(O263="Plus",$K263,IF(O263="Basis",$K263-SUM(P$8:P262),IF(O263="Breedte",$K263-SUM(P$8:P262),IF(O262="Breedte",1-SUM(P$8:P262)," "))))</f>
        <v xml:space="preserve"> </v>
      </c>
      <c r="Q263" s="56" t="str">
        <f t="shared" si="88"/>
        <v/>
      </c>
      <c r="R263" s="196">
        <f t="shared" si="73"/>
        <v>150</v>
      </c>
      <c r="S263" s="1">
        <f t="shared" si="82"/>
        <v>185</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185</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4">
        <f t="shared" si="68"/>
        <v>0</v>
      </c>
      <c r="B264" s="64">
        <f t="shared" si="69"/>
        <v>0</v>
      </c>
      <c r="C264" s="57">
        <f t="shared" si="81"/>
        <v>184</v>
      </c>
      <c r="F264" s="59">
        <f>IF(C264&lt;C$6,0,VLOOKUP(C264,index!$A:$M,7,0))</f>
        <v>149</v>
      </c>
      <c r="G264" s="57" t="str">
        <f t="shared" si="70"/>
        <v/>
      </c>
      <c r="H264" s="58" t="str">
        <f>IF(G264="I",$K264,IF(G264="II",$K264-SUM(H$8:H263),IF(G264="III",$K264-SUM(H$8:H263),IF(G264="IV",$K264-SUM(H$8:H263),IF(G264="V",1-SUM(H$8:H263)," ")))))</f>
        <v xml:space="preserve"> </v>
      </c>
      <c r="I264" s="66" t="str">
        <f t="shared" si="71"/>
        <v/>
      </c>
      <c r="L264" s="62" t="str">
        <f t="shared" ref="L264:L327" si="89">IF(U264=2,"Plus",IF(W264=2,"Basis",IF(X264=2,"Breedte"," ")))</f>
        <v xml:space="preserve"> </v>
      </c>
      <c r="P264" s="58" t="str">
        <f>IF(O264="Plus",$K264,IF(O264="Basis",$K264-SUM(P$8:P263),IF(O264="Breedte",$K264-SUM(P$8:P263),IF(O263="Breedte",1-SUM(P$8:P263)," "))))</f>
        <v xml:space="preserve"> </v>
      </c>
      <c r="Q264" s="56" t="str">
        <f t="shared" si="88"/>
        <v/>
      </c>
      <c r="R264" s="196">
        <f t="shared" si="73"/>
        <v>149</v>
      </c>
      <c r="S264" s="1">
        <f t="shared" si="82"/>
        <v>184</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184</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4">
        <f t="shared" ref="A265:A328" si="90">IF(I265="A",25,IF(I265="B",25,IF(I265="C",25,IF(I265="D",15,IF(I265="E",10,0)))))</f>
        <v>0</v>
      </c>
      <c r="B265" s="64">
        <f t="shared" ref="B265:B328" si="91">IF(G265="I",20,IF(G265="II",20,IF(G265="III",20,IF(G265="IV",20,IF(G265="V",20,0)))))</f>
        <v>0</v>
      </c>
      <c r="C265" s="57">
        <f t="shared" si="81"/>
        <v>183</v>
      </c>
      <c r="F265" s="59">
        <f>IF(C265&lt;C$6,0,VLOOKUP(C265,index!$A:$M,7,0))</f>
        <v>149</v>
      </c>
      <c r="G265" s="57" t="str">
        <f t="shared" ref="G265:G328" si="92">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93">IF(AND(F265&gt;209,F266&lt;210),"A",IF(AND(F265&gt;199,F266&lt;200),"B",IF(AND(F265&gt;189,F266&lt;190),"C",IF(AND(F265&gt;180,F266&lt;181),"D",IF(AND(F265&gt;109,F266&lt;110),"E","")))))</f>
        <v/>
      </c>
      <c r="L265" s="62" t="str">
        <f t="shared" si="89"/>
        <v xml:space="preserve"> </v>
      </c>
      <c r="P265" s="58" t="str">
        <f>IF(O265="Plus",$K265,IF(O265="Basis",$K265-SUM(P$8:P264),IF(O265="Breedte",$K265-SUM(P$8:P264),IF(O264="Breedte",1-SUM(P$8:P264)," "))))</f>
        <v xml:space="preserve"> </v>
      </c>
      <c r="Q265" s="56" t="str">
        <f t="shared" si="88"/>
        <v/>
      </c>
      <c r="R265" s="196">
        <f t="shared" ref="R265:R328" si="94">F265</f>
        <v>149</v>
      </c>
      <c r="S265" s="1">
        <f t="shared" si="82"/>
        <v>183</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183</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4">
        <f t="shared" si="90"/>
        <v>0</v>
      </c>
      <c r="B266" s="64">
        <f t="shared" si="91"/>
        <v>0</v>
      </c>
      <c r="C266" s="57">
        <f t="shared" ref="C266:C329" si="102">IF(C265-1&lt;C$6,C$6-1,C265-1)</f>
        <v>182</v>
      </c>
      <c r="F266" s="59">
        <f>IF(C266&lt;C$6,0,VLOOKUP(C266,index!$A:$M,7,0))</f>
        <v>148</v>
      </c>
      <c r="G266" s="57" t="str">
        <f t="shared" si="92"/>
        <v/>
      </c>
      <c r="H266" s="58" t="str">
        <f>IF(G266="I",$K266,IF(G266="II",$K266-SUM(H$8:H265),IF(G266="III",$K266-SUM(H$8:H265),IF(G266="IV",$K266-SUM(H$8:H265),IF(G266="V",1-SUM(H$8:H265)," ")))))</f>
        <v xml:space="preserve"> </v>
      </c>
      <c r="I266" s="66" t="str">
        <f t="shared" si="93"/>
        <v/>
      </c>
      <c r="L266" s="62" t="str">
        <f t="shared" si="89"/>
        <v xml:space="preserve"> </v>
      </c>
      <c r="P266" s="58" t="str">
        <f>IF(O266="Plus",$K266,IF(O266="Basis",$K266-SUM(P$8:P265),IF(O266="Breedte",$K266-SUM(P$8:P265),IF(O265="Breedte",1-SUM(P$8:P265)," "))))</f>
        <v xml:space="preserve"> </v>
      </c>
      <c r="Q266" s="56" t="str">
        <f t="shared" si="88"/>
        <v/>
      </c>
      <c r="R266" s="196">
        <f t="shared" si="94"/>
        <v>148</v>
      </c>
      <c r="S266" s="1">
        <f t="shared" ref="S266:S329" si="103">C266</f>
        <v>182</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182</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4">
        <f t="shared" si="90"/>
        <v>0</v>
      </c>
      <c r="B267" s="64">
        <f t="shared" si="91"/>
        <v>0</v>
      </c>
      <c r="C267" s="57">
        <f t="shared" si="102"/>
        <v>181</v>
      </c>
      <c r="F267" s="59">
        <f>IF(C267&lt;C$6,0,VLOOKUP(C267,index!$A:$M,7,0))</f>
        <v>148</v>
      </c>
      <c r="G267" s="57" t="str">
        <f t="shared" si="92"/>
        <v/>
      </c>
      <c r="H267" s="58" t="str">
        <f>IF(G267="I",$K267,IF(G267="II",$K267-SUM(H$8:H266),IF(G267="III",$K267-SUM(H$8:H266),IF(G267="IV",$K267-SUM(H$8:H266),IF(G267="V",1-SUM(H$8:H266)," ")))))</f>
        <v xml:space="preserve"> </v>
      </c>
      <c r="I267" s="66" t="str">
        <f t="shared" si="93"/>
        <v/>
      </c>
      <c r="L267" s="62" t="str">
        <f t="shared" si="89"/>
        <v xml:space="preserve"> </v>
      </c>
      <c r="P267" s="58" t="str">
        <f>IF(O267="Plus",$K267,IF(O267="Basis",$K267-SUM(P$8:P266),IF(O267="Breedte",$K267-SUM(P$8:P266),IF(O266="Breedte",1-SUM(P$8:P266)," "))))</f>
        <v xml:space="preserve"> </v>
      </c>
      <c r="Q267" s="56" t="str">
        <f t="shared" si="88"/>
        <v/>
      </c>
      <c r="R267" s="196">
        <f t="shared" si="94"/>
        <v>148</v>
      </c>
      <c r="S267" s="1">
        <f t="shared" si="103"/>
        <v>181</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181</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4">
        <f t="shared" si="90"/>
        <v>0</v>
      </c>
      <c r="B268" s="64">
        <f t="shared" si="91"/>
        <v>0</v>
      </c>
      <c r="C268" s="57">
        <f t="shared" si="102"/>
        <v>180</v>
      </c>
      <c r="F268" s="59">
        <f>IF(C268&lt;C$6,0,VLOOKUP(C268,index!$A:$M,7,0))</f>
        <v>148</v>
      </c>
      <c r="G268" s="57" t="str">
        <f t="shared" si="92"/>
        <v/>
      </c>
      <c r="H268" s="58" t="str">
        <f>IF(G268="I",$K268,IF(G268="II",$K268-SUM(H$8:H267),IF(G268="III",$K268-SUM(H$8:H267),IF(G268="IV",$K268-SUM(H$8:H267),IF(G268="V",1-SUM(H$8:H267)," ")))))</f>
        <v xml:space="preserve"> </v>
      </c>
      <c r="I268" s="66" t="str">
        <f t="shared" si="93"/>
        <v/>
      </c>
      <c r="L268" s="62" t="str">
        <f t="shared" si="89"/>
        <v xml:space="preserve"> </v>
      </c>
      <c r="P268" s="58" t="str">
        <f>IF(O268="Plus",$K268,IF(O268="Basis",$K268-SUM(P$8:P267),IF(O268="Breedte",$K268-SUM(P$8:P267),IF(O267="Breedte",1-SUM(P$8:P267)," "))))</f>
        <v xml:space="preserve"> </v>
      </c>
      <c r="Q268" s="56" t="str">
        <f t="shared" si="88"/>
        <v/>
      </c>
      <c r="R268" s="196">
        <f t="shared" si="94"/>
        <v>148</v>
      </c>
      <c r="S268" s="1">
        <f t="shared" si="103"/>
        <v>180</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180</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4">
        <f t="shared" si="90"/>
        <v>0</v>
      </c>
      <c r="B269" s="64">
        <f t="shared" si="91"/>
        <v>0</v>
      </c>
      <c r="C269" s="57">
        <f t="shared" si="102"/>
        <v>179</v>
      </c>
      <c r="F269" s="59">
        <f>IF(C269&lt;C$6,0,VLOOKUP(C269,index!$A:$M,7,0))</f>
        <v>147</v>
      </c>
      <c r="G269" s="57" t="str">
        <f t="shared" si="92"/>
        <v/>
      </c>
      <c r="H269" s="58" t="str">
        <f>IF(G269="I",$K269,IF(G269="II",$K269-SUM(H$8:H268),IF(G269="III",$K269-SUM(H$8:H268),IF(G269="IV",$K269-SUM(H$8:H268),IF(G269="V",1-SUM(H$8:H268)," ")))))</f>
        <v xml:space="preserve"> </v>
      </c>
      <c r="I269" s="66" t="str">
        <f t="shared" si="93"/>
        <v/>
      </c>
      <c r="L269" s="62" t="str">
        <f t="shared" si="89"/>
        <v xml:space="preserve"> </v>
      </c>
      <c r="P269" s="58" t="str">
        <f>IF(O269="Plus",$K269,IF(O269="Basis",$K269-SUM(P$8:P268),IF(O269="Breedte",$K269-SUM(P$8:P268),IF(O268="Breedte",1-SUM(P$8:P268)," "))))</f>
        <v xml:space="preserve"> </v>
      </c>
      <c r="Q269" s="56" t="str">
        <f t="shared" si="88"/>
        <v/>
      </c>
      <c r="R269" s="196">
        <f t="shared" si="94"/>
        <v>147</v>
      </c>
      <c r="S269" s="1">
        <f t="shared" si="103"/>
        <v>179</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179</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4">
        <f t="shared" si="90"/>
        <v>0</v>
      </c>
      <c r="B270" s="64">
        <f t="shared" si="91"/>
        <v>0</v>
      </c>
      <c r="C270" s="57">
        <f t="shared" si="102"/>
        <v>178</v>
      </c>
      <c r="F270" s="59">
        <f>IF(C270&lt;C$6,0,VLOOKUP(C270,index!$A:$M,7,0))</f>
        <v>147</v>
      </c>
      <c r="G270" s="57" t="str">
        <f t="shared" si="92"/>
        <v/>
      </c>
      <c r="H270" s="58" t="str">
        <f>IF(G270="I",$K270,IF(G270="II",$K270-SUM(H$8:H269),IF(G270="III",$K270-SUM(H$8:H269),IF(G270="IV",$K270-SUM(H$8:H269),IF(G270="V",1-SUM(H$8:H269)," ")))))</f>
        <v xml:space="preserve"> </v>
      </c>
      <c r="I270" s="66" t="str">
        <f t="shared" si="93"/>
        <v/>
      </c>
      <c r="L270" s="62" t="str">
        <f t="shared" si="89"/>
        <v xml:space="preserve"> </v>
      </c>
      <c r="P270" s="58" t="str">
        <f>IF(O270="Plus",$K270,IF(O270="Basis",$K270-SUM(P$8:P269),IF(O270="Breedte",$K270-SUM(P$8:P269),IF(O269="Breedte",1-SUM(P$8:P269)," "))))</f>
        <v xml:space="preserve"> </v>
      </c>
      <c r="Q270" s="56" t="str">
        <f t="shared" si="88"/>
        <v/>
      </c>
      <c r="R270" s="196">
        <f t="shared" si="94"/>
        <v>147</v>
      </c>
      <c r="S270" s="1">
        <f t="shared" si="103"/>
        <v>178</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178</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4">
        <f t="shared" si="90"/>
        <v>0</v>
      </c>
      <c r="B271" s="64">
        <f t="shared" si="91"/>
        <v>0</v>
      </c>
      <c r="C271" s="57">
        <f t="shared" si="102"/>
        <v>177</v>
      </c>
      <c r="F271" s="59">
        <f>IF(C271&lt;C$6,0,VLOOKUP(C271,index!$A:$M,7,0))</f>
        <v>146</v>
      </c>
      <c r="G271" s="57" t="str">
        <f t="shared" si="92"/>
        <v/>
      </c>
      <c r="H271" s="58" t="str">
        <f>IF(G271="I",$K271,IF(G271="II",$K271-SUM(H$8:H270),IF(G271="III",$K271-SUM(H$8:H270),IF(G271="IV",$K271-SUM(H$8:H270),IF(G271="V",1-SUM(H$8:H270)," ")))))</f>
        <v xml:space="preserve"> </v>
      </c>
      <c r="I271" s="66" t="str">
        <f t="shared" si="93"/>
        <v/>
      </c>
      <c r="L271" s="62" t="str">
        <f t="shared" si="89"/>
        <v xml:space="preserve"> </v>
      </c>
      <c r="P271" s="58" t="str">
        <f>IF(O271="Plus",$K271,IF(O271="Basis",$K271-SUM(P$8:P270),IF(O271="Breedte",$K271-SUM(P$8:P270),IF(O270="Breedte",1-SUM(P$8:P270)," "))))</f>
        <v xml:space="preserve"> </v>
      </c>
      <c r="Q271" s="56" t="str">
        <f t="shared" si="88"/>
        <v/>
      </c>
      <c r="R271" s="196">
        <f t="shared" si="94"/>
        <v>146</v>
      </c>
      <c r="S271" s="1">
        <f t="shared" si="103"/>
        <v>177</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177</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4">
        <f t="shared" si="90"/>
        <v>0</v>
      </c>
      <c r="B272" s="64">
        <f t="shared" si="91"/>
        <v>0</v>
      </c>
      <c r="C272" s="57">
        <f t="shared" si="102"/>
        <v>176</v>
      </c>
      <c r="F272" s="59">
        <f>IF(C272&lt;C$6,0,VLOOKUP(C272,index!$A:$M,7,0))</f>
        <v>146</v>
      </c>
      <c r="G272" s="57" t="str">
        <f t="shared" si="92"/>
        <v/>
      </c>
      <c r="H272" s="58" t="str">
        <f>IF(G272="I",$K272,IF(G272="II",$K272-SUM(H$8:H271),IF(G272="III",$K272-SUM(H$8:H271),IF(G272="IV",$K272-SUM(H$8:H271),IF(G272="V",1-SUM(H$8:H271)," ")))))</f>
        <v xml:space="preserve"> </v>
      </c>
      <c r="I272" s="66" t="str">
        <f t="shared" si="93"/>
        <v/>
      </c>
      <c r="L272" s="62" t="str">
        <f t="shared" si="89"/>
        <v xml:space="preserve"> </v>
      </c>
      <c r="P272" s="58" t="str">
        <f>IF(O272="Plus",$K272,IF(O272="Basis",$K272-SUM(P$8:P271),IF(O272="Breedte",$K272-SUM(P$8:P271),IF(O271="Breedte",1-SUM(P$8:P271)," "))))</f>
        <v xml:space="preserve"> </v>
      </c>
      <c r="Q272" s="56" t="str">
        <f t="shared" si="88"/>
        <v/>
      </c>
      <c r="R272" s="196">
        <f t="shared" si="94"/>
        <v>146</v>
      </c>
      <c r="S272" s="1">
        <f t="shared" si="103"/>
        <v>176</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176</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4">
        <f t="shared" si="90"/>
        <v>0</v>
      </c>
      <c r="B273" s="64">
        <f t="shared" si="91"/>
        <v>0</v>
      </c>
      <c r="C273" s="57">
        <f t="shared" si="102"/>
        <v>175</v>
      </c>
      <c r="F273" s="59">
        <f>IF(C273&lt;C$6,0,VLOOKUP(C273,index!$A:$M,7,0))</f>
        <v>146</v>
      </c>
      <c r="G273" s="57" t="str">
        <f t="shared" si="92"/>
        <v/>
      </c>
      <c r="H273" s="58" t="str">
        <f>IF(G273="I",$K273,IF(G273="II",$K273-SUM(H$8:H272),IF(G273="III",$K273-SUM(H$8:H272),IF(G273="IV",$K273-SUM(H$8:H272),IF(G273="V",1-SUM(H$8:H272)," ")))))</f>
        <v xml:space="preserve"> </v>
      </c>
      <c r="I273" s="66" t="str">
        <f t="shared" si="93"/>
        <v/>
      </c>
      <c r="L273" s="62" t="str">
        <f t="shared" si="89"/>
        <v xml:space="preserve"> </v>
      </c>
      <c r="P273" s="58" t="str">
        <f>IF(O273="Plus",$K273,IF(O273="Basis",$K273-SUM(P$8:P272),IF(O273="Breedte",$K273-SUM(P$8:P272),IF(O272="Breedte",1-SUM(P$8:P272)," "))))</f>
        <v xml:space="preserve"> </v>
      </c>
      <c r="Q273" s="56" t="str">
        <f t="shared" ref="Q273:Q336" si="105">IF(L272="plus",CONCATENATE(E273,", "),IF(L272="basis",IF(E273=0,"",CONCATENATE(E273,", ")),CONCATENATE(Q272,IF(E273=0,"",CONCATENATE(E273,", ")))))</f>
        <v/>
      </c>
      <c r="R273" s="196">
        <f t="shared" si="94"/>
        <v>146</v>
      </c>
      <c r="S273" s="1">
        <f t="shared" si="103"/>
        <v>175</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175</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4">
        <f t="shared" si="90"/>
        <v>0</v>
      </c>
      <c r="B274" s="64">
        <f t="shared" si="91"/>
        <v>0</v>
      </c>
      <c r="C274" s="57">
        <f t="shared" si="102"/>
        <v>174</v>
      </c>
      <c r="F274" s="59">
        <f>IF(C274&lt;C$6,0,VLOOKUP(C274,index!$A:$M,7,0))</f>
        <v>145</v>
      </c>
      <c r="G274" s="57" t="str">
        <f t="shared" si="92"/>
        <v/>
      </c>
      <c r="H274" s="58" t="str">
        <f>IF(G274="I",$K274,IF(G274="II",$K274-SUM(H$8:H273),IF(G274="III",$K274-SUM(H$8:H273),IF(G274="IV",$K274-SUM(H$8:H273),IF(G274="V",1-SUM(H$8:H273)," ")))))</f>
        <v xml:space="preserve"> </v>
      </c>
      <c r="I274" s="66" t="str">
        <f t="shared" si="93"/>
        <v/>
      </c>
      <c r="L274" s="62" t="str">
        <f t="shared" si="89"/>
        <v xml:space="preserve"> </v>
      </c>
      <c r="P274" s="58" t="str">
        <f>IF(O274="Plus",$K274,IF(O274="Basis",$K274-SUM(P$8:P273),IF(O274="Breedte",$K274-SUM(P$8:P273),IF(O273="Breedte",1-SUM(P$8:P273)," "))))</f>
        <v xml:space="preserve"> </v>
      </c>
      <c r="Q274" s="56" t="str">
        <f t="shared" si="105"/>
        <v/>
      </c>
      <c r="R274" s="196">
        <f t="shared" si="94"/>
        <v>145</v>
      </c>
      <c r="S274" s="1">
        <f t="shared" si="103"/>
        <v>174</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174</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4">
        <f t="shared" si="90"/>
        <v>0</v>
      </c>
      <c r="B275" s="64">
        <f t="shared" si="91"/>
        <v>0</v>
      </c>
      <c r="C275" s="57">
        <f t="shared" si="102"/>
        <v>173</v>
      </c>
      <c r="F275" s="59">
        <f>IF(C275&lt;C$6,0,VLOOKUP(C275,index!$A:$M,7,0))</f>
        <v>145</v>
      </c>
      <c r="G275" s="57" t="str">
        <f t="shared" si="92"/>
        <v/>
      </c>
      <c r="H275" s="58" t="str">
        <f>IF(G275="I",$K275,IF(G275="II",$K275-SUM(H$8:H274),IF(G275="III",$K275-SUM(H$8:H274),IF(G275="IV",$K275-SUM(H$8:H274),IF(G275="V",1-SUM(H$8:H274)," ")))))</f>
        <v xml:space="preserve"> </v>
      </c>
      <c r="I275" s="66" t="str">
        <f t="shared" si="93"/>
        <v/>
      </c>
      <c r="L275" s="62" t="str">
        <f t="shared" si="89"/>
        <v xml:space="preserve"> </v>
      </c>
      <c r="P275" s="58" t="str">
        <f>IF(O275="Plus",$K275,IF(O275="Basis",$K275-SUM(P$8:P274),IF(O275="Breedte",$K275-SUM(P$8:P274),IF(O274="Breedte",1-SUM(P$8:P274)," "))))</f>
        <v xml:space="preserve"> </v>
      </c>
      <c r="Q275" s="56" t="str">
        <f t="shared" si="105"/>
        <v/>
      </c>
      <c r="R275" s="196">
        <f t="shared" si="94"/>
        <v>145</v>
      </c>
      <c r="S275" s="1">
        <f t="shared" si="103"/>
        <v>173</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173</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4">
        <f t="shared" si="90"/>
        <v>0</v>
      </c>
      <c r="B276" s="64">
        <f t="shared" si="91"/>
        <v>0</v>
      </c>
      <c r="C276" s="57">
        <f t="shared" si="102"/>
        <v>172</v>
      </c>
      <c r="F276" s="59">
        <f>IF(C276&lt;C$6,0,VLOOKUP(C276,index!$A:$M,7,0))</f>
        <v>144</v>
      </c>
      <c r="G276" s="57" t="str">
        <f t="shared" si="92"/>
        <v/>
      </c>
      <c r="H276" s="58" t="str">
        <f>IF(G276="I",$K276,IF(G276="II",$K276-SUM(H$8:H275),IF(G276="III",$K276-SUM(H$8:H275),IF(G276="IV",$K276-SUM(H$8:H275),IF(G276="V",1-SUM(H$8:H275)," ")))))</f>
        <v xml:space="preserve"> </v>
      </c>
      <c r="I276" s="66" t="str">
        <f t="shared" si="93"/>
        <v/>
      </c>
      <c r="L276" s="62" t="str">
        <f t="shared" si="89"/>
        <v xml:space="preserve"> </v>
      </c>
      <c r="P276" s="58" t="str">
        <f>IF(O276="Plus",$K276,IF(O276="Basis",$K276-SUM(P$8:P275),IF(O276="Breedte",$K276-SUM(P$8:P275),IF(O275="Breedte",1-SUM(P$8:P275)," "))))</f>
        <v xml:space="preserve"> </v>
      </c>
      <c r="Q276" s="56" t="str">
        <f t="shared" si="105"/>
        <v/>
      </c>
      <c r="R276" s="196">
        <f t="shared" si="94"/>
        <v>144</v>
      </c>
      <c r="S276" s="1">
        <f t="shared" si="103"/>
        <v>172</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172</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4">
        <f t="shared" si="90"/>
        <v>0</v>
      </c>
      <c r="B277" s="64">
        <f t="shared" si="91"/>
        <v>0</v>
      </c>
      <c r="C277" s="57">
        <f t="shared" si="102"/>
        <v>171</v>
      </c>
      <c r="F277" s="59">
        <f>IF(C277&lt;C$6,0,VLOOKUP(C277,index!$A:$M,7,0))</f>
        <v>144</v>
      </c>
      <c r="G277" s="57" t="str">
        <f t="shared" si="92"/>
        <v/>
      </c>
      <c r="H277" s="58" t="str">
        <f>IF(G277="I",$K277,IF(G277="II",$K277-SUM(H$8:H276),IF(G277="III",$K277-SUM(H$8:H276),IF(G277="IV",$K277-SUM(H$8:H276),IF(G277="V",1-SUM(H$8:H276)," ")))))</f>
        <v xml:space="preserve"> </v>
      </c>
      <c r="I277" s="66" t="str">
        <f t="shared" si="93"/>
        <v/>
      </c>
      <c r="L277" s="62" t="str">
        <f t="shared" si="89"/>
        <v xml:space="preserve"> </v>
      </c>
      <c r="P277" s="58" t="str">
        <f>IF(O277="Plus",$K277,IF(O277="Basis",$K277-SUM(P$8:P276),IF(O277="Breedte",$K277-SUM(P$8:P276),IF(O276="Breedte",1-SUM(P$8:P276)," "))))</f>
        <v xml:space="preserve"> </v>
      </c>
      <c r="Q277" s="56" t="str">
        <f t="shared" si="105"/>
        <v/>
      </c>
      <c r="R277" s="196">
        <f t="shared" si="94"/>
        <v>144</v>
      </c>
      <c r="S277" s="1">
        <f t="shared" si="103"/>
        <v>171</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171</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4">
        <f t="shared" si="90"/>
        <v>0</v>
      </c>
      <c r="B278" s="64">
        <f t="shared" si="91"/>
        <v>0</v>
      </c>
      <c r="C278" s="57">
        <f t="shared" si="102"/>
        <v>170</v>
      </c>
      <c r="F278" s="59">
        <f>IF(C278&lt;C$6,0,VLOOKUP(C278,index!$A:$M,7,0))</f>
        <v>144</v>
      </c>
      <c r="G278" s="57" t="str">
        <f t="shared" si="92"/>
        <v/>
      </c>
      <c r="H278" s="58" t="str">
        <f>IF(G278="I",$K278,IF(G278="II",$K278-SUM(H$8:H277),IF(G278="III",$K278-SUM(H$8:H277),IF(G278="IV",$K278-SUM(H$8:H277),IF(G278="V",1-SUM(H$8:H277)," ")))))</f>
        <v xml:space="preserve"> </v>
      </c>
      <c r="I278" s="66" t="str">
        <f t="shared" si="93"/>
        <v/>
      </c>
      <c r="L278" s="62" t="str">
        <f t="shared" si="89"/>
        <v xml:space="preserve"> </v>
      </c>
      <c r="P278" s="58" t="str">
        <f>IF(O278="Plus",$K278,IF(O278="Basis",$K278-SUM(P$8:P277),IF(O278="Breedte",$K278-SUM(P$8:P277),IF(O277="Breedte",1-SUM(P$8:P277)," "))))</f>
        <v xml:space="preserve"> </v>
      </c>
      <c r="Q278" s="56" t="str">
        <f t="shared" si="105"/>
        <v/>
      </c>
      <c r="R278" s="196">
        <f t="shared" si="94"/>
        <v>144</v>
      </c>
      <c r="S278" s="1">
        <f t="shared" si="103"/>
        <v>170</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170</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4">
        <f t="shared" si="90"/>
        <v>0</v>
      </c>
      <c r="B279" s="64">
        <f t="shared" si="91"/>
        <v>0</v>
      </c>
      <c r="C279" s="57">
        <f t="shared" si="102"/>
        <v>169</v>
      </c>
      <c r="F279" s="59">
        <f>IF(C279&lt;C$6,0,VLOOKUP(C279,index!$A:$M,7,0))</f>
        <v>143</v>
      </c>
      <c r="G279" s="57" t="str">
        <f t="shared" si="92"/>
        <v/>
      </c>
      <c r="H279" s="58" t="str">
        <f>IF(G279="I",$K279,IF(G279="II",$K279-SUM(H$8:H278),IF(G279="III",$K279-SUM(H$8:H278),IF(G279="IV",$K279-SUM(H$8:H278),IF(G279="V",1-SUM(H$8:H278)," ")))))</f>
        <v xml:space="preserve"> </v>
      </c>
      <c r="I279" s="66" t="str">
        <f t="shared" si="93"/>
        <v/>
      </c>
      <c r="L279" s="62" t="str">
        <f t="shared" si="89"/>
        <v xml:space="preserve"> </v>
      </c>
      <c r="P279" s="58" t="str">
        <f>IF(O279="Plus",$K279,IF(O279="Basis",$K279-SUM(P$8:P278),IF(O279="Breedte",$K279-SUM(P$8:P278),IF(O278="Breedte",1-SUM(P$8:P278)," "))))</f>
        <v xml:space="preserve"> </v>
      </c>
      <c r="Q279" s="56" t="str">
        <f t="shared" si="105"/>
        <v/>
      </c>
      <c r="R279" s="196">
        <f t="shared" si="94"/>
        <v>143</v>
      </c>
      <c r="S279" s="1">
        <f t="shared" si="103"/>
        <v>169</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169</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4">
        <f t="shared" si="90"/>
        <v>0</v>
      </c>
      <c r="B280" s="64">
        <f t="shared" si="91"/>
        <v>0</v>
      </c>
      <c r="C280" s="57">
        <f t="shared" si="102"/>
        <v>168</v>
      </c>
      <c r="F280" s="59">
        <f>IF(C280&lt;C$6,0,VLOOKUP(C280,index!$A:$M,7,0))</f>
        <v>143</v>
      </c>
      <c r="G280" s="57" t="str">
        <f t="shared" si="92"/>
        <v/>
      </c>
      <c r="H280" s="58" t="str">
        <f>IF(G280="I",$K280,IF(G280="II",$K280-SUM(H$8:H279),IF(G280="III",$K280-SUM(H$8:H279),IF(G280="IV",$K280-SUM(H$8:H279),IF(G280="V",1-SUM(H$8:H279)," ")))))</f>
        <v xml:space="preserve"> </v>
      </c>
      <c r="I280" s="66" t="str">
        <f t="shared" si="93"/>
        <v/>
      </c>
      <c r="L280" s="62" t="str">
        <f t="shared" si="89"/>
        <v xml:space="preserve"> </v>
      </c>
      <c r="P280" s="58" t="str">
        <f>IF(O280="Plus",$K280,IF(O280="Basis",$K280-SUM(P$8:P279),IF(O280="Breedte",$K280-SUM(P$8:P279),IF(O279="Breedte",1-SUM(P$8:P279)," "))))</f>
        <v xml:space="preserve"> </v>
      </c>
      <c r="Q280" s="56" t="str">
        <f t="shared" si="105"/>
        <v/>
      </c>
      <c r="R280" s="196">
        <f t="shared" si="94"/>
        <v>143</v>
      </c>
      <c r="S280" s="1">
        <f t="shared" si="103"/>
        <v>168</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168</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4">
        <f t="shared" si="90"/>
        <v>0</v>
      </c>
      <c r="B281" s="64">
        <f t="shared" si="91"/>
        <v>0</v>
      </c>
      <c r="C281" s="57">
        <f t="shared" si="102"/>
        <v>167</v>
      </c>
      <c r="F281" s="59">
        <f>IF(C281&lt;C$6,0,VLOOKUP(C281,index!$A:$M,7,0))</f>
        <v>142</v>
      </c>
      <c r="G281" s="57" t="str">
        <f t="shared" si="92"/>
        <v/>
      </c>
      <c r="H281" s="58" t="str">
        <f>IF(G281="I",$K281,IF(G281="II",$K281-SUM(H$8:H280),IF(G281="III",$K281-SUM(H$8:H280),IF(G281="IV",$K281-SUM(H$8:H280),IF(G281="V",1-SUM(H$8:H280)," ")))))</f>
        <v xml:space="preserve"> </v>
      </c>
      <c r="I281" s="66" t="str">
        <f t="shared" si="93"/>
        <v/>
      </c>
      <c r="L281" s="62" t="str">
        <f t="shared" si="89"/>
        <v xml:space="preserve"> </v>
      </c>
      <c r="P281" s="58" t="str">
        <f>IF(O281="Plus",$K281,IF(O281="Basis",$K281-SUM(P$8:P280),IF(O281="Breedte",$K281-SUM(P$8:P280),IF(O280="Breedte",1-SUM(P$8:P280)," "))))</f>
        <v xml:space="preserve"> </v>
      </c>
      <c r="Q281" s="56" t="str">
        <f t="shared" si="105"/>
        <v/>
      </c>
      <c r="R281" s="196">
        <f t="shared" si="94"/>
        <v>142</v>
      </c>
      <c r="S281" s="1">
        <f t="shared" si="103"/>
        <v>167</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167</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4">
        <f t="shared" si="90"/>
        <v>0</v>
      </c>
      <c r="B282" s="64">
        <f t="shared" si="91"/>
        <v>0</v>
      </c>
      <c r="C282" s="57">
        <f t="shared" si="102"/>
        <v>166</v>
      </c>
      <c r="F282" s="59">
        <f>IF(C282&lt;C$6,0,VLOOKUP(C282,index!$A:$M,7,0))</f>
        <v>142</v>
      </c>
      <c r="G282" s="57" t="str">
        <f t="shared" si="92"/>
        <v/>
      </c>
      <c r="H282" s="58" t="str">
        <f>IF(G282="I",$K282,IF(G282="II",$K282-SUM(H$8:H281),IF(G282="III",$K282-SUM(H$8:H281),IF(G282="IV",$K282-SUM(H$8:H281),IF(G282="V",1-SUM(H$8:H281)," ")))))</f>
        <v xml:space="preserve"> </v>
      </c>
      <c r="I282" s="66" t="str">
        <f t="shared" si="93"/>
        <v/>
      </c>
      <c r="L282" s="62" t="str">
        <f t="shared" si="89"/>
        <v xml:space="preserve"> </v>
      </c>
      <c r="P282" s="58" t="str">
        <f>IF(O282="Plus",$K282,IF(O282="Basis",$K282-SUM(P$8:P281),IF(O282="Breedte",$K282-SUM(P$8:P281),IF(O281="Breedte",1-SUM(P$8:P281)," "))))</f>
        <v xml:space="preserve"> </v>
      </c>
      <c r="Q282" s="56" t="str">
        <f t="shared" si="105"/>
        <v/>
      </c>
      <c r="R282" s="196">
        <f t="shared" si="94"/>
        <v>142</v>
      </c>
      <c r="S282" s="1">
        <f t="shared" si="103"/>
        <v>166</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166</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4">
        <f t="shared" si="90"/>
        <v>0</v>
      </c>
      <c r="B283" s="64">
        <f t="shared" si="91"/>
        <v>0</v>
      </c>
      <c r="C283" s="57">
        <f t="shared" si="102"/>
        <v>165</v>
      </c>
      <c r="F283" s="59">
        <f>IF(C283&lt;C$6,0,VLOOKUP(C283,index!$A:$M,7,0))</f>
        <v>142</v>
      </c>
      <c r="G283" s="57" t="str">
        <f t="shared" si="92"/>
        <v/>
      </c>
      <c r="H283" s="58" t="str">
        <f>IF(G283="I",$K283,IF(G283="II",$K283-SUM(H$8:H282),IF(G283="III",$K283-SUM(H$8:H282),IF(G283="IV",$K283-SUM(H$8:H282),IF(G283="V",1-SUM(H$8:H282)," ")))))</f>
        <v xml:space="preserve"> </v>
      </c>
      <c r="I283" s="66" t="str">
        <f t="shared" si="93"/>
        <v/>
      </c>
      <c r="L283" s="62" t="str">
        <f t="shared" si="89"/>
        <v xml:space="preserve"> </v>
      </c>
      <c r="P283" s="58" t="str">
        <f>IF(O283="Plus",$K283,IF(O283="Basis",$K283-SUM(P$8:P282),IF(O283="Breedte",$K283-SUM(P$8:P282),IF(O282="Breedte",1-SUM(P$8:P282)," "))))</f>
        <v xml:space="preserve"> </v>
      </c>
      <c r="Q283" s="56" t="str">
        <f t="shared" si="105"/>
        <v/>
      </c>
      <c r="R283" s="196">
        <f t="shared" si="94"/>
        <v>142</v>
      </c>
      <c r="S283" s="1">
        <f t="shared" si="103"/>
        <v>165</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165</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4">
        <f t="shared" si="90"/>
        <v>0</v>
      </c>
      <c r="B284" s="64">
        <f t="shared" si="91"/>
        <v>0</v>
      </c>
      <c r="C284" s="57">
        <f t="shared" si="102"/>
        <v>164</v>
      </c>
      <c r="F284" s="59">
        <f>IF(C284&lt;C$6,0,VLOOKUP(C284,index!$A:$M,7,0))</f>
        <v>141</v>
      </c>
      <c r="G284" s="57" t="str">
        <f t="shared" si="92"/>
        <v/>
      </c>
      <c r="H284" s="58" t="str">
        <f>IF(G284="I",$K284,IF(G284="II",$K284-SUM(H$8:H283),IF(G284="III",$K284-SUM(H$8:H283),IF(G284="IV",$K284-SUM(H$8:H283),IF(G284="V",1-SUM(H$8:H283)," ")))))</f>
        <v xml:space="preserve"> </v>
      </c>
      <c r="I284" s="66" t="str">
        <f t="shared" si="93"/>
        <v/>
      </c>
      <c r="L284" s="62" t="str">
        <f t="shared" si="89"/>
        <v xml:space="preserve"> </v>
      </c>
      <c r="P284" s="58" t="str">
        <f>IF(O284="Plus",$K284,IF(O284="Basis",$K284-SUM(P$8:P283),IF(O284="Breedte",$K284-SUM(P$8:P283),IF(O283="Breedte",1-SUM(P$8:P283)," "))))</f>
        <v xml:space="preserve"> </v>
      </c>
      <c r="Q284" s="56" t="str">
        <f t="shared" si="105"/>
        <v/>
      </c>
      <c r="R284" s="196">
        <f t="shared" si="94"/>
        <v>141</v>
      </c>
      <c r="S284" s="1">
        <f t="shared" si="103"/>
        <v>164</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164</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4">
        <f t="shared" si="90"/>
        <v>0</v>
      </c>
      <c r="B285" s="64">
        <f t="shared" si="91"/>
        <v>0</v>
      </c>
      <c r="C285" s="57">
        <f t="shared" si="102"/>
        <v>163</v>
      </c>
      <c r="F285" s="59">
        <f>IF(C285&lt;C$6,0,VLOOKUP(C285,index!$A:$M,7,0))</f>
        <v>141</v>
      </c>
      <c r="G285" s="57" t="str">
        <f t="shared" si="92"/>
        <v/>
      </c>
      <c r="H285" s="58" t="str">
        <f>IF(G285="I",$K285,IF(G285="II",$K285-SUM(H$8:H284),IF(G285="III",$K285-SUM(H$8:H284),IF(G285="IV",$K285-SUM(H$8:H284),IF(G285="V",1-SUM(H$8:H284)," ")))))</f>
        <v xml:space="preserve"> </v>
      </c>
      <c r="I285" s="66" t="str">
        <f t="shared" si="93"/>
        <v/>
      </c>
      <c r="L285" s="62" t="str">
        <f t="shared" si="89"/>
        <v xml:space="preserve"> </v>
      </c>
      <c r="P285" s="58" t="str">
        <f>IF(O285="Plus",$K285,IF(O285="Basis",$K285-SUM(P$8:P284),IF(O285="Breedte",$K285-SUM(P$8:P284),IF(O284="Breedte",1-SUM(P$8:P284)," "))))</f>
        <v xml:space="preserve"> </v>
      </c>
      <c r="Q285" s="56" t="str">
        <f t="shared" si="105"/>
        <v/>
      </c>
      <c r="R285" s="196">
        <f t="shared" si="94"/>
        <v>141</v>
      </c>
      <c r="S285" s="1">
        <f t="shared" si="103"/>
        <v>163</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163</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4">
        <f t="shared" si="90"/>
        <v>0</v>
      </c>
      <c r="B286" s="64">
        <f t="shared" si="91"/>
        <v>0</v>
      </c>
      <c r="C286" s="57">
        <f t="shared" si="102"/>
        <v>162</v>
      </c>
      <c r="F286" s="59">
        <f>IF(C286&lt;C$6,0,VLOOKUP(C286,index!$A:$M,7,0))</f>
        <v>140</v>
      </c>
      <c r="G286" s="57" t="str">
        <f t="shared" si="92"/>
        <v/>
      </c>
      <c r="H286" s="58" t="str">
        <f>IF(G286="I",$K286,IF(G286="II",$K286-SUM(H$8:H285),IF(G286="III",$K286-SUM(H$8:H285),IF(G286="IV",$K286-SUM(H$8:H285),IF(G286="V",1-SUM(H$8:H285)," ")))))</f>
        <v xml:space="preserve"> </v>
      </c>
      <c r="I286" s="66" t="str">
        <f t="shared" si="93"/>
        <v/>
      </c>
      <c r="L286" s="62" t="str">
        <f t="shared" si="89"/>
        <v xml:space="preserve"> </v>
      </c>
      <c r="P286" s="58" t="str">
        <f>IF(O286="Plus",$K286,IF(O286="Basis",$K286-SUM(P$8:P285),IF(O286="Breedte",$K286-SUM(P$8:P285),IF(O285="Breedte",1-SUM(P$8:P285)," "))))</f>
        <v xml:space="preserve"> </v>
      </c>
      <c r="Q286" s="56" t="str">
        <f t="shared" si="105"/>
        <v/>
      </c>
      <c r="R286" s="196">
        <f t="shared" si="94"/>
        <v>140</v>
      </c>
      <c r="S286" s="1">
        <f t="shared" si="103"/>
        <v>162</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162</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4">
        <f t="shared" si="90"/>
        <v>0</v>
      </c>
      <c r="B287" s="64">
        <f t="shared" si="91"/>
        <v>0</v>
      </c>
      <c r="C287" s="57">
        <f t="shared" si="102"/>
        <v>161</v>
      </c>
      <c r="F287" s="59">
        <f>IF(C287&lt;C$6,0,VLOOKUP(C287,index!$A:$M,7,0))</f>
        <v>140</v>
      </c>
      <c r="G287" s="57" t="str">
        <f t="shared" si="92"/>
        <v/>
      </c>
      <c r="H287" s="58" t="str">
        <f>IF(G287="I",$K287,IF(G287="II",$K287-SUM(H$8:H286),IF(G287="III",$K287-SUM(H$8:H286),IF(G287="IV",$K287-SUM(H$8:H286),IF(G287="V",1-SUM(H$8:H286)," ")))))</f>
        <v xml:space="preserve"> </v>
      </c>
      <c r="I287" s="66" t="str">
        <f t="shared" si="93"/>
        <v/>
      </c>
      <c r="L287" s="62" t="str">
        <f t="shared" si="89"/>
        <v xml:space="preserve"> </v>
      </c>
      <c r="P287" s="58" t="str">
        <f>IF(O287="Plus",$K287,IF(O287="Basis",$K287-SUM(P$8:P286),IF(O287="Breedte",$K287-SUM(P$8:P286),IF(O286="Breedte",1-SUM(P$8:P286)," "))))</f>
        <v xml:space="preserve"> </v>
      </c>
      <c r="Q287" s="56" t="str">
        <f t="shared" si="105"/>
        <v/>
      </c>
      <c r="R287" s="196">
        <f t="shared" si="94"/>
        <v>140</v>
      </c>
      <c r="S287" s="1">
        <f t="shared" si="103"/>
        <v>161</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161</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4">
        <f t="shared" si="90"/>
        <v>0</v>
      </c>
      <c r="B288" s="64">
        <f t="shared" si="91"/>
        <v>0</v>
      </c>
      <c r="C288" s="57">
        <f t="shared" si="102"/>
        <v>160</v>
      </c>
      <c r="F288" s="59">
        <f>IF(C288&lt;C$6,0,VLOOKUP(C288,index!$A:$M,7,0))</f>
        <v>139</v>
      </c>
      <c r="G288" s="57" t="str">
        <f t="shared" si="92"/>
        <v/>
      </c>
      <c r="H288" s="58" t="str">
        <f>IF(G288="I",$K288,IF(G288="II",$K288-SUM(H$8:H287),IF(G288="III",$K288-SUM(H$8:H287),IF(G288="IV",$K288-SUM(H$8:H287),IF(G288="V",1-SUM(H$8:H287)," ")))))</f>
        <v xml:space="preserve"> </v>
      </c>
      <c r="I288" s="66" t="str">
        <f t="shared" si="93"/>
        <v/>
      </c>
      <c r="L288" s="62" t="str">
        <f t="shared" si="89"/>
        <v xml:space="preserve"> </v>
      </c>
      <c r="P288" s="58" t="str">
        <f>IF(O288="Plus",$K288,IF(O288="Basis",$K288-SUM(P$8:P287),IF(O288="Breedte",$K288-SUM(P$8:P287),IF(O287="Breedte",1-SUM(P$8:P287)," "))))</f>
        <v xml:space="preserve"> </v>
      </c>
      <c r="Q288" s="56" t="str">
        <f t="shared" si="105"/>
        <v/>
      </c>
      <c r="R288" s="196">
        <f t="shared" si="94"/>
        <v>139</v>
      </c>
      <c r="S288" s="1">
        <f t="shared" si="103"/>
        <v>160</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160</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4">
        <f t="shared" si="90"/>
        <v>0</v>
      </c>
      <c r="B289" s="64">
        <f t="shared" si="91"/>
        <v>0</v>
      </c>
      <c r="C289" s="57">
        <f t="shared" si="102"/>
        <v>159</v>
      </c>
      <c r="F289" s="59">
        <f>IF(C289&lt;C$6,0,VLOOKUP(C289,index!$A:$M,7,0))</f>
        <v>139</v>
      </c>
      <c r="G289" s="57" t="str">
        <f t="shared" si="92"/>
        <v/>
      </c>
      <c r="H289" s="58" t="str">
        <f>IF(G289="I",$K289,IF(G289="II",$K289-SUM(H$8:H288),IF(G289="III",$K289-SUM(H$8:H288),IF(G289="IV",$K289-SUM(H$8:H288),IF(G289="V",1-SUM(H$8:H288)," ")))))</f>
        <v xml:space="preserve"> </v>
      </c>
      <c r="I289" s="66" t="str">
        <f t="shared" si="93"/>
        <v/>
      </c>
      <c r="L289" s="62" t="str">
        <f t="shared" si="89"/>
        <v xml:space="preserve"> </v>
      </c>
      <c r="P289" s="58" t="str">
        <f>IF(O289="Plus",$K289,IF(O289="Basis",$K289-SUM(P$8:P288),IF(O289="Breedte",$K289-SUM(P$8:P288),IF(O288="Breedte",1-SUM(P$8:P288)," "))))</f>
        <v xml:space="preserve"> </v>
      </c>
      <c r="Q289" s="56" t="str">
        <f t="shared" si="105"/>
        <v/>
      </c>
      <c r="R289" s="196">
        <f t="shared" si="94"/>
        <v>139</v>
      </c>
      <c r="S289" s="1">
        <f t="shared" si="103"/>
        <v>159</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159</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4">
        <f t="shared" si="90"/>
        <v>0</v>
      </c>
      <c r="B290" s="64">
        <f t="shared" si="91"/>
        <v>0</v>
      </c>
      <c r="C290" s="57">
        <f t="shared" si="102"/>
        <v>158</v>
      </c>
      <c r="F290" s="59">
        <f>IF(C290&lt;C$6,0,VLOOKUP(C290,index!$A:$M,7,0))</f>
        <v>139</v>
      </c>
      <c r="G290" s="57" t="str">
        <f t="shared" si="92"/>
        <v/>
      </c>
      <c r="H290" s="58" t="str">
        <f>IF(G290="I",$K290,IF(G290="II",$K290-SUM(H$8:H289),IF(G290="III",$K290-SUM(H$8:H289),IF(G290="IV",$K290-SUM(H$8:H289),IF(G290="V",1-SUM(H$8:H289)," ")))))</f>
        <v xml:space="preserve"> </v>
      </c>
      <c r="I290" s="66" t="str">
        <f t="shared" si="93"/>
        <v/>
      </c>
      <c r="L290" s="62" t="str">
        <f t="shared" si="89"/>
        <v xml:space="preserve"> </v>
      </c>
      <c r="P290" s="58" t="str">
        <f>IF(O290="Plus",$K290,IF(O290="Basis",$K290-SUM(P$8:P289),IF(O290="Breedte",$K290-SUM(P$8:P289),IF(O289="Breedte",1-SUM(P$8:P289)," "))))</f>
        <v xml:space="preserve"> </v>
      </c>
      <c r="Q290" s="56" t="str">
        <f t="shared" si="105"/>
        <v/>
      </c>
      <c r="R290" s="196">
        <f t="shared" si="94"/>
        <v>139</v>
      </c>
      <c r="S290" s="1">
        <f t="shared" si="103"/>
        <v>158</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158</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4">
        <f t="shared" si="90"/>
        <v>0</v>
      </c>
      <c r="B291" s="64">
        <f t="shared" si="91"/>
        <v>0</v>
      </c>
      <c r="C291" s="57">
        <f t="shared" si="102"/>
        <v>157</v>
      </c>
      <c r="F291" s="59">
        <f>IF(C291&lt;C$6,0,VLOOKUP(C291,index!$A:$M,7,0))</f>
        <v>138</v>
      </c>
      <c r="G291" s="57" t="str">
        <f t="shared" si="92"/>
        <v/>
      </c>
      <c r="H291" s="58" t="str">
        <f>IF(G291="I",$K291,IF(G291="II",$K291-SUM(H$8:H290),IF(G291="III",$K291-SUM(H$8:H290),IF(G291="IV",$K291-SUM(H$8:H290),IF(G291="V",1-SUM(H$8:H290)," ")))))</f>
        <v xml:space="preserve"> </v>
      </c>
      <c r="I291" s="66" t="str">
        <f t="shared" si="93"/>
        <v/>
      </c>
      <c r="L291" s="62" t="str">
        <f t="shared" si="89"/>
        <v xml:space="preserve"> </v>
      </c>
      <c r="P291" s="58" t="str">
        <f>IF(O291="Plus",$K291,IF(O291="Basis",$K291-SUM(P$8:P290),IF(O291="Breedte",$K291-SUM(P$8:P290),IF(O290="Breedte",1-SUM(P$8:P290)," "))))</f>
        <v xml:space="preserve"> </v>
      </c>
      <c r="Q291" s="56" t="str">
        <f t="shared" si="105"/>
        <v/>
      </c>
      <c r="R291" s="196">
        <f t="shared" si="94"/>
        <v>138</v>
      </c>
      <c r="S291" s="1">
        <f t="shared" si="103"/>
        <v>157</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157</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4">
        <f t="shared" si="90"/>
        <v>0</v>
      </c>
      <c r="B292" s="64">
        <f t="shared" si="91"/>
        <v>0</v>
      </c>
      <c r="C292" s="57">
        <f t="shared" si="102"/>
        <v>156</v>
      </c>
      <c r="F292" s="59">
        <f>IF(C292&lt;C$6,0,VLOOKUP(C292,index!$A:$M,7,0))</f>
        <v>138</v>
      </c>
      <c r="G292" s="57" t="str">
        <f t="shared" si="92"/>
        <v/>
      </c>
      <c r="H292" s="58" t="str">
        <f>IF(G292="I",$K292,IF(G292="II",$K292-SUM(H$8:H291),IF(G292="III",$K292-SUM(H$8:H291),IF(G292="IV",$K292-SUM(H$8:H291),IF(G292="V",1-SUM(H$8:H291)," ")))))</f>
        <v xml:space="preserve"> </v>
      </c>
      <c r="I292" s="66" t="str">
        <f t="shared" si="93"/>
        <v/>
      </c>
      <c r="L292" s="62" t="str">
        <f t="shared" si="89"/>
        <v xml:space="preserve"> </v>
      </c>
      <c r="P292" s="58" t="str">
        <f>IF(O292="Plus",$K292,IF(O292="Basis",$K292-SUM(P$8:P291),IF(O292="Breedte",$K292-SUM(P$8:P291),IF(O291="Breedte",1-SUM(P$8:P291)," "))))</f>
        <v xml:space="preserve"> </v>
      </c>
      <c r="Q292" s="56" t="str">
        <f t="shared" si="105"/>
        <v/>
      </c>
      <c r="R292" s="196">
        <f t="shared" si="94"/>
        <v>138</v>
      </c>
      <c r="S292" s="1">
        <f t="shared" si="103"/>
        <v>156</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156</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4">
        <f t="shared" si="90"/>
        <v>0</v>
      </c>
      <c r="B293" s="64">
        <f t="shared" si="91"/>
        <v>0</v>
      </c>
      <c r="C293" s="57">
        <f t="shared" si="102"/>
        <v>155</v>
      </c>
      <c r="F293" s="59">
        <f>IF(C293&lt;C$6,0,VLOOKUP(C293,index!$A:$M,7,0))</f>
        <v>137</v>
      </c>
      <c r="G293" s="57" t="str">
        <f t="shared" si="92"/>
        <v/>
      </c>
      <c r="H293" s="58" t="str">
        <f>IF(G293="I",$K293,IF(G293="II",$K293-SUM(H$8:H292),IF(G293="III",$K293-SUM(H$8:H292),IF(G293="IV",$K293-SUM(H$8:H292),IF(G293="V",1-SUM(H$8:H292)," ")))))</f>
        <v xml:space="preserve"> </v>
      </c>
      <c r="I293" s="66" t="str">
        <f t="shared" si="93"/>
        <v/>
      </c>
      <c r="L293" s="62" t="str">
        <f t="shared" si="89"/>
        <v xml:space="preserve"> </v>
      </c>
      <c r="P293" s="58" t="str">
        <f>IF(O293="Plus",$K293,IF(O293="Basis",$K293-SUM(P$8:P292),IF(O293="Breedte",$K293-SUM(P$8:P292),IF(O292="Breedte",1-SUM(P$8:P292)," "))))</f>
        <v xml:space="preserve"> </v>
      </c>
      <c r="Q293" s="56" t="str">
        <f t="shared" si="105"/>
        <v/>
      </c>
      <c r="R293" s="196">
        <f t="shared" si="94"/>
        <v>137</v>
      </c>
      <c r="S293" s="1">
        <f t="shared" si="103"/>
        <v>155</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155</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4">
        <f t="shared" si="90"/>
        <v>0</v>
      </c>
      <c r="B294" s="64">
        <f t="shared" si="91"/>
        <v>0</v>
      </c>
      <c r="C294" s="57">
        <f t="shared" si="102"/>
        <v>154</v>
      </c>
      <c r="F294" s="59">
        <f>IF(C294&lt;C$6,0,VLOOKUP(C294,index!$A:$M,7,0))</f>
        <v>137</v>
      </c>
      <c r="G294" s="57" t="str">
        <f t="shared" si="92"/>
        <v/>
      </c>
      <c r="H294" s="58" t="str">
        <f>IF(G294="I",$K294,IF(G294="II",$K294-SUM(H$8:H293),IF(G294="III",$K294-SUM(H$8:H293),IF(G294="IV",$K294-SUM(H$8:H293),IF(G294="V",1-SUM(H$8:H293)," ")))))</f>
        <v xml:space="preserve"> </v>
      </c>
      <c r="I294" s="66" t="str">
        <f t="shared" si="93"/>
        <v/>
      </c>
      <c r="L294" s="62" t="str">
        <f t="shared" si="89"/>
        <v xml:space="preserve"> </v>
      </c>
      <c r="P294" s="58" t="str">
        <f>IF(O294="Plus",$K294,IF(O294="Basis",$K294-SUM(P$8:P293),IF(O294="Breedte",$K294-SUM(P$8:P293),IF(O293="Breedte",1-SUM(P$8:P293)," "))))</f>
        <v xml:space="preserve"> </v>
      </c>
      <c r="Q294" s="56" t="str">
        <f t="shared" si="105"/>
        <v/>
      </c>
      <c r="R294" s="196">
        <f t="shared" si="94"/>
        <v>137</v>
      </c>
      <c r="S294" s="1">
        <f t="shared" si="103"/>
        <v>154</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154</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4">
        <f t="shared" si="90"/>
        <v>0</v>
      </c>
      <c r="B295" s="64">
        <f t="shared" si="91"/>
        <v>0</v>
      </c>
      <c r="C295" s="57">
        <f t="shared" si="102"/>
        <v>153</v>
      </c>
      <c r="F295" s="59">
        <f>IF(C295&lt;C$6,0,VLOOKUP(C295,index!$A:$M,7,0))</f>
        <v>137</v>
      </c>
      <c r="G295" s="57" t="str">
        <f t="shared" si="92"/>
        <v/>
      </c>
      <c r="H295" s="58" t="str">
        <f>IF(G295="I",$K295,IF(G295="II",$K295-SUM(H$8:H294),IF(G295="III",$K295-SUM(H$8:H294),IF(G295="IV",$K295-SUM(H$8:H294),IF(G295="V",1-SUM(H$8:H294)," ")))))</f>
        <v xml:space="preserve"> </v>
      </c>
      <c r="I295" s="66" t="str">
        <f t="shared" si="93"/>
        <v/>
      </c>
      <c r="L295" s="62" t="str">
        <f t="shared" si="89"/>
        <v xml:space="preserve"> </v>
      </c>
      <c r="P295" s="58" t="str">
        <f>IF(O295="Plus",$K295,IF(O295="Basis",$K295-SUM(P$8:P294),IF(O295="Breedte",$K295-SUM(P$8:P294),IF(O294="Breedte",1-SUM(P$8:P294)," "))))</f>
        <v xml:space="preserve"> </v>
      </c>
      <c r="Q295" s="56" t="str">
        <f t="shared" si="105"/>
        <v/>
      </c>
      <c r="R295" s="196">
        <f t="shared" si="94"/>
        <v>137</v>
      </c>
      <c r="S295" s="1">
        <f t="shared" si="103"/>
        <v>153</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153</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4">
        <f t="shared" si="90"/>
        <v>0</v>
      </c>
      <c r="B296" s="64">
        <f t="shared" si="91"/>
        <v>0</v>
      </c>
      <c r="C296" s="57">
        <f t="shared" si="102"/>
        <v>152</v>
      </c>
      <c r="F296" s="59">
        <f>IF(C296&lt;C$6,0,VLOOKUP(C296,index!$A:$M,7,0))</f>
        <v>136</v>
      </c>
      <c r="G296" s="57" t="str">
        <f t="shared" si="92"/>
        <v/>
      </c>
      <c r="H296" s="58" t="str">
        <f>IF(G296="I",$K296,IF(G296="II",$K296-SUM(H$8:H295),IF(G296="III",$K296-SUM(H$8:H295),IF(G296="IV",$K296-SUM(H$8:H295),IF(G296="V",1-SUM(H$8:H295)," ")))))</f>
        <v xml:space="preserve"> </v>
      </c>
      <c r="I296" s="66" t="str">
        <f t="shared" si="93"/>
        <v/>
      </c>
      <c r="L296" s="62" t="str">
        <f t="shared" si="89"/>
        <v xml:space="preserve"> </v>
      </c>
      <c r="P296" s="58" t="str">
        <f>IF(O296="Plus",$K296,IF(O296="Basis",$K296-SUM(P$8:P295),IF(O296="Breedte",$K296-SUM(P$8:P295),IF(O295="Breedte",1-SUM(P$8:P295)," "))))</f>
        <v xml:space="preserve"> </v>
      </c>
      <c r="Q296" s="56" t="str">
        <f t="shared" si="105"/>
        <v/>
      </c>
      <c r="R296" s="196">
        <f t="shared" si="94"/>
        <v>136</v>
      </c>
      <c r="S296" s="1">
        <f t="shared" si="103"/>
        <v>152</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152</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4">
        <f t="shared" si="90"/>
        <v>0</v>
      </c>
      <c r="B297" s="64">
        <f t="shared" si="91"/>
        <v>0</v>
      </c>
      <c r="C297" s="57">
        <f t="shared" si="102"/>
        <v>151</v>
      </c>
      <c r="F297" s="59">
        <f>IF(C297&lt;C$6,0,VLOOKUP(C297,index!$A:$M,7,0))</f>
        <v>136</v>
      </c>
      <c r="G297" s="57" t="str">
        <f t="shared" si="92"/>
        <v/>
      </c>
      <c r="H297" s="58" t="str">
        <f>IF(G297="I",$K297,IF(G297="II",$K297-SUM(H$8:H296),IF(G297="III",$K297-SUM(H$8:H296),IF(G297="IV",$K297-SUM(H$8:H296),IF(G297="V",1-SUM(H$8:H296)," ")))))</f>
        <v xml:space="preserve"> </v>
      </c>
      <c r="I297" s="66" t="str">
        <f t="shared" si="93"/>
        <v/>
      </c>
      <c r="L297" s="62" t="str">
        <f t="shared" si="89"/>
        <v xml:space="preserve"> </v>
      </c>
      <c r="P297" s="58" t="str">
        <f>IF(O297="Plus",$K297,IF(O297="Basis",$K297-SUM(P$8:P296),IF(O297="Breedte",$K297-SUM(P$8:P296),IF(O296="Breedte",1-SUM(P$8:P296)," "))))</f>
        <v xml:space="preserve"> </v>
      </c>
      <c r="Q297" s="56" t="str">
        <f t="shared" si="105"/>
        <v/>
      </c>
      <c r="R297" s="196">
        <f t="shared" si="94"/>
        <v>136</v>
      </c>
      <c r="S297" s="1">
        <f t="shared" si="103"/>
        <v>151</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151</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4">
        <f t="shared" si="90"/>
        <v>0</v>
      </c>
      <c r="B298" s="64">
        <f t="shared" si="91"/>
        <v>0</v>
      </c>
      <c r="C298" s="57">
        <f t="shared" si="102"/>
        <v>150</v>
      </c>
      <c r="F298" s="59">
        <f>IF(C298&lt;C$6,0,VLOOKUP(C298,index!$A:$M,7,0))</f>
        <v>135</v>
      </c>
      <c r="G298" s="57" t="str">
        <f t="shared" si="92"/>
        <v/>
      </c>
      <c r="H298" s="58" t="str">
        <f>IF(G298="I",$K298,IF(G298="II",$K298-SUM(H$8:H297),IF(G298="III",$K298-SUM(H$8:H297),IF(G298="IV",$K298-SUM(H$8:H297),IF(G298="V",1-SUM(H$8:H297)," ")))))</f>
        <v xml:space="preserve"> </v>
      </c>
      <c r="I298" s="66" t="str">
        <f t="shared" si="93"/>
        <v/>
      </c>
      <c r="L298" s="62" t="str">
        <f t="shared" si="89"/>
        <v xml:space="preserve"> </v>
      </c>
      <c r="P298" s="58" t="str">
        <f>IF(O298="Plus",$K298,IF(O298="Basis",$K298-SUM(P$8:P297),IF(O298="Breedte",$K298-SUM(P$8:P297),IF(O297="Breedte",1-SUM(P$8:P297)," "))))</f>
        <v xml:space="preserve"> </v>
      </c>
      <c r="Q298" s="56" t="str">
        <f t="shared" si="105"/>
        <v/>
      </c>
      <c r="R298" s="196">
        <f t="shared" si="94"/>
        <v>135</v>
      </c>
      <c r="S298" s="1">
        <f t="shared" si="103"/>
        <v>150</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150</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4">
        <f t="shared" si="90"/>
        <v>0</v>
      </c>
      <c r="B299" s="64">
        <f t="shared" si="91"/>
        <v>0</v>
      </c>
      <c r="C299" s="57">
        <f t="shared" si="102"/>
        <v>149</v>
      </c>
      <c r="F299" s="59">
        <f>IF(C299&lt;C$6,0,VLOOKUP(C299,index!$A:$M,7,0))</f>
        <v>135</v>
      </c>
      <c r="G299" s="57" t="str">
        <f t="shared" si="92"/>
        <v/>
      </c>
      <c r="H299" s="58" t="str">
        <f>IF(G299="I",$K299,IF(G299="II",$K299-SUM(H$8:H298),IF(G299="III",$K299-SUM(H$8:H298),IF(G299="IV",$K299-SUM(H$8:H298),IF(G299="V",1-SUM(H$8:H298)," ")))))</f>
        <v xml:space="preserve"> </v>
      </c>
      <c r="I299" s="66" t="str">
        <f t="shared" si="93"/>
        <v/>
      </c>
      <c r="L299" s="62" t="str">
        <f t="shared" si="89"/>
        <v xml:space="preserve"> </v>
      </c>
      <c r="P299" s="58" t="str">
        <f>IF(O299="Plus",$K299,IF(O299="Basis",$K299-SUM(P$8:P298),IF(O299="Breedte",$K299-SUM(P$8:P298),IF(O298="Breedte",1-SUM(P$8:P298)," "))))</f>
        <v xml:space="preserve"> </v>
      </c>
      <c r="Q299" s="56" t="str">
        <f t="shared" si="105"/>
        <v/>
      </c>
      <c r="R299" s="196">
        <f t="shared" si="94"/>
        <v>135</v>
      </c>
      <c r="S299" s="1">
        <f t="shared" si="103"/>
        <v>149</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149</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4">
        <f t="shared" si="90"/>
        <v>0</v>
      </c>
      <c r="B300" s="64">
        <f t="shared" si="91"/>
        <v>0</v>
      </c>
      <c r="C300" s="57">
        <f t="shared" si="102"/>
        <v>148</v>
      </c>
      <c r="F300" s="59">
        <f>IF(C300&lt;C$6,0,VLOOKUP(C300,index!$A:$M,7,0))</f>
        <v>135</v>
      </c>
      <c r="G300" s="57" t="str">
        <f t="shared" si="92"/>
        <v/>
      </c>
      <c r="H300" s="58" t="str">
        <f>IF(G300="I",$K300,IF(G300="II",$K300-SUM(H$8:H299),IF(G300="III",$K300-SUM(H$8:H299),IF(G300="IV",$K300-SUM(H$8:H299),IF(G300="V",1-SUM(H$8:H299)," ")))))</f>
        <v xml:space="preserve"> </v>
      </c>
      <c r="I300" s="66" t="str">
        <f t="shared" si="93"/>
        <v/>
      </c>
      <c r="L300" s="62" t="str">
        <f t="shared" si="89"/>
        <v xml:space="preserve"> </v>
      </c>
      <c r="P300" s="58" t="str">
        <f>IF(O300="Plus",$K300,IF(O300="Basis",$K300-SUM(P$8:P299),IF(O300="Breedte",$K300-SUM(P$8:P299),IF(O299="Breedte",1-SUM(P$8:P299)," "))))</f>
        <v xml:space="preserve"> </v>
      </c>
      <c r="Q300" s="56" t="str">
        <f t="shared" si="105"/>
        <v/>
      </c>
      <c r="R300" s="196">
        <f t="shared" si="94"/>
        <v>135</v>
      </c>
      <c r="S300" s="1">
        <f t="shared" si="103"/>
        <v>148</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148</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4">
        <f t="shared" si="90"/>
        <v>0</v>
      </c>
      <c r="B301" s="64">
        <f t="shared" si="91"/>
        <v>0</v>
      </c>
      <c r="C301" s="57">
        <f t="shared" si="102"/>
        <v>147</v>
      </c>
      <c r="F301" s="59">
        <f>IF(C301&lt;C$6,0,VLOOKUP(C301,index!$A:$M,7,0))</f>
        <v>134</v>
      </c>
      <c r="G301" s="57" t="str">
        <f t="shared" si="92"/>
        <v/>
      </c>
      <c r="H301" s="58" t="str">
        <f>IF(G301="I",$K301,IF(G301="II",$K301-SUM(H$8:H300),IF(G301="III",$K301-SUM(H$8:H300),IF(G301="IV",$K301-SUM(H$8:H300),IF(G301="V",1-SUM(H$8:H300)," ")))))</f>
        <v xml:space="preserve"> </v>
      </c>
      <c r="I301" s="66" t="str">
        <f t="shared" si="93"/>
        <v/>
      </c>
      <c r="L301" s="62" t="str">
        <f t="shared" si="89"/>
        <v xml:space="preserve"> </v>
      </c>
      <c r="P301" s="58" t="str">
        <f>IF(O301="Plus",$K301,IF(O301="Basis",$K301-SUM(P$8:P300),IF(O301="Breedte",$K301-SUM(P$8:P300),IF(O300="Breedte",1-SUM(P$8:P300)," "))))</f>
        <v xml:space="preserve"> </v>
      </c>
      <c r="Q301" s="56" t="str">
        <f t="shared" si="105"/>
        <v/>
      </c>
      <c r="R301" s="196">
        <f t="shared" si="94"/>
        <v>134</v>
      </c>
      <c r="S301" s="1">
        <f t="shared" si="103"/>
        <v>147</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147</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4">
        <f t="shared" si="90"/>
        <v>0</v>
      </c>
      <c r="B302" s="64">
        <f t="shared" si="91"/>
        <v>0</v>
      </c>
      <c r="C302" s="57">
        <f t="shared" si="102"/>
        <v>146</v>
      </c>
      <c r="F302" s="59">
        <f>IF(C302&lt;C$6,0,VLOOKUP(C302,index!$A:$M,7,0))</f>
        <v>134</v>
      </c>
      <c r="G302" s="57" t="str">
        <f t="shared" si="92"/>
        <v/>
      </c>
      <c r="H302" s="58" t="str">
        <f>IF(G302="I",$K302,IF(G302="II",$K302-SUM(H$8:H301),IF(G302="III",$K302-SUM(H$8:H301),IF(G302="IV",$K302-SUM(H$8:H301),IF(G302="V",1-SUM(H$8:H301)," ")))))</f>
        <v xml:space="preserve"> </v>
      </c>
      <c r="I302" s="66" t="str">
        <f t="shared" si="93"/>
        <v/>
      </c>
      <c r="L302" s="62" t="str">
        <f t="shared" si="89"/>
        <v xml:space="preserve"> </v>
      </c>
      <c r="P302" s="58" t="str">
        <f>IF(O302="Plus",$K302,IF(O302="Basis",$K302-SUM(P$8:P301),IF(O302="Breedte",$K302-SUM(P$8:P301),IF(O301="Breedte",1-SUM(P$8:P301)," "))))</f>
        <v xml:space="preserve"> </v>
      </c>
      <c r="Q302" s="56" t="str">
        <f t="shared" si="105"/>
        <v/>
      </c>
      <c r="R302" s="196">
        <f t="shared" si="94"/>
        <v>134</v>
      </c>
      <c r="S302" s="1">
        <f t="shared" si="103"/>
        <v>146</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146</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4">
        <f t="shared" si="90"/>
        <v>0</v>
      </c>
      <c r="B303" s="64">
        <f t="shared" si="91"/>
        <v>0</v>
      </c>
      <c r="C303" s="57">
        <f t="shared" si="102"/>
        <v>145</v>
      </c>
      <c r="F303" s="59">
        <f>IF(C303&lt;C$6,0,VLOOKUP(C303,index!$A:$M,7,0))</f>
        <v>133</v>
      </c>
      <c r="G303" s="57" t="str">
        <f t="shared" si="92"/>
        <v/>
      </c>
      <c r="H303" s="58" t="str">
        <f>IF(G303="I",$K303,IF(G303="II",$K303-SUM(H$8:H302),IF(G303="III",$K303-SUM(H$8:H302),IF(G303="IV",$K303-SUM(H$8:H302),IF(G303="V",1-SUM(H$8:H302)," ")))))</f>
        <v xml:space="preserve"> </v>
      </c>
      <c r="I303" s="66" t="str">
        <f t="shared" si="93"/>
        <v/>
      </c>
      <c r="L303" s="62" t="str">
        <f t="shared" si="89"/>
        <v xml:space="preserve"> </v>
      </c>
      <c r="P303" s="58" t="str">
        <f>IF(O303="Plus",$K303,IF(O303="Basis",$K303-SUM(P$8:P302),IF(O303="Breedte",$K303-SUM(P$8:P302),IF(O302="Breedte",1-SUM(P$8:P302)," "))))</f>
        <v xml:space="preserve"> </v>
      </c>
      <c r="Q303" s="56" t="str">
        <f t="shared" si="105"/>
        <v/>
      </c>
      <c r="R303" s="196">
        <f t="shared" si="94"/>
        <v>133</v>
      </c>
      <c r="S303" s="1">
        <f t="shared" si="103"/>
        <v>145</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145</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4">
        <f t="shared" si="90"/>
        <v>0</v>
      </c>
      <c r="B304" s="64">
        <f t="shared" si="91"/>
        <v>0</v>
      </c>
      <c r="C304" s="57">
        <f t="shared" si="102"/>
        <v>144</v>
      </c>
      <c r="F304" s="59">
        <f>IF(C304&lt;C$6,0,VLOOKUP(C304,index!$A:$M,7,0))</f>
        <v>133</v>
      </c>
      <c r="G304" s="57" t="str">
        <f t="shared" si="92"/>
        <v/>
      </c>
      <c r="H304" s="58" t="str">
        <f>IF(G304="I",$K304,IF(G304="II",$K304-SUM(H$8:H303),IF(G304="III",$K304-SUM(H$8:H303),IF(G304="IV",$K304-SUM(H$8:H303),IF(G304="V",1-SUM(H$8:H303)," ")))))</f>
        <v xml:space="preserve"> </v>
      </c>
      <c r="I304" s="66" t="str">
        <f t="shared" si="93"/>
        <v/>
      </c>
      <c r="L304" s="62" t="str">
        <f t="shared" si="89"/>
        <v xml:space="preserve"> </v>
      </c>
      <c r="P304" s="58" t="str">
        <f>IF(O304="Plus",$K304,IF(O304="Basis",$K304-SUM(P$8:P303),IF(O304="Breedte",$K304-SUM(P$8:P303),IF(O303="Breedte",1-SUM(P$8:P303)," "))))</f>
        <v xml:space="preserve"> </v>
      </c>
      <c r="Q304" s="56" t="str">
        <f t="shared" si="105"/>
        <v/>
      </c>
      <c r="R304" s="196">
        <f t="shared" si="94"/>
        <v>133</v>
      </c>
      <c r="S304" s="1">
        <f t="shared" si="103"/>
        <v>144</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144</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4">
        <f t="shared" si="90"/>
        <v>0</v>
      </c>
      <c r="B305" s="64">
        <f t="shared" si="91"/>
        <v>0</v>
      </c>
      <c r="C305" s="57">
        <f t="shared" si="102"/>
        <v>143</v>
      </c>
      <c r="F305" s="59">
        <f>IF(C305&lt;C$6,0,VLOOKUP(C305,index!$A:$M,7,0))</f>
        <v>133</v>
      </c>
      <c r="G305" s="57" t="str">
        <f t="shared" si="92"/>
        <v/>
      </c>
      <c r="H305" s="58" t="str">
        <f>IF(G305="I",$K305,IF(G305="II",$K305-SUM(H$8:H304),IF(G305="III",$K305-SUM(H$8:H304),IF(G305="IV",$K305-SUM(H$8:H304),IF(G305="V",1-SUM(H$8:H304)," ")))))</f>
        <v xml:space="preserve"> </v>
      </c>
      <c r="I305" s="66" t="str">
        <f t="shared" si="93"/>
        <v/>
      </c>
      <c r="L305" s="62" t="str">
        <f t="shared" si="89"/>
        <v xml:space="preserve"> </v>
      </c>
      <c r="P305" s="58" t="str">
        <f>IF(O305="Plus",$K305,IF(O305="Basis",$K305-SUM(P$8:P304),IF(O305="Breedte",$K305-SUM(P$8:P304),IF(O304="Breedte",1-SUM(P$8:P304)," "))))</f>
        <v xml:space="preserve"> </v>
      </c>
      <c r="Q305" s="56" t="str">
        <f t="shared" si="105"/>
        <v/>
      </c>
      <c r="R305" s="196">
        <f t="shared" si="94"/>
        <v>133</v>
      </c>
      <c r="S305" s="1">
        <f t="shared" si="103"/>
        <v>143</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143</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4">
        <f t="shared" si="90"/>
        <v>0</v>
      </c>
      <c r="B306" s="64">
        <f t="shared" si="91"/>
        <v>0</v>
      </c>
      <c r="C306" s="57">
        <f t="shared" si="102"/>
        <v>142</v>
      </c>
      <c r="F306" s="59">
        <f>IF(C306&lt;C$6,0,VLOOKUP(C306,index!$A:$M,7,0))</f>
        <v>132</v>
      </c>
      <c r="G306" s="57" t="str">
        <f t="shared" si="92"/>
        <v/>
      </c>
      <c r="H306" s="58" t="str">
        <f>IF(G306="I",$K306,IF(G306="II",$K306-SUM(H$8:H305),IF(G306="III",$K306-SUM(H$8:H305),IF(G306="IV",$K306-SUM(H$8:H305),IF(G306="V",1-SUM(H$8:H305)," ")))))</f>
        <v xml:space="preserve"> </v>
      </c>
      <c r="I306" s="66" t="str">
        <f t="shared" si="93"/>
        <v/>
      </c>
      <c r="L306" s="62" t="str">
        <f t="shared" si="89"/>
        <v xml:space="preserve"> </v>
      </c>
      <c r="P306" s="58" t="str">
        <f>IF(O306="Plus",$K306,IF(O306="Basis",$K306-SUM(P$8:P305),IF(O306="Breedte",$K306-SUM(P$8:P305),IF(O305="Breedte",1-SUM(P$8:P305)," "))))</f>
        <v xml:space="preserve"> </v>
      </c>
      <c r="Q306" s="56" t="str">
        <f t="shared" si="105"/>
        <v/>
      </c>
      <c r="R306" s="196">
        <f t="shared" si="94"/>
        <v>132</v>
      </c>
      <c r="S306" s="1">
        <f t="shared" si="103"/>
        <v>142</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142</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4">
        <f t="shared" si="90"/>
        <v>0</v>
      </c>
      <c r="B307" s="64">
        <f t="shared" si="91"/>
        <v>0</v>
      </c>
      <c r="C307" s="57">
        <f t="shared" si="102"/>
        <v>141</v>
      </c>
      <c r="F307" s="59">
        <f>IF(C307&lt;C$6,0,VLOOKUP(C307,index!$A:$M,7,0))</f>
        <v>132</v>
      </c>
      <c r="G307" s="57" t="str">
        <f t="shared" si="92"/>
        <v/>
      </c>
      <c r="H307" s="58" t="str">
        <f>IF(G307="I",$K307,IF(G307="II",$K307-SUM(H$8:H306),IF(G307="III",$K307-SUM(H$8:H306),IF(G307="IV",$K307-SUM(H$8:H306),IF(G307="V",1-SUM(H$8:H306)," ")))))</f>
        <v xml:space="preserve"> </v>
      </c>
      <c r="I307" s="66" t="str">
        <f t="shared" si="93"/>
        <v/>
      </c>
      <c r="L307" s="62" t="str">
        <f t="shared" si="89"/>
        <v xml:space="preserve"> </v>
      </c>
      <c r="P307" s="58" t="str">
        <f>IF(O307="Plus",$K307,IF(O307="Basis",$K307-SUM(P$8:P306),IF(O307="Breedte",$K307-SUM(P$8:P306),IF(O306="Breedte",1-SUM(P$8:P306)," "))))</f>
        <v xml:space="preserve"> </v>
      </c>
      <c r="Q307" s="56" t="str">
        <f t="shared" si="105"/>
        <v/>
      </c>
      <c r="R307" s="196">
        <f t="shared" si="94"/>
        <v>132</v>
      </c>
      <c r="S307" s="1">
        <f t="shared" si="103"/>
        <v>141</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141</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4">
        <f t="shared" si="90"/>
        <v>0</v>
      </c>
      <c r="B308" s="64">
        <f t="shared" si="91"/>
        <v>0</v>
      </c>
      <c r="C308" s="57">
        <f t="shared" si="102"/>
        <v>140</v>
      </c>
      <c r="F308" s="59">
        <f>IF(C308&lt;C$6,0,VLOOKUP(C308,index!$A:$M,7,0))</f>
        <v>131</v>
      </c>
      <c r="G308" s="57" t="str">
        <f t="shared" si="92"/>
        <v/>
      </c>
      <c r="H308" s="58" t="str">
        <f>IF(G308="I",$K308,IF(G308="II",$K308-SUM(H$8:H307),IF(G308="III",$K308-SUM(H$8:H307),IF(G308="IV",$K308-SUM(H$8:H307),IF(G308="V",1-SUM(H$8:H307)," ")))))</f>
        <v xml:space="preserve"> </v>
      </c>
      <c r="I308" s="66" t="str">
        <f t="shared" si="93"/>
        <v/>
      </c>
      <c r="L308" s="62" t="str">
        <f t="shared" si="89"/>
        <v xml:space="preserve"> </v>
      </c>
      <c r="P308" s="58" t="str">
        <f>IF(O308="Plus",$K308,IF(O308="Basis",$K308-SUM(P$8:P307),IF(O308="Breedte",$K308-SUM(P$8:P307),IF(O307="Breedte",1-SUM(P$8:P307)," "))))</f>
        <v xml:space="preserve"> </v>
      </c>
      <c r="Q308" s="56" t="str">
        <f t="shared" si="105"/>
        <v/>
      </c>
      <c r="R308" s="196">
        <f t="shared" si="94"/>
        <v>131</v>
      </c>
      <c r="S308" s="1">
        <f t="shared" si="103"/>
        <v>140</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140</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4">
        <f t="shared" si="90"/>
        <v>0</v>
      </c>
      <c r="B309" s="64">
        <f t="shared" si="91"/>
        <v>0</v>
      </c>
      <c r="C309" s="57">
        <f t="shared" si="102"/>
        <v>139</v>
      </c>
      <c r="F309" s="59">
        <f>IF(C309&lt;C$6,0,VLOOKUP(C309,index!$A:$M,7,0))</f>
        <v>131</v>
      </c>
      <c r="G309" s="57" t="str">
        <f t="shared" si="92"/>
        <v/>
      </c>
      <c r="H309" s="58" t="str">
        <f>IF(G309="I",$K309,IF(G309="II",$K309-SUM(H$8:H308),IF(G309="III",$K309-SUM(H$8:H308),IF(G309="IV",$K309-SUM(H$8:H308),IF(G309="V",1-SUM(H$8:H308)," ")))))</f>
        <v xml:space="preserve"> </v>
      </c>
      <c r="I309" s="66" t="str">
        <f t="shared" si="93"/>
        <v/>
      </c>
      <c r="L309" s="62" t="str">
        <f t="shared" si="89"/>
        <v xml:space="preserve"> </v>
      </c>
      <c r="P309" s="58" t="str">
        <f>IF(O309="Plus",$K309,IF(O309="Basis",$K309-SUM(P$8:P308),IF(O309="Breedte",$K309-SUM(P$8:P308),IF(O308="Breedte",1-SUM(P$8:P308)," "))))</f>
        <v xml:space="preserve"> </v>
      </c>
      <c r="Q309" s="56" t="str">
        <f t="shared" si="105"/>
        <v/>
      </c>
      <c r="R309" s="196">
        <f t="shared" si="94"/>
        <v>131</v>
      </c>
      <c r="S309" s="1">
        <f t="shared" si="103"/>
        <v>139</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139</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4">
        <f t="shared" si="90"/>
        <v>0</v>
      </c>
      <c r="B310" s="64">
        <f t="shared" si="91"/>
        <v>0</v>
      </c>
      <c r="C310" s="57">
        <f t="shared" si="102"/>
        <v>138</v>
      </c>
      <c r="F310" s="59">
        <f>IF(C310&lt;C$6,0,VLOOKUP(C310,index!$A:$M,7,0))</f>
        <v>131</v>
      </c>
      <c r="G310" s="57" t="str">
        <f t="shared" si="92"/>
        <v/>
      </c>
      <c r="H310" s="58" t="str">
        <f>IF(G310="I",$K310,IF(G310="II",$K310-SUM(H$8:H309),IF(G310="III",$K310-SUM(H$8:H309),IF(G310="IV",$K310-SUM(H$8:H309),IF(G310="V",1-SUM(H$8:H309)," ")))))</f>
        <v xml:space="preserve"> </v>
      </c>
      <c r="I310" s="66" t="str">
        <f t="shared" si="93"/>
        <v/>
      </c>
      <c r="L310" s="62" t="str">
        <f t="shared" si="89"/>
        <v xml:space="preserve"> </v>
      </c>
      <c r="P310" s="58" t="str">
        <f>IF(O310="Plus",$K310,IF(O310="Basis",$K310-SUM(P$8:P309),IF(O310="Breedte",$K310-SUM(P$8:P309),IF(O309="Breedte",1-SUM(P$8:P309)," "))))</f>
        <v xml:space="preserve"> </v>
      </c>
      <c r="Q310" s="56" t="str">
        <f t="shared" si="105"/>
        <v/>
      </c>
      <c r="R310" s="196">
        <f t="shared" si="94"/>
        <v>131</v>
      </c>
      <c r="S310" s="1">
        <f t="shared" si="103"/>
        <v>138</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138</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4">
        <f t="shared" si="90"/>
        <v>0</v>
      </c>
      <c r="B311" s="64">
        <f t="shared" si="91"/>
        <v>0</v>
      </c>
      <c r="C311" s="57">
        <f t="shared" si="102"/>
        <v>137</v>
      </c>
      <c r="F311" s="59">
        <f>IF(C311&lt;C$6,0,VLOOKUP(C311,index!$A:$M,7,0))</f>
        <v>130</v>
      </c>
      <c r="G311" s="57" t="str">
        <f t="shared" si="92"/>
        <v/>
      </c>
      <c r="H311" s="58" t="str">
        <f>IF(G311="I",$K311,IF(G311="II",$K311-SUM(H$8:H310),IF(G311="III",$K311-SUM(H$8:H310),IF(G311="IV",$K311-SUM(H$8:H310),IF(G311="V",1-SUM(H$8:H310)," ")))))</f>
        <v xml:space="preserve"> </v>
      </c>
      <c r="I311" s="66" t="str">
        <f t="shared" si="93"/>
        <v/>
      </c>
      <c r="L311" s="62" t="str">
        <f t="shared" si="89"/>
        <v xml:space="preserve"> </v>
      </c>
      <c r="P311" s="58" t="str">
        <f>IF(O311="Plus",$K311,IF(O311="Basis",$K311-SUM(P$8:P310),IF(O311="Breedte",$K311-SUM(P$8:P310),IF(O310="Breedte",1-SUM(P$8:P310)," "))))</f>
        <v xml:space="preserve"> </v>
      </c>
      <c r="Q311" s="56" t="str">
        <f t="shared" si="105"/>
        <v/>
      </c>
      <c r="R311" s="196">
        <f t="shared" si="94"/>
        <v>130</v>
      </c>
      <c r="S311" s="1">
        <f t="shared" si="103"/>
        <v>137</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137</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4">
        <f t="shared" si="90"/>
        <v>0</v>
      </c>
      <c r="B312" s="64">
        <f t="shared" si="91"/>
        <v>0</v>
      </c>
      <c r="C312" s="57">
        <f t="shared" si="102"/>
        <v>136</v>
      </c>
      <c r="F312" s="59">
        <f>IF(C312&lt;C$6,0,VLOOKUP(C312,index!$A:$M,7,0))</f>
        <v>130</v>
      </c>
      <c r="G312" s="57" t="str">
        <f t="shared" si="92"/>
        <v/>
      </c>
      <c r="H312" s="58" t="str">
        <f>IF(G312="I",$K312,IF(G312="II",$K312-SUM(H$8:H311),IF(G312="III",$K312-SUM(H$8:H311),IF(G312="IV",$K312-SUM(H$8:H311),IF(G312="V",1-SUM(H$8:H311)," ")))))</f>
        <v xml:space="preserve"> </v>
      </c>
      <c r="I312" s="66" t="str">
        <f t="shared" si="93"/>
        <v/>
      </c>
      <c r="L312" s="62" t="str">
        <f t="shared" si="89"/>
        <v xml:space="preserve"> </v>
      </c>
      <c r="P312" s="58" t="str">
        <f>IF(O312="Plus",$K312,IF(O312="Basis",$K312-SUM(P$8:P311),IF(O312="Breedte",$K312-SUM(P$8:P311),IF(O311="Breedte",1-SUM(P$8:P311)," "))))</f>
        <v xml:space="preserve"> </v>
      </c>
      <c r="Q312" s="56" t="str">
        <f t="shared" si="105"/>
        <v/>
      </c>
      <c r="R312" s="196">
        <f t="shared" si="94"/>
        <v>130</v>
      </c>
      <c r="S312" s="1">
        <f t="shared" si="103"/>
        <v>136</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136</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4">
        <f t="shared" si="90"/>
        <v>0</v>
      </c>
      <c r="B313" s="64">
        <f t="shared" si="91"/>
        <v>0</v>
      </c>
      <c r="C313" s="57">
        <f t="shared" si="102"/>
        <v>135</v>
      </c>
      <c r="F313" s="59">
        <f>IF(C313&lt;C$6,0,VLOOKUP(C313,index!$A:$M,7,0))</f>
        <v>129</v>
      </c>
      <c r="G313" s="57" t="str">
        <f t="shared" si="92"/>
        <v/>
      </c>
      <c r="H313" s="58" t="str">
        <f>IF(G313="I",$K313,IF(G313="II",$K313-SUM(H$8:H312),IF(G313="III",$K313-SUM(H$8:H312),IF(G313="IV",$K313-SUM(H$8:H312),IF(G313="V",1-SUM(H$8:H312)," ")))))</f>
        <v xml:space="preserve"> </v>
      </c>
      <c r="I313" s="66" t="str">
        <f t="shared" si="93"/>
        <v/>
      </c>
      <c r="L313" s="62" t="str">
        <f t="shared" si="89"/>
        <v xml:space="preserve"> </v>
      </c>
      <c r="P313" s="58" t="str">
        <f>IF(O313="Plus",$K313,IF(O313="Basis",$K313-SUM(P$8:P312),IF(O313="Breedte",$K313-SUM(P$8:P312),IF(O312="Breedte",1-SUM(P$8:P312)," "))))</f>
        <v xml:space="preserve"> </v>
      </c>
      <c r="Q313" s="56" t="str">
        <f t="shared" si="105"/>
        <v/>
      </c>
      <c r="R313" s="196">
        <f t="shared" si="94"/>
        <v>129</v>
      </c>
      <c r="S313" s="1">
        <f t="shared" si="103"/>
        <v>135</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135</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4">
        <f t="shared" si="90"/>
        <v>0</v>
      </c>
      <c r="B314" s="64">
        <f t="shared" si="91"/>
        <v>0</v>
      </c>
      <c r="C314" s="57">
        <f t="shared" si="102"/>
        <v>134</v>
      </c>
      <c r="F314" s="59">
        <f>IF(C314&lt;C$6,0,VLOOKUP(C314,index!$A:$M,7,0))</f>
        <v>129</v>
      </c>
      <c r="G314" s="57" t="str">
        <f t="shared" si="92"/>
        <v/>
      </c>
      <c r="H314" s="58" t="str">
        <f>IF(G314="I",$K314,IF(G314="II",$K314-SUM(H$8:H313),IF(G314="III",$K314-SUM(H$8:H313),IF(G314="IV",$K314-SUM(H$8:H313),IF(G314="V",1-SUM(H$8:H313)," ")))))</f>
        <v xml:space="preserve"> </v>
      </c>
      <c r="I314" s="66" t="str">
        <f t="shared" si="93"/>
        <v/>
      </c>
      <c r="L314" s="62" t="str">
        <f t="shared" si="89"/>
        <v xml:space="preserve"> </v>
      </c>
      <c r="P314" s="58" t="str">
        <f>IF(O314="Plus",$K314,IF(O314="Basis",$K314-SUM(P$8:P313),IF(O314="Breedte",$K314-SUM(P$8:P313),IF(O313="Breedte",1-SUM(P$8:P313)," "))))</f>
        <v xml:space="preserve"> </v>
      </c>
      <c r="Q314" s="56" t="str">
        <f t="shared" si="105"/>
        <v/>
      </c>
      <c r="R314" s="196">
        <f t="shared" si="94"/>
        <v>129</v>
      </c>
      <c r="S314" s="1">
        <f t="shared" si="103"/>
        <v>134</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134</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4">
        <f t="shared" si="90"/>
        <v>0</v>
      </c>
      <c r="B315" s="64">
        <f t="shared" si="91"/>
        <v>0</v>
      </c>
      <c r="C315" s="57">
        <f t="shared" si="102"/>
        <v>133</v>
      </c>
      <c r="F315" s="59">
        <f>IF(C315&lt;C$6,0,VLOOKUP(C315,index!$A:$M,7,0))</f>
        <v>129</v>
      </c>
      <c r="G315" s="57" t="str">
        <f t="shared" si="92"/>
        <v/>
      </c>
      <c r="H315" s="58" t="str">
        <f>IF(G315="I",$K315,IF(G315="II",$K315-SUM(H$8:H314),IF(G315="III",$K315-SUM(H$8:H314),IF(G315="IV",$K315-SUM(H$8:H314),IF(G315="V",1-SUM(H$8:H314)," ")))))</f>
        <v xml:space="preserve"> </v>
      </c>
      <c r="I315" s="66" t="str">
        <f t="shared" si="93"/>
        <v/>
      </c>
      <c r="L315" s="62" t="str">
        <f t="shared" si="89"/>
        <v xml:space="preserve"> </v>
      </c>
      <c r="P315" s="58" t="str">
        <f>IF(O315="Plus",$K315,IF(O315="Basis",$K315-SUM(P$8:P314),IF(O315="Breedte",$K315-SUM(P$8:P314),IF(O314="Breedte",1-SUM(P$8:P314)," "))))</f>
        <v xml:space="preserve"> </v>
      </c>
      <c r="Q315" s="56" t="str">
        <f t="shared" si="105"/>
        <v/>
      </c>
      <c r="R315" s="196">
        <f t="shared" si="94"/>
        <v>129</v>
      </c>
      <c r="S315" s="1">
        <f t="shared" si="103"/>
        <v>133</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133</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4">
        <f t="shared" si="90"/>
        <v>0</v>
      </c>
      <c r="B316" s="64">
        <f t="shared" si="91"/>
        <v>0</v>
      </c>
      <c r="C316" s="57">
        <f t="shared" si="102"/>
        <v>132</v>
      </c>
      <c r="F316" s="59">
        <f>IF(C316&lt;C$6,0,VLOOKUP(C316,index!$A:$M,7,0))</f>
        <v>128</v>
      </c>
      <c r="G316" s="57" t="str">
        <f t="shared" si="92"/>
        <v/>
      </c>
      <c r="H316" s="58" t="str">
        <f>IF(G316="I",$K316,IF(G316="II",$K316-SUM(H$8:H315),IF(G316="III",$K316-SUM(H$8:H315),IF(G316="IV",$K316-SUM(H$8:H315),IF(G316="V",1-SUM(H$8:H315)," ")))))</f>
        <v xml:space="preserve"> </v>
      </c>
      <c r="I316" s="66" t="str">
        <f t="shared" si="93"/>
        <v/>
      </c>
      <c r="L316" s="62" t="str">
        <f t="shared" si="89"/>
        <v xml:space="preserve"> </v>
      </c>
      <c r="P316" s="58" t="str">
        <f>IF(O316="Plus",$K316,IF(O316="Basis",$K316-SUM(P$8:P315),IF(O316="Breedte",$K316-SUM(P$8:P315),IF(O315="Breedte",1-SUM(P$8:P315)," "))))</f>
        <v xml:space="preserve"> </v>
      </c>
      <c r="Q316" s="56" t="str">
        <f t="shared" si="105"/>
        <v/>
      </c>
      <c r="R316" s="196">
        <f t="shared" si="94"/>
        <v>128</v>
      </c>
      <c r="S316" s="1">
        <f t="shared" si="103"/>
        <v>132</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132</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4">
        <f t="shared" si="90"/>
        <v>0</v>
      </c>
      <c r="B317" s="64">
        <f t="shared" si="91"/>
        <v>0</v>
      </c>
      <c r="C317" s="57">
        <f t="shared" si="102"/>
        <v>131</v>
      </c>
      <c r="F317" s="59">
        <f>IF(C317&lt;C$6,0,VLOOKUP(C317,index!$A:$M,7,0))</f>
        <v>128</v>
      </c>
      <c r="G317" s="57" t="str">
        <f t="shared" si="92"/>
        <v/>
      </c>
      <c r="H317" s="58" t="str">
        <f>IF(G317="I",$K317,IF(G317="II",$K317-SUM(H$8:H316),IF(G317="III",$K317-SUM(H$8:H316),IF(G317="IV",$K317-SUM(H$8:H316),IF(G317="V",1-SUM(H$8:H316)," ")))))</f>
        <v xml:space="preserve"> </v>
      </c>
      <c r="I317" s="66" t="str">
        <f t="shared" si="93"/>
        <v/>
      </c>
      <c r="L317" s="62" t="str">
        <f t="shared" si="89"/>
        <v xml:space="preserve"> </v>
      </c>
      <c r="P317" s="58" t="str">
        <f>IF(O317="Plus",$K317,IF(O317="Basis",$K317-SUM(P$8:P316),IF(O317="Breedte",$K317-SUM(P$8:P316),IF(O316="Breedte",1-SUM(P$8:P316)," "))))</f>
        <v xml:space="preserve"> </v>
      </c>
      <c r="Q317" s="56" t="str">
        <f t="shared" si="105"/>
        <v/>
      </c>
      <c r="R317" s="196">
        <f t="shared" si="94"/>
        <v>128</v>
      </c>
      <c r="S317" s="1">
        <f t="shared" si="103"/>
        <v>131</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131</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4">
        <f t="shared" si="90"/>
        <v>0</v>
      </c>
      <c r="B318" s="64">
        <f t="shared" si="91"/>
        <v>0</v>
      </c>
      <c r="C318" s="57">
        <f t="shared" si="102"/>
        <v>130</v>
      </c>
      <c r="F318" s="59">
        <f>IF(C318&lt;C$6,0,VLOOKUP(C318,index!$A:$M,7,0))</f>
        <v>127</v>
      </c>
      <c r="G318" s="57" t="str">
        <f t="shared" si="92"/>
        <v/>
      </c>
      <c r="H318" s="58" t="str">
        <f>IF(G318="I",$K318,IF(G318="II",$K318-SUM(H$8:H317),IF(G318="III",$K318-SUM(H$8:H317),IF(G318="IV",$K318-SUM(H$8:H317),IF(G318="V",1-SUM(H$8:H317)," ")))))</f>
        <v xml:space="preserve"> </v>
      </c>
      <c r="I318" s="66" t="str">
        <f t="shared" si="93"/>
        <v/>
      </c>
      <c r="L318" s="62" t="str">
        <f t="shared" si="89"/>
        <v xml:space="preserve"> </v>
      </c>
      <c r="P318" s="58" t="str">
        <f>IF(O318="Plus",$K318,IF(O318="Basis",$K318-SUM(P$8:P317),IF(O318="Breedte",$K318-SUM(P$8:P317),IF(O317="Breedte",1-SUM(P$8:P317)," "))))</f>
        <v xml:space="preserve"> </v>
      </c>
      <c r="Q318" s="56" t="str">
        <f t="shared" si="105"/>
        <v/>
      </c>
      <c r="R318" s="196">
        <f t="shared" si="94"/>
        <v>127</v>
      </c>
      <c r="S318" s="1">
        <f t="shared" si="103"/>
        <v>130</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130</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4">
        <f t="shared" si="90"/>
        <v>0</v>
      </c>
      <c r="B319" s="64">
        <f t="shared" si="91"/>
        <v>0</v>
      </c>
      <c r="C319" s="57">
        <f t="shared" si="102"/>
        <v>129</v>
      </c>
      <c r="F319" s="59">
        <f>IF(C319&lt;C$6,0,VLOOKUP(C319,index!$A:$M,7,0))</f>
        <v>127</v>
      </c>
      <c r="G319" s="57" t="str">
        <f t="shared" si="92"/>
        <v/>
      </c>
      <c r="H319" s="58" t="str">
        <f>IF(G319="I",$K319,IF(G319="II",$K319-SUM(H$8:H318),IF(G319="III",$K319-SUM(H$8:H318),IF(G319="IV",$K319-SUM(H$8:H318),IF(G319="V",1-SUM(H$8:H318)," ")))))</f>
        <v xml:space="preserve"> </v>
      </c>
      <c r="I319" s="66" t="str">
        <f t="shared" si="93"/>
        <v/>
      </c>
      <c r="L319" s="62" t="str">
        <f t="shared" si="89"/>
        <v xml:space="preserve"> </v>
      </c>
      <c r="P319" s="58" t="str">
        <f>IF(O319="Plus",$K319,IF(O319="Basis",$K319-SUM(P$8:P318),IF(O319="Breedte",$K319-SUM(P$8:P318),IF(O318="Breedte",1-SUM(P$8:P318)," "))))</f>
        <v xml:space="preserve"> </v>
      </c>
      <c r="Q319" s="56" t="str">
        <f t="shared" si="105"/>
        <v/>
      </c>
      <c r="R319" s="196">
        <f t="shared" si="94"/>
        <v>127</v>
      </c>
      <c r="S319" s="1">
        <f t="shared" si="103"/>
        <v>129</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129</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4">
        <f t="shared" si="90"/>
        <v>0</v>
      </c>
      <c r="B320" s="64">
        <f t="shared" si="91"/>
        <v>0</v>
      </c>
      <c r="C320" s="57">
        <f t="shared" si="102"/>
        <v>128</v>
      </c>
      <c r="F320" s="59">
        <f>IF(C320&lt;C$6,0,VLOOKUP(C320,index!$A:$M,7,0))</f>
        <v>127</v>
      </c>
      <c r="G320" s="57" t="str">
        <f t="shared" si="92"/>
        <v/>
      </c>
      <c r="H320" s="58" t="str">
        <f>IF(G320="I",$K320,IF(G320="II",$K320-SUM(H$8:H319),IF(G320="III",$K320-SUM(H$8:H319),IF(G320="IV",$K320-SUM(H$8:H319),IF(G320="V",1-SUM(H$8:H319)," ")))))</f>
        <v xml:space="preserve"> </v>
      </c>
      <c r="I320" s="66" t="str">
        <f t="shared" si="93"/>
        <v/>
      </c>
      <c r="L320" s="62" t="str">
        <f t="shared" si="89"/>
        <v xml:space="preserve"> </v>
      </c>
      <c r="P320" s="58" t="str">
        <f>IF(O320="Plus",$K320,IF(O320="Basis",$K320-SUM(P$8:P319),IF(O320="Breedte",$K320-SUM(P$8:P319),IF(O319="Breedte",1-SUM(P$8:P319)," "))))</f>
        <v xml:space="preserve"> </v>
      </c>
      <c r="Q320" s="56" t="str">
        <f t="shared" si="105"/>
        <v/>
      </c>
      <c r="R320" s="196">
        <f t="shared" si="94"/>
        <v>127</v>
      </c>
      <c r="S320" s="1">
        <f t="shared" si="103"/>
        <v>128</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128</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4">
        <f t="shared" si="90"/>
        <v>0</v>
      </c>
      <c r="B321" s="64">
        <f t="shared" si="91"/>
        <v>0</v>
      </c>
      <c r="C321" s="57">
        <f t="shared" si="102"/>
        <v>127</v>
      </c>
      <c r="F321" s="59">
        <f>IF(C321&lt;C$6,0,VLOOKUP(C321,index!$A:$M,7,0))</f>
        <v>126</v>
      </c>
      <c r="G321" s="57" t="str">
        <f t="shared" si="92"/>
        <v/>
      </c>
      <c r="H321" s="58" t="str">
        <f>IF(G321="I",$K321,IF(G321="II",$K321-SUM(H$8:H320),IF(G321="III",$K321-SUM(H$8:H320),IF(G321="IV",$K321-SUM(H$8:H320),IF(G321="V",1-SUM(H$8:H320)," ")))))</f>
        <v xml:space="preserve"> </v>
      </c>
      <c r="I321" s="66" t="str">
        <f t="shared" si="93"/>
        <v/>
      </c>
      <c r="L321" s="62" t="str">
        <f t="shared" si="89"/>
        <v xml:space="preserve"> </v>
      </c>
      <c r="P321" s="58" t="str">
        <f>IF(O321="Plus",$K321,IF(O321="Basis",$K321-SUM(P$8:P320),IF(O321="Breedte",$K321-SUM(P$8:P320),IF(O320="Breedte",1-SUM(P$8:P320)," "))))</f>
        <v xml:space="preserve"> </v>
      </c>
      <c r="Q321" s="56" t="str">
        <f t="shared" si="105"/>
        <v/>
      </c>
      <c r="R321" s="196">
        <f t="shared" si="94"/>
        <v>126</v>
      </c>
      <c r="S321" s="1">
        <f t="shared" si="103"/>
        <v>127</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127</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4">
        <f t="shared" si="90"/>
        <v>0</v>
      </c>
      <c r="B322" s="64">
        <f t="shared" si="91"/>
        <v>0</v>
      </c>
      <c r="C322" s="57">
        <f t="shared" si="102"/>
        <v>126</v>
      </c>
      <c r="F322" s="59">
        <f>IF(C322&lt;C$6,0,VLOOKUP(C322,index!$A:$M,7,0))</f>
        <v>126</v>
      </c>
      <c r="G322" s="57" t="str">
        <f t="shared" si="92"/>
        <v/>
      </c>
      <c r="H322" s="58" t="str">
        <f>IF(G322="I",$K322,IF(G322="II",$K322-SUM(H$8:H321),IF(G322="III",$K322-SUM(H$8:H321),IF(G322="IV",$K322-SUM(H$8:H321),IF(G322="V",1-SUM(H$8:H321)," ")))))</f>
        <v xml:space="preserve"> </v>
      </c>
      <c r="I322" s="66" t="str">
        <f t="shared" si="93"/>
        <v/>
      </c>
      <c r="L322" s="62" t="str">
        <f t="shared" si="89"/>
        <v xml:space="preserve"> </v>
      </c>
      <c r="P322" s="58" t="str">
        <f>IF(O322="Plus",$K322,IF(O322="Basis",$K322-SUM(P$8:P321),IF(O322="Breedte",$K322-SUM(P$8:P321),IF(O321="Breedte",1-SUM(P$8:P321)," "))))</f>
        <v xml:space="preserve"> </v>
      </c>
      <c r="Q322" s="56" t="str">
        <f t="shared" si="105"/>
        <v/>
      </c>
      <c r="R322" s="196">
        <f t="shared" si="94"/>
        <v>126</v>
      </c>
      <c r="S322" s="1">
        <f t="shared" si="103"/>
        <v>126</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126</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4">
        <f t="shared" si="90"/>
        <v>0</v>
      </c>
      <c r="B323" s="64">
        <f t="shared" si="91"/>
        <v>0</v>
      </c>
      <c r="C323" s="57">
        <f t="shared" si="102"/>
        <v>125</v>
      </c>
      <c r="F323" s="59">
        <f>IF(C323&lt;C$6,0,VLOOKUP(C323,index!$A:$M,7,0))</f>
        <v>125</v>
      </c>
      <c r="G323" s="57" t="str">
        <f t="shared" si="92"/>
        <v/>
      </c>
      <c r="H323" s="58" t="str">
        <f>IF(G323="I",$K323,IF(G323="II",$K323-SUM(H$8:H322),IF(G323="III",$K323-SUM(H$8:H322),IF(G323="IV",$K323-SUM(H$8:H322),IF(G323="V",1-SUM(H$8:H322)," ")))))</f>
        <v xml:space="preserve"> </v>
      </c>
      <c r="I323" s="66" t="str">
        <f t="shared" si="93"/>
        <v/>
      </c>
      <c r="L323" s="62" t="str">
        <f t="shared" si="89"/>
        <v xml:space="preserve"> </v>
      </c>
      <c r="P323" s="58" t="str">
        <f>IF(O323="Plus",$K323,IF(O323="Basis",$K323-SUM(P$8:P322),IF(O323="Breedte",$K323-SUM(P$8:P322),IF(O322="Breedte",1-SUM(P$8:P322)," "))))</f>
        <v xml:space="preserve"> </v>
      </c>
      <c r="Q323" s="56" t="str">
        <f t="shared" si="105"/>
        <v/>
      </c>
      <c r="R323" s="196">
        <f t="shared" si="94"/>
        <v>125</v>
      </c>
      <c r="S323" s="1">
        <f t="shared" si="103"/>
        <v>125</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125</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4">
        <f t="shared" si="90"/>
        <v>0</v>
      </c>
      <c r="B324" s="64">
        <f t="shared" si="91"/>
        <v>0</v>
      </c>
      <c r="C324" s="57">
        <f t="shared" si="102"/>
        <v>124</v>
      </c>
      <c r="F324" s="59">
        <f>IF(C324&lt;C$6,0,VLOOKUP(C324,index!$A:$M,7,0))</f>
        <v>125</v>
      </c>
      <c r="G324" s="57" t="str">
        <f t="shared" si="92"/>
        <v/>
      </c>
      <c r="H324" s="58" t="str">
        <f>IF(G324="I",$K324,IF(G324="II",$K324-SUM(H$8:H323),IF(G324="III",$K324-SUM(H$8:H323),IF(G324="IV",$K324-SUM(H$8:H323),IF(G324="V",1-SUM(H$8:H323)," ")))))</f>
        <v xml:space="preserve"> </v>
      </c>
      <c r="I324" s="66" t="str">
        <f t="shared" si="93"/>
        <v/>
      </c>
      <c r="L324" s="62" t="str">
        <f t="shared" si="89"/>
        <v xml:space="preserve"> </v>
      </c>
      <c r="P324" s="58" t="str">
        <f>IF(O324="Plus",$K324,IF(O324="Basis",$K324-SUM(P$8:P323),IF(O324="Breedte",$K324-SUM(P$8:P323),IF(O323="Breedte",1-SUM(P$8:P323)," "))))</f>
        <v xml:space="preserve"> </v>
      </c>
      <c r="Q324" s="56" t="str">
        <f t="shared" si="105"/>
        <v/>
      </c>
      <c r="R324" s="196">
        <f t="shared" si="94"/>
        <v>125</v>
      </c>
      <c r="S324" s="1">
        <f t="shared" si="103"/>
        <v>124</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124</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4">
        <f t="shared" si="90"/>
        <v>0</v>
      </c>
      <c r="B325" s="64">
        <f t="shared" si="91"/>
        <v>0</v>
      </c>
      <c r="C325" s="57">
        <f t="shared" si="102"/>
        <v>123</v>
      </c>
      <c r="F325" s="59">
        <f>IF(C325&lt;C$6,0,VLOOKUP(C325,index!$A:$M,7,0))</f>
        <v>125</v>
      </c>
      <c r="G325" s="57" t="str">
        <f t="shared" si="92"/>
        <v/>
      </c>
      <c r="H325" s="58" t="str">
        <f>IF(G325="I",$K325,IF(G325="II",$K325-SUM(H$8:H324),IF(G325="III",$K325-SUM(H$8:H324),IF(G325="IV",$K325-SUM(H$8:H324),IF(G325="V",1-SUM(H$8:H324)," ")))))</f>
        <v xml:space="preserve"> </v>
      </c>
      <c r="I325" s="66" t="str">
        <f t="shared" si="93"/>
        <v/>
      </c>
      <c r="L325" s="62" t="str">
        <f t="shared" si="89"/>
        <v xml:space="preserve"> </v>
      </c>
      <c r="P325" s="58" t="str">
        <f>IF(O325="Plus",$K325,IF(O325="Basis",$K325-SUM(P$8:P324),IF(O325="Breedte",$K325-SUM(P$8:P324),IF(O324="Breedte",1-SUM(P$8:P324)," "))))</f>
        <v xml:space="preserve"> </v>
      </c>
      <c r="Q325" s="56" t="str">
        <f t="shared" si="105"/>
        <v/>
      </c>
      <c r="R325" s="196">
        <f t="shared" si="94"/>
        <v>125</v>
      </c>
      <c r="S325" s="1">
        <f t="shared" si="103"/>
        <v>123</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123</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4">
        <f t="shared" si="90"/>
        <v>0</v>
      </c>
      <c r="B326" s="64">
        <f t="shared" si="91"/>
        <v>0</v>
      </c>
      <c r="C326" s="57">
        <f t="shared" si="102"/>
        <v>122</v>
      </c>
      <c r="F326" s="59">
        <f>IF(C326&lt;C$6,0,VLOOKUP(C326,index!$A:$M,7,0))</f>
        <v>124</v>
      </c>
      <c r="G326" s="57" t="str">
        <f t="shared" si="92"/>
        <v/>
      </c>
      <c r="H326" s="58" t="str">
        <f>IF(G326="I",$K326,IF(G326="II",$K326-SUM(H$8:H325),IF(G326="III",$K326-SUM(H$8:H325),IF(G326="IV",$K326-SUM(H$8:H325),IF(G326="V",1-SUM(H$8:H325)," ")))))</f>
        <v xml:space="preserve"> </v>
      </c>
      <c r="I326" s="66" t="str">
        <f t="shared" si="93"/>
        <v/>
      </c>
      <c r="L326" s="62" t="str">
        <f t="shared" si="89"/>
        <v xml:space="preserve"> </v>
      </c>
      <c r="P326" s="58" t="str">
        <f>IF(O326="Plus",$K326,IF(O326="Basis",$K326-SUM(P$8:P325),IF(O326="Breedte",$K326-SUM(P$8:P325),IF(O325="Breedte",1-SUM(P$8:P325)," "))))</f>
        <v xml:space="preserve"> </v>
      </c>
      <c r="Q326" s="56" t="str">
        <f t="shared" si="105"/>
        <v/>
      </c>
      <c r="R326" s="196">
        <f t="shared" si="94"/>
        <v>124</v>
      </c>
      <c r="S326" s="1">
        <f t="shared" si="103"/>
        <v>122</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122</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4">
        <f t="shared" si="90"/>
        <v>0</v>
      </c>
      <c r="B327" s="64">
        <f t="shared" si="91"/>
        <v>0</v>
      </c>
      <c r="C327" s="57">
        <f t="shared" si="102"/>
        <v>121</v>
      </c>
      <c r="F327" s="59">
        <f>IF(C327&lt;C$6,0,VLOOKUP(C327,index!$A:$M,7,0))</f>
        <v>124</v>
      </c>
      <c r="G327" s="57" t="str">
        <f t="shared" si="92"/>
        <v/>
      </c>
      <c r="H327" s="58" t="str">
        <f>IF(G327="I",$K327,IF(G327="II",$K327-SUM(H$8:H326),IF(G327="III",$K327-SUM(H$8:H326),IF(G327="IV",$K327-SUM(H$8:H326),IF(G327="V",1-SUM(H$8:H326)," ")))))</f>
        <v xml:space="preserve"> </v>
      </c>
      <c r="I327" s="66" t="str">
        <f t="shared" si="93"/>
        <v/>
      </c>
      <c r="L327" s="62" t="str">
        <f t="shared" si="89"/>
        <v xml:space="preserve"> </v>
      </c>
      <c r="P327" s="58" t="str">
        <f>IF(O327="Plus",$K327,IF(O327="Basis",$K327-SUM(P$8:P326),IF(O327="Breedte",$K327-SUM(P$8:P326),IF(O326="Breedte",1-SUM(P$8:P326)," "))))</f>
        <v xml:space="preserve"> </v>
      </c>
      <c r="Q327" s="56" t="str">
        <f t="shared" si="105"/>
        <v/>
      </c>
      <c r="R327" s="196">
        <f t="shared" si="94"/>
        <v>124</v>
      </c>
      <c r="S327" s="1">
        <f t="shared" si="103"/>
        <v>121</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121</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4">
        <f t="shared" si="90"/>
        <v>0</v>
      </c>
      <c r="B328" s="64">
        <f t="shared" si="91"/>
        <v>0</v>
      </c>
      <c r="C328" s="57">
        <f t="shared" si="102"/>
        <v>120</v>
      </c>
      <c r="F328" s="59">
        <f>IF(C328&lt;C$6,0,VLOOKUP(C328,index!$A:$M,7,0))</f>
        <v>123</v>
      </c>
      <c r="G328" s="57" t="str">
        <f t="shared" si="92"/>
        <v/>
      </c>
      <c r="H328" s="58" t="str">
        <f>IF(G328="I",$K328,IF(G328="II",$K328-SUM(H$8:H327),IF(G328="III",$K328-SUM(H$8:H327),IF(G328="IV",$K328-SUM(H$8:H327),IF(G328="V",1-SUM(H$8:H327)," ")))))</f>
        <v xml:space="preserve"> </v>
      </c>
      <c r="I328" s="66" t="str">
        <f t="shared" si="93"/>
        <v/>
      </c>
      <c r="L328" s="62" t="str">
        <f t="shared" ref="L328:L391" si="106">IF(U328=2,"Plus",IF(W328=2,"Basis",IF(X328=2,"Breedte"," ")))</f>
        <v xml:space="preserve"> </v>
      </c>
      <c r="P328" s="58" t="str">
        <f>IF(O328="Plus",$K328,IF(O328="Basis",$K328-SUM(P$8:P327),IF(O328="Breedte",$K328-SUM(P$8:P327),IF(O327="Breedte",1-SUM(P$8:P327)," "))))</f>
        <v xml:space="preserve"> </v>
      </c>
      <c r="Q328" s="56" t="str">
        <f t="shared" si="105"/>
        <v/>
      </c>
      <c r="R328" s="196">
        <f t="shared" si="94"/>
        <v>123</v>
      </c>
      <c r="S328" s="1">
        <f t="shared" si="103"/>
        <v>120</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120</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4">
        <f t="shared" ref="A329:A392" si="107">IF(I329="A",25,IF(I329="B",25,IF(I329="C",25,IF(I329="D",15,IF(I329="E",10,0)))))</f>
        <v>0</v>
      </c>
      <c r="B329" s="64">
        <f t="shared" ref="B329:B384" si="108">IF(G329="I",20,IF(G329="II",20,IF(G329="III",20,IF(G329="IV",20,IF(G329="V",20,0)))))</f>
        <v>0</v>
      </c>
      <c r="C329" s="57">
        <f t="shared" si="102"/>
        <v>119</v>
      </c>
      <c r="F329" s="59">
        <f>IF(C329&lt;C$6,0,VLOOKUP(C329,index!$A:$M,7,0))</f>
        <v>123</v>
      </c>
      <c r="G329" s="57" t="str">
        <f t="shared" ref="G329:G392" si="109">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92" si="110">IF(AND(F329&gt;209,F330&lt;210),"A",IF(AND(F329&gt;199,F330&lt;200),"B",IF(AND(F329&gt;189,F330&lt;190),"C",IF(AND(F329&gt;180,F330&lt;181),"D",IF(AND(F329&gt;109,F330&lt;110),"E","")))))</f>
        <v/>
      </c>
      <c r="L329" s="62" t="str">
        <f t="shared" si="106"/>
        <v xml:space="preserve"> </v>
      </c>
      <c r="P329" s="58" t="str">
        <f>IF(O329="Plus",$K329,IF(O329="Basis",$K329-SUM(P$8:P328),IF(O329="Breedte",$K329-SUM(P$8:P328),IF(O328="Breedte",1-SUM(P$8:P328)," "))))</f>
        <v xml:space="preserve"> </v>
      </c>
      <c r="Q329" s="56" t="str">
        <f t="shared" si="105"/>
        <v/>
      </c>
      <c r="R329" s="196">
        <f t="shared" ref="R329:R392" si="111">F329</f>
        <v>123</v>
      </c>
      <c r="S329" s="1">
        <f t="shared" si="103"/>
        <v>119</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119</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4">
        <f t="shared" si="107"/>
        <v>0</v>
      </c>
      <c r="B330" s="64">
        <f t="shared" si="108"/>
        <v>0</v>
      </c>
      <c r="C330" s="57">
        <f t="shared" ref="C330:C393" si="119">IF(C329-1&lt;C$6,C$6-1,C329-1)</f>
        <v>118</v>
      </c>
      <c r="F330" s="59">
        <f>IF(C330&lt;C$6,0,VLOOKUP(C330,index!$A:$M,7,0))</f>
        <v>123</v>
      </c>
      <c r="G330" s="57" t="str">
        <f t="shared" si="109"/>
        <v/>
      </c>
      <c r="H330" s="58" t="str">
        <f>IF(G330="I",$K330,IF(G330="II",$K330-SUM(H$8:H329),IF(G330="III",$K330-SUM(H$8:H329),IF(G330="IV",$K330-SUM(H$8:H329),IF(G330="V",1-SUM(H$8:H329)," ")))))</f>
        <v xml:space="preserve"> </v>
      </c>
      <c r="I330" s="66" t="str">
        <f t="shared" si="110"/>
        <v/>
      </c>
      <c r="L330" s="62" t="str">
        <f t="shared" si="106"/>
        <v xml:space="preserve"> </v>
      </c>
      <c r="P330" s="58" t="str">
        <f>IF(O330="Plus",$K330,IF(O330="Basis",$K330-SUM(P$8:P329),IF(O330="Breedte",$K330-SUM(P$8:P329),IF(O329="Breedte",1-SUM(P$8:P329)," "))))</f>
        <v xml:space="preserve"> </v>
      </c>
      <c r="Q330" s="56" t="str">
        <f t="shared" si="105"/>
        <v/>
      </c>
      <c r="R330" s="196">
        <f t="shared" si="111"/>
        <v>123</v>
      </c>
      <c r="S330" s="1">
        <f t="shared" ref="S330:S393" si="120">C330</f>
        <v>118</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118</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4">
        <f t="shared" si="107"/>
        <v>0</v>
      </c>
      <c r="B331" s="64">
        <f t="shared" si="108"/>
        <v>0</v>
      </c>
      <c r="C331" s="57">
        <f t="shared" si="119"/>
        <v>117</v>
      </c>
      <c r="F331" s="59">
        <f>IF(C331&lt;C$6,0,VLOOKUP(C331,index!$A:$M,7,0))</f>
        <v>122</v>
      </c>
      <c r="G331" s="57" t="str">
        <f t="shared" si="109"/>
        <v/>
      </c>
      <c r="H331" s="58" t="str">
        <f>IF(G331="I",$K331,IF(G331="II",$K331-SUM(H$8:H330),IF(G331="III",$K331-SUM(H$8:H330),IF(G331="IV",$K331-SUM(H$8:H330),IF(G331="V",1-SUM(H$8:H330)," ")))))</f>
        <v xml:space="preserve"> </v>
      </c>
      <c r="I331" s="66" t="str">
        <f t="shared" si="110"/>
        <v/>
      </c>
      <c r="L331" s="62" t="str">
        <f t="shared" si="106"/>
        <v xml:space="preserve"> </v>
      </c>
      <c r="P331" s="58" t="str">
        <f>IF(O331="Plus",$K331,IF(O331="Basis",$K331-SUM(P$8:P330),IF(O331="Breedte",$K331-SUM(P$8:P330),IF(O330="Breedte",1-SUM(P$8:P330)," "))))</f>
        <v xml:space="preserve"> </v>
      </c>
      <c r="Q331" s="56" t="str">
        <f t="shared" si="105"/>
        <v/>
      </c>
      <c r="R331" s="196">
        <f t="shared" si="111"/>
        <v>122</v>
      </c>
      <c r="S331" s="1">
        <f t="shared" si="120"/>
        <v>117</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117</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4">
        <f t="shared" si="107"/>
        <v>0</v>
      </c>
      <c r="B332" s="64">
        <f t="shared" si="108"/>
        <v>0</v>
      </c>
      <c r="C332" s="57">
        <f t="shared" si="119"/>
        <v>116</v>
      </c>
      <c r="F332" s="59">
        <f>IF(C332&lt;C$6,0,VLOOKUP(C332,index!$A:$M,7,0))</f>
        <v>122</v>
      </c>
      <c r="G332" s="57" t="str">
        <f t="shared" si="109"/>
        <v/>
      </c>
      <c r="H332" s="58" t="str">
        <f>IF(G332="I",$K332,IF(G332="II",$K332-SUM(H$8:H331),IF(G332="III",$K332-SUM(H$8:H331),IF(G332="IV",$K332-SUM(H$8:H331),IF(G332="V",1-SUM(H$8:H331)," ")))))</f>
        <v xml:space="preserve"> </v>
      </c>
      <c r="I332" s="66" t="str">
        <f t="shared" si="110"/>
        <v/>
      </c>
      <c r="L332" s="62" t="str">
        <f t="shared" si="106"/>
        <v xml:space="preserve"> </v>
      </c>
      <c r="P332" s="58" t="str">
        <f>IF(O332="Plus",$K332,IF(O332="Basis",$K332-SUM(P$8:P331),IF(O332="Breedte",$K332-SUM(P$8:P331),IF(O331="Breedte",1-SUM(P$8:P331)," "))))</f>
        <v xml:space="preserve"> </v>
      </c>
      <c r="Q332" s="56" t="str">
        <f t="shared" si="105"/>
        <v/>
      </c>
      <c r="R332" s="196">
        <f t="shared" si="111"/>
        <v>122</v>
      </c>
      <c r="S332" s="1">
        <f t="shared" si="120"/>
        <v>116</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116</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4">
        <f t="shared" si="107"/>
        <v>0</v>
      </c>
      <c r="B333" s="64">
        <f t="shared" si="108"/>
        <v>0</v>
      </c>
      <c r="C333" s="57">
        <f t="shared" si="119"/>
        <v>115</v>
      </c>
      <c r="F333" s="59">
        <f>IF(C333&lt;C$6,0,VLOOKUP(C333,index!$A:$M,7,0))</f>
        <v>121</v>
      </c>
      <c r="G333" s="57" t="str">
        <f t="shared" si="109"/>
        <v/>
      </c>
      <c r="H333" s="58" t="str">
        <f>IF(G333="I",$K333,IF(G333="II",$K333-SUM(H$8:H332),IF(G333="III",$K333-SUM(H$8:H332),IF(G333="IV",$K333-SUM(H$8:H332),IF(G333="V",1-SUM(H$8:H332)," ")))))</f>
        <v xml:space="preserve"> </v>
      </c>
      <c r="I333" s="66" t="str">
        <f t="shared" si="110"/>
        <v/>
      </c>
      <c r="L333" s="62" t="str">
        <f t="shared" si="106"/>
        <v xml:space="preserve"> </v>
      </c>
      <c r="P333" s="58" t="str">
        <f>IF(O333="Plus",$K333,IF(O333="Basis",$K333-SUM(P$8:P332),IF(O333="Breedte",$K333-SUM(P$8:P332),IF(O332="Breedte",1-SUM(P$8:P332)," "))))</f>
        <v xml:space="preserve"> </v>
      </c>
      <c r="Q333" s="56" t="str">
        <f t="shared" si="105"/>
        <v/>
      </c>
      <c r="R333" s="196">
        <f t="shared" si="111"/>
        <v>121</v>
      </c>
      <c r="S333" s="1">
        <f t="shared" si="120"/>
        <v>115</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115</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4">
        <f t="shared" si="107"/>
        <v>0</v>
      </c>
      <c r="B334" s="64">
        <f t="shared" si="108"/>
        <v>0</v>
      </c>
      <c r="C334" s="57">
        <f t="shared" si="119"/>
        <v>114</v>
      </c>
      <c r="F334" s="59">
        <f>IF(C334&lt;C$6,0,VLOOKUP(C334,index!$A:$M,7,0))</f>
        <v>121</v>
      </c>
      <c r="G334" s="57" t="str">
        <f t="shared" si="109"/>
        <v/>
      </c>
      <c r="H334" s="58" t="str">
        <f>IF(G334="I",$K334,IF(G334="II",$K334-SUM(H$8:H333),IF(G334="III",$K334-SUM(H$8:H333),IF(G334="IV",$K334-SUM(H$8:H333),IF(G334="V",1-SUM(H$8:H333)," ")))))</f>
        <v xml:space="preserve"> </v>
      </c>
      <c r="I334" s="66" t="str">
        <f t="shared" si="110"/>
        <v/>
      </c>
      <c r="L334" s="62" t="str">
        <f t="shared" si="106"/>
        <v xml:space="preserve"> </v>
      </c>
      <c r="P334" s="58" t="str">
        <f>IF(O334="Plus",$K334,IF(O334="Basis",$K334-SUM(P$8:P333),IF(O334="Breedte",$K334-SUM(P$8:P333),IF(O333="Breedte",1-SUM(P$8:P333)," "))))</f>
        <v xml:space="preserve"> </v>
      </c>
      <c r="Q334" s="56" t="str">
        <f t="shared" si="105"/>
        <v/>
      </c>
      <c r="R334" s="196">
        <f t="shared" si="111"/>
        <v>121</v>
      </c>
      <c r="S334" s="1">
        <f t="shared" si="120"/>
        <v>114</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114</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4">
        <f t="shared" si="107"/>
        <v>0</v>
      </c>
      <c r="B335" s="64">
        <f t="shared" si="108"/>
        <v>0</v>
      </c>
      <c r="C335" s="57">
        <f t="shared" si="119"/>
        <v>113</v>
      </c>
      <c r="F335" s="59">
        <f>IF(C335&lt;C$6,0,VLOOKUP(C335,index!$A:$M,7,0))</f>
        <v>121</v>
      </c>
      <c r="G335" s="57" t="str">
        <f t="shared" si="109"/>
        <v/>
      </c>
      <c r="H335" s="58" t="str">
        <f>IF(G335="I",$K335,IF(G335="II",$K335-SUM(H$8:H334),IF(G335="III",$K335-SUM(H$8:H334),IF(G335="IV",$K335-SUM(H$8:H334),IF(G335="V",1-SUM(H$8:H334)," ")))))</f>
        <v xml:space="preserve"> </v>
      </c>
      <c r="I335" s="66" t="str">
        <f t="shared" si="110"/>
        <v/>
      </c>
      <c r="L335" s="62" t="str">
        <f t="shared" si="106"/>
        <v xml:space="preserve"> </v>
      </c>
      <c r="P335" s="58" t="str">
        <f>IF(O335="Plus",$K335,IF(O335="Basis",$K335-SUM(P$8:P334),IF(O335="Breedte",$K335-SUM(P$8:P334),IF(O334="Breedte",1-SUM(P$8:P334)," "))))</f>
        <v xml:space="preserve"> </v>
      </c>
      <c r="Q335" s="56" t="str">
        <f t="shared" si="105"/>
        <v/>
      </c>
      <c r="R335" s="196">
        <f t="shared" si="111"/>
        <v>121</v>
      </c>
      <c r="S335" s="1">
        <f t="shared" si="120"/>
        <v>113</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113</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4">
        <f t="shared" si="107"/>
        <v>0</v>
      </c>
      <c r="B336" s="64">
        <f t="shared" si="108"/>
        <v>0</v>
      </c>
      <c r="C336" s="57">
        <f t="shared" si="119"/>
        <v>112</v>
      </c>
      <c r="F336" s="59">
        <f>IF(C336&lt;C$6,0,VLOOKUP(C336,index!$A:$M,7,0))</f>
        <v>120</v>
      </c>
      <c r="G336" s="57" t="str">
        <f t="shared" si="109"/>
        <v/>
      </c>
      <c r="H336" s="58" t="str">
        <f>IF(G336="I",$K336,IF(G336="II",$K336-SUM(H$8:H335),IF(G336="III",$K336-SUM(H$8:H335),IF(G336="IV",$K336-SUM(H$8:H335),IF(G336="V",1-SUM(H$8:H335)," ")))))</f>
        <v xml:space="preserve"> </v>
      </c>
      <c r="I336" s="66" t="str">
        <f t="shared" si="110"/>
        <v/>
      </c>
      <c r="L336" s="62" t="str">
        <f t="shared" si="106"/>
        <v xml:space="preserve"> </v>
      </c>
      <c r="P336" s="58" t="str">
        <f>IF(O336="Plus",$K336,IF(O336="Basis",$K336-SUM(P$8:P335),IF(O336="Breedte",$K336-SUM(P$8:P335),IF(O335="Breedte",1-SUM(P$8:P335)," "))))</f>
        <v xml:space="preserve"> </v>
      </c>
      <c r="Q336" s="56" t="str">
        <f t="shared" si="105"/>
        <v/>
      </c>
      <c r="R336" s="196">
        <f t="shared" si="111"/>
        <v>120</v>
      </c>
      <c r="S336" s="1">
        <f t="shared" si="120"/>
        <v>112</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112</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4">
        <f t="shared" si="107"/>
        <v>0</v>
      </c>
      <c r="B337" s="64">
        <f t="shared" si="108"/>
        <v>0</v>
      </c>
      <c r="C337" s="57">
        <f t="shared" si="119"/>
        <v>111</v>
      </c>
      <c r="F337" s="59">
        <f>IF(C337&lt;C$6,0,VLOOKUP(C337,index!$A:$M,7,0))</f>
        <v>120</v>
      </c>
      <c r="G337" s="57" t="str">
        <f t="shared" si="109"/>
        <v/>
      </c>
      <c r="H337" s="58" t="str">
        <f>IF(G337="I",$K337,IF(G337="II",$K337-SUM(H$8:H336),IF(G337="III",$K337-SUM(H$8:H336),IF(G337="IV",$K337-SUM(H$8:H336),IF(G337="V",1-SUM(H$8:H336)," ")))))</f>
        <v xml:space="preserve"> </v>
      </c>
      <c r="I337" s="66" t="str">
        <f t="shared" si="110"/>
        <v/>
      </c>
      <c r="L337" s="62" t="str">
        <f t="shared" si="106"/>
        <v xml:space="preserve"> </v>
      </c>
      <c r="P337" s="58" t="str">
        <f>IF(O337="Plus",$K337,IF(O337="Basis",$K337-SUM(P$8:P336),IF(O337="Breedte",$K337-SUM(P$8:P336),IF(O336="Breedte",1-SUM(P$8:P336)," "))))</f>
        <v xml:space="preserve"> </v>
      </c>
      <c r="Q337" s="56" t="str">
        <f t="shared" ref="Q337:Q400" si="122">IF(L336="plus",CONCATENATE(E337,", "),IF(L336="basis",IF(E337=0,"",CONCATENATE(E337,", ")),CONCATENATE(Q336,IF(E337=0,"",CONCATENATE(E337,", ")))))</f>
        <v/>
      </c>
      <c r="R337" s="196">
        <f t="shared" si="111"/>
        <v>120</v>
      </c>
      <c r="S337" s="1">
        <f t="shared" si="120"/>
        <v>111</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111</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4">
        <f t="shared" si="107"/>
        <v>0</v>
      </c>
      <c r="B338" s="64">
        <f t="shared" si="108"/>
        <v>0</v>
      </c>
      <c r="C338" s="57">
        <f t="shared" si="119"/>
        <v>110</v>
      </c>
      <c r="F338" s="59">
        <f>IF(C338&lt;C$6,0,VLOOKUP(C338,index!$A:$M,7,0))</f>
        <v>119</v>
      </c>
      <c r="G338" s="57" t="str">
        <f t="shared" si="109"/>
        <v/>
      </c>
      <c r="H338" s="58" t="str">
        <f>IF(G338="I",$K338,IF(G338="II",$K338-SUM(H$8:H337),IF(G338="III",$K338-SUM(H$8:H337),IF(G338="IV",$K338-SUM(H$8:H337),IF(G338="V",1-SUM(H$8:H337)," ")))))</f>
        <v xml:space="preserve"> </v>
      </c>
      <c r="I338" s="66" t="str">
        <f t="shared" si="110"/>
        <v/>
      </c>
      <c r="L338" s="62" t="str">
        <f t="shared" si="106"/>
        <v xml:space="preserve"> </v>
      </c>
      <c r="P338" s="58" t="str">
        <f>IF(O338="Plus",$K338,IF(O338="Basis",$K338-SUM(P$8:P337),IF(O338="Breedte",$K338-SUM(P$8:P337),IF(O337="Breedte",1-SUM(P$8:P337)," "))))</f>
        <v xml:space="preserve"> </v>
      </c>
      <c r="Q338" s="56" t="str">
        <f t="shared" si="122"/>
        <v/>
      </c>
      <c r="R338" s="196">
        <f t="shared" si="111"/>
        <v>119</v>
      </c>
      <c r="S338" s="1">
        <f t="shared" si="120"/>
        <v>110</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110</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4">
        <f t="shared" si="107"/>
        <v>0</v>
      </c>
      <c r="B339" s="64">
        <f t="shared" si="108"/>
        <v>0</v>
      </c>
      <c r="C339" s="57">
        <f t="shared" si="119"/>
        <v>109</v>
      </c>
      <c r="F339" s="59">
        <f>IF(C339&lt;C$6,0,VLOOKUP(C339,index!$A:$M,7,0))</f>
        <v>119</v>
      </c>
      <c r="G339" s="57" t="str">
        <f t="shared" si="109"/>
        <v/>
      </c>
      <c r="H339" s="58" t="str">
        <f>IF(G339="I",$K339,IF(G339="II",$K339-SUM(H$8:H338),IF(G339="III",$K339-SUM(H$8:H338),IF(G339="IV",$K339-SUM(H$8:H338),IF(G339="V",1-SUM(H$8:H338)," ")))))</f>
        <v xml:space="preserve"> </v>
      </c>
      <c r="I339" s="66" t="str">
        <f t="shared" si="110"/>
        <v/>
      </c>
      <c r="L339" s="62" t="str">
        <f t="shared" si="106"/>
        <v xml:space="preserve"> </v>
      </c>
      <c r="P339" s="58" t="str">
        <f>IF(O339="Plus",$K339,IF(O339="Basis",$K339-SUM(P$8:P338),IF(O339="Breedte",$K339-SUM(P$8:P338),IF(O338="Breedte",1-SUM(P$8:P338)," "))))</f>
        <v xml:space="preserve"> </v>
      </c>
      <c r="Q339" s="56" t="str">
        <f t="shared" si="122"/>
        <v/>
      </c>
      <c r="R339" s="196">
        <f t="shared" si="111"/>
        <v>119</v>
      </c>
      <c r="S339" s="1">
        <f t="shared" si="120"/>
        <v>109</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109</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4">
        <f t="shared" si="107"/>
        <v>0</v>
      </c>
      <c r="B340" s="64">
        <f t="shared" si="108"/>
        <v>0</v>
      </c>
      <c r="C340" s="57">
        <f t="shared" si="119"/>
        <v>108</v>
      </c>
      <c r="F340" s="59">
        <f>IF(C340&lt;C$6,0,VLOOKUP(C340,index!$A:$M,7,0))</f>
        <v>119</v>
      </c>
      <c r="G340" s="57" t="str">
        <f t="shared" si="109"/>
        <v/>
      </c>
      <c r="H340" s="58" t="str">
        <f>IF(G340="I",$K340,IF(G340="II",$K340-SUM(H$8:H339),IF(G340="III",$K340-SUM(H$8:H339),IF(G340="IV",$K340-SUM(H$8:H339),IF(G340="V",1-SUM(H$8:H339)," ")))))</f>
        <v xml:space="preserve"> </v>
      </c>
      <c r="I340" s="66" t="str">
        <f t="shared" si="110"/>
        <v/>
      </c>
      <c r="L340" s="62" t="str">
        <f t="shared" si="106"/>
        <v xml:space="preserve"> </v>
      </c>
      <c r="P340" s="58" t="str">
        <f>IF(O340="Plus",$K340,IF(O340="Basis",$K340-SUM(P$8:P339),IF(O340="Breedte",$K340-SUM(P$8:P339),IF(O339="Breedte",1-SUM(P$8:P339)," "))))</f>
        <v xml:space="preserve"> </v>
      </c>
      <c r="Q340" s="56" t="str">
        <f t="shared" si="122"/>
        <v/>
      </c>
      <c r="R340" s="196">
        <f t="shared" si="111"/>
        <v>119</v>
      </c>
      <c r="S340" s="1">
        <f t="shared" si="120"/>
        <v>108</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108</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4">
        <f t="shared" si="107"/>
        <v>0</v>
      </c>
      <c r="B341" s="64">
        <f t="shared" si="108"/>
        <v>0</v>
      </c>
      <c r="C341" s="57">
        <f t="shared" si="119"/>
        <v>107</v>
      </c>
      <c r="F341" s="59">
        <f>IF(C341&lt;C$6,0,VLOOKUP(C341,index!$A:$M,7,0))</f>
        <v>118</v>
      </c>
      <c r="G341" s="57" t="str">
        <f t="shared" si="109"/>
        <v/>
      </c>
      <c r="H341" s="58" t="str">
        <f>IF(G341="I",$K341,IF(G341="II",$K341-SUM(H$8:H340),IF(G341="III",$K341-SUM(H$8:H340),IF(G341="IV",$K341-SUM(H$8:H340),IF(G341="V",1-SUM(H$8:H340)," ")))))</f>
        <v xml:space="preserve"> </v>
      </c>
      <c r="I341" s="66" t="str">
        <f t="shared" si="110"/>
        <v/>
      </c>
      <c r="L341" s="62" t="str">
        <f t="shared" si="106"/>
        <v xml:space="preserve"> </v>
      </c>
      <c r="P341" s="58" t="str">
        <f>IF(O341="Plus",$K341,IF(O341="Basis",$K341-SUM(P$8:P340),IF(O341="Breedte",$K341-SUM(P$8:P340),IF(O340="Breedte",1-SUM(P$8:P340)," "))))</f>
        <v xml:space="preserve"> </v>
      </c>
      <c r="Q341" s="56" t="str">
        <f t="shared" si="122"/>
        <v/>
      </c>
      <c r="R341" s="196">
        <f t="shared" si="111"/>
        <v>118</v>
      </c>
      <c r="S341" s="1">
        <f t="shared" si="120"/>
        <v>107</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107</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4">
        <f t="shared" si="107"/>
        <v>0</v>
      </c>
      <c r="B342" s="64">
        <f t="shared" si="108"/>
        <v>0</v>
      </c>
      <c r="C342" s="57">
        <f t="shared" si="119"/>
        <v>106</v>
      </c>
      <c r="F342" s="59">
        <f>IF(C342&lt;C$6,0,VLOOKUP(C342,index!$A:$M,7,0))</f>
        <v>118</v>
      </c>
      <c r="G342" s="57" t="str">
        <f t="shared" si="109"/>
        <v/>
      </c>
      <c r="H342" s="58" t="str">
        <f>IF(G342="I",$K342,IF(G342="II",$K342-SUM(H$8:H341),IF(G342="III",$K342-SUM(H$8:H341),IF(G342="IV",$K342-SUM(H$8:H341),IF(G342="V",1-SUM(H$8:H341)," ")))))</f>
        <v xml:space="preserve"> </v>
      </c>
      <c r="I342" s="66" t="str">
        <f t="shared" si="110"/>
        <v/>
      </c>
      <c r="L342" s="62" t="str">
        <f t="shared" si="106"/>
        <v xml:space="preserve"> </v>
      </c>
      <c r="P342" s="58" t="str">
        <f>IF(O342="Plus",$K342,IF(O342="Basis",$K342-SUM(P$8:P341),IF(O342="Breedte",$K342-SUM(P$8:P341),IF(O341="Breedte",1-SUM(P$8:P341)," "))))</f>
        <v xml:space="preserve"> </v>
      </c>
      <c r="Q342" s="56" t="str">
        <f t="shared" si="122"/>
        <v/>
      </c>
      <c r="R342" s="196">
        <f t="shared" si="111"/>
        <v>118</v>
      </c>
      <c r="S342" s="1">
        <f t="shared" si="120"/>
        <v>106</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106</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4">
        <f t="shared" si="107"/>
        <v>0</v>
      </c>
      <c r="B343" s="64">
        <f t="shared" si="108"/>
        <v>0</v>
      </c>
      <c r="C343" s="57">
        <f t="shared" si="119"/>
        <v>105</v>
      </c>
      <c r="F343" s="59">
        <f>IF(C343&lt;C$6,0,VLOOKUP(C343,index!$A:$M,7,0))</f>
        <v>117</v>
      </c>
      <c r="G343" s="57" t="str">
        <f t="shared" si="109"/>
        <v/>
      </c>
      <c r="H343" s="58" t="str">
        <f>IF(G343="I",$K343,IF(G343="II",$K343-SUM(H$8:H342),IF(G343="III",$K343-SUM(H$8:H342),IF(G343="IV",$K343-SUM(H$8:H342),IF(G343="V",1-SUM(H$8:H342)," ")))))</f>
        <v xml:space="preserve"> </v>
      </c>
      <c r="I343" s="66" t="str">
        <f t="shared" si="110"/>
        <v/>
      </c>
      <c r="L343" s="62" t="str">
        <f t="shared" si="106"/>
        <v xml:space="preserve"> </v>
      </c>
      <c r="P343" s="58" t="str">
        <f>IF(O343="Plus",$K343,IF(O343="Basis",$K343-SUM(P$8:P342),IF(O343="Breedte",$K343-SUM(P$8:P342),IF(O342="Breedte",1-SUM(P$8:P342)," "))))</f>
        <v xml:space="preserve"> </v>
      </c>
      <c r="Q343" s="56" t="str">
        <f t="shared" si="122"/>
        <v/>
      </c>
      <c r="R343" s="196">
        <f t="shared" si="111"/>
        <v>117</v>
      </c>
      <c r="S343" s="1">
        <f t="shared" si="120"/>
        <v>105</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105</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4">
        <f t="shared" si="107"/>
        <v>0</v>
      </c>
      <c r="B344" s="64">
        <f t="shared" si="108"/>
        <v>0</v>
      </c>
      <c r="C344" s="57">
        <f t="shared" si="119"/>
        <v>104</v>
      </c>
      <c r="F344" s="59">
        <f>IF(C344&lt;C$6,0,VLOOKUP(C344,index!$A:$M,7,0))</f>
        <v>117</v>
      </c>
      <c r="G344" s="57" t="str">
        <f t="shared" si="109"/>
        <v/>
      </c>
      <c r="H344" s="58" t="str">
        <f>IF(G344="I",$K344,IF(G344="II",$K344-SUM(H$8:H343),IF(G344="III",$K344-SUM(H$8:H343),IF(G344="IV",$K344-SUM(H$8:H343),IF(G344="V",1-SUM(H$8:H343)," ")))))</f>
        <v xml:space="preserve"> </v>
      </c>
      <c r="I344" s="66" t="str">
        <f t="shared" si="110"/>
        <v/>
      </c>
      <c r="L344" s="62" t="str">
        <f t="shared" si="106"/>
        <v xml:space="preserve"> </v>
      </c>
      <c r="P344" s="58" t="str">
        <f>IF(O344="Plus",$K344,IF(O344="Basis",$K344-SUM(P$8:P343),IF(O344="Breedte",$K344-SUM(P$8:P343),IF(O343="Breedte",1-SUM(P$8:P343)," "))))</f>
        <v xml:space="preserve"> </v>
      </c>
      <c r="Q344" s="56" t="str">
        <f t="shared" si="122"/>
        <v/>
      </c>
      <c r="R344" s="196">
        <f t="shared" si="111"/>
        <v>117</v>
      </c>
      <c r="S344" s="1">
        <f t="shared" si="120"/>
        <v>104</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104</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4">
        <f t="shared" si="107"/>
        <v>0</v>
      </c>
      <c r="B345" s="64">
        <f t="shared" si="108"/>
        <v>0</v>
      </c>
      <c r="C345" s="57">
        <f t="shared" si="119"/>
        <v>103</v>
      </c>
      <c r="F345" s="59">
        <f>IF(C345&lt;C$6,0,VLOOKUP(C345,index!$A:$M,7,0))</f>
        <v>117</v>
      </c>
      <c r="G345" s="57" t="str">
        <f t="shared" si="109"/>
        <v/>
      </c>
      <c r="H345" s="58" t="str">
        <f>IF(G345="I",$K345,IF(G345="II",$K345-SUM(H$8:H344),IF(G345="III",$K345-SUM(H$8:H344),IF(G345="IV",$K345-SUM(H$8:H344),IF(G345="V",1-SUM(H$8:H344)," ")))))</f>
        <v xml:space="preserve"> </v>
      </c>
      <c r="I345" s="66" t="str">
        <f t="shared" si="110"/>
        <v/>
      </c>
      <c r="L345" s="62" t="str">
        <f t="shared" si="106"/>
        <v xml:space="preserve"> </v>
      </c>
      <c r="P345" s="58" t="str">
        <f>IF(O345="Plus",$K345,IF(O345="Basis",$K345-SUM(P$8:P344),IF(O345="Breedte",$K345-SUM(P$8:P344),IF(O344="Breedte",1-SUM(P$8:P344)," "))))</f>
        <v xml:space="preserve"> </v>
      </c>
      <c r="Q345" s="56" t="str">
        <f t="shared" si="122"/>
        <v/>
      </c>
      <c r="R345" s="196">
        <f t="shared" si="111"/>
        <v>117</v>
      </c>
      <c r="S345" s="1">
        <f t="shared" si="120"/>
        <v>103</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103</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4">
        <f t="shared" si="107"/>
        <v>0</v>
      </c>
      <c r="B346" s="64">
        <f t="shared" si="108"/>
        <v>0</v>
      </c>
      <c r="C346" s="57">
        <f t="shared" si="119"/>
        <v>102</v>
      </c>
      <c r="F346" s="59">
        <f>IF(C346&lt;C$6,0,VLOOKUP(C346,index!$A:$M,7,0))</f>
        <v>116</v>
      </c>
      <c r="G346" s="57" t="str">
        <f t="shared" si="109"/>
        <v/>
      </c>
      <c r="H346" s="58" t="str">
        <f>IF(G346="I",$K346,IF(G346="II",$K346-SUM(H$8:H345),IF(G346="III",$K346-SUM(H$8:H345),IF(G346="IV",$K346-SUM(H$8:H345),IF(G346="V",1-SUM(H$8:H345)," ")))))</f>
        <v xml:space="preserve"> </v>
      </c>
      <c r="I346" s="66" t="str">
        <f t="shared" si="110"/>
        <v/>
      </c>
      <c r="L346" s="62" t="str">
        <f t="shared" si="106"/>
        <v xml:space="preserve"> </v>
      </c>
      <c r="P346" s="58" t="str">
        <f>IF(O346="Plus",$K346,IF(O346="Basis",$K346-SUM(P$8:P345),IF(O346="Breedte",$K346-SUM(P$8:P345),IF(O345="Breedte",1-SUM(P$8:P345)," "))))</f>
        <v xml:space="preserve"> </v>
      </c>
      <c r="Q346" s="56" t="str">
        <f t="shared" si="122"/>
        <v/>
      </c>
      <c r="R346" s="196">
        <f t="shared" si="111"/>
        <v>116</v>
      </c>
      <c r="S346" s="1">
        <f t="shared" si="120"/>
        <v>102</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102</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4">
        <f t="shared" si="107"/>
        <v>0</v>
      </c>
      <c r="B347" s="64">
        <f t="shared" si="108"/>
        <v>0</v>
      </c>
      <c r="C347" s="57">
        <f t="shared" si="119"/>
        <v>101</v>
      </c>
      <c r="F347" s="59">
        <f>IF(C347&lt;C$6,0,VLOOKUP(C347,index!$A:$M,7,0))</f>
        <v>116</v>
      </c>
      <c r="G347" s="57" t="str">
        <f t="shared" si="109"/>
        <v/>
      </c>
      <c r="H347" s="58" t="str">
        <f>IF(G347="I",$K347,IF(G347="II",$K347-SUM(H$8:H346),IF(G347="III",$K347-SUM(H$8:H346),IF(G347="IV",$K347-SUM(H$8:H346),IF(G347="V",1-SUM(H$8:H346)," ")))))</f>
        <v xml:space="preserve"> </v>
      </c>
      <c r="I347" s="66" t="str">
        <f t="shared" si="110"/>
        <v/>
      </c>
      <c r="L347" s="62" t="str">
        <f t="shared" si="106"/>
        <v xml:space="preserve"> </v>
      </c>
      <c r="P347" s="58" t="str">
        <f>IF(O347="Plus",$K347,IF(O347="Basis",$K347-SUM(P$8:P346),IF(O347="Breedte",$K347-SUM(P$8:P346),IF(O346="Breedte",1-SUM(P$8:P346)," "))))</f>
        <v xml:space="preserve"> </v>
      </c>
      <c r="Q347" s="56" t="str">
        <f t="shared" si="122"/>
        <v/>
      </c>
      <c r="R347" s="196">
        <f t="shared" si="111"/>
        <v>116</v>
      </c>
      <c r="S347" s="1">
        <f t="shared" si="120"/>
        <v>101</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101</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4">
        <f t="shared" si="107"/>
        <v>0</v>
      </c>
      <c r="B348" s="64">
        <f t="shared" si="108"/>
        <v>0</v>
      </c>
      <c r="C348" s="57">
        <f t="shared" si="119"/>
        <v>100</v>
      </c>
      <c r="F348" s="59">
        <f>IF(C348&lt;C$6,0,VLOOKUP(C348,index!$A:$M,7,0))</f>
        <v>115</v>
      </c>
      <c r="G348" s="57" t="str">
        <f t="shared" si="109"/>
        <v/>
      </c>
      <c r="H348" s="58" t="str">
        <f>IF(G348="I",$K348,IF(G348="II",$K348-SUM(H$8:H347),IF(G348="III",$K348-SUM(H$8:H347),IF(G348="IV",$K348-SUM(H$8:H347),IF(G348="V",1-SUM(H$8:H347)," ")))))</f>
        <v xml:space="preserve"> </v>
      </c>
      <c r="I348" s="66" t="str">
        <f t="shared" si="110"/>
        <v/>
      </c>
      <c r="L348" s="62" t="str">
        <f t="shared" si="106"/>
        <v xml:space="preserve"> </v>
      </c>
      <c r="P348" s="58" t="str">
        <f>IF(O348="Plus",$K348,IF(O348="Basis",$K348-SUM(P$8:P347),IF(O348="Breedte",$K348-SUM(P$8:P347),IF(O347="Breedte",1-SUM(P$8:P347)," "))))</f>
        <v xml:space="preserve"> </v>
      </c>
      <c r="Q348" s="56" t="str">
        <f t="shared" si="122"/>
        <v/>
      </c>
      <c r="R348" s="196">
        <f t="shared" si="111"/>
        <v>115</v>
      </c>
      <c r="S348" s="1">
        <f t="shared" si="120"/>
        <v>100</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100</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4">
        <f t="shared" si="107"/>
        <v>0</v>
      </c>
      <c r="B349" s="64">
        <f t="shared" si="108"/>
        <v>0</v>
      </c>
      <c r="C349" s="57">
        <f t="shared" si="119"/>
        <v>99</v>
      </c>
      <c r="F349" s="59">
        <f>IF(C349&lt;C$6,0,VLOOKUP(C349,index!$A:$M,7,0))</f>
        <v>115</v>
      </c>
      <c r="G349" s="57" t="str">
        <f t="shared" si="109"/>
        <v/>
      </c>
      <c r="H349" s="58" t="str">
        <f>IF(G349="I",$K349,IF(G349="II",$K349-SUM(H$8:H348),IF(G349="III",$K349-SUM(H$8:H348),IF(G349="IV",$K349-SUM(H$8:H348),IF(G349="V",1-SUM(H$8:H348)," ")))))</f>
        <v xml:space="preserve"> </v>
      </c>
      <c r="I349" s="66" t="str">
        <f t="shared" si="110"/>
        <v/>
      </c>
      <c r="L349" s="62" t="str">
        <f t="shared" si="106"/>
        <v xml:space="preserve"> </v>
      </c>
      <c r="P349" s="58" t="str">
        <f>IF(O349="Plus",$K349,IF(O349="Basis",$K349-SUM(P$8:P348),IF(O349="Breedte",$K349-SUM(P$8:P348),IF(O348="Breedte",1-SUM(P$8:P348)," "))))</f>
        <v xml:space="preserve"> </v>
      </c>
      <c r="Q349" s="56" t="str">
        <f t="shared" si="122"/>
        <v/>
      </c>
      <c r="R349" s="196">
        <f t="shared" si="111"/>
        <v>115</v>
      </c>
      <c r="S349" s="1">
        <f t="shared" si="120"/>
        <v>99</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99</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4">
        <f t="shared" si="107"/>
        <v>0</v>
      </c>
      <c r="B350" s="64">
        <f t="shared" si="108"/>
        <v>0</v>
      </c>
      <c r="C350" s="57">
        <f t="shared" si="119"/>
        <v>98</v>
      </c>
      <c r="F350" s="59">
        <f>IF(C350&lt;C$6,0,VLOOKUP(C350,index!$A:$M,7,0))</f>
        <v>115</v>
      </c>
      <c r="G350" s="57" t="str">
        <f t="shared" si="109"/>
        <v/>
      </c>
      <c r="H350" s="58" t="str">
        <f>IF(G350="I",$K350,IF(G350="II",$K350-SUM(H$8:H349),IF(G350="III",$K350-SUM(H$8:H349),IF(G350="IV",$K350-SUM(H$8:H349),IF(G350="V",1-SUM(H$8:H349)," ")))))</f>
        <v xml:space="preserve"> </v>
      </c>
      <c r="I350" s="66" t="str">
        <f t="shared" si="110"/>
        <v/>
      </c>
      <c r="L350" s="62" t="str">
        <f t="shared" si="106"/>
        <v xml:space="preserve"> </v>
      </c>
      <c r="P350" s="58" t="str">
        <f>IF(O350="Plus",$K350,IF(O350="Basis",$K350-SUM(P$8:P349),IF(O350="Breedte",$K350-SUM(P$8:P349),IF(O349="Breedte",1-SUM(P$8:P349)," "))))</f>
        <v xml:space="preserve"> </v>
      </c>
      <c r="Q350" s="56" t="str">
        <f t="shared" si="122"/>
        <v/>
      </c>
      <c r="R350" s="196">
        <f t="shared" si="111"/>
        <v>115</v>
      </c>
      <c r="S350" s="1">
        <f t="shared" si="120"/>
        <v>98</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98</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4">
        <f t="shared" si="107"/>
        <v>0</v>
      </c>
      <c r="B351" s="64">
        <f t="shared" si="108"/>
        <v>0</v>
      </c>
      <c r="C351" s="57">
        <f t="shared" si="119"/>
        <v>97</v>
      </c>
      <c r="F351" s="59">
        <f>IF(C351&lt;C$6,0,VLOOKUP(C351,index!$A:$M,7,0))</f>
        <v>114</v>
      </c>
      <c r="G351" s="57" t="str">
        <f t="shared" si="109"/>
        <v/>
      </c>
      <c r="H351" s="58" t="str">
        <f>IF(G351="I",$K351,IF(G351="II",$K351-SUM(H$8:H350),IF(G351="III",$K351-SUM(H$8:H350),IF(G351="IV",$K351-SUM(H$8:H350),IF(G351="V",1-SUM(H$8:H350)," ")))))</f>
        <v xml:space="preserve"> </v>
      </c>
      <c r="I351" s="66" t="str">
        <f t="shared" si="110"/>
        <v/>
      </c>
      <c r="L351" s="62" t="str">
        <f t="shared" si="106"/>
        <v xml:space="preserve"> </v>
      </c>
      <c r="P351" s="58" t="str">
        <f>IF(O351="Plus",$K351,IF(O351="Basis",$K351-SUM(P$8:P350),IF(O351="Breedte",$K351-SUM(P$8:P350),IF(O350="Breedte",1-SUM(P$8:P350)," "))))</f>
        <v xml:space="preserve"> </v>
      </c>
      <c r="Q351" s="56" t="str">
        <f t="shared" si="122"/>
        <v/>
      </c>
      <c r="R351" s="196">
        <f t="shared" si="111"/>
        <v>114</v>
      </c>
      <c r="S351" s="1">
        <f t="shared" si="120"/>
        <v>97</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97</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4">
        <f t="shared" si="107"/>
        <v>0</v>
      </c>
      <c r="B352" s="64">
        <f t="shared" si="108"/>
        <v>0</v>
      </c>
      <c r="C352" s="57">
        <f t="shared" si="119"/>
        <v>96</v>
      </c>
      <c r="F352" s="59">
        <f>IF(C352&lt;C$6,0,VLOOKUP(C352,index!$A:$M,7,0))</f>
        <v>114</v>
      </c>
      <c r="G352" s="57" t="str">
        <f t="shared" si="109"/>
        <v/>
      </c>
      <c r="H352" s="58" t="str">
        <f>IF(G352="I",$K352,IF(G352="II",$K352-SUM(H$8:H351),IF(G352="III",$K352-SUM(H$8:H351),IF(G352="IV",$K352-SUM(H$8:H351),IF(G352="V",1-SUM(H$8:H351)," ")))))</f>
        <v xml:space="preserve"> </v>
      </c>
      <c r="I352" s="66" t="str">
        <f t="shared" si="110"/>
        <v/>
      </c>
      <c r="L352" s="62" t="str">
        <f t="shared" si="106"/>
        <v xml:space="preserve"> </v>
      </c>
      <c r="P352" s="58" t="str">
        <f>IF(O352="Plus",$K352,IF(O352="Basis",$K352-SUM(P$8:P351),IF(O352="Breedte",$K352-SUM(P$8:P351),IF(O351="Breedte",1-SUM(P$8:P351)," "))))</f>
        <v xml:space="preserve"> </v>
      </c>
      <c r="Q352" s="56" t="str">
        <f t="shared" si="122"/>
        <v/>
      </c>
      <c r="R352" s="196">
        <f t="shared" si="111"/>
        <v>114</v>
      </c>
      <c r="S352" s="1">
        <f t="shared" si="120"/>
        <v>96</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96</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4">
        <f t="shared" si="107"/>
        <v>0</v>
      </c>
      <c r="B353" s="64">
        <f t="shared" si="108"/>
        <v>0</v>
      </c>
      <c r="C353" s="57">
        <f t="shared" si="119"/>
        <v>95</v>
      </c>
      <c r="F353" s="59">
        <f>IF(C353&lt;C$6,0,VLOOKUP(C353,index!$A:$M,7,0))</f>
        <v>113</v>
      </c>
      <c r="G353" s="57" t="str">
        <f t="shared" si="109"/>
        <v/>
      </c>
      <c r="H353" s="58" t="str">
        <f>IF(G353="I",$K353,IF(G353="II",$K353-SUM(H$8:H352),IF(G353="III",$K353-SUM(H$8:H352),IF(G353="IV",$K353-SUM(H$8:H352),IF(G353="V",1-SUM(H$8:H352)," ")))))</f>
        <v xml:space="preserve"> </v>
      </c>
      <c r="I353" s="66" t="str">
        <f t="shared" si="110"/>
        <v/>
      </c>
      <c r="L353" s="62" t="str">
        <f t="shared" si="106"/>
        <v xml:space="preserve"> </v>
      </c>
      <c r="P353" s="58" t="str">
        <f>IF(O353="Plus",$K353,IF(O353="Basis",$K353-SUM(P$8:P352),IF(O353="Breedte",$K353-SUM(P$8:P352),IF(O352="Breedte",1-SUM(P$8:P352)," "))))</f>
        <v xml:space="preserve"> </v>
      </c>
      <c r="Q353" s="56" t="str">
        <f t="shared" si="122"/>
        <v/>
      </c>
      <c r="R353" s="196">
        <f t="shared" si="111"/>
        <v>113</v>
      </c>
      <c r="S353" s="1">
        <f t="shared" si="120"/>
        <v>95</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95</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4">
        <f t="shared" si="107"/>
        <v>0</v>
      </c>
      <c r="B354" s="64">
        <f t="shared" si="108"/>
        <v>0</v>
      </c>
      <c r="C354" s="57">
        <f t="shared" si="119"/>
        <v>94</v>
      </c>
      <c r="F354" s="59">
        <f>IF(C354&lt;C$6,0,VLOOKUP(C354,index!$A:$M,7,0))</f>
        <v>113</v>
      </c>
      <c r="G354" s="57" t="str">
        <f t="shared" si="109"/>
        <v/>
      </c>
      <c r="H354" s="58" t="str">
        <f>IF(G354="I",$K354,IF(G354="II",$K354-SUM(H$8:H353),IF(G354="III",$K354-SUM(H$8:H353),IF(G354="IV",$K354-SUM(H$8:H353),IF(G354="V",1-SUM(H$8:H353)," ")))))</f>
        <v xml:space="preserve"> </v>
      </c>
      <c r="I354" s="66" t="str">
        <f t="shared" si="110"/>
        <v/>
      </c>
      <c r="L354" s="62" t="str">
        <f t="shared" si="106"/>
        <v xml:space="preserve"> </v>
      </c>
      <c r="P354" s="58" t="str">
        <f>IF(O354="Plus",$K354,IF(O354="Basis",$K354-SUM(P$8:P353),IF(O354="Breedte",$K354-SUM(P$8:P353),IF(O353="Breedte",1-SUM(P$8:P353)," "))))</f>
        <v xml:space="preserve"> </v>
      </c>
      <c r="Q354" s="56" t="str">
        <f t="shared" si="122"/>
        <v/>
      </c>
      <c r="R354" s="196">
        <f t="shared" si="111"/>
        <v>113</v>
      </c>
      <c r="S354" s="1">
        <f t="shared" si="120"/>
        <v>94</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94</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4">
        <f t="shared" si="107"/>
        <v>0</v>
      </c>
      <c r="B355" s="64">
        <f t="shared" si="108"/>
        <v>0</v>
      </c>
      <c r="C355" s="57">
        <f t="shared" si="119"/>
        <v>93</v>
      </c>
      <c r="F355" s="59">
        <f>IF(C355&lt;C$6,0,VLOOKUP(C355,index!$A:$M,7,0))</f>
        <v>113</v>
      </c>
      <c r="G355" s="57" t="str">
        <f t="shared" si="109"/>
        <v/>
      </c>
      <c r="H355" s="58" t="str">
        <f>IF(G355="I",$K355,IF(G355="II",$K355-SUM(H$8:H354),IF(G355="III",$K355-SUM(H$8:H354),IF(G355="IV",$K355-SUM(H$8:H354),IF(G355="V",1-SUM(H$8:H354)," ")))))</f>
        <v xml:space="preserve"> </v>
      </c>
      <c r="I355" s="66" t="str">
        <f t="shared" si="110"/>
        <v/>
      </c>
      <c r="L355" s="62" t="str">
        <f t="shared" si="106"/>
        <v xml:space="preserve"> </v>
      </c>
      <c r="P355" s="58" t="str">
        <f>IF(O355="Plus",$K355,IF(O355="Basis",$K355-SUM(P$8:P354),IF(O355="Breedte",$K355-SUM(P$8:P354),IF(O354="Breedte",1-SUM(P$8:P354)," "))))</f>
        <v xml:space="preserve"> </v>
      </c>
      <c r="Q355" s="56" t="str">
        <f t="shared" si="122"/>
        <v/>
      </c>
      <c r="R355" s="196">
        <f t="shared" si="111"/>
        <v>113</v>
      </c>
      <c r="S355" s="1">
        <f t="shared" si="120"/>
        <v>93</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93</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4">
        <f t="shared" si="107"/>
        <v>0</v>
      </c>
      <c r="B356" s="64">
        <f t="shared" si="108"/>
        <v>0</v>
      </c>
      <c r="C356" s="57">
        <f t="shared" si="119"/>
        <v>92</v>
      </c>
      <c r="F356" s="59">
        <f>IF(C356&lt;C$6,0,VLOOKUP(C356,index!$A:$M,7,0))</f>
        <v>112</v>
      </c>
      <c r="G356" s="57" t="str">
        <f t="shared" si="109"/>
        <v/>
      </c>
      <c r="H356" s="58" t="str">
        <f>IF(G356="I",$K356,IF(G356="II",$K356-SUM(H$8:H355),IF(G356="III",$K356-SUM(H$8:H355),IF(G356="IV",$K356-SUM(H$8:H355),IF(G356="V",1-SUM(H$8:H355)," ")))))</f>
        <v xml:space="preserve"> </v>
      </c>
      <c r="I356" s="66" t="str">
        <f t="shared" si="110"/>
        <v/>
      </c>
      <c r="L356" s="62" t="str">
        <f t="shared" si="106"/>
        <v xml:space="preserve"> </v>
      </c>
      <c r="P356" s="58" t="str">
        <f>IF(O356="Plus",$K356,IF(O356="Basis",$K356-SUM(P$8:P355),IF(O356="Breedte",$K356-SUM(P$8:P355),IF(O355="Breedte",1-SUM(P$8:P355)," "))))</f>
        <v xml:space="preserve"> </v>
      </c>
      <c r="Q356" s="56" t="str">
        <f t="shared" si="122"/>
        <v/>
      </c>
      <c r="R356" s="196">
        <f t="shared" si="111"/>
        <v>112</v>
      </c>
      <c r="S356" s="1">
        <f t="shared" si="120"/>
        <v>92</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92</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4">
        <f t="shared" si="107"/>
        <v>0</v>
      </c>
      <c r="B357" s="64">
        <f t="shared" si="108"/>
        <v>0</v>
      </c>
      <c r="C357" s="57">
        <f t="shared" si="119"/>
        <v>91</v>
      </c>
      <c r="F357" s="59">
        <f>IF(C357&lt;C$6,0,VLOOKUP(C357,index!$A:$M,7,0))</f>
        <v>112</v>
      </c>
      <c r="G357" s="57" t="str">
        <f t="shared" si="109"/>
        <v/>
      </c>
      <c r="H357" s="58" t="str">
        <f>IF(G357="I",$K357,IF(G357="II",$K357-SUM(H$8:H356),IF(G357="III",$K357-SUM(H$8:H356),IF(G357="IV",$K357-SUM(H$8:H356),IF(G357="V",1-SUM(H$8:H356)," ")))))</f>
        <v xml:space="preserve"> </v>
      </c>
      <c r="I357" s="66" t="str">
        <f t="shared" si="110"/>
        <v/>
      </c>
      <c r="L357" s="62" t="str">
        <f t="shared" si="106"/>
        <v xml:space="preserve"> </v>
      </c>
      <c r="P357" s="58" t="str">
        <f>IF(O357="Plus",$K357,IF(O357="Basis",$K357-SUM(P$8:P356),IF(O357="Breedte",$K357-SUM(P$8:P356),IF(O356="Breedte",1-SUM(P$8:P356)," "))))</f>
        <v xml:space="preserve"> </v>
      </c>
      <c r="Q357" s="56" t="str">
        <f t="shared" si="122"/>
        <v/>
      </c>
      <c r="R357" s="196">
        <f t="shared" si="111"/>
        <v>112</v>
      </c>
      <c r="S357" s="1">
        <f t="shared" si="120"/>
        <v>91</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91</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4">
        <f t="shared" si="107"/>
        <v>0</v>
      </c>
      <c r="B358" s="64">
        <f t="shared" si="108"/>
        <v>0</v>
      </c>
      <c r="C358" s="57">
        <f t="shared" si="119"/>
        <v>90</v>
      </c>
      <c r="F358" s="59">
        <f>IF(C358&lt;C$6,0,VLOOKUP(C358,index!$A:$M,7,0))</f>
        <v>111</v>
      </c>
      <c r="G358" s="57" t="str">
        <f t="shared" si="109"/>
        <v/>
      </c>
      <c r="H358" s="58" t="str">
        <f>IF(G358="I",$K358,IF(G358="II",$K358-SUM(H$8:H357),IF(G358="III",$K358-SUM(H$8:H357),IF(G358="IV",$K358-SUM(H$8:H357),IF(G358="V",1-SUM(H$8:H357)," ")))))</f>
        <v xml:space="preserve"> </v>
      </c>
      <c r="I358" s="66" t="str">
        <f t="shared" si="110"/>
        <v/>
      </c>
      <c r="L358" s="62" t="str">
        <f t="shared" si="106"/>
        <v xml:space="preserve"> </v>
      </c>
      <c r="P358" s="58" t="str">
        <f>IF(O358="Plus",$K358,IF(O358="Basis",$K358-SUM(P$8:P357),IF(O358="Breedte",$K358-SUM(P$8:P357),IF(O357="Breedte",1-SUM(P$8:P357)," "))))</f>
        <v xml:space="preserve"> </v>
      </c>
      <c r="Q358" s="56" t="str">
        <f t="shared" si="122"/>
        <v/>
      </c>
      <c r="R358" s="196">
        <f t="shared" si="111"/>
        <v>111</v>
      </c>
      <c r="S358" s="1">
        <f t="shared" si="120"/>
        <v>90</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90</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4">
        <f t="shared" si="107"/>
        <v>0</v>
      </c>
      <c r="B359" s="64">
        <f t="shared" si="108"/>
        <v>0</v>
      </c>
      <c r="C359" s="57">
        <f t="shared" si="119"/>
        <v>89</v>
      </c>
      <c r="F359" s="59">
        <f>IF(C359&lt;C$6,0,VLOOKUP(C359,index!$A:$M,7,0))</f>
        <v>111</v>
      </c>
      <c r="G359" s="57" t="str">
        <f t="shared" si="109"/>
        <v/>
      </c>
      <c r="H359" s="58" t="str">
        <f>IF(G359="I",$K359,IF(G359="II",$K359-SUM(H$8:H358),IF(G359="III",$K359-SUM(H$8:H358),IF(G359="IV",$K359-SUM(H$8:H358),IF(G359="V",1-SUM(H$8:H358)," ")))))</f>
        <v xml:space="preserve"> </v>
      </c>
      <c r="I359" s="66" t="str">
        <f t="shared" si="110"/>
        <v/>
      </c>
      <c r="L359" s="62" t="str">
        <f t="shared" si="106"/>
        <v xml:space="preserve"> </v>
      </c>
      <c r="P359" s="58" t="str">
        <f>IF(O359="Plus",$K359,IF(O359="Basis",$K359-SUM(P$8:P358),IF(O359="Breedte",$K359-SUM(P$8:P358),IF(O358="Breedte",1-SUM(P$8:P358)," "))))</f>
        <v xml:space="preserve"> </v>
      </c>
      <c r="Q359" s="56" t="str">
        <f t="shared" si="122"/>
        <v/>
      </c>
      <c r="R359" s="196">
        <f t="shared" si="111"/>
        <v>111</v>
      </c>
      <c r="S359" s="1">
        <f t="shared" si="120"/>
        <v>89</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89</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4">
        <f t="shared" si="107"/>
        <v>0</v>
      </c>
      <c r="B360" s="64">
        <f t="shared" si="108"/>
        <v>0</v>
      </c>
      <c r="C360" s="57">
        <f t="shared" si="119"/>
        <v>88</v>
      </c>
      <c r="F360" s="59">
        <f>IF(C360&lt;C$6,0,VLOOKUP(C360,index!$A:$M,7,0))</f>
        <v>111</v>
      </c>
      <c r="G360" s="57" t="str">
        <f t="shared" si="109"/>
        <v/>
      </c>
      <c r="H360" s="58" t="str">
        <f>IF(G360="I",$K360,IF(G360="II",$K360-SUM(H$8:H359),IF(G360="III",$K360-SUM(H$8:H359),IF(G360="IV",$K360-SUM(H$8:H359),IF(G360="V",1-SUM(H$8:H359)," ")))))</f>
        <v xml:space="preserve"> </v>
      </c>
      <c r="I360" s="66" t="str">
        <f t="shared" si="110"/>
        <v/>
      </c>
      <c r="L360" s="62" t="str">
        <f t="shared" si="106"/>
        <v xml:space="preserve"> </v>
      </c>
      <c r="P360" s="58" t="str">
        <f>IF(O360="Plus",$K360,IF(O360="Basis",$K360-SUM(P$8:P359),IF(O360="Breedte",$K360-SUM(P$8:P359),IF(O359="Breedte",1-SUM(P$8:P359)," "))))</f>
        <v xml:space="preserve"> </v>
      </c>
      <c r="Q360" s="56" t="str">
        <f t="shared" si="122"/>
        <v/>
      </c>
      <c r="R360" s="196">
        <f t="shared" si="111"/>
        <v>111</v>
      </c>
      <c r="S360" s="1">
        <f t="shared" si="120"/>
        <v>88</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88</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4">
        <f t="shared" si="107"/>
        <v>10</v>
      </c>
      <c r="B361" s="64">
        <f t="shared" si="108"/>
        <v>20</v>
      </c>
      <c r="C361" s="57">
        <f t="shared" si="119"/>
        <v>87</v>
      </c>
      <c r="F361" s="59">
        <f>IF(C361&lt;C$6,0,VLOOKUP(C361,index!$A:$M,7,0))</f>
        <v>110</v>
      </c>
      <c r="G361" s="57" t="str">
        <f t="shared" si="109"/>
        <v>V</v>
      </c>
      <c r="H361" s="58">
        <f>IF(G361="I",$K361,IF(G361="II",$K361-SUM(H$8:H360),IF(G361="III",$K361-SUM(H$8:H360),IF(G361="IV",$K361-SUM(H$8:H360),IF(G361="V",1-SUM(H$8:H360)," ")))))</f>
        <v>1</v>
      </c>
      <c r="I361" s="66" t="str">
        <f t="shared" si="110"/>
        <v>E</v>
      </c>
      <c r="L361" s="62" t="str">
        <f t="shared" si="106"/>
        <v xml:space="preserve"> </v>
      </c>
      <c r="P361" s="58" t="str">
        <f>IF(O361="Plus",$K361,IF(O361="Basis",$K361-SUM(P$8:P360),IF(O361="Breedte",$K361-SUM(P$8:P360),IF(O360="Breedte",1-SUM(P$8:P360)," "))))</f>
        <v xml:space="preserve"> </v>
      </c>
      <c r="Q361" s="56" t="str">
        <f t="shared" si="122"/>
        <v/>
      </c>
      <c r="R361" s="196">
        <f t="shared" si="111"/>
        <v>110</v>
      </c>
      <c r="S361" s="1">
        <f t="shared" si="120"/>
        <v>87</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87</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4">
        <f t="shared" si="107"/>
        <v>0</v>
      </c>
      <c r="B362" s="64">
        <f t="shared" si="108"/>
        <v>0</v>
      </c>
      <c r="C362" s="57">
        <f t="shared" si="119"/>
        <v>86</v>
      </c>
      <c r="F362" s="59">
        <f>IF(C362&lt;C$6,0,VLOOKUP(C362,index!$A:$M,7,0))</f>
        <v>0</v>
      </c>
      <c r="G362" s="57" t="str">
        <f t="shared" si="109"/>
        <v/>
      </c>
      <c r="H362" s="58" t="str">
        <f>IF(G362="I",$K362,IF(G362="II",$K362-SUM(H$8:H361),IF(G362="III",$K362-SUM(H$8:H361),IF(G362="IV",$K362-SUM(H$8:H361),IF(G362="V",1-SUM(H$8:H361)," ")))))</f>
        <v xml:space="preserve"> </v>
      </c>
      <c r="I362" s="66" t="str">
        <f t="shared" si="110"/>
        <v/>
      </c>
      <c r="L362" s="62" t="str">
        <f t="shared" si="106"/>
        <v xml:space="preserve"> </v>
      </c>
      <c r="P362" s="58" t="str">
        <f>IF(O362="Plus",$K362,IF(O362="Basis",$K362-SUM(P$8:P361),IF(O362="Breedte",$K362-SUM(P$8:P361),IF(O361="Breedte",1-SUM(P$8:P361)," "))))</f>
        <v xml:space="preserve"> </v>
      </c>
      <c r="Q362" s="56" t="str">
        <f t="shared" si="122"/>
        <v/>
      </c>
      <c r="R362" s="196">
        <f t="shared" si="111"/>
        <v>0</v>
      </c>
      <c r="S362" s="1">
        <f t="shared" si="120"/>
        <v>86</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86</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4">
        <f t="shared" si="107"/>
        <v>0</v>
      </c>
      <c r="B363" s="64">
        <f t="shared" si="108"/>
        <v>0</v>
      </c>
      <c r="C363" s="57">
        <f t="shared" si="119"/>
        <v>86</v>
      </c>
      <c r="F363" s="59">
        <f>IF(C363&lt;C$6,0,VLOOKUP(C363,index!$A:$M,7,0))</f>
        <v>0</v>
      </c>
      <c r="G363" s="57" t="str">
        <f t="shared" si="109"/>
        <v/>
      </c>
      <c r="H363" s="58" t="str">
        <f>IF(G363="I",$K363,IF(G363="II",$K363-SUM(H$8:H362),IF(G363="III",$K363-SUM(H$8:H362),IF(G363="IV",$K363-SUM(H$8:H362),IF(G363="V",1-SUM(H$8:H362)," ")))))</f>
        <v xml:space="preserve"> </v>
      </c>
      <c r="I363" s="66" t="str">
        <f t="shared" si="110"/>
        <v/>
      </c>
      <c r="L363" s="62" t="str">
        <f t="shared" si="106"/>
        <v xml:space="preserve"> </v>
      </c>
      <c r="P363" s="58" t="str">
        <f>IF(O363="Plus",$K363,IF(O363="Basis",$K363-SUM(P$8:P362),IF(O363="Breedte",$K363-SUM(P$8:P362),IF(O362="Breedte",1-SUM(P$8:P362)," "))))</f>
        <v xml:space="preserve"> </v>
      </c>
      <c r="Q363" s="56" t="str">
        <f t="shared" si="122"/>
        <v/>
      </c>
      <c r="R363" s="196">
        <f t="shared" si="111"/>
        <v>0</v>
      </c>
      <c r="S363" s="1">
        <f t="shared" si="120"/>
        <v>86</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86</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4">
        <f t="shared" si="107"/>
        <v>0</v>
      </c>
      <c r="B364" s="64">
        <f t="shared" si="108"/>
        <v>0</v>
      </c>
      <c r="C364" s="57">
        <f t="shared" si="119"/>
        <v>86</v>
      </c>
      <c r="F364" s="59">
        <f>IF(C364&lt;C$6,0,VLOOKUP(C364,index!$A:$M,7,0))</f>
        <v>0</v>
      </c>
      <c r="G364" s="57" t="str">
        <f t="shared" si="109"/>
        <v/>
      </c>
      <c r="H364" s="58" t="str">
        <f>IF(G364="I",$K364,IF(G364="II",$K364-SUM(H$8:H363),IF(G364="III",$K364-SUM(H$8:H363),IF(G364="IV",$K364-SUM(H$8:H363),IF(G364="V",1-SUM(H$8:H363)," ")))))</f>
        <v xml:space="preserve"> </v>
      </c>
      <c r="I364" s="66" t="str">
        <f t="shared" si="110"/>
        <v/>
      </c>
      <c r="L364" s="62" t="str">
        <f t="shared" si="106"/>
        <v xml:space="preserve"> </v>
      </c>
      <c r="P364" s="58" t="str">
        <f>IF(O364="Plus",$K364,IF(O364="Basis",$K364-SUM(P$8:P363),IF(O364="Breedte",$K364-SUM(P$8:P363),IF(O363="Breedte",1-SUM(P$8:P363)," "))))</f>
        <v xml:space="preserve"> </v>
      </c>
      <c r="Q364" s="56" t="str">
        <f t="shared" si="122"/>
        <v/>
      </c>
      <c r="R364" s="196">
        <f t="shared" si="111"/>
        <v>0</v>
      </c>
      <c r="S364" s="1">
        <f t="shared" si="120"/>
        <v>86</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86</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4">
        <f t="shared" si="107"/>
        <v>0</v>
      </c>
      <c r="B365" s="64">
        <f t="shared" si="108"/>
        <v>0</v>
      </c>
      <c r="C365" s="57">
        <f t="shared" si="119"/>
        <v>86</v>
      </c>
      <c r="F365" s="59">
        <f>IF(C365&lt;C$6,0,VLOOKUP(C365,index!$A:$M,7,0))</f>
        <v>0</v>
      </c>
      <c r="G365" s="57" t="str">
        <f t="shared" si="109"/>
        <v/>
      </c>
      <c r="H365" s="58" t="str">
        <f>IF(G365="I",$K365,IF(G365="II",$K365-SUM(H$8:H364),IF(G365="III",$K365-SUM(H$8:H364),IF(G365="IV",$K365-SUM(H$8:H364),IF(G365="V",1-SUM(H$8:H364)," ")))))</f>
        <v xml:space="preserve"> </v>
      </c>
      <c r="I365" s="66" t="str">
        <f t="shared" si="110"/>
        <v/>
      </c>
      <c r="L365" s="62" t="str">
        <f t="shared" si="106"/>
        <v xml:space="preserve"> </v>
      </c>
      <c r="P365" s="58" t="str">
        <f>IF(O365="Plus",$K365,IF(O365="Basis",$K365-SUM(P$8:P364),IF(O365="Breedte",$K365-SUM(P$8:P364),IF(O364="Breedte",1-SUM(P$8:P364)," "))))</f>
        <v xml:space="preserve"> </v>
      </c>
      <c r="Q365" s="56" t="str">
        <f t="shared" si="122"/>
        <v/>
      </c>
      <c r="R365" s="196">
        <f t="shared" si="111"/>
        <v>0</v>
      </c>
      <c r="S365" s="1">
        <f t="shared" si="120"/>
        <v>86</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86</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4">
        <f t="shared" si="107"/>
        <v>0</v>
      </c>
      <c r="B366" s="64">
        <f t="shared" si="108"/>
        <v>0</v>
      </c>
      <c r="C366" s="57">
        <f t="shared" si="119"/>
        <v>86</v>
      </c>
      <c r="F366" s="59">
        <f>IF(C366&lt;C$6,0,VLOOKUP(C366,index!$A:$M,7,0))</f>
        <v>0</v>
      </c>
      <c r="G366" s="57" t="str">
        <f t="shared" si="109"/>
        <v/>
      </c>
      <c r="H366" s="58" t="str">
        <f>IF(G366="I",$K366,IF(G366="II",$K366-SUM(H$8:H365),IF(G366="III",$K366-SUM(H$8:H365),IF(G366="IV",$K366-SUM(H$8:H365),IF(G366="V",1-SUM(H$8:H365)," ")))))</f>
        <v xml:space="preserve"> </v>
      </c>
      <c r="I366" s="66" t="str">
        <f t="shared" si="110"/>
        <v/>
      </c>
      <c r="L366" s="62" t="str">
        <f t="shared" si="106"/>
        <v xml:space="preserve"> </v>
      </c>
      <c r="P366" s="58" t="str">
        <f>IF(O366="Plus",$K366,IF(O366="Basis",$K366-SUM(P$8:P365),IF(O366="Breedte",$K366-SUM(P$8:P365),IF(O365="Breedte",1-SUM(P$8:P365)," "))))</f>
        <v xml:space="preserve"> </v>
      </c>
      <c r="Q366" s="56" t="str">
        <f t="shared" si="122"/>
        <v/>
      </c>
      <c r="R366" s="196">
        <f t="shared" si="111"/>
        <v>0</v>
      </c>
      <c r="S366" s="1">
        <f t="shared" si="120"/>
        <v>86</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86</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4">
        <f t="shared" si="107"/>
        <v>0</v>
      </c>
      <c r="B367" s="64">
        <f t="shared" si="108"/>
        <v>0</v>
      </c>
      <c r="C367" s="57">
        <f t="shared" si="119"/>
        <v>86</v>
      </c>
      <c r="F367" s="59">
        <f>IF(C367&lt;C$6,0,VLOOKUP(C367,index!$A:$M,7,0))</f>
        <v>0</v>
      </c>
      <c r="G367" s="57" t="str">
        <f t="shared" si="109"/>
        <v/>
      </c>
      <c r="H367" s="58" t="str">
        <f>IF(G367="I",$K367,IF(G367="II",$K367-SUM(H$8:H366),IF(G367="III",$K367-SUM(H$8:H366),IF(G367="IV",$K367-SUM(H$8:H366),IF(G367="V",1-SUM(H$8:H366)," ")))))</f>
        <v xml:space="preserve"> </v>
      </c>
      <c r="I367" s="66" t="str">
        <f t="shared" si="110"/>
        <v/>
      </c>
      <c r="L367" s="62" t="str">
        <f t="shared" si="106"/>
        <v xml:space="preserve"> </v>
      </c>
      <c r="P367" s="58" t="str">
        <f>IF(O367="Plus",$K367,IF(O367="Basis",$K367-SUM(P$8:P366),IF(O367="Breedte",$K367-SUM(P$8:P366),IF(O366="Breedte",1-SUM(P$8:P366)," "))))</f>
        <v xml:space="preserve"> </v>
      </c>
      <c r="Q367" s="56" t="str">
        <f t="shared" si="122"/>
        <v/>
      </c>
      <c r="R367" s="196">
        <f t="shared" si="111"/>
        <v>0</v>
      </c>
      <c r="S367" s="1">
        <f t="shared" si="120"/>
        <v>86</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86</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4">
        <f t="shared" si="107"/>
        <v>0</v>
      </c>
      <c r="B368" s="64">
        <f t="shared" si="108"/>
        <v>0</v>
      </c>
      <c r="C368" s="57">
        <f t="shared" si="119"/>
        <v>86</v>
      </c>
      <c r="F368" s="59">
        <f>IF(C368&lt;C$6,0,VLOOKUP(C368,index!$A:$M,7,0))</f>
        <v>0</v>
      </c>
      <c r="G368" s="57" t="str">
        <f t="shared" si="109"/>
        <v/>
      </c>
      <c r="H368" s="58" t="str">
        <f>IF(G368="I",$K368,IF(G368="II",$K368-SUM(H$8:H367),IF(G368="III",$K368-SUM(H$8:H367),IF(G368="IV",$K368-SUM(H$8:H367),IF(G368="V",1-SUM(H$8:H367)," ")))))</f>
        <v xml:space="preserve"> </v>
      </c>
      <c r="I368" s="66" t="str">
        <f t="shared" si="110"/>
        <v/>
      </c>
      <c r="L368" s="62" t="str">
        <f t="shared" si="106"/>
        <v xml:space="preserve"> </v>
      </c>
      <c r="P368" s="58" t="str">
        <f>IF(O368="Plus",$K368,IF(O368="Basis",$K368-SUM(P$8:P367),IF(O368="Breedte",$K368-SUM(P$8:P367),IF(O367="Breedte",1-SUM(P$8:P367)," "))))</f>
        <v xml:space="preserve"> </v>
      </c>
      <c r="Q368" s="56" t="str">
        <f t="shared" si="122"/>
        <v/>
      </c>
      <c r="R368" s="196">
        <f t="shared" si="111"/>
        <v>0</v>
      </c>
      <c r="S368" s="1">
        <f t="shared" si="120"/>
        <v>86</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86</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4">
        <f t="shared" si="107"/>
        <v>0</v>
      </c>
      <c r="B369" s="64">
        <f t="shared" si="108"/>
        <v>0</v>
      </c>
      <c r="C369" s="57">
        <f t="shared" si="119"/>
        <v>86</v>
      </c>
      <c r="F369" s="59">
        <f>IF(C369&lt;C$6,0,VLOOKUP(C369,index!$A:$M,7,0))</f>
        <v>0</v>
      </c>
      <c r="G369" s="57" t="str">
        <f t="shared" si="109"/>
        <v/>
      </c>
      <c r="H369" s="58" t="str">
        <f>IF(G369="I",$K369,IF(G369="II",$K369-SUM(H$8:H368),IF(G369="III",$K369-SUM(H$8:H368),IF(G369="IV",$K369-SUM(H$8:H368),IF(G369="V",1-SUM(H$8:H368)," ")))))</f>
        <v xml:space="preserve"> </v>
      </c>
      <c r="I369" s="66" t="str">
        <f t="shared" si="110"/>
        <v/>
      </c>
      <c r="L369" s="62" t="str">
        <f t="shared" si="106"/>
        <v xml:space="preserve"> </v>
      </c>
      <c r="P369" s="58" t="str">
        <f>IF(O369="Plus",$K369,IF(O369="Basis",$K369-SUM(P$8:P368),IF(O369="Breedte",$K369-SUM(P$8:P368),IF(O368="Breedte",1-SUM(P$8:P368)," "))))</f>
        <v xml:space="preserve"> </v>
      </c>
      <c r="Q369" s="56" t="str">
        <f t="shared" si="122"/>
        <v/>
      </c>
      <c r="R369" s="196">
        <f t="shared" si="111"/>
        <v>0</v>
      </c>
      <c r="S369" s="1">
        <f t="shared" si="120"/>
        <v>86</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86</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4">
        <f t="shared" si="107"/>
        <v>0</v>
      </c>
      <c r="B370" s="64">
        <f t="shared" si="108"/>
        <v>0</v>
      </c>
      <c r="C370" s="57">
        <f t="shared" si="119"/>
        <v>86</v>
      </c>
      <c r="F370" s="59">
        <f>IF(C370&lt;C$6,0,VLOOKUP(C370,index!$A:$M,7,0))</f>
        <v>0</v>
      </c>
      <c r="G370" s="57" t="str">
        <f t="shared" si="109"/>
        <v/>
      </c>
      <c r="H370" s="58" t="str">
        <f>IF(G370="I",$K370,IF(G370="II",$K370-SUM(H$8:H369),IF(G370="III",$K370-SUM(H$8:H369),IF(G370="IV",$K370-SUM(H$8:H369),IF(G370="V",1-SUM(H$8:H369)," ")))))</f>
        <v xml:space="preserve"> </v>
      </c>
      <c r="I370" s="66" t="str">
        <f t="shared" si="110"/>
        <v/>
      </c>
      <c r="L370" s="62" t="str">
        <f t="shared" si="106"/>
        <v xml:space="preserve"> </v>
      </c>
      <c r="P370" s="58" t="str">
        <f>IF(O370="Plus",$K370,IF(O370="Basis",$K370-SUM(P$8:P369),IF(O370="Breedte",$K370-SUM(P$8:P369),IF(O369="Breedte",1-SUM(P$8:P369)," "))))</f>
        <v xml:space="preserve"> </v>
      </c>
      <c r="Q370" s="56" t="str">
        <f t="shared" si="122"/>
        <v/>
      </c>
      <c r="R370" s="196">
        <f t="shared" si="111"/>
        <v>0</v>
      </c>
      <c r="S370" s="1">
        <f t="shared" si="120"/>
        <v>86</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86</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4">
        <f t="shared" si="107"/>
        <v>0</v>
      </c>
      <c r="B371" s="64">
        <f t="shared" si="108"/>
        <v>0</v>
      </c>
      <c r="C371" s="57">
        <f t="shared" si="119"/>
        <v>86</v>
      </c>
      <c r="F371" s="59">
        <f>IF(C371&lt;C$6,0,VLOOKUP(C371,index!$A:$M,7,0))</f>
        <v>0</v>
      </c>
      <c r="G371" s="57" t="str">
        <f t="shared" si="109"/>
        <v/>
      </c>
      <c r="H371" s="58" t="str">
        <f>IF(G371="I",$K371,IF(G371="II",$K371-SUM(H$8:H370),IF(G371="III",$K371-SUM(H$8:H370),IF(G371="IV",$K371-SUM(H$8:H370),IF(G371="V",1-SUM(H$8:H370)," ")))))</f>
        <v xml:space="preserve"> </v>
      </c>
      <c r="I371" s="66" t="str">
        <f t="shared" si="110"/>
        <v/>
      </c>
      <c r="L371" s="62" t="str">
        <f t="shared" si="106"/>
        <v xml:space="preserve"> </v>
      </c>
      <c r="P371" s="58" t="str">
        <f>IF(O371="Plus",$K371,IF(O371="Basis",$K371-SUM(P$8:P370),IF(O371="Breedte",$K371-SUM(P$8:P370),IF(O370="Breedte",1-SUM(P$8:P370)," "))))</f>
        <v xml:space="preserve"> </v>
      </c>
      <c r="Q371" s="56" t="str">
        <f t="shared" si="122"/>
        <v/>
      </c>
      <c r="R371" s="196">
        <f t="shared" si="111"/>
        <v>0</v>
      </c>
      <c r="S371" s="1">
        <f t="shared" si="120"/>
        <v>86</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86</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4">
        <f t="shared" si="107"/>
        <v>0</v>
      </c>
      <c r="B372" s="64">
        <f t="shared" si="108"/>
        <v>0</v>
      </c>
      <c r="C372" s="57">
        <f t="shared" si="119"/>
        <v>86</v>
      </c>
      <c r="F372" s="59">
        <f>IF(C372&lt;C$6,0,VLOOKUP(C372,index!$A:$M,7,0))</f>
        <v>0</v>
      </c>
      <c r="G372" s="57" t="str">
        <f t="shared" si="109"/>
        <v/>
      </c>
      <c r="H372" s="58" t="str">
        <f>IF(G372="I",$K372,IF(G372="II",$K372-SUM(H$8:H371),IF(G372="III",$K372-SUM(H$8:H371),IF(G372="IV",$K372-SUM(H$8:H371),IF(G372="V",1-SUM(H$8:H371)," ")))))</f>
        <v xml:space="preserve"> </v>
      </c>
      <c r="I372" s="66" t="str">
        <f t="shared" si="110"/>
        <v/>
      </c>
      <c r="L372" s="62" t="str">
        <f t="shared" si="106"/>
        <v xml:space="preserve"> </v>
      </c>
      <c r="P372" s="58" t="str">
        <f>IF(O372="Plus",$K372,IF(O372="Basis",$K372-SUM(P$8:P371),IF(O372="Breedte",$K372-SUM(P$8:P371),IF(O371="Breedte",1-SUM(P$8:P371)," "))))</f>
        <v xml:space="preserve"> </v>
      </c>
      <c r="Q372" s="56" t="str">
        <f t="shared" si="122"/>
        <v/>
      </c>
      <c r="R372" s="196">
        <f t="shared" si="111"/>
        <v>0</v>
      </c>
      <c r="S372" s="1">
        <f t="shared" si="120"/>
        <v>86</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86</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4">
        <f t="shared" si="107"/>
        <v>0</v>
      </c>
      <c r="B373" s="64">
        <f t="shared" si="108"/>
        <v>0</v>
      </c>
      <c r="C373" s="57">
        <f t="shared" si="119"/>
        <v>86</v>
      </c>
      <c r="F373" s="59">
        <f>IF(C373&lt;C$6,0,VLOOKUP(C373,index!$A:$M,7,0))</f>
        <v>0</v>
      </c>
      <c r="G373" s="57" t="str">
        <f t="shared" si="109"/>
        <v/>
      </c>
      <c r="H373" s="58" t="str">
        <f>IF(G373="I",$K373,IF(G373="II",$K373-SUM(H$8:H372),IF(G373="III",$K373-SUM(H$8:H372),IF(G373="IV",$K373-SUM(H$8:H372),IF(G373="V",1-SUM(H$8:H372)," ")))))</f>
        <v xml:space="preserve"> </v>
      </c>
      <c r="I373" s="66" t="str">
        <f t="shared" si="110"/>
        <v/>
      </c>
      <c r="L373" s="62" t="str">
        <f t="shared" si="106"/>
        <v xml:space="preserve"> </v>
      </c>
      <c r="P373" s="58" t="str">
        <f>IF(O373="Plus",$K373,IF(O373="Basis",$K373-SUM(P$8:P372),IF(O373="Breedte",$K373-SUM(P$8:P372),IF(O372="Breedte",1-SUM(P$8:P372)," "))))</f>
        <v xml:space="preserve"> </v>
      </c>
      <c r="Q373" s="56" t="str">
        <f t="shared" si="122"/>
        <v/>
      </c>
      <c r="R373" s="196">
        <f t="shared" si="111"/>
        <v>0</v>
      </c>
      <c r="S373" s="1">
        <f t="shared" si="120"/>
        <v>86</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86</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4">
        <f t="shared" si="107"/>
        <v>0</v>
      </c>
      <c r="B374" s="64">
        <f t="shared" si="108"/>
        <v>0</v>
      </c>
      <c r="C374" s="57">
        <f t="shared" si="119"/>
        <v>86</v>
      </c>
      <c r="F374" s="59">
        <f>IF(C374&lt;C$6,0,VLOOKUP(C374,index!$A:$M,7,0))</f>
        <v>0</v>
      </c>
      <c r="G374" s="57" t="str">
        <f t="shared" si="109"/>
        <v/>
      </c>
      <c r="H374" s="58" t="str">
        <f>IF(G374="I",$K374,IF(G374="II",$K374-SUM(H$8:H373),IF(G374="III",$K374-SUM(H$8:H373),IF(G374="IV",$K374-SUM(H$8:H373),IF(G374="V",1-SUM(H$8:H373)," ")))))</f>
        <v xml:space="preserve"> </v>
      </c>
      <c r="I374" s="66" t="str">
        <f t="shared" si="110"/>
        <v/>
      </c>
      <c r="L374" s="62" t="str">
        <f t="shared" si="106"/>
        <v xml:space="preserve"> </v>
      </c>
      <c r="P374" s="58" t="str">
        <f>IF(O374="Plus",$K374,IF(O374="Basis",$K374-SUM(P$8:P373),IF(O374="Breedte",$K374-SUM(P$8:P373),IF(O373="Breedte",1-SUM(P$8:P373)," "))))</f>
        <v xml:space="preserve"> </v>
      </c>
      <c r="Q374" s="56" t="str">
        <f t="shared" si="122"/>
        <v/>
      </c>
      <c r="R374" s="196">
        <f t="shared" si="111"/>
        <v>0</v>
      </c>
      <c r="S374" s="1">
        <f t="shared" si="120"/>
        <v>86</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86</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4">
        <f t="shared" si="107"/>
        <v>0</v>
      </c>
      <c r="B375" s="64">
        <f t="shared" si="108"/>
        <v>0</v>
      </c>
      <c r="C375" s="57">
        <f t="shared" si="119"/>
        <v>86</v>
      </c>
      <c r="F375" s="59">
        <f>IF(C375&lt;C$6,0,VLOOKUP(C375,index!$A:$M,7,0))</f>
        <v>0</v>
      </c>
      <c r="G375" s="57" t="str">
        <f t="shared" si="109"/>
        <v/>
      </c>
      <c r="H375" s="58" t="str">
        <f>IF(G375="I",$K375,IF(G375="II",$K375-SUM(H$8:H374),IF(G375="III",$K375-SUM(H$8:H374),IF(G375="IV",$K375-SUM(H$8:H374),IF(G375="V",1-SUM(H$8:H374)," ")))))</f>
        <v xml:space="preserve"> </v>
      </c>
      <c r="I375" s="66" t="str">
        <f t="shared" si="110"/>
        <v/>
      </c>
      <c r="L375" s="62" t="str">
        <f t="shared" si="106"/>
        <v xml:space="preserve"> </v>
      </c>
      <c r="P375" s="58" t="str">
        <f>IF(O375="Plus",$K375,IF(O375="Basis",$K375-SUM(P$8:P374),IF(O375="Breedte",$K375-SUM(P$8:P374),IF(O374="Breedte",1-SUM(P$8:P374)," "))))</f>
        <v xml:space="preserve"> </v>
      </c>
      <c r="Q375" s="56" t="str">
        <f t="shared" si="122"/>
        <v/>
      </c>
      <c r="R375" s="196">
        <f t="shared" si="111"/>
        <v>0</v>
      </c>
      <c r="S375" s="1">
        <f t="shared" si="120"/>
        <v>86</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86</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4">
        <f t="shared" si="107"/>
        <v>0</v>
      </c>
      <c r="B376" s="64">
        <f t="shared" si="108"/>
        <v>0</v>
      </c>
      <c r="C376" s="57">
        <f t="shared" si="119"/>
        <v>86</v>
      </c>
      <c r="F376" s="59">
        <f>IF(C376&lt;C$6,0,VLOOKUP(C376,index!$A:$M,7,0))</f>
        <v>0</v>
      </c>
      <c r="G376" s="57" t="str">
        <f t="shared" si="109"/>
        <v/>
      </c>
      <c r="H376" s="58" t="str">
        <f>IF(G376="I",$K376,IF(G376="II",$K376-SUM(H$8:H375),IF(G376="III",$K376-SUM(H$8:H375),IF(G376="IV",$K376-SUM(H$8:H375),IF(G376="V",1-SUM(H$8:H375)," ")))))</f>
        <v xml:space="preserve"> </v>
      </c>
      <c r="I376" s="66" t="str">
        <f t="shared" si="110"/>
        <v/>
      </c>
      <c r="L376" s="62" t="str">
        <f t="shared" si="106"/>
        <v xml:space="preserve"> </v>
      </c>
      <c r="P376" s="58" t="str">
        <f>IF(O376="Plus",$K376,IF(O376="Basis",$K376-SUM(P$8:P375),IF(O376="Breedte",$K376-SUM(P$8:P375),IF(O375="Breedte",1-SUM(P$8:P375)," "))))</f>
        <v xml:space="preserve"> </v>
      </c>
      <c r="Q376" s="56" t="str">
        <f t="shared" si="122"/>
        <v/>
      </c>
      <c r="R376" s="196">
        <f t="shared" si="111"/>
        <v>0</v>
      </c>
      <c r="S376" s="1">
        <f t="shared" si="120"/>
        <v>86</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86</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4">
        <f t="shared" si="107"/>
        <v>0</v>
      </c>
      <c r="B377" s="64">
        <f t="shared" si="108"/>
        <v>0</v>
      </c>
      <c r="C377" s="57">
        <f t="shared" si="119"/>
        <v>86</v>
      </c>
      <c r="F377" s="59">
        <f>IF(C377&lt;C$6,0,VLOOKUP(C377,index!$A:$M,7,0))</f>
        <v>0</v>
      </c>
      <c r="G377" s="57" t="str">
        <f t="shared" si="109"/>
        <v/>
      </c>
      <c r="H377" s="58" t="str">
        <f>IF(G377="I",$K377,IF(G377="II",$K377-SUM(H$8:H376),IF(G377="III",$K377-SUM(H$8:H376),IF(G377="IV",$K377-SUM(H$8:H376),IF(G377="V",1-SUM(H$8:H376)," ")))))</f>
        <v xml:space="preserve"> </v>
      </c>
      <c r="I377" s="66" t="str">
        <f t="shared" si="110"/>
        <v/>
      </c>
      <c r="L377" s="62" t="str">
        <f t="shared" si="106"/>
        <v xml:space="preserve"> </v>
      </c>
      <c r="P377" s="58" t="str">
        <f>IF(O377="Plus",$K377,IF(O377="Basis",$K377-SUM(P$8:P376),IF(O377="Breedte",$K377-SUM(P$8:P376),IF(O376="Breedte",1-SUM(P$8:P376)," "))))</f>
        <v xml:space="preserve"> </v>
      </c>
      <c r="Q377" s="56" t="str">
        <f t="shared" si="122"/>
        <v/>
      </c>
      <c r="R377" s="196">
        <f t="shared" si="111"/>
        <v>0</v>
      </c>
      <c r="S377" s="1">
        <f t="shared" si="120"/>
        <v>86</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86</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4">
        <f t="shared" si="107"/>
        <v>0</v>
      </c>
      <c r="B378" s="64">
        <f t="shared" si="108"/>
        <v>0</v>
      </c>
      <c r="C378" s="57">
        <f t="shared" si="119"/>
        <v>86</v>
      </c>
      <c r="F378" s="59">
        <f>IF(C378&lt;C$6,0,VLOOKUP(C378,index!$A:$M,7,0))</f>
        <v>0</v>
      </c>
      <c r="G378" s="57" t="str">
        <f t="shared" si="109"/>
        <v/>
      </c>
      <c r="H378" s="58" t="str">
        <f>IF(G378="I",$K378,IF(G378="II",$K378-SUM(H$8:H377),IF(G378="III",$K378-SUM(H$8:H377),IF(G378="IV",$K378-SUM(H$8:H377),IF(G378="V",1-SUM(H$8:H377)," ")))))</f>
        <v xml:space="preserve"> </v>
      </c>
      <c r="I378" s="66" t="str">
        <f t="shared" si="110"/>
        <v/>
      </c>
      <c r="L378" s="62" t="str">
        <f t="shared" si="106"/>
        <v xml:space="preserve"> </v>
      </c>
      <c r="P378" s="58" t="str">
        <f>IF(O378="Plus",$K378,IF(O378="Basis",$K378-SUM(P$8:P377),IF(O378="Breedte",$K378-SUM(P$8:P377),IF(O377="Breedte",1-SUM(P$8:P377)," "))))</f>
        <v xml:space="preserve"> </v>
      </c>
      <c r="Q378" s="56" t="str">
        <f t="shared" si="122"/>
        <v/>
      </c>
      <c r="R378" s="196">
        <f t="shared" si="111"/>
        <v>0</v>
      </c>
      <c r="S378" s="1">
        <f t="shared" si="120"/>
        <v>86</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86</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4">
        <f t="shared" si="107"/>
        <v>0</v>
      </c>
      <c r="B379" s="64">
        <f t="shared" si="108"/>
        <v>0</v>
      </c>
      <c r="C379" s="57">
        <f t="shared" si="119"/>
        <v>86</v>
      </c>
      <c r="F379" s="59">
        <f>IF(C379&lt;C$6,0,VLOOKUP(C379,index!$A:$M,7,0))</f>
        <v>0</v>
      </c>
      <c r="G379" s="57" t="str">
        <f t="shared" si="109"/>
        <v/>
      </c>
      <c r="H379" s="58" t="str">
        <f>IF(G379="I",$K379,IF(G379="II",$K379-SUM(H$8:H378),IF(G379="III",$K379-SUM(H$8:H378),IF(G379="IV",$K379-SUM(H$8:H378),IF(G379="V",1-SUM(H$8:H378)," ")))))</f>
        <v xml:space="preserve"> </v>
      </c>
      <c r="I379" s="66" t="str">
        <f t="shared" si="110"/>
        <v/>
      </c>
      <c r="L379" s="62" t="str">
        <f t="shared" si="106"/>
        <v xml:space="preserve"> </v>
      </c>
      <c r="P379" s="58" t="str">
        <f>IF(O379="Plus",$K379,IF(O379="Basis",$K379-SUM(P$8:P378),IF(O379="Breedte",$K379-SUM(P$8:P378),IF(O378="Breedte",1-SUM(P$8:P378)," "))))</f>
        <v xml:space="preserve"> </v>
      </c>
      <c r="Q379" s="56" t="str">
        <f t="shared" si="122"/>
        <v/>
      </c>
      <c r="R379" s="196">
        <f t="shared" si="111"/>
        <v>0</v>
      </c>
      <c r="S379" s="1">
        <f t="shared" si="120"/>
        <v>86</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86</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4">
        <f t="shared" si="107"/>
        <v>0</v>
      </c>
      <c r="B380" s="64">
        <f t="shared" si="108"/>
        <v>0</v>
      </c>
      <c r="C380" s="57">
        <f t="shared" si="119"/>
        <v>86</v>
      </c>
      <c r="F380" s="59">
        <f>IF(C380&lt;C$6,0,VLOOKUP(C380,index!$A:$M,7,0))</f>
        <v>0</v>
      </c>
      <c r="G380" s="57" t="str">
        <f t="shared" si="109"/>
        <v/>
      </c>
      <c r="H380" s="58" t="str">
        <f>IF(G380="I",$K380,IF(G380="II",$K380-SUM(H$8:H379),IF(G380="III",$K380-SUM(H$8:H379),IF(G380="IV",$K380-SUM(H$8:H379),IF(G380="V",1-SUM(H$8:H379)," ")))))</f>
        <v xml:space="preserve"> </v>
      </c>
      <c r="I380" s="66" t="str">
        <f t="shared" si="110"/>
        <v/>
      </c>
      <c r="L380" s="62" t="str">
        <f t="shared" si="106"/>
        <v xml:space="preserve"> </v>
      </c>
      <c r="P380" s="58" t="str">
        <f>IF(O380="Plus",$K380,IF(O380="Basis",$K380-SUM(P$8:P379),IF(O380="Breedte",$K380-SUM(P$8:P379),IF(O379="Breedte",1-SUM(P$8:P379)," "))))</f>
        <v xml:space="preserve"> </v>
      </c>
      <c r="Q380" s="56" t="str">
        <f t="shared" si="122"/>
        <v/>
      </c>
      <c r="R380" s="196">
        <f t="shared" si="111"/>
        <v>0</v>
      </c>
      <c r="S380" s="1">
        <f t="shared" si="120"/>
        <v>86</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86</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4">
        <f t="shared" si="107"/>
        <v>0</v>
      </c>
      <c r="B381" s="64">
        <f t="shared" si="108"/>
        <v>0</v>
      </c>
      <c r="C381" s="57">
        <f t="shared" si="119"/>
        <v>86</v>
      </c>
      <c r="F381" s="59">
        <f>IF(C381&lt;C$6,0,VLOOKUP(C381,index!$A:$M,7,0))</f>
        <v>0</v>
      </c>
      <c r="G381" s="57" t="str">
        <f t="shared" si="109"/>
        <v/>
      </c>
      <c r="H381" s="58" t="str">
        <f>IF(G381="I",$K381,IF(G381="II",$K381-SUM(H$8:H380),IF(G381="III",$K381-SUM(H$8:H380),IF(G381="IV",$K381-SUM(H$8:H380),IF(G381="V",1-SUM(H$8:H380)," ")))))</f>
        <v xml:space="preserve"> </v>
      </c>
      <c r="I381" s="66" t="str">
        <f t="shared" si="110"/>
        <v/>
      </c>
      <c r="L381" s="62" t="str">
        <f t="shared" si="106"/>
        <v xml:space="preserve"> </v>
      </c>
      <c r="P381" s="58" t="str">
        <f>IF(O381="Plus",$K381,IF(O381="Basis",$K381-SUM(P$8:P380),IF(O381="Breedte",$K381-SUM(P$8:P380),IF(O380="Breedte",1-SUM(P$8:P380)," "))))</f>
        <v xml:space="preserve"> </v>
      </c>
      <c r="Q381" s="56" t="str">
        <f t="shared" si="122"/>
        <v/>
      </c>
      <c r="R381" s="196">
        <f t="shared" si="111"/>
        <v>0</v>
      </c>
      <c r="S381" s="1">
        <f t="shared" si="120"/>
        <v>86</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86</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4">
        <f t="shared" si="107"/>
        <v>0</v>
      </c>
      <c r="B382" s="64">
        <f t="shared" si="108"/>
        <v>0</v>
      </c>
      <c r="C382" s="57">
        <f t="shared" si="119"/>
        <v>86</v>
      </c>
      <c r="F382" s="59">
        <f>IF(C382&lt;C$6,0,VLOOKUP(C382,index!$A:$M,7,0))</f>
        <v>0</v>
      </c>
      <c r="G382" s="57" t="str">
        <f t="shared" si="109"/>
        <v/>
      </c>
      <c r="H382" s="58" t="str">
        <f>IF(G382="I",$K382,IF(G382="II",$K382-SUM(H$8:H381),IF(G382="III",$K382-SUM(H$8:H381),IF(G382="IV",$K382-SUM(H$8:H381),IF(G382="V",1-SUM(H$8:H381)," ")))))</f>
        <v xml:space="preserve"> </v>
      </c>
      <c r="I382" s="66" t="str">
        <f t="shared" si="110"/>
        <v/>
      </c>
      <c r="L382" s="62" t="str">
        <f t="shared" si="106"/>
        <v xml:space="preserve"> </v>
      </c>
      <c r="P382" s="58" t="str">
        <f>IF(O382="Plus",$K382,IF(O382="Basis",$K382-SUM(P$8:P381),IF(O382="Breedte",$K382-SUM(P$8:P381),IF(O381="Breedte",1-SUM(P$8:P381)," "))))</f>
        <v xml:space="preserve"> </v>
      </c>
      <c r="Q382" s="56" t="str">
        <f t="shared" si="122"/>
        <v/>
      </c>
      <c r="R382" s="196">
        <f t="shared" si="111"/>
        <v>0</v>
      </c>
      <c r="S382" s="1">
        <f t="shared" si="120"/>
        <v>86</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86</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4">
        <f t="shared" si="107"/>
        <v>0</v>
      </c>
      <c r="B383" s="64">
        <f t="shared" si="108"/>
        <v>0</v>
      </c>
      <c r="C383" s="57">
        <f t="shared" si="119"/>
        <v>86</v>
      </c>
      <c r="F383" s="59">
        <f>IF(C383&lt;C$6,0,VLOOKUP(C383,index!$A:$M,7,0))</f>
        <v>0</v>
      </c>
      <c r="G383" s="57" t="str">
        <f t="shared" si="109"/>
        <v/>
      </c>
      <c r="H383" s="58" t="str">
        <f>IF(G383="I",$K383,IF(G383="II",$K383-SUM(H$8:H382),IF(G383="III",$K383-SUM(H$8:H382),IF(G383="IV",$K383-SUM(H$8:H382),IF(G383="V",1-SUM(H$8:H382)," ")))))</f>
        <v xml:space="preserve"> </v>
      </c>
      <c r="I383" s="66" t="str">
        <f t="shared" si="110"/>
        <v/>
      </c>
      <c r="L383" s="62" t="str">
        <f t="shared" si="106"/>
        <v xml:space="preserve"> </v>
      </c>
      <c r="P383" s="58" t="str">
        <f>IF(O383="Plus",$K383,IF(O383="Basis",$K383-SUM(P$8:P382),IF(O383="Breedte",$K383-SUM(P$8:P382),IF(O382="Breedte",1-SUM(P$8:P382)," "))))</f>
        <v xml:space="preserve"> </v>
      </c>
      <c r="Q383" s="56" t="str">
        <f t="shared" si="122"/>
        <v/>
      </c>
      <c r="R383" s="196">
        <f t="shared" si="111"/>
        <v>0</v>
      </c>
      <c r="S383" s="1">
        <f t="shared" si="120"/>
        <v>86</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86</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4">
        <f t="shared" si="107"/>
        <v>0</v>
      </c>
      <c r="B384" s="64">
        <f t="shared" si="108"/>
        <v>0</v>
      </c>
      <c r="C384" s="57">
        <f t="shared" si="119"/>
        <v>86</v>
      </c>
      <c r="F384" s="59">
        <f>IF(C384&lt;C$6,0,VLOOKUP(C384,index!$A:$M,7,0))</f>
        <v>0</v>
      </c>
      <c r="G384" s="57" t="str">
        <f t="shared" si="109"/>
        <v/>
      </c>
      <c r="H384" s="58" t="str">
        <f>IF(G384="I",$K384,IF(G384="II",$K384-SUM(H$8:H383),IF(G384="III",$K384-SUM(H$8:H383),IF(G384="IV",$K384-SUM(H$8:H383),IF(G384="V",1-SUM(H$8:H383)," ")))))</f>
        <v xml:space="preserve"> </v>
      </c>
      <c r="I384" s="66" t="str">
        <f t="shared" si="110"/>
        <v/>
      </c>
      <c r="L384" s="62" t="str">
        <f t="shared" si="106"/>
        <v xml:space="preserve"> </v>
      </c>
      <c r="P384" s="58" t="str">
        <f>IF(O384="Plus",$K384,IF(O384="Basis",$K384-SUM(P$8:P383),IF(O384="Breedte",$K384-SUM(P$8:P383),IF(O383="Breedte",1-SUM(P$8:P383)," "))))</f>
        <v xml:space="preserve"> </v>
      </c>
      <c r="Q384" s="56" t="str">
        <f t="shared" si="122"/>
        <v/>
      </c>
      <c r="R384" s="196">
        <f t="shared" si="111"/>
        <v>0</v>
      </c>
      <c r="S384" s="1">
        <f t="shared" si="120"/>
        <v>86</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86</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4">
        <f t="shared" si="107"/>
        <v>0</v>
      </c>
      <c r="B385" s="64">
        <f>IF(G385="I",20,IF(G385="II",20,IF(G385="III",20,IF(G385="IV",20,IF(G385="V",20,0)))))</f>
        <v>0</v>
      </c>
      <c r="C385" s="57">
        <f t="shared" si="119"/>
        <v>86</v>
      </c>
      <c r="F385" s="59">
        <f>IF(C385&lt;C$6,0,VLOOKUP(C385,index!$A:$M,7,0))</f>
        <v>0</v>
      </c>
      <c r="G385" s="57" t="str">
        <f t="shared" si="109"/>
        <v/>
      </c>
      <c r="H385" s="58" t="str">
        <f>IF(G385="I",$K385,IF(G385="II",$K385-SUM(H$8:H384),IF(G385="III",$K385-SUM(H$8:H384),IF(G385="IV",$K385-SUM(H$8:H384),IF(G385="V",1-SUM(H$8:H384)," ")))))</f>
        <v xml:space="preserve"> </v>
      </c>
      <c r="I385" s="66" t="str">
        <f t="shared" si="110"/>
        <v/>
      </c>
      <c r="L385" s="62" t="str">
        <f t="shared" si="106"/>
        <v xml:space="preserve"> </v>
      </c>
      <c r="P385" s="58" t="str">
        <f>IF(O385="Plus",$K385,IF(O385="Basis",$K385-SUM(P$8:P384),IF(O385="Breedte",$K385-SUM(P$8:P384),IF(O384="Breedte",1-SUM(P$8:P384)," "))))</f>
        <v xml:space="preserve"> </v>
      </c>
      <c r="Q385" s="56" t="str">
        <f t="shared" si="122"/>
        <v/>
      </c>
      <c r="R385" s="196">
        <f t="shared" si="111"/>
        <v>0</v>
      </c>
      <c r="S385" s="1">
        <f t="shared" si="120"/>
        <v>86</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86</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4">
        <f t="shared" si="107"/>
        <v>0</v>
      </c>
      <c r="B386" s="64">
        <f t="shared" ref="B386:B449" si="123">IF(G386="I",20,IF(G386="II",20,IF(G386="III",20,IF(G386="IV",20,IF(G386="V",20,0)))))</f>
        <v>0</v>
      </c>
      <c r="C386" s="57">
        <f t="shared" si="119"/>
        <v>86</v>
      </c>
      <c r="F386" s="59">
        <f>IF(C386&lt;C$6,0,VLOOKUP(C386,index!$A:$M,7,0))</f>
        <v>0</v>
      </c>
      <c r="G386" s="57" t="str">
        <f t="shared" si="109"/>
        <v/>
      </c>
      <c r="H386" s="58" t="str">
        <f>IF(G386="I",$K386,IF(G386="II",$K386-SUM(H$8:H385),IF(G386="III",$K386-SUM(H$8:H385),IF(G386="IV",$K386-SUM(H$8:H385),IF(G386="V",1-SUM(H$8:H385)," ")))))</f>
        <v xml:space="preserve"> </v>
      </c>
      <c r="I386" s="66" t="str">
        <f t="shared" si="110"/>
        <v/>
      </c>
      <c r="L386" s="62" t="str">
        <f t="shared" si="106"/>
        <v xml:space="preserve"> </v>
      </c>
      <c r="P386" s="58" t="str">
        <f>IF(O386="Plus",$K386,IF(O386="Basis",$K386-SUM(P$8:P385),IF(O386="Breedte",$K386-SUM(P$8:P385),IF(O385="Breedte",1-SUM(P$8:P385)," "))))</f>
        <v xml:space="preserve"> </v>
      </c>
      <c r="Q386" s="56" t="str">
        <f t="shared" si="122"/>
        <v/>
      </c>
      <c r="R386" s="196">
        <f t="shared" si="111"/>
        <v>0</v>
      </c>
      <c r="S386" s="1">
        <f t="shared" si="120"/>
        <v>86</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86</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4">
        <f t="shared" si="107"/>
        <v>0</v>
      </c>
      <c r="B387" s="64">
        <f t="shared" si="123"/>
        <v>0</v>
      </c>
      <c r="C387" s="57">
        <f t="shared" si="119"/>
        <v>86</v>
      </c>
      <c r="F387" s="59">
        <f>IF(C387&lt;C$6,0,VLOOKUP(C387,index!$A:$M,7,0))</f>
        <v>0</v>
      </c>
      <c r="G387" s="57" t="str">
        <f t="shared" si="109"/>
        <v/>
      </c>
      <c r="H387" s="58" t="str">
        <f>IF(G387="I",$K387,IF(G387="II",$K387-SUM(H$8:H386),IF(G387="III",$K387-SUM(H$8:H386),IF(G387="IV",$K387-SUM(H$8:H386),IF(G387="V",1-SUM(H$8:H386)," ")))))</f>
        <v xml:space="preserve"> </v>
      </c>
      <c r="I387" s="66" t="str">
        <f t="shared" si="110"/>
        <v/>
      </c>
      <c r="L387" s="62" t="str">
        <f t="shared" si="106"/>
        <v xml:space="preserve"> </v>
      </c>
      <c r="P387" s="58" t="str">
        <f>IF(O387="Plus",$K387,IF(O387="Basis",$K387-SUM(P$8:P386),IF(O387="Breedte",$K387-SUM(P$8:P386),IF(O386="Breedte",1-SUM(P$8:P386)," "))))</f>
        <v xml:space="preserve"> </v>
      </c>
      <c r="Q387" s="56" t="str">
        <f t="shared" si="122"/>
        <v/>
      </c>
      <c r="R387" s="196">
        <f t="shared" si="111"/>
        <v>0</v>
      </c>
      <c r="S387" s="1">
        <f t="shared" si="120"/>
        <v>86</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86</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4">
        <f t="shared" si="107"/>
        <v>0</v>
      </c>
      <c r="B388" s="64">
        <f t="shared" si="123"/>
        <v>0</v>
      </c>
      <c r="C388" s="57">
        <f t="shared" si="119"/>
        <v>86</v>
      </c>
      <c r="F388" s="59">
        <f>IF(C388&lt;C$6,0,VLOOKUP(C388,index!$A:$M,7,0))</f>
        <v>0</v>
      </c>
      <c r="G388" s="57" t="str">
        <f t="shared" si="109"/>
        <v/>
      </c>
      <c r="H388" s="58" t="str">
        <f>IF(G388="I",$K388,IF(G388="II",$K388-SUM(H$8:H387),IF(G388="III",$K388-SUM(H$8:H387),IF(G388="IV",$K388-SUM(H$8:H387),IF(G388="V",1-SUM(H$8:H387)," ")))))</f>
        <v xml:space="preserve"> </v>
      </c>
      <c r="I388" s="66" t="str">
        <f t="shared" si="110"/>
        <v/>
      </c>
      <c r="L388" s="62" t="str">
        <f t="shared" si="106"/>
        <v xml:space="preserve"> </v>
      </c>
      <c r="P388" s="58" t="str">
        <f>IF(O388="Plus",$K388,IF(O388="Basis",$K388-SUM(P$8:P387),IF(O388="Breedte",$K388-SUM(P$8:P387),IF(O387="Breedte",1-SUM(P$8:P387)," "))))</f>
        <v xml:space="preserve"> </v>
      </c>
      <c r="Q388" s="56" t="str">
        <f t="shared" si="122"/>
        <v/>
      </c>
      <c r="R388" s="196">
        <f t="shared" si="111"/>
        <v>0</v>
      </c>
      <c r="S388" s="1">
        <f t="shared" si="120"/>
        <v>86</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86</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4">
        <f t="shared" si="107"/>
        <v>0</v>
      </c>
      <c r="B389" s="64">
        <f t="shared" si="123"/>
        <v>0</v>
      </c>
      <c r="C389" s="57">
        <f t="shared" si="119"/>
        <v>86</v>
      </c>
      <c r="F389" s="59">
        <f>IF(C389&lt;C$6,0,VLOOKUP(C389,index!$A:$M,7,0))</f>
        <v>0</v>
      </c>
      <c r="G389" s="57" t="str">
        <f t="shared" si="109"/>
        <v/>
      </c>
      <c r="H389" s="58" t="str">
        <f>IF(G389="I",$K389,IF(G389="II",$K389-SUM(H$8:H388),IF(G389="III",$K389-SUM(H$8:H388),IF(G389="IV",$K389-SUM(H$8:H388),IF(G389="V",1-SUM(H$8:H388)," ")))))</f>
        <v xml:space="preserve"> </v>
      </c>
      <c r="I389" s="66" t="str">
        <f t="shared" si="110"/>
        <v/>
      </c>
      <c r="L389" s="62" t="str">
        <f t="shared" si="106"/>
        <v xml:space="preserve"> </v>
      </c>
      <c r="P389" s="58" t="str">
        <f>IF(O389="Plus",$K389,IF(O389="Basis",$K389-SUM(P$8:P388),IF(O389="Breedte",$K389-SUM(P$8:P388),IF(O388="Breedte",1-SUM(P$8:P388)," "))))</f>
        <v xml:space="preserve"> </v>
      </c>
      <c r="Q389" s="56" t="str">
        <f t="shared" si="122"/>
        <v/>
      </c>
      <c r="R389" s="196">
        <f t="shared" si="111"/>
        <v>0</v>
      </c>
      <c r="S389" s="1">
        <f t="shared" si="120"/>
        <v>86</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86</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4">
        <f t="shared" si="107"/>
        <v>0</v>
      </c>
      <c r="B390" s="64">
        <f t="shared" si="123"/>
        <v>0</v>
      </c>
      <c r="C390" s="57">
        <f t="shared" si="119"/>
        <v>86</v>
      </c>
      <c r="F390" s="59">
        <f>IF(C390&lt;C$6,0,VLOOKUP(C390,index!$A:$M,7,0))</f>
        <v>0</v>
      </c>
      <c r="G390" s="57" t="str">
        <f t="shared" si="109"/>
        <v/>
      </c>
      <c r="H390" s="58" t="str">
        <f>IF(G390="I",$K390,IF(G390="II",$K390-SUM(H$8:H389),IF(G390="III",$K390-SUM(H$8:H389),IF(G390="IV",$K390-SUM(H$8:H389),IF(G390="V",1-SUM(H$8:H389)," ")))))</f>
        <v xml:space="preserve"> </v>
      </c>
      <c r="I390" s="66" t="str">
        <f t="shared" si="110"/>
        <v/>
      </c>
      <c r="L390" s="62" t="str">
        <f t="shared" si="106"/>
        <v xml:space="preserve"> </v>
      </c>
      <c r="P390" s="58" t="str">
        <f>IF(O390="Plus",$K390,IF(O390="Basis",$K390-SUM(P$8:P389),IF(O390="Breedte",$K390-SUM(P$8:P389),IF(O389="Breedte",1-SUM(P$8:P389)," "))))</f>
        <v xml:space="preserve"> </v>
      </c>
      <c r="Q390" s="56" t="str">
        <f t="shared" si="122"/>
        <v/>
      </c>
      <c r="R390" s="196">
        <f t="shared" si="111"/>
        <v>0</v>
      </c>
      <c r="S390" s="1">
        <f t="shared" si="120"/>
        <v>86</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86</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4">
        <f t="shared" si="107"/>
        <v>0</v>
      </c>
      <c r="B391" s="64">
        <f t="shared" si="123"/>
        <v>0</v>
      </c>
      <c r="C391" s="57">
        <f t="shared" si="119"/>
        <v>86</v>
      </c>
      <c r="F391" s="59">
        <f>IF(C391&lt;C$6,0,VLOOKUP(C391,index!$A:$M,7,0))</f>
        <v>0</v>
      </c>
      <c r="G391" s="57" t="str">
        <f t="shared" si="109"/>
        <v/>
      </c>
      <c r="H391" s="58" t="str">
        <f>IF(G391="I",$K391,IF(G391="II",$K391-SUM(H$8:H390),IF(G391="III",$K391-SUM(H$8:H390),IF(G391="IV",$K391-SUM(H$8:H390),IF(G391="V",1-SUM(H$8:H390)," ")))))</f>
        <v xml:space="preserve"> </v>
      </c>
      <c r="I391" s="66" t="str">
        <f t="shared" si="110"/>
        <v/>
      </c>
      <c r="L391" s="62" t="str">
        <f t="shared" si="106"/>
        <v xml:space="preserve"> </v>
      </c>
      <c r="P391" s="58" t="str">
        <f>IF(O391="Plus",$K391,IF(O391="Basis",$K391-SUM(P$8:P390),IF(O391="Breedte",$K391-SUM(P$8:P390),IF(O390="Breedte",1-SUM(P$8:P390)," "))))</f>
        <v xml:space="preserve"> </v>
      </c>
      <c r="Q391" s="56" t="str">
        <f t="shared" si="122"/>
        <v/>
      </c>
      <c r="R391" s="196">
        <f t="shared" si="111"/>
        <v>0</v>
      </c>
      <c r="S391" s="1">
        <f t="shared" si="120"/>
        <v>86</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86</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4">
        <f t="shared" si="107"/>
        <v>0</v>
      </c>
      <c r="B392" s="64">
        <f t="shared" si="123"/>
        <v>0</v>
      </c>
      <c r="C392" s="57">
        <f t="shared" si="119"/>
        <v>86</v>
      </c>
      <c r="F392" s="59">
        <f>IF(C392&lt;C$6,0,VLOOKUP(C392,index!$A:$M,7,0))</f>
        <v>0</v>
      </c>
      <c r="G392" s="57" t="str">
        <f t="shared" si="109"/>
        <v/>
      </c>
      <c r="H392" s="58" t="str">
        <f>IF(G392="I",$K392,IF(G392="II",$K392-SUM(H$8:H391),IF(G392="III",$K392-SUM(H$8:H391),IF(G392="IV",$K392-SUM(H$8:H391),IF(G392="V",1-SUM(H$8:H391)," ")))))</f>
        <v xml:space="preserve"> </v>
      </c>
      <c r="I392" s="66" t="str">
        <f t="shared" si="110"/>
        <v/>
      </c>
      <c r="L392" s="62" t="str">
        <f t="shared" ref="L392:L455" si="124">IF(U392=2,"Plus",IF(W392=2,"Basis",IF(X392=2,"Breedte"," ")))</f>
        <v xml:space="preserve"> </v>
      </c>
      <c r="P392" s="58" t="str">
        <f>IF(O392="Plus",$K392,IF(O392="Basis",$K392-SUM(P$8:P391),IF(O392="Breedte",$K392-SUM(P$8:P391),IF(O391="Breedte",1-SUM(P$8:P391)," "))))</f>
        <v xml:space="preserve"> </v>
      </c>
      <c r="Q392" s="56" t="str">
        <f t="shared" si="122"/>
        <v/>
      </c>
      <c r="R392" s="196">
        <f t="shared" si="111"/>
        <v>0</v>
      </c>
      <c r="S392" s="1">
        <f t="shared" si="120"/>
        <v>86</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86</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4">
        <f t="shared" ref="A393:A456" si="125">IF(I393="A",25,IF(I393="B",25,IF(I393="C",25,IF(I393="D",15,IF(I393="E",10,0)))))</f>
        <v>0</v>
      </c>
      <c r="B393" s="64">
        <f t="shared" si="123"/>
        <v>0</v>
      </c>
      <c r="C393" s="57">
        <f t="shared" si="119"/>
        <v>86</v>
      </c>
      <c r="F393" s="59">
        <f>IF(C393&lt;C$6,0,VLOOKUP(C393,index!$A:$M,7,0))</f>
        <v>0</v>
      </c>
      <c r="G393" s="57" t="str">
        <f t="shared" ref="G393:G456" si="126">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ref="I393:I456" si="127">IF(AND(F393&gt;209,F394&lt;210),"A",IF(AND(F393&gt;199,F394&lt;200),"B",IF(AND(F393&gt;189,F394&lt;190),"C",IF(AND(F393&gt;180,F394&lt;181),"D",IF(AND(F393&gt;109,F394&lt;110),"E","")))))</f>
        <v/>
      </c>
      <c r="L393" s="62" t="str">
        <f t="shared" si="124"/>
        <v xml:space="preserve"> </v>
      </c>
      <c r="P393" s="58" t="str">
        <f>IF(O393="Plus",$K393,IF(O393="Basis",$K393-SUM(P$8:P392),IF(O393="Breedte",$K393-SUM(P$8:P392),IF(O392="Breedte",1-SUM(P$8:P392)," "))))</f>
        <v xml:space="preserve"> </v>
      </c>
      <c r="Q393" s="56" t="str">
        <f t="shared" si="122"/>
        <v/>
      </c>
      <c r="R393" s="196">
        <f t="shared" ref="R393:R456" si="128">F393</f>
        <v>0</v>
      </c>
      <c r="S393" s="1">
        <f t="shared" si="120"/>
        <v>86</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86</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4">
        <f t="shared" si="125"/>
        <v>0</v>
      </c>
      <c r="B394" s="64">
        <f t="shared" si="123"/>
        <v>0</v>
      </c>
      <c r="C394" s="57">
        <f t="shared" ref="C394:C457" si="136">IF(C393-1&lt;C$6,C$6-1,C393-1)</f>
        <v>86</v>
      </c>
      <c r="F394" s="59">
        <f>IF(C394&lt;C$6,0,VLOOKUP(C394,index!$A:$M,7,0))</f>
        <v>0</v>
      </c>
      <c r="G394" s="57" t="str">
        <f t="shared" si="126"/>
        <v/>
      </c>
      <c r="H394" s="58" t="str">
        <f>IF(G394="I",$K394,IF(G394="II",$K394-SUM(H$8:H393),IF(G394="III",$K394-SUM(H$8:H393),IF(G394="IV",$K394-SUM(H$8:H393),IF(G394="V",1-SUM(H$8:H393)," ")))))</f>
        <v xml:space="preserve"> </v>
      </c>
      <c r="I394" s="66" t="str">
        <f t="shared" si="127"/>
        <v/>
      </c>
      <c r="L394" s="62" t="str">
        <f t="shared" si="124"/>
        <v xml:space="preserve"> </v>
      </c>
      <c r="P394" s="58" t="str">
        <f>IF(O394="Plus",$K394,IF(O394="Basis",$K394-SUM(P$8:P393),IF(O394="Breedte",$K394-SUM(P$8:P393),IF(O393="Breedte",1-SUM(P$8:P393)," "))))</f>
        <v xml:space="preserve"> </v>
      </c>
      <c r="Q394" s="56" t="str">
        <f t="shared" si="122"/>
        <v/>
      </c>
      <c r="R394" s="196">
        <f t="shared" si="128"/>
        <v>0</v>
      </c>
      <c r="S394" s="1">
        <f t="shared" ref="S394:S457" si="137">C394</f>
        <v>86</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86</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4">
        <f t="shared" si="125"/>
        <v>0</v>
      </c>
      <c r="B395" s="64">
        <f t="shared" si="123"/>
        <v>0</v>
      </c>
      <c r="C395" s="57">
        <f t="shared" si="136"/>
        <v>86</v>
      </c>
      <c r="F395" s="59">
        <f>IF(C395&lt;C$6,0,VLOOKUP(C395,index!$A:$M,7,0))</f>
        <v>0</v>
      </c>
      <c r="G395" s="57" t="str">
        <f t="shared" si="126"/>
        <v/>
      </c>
      <c r="H395" s="58" t="str">
        <f>IF(G395="I",$K395,IF(G395="II",$K395-SUM(H$8:H394),IF(G395="III",$K395-SUM(H$8:H394),IF(G395="IV",$K395-SUM(H$8:H394),IF(G395="V",1-SUM(H$8:H394)," ")))))</f>
        <v xml:space="preserve"> </v>
      </c>
      <c r="I395" s="66" t="str">
        <f t="shared" si="127"/>
        <v/>
      </c>
      <c r="L395" s="62" t="str">
        <f t="shared" si="124"/>
        <v xml:space="preserve"> </v>
      </c>
      <c r="P395" s="58" t="str">
        <f>IF(O395="Plus",$K395,IF(O395="Basis",$K395-SUM(P$8:P394),IF(O395="Breedte",$K395-SUM(P$8:P394),IF(O394="Breedte",1-SUM(P$8:P394)," "))))</f>
        <v xml:space="preserve"> </v>
      </c>
      <c r="Q395" s="56" t="str">
        <f t="shared" si="122"/>
        <v/>
      </c>
      <c r="R395" s="196">
        <f t="shared" si="128"/>
        <v>0</v>
      </c>
      <c r="S395" s="1">
        <f t="shared" si="137"/>
        <v>86</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86</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4">
        <f t="shared" si="125"/>
        <v>0</v>
      </c>
      <c r="B396" s="64">
        <f t="shared" si="123"/>
        <v>0</v>
      </c>
      <c r="C396" s="57">
        <f t="shared" si="136"/>
        <v>86</v>
      </c>
      <c r="F396" s="59">
        <f>IF(C396&lt;C$6,0,VLOOKUP(C396,index!$A:$M,7,0))</f>
        <v>0</v>
      </c>
      <c r="G396" s="57" t="str">
        <f t="shared" si="126"/>
        <v/>
      </c>
      <c r="H396" s="58" t="str">
        <f>IF(G396="I",$K396,IF(G396="II",$K396-SUM(H$8:H395),IF(G396="III",$K396-SUM(H$8:H395),IF(G396="IV",$K396-SUM(H$8:H395),IF(G396="V",1-SUM(H$8:H395)," ")))))</f>
        <v xml:space="preserve"> </v>
      </c>
      <c r="I396" s="66" t="str">
        <f t="shared" si="127"/>
        <v/>
      </c>
      <c r="L396" s="62" t="str">
        <f t="shared" si="124"/>
        <v xml:space="preserve"> </v>
      </c>
      <c r="P396" s="58" t="str">
        <f>IF(O396="Plus",$K396,IF(O396="Basis",$K396-SUM(P$8:P395),IF(O396="Breedte",$K396-SUM(P$8:P395),IF(O395="Breedte",1-SUM(P$8:P395)," "))))</f>
        <v xml:space="preserve"> </v>
      </c>
      <c r="Q396" s="56" t="str">
        <f t="shared" si="122"/>
        <v/>
      </c>
      <c r="R396" s="196">
        <f t="shared" si="128"/>
        <v>0</v>
      </c>
      <c r="S396" s="1">
        <f t="shared" si="137"/>
        <v>86</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86</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4">
        <f t="shared" si="125"/>
        <v>0</v>
      </c>
      <c r="B397" s="64">
        <f t="shared" si="123"/>
        <v>0</v>
      </c>
      <c r="C397" s="57">
        <f t="shared" si="136"/>
        <v>86</v>
      </c>
      <c r="F397" s="59">
        <f>IF(C397&lt;C$6,0,VLOOKUP(C397,index!$A:$M,7,0))</f>
        <v>0</v>
      </c>
      <c r="G397" s="57" t="str">
        <f t="shared" si="126"/>
        <v/>
      </c>
      <c r="H397" s="58" t="str">
        <f>IF(G397="I",$K397,IF(G397="II",$K397-SUM(H$8:H396),IF(G397="III",$K397-SUM(H$8:H396),IF(G397="IV",$K397-SUM(H$8:H396),IF(G397="V",1-SUM(H$8:H396)," ")))))</f>
        <v xml:space="preserve"> </v>
      </c>
      <c r="I397" s="66" t="str">
        <f t="shared" si="127"/>
        <v/>
      </c>
      <c r="L397" s="62" t="str">
        <f t="shared" si="124"/>
        <v xml:space="preserve"> </v>
      </c>
      <c r="P397" s="58" t="str">
        <f>IF(O397="Plus",$K397,IF(O397="Basis",$K397-SUM(P$8:P396),IF(O397="Breedte",$K397-SUM(P$8:P396),IF(O396="Breedte",1-SUM(P$8:P396)," "))))</f>
        <v xml:space="preserve"> </v>
      </c>
      <c r="Q397" s="56" t="str">
        <f t="shared" si="122"/>
        <v/>
      </c>
      <c r="R397" s="196">
        <f t="shared" si="128"/>
        <v>0</v>
      </c>
      <c r="S397" s="1">
        <f t="shared" si="137"/>
        <v>86</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86</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4">
        <f t="shared" si="125"/>
        <v>0</v>
      </c>
      <c r="B398" s="64">
        <f t="shared" si="123"/>
        <v>0</v>
      </c>
      <c r="C398" s="57">
        <f t="shared" si="136"/>
        <v>86</v>
      </c>
      <c r="F398" s="59">
        <f>IF(C398&lt;C$6,0,VLOOKUP(C398,index!$A:$M,7,0))</f>
        <v>0</v>
      </c>
      <c r="G398" s="57" t="str">
        <f t="shared" si="126"/>
        <v/>
      </c>
      <c r="H398" s="58" t="str">
        <f>IF(G398="I",$K398,IF(G398="II",$K398-SUM(H$8:H397),IF(G398="III",$K398-SUM(H$8:H397),IF(G398="IV",$K398-SUM(H$8:H397),IF(G398="V",1-SUM(H$8:H397)," ")))))</f>
        <v xml:space="preserve"> </v>
      </c>
      <c r="I398" s="66" t="str">
        <f t="shared" si="127"/>
        <v/>
      </c>
      <c r="L398" s="62" t="str">
        <f t="shared" si="124"/>
        <v xml:space="preserve"> </v>
      </c>
      <c r="P398" s="58" t="str">
        <f>IF(O398="Plus",$K398,IF(O398="Basis",$K398-SUM(P$8:P397),IF(O398="Breedte",$K398-SUM(P$8:P397),IF(O397="Breedte",1-SUM(P$8:P397)," "))))</f>
        <v xml:space="preserve"> </v>
      </c>
      <c r="Q398" s="56" t="str">
        <f t="shared" si="122"/>
        <v/>
      </c>
      <c r="R398" s="196">
        <f t="shared" si="128"/>
        <v>0</v>
      </c>
      <c r="S398" s="1">
        <f t="shared" si="137"/>
        <v>86</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86</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4">
        <f t="shared" si="125"/>
        <v>0</v>
      </c>
      <c r="B399" s="64">
        <f t="shared" si="123"/>
        <v>0</v>
      </c>
      <c r="C399" s="57">
        <f t="shared" si="136"/>
        <v>86</v>
      </c>
      <c r="F399" s="59">
        <f>IF(C399&lt;C$6,0,VLOOKUP(C399,index!$A:$M,7,0))</f>
        <v>0</v>
      </c>
      <c r="G399" s="57" t="str">
        <f t="shared" si="126"/>
        <v/>
      </c>
      <c r="H399" s="58" t="str">
        <f>IF(G399="I",$K399,IF(G399="II",$K399-SUM(H$8:H398),IF(G399="III",$K399-SUM(H$8:H398),IF(G399="IV",$K399-SUM(H$8:H398),IF(G399="V",1-SUM(H$8:H398)," ")))))</f>
        <v xml:space="preserve"> </v>
      </c>
      <c r="I399" s="66" t="str">
        <f t="shared" si="127"/>
        <v/>
      </c>
      <c r="L399" s="62" t="str">
        <f t="shared" si="124"/>
        <v xml:space="preserve"> </v>
      </c>
      <c r="P399" s="58" t="str">
        <f>IF(O399="Plus",$K399,IF(O399="Basis",$K399-SUM(P$8:P398),IF(O399="Breedte",$K399-SUM(P$8:P398),IF(O398="Breedte",1-SUM(P$8:P398)," "))))</f>
        <v xml:space="preserve"> </v>
      </c>
      <c r="Q399" s="56" t="str">
        <f t="shared" si="122"/>
        <v/>
      </c>
      <c r="R399" s="196">
        <f t="shared" si="128"/>
        <v>0</v>
      </c>
      <c r="S399" s="1">
        <f t="shared" si="137"/>
        <v>86</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86</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4">
        <f t="shared" si="125"/>
        <v>0</v>
      </c>
      <c r="B400" s="64">
        <f t="shared" si="123"/>
        <v>0</v>
      </c>
      <c r="C400" s="57">
        <f t="shared" si="136"/>
        <v>86</v>
      </c>
      <c r="F400" s="59">
        <f>IF(C400&lt;C$6,0,VLOOKUP(C400,index!$A:$M,7,0))</f>
        <v>0</v>
      </c>
      <c r="G400" s="57" t="str">
        <f t="shared" si="126"/>
        <v/>
      </c>
      <c r="H400" s="58" t="str">
        <f>IF(G400="I",$K400,IF(G400="II",$K400-SUM(H$8:H399),IF(G400="III",$K400-SUM(H$8:H399),IF(G400="IV",$K400-SUM(H$8:H399),IF(G400="V",1-SUM(H$8:H399)," ")))))</f>
        <v xml:space="preserve"> </v>
      </c>
      <c r="I400" s="66" t="str">
        <f t="shared" si="127"/>
        <v/>
      </c>
      <c r="L400" s="62" t="str">
        <f t="shared" si="124"/>
        <v xml:space="preserve"> </v>
      </c>
      <c r="P400" s="58" t="str">
        <f>IF(O400="Plus",$K400,IF(O400="Basis",$K400-SUM(P$8:P399),IF(O400="Breedte",$K400-SUM(P$8:P399),IF(O399="Breedte",1-SUM(P$8:P399)," "))))</f>
        <v xml:space="preserve"> </v>
      </c>
      <c r="Q400" s="56" t="str">
        <f t="shared" si="122"/>
        <v/>
      </c>
      <c r="R400" s="196">
        <f t="shared" si="128"/>
        <v>0</v>
      </c>
      <c r="S400" s="1">
        <f t="shared" si="137"/>
        <v>86</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86</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4">
        <f t="shared" si="125"/>
        <v>0</v>
      </c>
      <c r="B401" s="64">
        <f t="shared" si="123"/>
        <v>0</v>
      </c>
      <c r="C401" s="57">
        <f t="shared" si="136"/>
        <v>86</v>
      </c>
      <c r="F401" s="59">
        <f>IF(C401&lt;C$6,0,VLOOKUP(C401,index!$A:$M,7,0))</f>
        <v>0</v>
      </c>
      <c r="G401" s="57" t="str">
        <f t="shared" si="126"/>
        <v/>
      </c>
      <c r="H401" s="58" t="str">
        <f>IF(G401="I",$K401,IF(G401="II",$K401-SUM(H$8:H400),IF(G401="III",$K401-SUM(H$8:H400),IF(G401="IV",$K401-SUM(H$8:H400),IF(G401="V",1-SUM(H$8:H400)," ")))))</f>
        <v xml:space="preserve"> </v>
      </c>
      <c r="I401" s="66" t="str">
        <f t="shared" si="127"/>
        <v/>
      </c>
      <c r="L401" s="62" t="str">
        <f t="shared" si="124"/>
        <v xml:space="preserve"> </v>
      </c>
      <c r="P401" s="58" t="str">
        <f>IF(O401="Plus",$K401,IF(O401="Basis",$K401-SUM(P$8:P400),IF(O401="Breedte",$K401-SUM(P$8:P400),IF(O400="Breedte",1-SUM(P$8:P400)," "))))</f>
        <v xml:space="preserve"> </v>
      </c>
      <c r="Q401" s="56" t="str">
        <f t="shared" ref="Q401:Q464" si="139">IF(L400="plus",CONCATENATE(E401,", "),IF(L400="basis",IF(E401=0,"",CONCATENATE(E401,", ")),CONCATENATE(Q400,IF(E401=0,"",CONCATENATE(E401,", ")))))</f>
        <v/>
      </c>
      <c r="R401" s="196">
        <f t="shared" si="128"/>
        <v>0</v>
      </c>
      <c r="S401" s="1">
        <f t="shared" si="137"/>
        <v>86</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86</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4">
        <f t="shared" si="125"/>
        <v>0</v>
      </c>
      <c r="B402" s="64">
        <f t="shared" si="123"/>
        <v>0</v>
      </c>
      <c r="C402" s="57">
        <f t="shared" si="136"/>
        <v>86</v>
      </c>
      <c r="F402" s="59">
        <f>IF(C402&lt;C$6,0,VLOOKUP(C402,index!$A:$M,7,0))</f>
        <v>0</v>
      </c>
      <c r="G402" s="57" t="str">
        <f t="shared" si="126"/>
        <v/>
      </c>
      <c r="H402" s="58" t="str">
        <f>IF(G402="I",$K402,IF(G402="II",$K402-SUM(H$8:H401),IF(G402="III",$K402-SUM(H$8:H401),IF(G402="IV",$K402-SUM(H$8:H401),IF(G402="V",1-SUM(H$8:H401)," ")))))</f>
        <v xml:space="preserve"> </v>
      </c>
      <c r="I402" s="66" t="str">
        <f t="shared" si="127"/>
        <v/>
      </c>
      <c r="L402" s="62" t="str">
        <f t="shared" si="124"/>
        <v xml:space="preserve"> </v>
      </c>
      <c r="P402" s="58" t="str">
        <f>IF(O402="Plus",$K402,IF(O402="Basis",$K402-SUM(P$8:P401),IF(O402="Breedte",$K402-SUM(P$8:P401),IF(O401="Breedte",1-SUM(P$8:P401)," "))))</f>
        <v xml:space="preserve"> </v>
      </c>
      <c r="Q402" s="56" t="str">
        <f t="shared" si="139"/>
        <v/>
      </c>
      <c r="R402" s="196">
        <f t="shared" si="128"/>
        <v>0</v>
      </c>
      <c r="S402" s="1">
        <f t="shared" si="137"/>
        <v>86</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86</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4">
        <f t="shared" si="125"/>
        <v>0</v>
      </c>
      <c r="B403" s="64">
        <f t="shared" si="123"/>
        <v>0</v>
      </c>
      <c r="C403" s="57">
        <f t="shared" si="136"/>
        <v>86</v>
      </c>
      <c r="F403" s="59">
        <f>IF(C403&lt;C$6,0,VLOOKUP(C403,index!$A:$M,7,0))</f>
        <v>0</v>
      </c>
      <c r="G403" s="57" t="str">
        <f t="shared" si="126"/>
        <v/>
      </c>
      <c r="H403" s="58" t="str">
        <f>IF(G403="I",$K403,IF(G403="II",$K403-SUM(H$8:H402),IF(G403="III",$K403-SUM(H$8:H402),IF(G403="IV",$K403-SUM(H$8:H402),IF(G403="V",1-SUM(H$8:H402)," ")))))</f>
        <v xml:space="preserve"> </v>
      </c>
      <c r="I403" s="66" t="str">
        <f t="shared" si="127"/>
        <v/>
      </c>
      <c r="L403" s="62" t="str">
        <f t="shared" si="124"/>
        <v xml:space="preserve"> </v>
      </c>
      <c r="P403" s="58" t="str">
        <f>IF(O403="Plus",$K403,IF(O403="Basis",$K403-SUM(P$8:P402),IF(O403="Breedte",$K403-SUM(P$8:P402),IF(O402="Breedte",1-SUM(P$8:P402)," "))))</f>
        <v xml:space="preserve"> </v>
      </c>
      <c r="Q403" s="56" t="str">
        <f t="shared" si="139"/>
        <v/>
      </c>
      <c r="R403" s="196">
        <f t="shared" si="128"/>
        <v>0</v>
      </c>
      <c r="S403" s="1">
        <f t="shared" si="137"/>
        <v>86</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86</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4">
        <f t="shared" si="125"/>
        <v>0</v>
      </c>
      <c r="B404" s="64">
        <f t="shared" si="123"/>
        <v>0</v>
      </c>
      <c r="C404" s="57">
        <f t="shared" si="136"/>
        <v>86</v>
      </c>
      <c r="F404" s="59">
        <f>IF(C404&lt;C$6,0,VLOOKUP(C404,index!$A:$M,7,0))</f>
        <v>0</v>
      </c>
      <c r="G404" s="57" t="str">
        <f t="shared" si="126"/>
        <v/>
      </c>
      <c r="H404" s="58" t="str">
        <f>IF(G404="I",$K404,IF(G404="II",$K404-SUM(H$8:H403),IF(G404="III",$K404-SUM(H$8:H403),IF(G404="IV",$K404-SUM(H$8:H403),IF(G404="V",1-SUM(H$8:H403)," ")))))</f>
        <v xml:space="preserve"> </v>
      </c>
      <c r="I404" s="66" t="str">
        <f t="shared" si="127"/>
        <v/>
      </c>
      <c r="L404" s="62" t="str">
        <f t="shared" si="124"/>
        <v xml:space="preserve"> </v>
      </c>
      <c r="P404" s="58" t="str">
        <f>IF(O404="Plus",$K404,IF(O404="Basis",$K404-SUM(P$8:P403),IF(O404="Breedte",$K404-SUM(P$8:P403),IF(O403="Breedte",1-SUM(P$8:P403)," "))))</f>
        <v xml:space="preserve"> </v>
      </c>
      <c r="Q404" s="56" t="str">
        <f t="shared" si="139"/>
        <v/>
      </c>
      <c r="R404" s="196">
        <f t="shared" si="128"/>
        <v>0</v>
      </c>
      <c r="S404" s="1">
        <f t="shared" si="137"/>
        <v>86</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86</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4">
        <f t="shared" si="125"/>
        <v>0</v>
      </c>
      <c r="B405" s="64">
        <f t="shared" si="123"/>
        <v>0</v>
      </c>
      <c r="C405" s="57">
        <f t="shared" si="136"/>
        <v>86</v>
      </c>
      <c r="F405" s="59">
        <f>IF(C405&lt;C$6,0,VLOOKUP(C405,index!$A:$M,7,0))</f>
        <v>0</v>
      </c>
      <c r="G405" s="57" t="str">
        <f t="shared" si="126"/>
        <v/>
      </c>
      <c r="H405" s="58" t="str">
        <f>IF(G405="I",$K405,IF(G405="II",$K405-SUM(H$8:H404),IF(G405="III",$K405-SUM(H$8:H404),IF(G405="IV",$K405-SUM(H$8:H404),IF(G405="V",1-SUM(H$8:H404)," ")))))</f>
        <v xml:space="preserve"> </v>
      </c>
      <c r="I405" s="66" t="str">
        <f t="shared" si="127"/>
        <v/>
      </c>
      <c r="L405" s="62" t="str">
        <f t="shared" si="124"/>
        <v xml:space="preserve"> </v>
      </c>
      <c r="P405" s="58" t="str">
        <f>IF(O405="Plus",$K405,IF(O405="Basis",$K405-SUM(P$8:P404),IF(O405="Breedte",$K405-SUM(P$8:P404),IF(O404="Breedte",1-SUM(P$8:P404)," "))))</f>
        <v xml:space="preserve"> </v>
      </c>
      <c r="Q405" s="56" t="str">
        <f t="shared" si="139"/>
        <v/>
      </c>
      <c r="R405" s="196">
        <f t="shared" si="128"/>
        <v>0</v>
      </c>
      <c r="S405" s="1">
        <f t="shared" si="137"/>
        <v>86</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86</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4">
        <f t="shared" si="125"/>
        <v>0</v>
      </c>
      <c r="B406" s="64">
        <f t="shared" si="123"/>
        <v>0</v>
      </c>
      <c r="C406" s="57">
        <f t="shared" si="136"/>
        <v>86</v>
      </c>
      <c r="F406" s="59">
        <f>IF(C406&lt;C$6,0,VLOOKUP(C406,index!$A:$M,7,0))</f>
        <v>0</v>
      </c>
      <c r="G406" s="57" t="str">
        <f t="shared" si="126"/>
        <v/>
      </c>
      <c r="H406" s="58" t="str">
        <f>IF(G406="I",$K406,IF(G406="II",$K406-SUM(H$8:H405),IF(G406="III",$K406-SUM(H$8:H405),IF(G406="IV",$K406-SUM(H$8:H405),IF(G406="V",1-SUM(H$8:H405)," ")))))</f>
        <v xml:space="preserve"> </v>
      </c>
      <c r="I406" s="66" t="str">
        <f t="shared" si="127"/>
        <v/>
      </c>
      <c r="L406" s="62" t="str">
        <f t="shared" si="124"/>
        <v xml:space="preserve"> </v>
      </c>
      <c r="P406" s="58" t="str">
        <f>IF(O406="Plus",$K406,IF(O406="Basis",$K406-SUM(P$8:P405),IF(O406="Breedte",$K406-SUM(P$8:P405),IF(O405="Breedte",1-SUM(P$8:P405)," "))))</f>
        <v xml:space="preserve"> </v>
      </c>
      <c r="Q406" s="56" t="str">
        <f t="shared" si="139"/>
        <v/>
      </c>
      <c r="R406" s="196">
        <f t="shared" si="128"/>
        <v>0</v>
      </c>
      <c r="S406" s="1">
        <f t="shared" si="137"/>
        <v>86</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86</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4">
        <f t="shared" si="125"/>
        <v>0</v>
      </c>
      <c r="B407" s="64">
        <f t="shared" si="123"/>
        <v>0</v>
      </c>
      <c r="C407" s="57">
        <f t="shared" si="136"/>
        <v>86</v>
      </c>
      <c r="F407" s="59">
        <f>IF(C407&lt;C$6,0,VLOOKUP(C407,index!$A:$M,7,0))</f>
        <v>0</v>
      </c>
      <c r="G407" s="57" t="str">
        <f t="shared" si="126"/>
        <v/>
      </c>
      <c r="H407" s="58" t="str">
        <f>IF(G407="I",$K407,IF(G407="II",$K407-SUM(H$8:H406),IF(G407="III",$K407-SUM(H$8:H406),IF(G407="IV",$K407-SUM(H$8:H406),IF(G407="V",1-SUM(H$8:H406)," ")))))</f>
        <v xml:space="preserve"> </v>
      </c>
      <c r="I407" s="66" t="str">
        <f t="shared" si="127"/>
        <v/>
      </c>
      <c r="L407" s="62" t="str">
        <f t="shared" si="124"/>
        <v xml:space="preserve"> </v>
      </c>
      <c r="P407" s="58" t="str">
        <f>IF(O407="Plus",$K407,IF(O407="Basis",$K407-SUM(P$8:P406),IF(O407="Breedte",$K407-SUM(P$8:P406),IF(O406="Breedte",1-SUM(P$8:P406)," "))))</f>
        <v xml:space="preserve"> </v>
      </c>
      <c r="Q407" s="56" t="str">
        <f t="shared" si="139"/>
        <v/>
      </c>
      <c r="R407" s="196">
        <f t="shared" si="128"/>
        <v>0</v>
      </c>
      <c r="S407" s="1">
        <f t="shared" si="137"/>
        <v>86</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86</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4">
        <f t="shared" si="125"/>
        <v>0</v>
      </c>
      <c r="B408" s="64">
        <f t="shared" si="123"/>
        <v>0</v>
      </c>
      <c r="C408" s="57">
        <f t="shared" si="136"/>
        <v>86</v>
      </c>
      <c r="F408" s="59">
        <f>IF(C408&lt;C$6,0,VLOOKUP(C408,index!$A:$M,7,0))</f>
        <v>0</v>
      </c>
      <c r="G408" s="57" t="str">
        <f t="shared" si="126"/>
        <v/>
      </c>
      <c r="H408" s="58" t="str">
        <f>IF(G408="I",$K408,IF(G408="II",$K408-SUM(H$8:H407),IF(G408="III",$K408-SUM(H$8:H407),IF(G408="IV",$K408-SUM(H$8:H407),IF(G408="V",1-SUM(H$8:H407)," ")))))</f>
        <v xml:space="preserve"> </v>
      </c>
      <c r="I408" s="66" t="str">
        <f t="shared" si="127"/>
        <v/>
      </c>
      <c r="L408" s="62" t="str">
        <f t="shared" si="124"/>
        <v xml:space="preserve"> </v>
      </c>
      <c r="P408" s="58" t="str">
        <f>IF(O408="Plus",$K408,IF(O408="Basis",$K408-SUM(P$8:P407),IF(O408="Breedte",$K408-SUM(P$8:P407),IF(O407="Breedte",1-SUM(P$8:P407)," "))))</f>
        <v xml:space="preserve"> </v>
      </c>
      <c r="Q408" s="56" t="str">
        <f t="shared" si="139"/>
        <v/>
      </c>
      <c r="R408" s="196">
        <f t="shared" si="128"/>
        <v>0</v>
      </c>
      <c r="S408" s="1">
        <f t="shared" si="137"/>
        <v>86</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86</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4">
        <f t="shared" si="125"/>
        <v>0</v>
      </c>
      <c r="B409" s="64">
        <f t="shared" si="123"/>
        <v>0</v>
      </c>
      <c r="C409" s="57">
        <f t="shared" si="136"/>
        <v>86</v>
      </c>
      <c r="F409" s="59">
        <f>IF(C409&lt;C$6,0,VLOOKUP(C409,index!$A:$M,7,0))</f>
        <v>0</v>
      </c>
      <c r="G409" s="57" t="str">
        <f t="shared" si="126"/>
        <v/>
      </c>
      <c r="H409" s="58" t="str">
        <f>IF(G409="I",$K409,IF(G409="II",$K409-SUM(H$8:H408),IF(G409="III",$K409-SUM(H$8:H408),IF(G409="IV",$K409-SUM(H$8:H408),IF(G409="V",1-SUM(H$8:H408)," ")))))</f>
        <v xml:space="preserve"> </v>
      </c>
      <c r="I409" s="66" t="str">
        <f t="shared" si="127"/>
        <v/>
      </c>
      <c r="L409" s="62" t="str">
        <f t="shared" si="124"/>
        <v xml:space="preserve"> </v>
      </c>
      <c r="P409" s="58" t="str">
        <f>IF(O409="Plus",$K409,IF(O409="Basis",$K409-SUM(P$8:P408),IF(O409="Breedte",$K409-SUM(P$8:P408),IF(O408="Breedte",1-SUM(P$8:P408)," "))))</f>
        <v xml:space="preserve"> </v>
      </c>
      <c r="Q409" s="56" t="str">
        <f t="shared" si="139"/>
        <v/>
      </c>
      <c r="R409" s="196">
        <f t="shared" si="128"/>
        <v>0</v>
      </c>
      <c r="S409" s="1">
        <f t="shared" si="137"/>
        <v>86</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86</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4">
        <f t="shared" si="125"/>
        <v>0</v>
      </c>
      <c r="B410" s="64">
        <f t="shared" si="123"/>
        <v>0</v>
      </c>
      <c r="C410" s="57">
        <f t="shared" si="136"/>
        <v>86</v>
      </c>
      <c r="F410" s="59">
        <f>IF(C410&lt;C$6,0,VLOOKUP(C410,index!$A:$M,7,0))</f>
        <v>0</v>
      </c>
      <c r="G410" s="57" t="str">
        <f t="shared" si="126"/>
        <v/>
      </c>
      <c r="H410" s="58" t="str">
        <f>IF(G410="I",$K410,IF(G410="II",$K410-SUM(H$8:H409),IF(G410="III",$K410-SUM(H$8:H409),IF(G410="IV",$K410-SUM(H$8:H409),IF(G410="V",1-SUM(H$8:H409)," ")))))</f>
        <v xml:space="preserve"> </v>
      </c>
      <c r="I410" s="66" t="str">
        <f t="shared" si="127"/>
        <v/>
      </c>
      <c r="L410" s="62" t="str">
        <f t="shared" si="124"/>
        <v xml:space="preserve"> </v>
      </c>
      <c r="P410" s="58" t="str">
        <f>IF(O410="Plus",$K410,IF(O410="Basis",$K410-SUM(P$8:P409),IF(O410="Breedte",$K410-SUM(P$8:P409),IF(O409="Breedte",1-SUM(P$8:P409)," "))))</f>
        <v xml:space="preserve"> </v>
      </c>
      <c r="Q410" s="56" t="str">
        <f t="shared" si="139"/>
        <v/>
      </c>
      <c r="R410" s="196">
        <f t="shared" si="128"/>
        <v>0</v>
      </c>
      <c r="S410" s="1">
        <f t="shared" si="137"/>
        <v>86</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86</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4">
        <f t="shared" si="125"/>
        <v>0</v>
      </c>
      <c r="B411" s="64">
        <f t="shared" si="123"/>
        <v>0</v>
      </c>
      <c r="C411" s="57">
        <f t="shared" si="136"/>
        <v>86</v>
      </c>
      <c r="F411" s="59">
        <f>IF(C411&lt;C$6,0,VLOOKUP(C411,index!$A:$M,7,0))</f>
        <v>0</v>
      </c>
      <c r="G411" s="57" t="str">
        <f t="shared" si="126"/>
        <v/>
      </c>
      <c r="H411" s="58" t="str">
        <f>IF(G411="I",$K411,IF(G411="II",$K411-SUM(H$8:H410),IF(G411="III",$K411-SUM(H$8:H410),IF(G411="IV",$K411-SUM(H$8:H410),IF(G411="V",1-SUM(H$8:H410)," ")))))</f>
        <v xml:space="preserve"> </v>
      </c>
      <c r="I411" s="66" t="str">
        <f t="shared" si="127"/>
        <v/>
      </c>
      <c r="L411" s="62" t="str">
        <f t="shared" si="124"/>
        <v xml:space="preserve"> </v>
      </c>
      <c r="P411" s="58" t="str">
        <f>IF(O411="Plus",$K411,IF(O411="Basis",$K411-SUM(P$8:P410),IF(O411="Breedte",$K411-SUM(P$8:P410),IF(O410="Breedte",1-SUM(P$8:P410)," "))))</f>
        <v xml:space="preserve"> </v>
      </c>
      <c r="Q411" s="56" t="str">
        <f t="shared" si="139"/>
        <v/>
      </c>
      <c r="R411" s="196">
        <f t="shared" si="128"/>
        <v>0</v>
      </c>
      <c r="S411" s="1">
        <f t="shared" si="137"/>
        <v>86</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86</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4">
        <f t="shared" si="125"/>
        <v>0</v>
      </c>
      <c r="B412" s="64">
        <f t="shared" si="123"/>
        <v>0</v>
      </c>
      <c r="C412" s="57">
        <f t="shared" si="136"/>
        <v>86</v>
      </c>
      <c r="F412" s="59">
        <f>IF(C412&lt;C$6,0,VLOOKUP(C412,index!$A:$M,7,0))</f>
        <v>0</v>
      </c>
      <c r="G412" s="57" t="str">
        <f t="shared" si="126"/>
        <v/>
      </c>
      <c r="H412" s="58" t="str">
        <f>IF(G412="I",$K412,IF(G412="II",$K412-SUM(H$8:H411),IF(G412="III",$K412-SUM(H$8:H411),IF(G412="IV",$K412-SUM(H$8:H411),IF(G412="V",1-SUM(H$8:H411)," ")))))</f>
        <v xml:space="preserve"> </v>
      </c>
      <c r="I412" s="66" t="str">
        <f t="shared" si="127"/>
        <v/>
      </c>
      <c r="L412" s="62" t="str">
        <f t="shared" si="124"/>
        <v xml:space="preserve"> </v>
      </c>
      <c r="P412" s="58" t="str">
        <f>IF(O412="Plus",$K412,IF(O412="Basis",$K412-SUM(P$8:P411),IF(O412="Breedte",$K412-SUM(P$8:P411),IF(O411="Breedte",1-SUM(P$8:P411)," "))))</f>
        <v xml:space="preserve"> </v>
      </c>
      <c r="Q412" s="56" t="str">
        <f t="shared" si="139"/>
        <v/>
      </c>
      <c r="R412" s="196">
        <f t="shared" si="128"/>
        <v>0</v>
      </c>
      <c r="S412" s="1">
        <f t="shared" si="137"/>
        <v>86</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86</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4">
        <f t="shared" si="125"/>
        <v>0</v>
      </c>
      <c r="B413" s="64">
        <f t="shared" si="123"/>
        <v>0</v>
      </c>
      <c r="C413" s="57">
        <f t="shared" si="136"/>
        <v>86</v>
      </c>
      <c r="F413" s="59">
        <f>IF(C413&lt;C$6,0,VLOOKUP(C413,index!$A:$M,7,0))</f>
        <v>0</v>
      </c>
      <c r="G413" s="57" t="str">
        <f t="shared" si="126"/>
        <v/>
      </c>
      <c r="H413" s="58" t="str">
        <f>IF(G413="I",$K413,IF(G413="II",$K413-SUM(H$8:H412),IF(G413="III",$K413-SUM(H$8:H412),IF(G413="IV",$K413-SUM(H$8:H412),IF(G413="V",1-SUM(H$8:H412)," ")))))</f>
        <v xml:space="preserve"> </v>
      </c>
      <c r="I413" s="66" t="str">
        <f t="shared" si="127"/>
        <v/>
      </c>
      <c r="L413" s="62" t="str">
        <f t="shared" si="124"/>
        <v xml:space="preserve"> </v>
      </c>
      <c r="P413" s="58" t="str">
        <f>IF(O413="Plus",$K413,IF(O413="Basis",$K413-SUM(P$8:P412),IF(O413="Breedte",$K413-SUM(P$8:P412),IF(O412="Breedte",1-SUM(P$8:P412)," "))))</f>
        <v xml:space="preserve"> </v>
      </c>
      <c r="Q413" s="56" t="str">
        <f t="shared" si="139"/>
        <v/>
      </c>
      <c r="R413" s="196">
        <f t="shared" si="128"/>
        <v>0</v>
      </c>
      <c r="S413" s="1">
        <f t="shared" si="137"/>
        <v>86</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86</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4">
        <f t="shared" si="125"/>
        <v>0</v>
      </c>
      <c r="B414" s="64">
        <f t="shared" si="123"/>
        <v>0</v>
      </c>
      <c r="C414" s="57">
        <f t="shared" si="136"/>
        <v>86</v>
      </c>
      <c r="F414" s="59">
        <f>IF(C414&lt;C$6,0,VLOOKUP(C414,index!$A:$M,7,0))</f>
        <v>0</v>
      </c>
      <c r="G414" s="57" t="str">
        <f t="shared" si="126"/>
        <v/>
      </c>
      <c r="H414" s="58" t="str">
        <f>IF(G414="I",$K414,IF(G414="II",$K414-SUM(H$8:H413),IF(G414="III",$K414-SUM(H$8:H413),IF(G414="IV",$K414-SUM(H$8:H413),IF(G414="V",1-SUM(H$8:H413)," ")))))</f>
        <v xml:space="preserve"> </v>
      </c>
      <c r="I414" s="66" t="str">
        <f t="shared" si="127"/>
        <v/>
      </c>
      <c r="L414" s="62" t="str">
        <f t="shared" si="124"/>
        <v xml:space="preserve"> </v>
      </c>
      <c r="P414" s="58" t="str">
        <f>IF(O414="Plus",$K414,IF(O414="Basis",$K414-SUM(P$8:P413),IF(O414="Breedte",$K414-SUM(P$8:P413),IF(O413="Breedte",1-SUM(P$8:P413)," "))))</f>
        <v xml:space="preserve"> </v>
      </c>
      <c r="Q414" s="56" t="str">
        <f t="shared" si="139"/>
        <v/>
      </c>
      <c r="R414" s="196">
        <f t="shared" si="128"/>
        <v>0</v>
      </c>
      <c r="S414" s="1">
        <f t="shared" si="137"/>
        <v>86</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86</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4">
        <f t="shared" si="125"/>
        <v>0</v>
      </c>
      <c r="B415" s="64">
        <f t="shared" si="123"/>
        <v>0</v>
      </c>
      <c r="C415" s="57">
        <f t="shared" si="136"/>
        <v>86</v>
      </c>
      <c r="F415" s="59">
        <f>IF(C415&lt;C$6,0,VLOOKUP(C415,index!$A:$M,7,0))</f>
        <v>0</v>
      </c>
      <c r="G415" s="57" t="str">
        <f t="shared" si="126"/>
        <v/>
      </c>
      <c r="H415" s="58" t="str">
        <f>IF(G415="I",$K415,IF(G415="II",$K415-SUM(H$8:H414),IF(G415="III",$K415-SUM(H$8:H414),IF(G415="IV",$K415-SUM(H$8:H414),IF(G415="V",1-SUM(H$8:H414)," ")))))</f>
        <v xml:space="preserve"> </v>
      </c>
      <c r="I415" s="66" t="str">
        <f t="shared" si="127"/>
        <v/>
      </c>
      <c r="L415" s="62" t="str">
        <f t="shared" si="124"/>
        <v xml:space="preserve"> </v>
      </c>
      <c r="P415" s="58" t="str">
        <f>IF(O415="Plus",$K415,IF(O415="Basis",$K415-SUM(P$8:P414),IF(O415="Breedte",$K415-SUM(P$8:P414),IF(O414="Breedte",1-SUM(P$8:P414)," "))))</f>
        <v xml:space="preserve"> </v>
      </c>
      <c r="Q415" s="56" t="str">
        <f t="shared" si="139"/>
        <v/>
      </c>
      <c r="R415" s="196">
        <f t="shared" si="128"/>
        <v>0</v>
      </c>
      <c r="S415" s="1">
        <f t="shared" si="137"/>
        <v>86</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86</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4">
        <f t="shared" si="125"/>
        <v>0</v>
      </c>
      <c r="B416" s="64">
        <f t="shared" si="123"/>
        <v>0</v>
      </c>
      <c r="C416" s="57">
        <f t="shared" si="136"/>
        <v>86</v>
      </c>
      <c r="F416" s="59">
        <f>IF(C416&lt;C$6,0,VLOOKUP(C416,index!$A:$M,7,0))</f>
        <v>0</v>
      </c>
      <c r="G416" s="57" t="str">
        <f t="shared" si="126"/>
        <v/>
      </c>
      <c r="H416" s="58" t="str">
        <f>IF(G416="I",$K416,IF(G416="II",$K416-SUM(H$8:H415),IF(G416="III",$K416-SUM(H$8:H415),IF(G416="IV",$K416-SUM(H$8:H415),IF(G416="V",1-SUM(H$8:H415)," ")))))</f>
        <v xml:space="preserve"> </v>
      </c>
      <c r="I416" s="66" t="str">
        <f t="shared" si="127"/>
        <v/>
      </c>
      <c r="L416" s="62" t="str">
        <f t="shared" si="124"/>
        <v xml:space="preserve"> </v>
      </c>
      <c r="P416" s="58" t="str">
        <f>IF(O416="Plus",$K416,IF(O416="Basis",$K416-SUM(P$8:P415),IF(O416="Breedte",$K416-SUM(P$8:P415),IF(O415="Breedte",1-SUM(P$8:P415)," "))))</f>
        <v xml:space="preserve"> </v>
      </c>
      <c r="Q416" s="56" t="str">
        <f t="shared" si="139"/>
        <v/>
      </c>
      <c r="R416" s="196">
        <f t="shared" si="128"/>
        <v>0</v>
      </c>
      <c r="S416" s="1">
        <f t="shared" si="137"/>
        <v>86</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86</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4">
        <f t="shared" si="125"/>
        <v>0</v>
      </c>
      <c r="B417" s="64">
        <f t="shared" si="123"/>
        <v>0</v>
      </c>
      <c r="C417" s="57">
        <f t="shared" si="136"/>
        <v>86</v>
      </c>
      <c r="F417" s="59">
        <f>IF(C417&lt;C$6,0,VLOOKUP(C417,index!$A:$M,7,0))</f>
        <v>0</v>
      </c>
      <c r="G417" s="57" t="str">
        <f t="shared" si="126"/>
        <v/>
      </c>
      <c r="H417" s="58" t="str">
        <f>IF(G417="I",$K417,IF(G417="II",$K417-SUM(H$8:H416),IF(G417="III",$K417-SUM(H$8:H416),IF(G417="IV",$K417-SUM(H$8:H416),IF(G417="V",1-SUM(H$8:H416)," ")))))</f>
        <v xml:space="preserve"> </v>
      </c>
      <c r="I417" s="66" t="str">
        <f t="shared" si="127"/>
        <v/>
      </c>
      <c r="L417" s="62" t="str">
        <f t="shared" si="124"/>
        <v xml:space="preserve"> </v>
      </c>
      <c r="P417" s="58" t="str">
        <f>IF(O417="Plus",$K417,IF(O417="Basis",$K417-SUM(P$8:P416),IF(O417="Breedte",$K417-SUM(P$8:P416),IF(O416="Breedte",1-SUM(P$8:P416)," "))))</f>
        <v xml:space="preserve"> </v>
      </c>
      <c r="Q417" s="56" t="str">
        <f t="shared" si="139"/>
        <v/>
      </c>
      <c r="R417" s="196">
        <f t="shared" si="128"/>
        <v>0</v>
      </c>
      <c r="S417" s="1">
        <f t="shared" si="137"/>
        <v>86</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86</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4">
        <f t="shared" si="125"/>
        <v>0</v>
      </c>
      <c r="B418" s="64">
        <f t="shared" si="123"/>
        <v>0</v>
      </c>
      <c r="C418" s="57">
        <f t="shared" si="136"/>
        <v>86</v>
      </c>
      <c r="F418" s="59">
        <f>IF(C418&lt;C$6,0,VLOOKUP(C418,index!$A:$M,7,0))</f>
        <v>0</v>
      </c>
      <c r="G418" s="57" t="str">
        <f t="shared" si="126"/>
        <v/>
      </c>
      <c r="H418" s="58" t="str">
        <f>IF(G418="I",$K418,IF(G418="II",$K418-SUM(H$8:H417),IF(G418="III",$K418-SUM(H$8:H417),IF(G418="IV",$K418-SUM(H$8:H417),IF(G418="V",1-SUM(H$8:H417)," ")))))</f>
        <v xml:space="preserve"> </v>
      </c>
      <c r="I418" s="66" t="str">
        <f t="shared" si="127"/>
        <v/>
      </c>
      <c r="L418" s="62" t="str">
        <f t="shared" si="124"/>
        <v xml:space="preserve"> </v>
      </c>
      <c r="P418" s="58" t="str">
        <f>IF(O418="Plus",$K418,IF(O418="Basis",$K418-SUM(P$8:P417),IF(O418="Breedte",$K418-SUM(P$8:P417),IF(O417="Breedte",1-SUM(P$8:P417)," "))))</f>
        <v xml:space="preserve"> </v>
      </c>
      <c r="Q418" s="56" t="str">
        <f t="shared" si="139"/>
        <v/>
      </c>
      <c r="R418" s="196">
        <f t="shared" si="128"/>
        <v>0</v>
      </c>
      <c r="S418" s="1">
        <f t="shared" si="137"/>
        <v>86</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86</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4">
        <f t="shared" si="125"/>
        <v>0</v>
      </c>
      <c r="B419" s="64">
        <f t="shared" si="123"/>
        <v>0</v>
      </c>
      <c r="C419" s="57">
        <f t="shared" si="136"/>
        <v>86</v>
      </c>
      <c r="F419" s="59">
        <f>IF(C419&lt;C$6,0,VLOOKUP(C419,index!$A:$M,7,0))</f>
        <v>0</v>
      </c>
      <c r="G419" s="57" t="str">
        <f t="shared" si="126"/>
        <v/>
      </c>
      <c r="H419" s="58" t="str">
        <f>IF(G419="I",$K419,IF(G419="II",$K419-SUM(H$8:H418),IF(G419="III",$K419-SUM(H$8:H418),IF(G419="IV",$K419-SUM(H$8:H418),IF(G419="V",1-SUM(H$8:H418)," ")))))</f>
        <v xml:space="preserve"> </v>
      </c>
      <c r="I419" s="66" t="str">
        <f t="shared" si="127"/>
        <v/>
      </c>
      <c r="L419" s="62" t="str">
        <f t="shared" si="124"/>
        <v xml:space="preserve"> </v>
      </c>
      <c r="P419" s="58" t="str">
        <f>IF(O419="Plus",$K419,IF(O419="Basis",$K419-SUM(P$8:P418),IF(O419="Breedte",$K419-SUM(P$8:P418),IF(O418="Breedte",1-SUM(P$8:P418)," "))))</f>
        <v xml:space="preserve"> </v>
      </c>
      <c r="Q419" s="56" t="str">
        <f t="shared" si="139"/>
        <v/>
      </c>
      <c r="R419" s="196">
        <f t="shared" si="128"/>
        <v>0</v>
      </c>
      <c r="S419" s="1">
        <f t="shared" si="137"/>
        <v>86</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86</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4">
        <f t="shared" si="125"/>
        <v>0</v>
      </c>
      <c r="B420" s="64">
        <f t="shared" si="123"/>
        <v>0</v>
      </c>
      <c r="C420" s="57">
        <f t="shared" si="136"/>
        <v>86</v>
      </c>
      <c r="F420" s="59">
        <f>IF(C420&lt;C$6,0,VLOOKUP(C420,index!$A:$M,7,0))</f>
        <v>0</v>
      </c>
      <c r="G420" s="57" t="str">
        <f t="shared" si="126"/>
        <v/>
      </c>
      <c r="H420" s="58" t="str">
        <f>IF(G420="I",$K420,IF(G420="II",$K420-SUM(H$8:H419),IF(G420="III",$K420-SUM(H$8:H419),IF(G420="IV",$K420-SUM(H$8:H419),IF(G420="V",1-SUM(H$8:H419)," ")))))</f>
        <v xml:space="preserve"> </v>
      </c>
      <c r="I420" s="66" t="str">
        <f t="shared" si="127"/>
        <v/>
      </c>
      <c r="L420" s="62" t="str">
        <f t="shared" si="124"/>
        <v xml:space="preserve"> </v>
      </c>
      <c r="P420" s="58" t="str">
        <f>IF(O420="Plus",$K420,IF(O420="Basis",$K420-SUM(P$8:P419),IF(O420="Breedte",$K420-SUM(P$8:P419),IF(O419="Breedte",1-SUM(P$8:P419)," "))))</f>
        <v xml:space="preserve"> </v>
      </c>
      <c r="Q420" s="56" t="str">
        <f t="shared" si="139"/>
        <v/>
      </c>
      <c r="R420" s="196">
        <f t="shared" si="128"/>
        <v>0</v>
      </c>
      <c r="S420" s="1">
        <f t="shared" si="137"/>
        <v>86</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86</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4">
        <f t="shared" si="125"/>
        <v>0</v>
      </c>
      <c r="B421" s="64">
        <f t="shared" si="123"/>
        <v>0</v>
      </c>
      <c r="C421" s="57">
        <f t="shared" si="136"/>
        <v>86</v>
      </c>
      <c r="F421" s="59">
        <f>IF(C421&lt;C$6,0,VLOOKUP(C421,index!$A:$M,7,0))</f>
        <v>0</v>
      </c>
      <c r="G421" s="57" t="str">
        <f t="shared" si="126"/>
        <v/>
      </c>
      <c r="H421" s="58" t="str">
        <f>IF(G421="I",$K421,IF(G421="II",$K421-SUM(H$8:H420),IF(G421="III",$K421-SUM(H$8:H420),IF(G421="IV",$K421-SUM(H$8:H420),IF(G421="V",1-SUM(H$8:H420)," ")))))</f>
        <v xml:space="preserve"> </v>
      </c>
      <c r="I421" s="66" t="str">
        <f t="shared" si="127"/>
        <v/>
      </c>
      <c r="L421" s="62" t="str">
        <f t="shared" si="124"/>
        <v xml:space="preserve"> </v>
      </c>
      <c r="P421" s="58" t="str">
        <f>IF(O421="Plus",$K421,IF(O421="Basis",$K421-SUM(P$8:P420),IF(O421="Breedte",$K421-SUM(P$8:P420),IF(O420="Breedte",1-SUM(P$8:P420)," "))))</f>
        <v xml:space="preserve"> </v>
      </c>
      <c r="Q421" s="56" t="str">
        <f t="shared" si="139"/>
        <v/>
      </c>
      <c r="R421" s="196">
        <f t="shared" si="128"/>
        <v>0</v>
      </c>
      <c r="S421" s="1">
        <f t="shared" si="137"/>
        <v>86</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86</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4">
        <f t="shared" si="125"/>
        <v>0</v>
      </c>
      <c r="B422" s="64">
        <f t="shared" si="123"/>
        <v>0</v>
      </c>
      <c r="C422" s="57">
        <f t="shared" si="136"/>
        <v>86</v>
      </c>
      <c r="F422" s="59">
        <f>IF(C422&lt;C$6,0,VLOOKUP(C422,index!$A:$M,7,0))</f>
        <v>0</v>
      </c>
      <c r="G422" s="57" t="str">
        <f t="shared" si="126"/>
        <v/>
      </c>
      <c r="H422" s="58" t="str">
        <f>IF(G422="I",$K422,IF(G422="II",$K422-SUM(H$8:H421),IF(G422="III",$K422-SUM(H$8:H421),IF(G422="IV",$K422-SUM(H$8:H421),IF(G422="V",1-SUM(H$8:H421)," ")))))</f>
        <v xml:space="preserve"> </v>
      </c>
      <c r="I422" s="66" t="str">
        <f t="shared" si="127"/>
        <v/>
      </c>
      <c r="L422" s="62" t="str">
        <f t="shared" si="124"/>
        <v xml:space="preserve"> </v>
      </c>
      <c r="P422" s="58" t="str">
        <f>IF(O422="Plus",$K422,IF(O422="Basis",$K422-SUM(P$8:P421),IF(O422="Breedte",$K422-SUM(P$8:P421),IF(O421="Breedte",1-SUM(P$8:P421)," "))))</f>
        <v xml:space="preserve"> </v>
      </c>
      <c r="Q422" s="56" t="str">
        <f t="shared" si="139"/>
        <v/>
      </c>
      <c r="R422" s="196">
        <f t="shared" si="128"/>
        <v>0</v>
      </c>
      <c r="S422" s="1">
        <f t="shared" si="137"/>
        <v>86</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86</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4">
        <f t="shared" si="125"/>
        <v>0</v>
      </c>
      <c r="B423" s="64">
        <f t="shared" si="123"/>
        <v>0</v>
      </c>
      <c r="C423" s="57">
        <f t="shared" si="136"/>
        <v>86</v>
      </c>
      <c r="F423" s="59">
        <f>IF(C423&lt;C$6,0,VLOOKUP(C423,index!$A:$M,7,0))</f>
        <v>0</v>
      </c>
      <c r="G423" s="57" t="str">
        <f t="shared" si="126"/>
        <v/>
      </c>
      <c r="H423" s="58" t="str">
        <f>IF(G423="I",$K423,IF(G423="II",$K423-SUM(H$8:H422),IF(G423="III",$K423-SUM(H$8:H422),IF(G423="IV",$K423-SUM(H$8:H422),IF(G423="V",1-SUM(H$8:H422)," ")))))</f>
        <v xml:space="preserve"> </v>
      </c>
      <c r="I423" s="66" t="str">
        <f t="shared" si="127"/>
        <v/>
      </c>
      <c r="L423" s="62" t="str">
        <f t="shared" si="124"/>
        <v xml:space="preserve"> </v>
      </c>
      <c r="P423" s="58" t="str">
        <f>IF(O423="Plus",$K423,IF(O423="Basis",$K423-SUM(P$8:P422),IF(O423="Breedte",$K423-SUM(P$8:P422),IF(O422="Breedte",1-SUM(P$8:P422)," "))))</f>
        <v xml:space="preserve"> </v>
      </c>
      <c r="Q423" s="56" t="str">
        <f t="shared" si="139"/>
        <v/>
      </c>
      <c r="R423" s="196">
        <f t="shared" si="128"/>
        <v>0</v>
      </c>
      <c r="S423" s="1">
        <f t="shared" si="137"/>
        <v>86</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86</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4">
        <f t="shared" si="125"/>
        <v>0</v>
      </c>
      <c r="B424" s="64">
        <f t="shared" si="123"/>
        <v>0</v>
      </c>
      <c r="C424" s="57">
        <f t="shared" si="136"/>
        <v>86</v>
      </c>
      <c r="F424" s="59">
        <f>IF(C424&lt;C$6,0,VLOOKUP(C424,index!$A:$M,7,0))</f>
        <v>0</v>
      </c>
      <c r="G424" s="57" t="str">
        <f t="shared" si="126"/>
        <v/>
      </c>
      <c r="H424" s="58" t="str">
        <f>IF(G424="I",$K424,IF(G424="II",$K424-SUM(H$8:H423),IF(G424="III",$K424-SUM(H$8:H423),IF(G424="IV",$K424-SUM(H$8:H423),IF(G424="V",1-SUM(H$8:H423)," ")))))</f>
        <v xml:space="preserve"> </v>
      </c>
      <c r="I424" s="66" t="str">
        <f t="shared" si="127"/>
        <v/>
      </c>
      <c r="L424" s="62" t="str">
        <f t="shared" si="124"/>
        <v xml:space="preserve"> </v>
      </c>
      <c r="P424" s="58" t="str">
        <f>IF(O424="Plus",$K424,IF(O424="Basis",$K424-SUM(P$8:P423),IF(O424="Breedte",$K424-SUM(P$8:P423),IF(O423="Breedte",1-SUM(P$8:P423)," "))))</f>
        <v xml:space="preserve"> </v>
      </c>
      <c r="Q424" s="56" t="str">
        <f t="shared" si="139"/>
        <v/>
      </c>
      <c r="R424" s="196">
        <f t="shared" si="128"/>
        <v>0</v>
      </c>
      <c r="S424" s="1">
        <f t="shared" si="137"/>
        <v>86</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86</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4">
        <f t="shared" si="125"/>
        <v>0</v>
      </c>
      <c r="B425" s="64">
        <f t="shared" si="123"/>
        <v>0</v>
      </c>
      <c r="C425" s="57">
        <f t="shared" si="136"/>
        <v>86</v>
      </c>
      <c r="F425" s="59">
        <f>IF(C425&lt;C$6,0,VLOOKUP(C425,index!$A:$M,7,0))</f>
        <v>0</v>
      </c>
      <c r="G425" s="57" t="str">
        <f t="shared" si="126"/>
        <v/>
      </c>
      <c r="H425" s="58" t="str">
        <f>IF(G425="I",$K425,IF(G425="II",$K425-SUM(H$8:H424),IF(G425="III",$K425-SUM(H$8:H424),IF(G425="IV",$K425-SUM(H$8:H424),IF(G425="V",1-SUM(H$8:H424)," ")))))</f>
        <v xml:space="preserve"> </v>
      </c>
      <c r="I425" s="66" t="str">
        <f t="shared" si="127"/>
        <v/>
      </c>
      <c r="L425" s="62" t="str">
        <f t="shared" si="124"/>
        <v xml:space="preserve"> </v>
      </c>
      <c r="P425" s="58" t="str">
        <f>IF(O425="Plus",$K425,IF(O425="Basis",$K425-SUM(P$8:P424),IF(O425="Breedte",$K425-SUM(P$8:P424),IF(O424="Breedte",1-SUM(P$8:P424)," "))))</f>
        <v xml:space="preserve"> </v>
      </c>
      <c r="Q425" s="56" t="str">
        <f t="shared" si="139"/>
        <v/>
      </c>
      <c r="R425" s="196">
        <f t="shared" si="128"/>
        <v>0</v>
      </c>
      <c r="S425" s="1">
        <f t="shared" si="137"/>
        <v>86</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86</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4">
        <f t="shared" si="125"/>
        <v>0</v>
      </c>
      <c r="B426" s="64">
        <f t="shared" si="123"/>
        <v>0</v>
      </c>
      <c r="C426" s="57">
        <f t="shared" si="136"/>
        <v>86</v>
      </c>
      <c r="F426" s="59">
        <f>IF(C426&lt;C$6,0,VLOOKUP(C426,index!$A:$M,7,0))</f>
        <v>0</v>
      </c>
      <c r="G426" s="57" t="str">
        <f t="shared" si="126"/>
        <v/>
      </c>
      <c r="H426" s="58" t="str">
        <f>IF(G426="I",$K426,IF(G426="II",$K426-SUM(H$8:H425),IF(G426="III",$K426-SUM(H$8:H425),IF(G426="IV",$K426-SUM(H$8:H425),IF(G426="V",1-SUM(H$8:H425)," ")))))</f>
        <v xml:space="preserve"> </v>
      </c>
      <c r="I426" s="66" t="str">
        <f t="shared" si="127"/>
        <v/>
      </c>
      <c r="L426" s="62" t="str">
        <f t="shared" si="124"/>
        <v xml:space="preserve"> </v>
      </c>
      <c r="P426" s="58" t="str">
        <f>IF(O426="Plus",$K426,IF(O426="Basis",$K426-SUM(P$8:P425),IF(O426="Breedte",$K426-SUM(P$8:P425),IF(O425="Breedte",1-SUM(P$8:P425)," "))))</f>
        <v xml:space="preserve"> </v>
      </c>
      <c r="Q426" s="56" t="str">
        <f t="shared" si="139"/>
        <v/>
      </c>
      <c r="R426" s="196">
        <f t="shared" si="128"/>
        <v>0</v>
      </c>
      <c r="S426" s="1">
        <f t="shared" si="137"/>
        <v>86</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86</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4">
        <f t="shared" si="125"/>
        <v>0</v>
      </c>
      <c r="B427" s="64">
        <f t="shared" si="123"/>
        <v>0</v>
      </c>
      <c r="C427" s="57">
        <f t="shared" si="136"/>
        <v>86</v>
      </c>
      <c r="F427" s="59">
        <f>IF(C427&lt;C$6,0,VLOOKUP(C427,index!$A:$M,7,0))</f>
        <v>0</v>
      </c>
      <c r="G427" s="57" t="str">
        <f t="shared" si="126"/>
        <v/>
      </c>
      <c r="H427" s="58" t="str">
        <f>IF(G427="I",$K427,IF(G427="II",$K427-SUM(H$8:H426),IF(G427="III",$K427-SUM(H$8:H426),IF(G427="IV",$K427-SUM(H$8:H426),IF(G427="V",1-SUM(H$8:H426)," ")))))</f>
        <v xml:space="preserve"> </v>
      </c>
      <c r="I427" s="66" t="str">
        <f t="shared" si="127"/>
        <v/>
      </c>
      <c r="L427" s="62" t="str">
        <f t="shared" si="124"/>
        <v xml:space="preserve"> </v>
      </c>
      <c r="P427" s="58" t="str">
        <f>IF(O427="Plus",$K427,IF(O427="Basis",$K427-SUM(P$8:P426),IF(O427="Breedte",$K427-SUM(P$8:P426),IF(O426="Breedte",1-SUM(P$8:P426)," "))))</f>
        <v xml:space="preserve"> </v>
      </c>
      <c r="Q427" s="56" t="str">
        <f t="shared" si="139"/>
        <v/>
      </c>
      <c r="R427" s="196">
        <f t="shared" si="128"/>
        <v>0</v>
      </c>
      <c r="S427" s="1">
        <f t="shared" si="137"/>
        <v>86</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86</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4">
        <f t="shared" si="125"/>
        <v>0</v>
      </c>
      <c r="B428" s="64">
        <f t="shared" si="123"/>
        <v>0</v>
      </c>
      <c r="C428" s="57">
        <f t="shared" si="136"/>
        <v>86</v>
      </c>
      <c r="F428" s="59">
        <f>IF(C428&lt;C$6,0,VLOOKUP(C428,index!$A:$M,7,0))</f>
        <v>0</v>
      </c>
      <c r="G428" s="57" t="str">
        <f t="shared" si="126"/>
        <v/>
      </c>
      <c r="H428" s="58" t="str">
        <f>IF(G428="I",$K428,IF(G428="II",$K428-SUM(H$8:H427),IF(G428="III",$K428-SUM(H$8:H427),IF(G428="IV",$K428-SUM(H$8:H427),IF(G428="V",1-SUM(H$8:H427)," ")))))</f>
        <v xml:space="preserve"> </v>
      </c>
      <c r="I428" s="66" t="str">
        <f t="shared" si="127"/>
        <v/>
      </c>
      <c r="L428" s="62" t="str">
        <f t="shared" si="124"/>
        <v xml:space="preserve"> </v>
      </c>
      <c r="P428" s="58" t="str">
        <f>IF(O428="Plus",$K428,IF(O428="Basis",$K428-SUM(P$8:P427),IF(O428="Breedte",$K428-SUM(P$8:P427),IF(O427="Breedte",1-SUM(P$8:P427)," "))))</f>
        <v xml:space="preserve"> </v>
      </c>
      <c r="Q428" s="56" t="str">
        <f t="shared" si="139"/>
        <v/>
      </c>
      <c r="R428" s="196">
        <f t="shared" si="128"/>
        <v>0</v>
      </c>
      <c r="S428" s="1">
        <f t="shared" si="137"/>
        <v>86</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86</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4">
        <f t="shared" si="125"/>
        <v>0</v>
      </c>
      <c r="B429" s="64">
        <f t="shared" si="123"/>
        <v>0</v>
      </c>
      <c r="C429" s="57">
        <f t="shared" si="136"/>
        <v>86</v>
      </c>
      <c r="F429" s="59">
        <f>IF(C429&lt;C$6,0,VLOOKUP(C429,index!$A:$M,7,0))</f>
        <v>0</v>
      </c>
      <c r="G429" s="57" t="str">
        <f t="shared" si="126"/>
        <v/>
      </c>
      <c r="H429" s="58" t="str">
        <f>IF(G429="I",$K429,IF(G429="II",$K429-SUM(H$8:H428),IF(G429="III",$K429-SUM(H$8:H428),IF(G429="IV",$K429-SUM(H$8:H428),IF(G429="V",1-SUM(H$8:H428)," ")))))</f>
        <v xml:space="preserve"> </v>
      </c>
      <c r="I429" s="66" t="str">
        <f t="shared" si="127"/>
        <v/>
      </c>
      <c r="L429" s="62" t="str">
        <f t="shared" si="124"/>
        <v xml:space="preserve"> </v>
      </c>
      <c r="P429" s="58" t="str">
        <f>IF(O429="Plus",$K429,IF(O429="Basis",$K429-SUM(P$8:P428),IF(O429="Breedte",$K429-SUM(P$8:P428),IF(O428="Breedte",1-SUM(P$8:P428)," "))))</f>
        <v xml:space="preserve"> </v>
      </c>
      <c r="Q429" s="56" t="str">
        <f t="shared" si="139"/>
        <v/>
      </c>
      <c r="R429" s="196">
        <f t="shared" si="128"/>
        <v>0</v>
      </c>
      <c r="S429" s="1">
        <f t="shared" si="137"/>
        <v>86</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86</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4">
        <f t="shared" si="125"/>
        <v>0</v>
      </c>
      <c r="B430" s="64">
        <f t="shared" si="123"/>
        <v>0</v>
      </c>
      <c r="C430" s="57">
        <f t="shared" si="136"/>
        <v>86</v>
      </c>
      <c r="F430" s="59">
        <f>IF(C430&lt;C$6,0,VLOOKUP(C430,index!$A:$M,7,0))</f>
        <v>0</v>
      </c>
      <c r="G430" s="57" t="str">
        <f t="shared" si="126"/>
        <v/>
      </c>
      <c r="H430" s="58" t="str">
        <f>IF(G430="I",$K430,IF(G430="II",$K430-SUM(H$8:H429),IF(G430="III",$K430-SUM(H$8:H429),IF(G430="IV",$K430-SUM(H$8:H429),IF(G430="V",1-SUM(H$8:H429)," ")))))</f>
        <v xml:space="preserve"> </v>
      </c>
      <c r="I430" s="66" t="str">
        <f t="shared" si="127"/>
        <v/>
      </c>
      <c r="L430" s="62" t="str">
        <f t="shared" si="124"/>
        <v xml:space="preserve"> </v>
      </c>
      <c r="P430" s="58" t="str">
        <f>IF(O430="Plus",$K430,IF(O430="Basis",$K430-SUM(P$8:P429),IF(O430="Breedte",$K430-SUM(P$8:P429),IF(O429="Breedte",1-SUM(P$8:P429)," "))))</f>
        <v xml:space="preserve"> </v>
      </c>
      <c r="Q430" s="56" t="str">
        <f t="shared" si="139"/>
        <v/>
      </c>
      <c r="R430" s="196">
        <f t="shared" si="128"/>
        <v>0</v>
      </c>
      <c r="S430" s="1">
        <f t="shared" si="137"/>
        <v>86</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86</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4">
        <f t="shared" si="125"/>
        <v>0</v>
      </c>
      <c r="B431" s="64">
        <f t="shared" si="123"/>
        <v>0</v>
      </c>
      <c r="C431" s="57">
        <f t="shared" si="136"/>
        <v>86</v>
      </c>
      <c r="F431" s="59">
        <f>IF(C431&lt;C$6,0,VLOOKUP(C431,index!$A:$M,7,0))</f>
        <v>0</v>
      </c>
      <c r="G431" s="57" t="str">
        <f t="shared" si="126"/>
        <v/>
      </c>
      <c r="H431" s="58" t="str">
        <f>IF(G431="I",$K431,IF(G431="II",$K431-SUM(H$8:H430),IF(G431="III",$K431-SUM(H$8:H430),IF(G431="IV",$K431-SUM(H$8:H430),IF(G431="V",1-SUM(H$8:H430)," ")))))</f>
        <v xml:space="preserve"> </v>
      </c>
      <c r="I431" s="66" t="str">
        <f t="shared" si="127"/>
        <v/>
      </c>
      <c r="L431" s="62" t="str">
        <f t="shared" si="124"/>
        <v xml:space="preserve"> </v>
      </c>
      <c r="P431" s="58" t="str">
        <f>IF(O431="Plus",$K431,IF(O431="Basis",$K431-SUM(P$8:P430),IF(O431="Breedte",$K431-SUM(P$8:P430),IF(O430="Breedte",1-SUM(P$8:P430)," "))))</f>
        <v xml:space="preserve"> </v>
      </c>
      <c r="Q431" s="56" t="str">
        <f t="shared" si="139"/>
        <v/>
      </c>
      <c r="R431" s="196">
        <f t="shared" si="128"/>
        <v>0</v>
      </c>
      <c r="S431" s="1">
        <f t="shared" si="137"/>
        <v>86</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86</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4">
        <f t="shared" si="125"/>
        <v>0</v>
      </c>
      <c r="B432" s="64">
        <f t="shared" si="123"/>
        <v>0</v>
      </c>
      <c r="C432" s="57">
        <f t="shared" si="136"/>
        <v>86</v>
      </c>
      <c r="F432" s="59">
        <f>IF(C432&lt;C$6,0,VLOOKUP(C432,index!$A:$M,7,0))</f>
        <v>0</v>
      </c>
      <c r="G432" s="57" t="str">
        <f t="shared" si="126"/>
        <v/>
      </c>
      <c r="H432" s="58" t="str">
        <f>IF(G432="I",$K432,IF(G432="II",$K432-SUM(H$8:H431),IF(G432="III",$K432-SUM(H$8:H431),IF(G432="IV",$K432-SUM(H$8:H431),IF(G432="V",1-SUM(H$8:H431)," ")))))</f>
        <v xml:space="preserve"> </v>
      </c>
      <c r="I432" s="66" t="str">
        <f t="shared" si="127"/>
        <v/>
      </c>
      <c r="L432" s="62" t="str">
        <f t="shared" si="124"/>
        <v xml:space="preserve"> </v>
      </c>
      <c r="P432" s="58" t="str">
        <f>IF(O432="Plus",$K432,IF(O432="Basis",$K432-SUM(P$8:P431),IF(O432="Breedte",$K432-SUM(P$8:P431),IF(O431="Breedte",1-SUM(P$8:P431)," "))))</f>
        <v xml:space="preserve"> </v>
      </c>
      <c r="Q432" s="56" t="str">
        <f t="shared" si="139"/>
        <v/>
      </c>
      <c r="R432" s="196">
        <f t="shared" si="128"/>
        <v>0</v>
      </c>
      <c r="S432" s="1">
        <f t="shared" si="137"/>
        <v>86</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86</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4">
        <f t="shared" si="125"/>
        <v>0</v>
      </c>
      <c r="B433" s="64">
        <f t="shared" si="123"/>
        <v>0</v>
      </c>
      <c r="C433" s="57">
        <f t="shared" si="136"/>
        <v>86</v>
      </c>
      <c r="F433" s="59">
        <f>IF(C433&lt;C$6,0,VLOOKUP(C433,index!$A:$M,7,0))</f>
        <v>0</v>
      </c>
      <c r="G433" s="57" t="str">
        <f t="shared" si="126"/>
        <v/>
      </c>
      <c r="H433" s="58" t="str">
        <f>IF(G433="I",$K433,IF(G433="II",$K433-SUM(H$8:H432),IF(G433="III",$K433-SUM(H$8:H432),IF(G433="IV",$K433-SUM(H$8:H432),IF(G433="V",1-SUM(H$8:H432)," ")))))</f>
        <v xml:space="preserve"> </v>
      </c>
      <c r="I433" s="66" t="str">
        <f t="shared" si="127"/>
        <v/>
      </c>
      <c r="L433" s="62" t="str">
        <f t="shared" si="124"/>
        <v xml:space="preserve"> </v>
      </c>
      <c r="P433" s="58" t="str">
        <f>IF(O433="Plus",$K433,IF(O433="Basis",$K433-SUM(P$8:P432),IF(O433="Breedte",$K433-SUM(P$8:P432),IF(O432="Breedte",1-SUM(P$8:P432)," "))))</f>
        <v xml:space="preserve"> </v>
      </c>
      <c r="Q433" s="56" t="str">
        <f t="shared" si="139"/>
        <v/>
      </c>
      <c r="R433" s="196">
        <f t="shared" si="128"/>
        <v>0</v>
      </c>
      <c r="S433" s="1">
        <f t="shared" si="137"/>
        <v>86</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86</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4">
        <f t="shared" si="125"/>
        <v>0</v>
      </c>
      <c r="B434" s="64">
        <f t="shared" si="123"/>
        <v>0</v>
      </c>
      <c r="C434" s="57">
        <f t="shared" si="136"/>
        <v>86</v>
      </c>
      <c r="F434" s="59">
        <f>IF(C434&lt;C$6,0,VLOOKUP(C434,index!$A:$M,7,0))</f>
        <v>0</v>
      </c>
      <c r="G434" s="57" t="str">
        <f t="shared" si="126"/>
        <v/>
      </c>
      <c r="H434" s="58" t="str">
        <f>IF(G434="I",$K434,IF(G434="II",$K434-SUM(H$8:H433),IF(G434="III",$K434-SUM(H$8:H433),IF(G434="IV",$K434-SUM(H$8:H433),IF(G434="V",1-SUM(H$8:H433)," ")))))</f>
        <v xml:space="preserve"> </v>
      </c>
      <c r="I434" s="66" t="str">
        <f t="shared" si="127"/>
        <v/>
      </c>
      <c r="L434" s="62" t="str">
        <f t="shared" si="124"/>
        <v xml:space="preserve"> </v>
      </c>
      <c r="P434" s="58" t="str">
        <f>IF(O434="Plus",$K434,IF(O434="Basis",$K434-SUM(P$8:P433),IF(O434="Breedte",$K434-SUM(P$8:P433),IF(O433="Breedte",1-SUM(P$8:P433)," "))))</f>
        <v xml:space="preserve"> </v>
      </c>
      <c r="Q434" s="56" t="str">
        <f t="shared" si="139"/>
        <v/>
      </c>
      <c r="R434" s="196">
        <f t="shared" si="128"/>
        <v>0</v>
      </c>
      <c r="S434" s="1">
        <f t="shared" si="137"/>
        <v>86</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86</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4">
        <f t="shared" si="125"/>
        <v>0</v>
      </c>
      <c r="B435" s="64">
        <f t="shared" si="123"/>
        <v>0</v>
      </c>
      <c r="C435" s="57">
        <f t="shared" si="136"/>
        <v>86</v>
      </c>
      <c r="F435" s="59">
        <f>IF(C435&lt;C$6,0,VLOOKUP(C435,index!$A:$M,7,0))</f>
        <v>0</v>
      </c>
      <c r="G435" s="57" t="str">
        <f t="shared" si="126"/>
        <v/>
      </c>
      <c r="H435" s="58" t="str">
        <f>IF(G435="I",$K435,IF(G435="II",$K435-SUM(H$8:H434),IF(G435="III",$K435-SUM(H$8:H434),IF(G435="IV",$K435-SUM(H$8:H434),IF(G435="V",1-SUM(H$8:H434)," ")))))</f>
        <v xml:space="preserve"> </v>
      </c>
      <c r="I435" s="66" t="str">
        <f t="shared" si="127"/>
        <v/>
      </c>
      <c r="L435" s="62" t="str">
        <f t="shared" si="124"/>
        <v xml:space="preserve"> </v>
      </c>
      <c r="P435" s="58" t="str">
        <f>IF(O435="Plus",$K435,IF(O435="Basis",$K435-SUM(P$8:P434),IF(O435="Breedte",$K435-SUM(P$8:P434),IF(O434="Breedte",1-SUM(P$8:P434)," "))))</f>
        <v xml:space="preserve"> </v>
      </c>
      <c r="Q435" s="56" t="str">
        <f t="shared" si="139"/>
        <v/>
      </c>
      <c r="R435" s="196">
        <f t="shared" si="128"/>
        <v>0</v>
      </c>
      <c r="S435" s="1">
        <f t="shared" si="137"/>
        <v>86</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86</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4">
        <f t="shared" si="125"/>
        <v>0</v>
      </c>
      <c r="B436" s="64">
        <f t="shared" si="123"/>
        <v>0</v>
      </c>
      <c r="C436" s="57">
        <f t="shared" si="136"/>
        <v>86</v>
      </c>
      <c r="F436" s="59">
        <f>IF(C436&lt;C$6,0,VLOOKUP(C436,index!$A:$M,7,0))</f>
        <v>0</v>
      </c>
      <c r="G436" s="57" t="str">
        <f t="shared" si="126"/>
        <v/>
      </c>
      <c r="H436" s="58" t="str">
        <f>IF(G436="I",$K436,IF(G436="II",$K436-SUM(H$8:H435),IF(G436="III",$K436-SUM(H$8:H435),IF(G436="IV",$K436-SUM(H$8:H435),IF(G436="V",1-SUM(H$8:H435)," ")))))</f>
        <v xml:space="preserve"> </v>
      </c>
      <c r="I436" s="66" t="str">
        <f t="shared" si="127"/>
        <v/>
      </c>
      <c r="L436" s="62" t="str">
        <f t="shared" si="124"/>
        <v xml:space="preserve"> </v>
      </c>
      <c r="P436" s="58" t="str">
        <f>IF(O436="Plus",$K436,IF(O436="Basis",$K436-SUM(P$8:P435),IF(O436="Breedte",$K436-SUM(P$8:P435),IF(O435="Breedte",1-SUM(P$8:P435)," "))))</f>
        <v xml:space="preserve"> </v>
      </c>
      <c r="Q436" s="56" t="str">
        <f t="shared" si="139"/>
        <v/>
      </c>
      <c r="R436" s="196">
        <f t="shared" si="128"/>
        <v>0</v>
      </c>
      <c r="S436" s="1">
        <f t="shared" si="137"/>
        <v>86</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86</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4">
        <f t="shared" si="125"/>
        <v>0</v>
      </c>
      <c r="B437" s="64">
        <f t="shared" si="123"/>
        <v>0</v>
      </c>
      <c r="C437" s="57">
        <f t="shared" si="136"/>
        <v>86</v>
      </c>
      <c r="F437" s="59">
        <f>IF(C437&lt;C$6,0,VLOOKUP(C437,index!$A:$M,7,0))</f>
        <v>0</v>
      </c>
      <c r="G437" s="57" t="str">
        <f t="shared" si="126"/>
        <v/>
      </c>
      <c r="H437" s="58" t="str">
        <f>IF(G437="I",$K437,IF(G437="II",$K437-SUM(H$8:H436),IF(G437="III",$K437-SUM(H$8:H436),IF(G437="IV",$K437-SUM(H$8:H436),IF(G437="V",1-SUM(H$8:H436)," ")))))</f>
        <v xml:space="preserve"> </v>
      </c>
      <c r="I437" s="66" t="str">
        <f t="shared" si="127"/>
        <v/>
      </c>
      <c r="L437" s="62" t="str">
        <f t="shared" si="124"/>
        <v xml:space="preserve"> </v>
      </c>
      <c r="P437" s="58" t="str">
        <f>IF(O437="Plus",$K437,IF(O437="Basis",$K437-SUM(P$8:P436),IF(O437="Breedte",$K437-SUM(P$8:P436),IF(O436="Breedte",1-SUM(P$8:P436)," "))))</f>
        <v xml:space="preserve"> </v>
      </c>
      <c r="Q437" s="56" t="str">
        <f t="shared" si="139"/>
        <v/>
      </c>
      <c r="R437" s="196">
        <f t="shared" si="128"/>
        <v>0</v>
      </c>
      <c r="S437" s="1">
        <f t="shared" si="137"/>
        <v>86</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86</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4">
        <f t="shared" si="125"/>
        <v>0</v>
      </c>
      <c r="B438" s="64">
        <f t="shared" si="123"/>
        <v>0</v>
      </c>
      <c r="C438" s="57">
        <f t="shared" si="136"/>
        <v>86</v>
      </c>
      <c r="F438" s="59">
        <f>IF(C438&lt;C$6,0,VLOOKUP(C438,index!$A:$M,7,0))</f>
        <v>0</v>
      </c>
      <c r="G438" s="57" t="str">
        <f t="shared" si="126"/>
        <v/>
      </c>
      <c r="H438" s="58" t="str">
        <f>IF(G438="I",$K438,IF(G438="II",$K438-SUM(H$8:H437),IF(G438="III",$K438-SUM(H$8:H437),IF(G438="IV",$K438-SUM(H$8:H437),IF(G438="V",1-SUM(H$8:H437)," ")))))</f>
        <v xml:space="preserve"> </v>
      </c>
      <c r="I438" s="66" t="str">
        <f t="shared" si="127"/>
        <v/>
      </c>
      <c r="L438" s="62" t="str">
        <f t="shared" si="124"/>
        <v xml:space="preserve"> </v>
      </c>
      <c r="P438" s="58" t="str">
        <f>IF(O438="Plus",$K438,IF(O438="Basis",$K438-SUM(P$8:P437),IF(O438="Breedte",$K438-SUM(P$8:P437),IF(O437="Breedte",1-SUM(P$8:P437)," "))))</f>
        <v xml:space="preserve"> </v>
      </c>
      <c r="Q438" s="56" t="str">
        <f t="shared" si="139"/>
        <v/>
      </c>
      <c r="R438" s="196">
        <f t="shared" si="128"/>
        <v>0</v>
      </c>
      <c r="S438" s="1">
        <f t="shared" si="137"/>
        <v>86</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86</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4">
        <f t="shared" si="125"/>
        <v>0</v>
      </c>
      <c r="B439" s="64">
        <f t="shared" si="123"/>
        <v>0</v>
      </c>
      <c r="C439" s="57">
        <f t="shared" si="136"/>
        <v>86</v>
      </c>
      <c r="F439" s="59">
        <f>IF(C439&lt;C$6,0,VLOOKUP(C439,index!$A:$M,7,0))</f>
        <v>0</v>
      </c>
      <c r="G439" s="57" t="str">
        <f t="shared" si="126"/>
        <v/>
      </c>
      <c r="H439" s="58" t="str">
        <f>IF(G439="I",$K439,IF(G439="II",$K439-SUM(H$8:H438),IF(G439="III",$K439-SUM(H$8:H438),IF(G439="IV",$K439-SUM(H$8:H438),IF(G439="V",1-SUM(H$8:H438)," ")))))</f>
        <v xml:space="preserve"> </v>
      </c>
      <c r="I439" s="66" t="str">
        <f t="shared" si="127"/>
        <v/>
      </c>
      <c r="L439" s="62" t="str">
        <f t="shared" si="124"/>
        <v xml:space="preserve"> </v>
      </c>
      <c r="P439" s="58" t="str">
        <f>IF(O439="Plus",$K439,IF(O439="Basis",$K439-SUM(P$8:P438),IF(O439="Breedte",$K439-SUM(P$8:P438),IF(O438="Breedte",1-SUM(P$8:P438)," "))))</f>
        <v xml:space="preserve"> </v>
      </c>
      <c r="Q439" s="56" t="str">
        <f t="shared" si="139"/>
        <v/>
      </c>
      <c r="R439" s="196">
        <f t="shared" si="128"/>
        <v>0</v>
      </c>
      <c r="S439" s="1">
        <f t="shared" si="137"/>
        <v>86</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86</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4">
        <f t="shared" si="125"/>
        <v>0</v>
      </c>
      <c r="B440" s="64">
        <f t="shared" si="123"/>
        <v>0</v>
      </c>
      <c r="C440" s="57">
        <f t="shared" si="136"/>
        <v>86</v>
      </c>
      <c r="F440" s="59">
        <f>IF(C440&lt;C$6,0,VLOOKUP(C440,index!$A:$M,7,0))</f>
        <v>0</v>
      </c>
      <c r="G440" s="57" t="str">
        <f t="shared" si="126"/>
        <v/>
      </c>
      <c r="H440" s="58" t="str">
        <f>IF(G440="I",$K440,IF(G440="II",$K440-SUM(H$8:H439),IF(G440="III",$K440-SUM(H$8:H439),IF(G440="IV",$K440-SUM(H$8:H439),IF(G440="V",1-SUM(H$8:H439)," ")))))</f>
        <v xml:space="preserve"> </v>
      </c>
      <c r="I440" s="66" t="str">
        <f t="shared" si="127"/>
        <v/>
      </c>
      <c r="L440" s="62" t="str">
        <f t="shared" si="124"/>
        <v xml:space="preserve"> </v>
      </c>
      <c r="P440" s="58" t="str">
        <f>IF(O440="Plus",$K440,IF(O440="Basis",$K440-SUM(P$8:P439),IF(O440="Breedte",$K440-SUM(P$8:P439),IF(O439="Breedte",1-SUM(P$8:P439)," "))))</f>
        <v xml:space="preserve"> </v>
      </c>
      <c r="Q440" s="56" t="str">
        <f t="shared" si="139"/>
        <v/>
      </c>
      <c r="R440" s="196">
        <f t="shared" si="128"/>
        <v>0</v>
      </c>
      <c r="S440" s="1">
        <f t="shared" si="137"/>
        <v>86</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86</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4">
        <f t="shared" si="125"/>
        <v>0</v>
      </c>
      <c r="B441" s="64">
        <f t="shared" si="123"/>
        <v>0</v>
      </c>
      <c r="C441" s="57">
        <f t="shared" si="136"/>
        <v>86</v>
      </c>
      <c r="F441" s="59">
        <f>IF(C441&lt;C$6,0,VLOOKUP(C441,index!$A:$M,7,0))</f>
        <v>0</v>
      </c>
      <c r="G441" s="57" t="str">
        <f t="shared" si="126"/>
        <v/>
      </c>
      <c r="H441" s="58" t="str">
        <f>IF(G441="I",$K441,IF(G441="II",$K441-SUM(H$8:H440),IF(G441="III",$K441-SUM(H$8:H440),IF(G441="IV",$K441-SUM(H$8:H440),IF(G441="V",1-SUM(H$8:H440)," ")))))</f>
        <v xml:space="preserve"> </v>
      </c>
      <c r="I441" s="66" t="str">
        <f t="shared" si="127"/>
        <v/>
      </c>
      <c r="L441" s="62" t="str">
        <f t="shared" si="124"/>
        <v xml:space="preserve"> </v>
      </c>
      <c r="P441" s="58" t="str">
        <f>IF(O441="Plus",$K441,IF(O441="Basis",$K441-SUM(P$8:P440),IF(O441="Breedte",$K441-SUM(P$8:P440),IF(O440="Breedte",1-SUM(P$8:P440)," "))))</f>
        <v xml:space="preserve"> </v>
      </c>
      <c r="Q441" s="56" t="str">
        <f t="shared" si="139"/>
        <v/>
      </c>
      <c r="R441" s="196">
        <f t="shared" si="128"/>
        <v>0</v>
      </c>
      <c r="S441" s="1">
        <f t="shared" si="137"/>
        <v>86</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86</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4">
        <f t="shared" si="125"/>
        <v>0</v>
      </c>
      <c r="B442" s="64">
        <f t="shared" si="123"/>
        <v>0</v>
      </c>
      <c r="C442" s="57">
        <f t="shared" si="136"/>
        <v>86</v>
      </c>
      <c r="F442" s="59">
        <f>IF(C442&lt;C$6,0,VLOOKUP(C442,index!$A:$M,7,0))</f>
        <v>0</v>
      </c>
      <c r="G442" s="57" t="str">
        <f t="shared" si="126"/>
        <v/>
      </c>
      <c r="H442" s="58" t="str">
        <f>IF(G442="I",$K442,IF(G442="II",$K442-SUM(H$8:H441),IF(G442="III",$K442-SUM(H$8:H441),IF(G442="IV",$K442-SUM(H$8:H441),IF(G442="V",1-SUM(H$8:H441)," ")))))</f>
        <v xml:space="preserve"> </v>
      </c>
      <c r="I442" s="66" t="str">
        <f t="shared" si="127"/>
        <v/>
      </c>
      <c r="L442" s="62" t="str">
        <f t="shared" si="124"/>
        <v xml:space="preserve"> </v>
      </c>
      <c r="P442" s="58" t="str">
        <f>IF(O442="Plus",$K442,IF(O442="Basis",$K442-SUM(P$8:P441),IF(O442="Breedte",$K442-SUM(P$8:P441),IF(O441="Breedte",1-SUM(P$8:P441)," "))))</f>
        <v xml:space="preserve"> </v>
      </c>
      <c r="Q442" s="56" t="str">
        <f t="shared" si="139"/>
        <v/>
      </c>
      <c r="R442" s="196">
        <f t="shared" si="128"/>
        <v>0</v>
      </c>
      <c r="S442" s="1">
        <f t="shared" si="137"/>
        <v>86</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86</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4">
        <f t="shared" si="125"/>
        <v>0</v>
      </c>
      <c r="B443" s="64">
        <f t="shared" si="123"/>
        <v>0</v>
      </c>
      <c r="C443" s="57">
        <f t="shared" si="136"/>
        <v>86</v>
      </c>
      <c r="F443" s="59">
        <f>IF(C443&lt;C$6,0,VLOOKUP(C443,index!$A:$M,7,0))</f>
        <v>0</v>
      </c>
      <c r="G443" s="57" t="str">
        <f t="shared" si="126"/>
        <v/>
      </c>
      <c r="H443" s="58" t="str">
        <f>IF(G443="I",$K443,IF(G443="II",$K443-SUM(H$8:H442),IF(G443="III",$K443-SUM(H$8:H442),IF(G443="IV",$K443-SUM(H$8:H442),IF(G443="V",1-SUM(H$8:H442)," ")))))</f>
        <v xml:space="preserve"> </v>
      </c>
      <c r="I443" s="66" t="str">
        <f t="shared" si="127"/>
        <v/>
      </c>
      <c r="L443" s="62" t="str">
        <f t="shared" si="124"/>
        <v xml:space="preserve"> </v>
      </c>
      <c r="P443" s="58" t="str">
        <f>IF(O443="Plus",$K443,IF(O443="Basis",$K443-SUM(P$8:P442),IF(O443="Breedte",$K443-SUM(P$8:P442),IF(O442="Breedte",1-SUM(P$8:P442)," "))))</f>
        <v xml:space="preserve"> </v>
      </c>
      <c r="Q443" s="56" t="str">
        <f t="shared" si="139"/>
        <v/>
      </c>
      <c r="R443" s="196">
        <f t="shared" si="128"/>
        <v>0</v>
      </c>
      <c r="S443" s="1">
        <f t="shared" si="137"/>
        <v>86</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86</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4">
        <f t="shared" si="125"/>
        <v>0</v>
      </c>
      <c r="B444" s="64">
        <f t="shared" si="123"/>
        <v>0</v>
      </c>
      <c r="C444" s="57">
        <f t="shared" si="136"/>
        <v>86</v>
      </c>
      <c r="F444" s="59">
        <f>IF(C444&lt;C$6,0,VLOOKUP(C444,index!$A:$M,7,0))</f>
        <v>0</v>
      </c>
      <c r="G444" s="57" t="str">
        <f t="shared" si="126"/>
        <v/>
      </c>
      <c r="H444" s="58" t="str">
        <f>IF(G444="I",$K444,IF(G444="II",$K444-SUM(H$8:H443),IF(G444="III",$K444-SUM(H$8:H443),IF(G444="IV",$K444-SUM(H$8:H443),IF(G444="V",1-SUM(H$8:H443)," ")))))</f>
        <v xml:space="preserve"> </v>
      </c>
      <c r="I444" s="66" t="str">
        <f t="shared" si="127"/>
        <v/>
      </c>
      <c r="L444" s="62" t="str">
        <f t="shared" si="124"/>
        <v xml:space="preserve"> </v>
      </c>
      <c r="P444" s="58" t="str">
        <f>IF(O444="Plus",$K444,IF(O444="Basis",$K444-SUM(P$8:P443),IF(O444="Breedte",$K444-SUM(P$8:P443),IF(O443="Breedte",1-SUM(P$8:P443)," "))))</f>
        <v xml:space="preserve"> </v>
      </c>
      <c r="Q444" s="56" t="str">
        <f t="shared" si="139"/>
        <v/>
      </c>
      <c r="R444" s="196">
        <f t="shared" si="128"/>
        <v>0</v>
      </c>
      <c r="S444" s="1">
        <f t="shared" si="137"/>
        <v>86</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86</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4">
        <f t="shared" si="125"/>
        <v>0</v>
      </c>
      <c r="B445" s="64">
        <f t="shared" si="123"/>
        <v>0</v>
      </c>
      <c r="C445" s="57">
        <f t="shared" si="136"/>
        <v>86</v>
      </c>
      <c r="F445" s="59">
        <f>IF(C445&lt;C$6,0,VLOOKUP(C445,index!$A:$M,7,0))</f>
        <v>0</v>
      </c>
      <c r="G445" s="57" t="str">
        <f t="shared" si="126"/>
        <v/>
      </c>
      <c r="H445" s="58" t="str">
        <f>IF(G445="I",$K445,IF(G445="II",$K445-SUM(H$8:H444),IF(G445="III",$K445-SUM(H$8:H444),IF(G445="IV",$K445-SUM(H$8:H444),IF(G445="V",1-SUM(H$8:H444)," ")))))</f>
        <v xml:space="preserve"> </v>
      </c>
      <c r="I445" s="66" t="str">
        <f t="shared" si="127"/>
        <v/>
      </c>
      <c r="L445" s="62" t="str">
        <f t="shared" si="124"/>
        <v xml:space="preserve"> </v>
      </c>
      <c r="P445" s="58" t="str">
        <f>IF(O445="Plus",$K445,IF(O445="Basis",$K445-SUM(P$8:P444),IF(O445="Breedte",$K445-SUM(P$8:P444),IF(O444="Breedte",1-SUM(P$8:P444)," "))))</f>
        <v xml:space="preserve"> </v>
      </c>
      <c r="Q445" s="56" t="str">
        <f t="shared" si="139"/>
        <v/>
      </c>
      <c r="R445" s="196">
        <f t="shared" si="128"/>
        <v>0</v>
      </c>
      <c r="S445" s="1">
        <f t="shared" si="137"/>
        <v>86</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86</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4">
        <f t="shared" si="125"/>
        <v>0</v>
      </c>
      <c r="B446" s="64">
        <f t="shared" si="123"/>
        <v>0</v>
      </c>
      <c r="C446" s="57">
        <f t="shared" si="136"/>
        <v>86</v>
      </c>
      <c r="F446" s="59">
        <f>IF(C446&lt;C$6,0,VLOOKUP(C446,index!$A:$M,7,0))</f>
        <v>0</v>
      </c>
      <c r="G446" s="57" t="str">
        <f t="shared" si="126"/>
        <v/>
      </c>
      <c r="H446" s="58" t="str">
        <f>IF(G446="I",$K446,IF(G446="II",$K446-SUM(H$8:H445),IF(G446="III",$K446-SUM(H$8:H445),IF(G446="IV",$K446-SUM(H$8:H445),IF(G446="V",1-SUM(H$8:H445)," ")))))</f>
        <v xml:space="preserve"> </v>
      </c>
      <c r="I446" s="66" t="str">
        <f t="shared" si="127"/>
        <v/>
      </c>
      <c r="L446" s="62" t="str">
        <f t="shared" si="124"/>
        <v xml:space="preserve"> </v>
      </c>
      <c r="P446" s="58" t="str">
        <f>IF(O446="Plus",$K446,IF(O446="Basis",$K446-SUM(P$8:P445),IF(O446="Breedte",$K446-SUM(P$8:P445),IF(O445="Breedte",1-SUM(P$8:P445)," "))))</f>
        <v xml:space="preserve"> </v>
      </c>
      <c r="Q446" s="56" t="str">
        <f t="shared" si="139"/>
        <v/>
      </c>
      <c r="R446" s="196">
        <f t="shared" si="128"/>
        <v>0</v>
      </c>
      <c r="S446" s="1">
        <f t="shared" si="137"/>
        <v>86</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86</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4">
        <f t="shared" si="125"/>
        <v>0</v>
      </c>
      <c r="B447" s="64">
        <f t="shared" si="123"/>
        <v>0</v>
      </c>
      <c r="C447" s="57">
        <f t="shared" si="136"/>
        <v>86</v>
      </c>
      <c r="F447" s="59">
        <f>IF(C447&lt;C$6,0,VLOOKUP(C447,index!$A:$M,7,0))</f>
        <v>0</v>
      </c>
      <c r="G447" s="57" t="str">
        <f t="shared" si="126"/>
        <v/>
      </c>
      <c r="H447" s="58" t="str">
        <f>IF(G447="I",$K447,IF(G447="II",$K447-SUM(H$8:H446),IF(G447="III",$K447-SUM(H$8:H446),IF(G447="IV",$K447-SUM(H$8:H446),IF(G447="V",1-SUM(H$8:H446)," ")))))</f>
        <v xml:space="preserve"> </v>
      </c>
      <c r="I447" s="66" t="str">
        <f t="shared" si="127"/>
        <v/>
      </c>
      <c r="L447" s="62" t="str">
        <f t="shared" si="124"/>
        <v xml:space="preserve"> </v>
      </c>
      <c r="P447" s="58" t="str">
        <f>IF(O447="Plus",$K447,IF(O447="Basis",$K447-SUM(P$8:P446),IF(O447="Breedte",$K447-SUM(P$8:P446),IF(O446="Breedte",1-SUM(P$8:P446)," "))))</f>
        <v xml:space="preserve"> </v>
      </c>
      <c r="Q447" s="56" t="str">
        <f t="shared" si="139"/>
        <v/>
      </c>
      <c r="R447" s="196">
        <f t="shared" si="128"/>
        <v>0</v>
      </c>
      <c r="S447" s="1">
        <f t="shared" si="137"/>
        <v>86</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86</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4">
        <f t="shared" si="125"/>
        <v>0</v>
      </c>
      <c r="B448" s="64">
        <f t="shared" si="123"/>
        <v>0</v>
      </c>
      <c r="C448" s="57">
        <f t="shared" si="136"/>
        <v>86</v>
      </c>
      <c r="F448" s="59">
        <f>IF(C448&lt;C$6,0,VLOOKUP(C448,index!$A:$M,7,0))</f>
        <v>0</v>
      </c>
      <c r="G448" s="57" t="str">
        <f t="shared" si="126"/>
        <v/>
      </c>
      <c r="H448" s="58" t="str">
        <f>IF(G448="I",$K448,IF(G448="II",$K448-SUM(H$8:H447),IF(G448="III",$K448-SUM(H$8:H447),IF(G448="IV",$K448-SUM(H$8:H447),IF(G448="V",1-SUM(H$8:H447)," ")))))</f>
        <v xml:space="preserve"> </v>
      </c>
      <c r="I448" s="66" t="str">
        <f t="shared" si="127"/>
        <v/>
      </c>
      <c r="L448" s="62" t="str">
        <f t="shared" si="124"/>
        <v xml:space="preserve"> </v>
      </c>
      <c r="P448" s="58" t="str">
        <f>IF(O448="Plus",$K448,IF(O448="Basis",$K448-SUM(P$8:P447),IF(O448="Breedte",$K448-SUM(P$8:P447),IF(O447="Breedte",1-SUM(P$8:P447)," "))))</f>
        <v xml:space="preserve"> </v>
      </c>
      <c r="Q448" s="56" t="str">
        <f t="shared" si="139"/>
        <v/>
      </c>
      <c r="R448" s="196">
        <f t="shared" si="128"/>
        <v>0</v>
      </c>
      <c r="S448" s="1">
        <f t="shared" si="137"/>
        <v>86</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86</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4">
        <f t="shared" si="125"/>
        <v>0</v>
      </c>
      <c r="B449" s="64">
        <f t="shared" si="123"/>
        <v>0</v>
      </c>
      <c r="C449" s="57">
        <f t="shared" si="136"/>
        <v>86</v>
      </c>
      <c r="F449" s="59">
        <f>IF(C449&lt;C$6,0,VLOOKUP(C449,index!$A:$M,7,0))</f>
        <v>0</v>
      </c>
      <c r="G449" s="57" t="str">
        <f t="shared" si="126"/>
        <v/>
      </c>
      <c r="H449" s="58" t="str">
        <f>IF(G449="I",$K449,IF(G449="II",$K449-SUM(H$8:H448),IF(G449="III",$K449-SUM(H$8:H448),IF(G449="IV",$K449-SUM(H$8:H448),IF(G449="V",1-SUM(H$8:H448)," ")))))</f>
        <v xml:space="preserve"> </v>
      </c>
      <c r="I449" s="66" t="str">
        <f t="shared" si="127"/>
        <v/>
      </c>
      <c r="L449" s="62" t="str">
        <f t="shared" si="124"/>
        <v xml:space="preserve"> </v>
      </c>
      <c r="P449" s="58" t="str">
        <f>IF(O449="Plus",$K449,IF(O449="Basis",$K449-SUM(P$8:P448),IF(O449="Breedte",$K449-SUM(P$8:P448),IF(O448="Breedte",1-SUM(P$8:P448)," "))))</f>
        <v xml:space="preserve"> </v>
      </c>
      <c r="Q449" s="56" t="str">
        <f t="shared" si="139"/>
        <v/>
      </c>
      <c r="R449" s="196">
        <f t="shared" si="128"/>
        <v>0</v>
      </c>
      <c r="S449" s="1">
        <f t="shared" si="137"/>
        <v>86</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86</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4">
        <f t="shared" si="125"/>
        <v>0</v>
      </c>
      <c r="B450" s="64">
        <f t="shared" ref="B450:B500" si="140">IF(G450="I",20,IF(G450="II",20,IF(G450="III",20,IF(G450="IV",20,IF(G450="V",20,0)))))</f>
        <v>0</v>
      </c>
      <c r="C450" s="57">
        <f t="shared" si="136"/>
        <v>86</v>
      </c>
      <c r="F450" s="59">
        <f>IF(C450&lt;C$6,0,VLOOKUP(C450,index!$A:$M,7,0))</f>
        <v>0</v>
      </c>
      <c r="G450" s="57" t="str">
        <f t="shared" si="126"/>
        <v/>
      </c>
      <c r="H450" s="58" t="str">
        <f>IF(G450="I",$K450,IF(G450="II",$K450-SUM(H$8:H449),IF(G450="III",$K450-SUM(H$8:H449),IF(G450="IV",$K450-SUM(H$8:H449),IF(G450="V",1-SUM(H$8:H449)," ")))))</f>
        <v xml:space="preserve"> </v>
      </c>
      <c r="I450" s="66" t="str">
        <f t="shared" si="127"/>
        <v/>
      </c>
      <c r="L450" s="62" t="str">
        <f t="shared" si="124"/>
        <v xml:space="preserve"> </v>
      </c>
      <c r="P450" s="58" t="str">
        <f>IF(O450="Plus",$K450,IF(O450="Basis",$K450-SUM(P$8:P449),IF(O450="Breedte",$K450-SUM(P$8:P449),IF(O449="Breedte",1-SUM(P$8:P449)," "))))</f>
        <v xml:space="preserve"> </v>
      </c>
      <c r="Q450" s="56" t="str">
        <f t="shared" si="139"/>
        <v/>
      </c>
      <c r="R450" s="196">
        <f t="shared" si="128"/>
        <v>0</v>
      </c>
      <c r="S450" s="1">
        <f t="shared" si="137"/>
        <v>86</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86</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4">
        <f t="shared" si="125"/>
        <v>0</v>
      </c>
      <c r="B451" s="64">
        <f t="shared" si="140"/>
        <v>0</v>
      </c>
      <c r="C451" s="57">
        <f t="shared" si="136"/>
        <v>86</v>
      </c>
      <c r="F451" s="59">
        <f>IF(C451&lt;C$6,0,VLOOKUP(C451,index!$A:$M,7,0))</f>
        <v>0</v>
      </c>
      <c r="G451" s="57" t="str">
        <f t="shared" si="126"/>
        <v/>
      </c>
      <c r="H451" s="58" t="str">
        <f>IF(G451="I",$K451,IF(G451="II",$K451-SUM(H$8:H450),IF(G451="III",$K451-SUM(H$8:H450),IF(G451="IV",$K451-SUM(H$8:H450),IF(G451="V",1-SUM(H$8:H450)," ")))))</f>
        <v xml:space="preserve"> </v>
      </c>
      <c r="I451" s="66" t="str">
        <f t="shared" si="127"/>
        <v/>
      </c>
      <c r="L451" s="62" t="str">
        <f t="shared" si="124"/>
        <v xml:space="preserve"> </v>
      </c>
      <c r="P451" s="58" t="str">
        <f>IF(O451="Plus",$K451,IF(O451="Basis",$K451-SUM(P$8:P450),IF(O451="Breedte",$K451-SUM(P$8:P450),IF(O450="Breedte",1-SUM(P$8:P450)," "))))</f>
        <v xml:space="preserve"> </v>
      </c>
      <c r="Q451" s="56" t="str">
        <f t="shared" si="139"/>
        <v/>
      </c>
      <c r="R451" s="196">
        <f t="shared" si="128"/>
        <v>0</v>
      </c>
      <c r="S451" s="1">
        <f t="shared" si="137"/>
        <v>86</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86</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4">
        <f t="shared" si="125"/>
        <v>0</v>
      </c>
      <c r="B452" s="64">
        <f t="shared" si="140"/>
        <v>0</v>
      </c>
      <c r="C452" s="57">
        <f t="shared" si="136"/>
        <v>86</v>
      </c>
      <c r="F452" s="59">
        <f>IF(C452&lt;C$6,0,VLOOKUP(C452,index!$A:$M,7,0))</f>
        <v>0</v>
      </c>
      <c r="G452" s="57" t="str">
        <f t="shared" si="126"/>
        <v/>
      </c>
      <c r="H452" s="58" t="str">
        <f>IF(G452="I",$K452,IF(G452="II",$K452-SUM(H$8:H451),IF(G452="III",$K452-SUM(H$8:H451),IF(G452="IV",$K452-SUM(H$8:H451),IF(G452="V",1-SUM(H$8:H451)," ")))))</f>
        <v xml:space="preserve"> </v>
      </c>
      <c r="I452" s="66" t="str">
        <f t="shared" si="127"/>
        <v/>
      </c>
      <c r="L452" s="62" t="str">
        <f t="shared" si="124"/>
        <v xml:space="preserve"> </v>
      </c>
      <c r="P452" s="58" t="str">
        <f>IF(O452="Plus",$K452,IF(O452="Basis",$K452-SUM(P$8:P451),IF(O452="Breedte",$K452-SUM(P$8:P451),IF(O451="Breedte",1-SUM(P$8:P451)," "))))</f>
        <v xml:space="preserve"> </v>
      </c>
      <c r="Q452" s="56" t="str">
        <f t="shared" si="139"/>
        <v/>
      </c>
      <c r="R452" s="196">
        <f t="shared" si="128"/>
        <v>0</v>
      </c>
      <c r="S452" s="1">
        <f t="shared" si="137"/>
        <v>86</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86</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4">
        <f t="shared" si="125"/>
        <v>0</v>
      </c>
      <c r="B453" s="64">
        <f t="shared" si="140"/>
        <v>0</v>
      </c>
      <c r="C453" s="57">
        <f t="shared" si="136"/>
        <v>86</v>
      </c>
      <c r="F453" s="59">
        <f>IF(C453&lt;C$6,0,VLOOKUP(C453,index!$A:$M,7,0))</f>
        <v>0</v>
      </c>
      <c r="G453" s="57" t="str">
        <f t="shared" si="126"/>
        <v/>
      </c>
      <c r="H453" s="58" t="str">
        <f>IF(G453="I",$K453,IF(G453="II",$K453-SUM(H$8:H452),IF(G453="III",$K453-SUM(H$8:H452),IF(G453="IV",$K453-SUM(H$8:H452),IF(G453="V",1-SUM(H$8:H452)," ")))))</f>
        <v xml:space="preserve"> </v>
      </c>
      <c r="I453" s="66" t="str">
        <f t="shared" si="127"/>
        <v/>
      </c>
      <c r="L453" s="62" t="str">
        <f t="shared" si="124"/>
        <v xml:space="preserve"> </v>
      </c>
      <c r="P453" s="58" t="str">
        <f>IF(O453="Plus",$K453,IF(O453="Basis",$K453-SUM(P$8:P452),IF(O453="Breedte",$K453-SUM(P$8:P452),IF(O452="Breedte",1-SUM(P$8:P452)," "))))</f>
        <v xml:space="preserve"> </v>
      </c>
      <c r="Q453" s="56" t="str">
        <f t="shared" si="139"/>
        <v/>
      </c>
      <c r="R453" s="196">
        <f t="shared" si="128"/>
        <v>0</v>
      </c>
      <c r="S453" s="1">
        <f t="shared" si="137"/>
        <v>86</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86</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4">
        <f t="shared" si="125"/>
        <v>0</v>
      </c>
      <c r="B454" s="64">
        <f t="shared" si="140"/>
        <v>0</v>
      </c>
      <c r="C454" s="57">
        <f t="shared" si="136"/>
        <v>86</v>
      </c>
      <c r="F454" s="59">
        <f>IF(C454&lt;C$6,0,VLOOKUP(C454,index!$A:$M,7,0))</f>
        <v>0</v>
      </c>
      <c r="G454" s="57" t="str">
        <f t="shared" si="126"/>
        <v/>
      </c>
      <c r="H454" s="58" t="str">
        <f>IF(G454="I",$K454,IF(G454="II",$K454-SUM(H$8:H453),IF(G454="III",$K454-SUM(H$8:H453),IF(G454="IV",$K454-SUM(H$8:H453),IF(G454="V",1-SUM(H$8:H453)," ")))))</f>
        <v xml:space="preserve"> </v>
      </c>
      <c r="I454" s="66" t="str">
        <f t="shared" si="127"/>
        <v/>
      </c>
      <c r="L454" s="62" t="str">
        <f t="shared" si="124"/>
        <v xml:space="preserve"> </v>
      </c>
      <c r="P454" s="58" t="str">
        <f>IF(O454="Plus",$K454,IF(O454="Basis",$K454-SUM(P$8:P453),IF(O454="Breedte",$K454-SUM(P$8:P453),IF(O453="Breedte",1-SUM(P$8:P453)," "))))</f>
        <v xml:space="preserve"> </v>
      </c>
      <c r="Q454" s="56" t="str">
        <f t="shared" si="139"/>
        <v/>
      </c>
      <c r="R454" s="196">
        <f t="shared" si="128"/>
        <v>0</v>
      </c>
      <c r="S454" s="1">
        <f t="shared" si="137"/>
        <v>86</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86</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4">
        <f t="shared" si="125"/>
        <v>0</v>
      </c>
      <c r="B455" s="64">
        <f t="shared" si="140"/>
        <v>0</v>
      </c>
      <c r="C455" s="57">
        <f t="shared" si="136"/>
        <v>86</v>
      </c>
      <c r="F455" s="59">
        <f>IF(C455&lt;C$6,0,VLOOKUP(C455,index!$A:$M,7,0))</f>
        <v>0</v>
      </c>
      <c r="G455" s="57" t="str">
        <f t="shared" si="126"/>
        <v/>
      </c>
      <c r="H455" s="58" t="str">
        <f>IF(G455="I",$K455,IF(G455="II",$K455-SUM(H$8:H454),IF(G455="III",$K455-SUM(H$8:H454),IF(G455="IV",$K455-SUM(H$8:H454),IF(G455="V",1-SUM(H$8:H454)," ")))))</f>
        <v xml:space="preserve"> </v>
      </c>
      <c r="I455" s="66" t="str">
        <f t="shared" si="127"/>
        <v/>
      </c>
      <c r="L455" s="62" t="str">
        <f t="shared" si="124"/>
        <v xml:space="preserve"> </v>
      </c>
      <c r="P455" s="58" t="str">
        <f>IF(O455="Plus",$K455,IF(O455="Basis",$K455-SUM(P$8:P454),IF(O455="Breedte",$K455-SUM(P$8:P454),IF(O454="Breedte",1-SUM(P$8:P454)," "))))</f>
        <v xml:space="preserve"> </v>
      </c>
      <c r="Q455" s="56" t="str">
        <f t="shared" si="139"/>
        <v/>
      </c>
      <c r="R455" s="196">
        <f t="shared" si="128"/>
        <v>0</v>
      </c>
      <c r="S455" s="1">
        <f t="shared" si="137"/>
        <v>86</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86</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4">
        <f t="shared" si="125"/>
        <v>0</v>
      </c>
      <c r="B456" s="64">
        <f t="shared" si="140"/>
        <v>0</v>
      </c>
      <c r="C456" s="57">
        <f t="shared" si="136"/>
        <v>86</v>
      </c>
      <c r="F456" s="59">
        <f>IF(C456&lt;C$6,0,VLOOKUP(C456,index!$A:$M,7,0))</f>
        <v>0</v>
      </c>
      <c r="G456" s="57" t="str">
        <f t="shared" si="126"/>
        <v/>
      </c>
      <c r="H456" s="58" t="str">
        <f>IF(G456="I",$K456,IF(G456="II",$K456-SUM(H$8:H455),IF(G456="III",$K456-SUM(H$8:H455),IF(G456="IV",$K456-SUM(H$8:H455),IF(G456="V",1-SUM(H$8:H455)," ")))))</f>
        <v xml:space="preserve"> </v>
      </c>
      <c r="I456" s="66" t="str">
        <f t="shared" si="127"/>
        <v/>
      </c>
      <c r="L456" s="62" t="str">
        <f t="shared" ref="L456:L500" si="141">IF(U456=2,"Plus",IF(W456=2,"Basis",IF(X456=2,"Breedte"," ")))</f>
        <v xml:space="preserve"> </v>
      </c>
      <c r="P456" s="58" t="str">
        <f>IF(O456="Plus",$K456,IF(O456="Basis",$K456-SUM(P$8:P455),IF(O456="Breedte",$K456-SUM(P$8:P455),IF(O455="Breedte",1-SUM(P$8:P455)," "))))</f>
        <v xml:space="preserve"> </v>
      </c>
      <c r="Q456" s="56" t="str">
        <f t="shared" si="139"/>
        <v/>
      </c>
      <c r="R456" s="196">
        <f t="shared" si="128"/>
        <v>0</v>
      </c>
      <c r="S456" s="1">
        <f t="shared" si="137"/>
        <v>86</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86</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4">
        <f t="shared" ref="A457:A500" si="142">IF(I457="A",25,IF(I457="B",25,IF(I457="C",25,IF(I457="D",15,IF(I457="E",10,0)))))</f>
        <v>0</v>
      </c>
      <c r="B457" s="64">
        <f t="shared" si="140"/>
        <v>0</v>
      </c>
      <c r="C457" s="57">
        <f t="shared" si="136"/>
        <v>86</v>
      </c>
      <c r="F457" s="59">
        <f>IF(C457&lt;C$6,0,VLOOKUP(C457,index!$A:$M,7,0))</f>
        <v>0</v>
      </c>
      <c r="G457" s="57" t="str">
        <f t="shared" ref="G457:G500" si="143">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ref="I457:I500" si="144">IF(AND(F457&gt;209,F458&lt;210),"A",IF(AND(F457&gt;199,F458&lt;200),"B",IF(AND(F457&gt;189,F458&lt;190),"C",IF(AND(F457&gt;180,F458&lt;181),"D",IF(AND(F457&gt;109,F458&lt;110),"E","")))))</f>
        <v/>
      </c>
      <c r="L457" s="62" t="str">
        <f t="shared" si="141"/>
        <v xml:space="preserve"> </v>
      </c>
      <c r="P457" s="58" t="str">
        <f>IF(O457="Plus",$K457,IF(O457="Basis",$K457-SUM(P$8:P456),IF(O457="Breedte",$K457-SUM(P$8:P456),IF(O456="Breedte",1-SUM(P$8:P456)," "))))</f>
        <v xml:space="preserve"> </v>
      </c>
      <c r="Q457" s="56" t="str">
        <f t="shared" si="139"/>
        <v/>
      </c>
      <c r="R457" s="196">
        <f t="shared" ref="R457:R500" si="145">F457</f>
        <v>0</v>
      </c>
      <c r="S457" s="1">
        <f t="shared" si="137"/>
        <v>86</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86</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4">
        <f t="shared" si="142"/>
        <v>0</v>
      </c>
      <c r="B458" s="64">
        <f t="shared" si="140"/>
        <v>0</v>
      </c>
      <c r="C458" s="57">
        <f t="shared" ref="C458:C500" si="153">IF(C457-1&lt;C$6,C$6-1,C457-1)</f>
        <v>86</v>
      </c>
      <c r="F458" s="59">
        <f>IF(C458&lt;C$6,0,VLOOKUP(C458,index!$A:$M,7,0))</f>
        <v>0</v>
      </c>
      <c r="G458" s="57" t="str">
        <f t="shared" si="143"/>
        <v/>
      </c>
      <c r="H458" s="58" t="str">
        <f>IF(G458="I",$K458,IF(G458="II",$K458-SUM(H$8:H457),IF(G458="III",$K458-SUM(H$8:H457),IF(G458="IV",$K458-SUM(H$8:H457),IF(G458="V",1-SUM(H$8:H457)," ")))))</f>
        <v xml:space="preserve"> </v>
      </c>
      <c r="I458" s="66" t="str">
        <f t="shared" si="144"/>
        <v/>
      </c>
      <c r="L458" s="62" t="str">
        <f t="shared" si="141"/>
        <v xml:space="preserve"> </v>
      </c>
      <c r="P458" s="58" t="str">
        <f>IF(O458="Plus",$K458,IF(O458="Basis",$K458-SUM(P$8:P457),IF(O458="Breedte",$K458-SUM(P$8:P457),IF(O457="Breedte",1-SUM(P$8:P457)," "))))</f>
        <v xml:space="preserve"> </v>
      </c>
      <c r="Q458" s="56" t="str">
        <f t="shared" si="139"/>
        <v/>
      </c>
      <c r="R458" s="196">
        <f t="shared" si="145"/>
        <v>0</v>
      </c>
      <c r="S458" s="1">
        <f t="shared" ref="S458:S500" si="154">C458</f>
        <v>86</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86</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4">
        <f t="shared" si="142"/>
        <v>0</v>
      </c>
      <c r="B459" s="64">
        <f t="shared" si="140"/>
        <v>0</v>
      </c>
      <c r="C459" s="57">
        <f t="shared" si="153"/>
        <v>86</v>
      </c>
      <c r="F459" s="59">
        <f>IF(C459&lt;C$6,0,VLOOKUP(C459,index!$A:$M,7,0))</f>
        <v>0</v>
      </c>
      <c r="G459" s="57" t="str">
        <f t="shared" si="143"/>
        <v/>
      </c>
      <c r="H459" s="58" t="str">
        <f>IF(G459="I",$K459,IF(G459="II",$K459-SUM(H$8:H458),IF(G459="III",$K459-SUM(H$8:H458),IF(G459="IV",$K459-SUM(H$8:H458),IF(G459="V",1-SUM(H$8:H458)," ")))))</f>
        <v xml:space="preserve"> </v>
      </c>
      <c r="I459" s="66" t="str">
        <f t="shared" si="144"/>
        <v/>
      </c>
      <c r="L459" s="62" t="str">
        <f t="shared" si="141"/>
        <v xml:space="preserve"> </v>
      </c>
      <c r="P459" s="58" t="str">
        <f>IF(O459="Plus",$K459,IF(O459="Basis",$K459-SUM(P$8:P458),IF(O459="Breedte",$K459-SUM(P$8:P458),IF(O458="Breedte",1-SUM(P$8:P458)," "))))</f>
        <v xml:space="preserve"> </v>
      </c>
      <c r="Q459" s="56" t="str">
        <f t="shared" si="139"/>
        <v/>
      </c>
      <c r="R459" s="196">
        <f t="shared" si="145"/>
        <v>0</v>
      </c>
      <c r="S459" s="1">
        <f t="shared" si="154"/>
        <v>86</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86</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4">
        <f t="shared" si="142"/>
        <v>0</v>
      </c>
      <c r="B460" s="64">
        <f t="shared" si="140"/>
        <v>0</v>
      </c>
      <c r="C460" s="57">
        <f t="shared" si="153"/>
        <v>86</v>
      </c>
      <c r="F460" s="59">
        <f>IF(C460&lt;C$6,0,VLOOKUP(C460,index!$A:$M,7,0))</f>
        <v>0</v>
      </c>
      <c r="G460" s="57" t="str">
        <f t="shared" si="143"/>
        <v/>
      </c>
      <c r="H460" s="58" t="str">
        <f>IF(G460="I",$K460,IF(G460="II",$K460-SUM(H$8:H459),IF(G460="III",$K460-SUM(H$8:H459),IF(G460="IV",$K460-SUM(H$8:H459),IF(G460="V",1-SUM(H$8:H459)," ")))))</f>
        <v xml:space="preserve"> </v>
      </c>
      <c r="I460" s="66" t="str">
        <f t="shared" si="144"/>
        <v/>
      </c>
      <c r="L460" s="62" t="str">
        <f t="shared" si="141"/>
        <v xml:space="preserve"> </v>
      </c>
      <c r="P460" s="58" t="str">
        <f>IF(O460="Plus",$K460,IF(O460="Basis",$K460-SUM(P$8:P459),IF(O460="Breedte",$K460-SUM(P$8:P459),IF(O459="Breedte",1-SUM(P$8:P459)," "))))</f>
        <v xml:space="preserve"> </v>
      </c>
      <c r="Q460" s="56" t="str">
        <f t="shared" si="139"/>
        <v/>
      </c>
      <c r="R460" s="196">
        <f t="shared" si="145"/>
        <v>0</v>
      </c>
      <c r="S460" s="1">
        <f t="shared" si="154"/>
        <v>86</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86</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4">
        <f t="shared" si="142"/>
        <v>0</v>
      </c>
      <c r="B461" s="64">
        <f t="shared" si="140"/>
        <v>0</v>
      </c>
      <c r="C461" s="57">
        <f t="shared" si="153"/>
        <v>86</v>
      </c>
      <c r="F461" s="59">
        <f>IF(C461&lt;C$6,0,VLOOKUP(C461,index!$A:$M,7,0))</f>
        <v>0</v>
      </c>
      <c r="G461" s="57" t="str">
        <f t="shared" si="143"/>
        <v/>
      </c>
      <c r="H461" s="58" t="str">
        <f>IF(G461="I",$K461,IF(G461="II",$K461-SUM(H$8:H460),IF(G461="III",$K461-SUM(H$8:H460),IF(G461="IV",$K461-SUM(H$8:H460),IF(G461="V",1-SUM(H$8:H460)," ")))))</f>
        <v xml:space="preserve"> </v>
      </c>
      <c r="I461" s="66" t="str">
        <f t="shared" si="144"/>
        <v/>
      </c>
      <c r="L461" s="62" t="str">
        <f t="shared" si="141"/>
        <v xml:space="preserve"> </v>
      </c>
      <c r="P461" s="58" t="str">
        <f>IF(O461="Plus",$K461,IF(O461="Basis",$K461-SUM(P$8:P460),IF(O461="Breedte",$K461-SUM(P$8:P460),IF(O460="Breedte",1-SUM(P$8:P460)," "))))</f>
        <v xml:space="preserve"> </v>
      </c>
      <c r="Q461" s="56" t="str">
        <f t="shared" si="139"/>
        <v/>
      </c>
      <c r="R461" s="196">
        <f t="shared" si="145"/>
        <v>0</v>
      </c>
      <c r="S461" s="1">
        <f t="shared" si="154"/>
        <v>86</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86</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4">
        <f t="shared" si="142"/>
        <v>0</v>
      </c>
      <c r="B462" s="64">
        <f t="shared" si="140"/>
        <v>0</v>
      </c>
      <c r="C462" s="57">
        <f t="shared" si="153"/>
        <v>86</v>
      </c>
      <c r="F462" s="59">
        <f>IF(C462&lt;C$6,0,VLOOKUP(C462,index!$A:$M,7,0))</f>
        <v>0</v>
      </c>
      <c r="G462" s="57" t="str">
        <f t="shared" si="143"/>
        <v/>
      </c>
      <c r="H462" s="58" t="str">
        <f>IF(G462="I",$K462,IF(G462="II",$K462-SUM(H$8:H461),IF(G462="III",$K462-SUM(H$8:H461),IF(G462="IV",$K462-SUM(H$8:H461),IF(G462="V",1-SUM(H$8:H461)," ")))))</f>
        <v xml:space="preserve"> </v>
      </c>
      <c r="I462" s="66" t="str">
        <f t="shared" si="144"/>
        <v/>
      </c>
      <c r="L462" s="62" t="str">
        <f t="shared" si="141"/>
        <v xml:space="preserve"> </v>
      </c>
      <c r="P462" s="58" t="str">
        <f>IF(O462="Plus",$K462,IF(O462="Basis",$K462-SUM(P$8:P461),IF(O462="Breedte",$K462-SUM(P$8:P461),IF(O461="Breedte",1-SUM(P$8:P461)," "))))</f>
        <v xml:space="preserve"> </v>
      </c>
      <c r="Q462" s="56" t="str">
        <f t="shared" si="139"/>
        <v/>
      </c>
      <c r="R462" s="196">
        <f t="shared" si="145"/>
        <v>0</v>
      </c>
      <c r="S462" s="1">
        <f t="shared" si="154"/>
        <v>86</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86</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4">
        <f t="shared" si="142"/>
        <v>0</v>
      </c>
      <c r="B463" s="64">
        <f t="shared" si="140"/>
        <v>0</v>
      </c>
      <c r="C463" s="57">
        <f t="shared" si="153"/>
        <v>86</v>
      </c>
      <c r="F463" s="59">
        <f>IF(C463&lt;C$6,0,VLOOKUP(C463,index!$A:$M,7,0))</f>
        <v>0</v>
      </c>
      <c r="G463" s="57" t="str">
        <f t="shared" si="143"/>
        <v/>
      </c>
      <c r="H463" s="58" t="str">
        <f>IF(G463="I",$K463,IF(G463="II",$K463-SUM(H$8:H462),IF(G463="III",$K463-SUM(H$8:H462),IF(G463="IV",$K463-SUM(H$8:H462),IF(G463="V",1-SUM(H$8:H462)," ")))))</f>
        <v xml:space="preserve"> </v>
      </c>
      <c r="I463" s="66" t="str">
        <f t="shared" si="144"/>
        <v/>
      </c>
      <c r="L463" s="62" t="str">
        <f t="shared" si="141"/>
        <v xml:space="preserve"> </v>
      </c>
      <c r="P463" s="58" t="str">
        <f>IF(O463="Plus",$K463,IF(O463="Basis",$K463-SUM(P$8:P462),IF(O463="Breedte",$K463-SUM(P$8:P462),IF(O462="Breedte",1-SUM(P$8:P462)," "))))</f>
        <v xml:space="preserve"> </v>
      </c>
      <c r="Q463" s="56" t="str">
        <f t="shared" si="139"/>
        <v/>
      </c>
      <c r="R463" s="196">
        <f t="shared" si="145"/>
        <v>0</v>
      </c>
      <c r="S463" s="1">
        <f t="shared" si="154"/>
        <v>86</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86</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4">
        <f t="shared" si="142"/>
        <v>0</v>
      </c>
      <c r="B464" s="64">
        <f t="shared" si="140"/>
        <v>0</v>
      </c>
      <c r="C464" s="57">
        <f t="shared" si="153"/>
        <v>86</v>
      </c>
      <c r="F464" s="59">
        <f>IF(C464&lt;C$6,0,VLOOKUP(C464,index!$A:$M,7,0))</f>
        <v>0</v>
      </c>
      <c r="G464" s="57" t="str">
        <f t="shared" si="143"/>
        <v/>
      </c>
      <c r="H464" s="58" t="str">
        <f>IF(G464="I",$K464,IF(G464="II",$K464-SUM(H$8:H463),IF(G464="III",$K464-SUM(H$8:H463),IF(G464="IV",$K464-SUM(H$8:H463),IF(G464="V",1-SUM(H$8:H463)," ")))))</f>
        <v xml:space="preserve"> </v>
      </c>
      <c r="I464" s="66" t="str">
        <f t="shared" si="144"/>
        <v/>
      </c>
      <c r="L464" s="62" t="str">
        <f t="shared" si="141"/>
        <v xml:space="preserve"> </v>
      </c>
      <c r="P464" s="58" t="str">
        <f>IF(O464="Plus",$K464,IF(O464="Basis",$K464-SUM(P$8:P463),IF(O464="Breedte",$K464-SUM(P$8:P463),IF(O463="Breedte",1-SUM(P$8:P463)," "))))</f>
        <v xml:space="preserve"> </v>
      </c>
      <c r="Q464" s="56" t="str">
        <f t="shared" si="139"/>
        <v/>
      </c>
      <c r="R464" s="196">
        <f t="shared" si="145"/>
        <v>0</v>
      </c>
      <c r="S464" s="1">
        <f t="shared" si="154"/>
        <v>86</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86</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4">
        <f t="shared" si="142"/>
        <v>0</v>
      </c>
      <c r="B465" s="64">
        <f t="shared" si="140"/>
        <v>0</v>
      </c>
      <c r="C465" s="57">
        <f t="shared" si="153"/>
        <v>86</v>
      </c>
      <c r="F465" s="59">
        <f>IF(C465&lt;C$6,0,VLOOKUP(C465,index!$A:$M,7,0))</f>
        <v>0</v>
      </c>
      <c r="G465" s="57" t="str">
        <f t="shared" si="143"/>
        <v/>
      </c>
      <c r="H465" s="58" t="str">
        <f>IF(G465="I",$K465,IF(G465="II",$K465-SUM(H$8:H464),IF(G465="III",$K465-SUM(H$8:H464),IF(G465="IV",$K465-SUM(H$8:H464),IF(G465="V",1-SUM(H$8:H464)," ")))))</f>
        <v xml:space="preserve"> </v>
      </c>
      <c r="I465" s="66" t="str">
        <f t="shared" si="144"/>
        <v/>
      </c>
      <c r="L465" s="62" t="str">
        <f t="shared" si="141"/>
        <v xml:space="preserve"> </v>
      </c>
      <c r="P465" s="58" t="str">
        <f>IF(O465="Plus",$K465,IF(O465="Basis",$K465-SUM(P$8:P464),IF(O465="Breedte",$K465-SUM(P$8:P464),IF(O464="Breedte",1-SUM(P$8:P464)," "))))</f>
        <v xml:space="preserve"> </v>
      </c>
      <c r="Q465" s="56" t="str">
        <f t="shared" ref="Q465:Q500" si="156">IF(L464="plus",CONCATENATE(E465,", "),IF(L464="basis",IF(E465=0,"",CONCATENATE(E465,", ")),CONCATENATE(Q464,IF(E465=0,"",CONCATENATE(E465,", ")))))</f>
        <v/>
      </c>
      <c r="R465" s="196">
        <f t="shared" si="145"/>
        <v>0</v>
      </c>
      <c r="S465" s="1">
        <f t="shared" si="154"/>
        <v>86</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86</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4">
        <f t="shared" si="142"/>
        <v>0</v>
      </c>
      <c r="B466" s="64">
        <f t="shared" si="140"/>
        <v>0</v>
      </c>
      <c r="C466" s="57">
        <f t="shared" si="153"/>
        <v>86</v>
      </c>
      <c r="F466" s="59">
        <f>IF(C466&lt;C$6,0,VLOOKUP(C466,index!$A:$M,7,0))</f>
        <v>0</v>
      </c>
      <c r="G466" s="57" t="str">
        <f t="shared" si="143"/>
        <v/>
      </c>
      <c r="H466" s="58" t="str">
        <f>IF(G466="I",$K466,IF(G466="II",$K466-SUM(H$8:H465),IF(G466="III",$K466-SUM(H$8:H465),IF(G466="IV",$K466-SUM(H$8:H465),IF(G466="V",1-SUM(H$8:H465)," ")))))</f>
        <v xml:space="preserve"> </v>
      </c>
      <c r="I466" s="66" t="str">
        <f t="shared" si="144"/>
        <v/>
      </c>
      <c r="L466" s="62" t="str">
        <f t="shared" si="141"/>
        <v xml:space="preserve"> </v>
      </c>
      <c r="P466" s="58" t="str">
        <f>IF(O466="Plus",$K466,IF(O466="Basis",$K466-SUM(P$8:P465),IF(O466="Breedte",$K466-SUM(P$8:P465),IF(O465="Breedte",1-SUM(P$8:P465)," "))))</f>
        <v xml:space="preserve"> </v>
      </c>
      <c r="Q466" s="56" t="str">
        <f t="shared" si="156"/>
        <v/>
      </c>
      <c r="R466" s="196">
        <f t="shared" si="145"/>
        <v>0</v>
      </c>
      <c r="S466" s="1">
        <f t="shared" si="154"/>
        <v>86</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86</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4">
        <f t="shared" si="142"/>
        <v>0</v>
      </c>
      <c r="B467" s="64">
        <f t="shared" si="140"/>
        <v>0</v>
      </c>
      <c r="C467" s="57">
        <f t="shared" si="153"/>
        <v>86</v>
      </c>
      <c r="F467" s="59">
        <f>IF(C467&lt;C$6,0,VLOOKUP(C467,index!$A:$M,7,0))</f>
        <v>0</v>
      </c>
      <c r="G467" s="57" t="str">
        <f t="shared" si="143"/>
        <v/>
      </c>
      <c r="H467" s="58" t="str">
        <f>IF(G467="I",$K467,IF(G467="II",$K467-SUM(H$8:H466),IF(G467="III",$K467-SUM(H$8:H466),IF(G467="IV",$K467-SUM(H$8:H466),IF(G467="V",1-SUM(H$8:H466)," ")))))</f>
        <v xml:space="preserve"> </v>
      </c>
      <c r="I467" s="66" t="str">
        <f t="shared" si="144"/>
        <v/>
      </c>
      <c r="L467" s="62" t="str">
        <f t="shared" si="141"/>
        <v xml:space="preserve"> </v>
      </c>
      <c r="P467" s="58" t="str">
        <f>IF(O467="Plus",$K467,IF(O467="Basis",$K467-SUM(P$8:P466),IF(O467="Breedte",$K467-SUM(P$8:P466),IF(O466="Breedte",1-SUM(P$8:P466)," "))))</f>
        <v xml:space="preserve"> </v>
      </c>
      <c r="Q467" s="56" t="str">
        <f t="shared" si="156"/>
        <v/>
      </c>
      <c r="R467" s="196">
        <f t="shared" si="145"/>
        <v>0</v>
      </c>
      <c r="S467" s="1">
        <f t="shared" si="154"/>
        <v>86</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86</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4">
        <f t="shared" si="142"/>
        <v>0</v>
      </c>
      <c r="B468" s="64">
        <f t="shared" si="140"/>
        <v>0</v>
      </c>
      <c r="C468" s="57">
        <f t="shared" si="153"/>
        <v>86</v>
      </c>
      <c r="F468" s="59">
        <f>IF(C468&lt;C$6,0,VLOOKUP(C468,index!$A:$M,7,0))</f>
        <v>0</v>
      </c>
      <c r="G468" s="57" t="str">
        <f t="shared" si="143"/>
        <v/>
      </c>
      <c r="H468" s="58" t="str">
        <f>IF(G468="I",$K468,IF(G468="II",$K468-SUM(H$8:H467),IF(G468="III",$K468-SUM(H$8:H467),IF(G468="IV",$K468-SUM(H$8:H467),IF(G468="V",1-SUM(H$8:H467)," ")))))</f>
        <v xml:space="preserve"> </v>
      </c>
      <c r="I468" s="66" t="str">
        <f t="shared" si="144"/>
        <v/>
      </c>
      <c r="L468" s="62" t="str">
        <f t="shared" si="141"/>
        <v xml:space="preserve"> </v>
      </c>
      <c r="P468" s="58" t="str">
        <f>IF(O468="Plus",$K468,IF(O468="Basis",$K468-SUM(P$8:P467),IF(O468="Breedte",$K468-SUM(P$8:P467),IF(O467="Breedte",1-SUM(P$8:P467)," "))))</f>
        <v xml:space="preserve"> </v>
      </c>
      <c r="Q468" s="56" t="str">
        <f t="shared" si="156"/>
        <v/>
      </c>
      <c r="R468" s="196">
        <f t="shared" si="145"/>
        <v>0</v>
      </c>
      <c r="S468" s="1">
        <f t="shared" si="154"/>
        <v>86</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86</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4">
        <f t="shared" si="142"/>
        <v>0</v>
      </c>
      <c r="B469" s="64">
        <f t="shared" si="140"/>
        <v>0</v>
      </c>
      <c r="C469" s="57">
        <f t="shared" si="153"/>
        <v>86</v>
      </c>
      <c r="F469" s="59">
        <f>IF(C469&lt;C$6,0,VLOOKUP(C469,index!$A:$M,7,0))</f>
        <v>0</v>
      </c>
      <c r="G469" s="57" t="str">
        <f t="shared" si="143"/>
        <v/>
      </c>
      <c r="H469" s="58" t="str">
        <f>IF(G469="I",$K469,IF(G469="II",$K469-SUM(H$8:H468),IF(G469="III",$K469-SUM(H$8:H468),IF(G469="IV",$K469-SUM(H$8:H468),IF(G469="V",1-SUM(H$8:H468)," ")))))</f>
        <v xml:space="preserve"> </v>
      </c>
      <c r="I469" s="66" t="str">
        <f t="shared" si="144"/>
        <v/>
      </c>
      <c r="L469" s="62" t="str">
        <f t="shared" si="141"/>
        <v xml:space="preserve"> </v>
      </c>
      <c r="P469" s="58" t="str">
        <f>IF(O469="Plus",$K469,IF(O469="Basis",$K469-SUM(P$8:P468),IF(O469="Breedte",$K469-SUM(P$8:P468),IF(O468="Breedte",1-SUM(P$8:P468)," "))))</f>
        <v xml:space="preserve"> </v>
      </c>
      <c r="Q469" s="56" t="str">
        <f t="shared" si="156"/>
        <v/>
      </c>
      <c r="R469" s="196">
        <f t="shared" si="145"/>
        <v>0</v>
      </c>
      <c r="S469" s="1">
        <f t="shared" si="154"/>
        <v>86</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86</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4">
        <f t="shared" si="142"/>
        <v>0</v>
      </c>
      <c r="B470" s="64">
        <f t="shared" si="140"/>
        <v>0</v>
      </c>
      <c r="C470" s="57">
        <f t="shared" si="153"/>
        <v>86</v>
      </c>
      <c r="F470" s="59">
        <f>IF(C470&lt;C$6,0,VLOOKUP(C470,index!$A:$M,7,0))</f>
        <v>0</v>
      </c>
      <c r="G470" s="57" t="str">
        <f t="shared" si="143"/>
        <v/>
      </c>
      <c r="H470" s="58" t="str">
        <f>IF(G470="I",$K470,IF(G470="II",$K470-SUM(H$8:H469),IF(G470="III",$K470-SUM(H$8:H469),IF(G470="IV",$K470-SUM(H$8:H469),IF(G470="V",1-SUM(H$8:H469)," ")))))</f>
        <v xml:space="preserve"> </v>
      </c>
      <c r="I470" s="66" t="str">
        <f t="shared" si="144"/>
        <v/>
      </c>
      <c r="L470" s="62" t="str">
        <f t="shared" si="141"/>
        <v xml:space="preserve"> </v>
      </c>
      <c r="P470" s="58" t="str">
        <f>IF(O470="Plus",$K470,IF(O470="Basis",$K470-SUM(P$8:P469),IF(O470="Breedte",$K470-SUM(P$8:P469),IF(O469="Breedte",1-SUM(P$8:P469)," "))))</f>
        <v xml:space="preserve"> </v>
      </c>
      <c r="Q470" s="56" t="str">
        <f t="shared" si="156"/>
        <v/>
      </c>
      <c r="R470" s="196">
        <f t="shared" si="145"/>
        <v>0</v>
      </c>
      <c r="S470" s="1">
        <f t="shared" si="154"/>
        <v>86</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86</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4">
        <f t="shared" si="142"/>
        <v>0</v>
      </c>
      <c r="B471" s="64">
        <f t="shared" si="140"/>
        <v>0</v>
      </c>
      <c r="C471" s="57">
        <f t="shared" si="153"/>
        <v>86</v>
      </c>
      <c r="F471" s="59">
        <f>IF(C471&lt;C$6,0,VLOOKUP(C471,index!$A:$M,7,0))</f>
        <v>0</v>
      </c>
      <c r="G471" s="57" t="str">
        <f t="shared" si="143"/>
        <v/>
      </c>
      <c r="H471" s="58" t="str">
        <f>IF(G471="I",$K471,IF(G471="II",$K471-SUM(H$8:H470),IF(G471="III",$K471-SUM(H$8:H470),IF(G471="IV",$K471-SUM(H$8:H470),IF(G471="V",1-SUM(H$8:H470)," ")))))</f>
        <v xml:space="preserve"> </v>
      </c>
      <c r="I471" s="66" t="str">
        <f t="shared" si="144"/>
        <v/>
      </c>
      <c r="L471" s="62" t="str">
        <f t="shared" si="141"/>
        <v xml:space="preserve"> </v>
      </c>
      <c r="P471" s="58" t="str">
        <f>IF(O471="Plus",$K471,IF(O471="Basis",$K471-SUM(P$8:P470),IF(O471="Breedte",$K471-SUM(P$8:P470),IF(O470="Breedte",1-SUM(P$8:P470)," "))))</f>
        <v xml:space="preserve"> </v>
      </c>
      <c r="Q471" s="56" t="str">
        <f t="shared" si="156"/>
        <v/>
      </c>
      <c r="R471" s="196">
        <f t="shared" si="145"/>
        <v>0</v>
      </c>
      <c r="S471" s="1">
        <f t="shared" si="154"/>
        <v>86</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86</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4">
        <f t="shared" si="142"/>
        <v>0</v>
      </c>
      <c r="B472" s="64">
        <f t="shared" si="140"/>
        <v>0</v>
      </c>
      <c r="C472" s="57">
        <f t="shared" si="153"/>
        <v>86</v>
      </c>
      <c r="F472" s="59">
        <f>IF(C472&lt;C$6,0,VLOOKUP(C472,index!$A:$M,7,0))</f>
        <v>0</v>
      </c>
      <c r="G472" s="57" t="str">
        <f t="shared" si="143"/>
        <v/>
      </c>
      <c r="H472" s="58" t="str">
        <f>IF(G472="I",$K472,IF(G472="II",$K472-SUM(H$8:H471),IF(G472="III",$K472-SUM(H$8:H471),IF(G472="IV",$K472-SUM(H$8:H471),IF(G472="V",1-SUM(H$8:H471)," ")))))</f>
        <v xml:space="preserve"> </v>
      </c>
      <c r="I472" s="66" t="str">
        <f t="shared" si="144"/>
        <v/>
      </c>
      <c r="L472" s="62" t="str">
        <f t="shared" si="141"/>
        <v xml:space="preserve"> </v>
      </c>
      <c r="P472" s="58" t="str">
        <f>IF(O472="Plus",$K472,IF(O472="Basis",$K472-SUM(P$8:P471),IF(O472="Breedte",$K472-SUM(P$8:P471),IF(O471="Breedte",1-SUM(P$8:P471)," "))))</f>
        <v xml:space="preserve"> </v>
      </c>
      <c r="Q472" s="56" t="str">
        <f t="shared" si="156"/>
        <v/>
      </c>
      <c r="R472" s="196">
        <f t="shared" si="145"/>
        <v>0</v>
      </c>
      <c r="S472" s="1">
        <f t="shared" si="154"/>
        <v>86</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86</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4">
        <f t="shared" si="142"/>
        <v>0</v>
      </c>
      <c r="B473" s="64">
        <f t="shared" si="140"/>
        <v>0</v>
      </c>
      <c r="C473" s="57">
        <f t="shared" si="153"/>
        <v>86</v>
      </c>
      <c r="F473" s="59">
        <f>IF(C473&lt;C$6,0,VLOOKUP(C473,index!$A:$M,7,0))</f>
        <v>0</v>
      </c>
      <c r="G473" s="57" t="str">
        <f t="shared" si="143"/>
        <v/>
      </c>
      <c r="H473" s="58" t="str">
        <f>IF(G473="I",$K473,IF(G473="II",$K473-SUM(H$8:H472),IF(G473="III",$K473-SUM(H$8:H472),IF(G473="IV",$K473-SUM(H$8:H472),IF(G473="V",1-SUM(H$8:H472)," ")))))</f>
        <v xml:space="preserve"> </v>
      </c>
      <c r="I473" s="66" t="str">
        <f t="shared" si="144"/>
        <v/>
      </c>
      <c r="L473" s="62" t="str">
        <f t="shared" si="141"/>
        <v xml:space="preserve"> </v>
      </c>
      <c r="P473" s="58" t="str">
        <f>IF(O473="Plus",$K473,IF(O473="Basis",$K473-SUM(P$8:P472),IF(O473="Breedte",$K473-SUM(P$8:P472),IF(O472="Breedte",1-SUM(P$8:P472)," "))))</f>
        <v xml:space="preserve"> </v>
      </c>
      <c r="Q473" s="56" t="str">
        <f t="shared" si="156"/>
        <v/>
      </c>
      <c r="R473" s="196">
        <f t="shared" si="145"/>
        <v>0</v>
      </c>
      <c r="S473" s="1">
        <f t="shared" si="154"/>
        <v>86</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86</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4">
        <f t="shared" si="142"/>
        <v>0</v>
      </c>
      <c r="B474" s="64">
        <f t="shared" si="140"/>
        <v>0</v>
      </c>
      <c r="C474" s="57">
        <f t="shared" si="153"/>
        <v>86</v>
      </c>
      <c r="F474" s="59">
        <f>IF(C474&lt;C$6,0,VLOOKUP(C474,index!$A:$M,7,0))</f>
        <v>0</v>
      </c>
      <c r="G474" s="57" t="str">
        <f t="shared" si="143"/>
        <v/>
      </c>
      <c r="H474" s="58" t="str">
        <f>IF(G474="I",$K474,IF(G474="II",$K474-SUM(H$8:H473),IF(G474="III",$K474-SUM(H$8:H473),IF(G474="IV",$K474-SUM(H$8:H473),IF(G474="V",1-SUM(H$8:H473)," ")))))</f>
        <v xml:space="preserve"> </v>
      </c>
      <c r="I474" s="66" t="str">
        <f t="shared" si="144"/>
        <v/>
      </c>
      <c r="L474" s="62" t="str">
        <f t="shared" si="141"/>
        <v xml:space="preserve"> </v>
      </c>
      <c r="P474" s="58" t="str">
        <f>IF(O474="Plus",$K474,IF(O474="Basis",$K474-SUM(P$8:P473),IF(O474="Breedte",$K474-SUM(P$8:P473),IF(O473="Breedte",1-SUM(P$8:P473)," "))))</f>
        <v xml:space="preserve"> </v>
      </c>
      <c r="Q474" s="56" t="str">
        <f t="shared" si="156"/>
        <v/>
      </c>
      <c r="R474" s="196">
        <f t="shared" si="145"/>
        <v>0</v>
      </c>
      <c r="S474" s="1">
        <f t="shared" si="154"/>
        <v>86</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86</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4">
        <f t="shared" si="142"/>
        <v>0</v>
      </c>
      <c r="B475" s="64">
        <f t="shared" si="140"/>
        <v>0</v>
      </c>
      <c r="C475" s="57">
        <f t="shared" si="153"/>
        <v>86</v>
      </c>
      <c r="F475" s="59">
        <f>IF(C475&lt;C$6,0,VLOOKUP(C475,index!$A:$M,7,0))</f>
        <v>0</v>
      </c>
      <c r="G475" s="57" t="str">
        <f t="shared" si="143"/>
        <v/>
      </c>
      <c r="H475" s="58" t="str">
        <f>IF(G475="I",$K475,IF(G475="II",$K475-SUM(H$8:H474),IF(G475="III",$K475-SUM(H$8:H474),IF(G475="IV",$K475-SUM(H$8:H474),IF(G475="V",1-SUM(H$8:H474)," ")))))</f>
        <v xml:space="preserve"> </v>
      </c>
      <c r="I475" s="66" t="str">
        <f t="shared" si="144"/>
        <v/>
      </c>
      <c r="L475" s="62" t="str">
        <f t="shared" si="141"/>
        <v xml:space="preserve"> </v>
      </c>
      <c r="P475" s="58" t="str">
        <f>IF(O475="Plus",$K475,IF(O475="Basis",$K475-SUM(P$8:P474),IF(O475="Breedte",$K475-SUM(P$8:P474),IF(O474="Breedte",1-SUM(P$8:P474)," "))))</f>
        <v xml:space="preserve"> </v>
      </c>
      <c r="Q475" s="56" t="str">
        <f t="shared" si="156"/>
        <v/>
      </c>
      <c r="R475" s="196">
        <f t="shared" si="145"/>
        <v>0</v>
      </c>
      <c r="S475" s="1">
        <f t="shared" si="154"/>
        <v>86</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86</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4">
        <f t="shared" si="142"/>
        <v>0</v>
      </c>
      <c r="B476" s="64">
        <f t="shared" si="140"/>
        <v>0</v>
      </c>
      <c r="C476" s="57">
        <f t="shared" si="153"/>
        <v>86</v>
      </c>
      <c r="F476" s="59">
        <f>IF(C476&lt;C$6,0,VLOOKUP(C476,index!$A:$M,7,0))</f>
        <v>0</v>
      </c>
      <c r="G476" s="57" t="str">
        <f t="shared" si="143"/>
        <v/>
      </c>
      <c r="H476" s="58" t="str">
        <f>IF(G476="I",$K476,IF(G476="II",$K476-SUM(H$8:H475),IF(G476="III",$K476-SUM(H$8:H475),IF(G476="IV",$K476-SUM(H$8:H475),IF(G476="V",1-SUM(H$8:H475)," ")))))</f>
        <v xml:space="preserve"> </v>
      </c>
      <c r="I476" s="66" t="str">
        <f t="shared" si="144"/>
        <v/>
      </c>
      <c r="L476" s="62" t="str">
        <f t="shared" si="141"/>
        <v xml:space="preserve"> </v>
      </c>
      <c r="P476" s="58" t="str">
        <f>IF(O476="Plus",$K476,IF(O476="Basis",$K476-SUM(P$8:P475),IF(O476="Breedte",$K476-SUM(P$8:P475),IF(O475="Breedte",1-SUM(P$8:P475)," "))))</f>
        <v xml:space="preserve"> </v>
      </c>
      <c r="Q476" s="56" t="str">
        <f t="shared" si="156"/>
        <v/>
      </c>
      <c r="R476" s="196">
        <f t="shared" si="145"/>
        <v>0</v>
      </c>
      <c r="S476" s="1">
        <f t="shared" si="154"/>
        <v>86</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86</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4">
        <f t="shared" si="142"/>
        <v>0</v>
      </c>
      <c r="B477" s="64">
        <f t="shared" si="140"/>
        <v>0</v>
      </c>
      <c r="C477" s="57">
        <f t="shared" si="153"/>
        <v>86</v>
      </c>
      <c r="F477" s="59">
        <f>IF(C477&lt;C$6,0,VLOOKUP(C477,index!$A:$M,7,0))</f>
        <v>0</v>
      </c>
      <c r="G477" s="57" t="str">
        <f t="shared" si="143"/>
        <v/>
      </c>
      <c r="H477" s="58" t="str">
        <f>IF(G477="I",$K477,IF(G477="II",$K477-SUM(H$8:H476),IF(G477="III",$K477-SUM(H$8:H476),IF(G477="IV",$K477-SUM(H$8:H476),IF(G477="V",1-SUM(H$8:H476)," ")))))</f>
        <v xml:space="preserve"> </v>
      </c>
      <c r="I477" s="66" t="str">
        <f t="shared" si="144"/>
        <v/>
      </c>
      <c r="L477" s="62" t="str">
        <f t="shared" si="141"/>
        <v xml:space="preserve"> </v>
      </c>
      <c r="P477" s="58" t="str">
        <f>IF(O477="Plus",$K477,IF(O477="Basis",$K477-SUM(P$8:P476),IF(O477="Breedte",$K477-SUM(P$8:P476),IF(O476="Breedte",1-SUM(P$8:P476)," "))))</f>
        <v xml:space="preserve"> </v>
      </c>
      <c r="Q477" s="56" t="str">
        <f t="shared" si="156"/>
        <v/>
      </c>
      <c r="R477" s="196">
        <f t="shared" si="145"/>
        <v>0</v>
      </c>
      <c r="S477" s="1">
        <f t="shared" si="154"/>
        <v>86</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86</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4">
        <f t="shared" si="142"/>
        <v>0</v>
      </c>
      <c r="B478" s="64">
        <f t="shared" si="140"/>
        <v>0</v>
      </c>
      <c r="C478" s="57">
        <f t="shared" si="153"/>
        <v>86</v>
      </c>
      <c r="F478" s="59">
        <f>IF(C478&lt;C$6,0,VLOOKUP(C478,index!$A:$M,7,0))</f>
        <v>0</v>
      </c>
      <c r="G478" s="57" t="str">
        <f t="shared" si="143"/>
        <v/>
      </c>
      <c r="H478" s="58" t="str">
        <f>IF(G478="I",$K478,IF(G478="II",$K478-SUM(H$8:H477),IF(G478="III",$K478-SUM(H$8:H477),IF(G478="IV",$K478-SUM(H$8:H477),IF(G478="V",1-SUM(H$8:H477)," ")))))</f>
        <v xml:space="preserve"> </v>
      </c>
      <c r="I478" s="66" t="str">
        <f t="shared" si="144"/>
        <v/>
      </c>
      <c r="L478" s="62" t="str">
        <f t="shared" si="141"/>
        <v xml:space="preserve"> </v>
      </c>
      <c r="P478" s="58" t="str">
        <f>IF(O478="Plus",$K478,IF(O478="Basis",$K478-SUM(P$8:P477),IF(O478="Breedte",$K478-SUM(P$8:P477),IF(O477="Breedte",1-SUM(P$8:P477)," "))))</f>
        <v xml:space="preserve"> </v>
      </c>
      <c r="Q478" s="56" t="str">
        <f t="shared" si="156"/>
        <v/>
      </c>
      <c r="R478" s="196">
        <f t="shared" si="145"/>
        <v>0</v>
      </c>
      <c r="S478" s="1">
        <f t="shared" si="154"/>
        <v>86</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86</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4">
        <f t="shared" si="142"/>
        <v>0</v>
      </c>
      <c r="B479" s="64">
        <f t="shared" si="140"/>
        <v>0</v>
      </c>
      <c r="C479" s="57">
        <f t="shared" si="153"/>
        <v>86</v>
      </c>
      <c r="F479" s="59">
        <f>IF(C479&lt;C$6,0,VLOOKUP(C479,index!$A:$M,7,0))</f>
        <v>0</v>
      </c>
      <c r="G479" s="57" t="str">
        <f t="shared" si="143"/>
        <v/>
      </c>
      <c r="H479" s="58" t="str">
        <f>IF(G479="I",$K479,IF(G479="II",$K479-SUM(H$8:H478),IF(G479="III",$K479-SUM(H$8:H478),IF(G479="IV",$K479-SUM(H$8:H478),IF(G479="V",1-SUM(H$8:H478)," ")))))</f>
        <v xml:space="preserve"> </v>
      </c>
      <c r="I479" s="66" t="str">
        <f t="shared" si="144"/>
        <v/>
      </c>
      <c r="L479" s="62" t="str">
        <f t="shared" si="141"/>
        <v xml:space="preserve"> </v>
      </c>
      <c r="P479" s="58" t="str">
        <f>IF(O479="Plus",$K479,IF(O479="Basis",$K479-SUM(P$8:P478),IF(O479="Breedte",$K479-SUM(P$8:P478),IF(O478="Breedte",1-SUM(P$8:P478)," "))))</f>
        <v xml:space="preserve"> </v>
      </c>
      <c r="Q479" s="56" t="str">
        <f t="shared" si="156"/>
        <v/>
      </c>
      <c r="R479" s="196">
        <f t="shared" si="145"/>
        <v>0</v>
      </c>
      <c r="S479" s="1">
        <f t="shared" si="154"/>
        <v>86</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86</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4">
        <f t="shared" si="142"/>
        <v>0</v>
      </c>
      <c r="B480" s="64">
        <f t="shared" si="140"/>
        <v>0</v>
      </c>
      <c r="C480" s="57">
        <f t="shared" si="153"/>
        <v>86</v>
      </c>
      <c r="F480" s="59">
        <f>IF(C480&lt;C$6,0,VLOOKUP(C480,index!$A:$M,7,0))</f>
        <v>0</v>
      </c>
      <c r="G480" s="57" t="str">
        <f t="shared" si="143"/>
        <v/>
      </c>
      <c r="H480" s="58" t="str">
        <f>IF(G480="I",$K480,IF(G480="II",$K480-SUM(H$8:H479),IF(G480="III",$K480-SUM(H$8:H479),IF(G480="IV",$K480-SUM(H$8:H479),IF(G480="V",1-SUM(H$8:H479)," ")))))</f>
        <v xml:space="preserve"> </v>
      </c>
      <c r="I480" s="66" t="str">
        <f t="shared" si="144"/>
        <v/>
      </c>
      <c r="L480" s="62" t="str">
        <f t="shared" si="141"/>
        <v xml:space="preserve"> </v>
      </c>
      <c r="P480" s="58" t="str">
        <f>IF(O480="Plus",$K480,IF(O480="Basis",$K480-SUM(P$8:P479),IF(O480="Breedte",$K480-SUM(P$8:P479),IF(O479="Breedte",1-SUM(P$8:P479)," "))))</f>
        <v xml:space="preserve"> </v>
      </c>
      <c r="Q480" s="56" t="str">
        <f t="shared" si="156"/>
        <v/>
      </c>
      <c r="R480" s="196">
        <f t="shared" si="145"/>
        <v>0</v>
      </c>
      <c r="S480" s="1">
        <f t="shared" si="154"/>
        <v>86</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86</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4">
        <f t="shared" si="142"/>
        <v>0</v>
      </c>
      <c r="B481" s="64">
        <f t="shared" si="140"/>
        <v>0</v>
      </c>
      <c r="C481" s="57">
        <f t="shared" si="153"/>
        <v>86</v>
      </c>
      <c r="F481" s="59">
        <f>IF(C481&lt;C$6,0,VLOOKUP(C481,index!$A:$M,7,0))</f>
        <v>0</v>
      </c>
      <c r="G481" s="57" t="str">
        <f t="shared" si="143"/>
        <v/>
      </c>
      <c r="H481" s="58" t="str">
        <f>IF(G481="I",$K481,IF(G481="II",$K481-SUM(H$8:H480),IF(G481="III",$K481-SUM(H$8:H480),IF(G481="IV",$K481-SUM(H$8:H480),IF(G481="V",1-SUM(H$8:H480)," ")))))</f>
        <v xml:space="preserve"> </v>
      </c>
      <c r="I481" s="66" t="str">
        <f t="shared" si="144"/>
        <v/>
      </c>
      <c r="L481" s="62" t="str">
        <f t="shared" si="141"/>
        <v xml:space="preserve"> </v>
      </c>
      <c r="P481" s="58" t="str">
        <f>IF(O481="Plus",$K481,IF(O481="Basis",$K481-SUM(P$8:P480),IF(O481="Breedte",$K481-SUM(P$8:P480),IF(O480="Breedte",1-SUM(P$8:P480)," "))))</f>
        <v xml:space="preserve"> </v>
      </c>
      <c r="Q481" s="56" t="str">
        <f t="shared" si="156"/>
        <v/>
      </c>
      <c r="R481" s="196">
        <f t="shared" si="145"/>
        <v>0</v>
      </c>
      <c r="S481" s="1">
        <f t="shared" si="154"/>
        <v>86</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86</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4">
        <f t="shared" si="142"/>
        <v>0</v>
      </c>
      <c r="B482" s="64">
        <f t="shared" si="140"/>
        <v>0</v>
      </c>
      <c r="C482" s="57">
        <f t="shared" si="153"/>
        <v>86</v>
      </c>
      <c r="F482" s="59">
        <f>IF(C482&lt;C$6,0,VLOOKUP(C482,index!$A:$M,7,0))</f>
        <v>0</v>
      </c>
      <c r="G482" s="57" t="str">
        <f t="shared" si="143"/>
        <v/>
      </c>
      <c r="H482" s="58" t="str">
        <f>IF(G482="I",$K482,IF(G482="II",$K482-SUM(H$8:H481),IF(G482="III",$K482-SUM(H$8:H481),IF(G482="IV",$K482-SUM(H$8:H481),IF(G482="V",1-SUM(H$8:H481)," ")))))</f>
        <v xml:space="preserve"> </v>
      </c>
      <c r="I482" s="66" t="str">
        <f t="shared" si="144"/>
        <v/>
      </c>
      <c r="L482" s="62" t="str">
        <f t="shared" si="141"/>
        <v xml:space="preserve"> </v>
      </c>
      <c r="P482" s="58" t="str">
        <f>IF(O482="Plus",$K482,IF(O482="Basis",$K482-SUM(P$8:P481),IF(O482="Breedte",$K482-SUM(P$8:P481),IF(O481="Breedte",1-SUM(P$8:P481)," "))))</f>
        <v xml:space="preserve"> </v>
      </c>
      <c r="Q482" s="56" t="str">
        <f t="shared" si="156"/>
        <v/>
      </c>
      <c r="R482" s="196">
        <f t="shared" si="145"/>
        <v>0</v>
      </c>
      <c r="S482" s="1">
        <f t="shared" si="154"/>
        <v>86</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86</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4">
        <f t="shared" si="142"/>
        <v>0</v>
      </c>
      <c r="B483" s="64">
        <f t="shared" si="140"/>
        <v>0</v>
      </c>
      <c r="C483" s="57">
        <f t="shared" si="153"/>
        <v>86</v>
      </c>
      <c r="F483" s="59">
        <f>IF(C483&lt;C$6,0,VLOOKUP(C483,index!$A:$M,7,0))</f>
        <v>0</v>
      </c>
      <c r="G483" s="57" t="str">
        <f t="shared" si="143"/>
        <v/>
      </c>
      <c r="H483" s="58" t="str">
        <f>IF(G483="I",$K483,IF(G483="II",$K483-SUM(H$8:H482),IF(G483="III",$K483-SUM(H$8:H482),IF(G483="IV",$K483-SUM(H$8:H482),IF(G483="V",1-SUM(H$8:H482)," ")))))</f>
        <v xml:space="preserve"> </v>
      </c>
      <c r="I483" s="66" t="str">
        <f t="shared" si="144"/>
        <v/>
      </c>
      <c r="L483" s="62" t="str">
        <f t="shared" si="141"/>
        <v xml:space="preserve"> </v>
      </c>
      <c r="P483" s="58" t="str">
        <f>IF(O483="Plus",$K483,IF(O483="Basis",$K483-SUM(P$8:P482),IF(O483="Breedte",$K483-SUM(P$8:P482),IF(O482="Breedte",1-SUM(P$8:P482)," "))))</f>
        <v xml:space="preserve"> </v>
      </c>
      <c r="Q483" s="56" t="str">
        <f t="shared" si="156"/>
        <v/>
      </c>
      <c r="R483" s="196">
        <f t="shared" si="145"/>
        <v>0</v>
      </c>
      <c r="S483" s="1">
        <f t="shared" si="154"/>
        <v>86</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86</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4">
        <f t="shared" si="142"/>
        <v>0</v>
      </c>
      <c r="B484" s="64">
        <f t="shared" si="140"/>
        <v>0</v>
      </c>
      <c r="C484" s="57">
        <f t="shared" si="153"/>
        <v>86</v>
      </c>
      <c r="F484" s="59">
        <f>IF(C484&lt;C$6,0,VLOOKUP(C484,index!$A:$M,7,0))</f>
        <v>0</v>
      </c>
      <c r="G484" s="57" t="str">
        <f t="shared" si="143"/>
        <v/>
      </c>
      <c r="H484" s="58" t="str">
        <f>IF(G484="I",$K484,IF(G484="II",$K484-SUM(H$8:H483),IF(G484="III",$K484-SUM(H$8:H483),IF(G484="IV",$K484-SUM(H$8:H483),IF(G484="V",1-SUM(H$8:H483)," ")))))</f>
        <v xml:space="preserve"> </v>
      </c>
      <c r="I484" s="66" t="str">
        <f t="shared" si="144"/>
        <v/>
      </c>
      <c r="L484" s="62" t="str">
        <f t="shared" si="141"/>
        <v xml:space="preserve"> </v>
      </c>
      <c r="P484" s="58" t="str">
        <f>IF(O484="Plus",$K484,IF(O484="Basis",$K484-SUM(P$8:P483),IF(O484="Breedte",$K484-SUM(P$8:P483),IF(O483="Breedte",1-SUM(P$8:P483)," "))))</f>
        <v xml:space="preserve"> </v>
      </c>
      <c r="Q484" s="56" t="str">
        <f t="shared" si="156"/>
        <v/>
      </c>
      <c r="R484" s="196">
        <f t="shared" si="145"/>
        <v>0</v>
      </c>
      <c r="S484" s="1">
        <f t="shared" si="154"/>
        <v>86</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86</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4">
        <f t="shared" si="142"/>
        <v>0</v>
      </c>
      <c r="B485" s="64">
        <f t="shared" si="140"/>
        <v>0</v>
      </c>
      <c r="C485" s="57">
        <f t="shared" si="153"/>
        <v>86</v>
      </c>
      <c r="F485" s="59">
        <f>IF(C485&lt;C$6,0,VLOOKUP(C485,index!$A:$M,7,0))</f>
        <v>0</v>
      </c>
      <c r="G485" s="57" t="str">
        <f t="shared" si="143"/>
        <v/>
      </c>
      <c r="H485" s="58" t="str">
        <f>IF(G485="I",$K485,IF(G485="II",$K485-SUM(H$8:H484),IF(G485="III",$K485-SUM(H$8:H484),IF(G485="IV",$K485-SUM(H$8:H484),IF(G485="V",1-SUM(H$8:H484)," ")))))</f>
        <v xml:space="preserve"> </v>
      </c>
      <c r="I485" s="66" t="str">
        <f t="shared" si="144"/>
        <v/>
      </c>
      <c r="L485" s="62" t="str">
        <f t="shared" si="141"/>
        <v xml:space="preserve"> </v>
      </c>
      <c r="P485" s="58" t="str">
        <f>IF(O485="Plus",$K485,IF(O485="Basis",$K485-SUM(P$8:P484),IF(O485="Breedte",$K485-SUM(P$8:P484),IF(O484="Breedte",1-SUM(P$8:P484)," "))))</f>
        <v xml:space="preserve"> </v>
      </c>
      <c r="Q485" s="56" t="str">
        <f t="shared" si="156"/>
        <v/>
      </c>
      <c r="R485" s="196">
        <f t="shared" si="145"/>
        <v>0</v>
      </c>
      <c r="S485" s="1">
        <f t="shared" si="154"/>
        <v>86</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86</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4">
        <f t="shared" si="142"/>
        <v>0</v>
      </c>
      <c r="B486" s="64">
        <f t="shared" si="140"/>
        <v>0</v>
      </c>
      <c r="C486" s="57">
        <f t="shared" si="153"/>
        <v>86</v>
      </c>
      <c r="F486" s="59">
        <f>IF(C486&lt;C$6,0,VLOOKUP(C486,index!$A:$M,7,0))</f>
        <v>0</v>
      </c>
      <c r="G486" s="57" t="str">
        <f t="shared" si="143"/>
        <v/>
      </c>
      <c r="H486" s="58" t="str">
        <f>IF(G486="I",$K486,IF(G486="II",$K486-SUM(H$8:H485),IF(G486="III",$K486-SUM(H$8:H485),IF(G486="IV",$K486-SUM(H$8:H485),IF(G486="V",1-SUM(H$8:H485)," ")))))</f>
        <v xml:space="preserve"> </v>
      </c>
      <c r="I486" s="66" t="str">
        <f t="shared" si="144"/>
        <v/>
      </c>
      <c r="L486" s="62" t="str">
        <f t="shared" si="141"/>
        <v xml:space="preserve"> </v>
      </c>
      <c r="P486" s="58" t="str">
        <f>IF(O486="Plus",$K486,IF(O486="Basis",$K486-SUM(P$8:P485),IF(O486="Breedte",$K486-SUM(P$8:P485),IF(O485="Breedte",1-SUM(P$8:P485)," "))))</f>
        <v xml:space="preserve"> </v>
      </c>
      <c r="Q486" s="56" t="str">
        <f t="shared" si="156"/>
        <v/>
      </c>
      <c r="R486" s="196">
        <f t="shared" si="145"/>
        <v>0</v>
      </c>
      <c r="S486" s="1">
        <f t="shared" si="154"/>
        <v>86</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86</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4">
        <f t="shared" si="142"/>
        <v>0</v>
      </c>
      <c r="B487" s="64">
        <f t="shared" si="140"/>
        <v>0</v>
      </c>
      <c r="C487" s="57">
        <f t="shared" si="153"/>
        <v>86</v>
      </c>
      <c r="F487" s="59">
        <f>IF(C487&lt;C$6,0,VLOOKUP(C487,index!$A:$M,7,0))</f>
        <v>0</v>
      </c>
      <c r="G487" s="57" t="str">
        <f t="shared" si="143"/>
        <v/>
      </c>
      <c r="H487" s="58" t="str">
        <f>IF(G487="I",$K487,IF(G487="II",$K487-SUM(H$8:H486),IF(G487="III",$K487-SUM(H$8:H486),IF(G487="IV",$K487-SUM(H$8:H486),IF(G487="V",1-SUM(H$8:H486)," ")))))</f>
        <v xml:space="preserve"> </v>
      </c>
      <c r="I487" s="66" t="str">
        <f t="shared" si="144"/>
        <v/>
      </c>
      <c r="L487" s="62" t="str">
        <f t="shared" si="141"/>
        <v xml:space="preserve"> </v>
      </c>
      <c r="P487" s="58" t="str">
        <f>IF(O487="Plus",$K487,IF(O487="Basis",$K487-SUM(P$8:P486),IF(O487="Breedte",$K487-SUM(P$8:P486),IF(O486="Breedte",1-SUM(P$8:P486)," "))))</f>
        <v xml:space="preserve"> </v>
      </c>
      <c r="Q487" s="56" t="str">
        <f t="shared" si="156"/>
        <v/>
      </c>
      <c r="R487" s="196">
        <f t="shared" si="145"/>
        <v>0</v>
      </c>
      <c r="S487" s="1">
        <f t="shared" si="154"/>
        <v>86</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86</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4">
        <f t="shared" si="142"/>
        <v>0</v>
      </c>
      <c r="B488" s="64">
        <f t="shared" si="140"/>
        <v>0</v>
      </c>
      <c r="C488" s="57">
        <f t="shared" si="153"/>
        <v>86</v>
      </c>
      <c r="F488" s="59">
        <f>IF(C488&lt;C$6,0,VLOOKUP(C488,index!$A:$M,7,0))</f>
        <v>0</v>
      </c>
      <c r="G488" s="57" t="str">
        <f t="shared" si="143"/>
        <v/>
      </c>
      <c r="H488" s="58" t="str">
        <f>IF(G488="I",$K488,IF(G488="II",$K488-SUM(H$8:H487),IF(G488="III",$K488-SUM(H$8:H487),IF(G488="IV",$K488-SUM(H$8:H487),IF(G488="V",1-SUM(H$8:H487)," ")))))</f>
        <v xml:space="preserve"> </v>
      </c>
      <c r="I488" s="66" t="str">
        <f t="shared" si="144"/>
        <v/>
      </c>
      <c r="L488" s="62" t="str">
        <f t="shared" si="141"/>
        <v xml:space="preserve"> </v>
      </c>
      <c r="P488" s="58" t="str">
        <f>IF(O488="Plus",$K488,IF(O488="Basis",$K488-SUM(P$8:P487),IF(O488="Breedte",$K488-SUM(P$8:P487),IF(O487="Breedte",1-SUM(P$8:P487)," "))))</f>
        <v xml:space="preserve"> </v>
      </c>
      <c r="Q488" s="56" t="str">
        <f t="shared" si="156"/>
        <v/>
      </c>
      <c r="R488" s="196">
        <f t="shared" si="145"/>
        <v>0</v>
      </c>
      <c r="S488" s="1">
        <f t="shared" si="154"/>
        <v>86</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86</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4">
        <f t="shared" si="142"/>
        <v>0</v>
      </c>
      <c r="B489" s="64">
        <f t="shared" si="140"/>
        <v>0</v>
      </c>
      <c r="C489" s="57">
        <f t="shared" si="153"/>
        <v>86</v>
      </c>
      <c r="F489" s="59">
        <f>IF(C489&lt;C$6,0,VLOOKUP(C489,index!$A:$M,7,0))</f>
        <v>0</v>
      </c>
      <c r="G489" s="57" t="str">
        <f t="shared" si="143"/>
        <v/>
      </c>
      <c r="H489" s="58" t="str">
        <f>IF(G489="I",$K489,IF(G489="II",$K489-SUM(H$8:H488),IF(G489="III",$K489-SUM(H$8:H488),IF(G489="IV",$K489-SUM(H$8:H488),IF(G489="V",1-SUM(H$8:H488)," ")))))</f>
        <v xml:space="preserve"> </v>
      </c>
      <c r="I489" s="66" t="str">
        <f t="shared" si="144"/>
        <v/>
      </c>
      <c r="L489" s="62" t="str">
        <f t="shared" si="141"/>
        <v xml:space="preserve"> </v>
      </c>
      <c r="P489" s="58" t="str">
        <f>IF(O489="Plus",$K489,IF(O489="Basis",$K489-SUM(P$8:P488),IF(O489="Breedte",$K489-SUM(P$8:P488),IF(O488="Breedte",1-SUM(P$8:P488)," "))))</f>
        <v xml:space="preserve"> </v>
      </c>
      <c r="Q489" s="56" t="str">
        <f t="shared" si="156"/>
        <v/>
      </c>
      <c r="R489" s="196">
        <f t="shared" si="145"/>
        <v>0</v>
      </c>
      <c r="S489" s="1">
        <f t="shared" si="154"/>
        <v>86</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86</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4">
        <f t="shared" si="142"/>
        <v>0</v>
      </c>
      <c r="B490" s="64">
        <f t="shared" si="140"/>
        <v>0</v>
      </c>
      <c r="C490" s="57">
        <f t="shared" si="153"/>
        <v>86</v>
      </c>
      <c r="F490" s="59">
        <f>IF(C490&lt;C$6,0,VLOOKUP(C490,index!$A:$M,7,0))</f>
        <v>0</v>
      </c>
      <c r="G490" s="57" t="str">
        <f t="shared" si="143"/>
        <v/>
      </c>
      <c r="H490" s="58" t="str">
        <f>IF(G490="I",$K490,IF(G490="II",$K490-SUM(H$8:H489),IF(G490="III",$K490-SUM(H$8:H489),IF(G490="IV",$K490-SUM(H$8:H489),IF(G490="V",1-SUM(H$8:H489)," ")))))</f>
        <v xml:space="preserve"> </v>
      </c>
      <c r="I490" s="66" t="str">
        <f t="shared" si="144"/>
        <v/>
      </c>
      <c r="L490" s="62" t="str">
        <f t="shared" si="141"/>
        <v xml:space="preserve"> </v>
      </c>
      <c r="P490" s="58" t="str">
        <f>IF(O490="Plus",$K490,IF(O490="Basis",$K490-SUM(P$8:P489),IF(O490="Breedte",$K490-SUM(P$8:P489),IF(O489="Breedte",1-SUM(P$8:P489)," "))))</f>
        <v xml:space="preserve"> </v>
      </c>
      <c r="Q490" s="56" t="str">
        <f t="shared" si="156"/>
        <v/>
      </c>
      <c r="R490" s="196">
        <f t="shared" si="145"/>
        <v>0</v>
      </c>
      <c r="S490" s="1">
        <f t="shared" si="154"/>
        <v>86</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86</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4">
        <f t="shared" si="142"/>
        <v>0</v>
      </c>
      <c r="B491" s="64">
        <f t="shared" si="140"/>
        <v>0</v>
      </c>
      <c r="C491" s="57">
        <f t="shared" si="153"/>
        <v>86</v>
      </c>
      <c r="F491" s="59">
        <f>IF(C491&lt;C$6,0,VLOOKUP(C491,index!$A:$M,7,0))</f>
        <v>0</v>
      </c>
      <c r="G491" s="57" t="str">
        <f t="shared" si="143"/>
        <v/>
      </c>
      <c r="H491" s="58" t="str">
        <f>IF(G491="I",$K491,IF(G491="II",$K491-SUM(H$8:H490),IF(G491="III",$K491-SUM(H$8:H490),IF(G491="IV",$K491-SUM(H$8:H490),IF(G491="V",1-SUM(H$8:H490)," ")))))</f>
        <v xml:space="preserve"> </v>
      </c>
      <c r="I491" s="66" t="str">
        <f t="shared" si="144"/>
        <v/>
      </c>
      <c r="L491" s="62" t="str">
        <f t="shared" si="141"/>
        <v xml:space="preserve"> </v>
      </c>
      <c r="P491" s="58" t="str">
        <f>IF(O491="Plus",$K491,IF(O491="Basis",$K491-SUM(P$8:P490),IF(O491="Breedte",$K491-SUM(P$8:P490),IF(O490="Breedte",1-SUM(P$8:P490)," "))))</f>
        <v xml:space="preserve"> </v>
      </c>
      <c r="Q491" s="56" t="str">
        <f t="shared" si="156"/>
        <v/>
      </c>
      <c r="R491" s="196">
        <f t="shared" si="145"/>
        <v>0</v>
      </c>
      <c r="S491" s="1">
        <f t="shared" si="154"/>
        <v>86</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86</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4">
        <f t="shared" si="142"/>
        <v>0</v>
      </c>
      <c r="B492" s="64">
        <f t="shared" si="140"/>
        <v>0</v>
      </c>
      <c r="C492" s="57">
        <f t="shared" si="153"/>
        <v>86</v>
      </c>
      <c r="F492" s="59">
        <f>IF(C492&lt;C$6,0,VLOOKUP(C492,index!$A:$M,7,0))</f>
        <v>0</v>
      </c>
      <c r="G492" s="57" t="str">
        <f t="shared" si="143"/>
        <v/>
      </c>
      <c r="H492" s="58" t="str">
        <f>IF(G492="I",$K492,IF(G492="II",$K492-SUM(H$8:H491),IF(G492="III",$K492-SUM(H$8:H491),IF(G492="IV",$K492-SUM(H$8:H491),IF(G492="V",1-SUM(H$8:H491)," ")))))</f>
        <v xml:space="preserve"> </v>
      </c>
      <c r="I492" s="66" t="str">
        <f t="shared" si="144"/>
        <v/>
      </c>
      <c r="L492" s="62" t="str">
        <f t="shared" si="141"/>
        <v xml:space="preserve"> </v>
      </c>
      <c r="P492" s="58" t="str">
        <f>IF(O492="Plus",$K492,IF(O492="Basis",$K492-SUM(P$8:P491),IF(O492="Breedte",$K492-SUM(P$8:P491),IF(O491="Breedte",1-SUM(P$8:P491)," "))))</f>
        <v xml:space="preserve"> </v>
      </c>
      <c r="Q492" s="56" t="str">
        <f t="shared" si="156"/>
        <v/>
      </c>
      <c r="R492" s="196">
        <f t="shared" si="145"/>
        <v>0</v>
      </c>
      <c r="S492" s="1">
        <f t="shared" si="154"/>
        <v>86</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86</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4">
        <f t="shared" si="142"/>
        <v>0</v>
      </c>
      <c r="B493" s="64">
        <f t="shared" si="140"/>
        <v>0</v>
      </c>
      <c r="C493" s="57">
        <f t="shared" si="153"/>
        <v>86</v>
      </c>
      <c r="F493" s="59">
        <f>IF(C493&lt;C$6,0,VLOOKUP(C493,index!$A:$M,7,0))</f>
        <v>0</v>
      </c>
      <c r="G493" s="57" t="str">
        <f t="shared" si="143"/>
        <v/>
      </c>
      <c r="H493" s="58" t="str">
        <f>IF(G493="I",$K493,IF(G493="II",$K493-SUM(H$8:H492),IF(G493="III",$K493-SUM(H$8:H492),IF(G493="IV",$K493-SUM(H$8:H492),IF(G493="V",1-SUM(H$8:H492)," ")))))</f>
        <v xml:space="preserve"> </v>
      </c>
      <c r="I493" s="66" t="str">
        <f t="shared" si="144"/>
        <v/>
      </c>
      <c r="L493" s="62" t="str">
        <f t="shared" si="141"/>
        <v xml:space="preserve"> </v>
      </c>
      <c r="P493" s="58" t="str">
        <f>IF(O493="Plus",$K493,IF(O493="Basis",$K493-SUM(P$8:P492),IF(O493="Breedte",$K493-SUM(P$8:P492),IF(O492="Breedte",1-SUM(P$8:P492)," "))))</f>
        <v xml:space="preserve"> </v>
      </c>
      <c r="Q493" s="56" t="str">
        <f t="shared" si="156"/>
        <v/>
      </c>
      <c r="R493" s="196">
        <f t="shared" si="145"/>
        <v>0</v>
      </c>
      <c r="S493" s="1">
        <f t="shared" si="154"/>
        <v>86</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86</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4">
        <f t="shared" si="142"/>
        <v>0</v>
      </c>
      <c r="B494" s="64">
        <f t="shared" si="140"/>
        <v>0</v>
      </c>
      <c r="C494" s="57">
        <f t="shared" si="153"/>
        <v>86</v>
      </c>
      <c r="F494" s="59">
        <f>IF(C494&lt;C$6,0,VLOOKUP(C494,index!$A:$M,7,0))</f>
        <v>0</v>
      </c>
      <c r="G494" s="57" t="str">
        <f t="shared" si="143"/>
        <v/>
      </c>
      <c r="H494" s="58" t="str">
        <f>IF(G494="I",$K494,IF(G494="II",$K494-SUM(H$8:H493),IF(G494="III",$K494-SUM(H$8:H493),IF(G494="IV",$K494-SUM(H$8:H493),IF(G494="V",1-SUM(H$8:H493)," ")))))</f>
        <v xml:space="preserve"> </v>
      </c>
      <c r="I494" s="66" t="str">
        <f t="shared" si="144"/>
        <v/>
      </c>
      <c r="L494" s="62" t="str">
        <f t="shared" si="141"/>
        <v xml:space="preserve"> </v>
      </c>
      <c r="P494" s="58" t="str">
        <f>IF(O494="Plus",$K494,IF(O494="Basis",$K494-SUM(P$8:P493),IF(O494="Breedte",$K494-SUM(P$8:P493),IF(O493="Breedte",1-SUM(P$8:P493)," "))))</f>
        <v xml:space="preserve"> </v>
      </c>
      <c r="Q494" s="56" t="str">
        <f t="shared" si="156"/>
        <v/>
      </c>
      <c r="R494" s="196">
        <f t="shared" si="145"/>
        <v>0</v>
      </c>
      <c r="S494" s="1">
        <f t="shared" si="154"/>
        <v>86</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86</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4">
        <f t="shared" si="142"/>
        <v>0</v>
      </c>
      <c r="B495" s="64">
        <f t="shared" si="140"/>
        <v>0</v>
      </c>
      <c r="C495" s="57">
        <f t="shared" si="153"/>
        <v>86</v>
      </c>
      <c r="F495" s="59">
        <f>IF(C495&lt;C$6,0,VLOOKUP(C495,index!$A:$M,7,0))</f>
        <v>0</v>
      </c>
      <c r="G495" s="57" t="str">
        <f t="shared" si="143"/>
        <v/>
      </c>
      <c r="H495" s="58" t="str">
        <f>IF(G495="I",$K495,IF(G495="II",$K495-SUM(H$8:H494),IF(G495="III",$K495-SUM(H$8:H494),IF(G495="IV",$K495-SUM(H$8:H494),IF(G495="V",1-SUM(H$8:H494)," ")))))</f>
        <v xml:space="preserve"> </v>
      </c>
      <c r="I495" s="66" t="str">
        <f t="shared" si="144"/>
        <v/>
      </c>
      <c r="L495" s="62" t="str">
        <f t="shared" si="141"/>
        <v xml:space="preserve"> </v>
      </c>
      <c r="P495" s="58" t="str">
        <f>IF(O495="Plus",$K495,IF(O495="Basis",$K495-SUM(P$8:P494),IF(O495="Breedte",$K495-SUM(P$8:P494),IF(O494="Breedte",1-SUM(P$8:P494)," "))))</f>
        <v xml:space="preserve"> </v>
      </c>
      <c r="Q495" s="56" t="str">
        <f t="shared" si="156"/>
        <v/>
      </c>
      <c r="R495" s="196">
        <f t="shared" si="145"/>
        <v>0</v>
      </c>
      <c r="S495" s="1">
        <f t="shared" si="154"/>
        <v>86</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86</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4">
        <f t="shared" si="142"/>
        <v>0</v>
      </c>
      <c r="B496" s="64">
        <f t="shared" si="140"/>
        <v>0</v>
      </c>
      <c r="C496" s="57">
        <f t="shared" si="153"/>
        <v>86</v>
      </c>
      <c r="F496" s="59">
        <f>IF(C496&lt;C$6,0,VLOOKUP(C496,index!$A:$M,7,0))</f>
        <v>0</v>
      </c>
      <c r="G496" s="57" t="str">
        <f t="shared" si="143"/>
        <v/>
      </c>
      <c r="H496" s="58" t="str">
        <f>IF(G496="I",$K496,IF(G496="II",$K496-SUM(H$8:H495),IF(G496="III",$K496-SUM(H$8:H495),IF(G496="IV",$K496-SUM(H$8:H495),IF(G496="V",1-SUM(H$8:H495)," ")))))</f>
        <v xml:space="preserve"> </v>
      </c>
      <c r="I496" s="66" t="str">
        <f t="shared" si="144"/>
        <v/>
      </c>
      <c r="L496" s="62" t="str">
        <f t="shared" si="141"/>
        <v xml:space="preserve"> </v>
      </c>
      <c r="P496" s="58" t="str">
        <f>IF(O496="Plus",$K496,IF(O496="Basis",$K496-SUM(P$8:P495),IF(O496="Breedte",$K496-SUM(P$8:P495),IF(O495="Breedte",1-SUM(P$8:P495)," "))))</f>
        <v xml:space="preserve"> </v>
      </c>
      <c r="Q496" s="56" t="str">
        <f t="shared" si="156"/>
        <v/>
      </c>
      <c r="R496" s="196">
        <f t="shared" si="145"/>
        <v>0</v>
      </c>
      <c r="S496" s="1">
        <f t="shared" si="154"/>
        <v>86</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86</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4">
        <f t="shared" si="142"/>
        <v>0</v>
      </c>
      <c r="B497" s="64">
        <f t="shared" si="140"/>
        <v>0</v>
      </c>
      <c r="C497" s="57">
        <f t="shared" si="153"/>
        <v>86</v>
      </c>
      <c r="F497" s="59">
        <f>IF(C497&lt;C$6,0,VLOOKUP(C497,index!$A:$M,7,0))</f>
        <v>0</v>
      </c>
      <c r="G497" s="57" t="str">
        <f t="shared" si="143"/>
        <v/>
      </c>
      <c r="H497" s="58" t="str">
        <f>IF(G497="I",$K497,IF(G497="II",$K497-SUM(H$8:H496),IF(G497="III",$K497-SUM(H$8:H496),IF(G497="IV",$K497-SUM(H$8:H496),IF(G497="V",1-SUM(H$8:H496)," ")))))</f>
        <v xml:space="preserve"> </v>
      </c>
      <c r="I497" s="66" t="str">
        <f t="shared" si="144"/>
        <v/>
      </c>
      <c r="L497" s="62" t="str">
        <f t="shared" si="141"/>
        <v xml:space="preserve"> </v>
      </c>
      <c r="P497" s="58" t="str">
        <f>IF(O497="Plus",$K497,IF(O497="Basis",$K497-SUM(P$8:P496),IF(O497="Breedte",$K497-SUM(P$8:P496),IF(O496="Breedte",1-SUM(P$8:P496)," "))))</f>
        <v xml:space="preserve"> </v>
      </c>
      <c r="Q497" s="56" t="str">
        <f t="shared" si="156"/>
        <v/>
      </c>
      <c r="R497" s="196">
        <f t="shared" si="145"/>
        <v>0</v>
      </c>
      <c r="S497" s="1">
        <f t="shared" si="154"/>
        <v>86</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86</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4">
        <f t="shared" si="142"/>
        <v>0</v>
      </c>
      <c r="B498" s="64">
        <f t="shared" si="140"/>
        <v>0</v>
      </c>
      <c r="C498" s="57">
        <f t="shared" si="153"/>
        <v>86</v>
      </c>
      <c r="F498" s="59">
        <f>IF(C498&lt;C$6,0,VLOOKUP(C498,index!$A:$M,7,0))</f>
        <v>0</v>
      </c>
      <c r="G498" s="57" t="str">
        <f t="shared" si="143"/>
        <v/>
      </c>
      <c r="H498" s="58" t="str">
        <f>IF(G498="I",$K498,IF(G498="II",$K498-SUM(H$8:H497),IF(G498="III",$K498-SUM(H$8:H497),IF(G498="IV",$K498-SUM(H$8:H497),IF(G498="V",1-SUM(H$8:H497)," ")))))</f>
        <v xml:space="preserve"> </v>
      </c>
      <c r="I498" s="66" t="str">
        <f t="shared" si="144"/>
        <v/>
      </c>
      <c r="L498" s="62" t="str">
        <f t="shared" si="141"/>
        <v xml:space="preserve"> </v>
      </c>
      <c r="P498" s="58" t="str">
        <f>IF(O498="Plus",$K498,IF(O498="Basis",$K498-SUM(P$8:P497),IF(O498="Breedte",$K498-SUM(P$8:P497),IF(O497="Breedte",1-SUM(P$8:P497)," "))))</f>
        <v xml:space="preserve"> </v>
      </c>
      <c r="Q498" s="56" t="str">
        <f t="shared" si="156"/>
        <v/>
      </c>
      <c r="R498" s="196">
        <f t="shared" si="145"/>
        <v>0</v>
      </c>
      <c r="S498" s="1">
        <f t="shared" si="154"/>
        <v>86</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86</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4">
        <f t="shared" si="142"/>
        <v>0</v>
      </c>
      <c r="B499" s="64">
        <f t="shared" si="140"/>
        <v>0</v>
      </c>
      <c r="C499" s="57">
        <f t="shared" si="153"/>
        <v>86</v>
      </c>
      <c r="F499" s="59">
        <f>IF(C499&lt;C$6,0,VLOOKUP(C499,index!$A:$M,7,0))</f>
        <v>0</v>
      </c>
      <c r="G499" s="57" t="str">
        <f t="shared" si="143"/>
        <v/>
      </c>
      <c r="H499" s="58" t="str">
        <f>IF(G499="I",$K499,IF(G499="II",$K499-SUM(H$8:H498),IF(G499="III",$K499-SUM(H$8:H498),IF(G499="IV",$K499-SUM(H$8:H498),IF(G499="V",1-SUM(H$8:H498)," ")))))</f>
        <v xml:space="preserve"> </v>
      </c>
      <c r="I499" s="66" t="str">
        <f t="shared" si="144"/>
        <v/>
      </c>
      <c r="L499" s="62" t="str">
        <f t="shared" si="141"/>
        <v xml:space="preserve"> </v>
      </c>
      <c r="P499" s="58" t="str">
        <f>IF(O499="Plus",$K499,IF(O499="Basis",$K499-SUM(P$8:P498),IF(O499="Breedte",$K499-SUM(P$8:P498),IF(O498="Breedte",1-SUM(P$8:P498)," "))))</f>
        <v xml:space="preserve"> </v>
      </c>
      <c r="Q499" s="56" t="str">
        <f t="shared" si="156"/>
        <v/>
      </c>
      <c r="R499" s="196">
        <f t="shared" si="145"/>
        <v>0</v>
      </c>
      <c r="S499" s="1">
        <f t="shared" si="154"/>
        <v>86</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86</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4">
        <f t="shared" si="142"/>
        <v>0</v>
      </c>
      <c r="B500" s="64">
        <f t="shared" si="140"/>
        <v>0</v>
      </c>
      <c r="C500" s="57">
        <f t="shared" si="153"/>
        <v>86</v>
      </c>
      <c r="F500" s="59">
        <f>IF(C500&lt;C$6,0,VLOOKUP(C500,index!$A:$M,7,0))</f>
        <v>0</v>
      </c>
      <c r="G500" s="57" t="str">
        <f t="shared" si="143"/>
        <v/>
      </c>
      <c r="H500" s="58" t="str">
        <f>IF(G500="I",$K500,IF(G500="II",$K500-SUM(H$8:H499),IF(G500="III",$K500-SUM(H$8:H499),IF(G500="IV",$K500-SUM(H$8:H499),IF(G500="V",1-SUM(H$8:H499)," ")))))</f>
        <v xml:space="preserve"> </v>
      </c>
      <c r="I500" s="66" t="str">
        <f t="shared" si="144"/>
        <v/>
      </c>
      <c r="L500" s="62" t="str">
        <f t="shared" si="141"/>
        <v xml:space="preserve"> </v>
      </c>
      <c r="P500" s="58" t="str">
        <f>IF(O500="Plus",$K500,IF(O500="Basis",$K500-SUM(P$8:P499),IF(O500="Breedte",$K500-SUM(P$8:P499),IF(O499="Breedte",1-SUM(P$8:P499)," "))))</f>
        <v xml:space="preserve"> </v>
      </c>
      <c r="Q500" s="56" t="str">
        <f t="shared" si="156"/>
        <v/>
      </c>
      <c r="R500" s="196">
        <f t="shared" si="145"/>
        <v>0</v>
      </c>
      <c r="S500" s="1">
        <f t="shared" si="154"/>
        <v>86</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86</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327" priority="12" stopIfTrue="1" operator="lessThanOrEqual">
      <formula>0</formula>
    </cfRule>
  </conditionalFormatting>
  <conditionalFormatting sqref="AT18:AV22 AT26:AV30">
    <cfRule type="cellIs" dxfId="326" priority="13" stopIfTrue="1" operator="lessThanOrEqual">
      <formula>0</formula>
    </cfRule>
  </conditionalFormatting>
  <conditionalFormatting sqref="AY18:BB22 AY26:BB30">
    <cfRule type="cellIs" dxfId="325" priority="14" stopIfTrue="1" operator="lessThanOrEqual">
      <formula>0</formula>
    </cfRule>
  </conditionalFormatting>
  <conditionalFormatting sqref="AR32">
    <cfRule type="cellIs" dxfId="324" priority="11" operator="equal">
      <formula>0</formula>
    </cfRule>
  </conditionalFormatting>
  <conditionalFormatting sqref="AQ33">
    <cfRule type="containsErrors" dxfId="323" priority="15">
      <formula>ISERROR(AQ33)</formula>
    </cfRule>
  </conditionalFormatting>
  <conditionalFormatting sqref="L8:M500">
    <cfRule type="expression" dxfId="322" priority="5">
      <formula>$C8&gt;$C$6-1</formula>
    </cfRule>
    <cfRule type="expression" dxfId="321" priority="18" stopIfTrue="1">
      <formula>SUM($U8:$X8)&gt;1</formula>
    </cfRule>
  </conditionalFormatting>
  <conditionalFormatting sqref="B8:B500">
    <cfRule type="expression" dxfId="320" priority="19">
      <formula>$B8&gt;0</formula>
    </cfRule>
  </conditionalFormatting>
  <conditionalFormatting sqref="N8:P500">
    <cfRule type="expression" dxfId="319" priority="20" stopIfTrue="1">
      <formula>OR($O8="Plus",$O8="Basis",$O8="Breedte")</formula>
    </cfRule>
  </conditionalFormatting>
  <conditionalFormatting sqref="A8:A500">
    <cfRule type="expression" dxfId="318" priority="10">
      <formula>$A8&gt;0</formula>
    </cfRule>
  </conditionalFormatting>
  <conditionalFormatting sqref="G8:H500">
    <cfRule type="expression" dxfId="317" priority="22">
      <formula>$B8&gt;0</formula>
    </cfRule>
  </conditionalFormatting>
  <conditionalFormatting sqref="I8:J500">
    <cfRule type="expression" dxfId="316" priority="23">
      <formula>$A8&gt;0</formula>
    </cfRule>
  </conditionalFormatting>
  <conditionalFormatting sqref="F8:F500">
    <cfRule type="expression" dxfId="315" priority="7">
      <formula>$D8&gt;0</formula>
    </cfRule>
    <cfRule type="expression" dxfId="314" priority="8">
      <formula>$C8&gt;$C$6-1</formula>
    </cfRule>
  </conditionalFormatting>
  <conditionalFormatting sqref="A8:B500">
    <cfRule type="expression" dxfId="313" priority="21">
      <formula>$C8&gt;$C$6-1</formula>
    </cfRule>
  </conditionalFormatting>
  <conditionalFormatting sqref="C8:C500">
    <cfRule type="expression" dxfId="312" priority="3">
      <formula>$B8&gt;0</formula>
    </cfRule>
    <cfRule type="expression" dxfId="311" priority="9">
      <formula>$C8&gt;$C$6-1</formula>
    </cfRule>
  </conditionalFormatting>
  <conditionalFormatting sqref="K8:K500">
    <cfRule type="expression" dxfId="310" priority="16" stopIfTrue="1">
      <formula>SUM($U8:$X8)&gt;0</formula>
    </cfRule>
    <cfRule type="expression" dxfId="309" priority="17" stopIfTrue="1">
      <formula>$D8=0</formula>
    </cfRule>
  </conditionalFormatting>
  <conditionalFormatting sqref="D8:E500">
    <cfRule type="expression" dxfId="308" priority="6">
      <formula>$C8&gt;$C$6-1</formula>
    </cfRule>
  </conditionalFormatting>
  <conditionalFormatting sqref="G8:J500">
    <cfRule type="expression" dxfId="307" priority="24">
      <formula>$C8&gt;$C$6-1</formula>
    </cfRule>
  </conditionalFormatting>
  <conditionalFormatting sqref="O8:P500">
    <cfRule type="expression" dxfId="306" priority="4">
      <formula>$C8&gt;$C$6-1</formula>
    </cfRule>
  </conditionalFormatting>
  <conditionalFormatting sqref="AQ36">
    <cfRule type="containsErrors" dxfId="305" priority="2">
      <formula>ISERROR(AQ36)</formula>
    </cfRule>
  </conditionalFormatting>
  <conditionalFormatting sqref="AQ40">
    <cfRule type="containsErrors" dxfId="304"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5"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7" t="s">
        <v>72</v>
      </c>
      <c r="D1" s="198"/>
      <c r="E1" s="198"/>
      <c r="F1" s="198"/>
      <c r="G1" s="198"/>
      <c r="H1" s="198"/>
      <c r="I1" s="198"/>
      <c r="J1" s="198"/>
      <c r="K1" s="198"/>
      <c r="L1" s="198"/>
      <c r="M1" s="199"/>
      <c r="N1" s="69"/>
      <c r="O1" s="69"/>
      <c r="P1" s="70"/>
      <c r="Q1" s="68" t="s">
        <v>21</v>
      </c>
    </row>
    <row r="2" spans="1:55" ht="18" customHeight="1" x14ac:dyDescent="0.2">
      <c r="A2" s="68"/>
      <c r="B2" s="68" t="s">
        <v>3</v>
      </c>
      <c r="C2" s="197" t="s">
        <v>36</v>
      </c>
      <c r="D2" s="198"/>
      <c r="E2" s="198"/>
      <c r="F2" s="198"/>
      <c r="G2" s="198"/>
      <c r="H2" s="198"/>
      <c r="I2" s="198"/>
      <c r="J2" s="198"/>
      <c r="K2" s="198"/>
      <c r="L2" s="198"/>
      <c r="M2" s="199"/>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448</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58</v>
      </c>
      <c r="C6" s="6">
        <v>55</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Spelling 3.0 - M6</v>
      </c>
    </row>
    <row r="8" spans="1:55" ht="12" customHeight="1" thickTop="1" x14ac:dyDescent="0.15">
      <c r="A8" s="64">
        <f>IF(I8="A",25,IF(I8="B",25,IF(I8="C",25,IF(I8="D",15,IF(I8="E",10,0)))))</f>
        <v>0</v>
      </c>
      <c r="B8" s="64">
        <f>IF(G8="I",20,IF(G8="II",20,IF(G8="III",20,IF(G8="IV",20,IF(G8="V",20,0)))))</f>
        <v>0</v>
      </c>
      <c r="C8" s="57">
        <f>C5</f>
        <v>448</v>
      </c>
      <c r="F8" s="59">
        <f>IF(C8&lt;C$6,0,VLOOKUP(C8,index!$A:$M,8,0))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71"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6">
        <f>F8</f>
        <v>230</v>
      </c>
      <c r="S8" s="1">
        <f>C8</f>
        <v>448</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448</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447</v>
      </c>
      <c r="F9" s="59">
        <f>IF(C9&lt;C$6,0,VLOOKUP(C9,index!$A:$M,8,0))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6">
        <f t="shared" ref="R9:R72" si="7">F9</f>
        <v>230</v>
      </c>
      <c r="S9" s="1">
        <f>C9</f>
        <v>447</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447</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446</v>
      </c>
      <c r="F10" s="59">
        <f>IF(C10&lt;C$6,0,VLOOKUP(C10,index!$A:$M,8,0))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6">
        <f t="shared" si="7"/>
        <v>230</v>
      </c>
      <c r="S10" s="1">
        <f t="shared" ref="S10:S73" si="16">C10</f>
        <v>446</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446</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347</v>
      </c>
      <c r="AT10" s="10">
        <f>AU10*AT$14</f>
        <v>0</v>
      </c>
      <c r="AU10" s="11">
        <f>AV10</f>
        <v>0</v>
      </c>
      <c r="AV10" s="11">
        <f>IF($U3=0,0,VLOOKUP("I",$G:$S,5,FALSE))</f>
        <v>0</v>
      </c>
      <c r="AW10" s="103"/>
    </row>
    <row r="11" spans="1:55" ht="12" customHeight="1" x14ac:dyDescent="0.15">
      <c r="A11" s="64">
        <f t="shared" si="2"/>
        <v>0</v>
      </c>
      <c r="B11" s="64">
        <f t="shared" si="3"/>
        <v>0</v>
      </c>
      <c r="C11" s="57">
        <f t="shared" si="15"/>
        <v>445</v>
      </c>
      <c r="F11" s="59">
        <f>IF(C11&lt;C$6,0,VLOOKUP(C11,index!$A:$M,8,0))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6">
        <f t="shared" si="7"/>
        <v>230</v>
      </c>
      <c r="S11" s="1">
        <f t="shared" si="16"/>
        <v>445</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445</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291</v>
      </c>
      <c r="AT11" s="10">
        <f>AU11*AT$14</f>
        <v>0</v>
      </c>
      <c r="AU11" s="11">
        <f>AV11-AV10</f>
        <v>0</v>
      </c>
      <c r="AV11" s="11">
        <f>IF($U4=0,0,VLOOKUP("IV",$G:$S,5,FALSE))</f>
        <v>0</v>
      </c>
      <c r="AW11" s="103"/>
    </row>
    <row r="12" spans="1:55" ht="12" customHeight="1" x14ac:dyDescent="0.15">
      <c r="A12" s="64">
        <f t="shared" si="2"/>
        <v>0</v>
      </c>
      <c r="B12" s="64">
        <f t="shared" si="3"/>
        <v>0</v>
      </c>
      <c r="C12" s="57">
        <f t="shared" si="15"/>
        <v>444</v>
      </c>
      <c r="F12" s="59">
        <f>IF(C12&lt;C$6,0,VLOOKUP(C12,index!$A:$M,8,0))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6">
        <f t="shared" si="7"/>
        <v>230</v>
      </c>
      <c r="S12" s="1">
        <f t="shared" si="16"/>
        <v>444</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444</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55</v>
      </c>
      <c r="AT12" s="10">
        <f>AU12*AT$14</f>
        <v>0</v>
      </c>
      <c r="AU12" s="11">
        <f>AV12-AV11</f>
        <v>0</v>
      </c>
      <c r="AV12" s="11">
        <f>IF($U5=0,0,VLOOKUP("V",$G:$S,5,FALSE))</f>
        <v>0</v>
      </c>
      <c r="AW12" s="103"/>
    </row>
    <row r="13" spans="1:55" ht="12" customHeight="1" x14ac:dyDescent="0.15">
      <c r="A13" s="64">
        <f t="shared" si="2"/>
        <v>0</v>
      </c>
      <c r="B13" s="64">
        <f t="shared" si="3"/>
        <v>0</v>
      </c>
      <c r="C13" s="57">
        <f t="shared" si="15"/>
        <v>443</v>
      </c>
      <c r="F13" s="59">
        <f>IF(C13&lt;C$6,0,VLOOKUP(C13,index!$A:$M,8,0))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6">
        <f t="shared" si="7"/>
        <v>230</v>
      </c>
      <c r="S13" s="1">
        <f t="shared" si="16"/>
        <v>443</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443</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442</v>
      </c>
      <c r="F14" s="59">
        <f>IF(C14&lt;C$6,0,VLOOKUP(C14,index!$A:$M,8,0))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77" si="21">IF(L13="plus",IF(E14=0,"",CONCATENATE(E14,",")),IF(L13="basis",IF(E14=0,"",CONCATENATE(E14,",")),CONCATENATE(Q13,IF(E14=0,"",CONCATENATE(E14,", ")))))</f>
        <v/>
      </c>
      <c r="R14" s="196">
        <f t="shared" si="7"/>
        <v>230</v>
      </c>
      <c r="S14" s="1">
        <f t="shared" si="16"/>
        <v>442</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442</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441</v>
      </c>
      <c r="F15" s="59">
        <f>IF(C15&lt;C$6,0,VLOOKUP(C15,index!$A:$M,8,0))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6">
        <f t="shared" si="7"/>
        <v>230</v>
      </c>
      <c r="S15" s="1">
        <f t="shared" si="16"/>
        <v>441</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441</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440</v>
      </c>
      <c r="F16" s="59">
        <f>IF(C16&lt;C$6,0,VLOOKUP(C16,index!$A:$M,8,0))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6">
        <f t="shared" si="7"/>
        <v>230</v>
      </c>
      <c r="S16" s="1">
        <f t="shared" si="16"/>
        <v>440</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440</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439</v>
      </c>
      <c r="F17" s="59">
        <f>IF(C17&lt;C$6,0,VLOOKUP(C17,index!$A:$M,8,0))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6">
        <f t="shared" si="7"/>
        <v>230</v>
      </c>
      <c r="S17" s="1">
        <f t="shared" si="16"/>
        <v>439</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439</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438</v>
      </c>
      <c r="F18" s="59">
        <f>IF(C18&lt;C$6,0,VLOOKUP(C18,index!$A:$M,8,0))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6">
        <f t="shared" si="7"/>
        <v>230</v>
      </c>
      <c r="S18" s="1">
        <f t="shared" si="16"/>
        <v>438</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438</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437</v>
      </c>
      <c r="F19" s="59">
        <f>IF(C19&lt;C$6,0,VLOOKUP(C19,index!$A:$M,8,0))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6">
        <f t="shared" si="7"/>
        <v>230</v>
      </c>
      <c r="S19" s="1">
        <f t="shared" si="16"/>
        <v>437</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437</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1" si="22">BA19*$AT$22</f>
        <v>0</v>
      </c>
      <c r="BA19" s="128">
        <f>BB19-BB18</f>
        <v>0</v>
      </c>
      <c r="BB19" s="129">
        <f>IF($W4=0,0,VLOOKUP("Basis",$O:$T,6,FALSE))</f>
        <v>0</v>
      </c>
      <c r="BC19" s="117"/>
    </row>
    <row r="20" spans="1:56" ht="12" customHeight="1" thickTop="1" thickBot="1" x14ac:dyDescent="0.2">
      <c r="A20" s="64">
        <f t="shared" si="2"/>
        <v>0</v>
      </c>
      <c r="B20" s="64">
        <f t="shared" si="3"/>
        <v>0</v>
      </c>
      <c r="C20" s="57">
        <f t="shared" si="15"/>
        <v>436</v>
      </c>
      <c r="F20" s="59">
        <f>IF(C20&lt;C$6,0,VLOOKUP(C20,index!$A:$M,8,0))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6">
        <f t="shared" si="7"/>
        <v>230</v>
      </c>
      <c r="S20" s="1">
        <f t="shared" si="16"/>
        <v>436</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436</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435</v>
      </c>
      <c r="F21" s="59">
        <f>IF(C21&lt;C$6,0,VLOOKUP(C21,index!$A:$M,8,0))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6">
        <f t="shared" si="7"/>
        <v>230</v>
      </c>
      <c r="S21" s="1">
        <f t="shared" si="16"/>
        <v>435</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435</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si="22"/>
        <v>0</v>
      </c>
      <c r="BA21" s="131">
        <f>BB21-BB20</f>
        <v>0</v>
      </c>
      <c r="BB21" s="132">
        <f>IF(SUM(W3:W5)=0,0,IF(SUM(AZ18:AZ20)&lt;AZ22,1,0))</f>
        <v>0</v>
      </c>
      <c r="BC21" s="117"/>
    </row>
    <row r="22" spans="1:56" ht="12" customHeight="1" thickTop="1" thickBot="1" x14ac:dyDescent="0.2">
      <c r="A22" s="64">
        <f t="shared" si="2"/>
        <v>0</v>
      </c>
      <c r="B22" s="64">
        <f t="shared" si="3"/>
        <v>0</v>
      </c>
      <c r="C22" s="57">
        <f t="shared" si="15"/>
        <v>434</v>
      </c>
      <c r="F22" s="59">
        <f>IF(C22&lt;C$6,0,VLOOKUP(C22,index!$A:$M,8,0))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6">
        <f t="shared" si="7"/>
        <v>230</v>
      </c>
      <c r="S22" s="1">
        <f t="shared" si="16"/>
        <v>434</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434</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433</v>
      </c>
      <c r="F23" s="59">
        <f>IF(C23&lt;C$6,0,VLOOKUP(C23,index!$A:$M,8,0))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6">
        <f t="shared" si="7"/>
        <v>230</v>
      </c>
      <c r="S23" s="1">
        <f t="shared" si="16"/>
        <v>433</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433</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432</v>
      </c>
      <c r="F24" s="59">
        <f>IF(C24&lt;C$6,0,VLOOKUP(C24,index!$A:$M,8,0))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6">
        <f t="shared" si="7"/>
        <v>230</v>
      </c>
      <c r="S24" s="1">
        <f t="shared" si="16"/>
        <v>432</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432</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431</v>
      </c>
      <c r="F25" s="59">
        <f>IF(C25&lt;C$6,0,VLOOKUP(C25,index!$A:$M,8,0))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6">
        <f t="shared" si="7"/>
        <v>230</v>
      </c>
      <c r="S25" s="1">
        <f t="shared" si="16"/>
        <v>431</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431</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430</v>
      </c>
      <c r="F26" s="59">
        <f>IF(C26&lt;C$6,0,VLOOKUP(C26,index!$A:$M,8,0))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6">
        <f t="shared" si="7"/>
        <v>230</v>
      </c>
      <c r="S26" s="1">
        <f t="shared" si="16"/>
        <v>430</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430</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3">AZ18</f>
        <v>0</v>
      </c>
      <c r="BA26" s="128">
        <f t="shared" si="23"/>
        <v>0</v>
      </c>
      <c r="BB26" s="129">
        <f t="shared" si="23"/>
        <v>0</v>
      </c>
    </row>
    <row r="27" spans="1:56" ht="12" customHeight="1" thickTop="1" thickBot="1" x14ac:dyDescent="0.2">
      <c r="A27" s="64">
        <f t="shared" si="2"/>
        <v>0</v>
      </c>
      <c r="B27" s="64">
        <f t="shared" si="3"/>
        <v>0</v>
      </c>
      <c r="C27" s="57">
        <f t="shared" si="15"/>
        <v>429</v>
      </c>
      <c r="F27" s="59">
        <f>IF(C27&lt;C$6,0,VLOOKUP(C27,index!$A:$M,8,0))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6">
        <f t="shared" si="7"/>
        <v>230</v>
      </c>
      <c r="S27" s="1">
        <f t="shared" si="16"/>
        <v>429</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429</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4">AU19</f>
        <v>0</v>
      </c>
      <c r="AV27" s="124">
        <f t="shared" si="24"/>
        <v>0</v>
      </c>
      <c r="AW27" s="97"/>
      <c r="AX27" s="98"/>
      <c r="AY27" s="9">
        <f>IF(AY19=0,0,VLOOKUP("Basis",$O:$T,4,FALSE))</f>
        <v>0</v>
      </c>
      <c r="AZ27" s="9">
        <f t="shared" si="23"/>
        <v>0</v>
      </c>
      <c r="BA27" s="128">
        <f t="shared" si="23"/>
        <v>0</v>
      </c>
      <c r="BB27" s="129">
        <f t="shared" si="23"/>
        <v>0</v>
      </c>
    </row>
    <row r="28" spans="1:56" ht="12" customHeight="1" thickTop="1" thickBot="1" x14ac:dyDescent="0.2">
      <c r="A28" s="64">
        <f t="shared" si="2"/>
        <v>0</v>
      </c>
      <c r="B28" s="64">
        <f t="shared" si="3"/>
        <v>0</v>
      </c>
      <c r="C28" s="57">
        <f t="shared" si="15"/>
        <v>428</v>
      </c>
      <c r="F28" s="59">
        <f>IF(C28&lt;C$6,0,VLOOKUP(C28,index!$A:$M,8,0))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6">
        <f t="shared" si="7"/>
        <v>230</v>
      </c>
      <c r="S28" s="1">
        <f t="shared" si="16"/>
        <v>428</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428</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4"/>
        <v>0</v>
      </c>
      <c r="AV28" s="124">
        <f t="shared" si="24"/>
        <v>0</v>
      </c>
      <c r="AW28" s="97"/>
      <c r="AX28" s="98"/>
      <c r="AY28" s="9">
        <f>IF(AY20=0,0,VLOOKUP("Breedte",$O:$T,4,FALSE))</f>
        <v>0</v>
      </c>
      <c r="AZ28" s="9">
        <f t="shared" si="23"/>
        <v>0</v>
      </c>
      <c r="BA28" s="128">
        <f t="shared" si="23"/>
        <v>0</v>
      </c>
      <c r="BB28" s="129">
        <f t="shared" si="23"/>
        <v>0</v>
      </c>
    </row>
    <row r="29" spans="1:56" ht="12" customHeight="1" thickTop="1" thickBot="1" x14ac:dyDescent="0.2">
      <c r="A29" s="64">
        <f t="shared" si="2"/>
        <v>0</v>
      </c>
      <c r="B29" s="64">
        <f t="shared" si="3"/>
        <v>0</v>
      </c>
      <c r="C29" s="57">
        <f t="shared" si="15"/>
        <v>427</v>
      </c>
      <c r="F29" s="59">
        <f>IF(C29&lt;C$6,0,VLOOKUP(C29,index!$A:$M,8,0))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6">
        <f t="shared" si="7"/>
        <v>230</v>
      </c>
      <c r="S29" s="1">
        <f t="shared" si="16"/>
        <v>427</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427</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3"/>
        <v>0</v>
      </c>
      <c r="BA29" s="131">
        <f t="shared" si="23"/>
        <v>0</v>
      </c>
      <c r="BB29" s="132">
        <f t="shared" si="23"/>
        <v>0</v>
      </c>
    </row>
    <row r="30" spans="1:56" ht="12" customHeight="1" thickTop="1" thickBot="1" x14ac:dyDescent="0.2">
      <c r="A30" s="64">
        <f t="shared" si="2"/>
        <v>0</v>
      </c>
      <c r="B30" s="64">
        <f t="shared" si="3"/>
        <v>0</v>
      </c>
      <c r="C30" s="57">
        <f t="shared" si="15"/>
        <v>426</v>
      </c>
      <c r="F30" s="59">
        <f>IF(C30&lt;C$6,0,VLOOKUP(C30,index!$A:$M,8,0))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6">
        <f t="shared" si="7"/>
        <v>230</v>
      </c>
      <c r="S30" s="1">
        <f t="shared" si="16"/>
        <v>426</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426</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425</v>
      </c>
      <c r="F31" s="59">
        <f>IF(C31&lt;C$6,0,VLOOKUP(C31,index!$A:$M,8,0))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6">
        <f t="shared" si="7"/>
        <v>230</v>
      </c>
      <c r="S31" s="1">
        <f t="shared" si="16"/>
        <v>425</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425</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424</v>
      </c>
      <c r="F32" s="59">
        <f>IF(C32&lt;C$6,0,VLOOKUP(C32,index!$A:$M,8,0))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6">
        <f t="shared" si="7"/>
        <v>230</v>
      </c>
      <c r="S32" s="1">
        <f t="shared" si="16"/>
        <v>424</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424</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423</v>
      </c>
      <c r="F33" s="59">
        <f>IF(C33&lt;C$6,0,VLOOKUP(C33,index!$A:$M,8,0))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6">
        <f t="shared" si="7"/>
        <v>230</v>
      </c>
      <c r="S33" s="1">
        <f t="shared" si="16"/>
        <v>423</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423</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0" t="str">
        <f>IFERROR(VLOOKUP(AQ32,L$8:Q$500,6,FALSE),"-")</f>
        <v>-</v>
      </c>
      <c r="AR33" s="201"/>
      <c r="AS33" s="201"/>
      <c r="AT33" s="201"/>
      <c r="AU33" s="201"/>
      <c r="AV33" s="201"/>
      <c r="AW33" s="201"/>
      <c r="AX33" s="201"/>
      <c r="AY33" s="201"/>
      <c r="AZ33" s="201"/>
      <c r="BA33" s="201"/>
      <c r="BB33" s="202"/>
    </row>
    <row r="34" spans="1:54" ht="12" customHeight="1" x14ac:dyDescent="0.15">
      <c r="A34" s="64">
        <f t="shared" si="2"/>
        <v>0</v>
      </c>
      <c r="B34" s="64">
        <f t="shared" si="3"/>
        <v>0</v>
      </c>
      <c r="C34" s="57">
        <f t="shared" si="15"/>
        <v>422</v>
      </c>
      <c r="F34" s="59">
        <f>IF(C34&lt;C$6,0,VLOOKUP(C34,index!$A:$M,8,0))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6">
        <f t="shared" si="7"/>
        <v>230</v>
      </c>
      <c r="S34" s="1">
        <f t="shared" si="16"/>
        <v>422</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422</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0"/>
      <c r="AR34" s="201"/>
      <c r="AS34" s="201"/>
      <c r="AT34" s="201"/>
      <c r="AU34" s="201"/>
      <c r="AV34" s="201"/>
      <c r="AW34" s="201"/>
      <c r="AX34" s="201"/>
      <c r="AY34" s="201"/>
      <c r="AZ34" s="201"/>
      <c r="BA34" s="201"/>
      <c r="BB34" s="202"/>
    </row>
    <row r="35" spans="1:54" ht="12" customHeight="1" x14ac:dyDescent="0.15">
      <c r="A35" s="64">
        <f t="shared" si="2"/>
        <v>0</v>
      </c>
      <c r="B35" s="64">
        <f t="shared" si="3"/>
        <v>0</v>
      </c>
      <c r="C35" s="57">
        <f t="shared" si="15"/>
        <v>421</v>
      </c>
      <c r="F35" s="59">
        <f>IF(C35&lt;C$6,0,VLOOKUP(C35,index!$A:$M,8,0))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6">
        <f t="shared" si="7"/>
        <v>230</v>
      </c>
      <c r="S35" s="1">
        <f t="shared" si="16"/>
        <v>421</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421</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420</v>
      </c>
      <c r="F36" s="59">
        <f>IF(C36&lt;C$6,0,VLOOKUP(C36,index!$A:$M,8,0))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6">
        <f t="shared" si="7"/>
        <v>230</v>
      </c>
      <c r="S36" s="1">
        <f t="shared" si="16"/>
        <v>420</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420</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0" t="str">
        <f>IFERROR(VLOOKUP(AQ35,L$8:Q$500,6,FALSE),"-")</f>
        <v>-</v>
      </c>
      <c r="AR36" s="201"/>
      <c r="AS36" s="201"/>
      <c r="AT36" s="201"/>
      <c r="AU36" s="201"/>
      <c r="AV36" s="201"/>
      <c r="AW36" s="201"/>
      <c r="AX36" s="201"/>
      <c r="AY36" s="201"/>
      <c r="AZ36" s="201"/>
      <c r="BA36" s="201"/>
      <c r="BB36" s="202"/>
    </row>
    <row r="37" spans="1:54" ht="12" customHeight="1" x14ac:dyDescent="0.15">
      <c r="A37" s="64">
        <f t="shared" si="2"/>
        <v>0</v>
      </c>
      <c r="B37" s="64">
        <f t="shared" si="3"/>
        <v>0</v>
      </c>
      <c r="C37" s="57">
        <f t="shared" si="15"/>
        <v>419</v>
      </c>
      <c r="F37" s="59">
        <f>IF(C37&lt;C$6,0,VLOOKUP(C37,index!$A:$M,8,0))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6">
        <f t="shared" si="7"/>
        <v>230</v>
      </c>
      <c r="S37" s="1">
        <f t="shared" si="16"/>
        <v>419</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419</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0"/>
      <c r="AR37" s="201"/>
      <c r="AS37" s="201"/>
      <c r="AT37" s="201"/>
      <c r="AU37" s="201"/>
      <c r="AV37" s="201"/>
      <c r="AW37" s="201"/>
      <c r="AX37" s="201"/>
      <c r="AY37" s="201"/>
      <c r="AZ37" s="201"/>
      <c r="BA37" s="201"/>
      <c r="BB37" s="202"/>
    </row>
    <row r="38" spans="1:54" ht="12" customHeight="1" x14ac:dyDescent="0.15">
      <c r="A38" s="64">
        <f t="shared" si="2"/>
        <v>0</v>
      </c>
      <c r="B38" s="64">
        <f t="shared" si="3"/>
        <v>0</v>
      </c>
      <c r="C38" s="57">
        <f t="shared" si="15"/>
        <v>418</v>
      </c>
      <c r="F38" s="59">
        <f>IF(C38&lt;C$6,0,VLOOKUP(C38,index!$A:$M,8,0))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6">
        <f t="shared" si="7"/>
        <v>230</v>
      </c>
      <c r="S38" s="1">
        <f t="shared" si="16"/>
        <v>418</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418</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0"/>
      <c r="AR38" s="201"/>
      <c r="AS38" s="201"/>
      <c r="AT38" s="201"/>
      <c r="AU38" s="201"/>
      <c r="AV38" s="201"/>
      <c r="AW38" s="201"/>
      <c r="AX38" s="201"/>
      <c r="AY38" s="201"/>
      <c r="AZ38" s="201"/>
      <c r="BA38" s="201"/>
      <c r="BB38" s="202"/>
    </row>
    <row r="39" spans="1:54" ht="12" customHeight="1" x14ac:dyDescent="0.15">
      <c r="A39" s="64">
        <f t="shared" si="2"/>
        <v>0</v>
      </c>
      <c r="B39" s="64">
        <f t="shared" si="3"/>
        <v>0</v>
      </c>
      <c r="C39" s="57">
        <f t="shared" si="15"/>
        <v>417</v>
      </c>
      <c r="F39" s="59">
        <f>IF(C39&lt;C$6,0,VLOOKUP(C39,index!$A:$M,8,0))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6">
        <f t="shared" si="7"/>
        <v>230</v>
      </c>
      <c r="S39" s="1">
        <f t="shared" si="16"/>
        <v>417</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417</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416</v>
      </c>
      <c r="F40" s="59">
        <f>IF(C40&lt;C$6,0,VLOOKUP(C40,index!$A:$M,8,0))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si="0"/>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6">
        <f t="shared" si="7"/>
        <v>230</v>
      </c>
      <c r="S40" s="1">
        <f t="shared" si="16"/>
        <v>416</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416</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0" t="str">
        <f>IFERROR(VLOOKUP(AQ39,L$8:Q$500,6,FALSE),"-")</f>
        <v>-</v>
      </c>
      <c r="AR40" s="201"/>
      <c r="AS40" s="201"/>
      <c r="AT40" s="201"/>
      <c r="AU40" s="201"/>
      <c r="AV40" s="201"/>
      <c r="AW40" s="201"/>
      <c r="AX40" s="201"/>
      <c r="AY40" s="201"/>
      <c r="AZ40" s="201"/>
      <c r="BA40" s="201"/>
      <c r="BB40" s="202"/>
    </row>
    <row r="41" spans="1:54" ht="12" customHeight="1" thickBot="1" x14ac:dyDescent="0.2">
      <c r="A41" s="64">
        <f t="shared" si="2"/>
        <v>0</v>
      </c>
      <c r="B41" s="64">
        <f t="shared" si="3"/>
        <v>0</v>
      </c>
      <c r="C41" s="57">
        <f t="shared" si="15"/>
        <v>415</v>
      </c>
      <c r="F41" s="59">
        <f>IF(C41&lt;C$6,0,VLOOKUP(C41,index!$A:$M,8,0))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0"/>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6">
        <f t="shared" si="7"/>
        <v>230</v>
      </c>
      <c r="S41" s="1">
        <f t="shared" si="16"/>
        <v>415</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415</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3"/>
      <c r="AR41" s="204"/>
      <c r="AS41" s="204"/>
      <c r="AT41" s="204"/>
      <c r="AU41" s="204"/>
      <c r="AV41" s="204"/>
      <c r="AW41" s="204"/>
      <c r="AX41" s="204"/>
      <c r="AY41" s="204"/>
      <c r="AZ41" s="204"/>
      <c r="BA41" s="204"/>
      <c r="BB41" s="205"/>
    </row>
    <row r="42" spans="1:54" ht="12" customHeight="1" thickTop="1" x14ac:dyDescent="0.15">
      <c r="A42" s="64">
        <f t="shared" si="2"/>
        <v>0</v>
      </c>
      <c r="B42" s="64">
        <f t="shared" si="3"/>
        <v>0</v>
      </c>
      <c r="C42" s="57">
        <f t="shared" si="15"/>
        <v>414</v>
      </c>
      <c r="F42" s="59">
        <f>IF(C42&lt;C$6,0,VLOOKUP(C42,index!$A:$M,8,0))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0"/>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6">
        <f t="shared" si="7"/>
        <v>230</v>
      </c>
      <c r="S42" s="1">
        <f t="shared" si="16"/>
        <v>414</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414</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413</v>
      </c>
      <c r="F43" s="59">
        <f>IF(C43&lt;C$6,0,VLOOKUP(C43,index!$A:$M,8,0))</f>
        <v>230</v>
      </c>
      <c r="G43" s="57" t="str">
        <f t="shared" si="4"/>
        <v/>
      </c>
      <c r="I43" s="66" t="str">
        <f t="shared" si="5"/>
        <v/>
      </c>
      <c r="J43" s="61" t="str">
        <f>IF(I43="A",$K43,IF(I43="B",$K43-SUM(J$8:J42),IF(I43="C",$K43-SUM(J$8:J42),IF(I43="D",$K43-SUM(J$8:J42),IF(I43="E",1-SUM(J$8:J42)," ")))))</f>
        <v xml:space="preserve"> </v>
      </c>
      <c r="K43" s="58">
        <f>IF(C$4=0,0,(SUM(D$8:D43)/C$4))</f>
        <v>0</v>
      </c>
      <c r="L43" s="62" t="str">
        <f t="shared" si="0"/>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6">
        <f t="shared" si="7"/>
        <v>230</v>
      </c>
      <c r="S43" s="1">
        <f t="shared" si="16"/>
        <v>413</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413</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412</v>
      </c>
      <c r="F44" s="59">
        <f>IF(C44&lt;C$6,0,VLOOKUP(C44,index!$A:$M,8,0))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0"/>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6">
        <f t="shared" si="7"/>
        <v>230</v>
      </c>
      <c r="S44" s="1">
        <f t="shared" si="16"/>
        <v>412</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412</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411</v>
      </c>
      <c r="F45" s="59">
        <f>IF(C45&lt;C$6,0,VLOOKUP(C45,index!$A:$M,8,0))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0"/>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6">
        <f t="shared" si="7"/>
        <v>230</v>
      </c>
      <c r="S45" s="1">
        <f t="shared" si="16"/>
        <v>411</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411</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410</v>
      </c>
      <c r="F46" s="59">
        <f>IF(C46&lt;C$6,0,VLOOKUP(C46,index!$A:$M,8,0))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0"/>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si="21"/>
        <v/>
      </c>
      <c r="R46" s="196">
        <f t="shared" si="7"/>
        <v>230</v>
      </c>
      <c r="S46" s="1">
        <f t="shared" si="16"/>
        <v>410</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410</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409</v>
      </c>
      <c r="F47" s="59">
        <f>IF(C47&lt;C$6,0,VLOOKUP(C47,index!$A:$M,8,0))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0"/>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1"/>
        <v/>
      </c>
      <c r="R47" s="196">
        <f t="shared" si="7"/>
        <v>230</v>
      </c>
      <c r="S47" s="1">
        <f t="shared" si="16"/>
        <v>409</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409</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408</v>
      </c>
      <c r="F48" s="59">
        <f>IF(C48&lt;C$6,0,VLOOKUP(C48,index!$A:$M,8,0))</f>
        <v>230</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0"/>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1"/>
        <v/>
      </c>
      <c r="R48" s="196">
        <f t="shared" si="7"/>
        <v>230</v>
      </c>
      <c r="S48" s="1">
        <f t="shared" si="16"/>
        <v>408</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408</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407</v>
      </c>
      <c r="F49" s="59">
        <f>IF(C49&lt;C$6,0,VLOOKUP(C49,index!$A:$M,8,0))</f>
        <v>230</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0"/>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1"/>
        <v/>
      </c>
      <c r="R49" s="196">
        <f t="shared" si="7"/>
        <v>230</v>
      </c>
      <c r="S49" s="1">
        <f t="shared" si="16"/>
        <v>407</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407</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406</v>
      </c>
      <c r="F50" s="59">
        <f>IF(C50&lt;C$6,0,VLOOKUP(C50,index!$A:$M,8,0))</f>
        <v>230</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0"/>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1"/>
        <v/>
      </c>
      <c r="R50" s="196">
        <f t="shared" si="7"/>
        <v>230</v>
      </c>
      <c r="S50" s="1">
        <f t="shared" si="16"/>
        <v>406</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406</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405</v>
      </c>
      <c r="F51" s="59">
        <f>IF(C51&lt;C$6,0,VLOOKUP(C51,index!$A:$M,8,0))</f>
        <v>230</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0"/>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1"/>
        <v/>
      </c>
      <c r="R51" s="196">
        <f t="shared" si="7"/>
        <v>230</v>
      </c>
      <c r="S51" s="1">
        <f t="shared" si="16"/>
        <v>405</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405</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404</v>
      </c>
      <c r="F52" s="59">
        <f>IF(C52&lt;C$6,0,VLOOKUP(C52,index!$A:$M,8,0))</f>
        <v>230</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0"/>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1"/>
        <v/>
      </c>
      <c r="R52" s="196">
        <f t="shared" si="7"/>
        <v>230</v>
      </c>
      <c r="S52" s="1">
        <f t="shared" si="16"/>
        <v>404</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404</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403</v>
      </c>
      <c r="F53" s="59">
        <f>IF(C53&lt;C$6,0,VLOOKUP(C53,index!$A:$M,8,0))</f>
        <v>230</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0"/>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1"/>
        <v/>
      </c>
      <c r="R53" s="196">
        <f t="shared" si="7"/>
        <v>230</v>
      </c>
      <c r="S53" s="1">
        <f t="shared" si="16"/>
        <v>403</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403</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402</v>
      </c>
      <c r="F54" s="59">
        <f>IF(C54&lt;C$6,0,VLOOKUP(C54,index!$A:$M,8,0))</f>
        <v>230</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0"/>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1"/>
        <v/>
      </c>
      <c r="R54" s="196">
        <f t="shared" si="7"/>
        <v>230</v>
      </c>
      <c r="S54" s="1">
        <f t="shared" si="16"/>
        <v>402</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402</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401</v>
      </c>
      <c r="F55" s="59">
        <f>IF(C55&lt;C$6,0,VLOOKUP(C55,index!$A:$M,8,0))</f>
        <v>230</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0"/>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1"/>
        <v/>
      </c>
      <c r="R55" s="196">
        <f t="shared" si="7"/>
        <v>230</v>
      </c>
      <c r="S55" s="1">
        <f t="shared" si="16"/>
        <v>401</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401</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400</v>
      </c>
      <c r="F56" s="59">
        <f>IF(C56&lt;C$6,0,VLOOKUP(C56,index!$A:$M,8,0))</f>
        <v>230</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0"/>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1"/>
        <v/>
      </c>
      <c r="R56" s="196">
        <f t="shared" si="7"/>
        <v>230</v>
      </c>
      <c r="S56" s="1">
        <f t="shared" si="16"/>
        <v>400</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400</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399</v>
      </c>
      <c r="F57" s="59">
        <f>IF(C57&lt;C$6,0,VLOOKUP(C57,index!$A:$M,8,0))</f>
        <v>230</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0"/>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1"/>
        <v/>
      </c>
      <c r="R57" s="196">
        <f t="shared" si="7"/>
        <v>230</v>
      </c>
      <c r="S57" s="1">
        <f t="shared" si="16"/>
        <v>399</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399</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398</v>
      </c>
      <c r="F58" s="59">
        <f>IF(C58&lt;C$6,0,VLOOKUP(C58,index!$A:$M,8,0))</f>
        <v>230</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0"/>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1"/>
        <v/>
      </c>
      <c r="R58" s="196">
        <f t="shared" si="7"/>
        <v>230</v>
      </c>
      <c r="S58" s="1">
        <f t="shared" si="16"/>
        <v>398</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398</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397</v>
      </c>
      <c r="F59" s="59">
        <f>IF(C59&lt;C$6,0,VLOOKUP(C59,index!$A:$M,8,0))</f>
        <v>230</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0"/>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1"/>
        <v/>
      </c>
      <c r="R59" s="196">
        <f t="shared" si="7"/>
        <v>230</v>
      </c>
      <c r="S59" s="1">
        <f t="shared" si="16"/>
        <v>397</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397</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396</v>
      </c>
      <c r="F60" s="59">
        <f>IF(C60&lt;C$6,0,VLOOKUP(C60,index!$A:$M,8,0))</f>
        <v>230</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0"/>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1"/>
        <v/>
      </c>
      <c r="R60" s="196">
        <f t="shared" si="7"/>
        <v>230</v>
      </c>
      <c r="S60" s="1">
        <f t="shared" si="16"/>
        <v>396</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396</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395</v>
      </c>
      <c r="F61" s="59">
        <f>IF(C61&lt;C$6,0,VLOOKUP(C61,index!$A:$M,8,0))</f>
        <v>230</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0"/>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1"/>
        <v/>
      </c>
      <c r="R61" s="196">
        <f t="shared" si="7"/>
        <v>230</v>
      </c>
      <c r="S61" s="1">
        <f t="shared" si="16"/>
        <v>395</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395</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394</v>
      </c>
      <c r="F62" s="59">
        <f>IF(C62&lt;C$6,0,VLOOKUP(C62,index!$A:$M,8,0))</f>
        <v>230</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0"/>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1"/>
        <v/>
      </c>
      <c r="R62" s="196">
        <f t="shared" si="7"/>
        <v>230</v>
      </c>
      <c r="S62" s="1">
        <f t="shared" si="16"/>
        <v>394</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394</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393</v>
      </c>
      <c r="F63" s="59">
        <f>IF(C63&lt;C$6,0,VLOOKUP(C63,index!$A:$M,8,0))</f>
        <v>230</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0"/>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1"/>
        <v/>
      </c>
      <c r="R63" s="196">
        <f t="shared" si="7"/>
        <v>230</v>
      </c>
      <c r="S63" s="1">
        <f t="shared" si="16"/>
        <v>393</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393</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392</v>
      </c>
      <c r="F64" s="59">
        <f>IF(C64&lt;C$6,0,VLOOKUP(C64,index!$A:$M,8,0))</f>
        <v>230</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0"/>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1"/>
        <v/>
      </c>
      <c r="R64" s="196">
        <f t="shared" si="7"/>
        <v>230</v>
      </c>
      <c r="S64" s="1">
        <f t="shared" si="16"/>
        <v>392</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392</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391</v>
      </c>
      <c r="F65" s="59">
        <f>IF(C65&lt;C$6,0,VLOOKUP(C65,index!$A:$M,8,0))</f>
        <v>230</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0"/>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1"/>
        <v/>
      </c>
      <c r="R65" s="196">
        <f t="shared" si="7"/>
        <v>230</v>
      </c>
      <c r="S65" s="1">
        <f t="shared" si="16"/>
        <v>391</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391</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390</v>
      </c>
      <c r="F66" s="59">
        <f>IF(C66&lt;C$6,0,VLOOKUP(C66,index!$A:$M,8,0))</f>
        <v>230</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0"/>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1"/>
        <v/>
      </c>
      <c r="R66" s="196">
        <f t="shared" si="7"/>
        <v>230</v>
      </c>
      <c r="S66" s="1">
        <f t="shared" si="16"/>
        <v>390</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390</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389</v>
      </c>
      <c r="F67" s="59">
        <f>IF(C67&lt;C$6,0,VLOOKUP(C67,index!$A:$M,8,0))</f>
        <v>230</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0"/>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1"/>
        <v/>
      </c>
      <c r="R67" s="196">
        <f t="shared" si="7"/>
        <v>230</v>
      </c>
      <c r="S67" s="1">
        <f t="shared" si="16"/>
        <v>389</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389</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388</v>
      </c>
      <c r="F68" s="59">
        <f>IF(C68&lt;C$6,0,VLOOKUP(C68,index!$A:$M,8,0))</f>
        <v>230</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0"/>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1"/>
        <v/>
      </c>
      <c r="R68" s="196">
        <f t="shared" si="7"/>
        <v>230</v>
      </c>
      <c r="S68" s="1">
        <f t="shared" si="16"/>
        <v>388</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388</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387</v>
      </c>
      <c r="F69" s="59">
        <f>IF(C69&lt;C$6,0,VLOOKUP(C69,index!$A:$M,8,0))</f>
        <v>230</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0"/>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1"/>
        <v/>
      </c>
      <c r="R69" s="196">
        <f t="shared" si="7"/>
        <v>230</v>
      </c>
      <c r="S69" s="1">
        <f t="shared" si="16"/>
        <v>387</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387</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386</v>
      </c>
      <c r="F70" s="59">
        <f>IF(C70&lt;C$6,0,VLOOKUP(C70,index!$A:$M,8,0))</f>
        <v>230</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0"/>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1"/>
        <v/>
      </c>
      <c r="R70" s="196">
        <f t="shared" si="7"/>
        <v>230</v>
      </c>
      <c r="S70" s="1">
        <f t="shared" si="16"/>
        <v>386</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386</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385</v>
      </c>
      <c r="F71" s="59">
        <f>IF(C71&lt;C$6,0,VLOOKUP(C71,index!$A:$M,8,0))</f>
        <v>229</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0"/>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1"/>
        <v/>
      </c>
      <c r="R71" s="196">
        <f t="shared" si="7"/>
        <v>229</v>
      </c>
      <c r="S71" s="1">
        <f t="shared" si="16"/>
        <v>385</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385</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384</v>
      </c>
      <c r="F72" s="59">
        <f>IF(C72&lt;C$6,0,VLOOKUP(C72,index!$A:$M,8,0))</f>
        <v>229</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ref="L72:L135" si="25">IF(U72=2,"Plus",IF(W72=2,"Basis",IF(X72=2,"Breedte"," ")))</f>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1"/>
        <v/>
      </c>
      <c r="R72" s="196">
        <f t="shared" si="7"/>
        <v>229</v>
      </c>
      <c r="S72" s="1">
        <f t="shared" si="16"/>
        <v>384</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384</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6">IF(I73="A",25,IF(I73="B",25,IF(I73="C",25,IF(I73="D",15,IF(I73="E",10,0)))))</f>
        <v>0</v>
      </c>
      <c r="B73" s="64">
        <f t="shared" ref="B73:B136" si="27">IF(G73="I",20,IF(G73="II",20,IF(G73="III",20,IF(G73="IV",20,IF(G73="V",20,0)))))</f>
        <v>0</v>
      </c>
      <c r="C73" s="57">
        <f t="shared" si="15"/>
        <v>383</v>
      </c>
      <c r="F73" s="59">
        <f>IF(C73&lt;C$6,0,VLOOKUP(C73,index!$A:$M,8,0))</f>
        <v>229</v>
      </c>
      <c r="G73" s="57" t="str">
        <f t="shared" ref="G73:G136" si="28">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29">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si="25"/>
        <v xml:space="preserve"> </v>
      </c>
      <c r="M73" s="58" t="str">
        <f>IF(U73=2,K73,IF(W73=2,K73-SUM(M$8:M72),IF(X73=2,K73-SUM(M$8:M72),IF(X72=2,1-SUM(M$8:M72)," "))))</f>
        <v xml:space="preserve"> </v>
      </c>
      <c r="N73" s="58" t="str">
        <f t="shared" ref="N73:N136" si="30">IF(OR(O73="Plus",O73="Basis",O73="Breedte"),K73," ")</f>
        <v xml:space="preserve"> </v>
      </c>
      <c r="P73" s="58" t="str">
        <f>IF(O73="Plus",$K73,IF(O73="Basis",$K73-SUM(P$8:P72),IF(O73="Breedte",$K73-SUM(P$8:P72),IF(O72="Breedte",1-SUM(P$8:P72)," "))))</f>
        <v xml:space="preserve"> </v>
      </c>
      <c r="Q73" s="56" t="str">
        <f t="shared" si="21"/>
        <v/>
      </c>
      <c r="R73" s="196">
        <f t="shared" ref="R73:R136" si="31">F73</f>
        <v>229</v>
      </c>
      <c r="S73" s="1">
        <f t="shared" si="16"/>
        <v>383</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383</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4">
        <f t="shared" si="26"/>
        <v>0</v>
      </c>
      <c r="B74" s="64">
        <f t="shared" si="27"/>
        <v>0</v>
      </c>
      <c r="C74" s="57">
        <f t="shared" ref="C74:C137" si="39">IF(C73-1&lt;C$6,C$6-1,C73-1)</f>
        <v>382</v>
      </c>
      <c r="F74" s="59">
        <f>IF(C74&lt;C$6,0,VLOOKUP(C74,index!$A:$M,8,0))</f>
        <v>228</v>
      </c>
      <c r="G74" s="57" t="str">
        <f t="shared" si="28"/>
        <v/>
      </c>
      <c r="H74" s="58" t="str">
        <f>IF(G74="I",$K74,IF(G74="II",$K74-SUM(H$8:H73),IF(G74="III",$K74-SUM(H$8:H73),IF(G74="IV",$K74-SUM(H$8:H73),IF(G74="V",1-SUM(H$8:H73)," ")))))</f>
        <v xml:space="preserve"> </v>
      </c>
      <c r="I74" s="66" t="str">
        <f t="shared" si="29"/>
        <v/>
      </c>
      <c r="J74" s="61" t="str">
        <f>IF(I74="A",$K74,IF(I74="B",$K74-SUM(J$8:J73),IF(I74="C",$K74-SUM(J$8:J73),IF(I74="D",$K74-SUM(J$8:J73),IF(I74="E",1-SUM(J$8:J73)," ")))))</f>
        <v xml:space="preserve"> </v>
      </c>
      <c r="K74" s="58">
        <f>IF(C$4=0,0,(SUM(D$8:D74)/C$4))</f>
        <v>0</v>
      </c>
      <c r="L74" s="62" t="str">
        <f t="shared" si="25"/>
        <v xml:space="preserve"> </v>
      </c>
      <c r="M74" s="58" t="str">
        <f>IF(U74=2,K74,IF(W74=2,K74-SUM(M$8:M73),IF(X74=2,K74-SUM(M$8:M73),IF(X73=2,1-SUM(M$8:M73)," "))))</f>
        <v xml:space="preserve"> </v>
      </c>
      <c r="N74" s="58" t="str">
        <f t="shared" si="30"/>
        <v xml:space="preserve"> </v>
      </c>
      <c r="P74" s="58" t="str">
        <f>IF(O74="Plus",$K74,IF(O74="Basis",$K74-SUM(P$8:P73),IF(O74="Breedte",$K74-SUM(P$8:P73),IF(O73="Breedte",1-SUM(P$8:P73)," "))))</f>
        <v xml:space="preserve"> </v>
      </c>
      <c r="Q74" s="56" t="str">
        <f t="shared" si="21"/>
        <v/>
      </c>
      <c r="R74" s="196">
        <f t="shared" si="31"/>
        <v>228</v>
      </c>
      <c r="S74" s="1">
        <f t="shared" ref="S74:S137" si="40">C74</f>
        <v>382</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382</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4">
        <f t="shared" si="26"/>
        <v>0</v>
      </c>
      <c r="B75" s="64">
        <f t="shared" si="27"/>
        <v>0</v>
      </c>
      <c r="C75" s="57">
        <f t="shared" si="39"/>
        <v>381</v>
      </c>
      <c r="F75" s="59">
        <f>IF(C75&lt;C$6,0,VLOOKUP(C75,index!$A:$M,8,0))</f>
        <v>228</v>
      </c>
      <c r="G75" s="57" t="str">
        <f t="shared" si="28"/>
        <v/>
      </c>
      <c r="H75" s="58" t="str">
        <f>IF(G75="I",$K75,IF(G75="II",$K75-SUM(H$8:H74),IF(G75="III",$K75-SUM(H$8:H74),IF(G75="IV",$K75-SUM(H$8:H74),IF(G75="V",1-SUM(H$8:H74)," ")))))</f>
        <v xml:space="preserve"> </v>
      </c>
      <c r="I75" s="66" t="str">
        <f t="shared" si="29"/>
        <v/>
      </c>
      <c r="J75" s="61" t="str">
        <f>IF(I75="A",$K75,IF(I75="B",$K75-SUM(J$8:J74),IF(I75="C",$K75-SUM(J$8:J74),IF(I75="D",$K75-SUM(J$8:J74),IF(I75="E",1-SUM(J$8:J74)," ")))))</f>
        <v xml:space="preserve"> </v>
      </c>
      <c r="K75" s="58">
        <f>IF(C$4=0,0,(SUM(D$8:D75)/C$4))</f>
        <v>0</v>
      </c>
      <c r="L75" s="62" t="str">
        <f t="shared" si="25"/>
        <v xml:space="preserve"> </v>
      </c>
      <c r="M75" s="58" t="str">
        <f>IF(U75=2,K75,IF(W75=2,K75-SUM(M$8:M74),IF(X75=2,K75-SUM(M$8:M74),IF(X74=2,1-SUM(M$8:M74)," "))))</f>
        <v xml:space="preserve"> </v>
      </c>
      <c r="N75" s="58" t="str">
        <f t="shared" si="30"/>
        <v xml:space="preserve"> </v>
      </c>
      <c r="P75" s="58" t="str">
        <f>IF(O75="Plus",$K75,IF(O75="Basis",$K75-SUM(P$8:P74),IF(O75="Breedte",$K75-SUM(P$8:P74),IF(O74="Breedte",1-SUM(P$8:P74)," "))))</f>
        <v xml:space="preserve"> </v>
      </c>
      <c r="Q75" s="56" t="str">
        <f t="shared" si="21"/>
        <v/>
      </c>
      <c r="R75" s="196">
        <f t="shared" si="31"/>
        <v>228</v>
      </c>
      <c r="S75" s="1">
        <f t="shared" si="40"/>
        <v>381</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381</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4">
        <f t="shared" si="26"/>
        <v>0</v>
      </c>
      <c r="B76" s="64">
        <f t="shared" si="27"/>
        <v>0</v>
      </c>
      <c r="C76" s="57">
        <f t="shared" si="39"/>
        <v>380</v>
      </c>
      <c r="F76" s="59">
        <f>IF(C76&lt;C$6,0,VLOOKUP(C76,index!$A:$M,8,0))</f>
        <v>227</v>
      </c>
      <c r="G76" s="57" t="str">
        <f t="shared" si="28"/>
        <v/>
      </c>
      <c r="H76" s="58" t="str">
        <f>IF(G76="I",$K76,IF(G76="II",$K76-SUM(H$8:H75),IF(G76="III",$K76-SUM(H$8:H75),IF(G76="IV",$K76-SUM(H$8:H75),IF(G76="V",1-SUM(H$8:H75)," ")))))</f>
        <v xml:space="preserve"> </v>
      </c>
      <c r="I76" s="66" t="str">
        <f t="shared" si="29"/>
        <v/>
      </c>
      <c r="J76" s="61" t="str">
        <f>IF(I76="A",$K76,IF(I76="B",$K76-SUM(J$8:J75),IF(I76="C",$K76-SUM(J$8:J75),IF(I76="D",$K76-SUM(J$8:J75),IF(I76="E",1-SUM(J$8:J75)," ")))))</f>
        <v xml:space="preserve"> </v>
      </c>
      <c r="K76" s="58">
        <f>IF(C$4=0,0,(SUM(D$8:D76)/C$4))</f>
        <v>0</v>
      </c>
      <c r="L76" s="62" t="str">
        <f t="shared" si="25"/>
        <v xml:space="preserve"> </v>
      </c>
      <c r="M76" s="58" t="str">
        <f>IF(U76=2,K76,IF(W76=2,K76-SUM(M$8:M75),IF(X76=2,K76-SUM(M$8:M75),IF(X75=2,1-SUM(M$8:M75)," "))))</f>
        <v xml:space="preserve"> </v>
      </c>
      <c r="N76" s="58" t="str">
        <f t="shared" si="30"/>
        <v xml:space="preserve"> </v>
      </c>
      <c r="P76" s="58" t="str">
        <f>IF(O76="Plus",$K76,IF(O76="Basis",$K76-SUM(P$8:P75),IF(O76="Breedte",$K76-SUM(P$8:P75),IF(O75="Breedte",1-SUM(P$8:P75)," "))))</f>
        <v xml:space="preserve"> </v>
      </c>
      <c r="Q76" s="56" t="str">
        <f t="shared" si="21"/>
        <v/>
      </c>
      <c r="R76" s="196">
        <f t="shared" si="31"/>
        <v>227</v>
      </c>
      <c r="S76" s="1">
        <f t="shared" si="40"/>
        <v>380</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380</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4">
        <f t="shared" si="26"/>
        <v>0</v>
      </c>
      <c r="B77" s="64">
        <f t="shared" si="27"/>
        <v>0</v>
      </c>
      <c r="C77" s="57">
        <f t="shared" si="39"/>
        <v>379</v>
      </c>
      <c r="F77" s="59">
        <f>IF(C77&lt;C$6,0,VLOOKUP(C77,index!$A:$M,8,0))</f>
        <v>227</v>
      </c>
      <c r="G77" s="57" t="str">
        <f t="shared" si="28"/>
        <v/>
      </c>
      <c r="H77" s="58" t="str">
        <f>IF(G77="I",$K77,IF(G77="II",$K77-SUM(H$8:H76),IF(G77="III",$K77-SUM(H$8:H76),IF(G77="IV",$K77-SUM(H$8:H76),IF(G77="V",1-SUM(H$8:H76)," ")))))</f>
        <v xml:space="preserve"> </v>
      </c>
      <c r="I77" s="66" t="str">
        <f t="shared" si="29"/>
        <v/>
      </c>
      <c r="J77" s="61" t="str">
        <f>IF(I77="A",$K77,IF(I77="B",$K77-SUM(J$8:J76),IF(I77="C",$K77-SUM(J$8:J76),IF(I77="D",$K77-SUM(J$8:J76),IF(I77="E",1-SUM(J$8:J76)," ")))))</f>
        <v xml:space="preserve"> </v>
      </c>
      <c r="K77" s="58">
        <f>IF(C$4=0,0,(SUM(D$8:D77)/C$4))</f>
        <v>0</v>
      </c>
      <c r="L77" s="62" t="str">
        <f t="shared" si="25"/>
        <v xml:space="preserve"> </v>
      </c>
      <c r="M77" s="58" t="str">
        <f>IF(U77=2,K77,IF(W77=2,K77-SUM(M$8:M76),IF(X77=2,K77-SUM(M$8:M76),IF(X76=2,1-SUM(M$8:M76)," "))))</f>
        <v xml:space="preserve"> </v>
      </c>
      <c r="N77" s="58" t="str">
        <f t="shared" si="30"/>
        <v xml:space="preserve"> </v>
      </c>
      <c r="P77" s="58" t="str">
        <f>IF(O77="Plus",$K77,IF(O77="Basis",$K77-SUM(P$8:P76),IF(O77="Breedte",$K77-SUM(P$8:P76),IF(O76="Breedte",1-SUM(P$8:P76)," "))))</f>
        <v xml:space="preserve"> </v>
      </c>
      <c r="Q77" s="56" t="str">
        <f t="shared" si="21"/>
        <v/>
      </c>
      <c r="R77" s="196">
        <f t="shared" si="31"/>
        <v>227</v>
      </c>
      <c r="S77" s="1">
        <f t="shared" si="40"/>
        <v>379</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379</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4">
        <f t="shared" si="26"/>
        <v>0</v>
      </c>
      <c r="B78" s="64">
        <f t="shared" si="27"/>
        <v>0</v>
      </c>
      <c r="C78" s="57">
        <f t="shared" si="39"/>
        <v>378</v>
      </c>
      <c r="F78" s="59">
        <f>IF(C78&lt;C$6,0,VLOOKUP(C78,index!$A:$M,8,0))</f>
        <v>226</v>
      </c>
      <c r="G78" s="57" t="str">
        <f t="shared" si="28"/>
        <v/>
      </c>
      <c r="H78" s="58" t="str">
        <f>IF(G78="I",$K78,IF(G78="II",$K78-SUM(H$8:H77),IF(G78="III",$K78-SUM(H$8:H77),IF(G78="IV",$K78-SUM(H$8:H77),IF(G78="V",1-SUM(H$8:H77)," ")))))</f>
        <v xml:space="preserve"> </v>
      </c>
      <c r="I78" s="66" t="str">
        <f t="shared" si="29"/>
        <v/>
      </c>
      <c r="J78" s="61" t="str">
        <f>IF(I78="A",$K78,IF(I78="B",$K78-SUM(J$8:J77),IF(I78="C",$K78-SUM(J$8:J77),IF(I78="D",$K78-SUM(J$8:J77),IF(I78="E",1-SUM(J$8:J77)," ")))))</f>
        <v xml:space="preserve"> </v>
      </c>
      <c r="K78" s="58">
        <f>IF(C$4=0,0,(SUM(D$8:D78)/C$4))</f>
        <v>0</v>
      </c>
      <c r="L78" s="62" t="str">
        <f t="shared" si="25"/>
        <v xml:space="preserve"> </v>
      </c>
      <c r="M78" s="58" t="str">
        <f>IF(U78=2,K78,IF(W78=2,K78-SUM(M$8:M77),IF(X78=2,K78-SUM(M$8:M77),IF(X77=2,1-SUM(M$8:M77)," "))))</f>
        <v xml:space="preserve"> </v>
      </c>
      <c r="N78" s="58" t="str">
        <f t="shared" si="30"/>
        <v xml:space="preserve"> </v>
      </c>
      <c r="P78" s="58" t="str">
        <f>IF(O78="Plus",$K78,IF(O78="Basis",$K78-SUM(P$8:P77),IF(O78="Breedte",$K78-SUM(P$8:P77),IF(O77="Breedte",1-SUM(P$8:P77)," "))))</f>
        <v xml:space="preserve"> </v>
      </c>
      <c r="Q78" s="56" t="str">
        <f t="shared" ref="Q78:Q141" si="45">IF(L77="plus",IF(E78=0,"",CONCATENATE(E78,",")),IF(L77="basis",IF(E78=0,"",CONCATENATE(E78,",")),CONCATENATE(Q77,IF(E78=0,"",CONCATENATE(E78,", ")))))</f>
        <v/>
      </c>
      <c r="R78" s="196">
        <f t="shared" si="31"/>
        <v>226</v>
      </c>
      <c r="S78" s="1">
        <f t="shared" si="40"/>
        <v>378</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378</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4">
        <f t="shared" si="26"/>
        <v>0</v>
      </c>
      <c r="B79" s="64">
        <f t="shared" si="27"/>
        <v>0</v>
      </c>
      <c r="C79" s="57">
        <f t="shared" si="39"/>
        <v>377</v>
      </c>
      <c r="F79" s="59">
        <f>IF(C79&lt;C$6,0,VLOOKUP(C79,index!$A:$M,8,0))</f>
        <v>226</v>
      </c>
      <c r="G79" s="57" t="str">
        <f t="shared" si="28"/>
        <v/>
      </c>
      <c r="H79" s="58" t="str">
        <f>IF(G79="I",$K79,IF(G79="II",$K79-SUM(H$8:H78),IF(G79="III",$K79-SUM(H$8:H78),IF(G79="IV",$K79-SUM(H$8:H78),IF(G79="V",1-SUM(H$8:H78)," ")))))</f>
        <v xml:space="preserve"> </v>
      </c>
      <c r="I79" s="66" t="str">
        <f t="shared" si="29"/>
        <v/>
      </c>
      <c r="J79" s="61" t="str">
        <f>IF(I79="A",$K79,IF(I79="B",$K79-SUM(J$8:J78),IF(I79="C",$K79-SUM(J$8:J78),IF(I79="D",$K79-SUM(J$8:J78),IF(I79="E",1-SUM(J$8:J78)," ")))))</f>
        <v xml:space="preserve"> </v>
      </c>
      <c r="K79" s="58">
        <f>IF(C$4=0,0,(SUM(D$8:D79)/C$4))</f>
        <v>0</v>
      </c>
      <c r="L79" s="62" t="str">
        <f t="shared" si="25"/>
        <v xml:space="preserve"> </v>
      </c>
      <c r="M79" s="58" t="str">
        <f>IF(U79=2,K79,IF(W79=2,K79-SUM(M$8:M78),IF(X79=2,K79-SUM(M$8:M78),IF(X78=2,1-SUM(M$8:M78)," "))))</f>
        <v xml:space="preserve"> </v>
      </c>
      <c r="N79" s="58" t="str">
        <f t="shared" si="30"/>
        <v xml:space="preserve"> </v>
      </c>
      <c r="P79" s="58" t="str">
        <f>IF(O79="Plus",$K79,IF(O79="Basis",$K79-SUM(P$8:P78),IF(O79="Breedte",$K79-SUM(P$8:P78),IF(O78="Breedte",1-SUM(P$8:P78)," "))))</f>
        <v xml:space="preserve"> </v>
      </c>
      <c r="Q79" s="56" t="str">
        <f t="shared" si="45"/>
        <v/>
      </c>
      <c r="R79" s="196">
        <f t="shared" si="31"/>
        <v>226</v>
      </c>
      <c r="S79" s="1">
        <f t="shared" si="40"/>
        <v>377</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377</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4">
        <f t="shared" si="26"/>
        <v>0</v>
      </c>
      <c r="B80" s="64">
        <f t="shared" si="27"/>
        <v>0</v>
      </c>
      <c r="C80" s="57">
        <f t="shared" si="39"/>
        <v>376</v>
      </c>
      <c r="F80" s="59">
        <f>IF(C80&lt;C$6,0,VLOOKUP(C80,index!$A:$M,8,0))</f>
        <v>226</v>
      </c>
      <c r="G80" s="57" t="str">
        <f t="shared" si="28"/>
        <v/>
      </c>
      <c r="H80" s="58" t="str">
        <f>IF(G80="I",$K80,IF(G80="II",$K80-SUM(H$8:H79),IF(G80="III",$K80-SUM(H$8:H79),IF(G80="IV",$K80-SUM(H$8:H79),IF(G80="V",1-SUM(H$8:H79)," ")))))</f>
        <v xml:space="preserve"> </v>
      </c>
      <c r="I80" s="66" t="str">
        <f t="shared" si="29"/>
        <v/>
      </c>
      <c r="J80" s="61" t="str">
        <f>IF(I80="A",$K80,IF(I80="B",$K80-SUM(J$8:J79),IF(I80="C",$K80-SUM(J$8:J79),IF(I80="D",$K80-SUM(J$8:J79),IF(I80="E",1-SUM(J$8:J79)," ")))))</f>
        <v xml:space="preserve"> </v>
      </c>
      <c r="K80" s="58">
        <f>IF(C$4=0,0,(SUM(D$8:D80)/C$4))</f>
        <v>0</v>
      </c>
      <c r="L80" s="62" t="str">
        <f t="shared" si="25"/>
        <v xml:space="preserve"> </v>
      </c>
      <c r="M80" s="58" t="str">
        <f>IF(U80=2,K80,IF(W80=2,K80-SUM(M$8:M79),IF(X80=2,K80-SUM(M$8:M79),IF(X79=2,1-SUM(M$8:M79)," "))))</f>
        <v xml:space="preserve"> </v>
      </c>
      <c r="N80" s="58" t="str">
        <f t="shared" si="30"/>
        <v xml:space="preserve"> </v>
      </c>
      <c r="P80" s="58" t="str">
        <f>IF(O80="Plus",$K80,IF(O80="Basis",$K80-SUM(P$8:P79),IF(O80="Breedte",$K80-SUM(P$8:P79),IF(O79="Breedte",1-SUM(P$8:P79)," "))))</f>
        <v xml:space="preserve"> </v>
      </c>
      <c r="Q80" s="56" t="str">
        <f t="shared" si="45"/>
        <v/>
      </c>
      <c r="R80" s="196">
        <f t="shared" si="31"/>
        <v>226</v>
      </c>
      <c r="S80" s="1">
        <f t="shared" si="40"/>
        <v>376</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376</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4">
        <f t="shared" si="26"/>
        <v>0</v>
      </c>
      <c r="B81" s="64">
        <f t="shared" si="27"/>
        <v>0</v>
      </c>
      <c r="C81" s="57">
        <f t="shared" si="39"/>
        <v>375</v>
      </c>
      <c r="F81" s="59">
        <f>IF(C81&lt;C$6,0,VLOOKUP(C81,index!$A:$M,8,0))</f>
        <v>225</v>
      </c>
      <c r="G81" s="57" t="str">
        <f t="shared" si="28"/>
        <v/>
      </c>
      <c r="H81" s="58" t="str">
        <f>IF(G81="I",$K81,IF(G81="II",$K81-SUM(H$8:H80),IF(G81="III",$K81-SUM(H$8:H80),IF(G81="IV",$K81-SUM(H$8:H80),IF(G81="V",1-SUM(H$8:H80)," ")))))</f>
        <v xml:space="preserve"> </v>
      </c>
      <c r="I81" s="66" t="str">
        <f t="shared" si="29"/>
        <v/>
      </c>
      <c r="J81" s="61" t="str">
        <f>IF(I81="A",$K81,IF(I81="B",$K81-SUM(J$8:J80),IF(I81="C",$K81-SUM(J$8:J80),IF(I81="D",$K81-SUM(J$8:J80),IF(I81="E",1-SUM(J$8:J80)," ")))))</f>
        <v xml:space="preserve"> </v>
      </c>
      <c r="K81" s="58">
        <f>IF(C$4=0,0,(SUM(D$8:D81)/C$4))</f>
        <v>0</v>
      </c>
      <c r="L81" s="62" t="str">
        <f t="shared" si="25"/>
        <v xml:space="preserve"> </v>
      </c>
      <c r="M81" s="58" t="str">
        <f>IF(U81=2,K81,IF(W81=2,K81-SUM(M$8:M80),IF(X81=2,K81-SUM(M$8:M80),IF(X80=2,1-SUM(M$8:M80)," "))))</f>
        <v xml:space="preserve"> </v>
      </c>
      <c r="N81" s="58" t="str">
        <f t="shared" si="30"/>
        <v xml:space="preserve"> </v>
      </c>
      <c r="P81" s="58" t="str">
        <f>IF(O81="Plus",$K81,IF(O81="Basis",$K81-SUM(P$8:P80),IF(O81="Breedte",$K81-SUM(P$8:P80),IF(O80="Breedte",1-SUM(P$8:P80)," "))))</f>
        <v xml:space="preserve"> </v>
      </c>
      <c r="Q81" s="56" t="str">
        <f t="shared" si="45"/>
        <v/>
      </c>
      <c r="R81" s="196">
        <f t="shared" si="31"/>
        <v>225</v>
      </c>
      <c r="S81" s="1">
        <f t="shared" si="40"/>
        <v>375</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375</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4">
        <f t="shared" si="26"/>
        <v>0</v>
      </c>
      <c r="B82" s="64">
        <f t="shared" si="27"/>
        <v>0</v>
      </c>
      <c r="C82" s="57">
        <f t="shared" si="39"/>
        <v>374</v>
      </c>
      <c r="F82" s="59">
        <f>IF(C82&lt;C$6,0,VLOOKUP(C82,index!$A:$M,8,0))</f>
        <v>225</v>
      </c>
      <c r="G82" s="57" t="str">
        <f t="shared" si="28"/>
        <v/>
      </c>
      <c r="H82" s="58" t="str">
        <f>IF(G82="I",$K82,IF(G82="II",$K82-SUM(H$8:H81),IF(G82="III",$K82-SUM(H$8:H81),IF(G82="IV",$K82-SUM(H$8:H81),IF(G82="V",1-SUM(H$8:H81)," ")))))</f>
        <v xml:space="preserve"> </v>
      </c>
      <c r="I82" s="66" t="str">
        <f t="shared" si="29"/>
        <v/>
      </c>
      <c r="J82" s="61" t="str">
        <f>IF(I82="A",$K82,IF(I82="B",$K82-SUM(J$8:J81),IF(I82="C",$K82-SUM(J$8:J81),IF(I82="D",$K82-SUM(J$8:J81),IF(I82="E",1-SUM(J$8:J81)," ")))))</f>
        <v xml:space="preserve"> </v>
      </c>
      <c r="K82" s="58">
        <f>IF(C$4=0,0,(SUM(D$8:D82)/C$4))</f>
        <v>0</v>
      </c>
      <c r="L82" s="62" t="str">
        <f t="shared" si="25"/>
        <v xml:space="preserve"> </v>
      </c>
      <c r="M82" s="58" t="str">
        <f>IF(U82=2,K82,IF(W82=2,K82-SUM(M$8:M81),IF(X82=2,K82-SUM(M$8:M81),IF(X81=2,1-SUM(M$8:M81)," "))))</f>
        <v xml:space="preserve"> </v>
      </c>
      <c r="N82" s="58" t="str">
        <f t="shared" si="30"/>
        <v xml:space="preserve"> </v>
      </c>
      <c r="P82" s="58" t="str">
        <f>IF(O82="Plus",$K82,IF(O82="Basis",$K82-SUM(P$8:P81),IF(O82="Breedte",$K82-SUM(P$8:P81),IF(O81="Breedte",1-SUM(P$8:P81)," "))))</f>
        <v xml:space="preserve"> </v>
      </c>
      <c r="Q82" s="56" t="str">
        <f t="shared" si="45"/>
        <v/>
      </c>
      <c r="R82" s="196">
        <f t="shared" si="31"/>
        <v>225</v>
      </c>
      <c r="S82" s="1">
        <f t="shared" si="40"/>
        <v>374</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374</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4">
        <f t="shared" si="26"/>
        <v>0</v>
      </c>
      <c r="B83" s="64">
        <f t="shared" si="27"/>
        <v>0</v>
      </c>
      <c r="C83" s="57">
        <f t="shared" si="39"/>
        <v>373</v>
      </c>
      <c r="F83" s="59">
        <f>IF(C83&lt;C$6,0,VLOOKUP(C83,index!$A:$M,8,0))</f>
        <v>224</v>
      </c>
      <c r="G83" s="57" t="str">
        <f t="shared" si="28"/>
        <v/>
      </c>
      <c r="H83" s="58" t="str">
        <f>IF(G83="I",$K83,IF(G83="II",$K83-SUM(H$8:H82),IF(G83="III",$K83-SUM(H$8:H82),IF(G83="IV",$K83-SUM(H$8:H82),IF(G83="V",1-SUM(H$8:H82)," ")))))</f>
        <v xml:space="preserve"> </v>
      </c>
      <c r="I83" s="66" t="str">
        <f t="shared" si="29"/>
        <v/>
      </c>
      <c r="J83" s="61" t="str">
        <f>IF(I83="A",$K83,IF(I83="B",$K83-SUM(J$8:J82),IF(I83="C",$K83-SUM(J$8:J82),IF(I83="D",$K83-SUM(J$8:J82),IF(I83="E",1-SUM(J$8:J82)," ")))))</f>
        <v xml:space="preserve"> </v>
      </c>
      <c r="K83" s="58">
        <f>IF(C$4=0,0,(SUM(D$8:D83)/C$4))</f>
        <v>0</v>
      </c>
      <c r="L83" s="62" t="str">
        <f t="shared" si="25"/>
        <v xml:space="preserve"> </v>
      </c>
      <c r="M83" s="58" t="str">
        <f>IF(U83=2,K83,IF(W83=2,K83-SUM(M$8:M82),IF(X83=2,K83-SUM(M$8:M82),IF(X82=2,1-SUM(M$8:M82)," "))))</f>
        <v xml:space="preserve"> </v>
      </c>
      <c r="N83" s="58" t="str">
        <f t="shared" si="30"/>
        <v xml:space="preserve"> </v>
      </c>
      <c r="P83" s="58" t="str">
        <f>IF(O83="Plus",$K83,IF(O83="Basis",$K83-SUM(P$8:P82),IF(O83="Breedte",$K83-SUM(P$8:P82),IF(O82="Breedte",1-SUM(P$8:P82)," "))))</f>
        <v xml:space="preserve"> </v>
      </c>
      <c r="Q83" s="56" t="str">
        <f t="shared" si="45"/>
        <v/>
      </c>
      <c r="R83" s="196">
        <f t="shared" si="31"/>
        <v>224</v>
      </c>
      <c r="S83" s="1">
        <f t="shared" si="40"/>
        <v>373</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373</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4">
        <f t="shared" si="26"/>
        <v>0</v>
      </c>
      <c r="B84" s="64">
        <f t="shared" si="27"/>
        <v>0</v>
      </c>
      <c r="C84" s="57">
        <f t="shared" si="39"/>
        <v>372</v>
      </c>
      <c r="F84" s="59">
        <f>IF(C84&lt;C$6,0,VLOOKUP(C84,index!$A:$M,8,0))</f>
        <v>224</v>
      </c>
      <c r="G84" s="57" t="str">
        <f t="shared" si="28"/>
        <v/>
      </c>
      <c r="H84" s="58" t="str">
        <f>IF(G84="I",$K84,IF(G84="II",$K84-SUM(H$8:H83),IF(G84="III",$K84-SUM(H$8:H83),IF(G84="IV",$K84-SUM(H$8:H83),IF(G84="V",1-SUM(H$8:H83)," ")))))</f>
        <v xml:space="preserve"> </v>
      </c>
      <c r="I84" s="66" t="str">
        <f t="shared" si="29"/>
        <v/>
      </c>
      <c r="J84" s="61" t="str">
        <f>IF(I84="A",$K84,IF(I84="B",$K84-SUM(J$8:J83),IF(I84="C",$K84-SUM(J$8:J83),IF(I84="D",$K84-SUM(J$8:J83),IF(I84="E",1-SUM(J$8:J83)," ")))))</f>
        <v xml:space="preserve"> </v>
      </c>
      <c r="K84" s="58">
        <f>IF(C$4=0,0,(SUM(D$8:D84)/C$4))</f>
        <v>0</v>
      </c>
      <c r="L84" s="62" t="str">
        <f t="shared" si="25"/>
        <v xml:space="preserve"> </v>
      </c>
      <c r="M84" s="58" t="str">
        <f>IF(U84=2,K84,IF(W84=2,K84-SUM(M$8:M83),IF(X84=2,K84-SUM(M$8:M83),IF(X83=2,1-SUM(M$8:M83)," "))))</f>
        <v xml:space="preserve"> </v>
      </c>
      <c r="N84" s="58" t="str">
        <f t="shared" si="30"/>
        <v xml:space="preserve"> </v>
      </c>
      <c r="P84" s="58" t="str">
        <f>IF(O84="Plus",$K84,IF(O84="Basis",$K84-SUM(P$8:P83),IF(O84="Breedte",$K84-SUM(P$8:P83),IF(O83="Breedte",1-SUM(P$8:P83)," "))))</f>
        <v xml:space="preserve"> </v>
      </c>
      <c r="Q84" s="56" t="str">
        <f t="shared" si="45"/>
        <v/>
      </c>
      <c r="R84" s="196">
        <f t="shared" si="31"/>
        <v>224</v>
      </c>
      <c r="S84" s="1">
        <f t="shared" si="40"/>
        <v>372</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372</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4">
        <f t="shared" si="26"/>
        <v>0</v>
      </c>
      <c r="B85" s="64">
        <f t="shared" si="27"/>
        <v>0</v>
      </c>
      <c r="C85" s="57">
        <f t="shared" si="39"/>
        <v>371</v>
      </c>
      <c r="F85" s="59">
        <f>IF(C85&lt;C$6,0,VLOOKUP(C85,index!$A:$M,8,0))</f>
        <v>223</v>
      </c>
      <c r="G85" s="57" t="str">
        <f t="shared" si="28"/>
        <v/>
      </c>
      <c r="H85" s="58" t="str">
        <f>IF(G85="I",$K85,IF(G85="II",$K85-SUM(H$8:H84),IF(G85="III",$K85-SUM(H$8:H84),IF(G85="IV",$K85-SUM(H$8:H84),IF(G85="V",1-SUM(H$8:H84)," ")))))</f>
        <v xml:space="preserve"> </v>
      </c>
      <c r="I85" s="66" t="str">
        <f t="shared" si="29"/>
        <v/>
      </c>
      <c r="J85" s="61" t="str">
        <f>IF(I85="A",$K85,IF(I85="B",$K85-SUM(J$8:J84),IF(I85="C",$K85-SUM(J$8:J84),IF(I85="D",$K85-SUM(J$8:J84),IF(I85="E",1-SUM(J$8:J84)," ")))))</f>
        <v xml:space="preserve"> </v>
      </c>
      <c r="K85" s="58">
        <f>IF(C$4=0,0,(SUM(D$8:D85)/C$4))</f>
        <v>0</v>
      </c>
      <c r="L85" s="62" t="str">
        <f t="shared" si="25"/>
        <v xml:space="preserve"> </v>
      </c>
      <c r="M85" s="58" t="str">
        <f>IF(U85=2,K85,IF(W85=2,K85-SUM(M$8:M84),IF(X85=2,K85-SUM(M$8:M84),IF(X84=2,1-SUM(M$8:M84)," "))))</f>
        <v xml:space="preserve"> </v>
      </c>
      <c r="N85" s="58" t="str">
        <f t="shared" si="30"/>
        <v xml:space="preserve"> </v>
      </c>
      <c r="P85" s="58" t="str">
        <f>IF(O85="Plus",$K85,IF(O85="Basis",$K85-SUM(P$8:P84),IF(O85="Breedte",$K85-SUM(P$8:P84),IF(O84="Breedte",1-SUM(P$8:P84)," "))))</f>
        <v xml:space="preserve"> </v>
      </c>
      <c r="Q85" s="56" t="str">
        <f t="shared" si="45"/>
        <v/>
      </c>
      <c r="R85" s="196">
        <f t="shared" si="31"/>
        <v>223</v>
      </c>
      <c r="S85" s="1">
        <f t="shared" si="40"/>
        <v>371</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371</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4">
        <f t="shared" si="26"/>
        <v>0</v>
      </c>
      <c r="B86" s="64">
        <f t="shared" si="27"/>
        <v>0</v>
      </c>
      <c r="C86" s="57">
        <f t="shared" si="39"/>
        <v>370</v>
      </c>
      <c r="F86" s="59">
        <f>IF(C86&lt;C$6,0,VLOOKUP(C86,index!$A:$M,8,0))</f>
        <v>223</v>
      </c>
      <c r="G86" s="57" t="str">
        <f t="shared" si="28"/>
        <v/>
      </c>
      <c r="H86" s="58" t="str">
        <f>IF(G86="I",$K86,IF(G86="II",$K86-SUM(H$8:H85),IF(G86="III",$K86-SUM(H$8:H85),IF(G86="IV",$K86-SUM(H$8:H85),IF(G86="V",1-SUM(H$8:H85)," ")))))</f>
        <v xml:space="preserve"> </v>
      </c>
      <c r="I86" s="66" t="str">
        <f t="shared" si="29"/>
        <v/>
      </c>
      <c r="J86" s="61" t="str">
        <f>IF(I86="A",$K86,IF(I86="B",$K86-SUM(J$8:J85),IF(I86="C",$K86-SUM(J$8:J85),IF(I86="D",$K86-SUM(J$8:J85),IF(I86="E",1-SUM(J$8:J85)," ")))))</f>
        <v xml:space="preserve"> </v>
      </c>
      <c r="K86" s="58">
        <f>IF(C$4=0,0,(SUM(D$8:D86)/C$4))</f>
        <v>0</v>
      </c>
      <c r="L86" s="62" t="str">
        <f t="shared" si="25"/>
        <v xml:space="preserve"> </v>
      </c>
      <c r="M86" s="58" t="str">
        <f>IF(U86=2,K86,IF(W86=2,K86-SUM(M$8:M85),IF(X86=2,K86-SUM(M$8:M85),IF(X85=2,1-SUM(M$8:M85)," "))))</f>
        <v xml:space="preserve"> </v>
      </c>
      <c r="N86" s="58" t="str">
        <f t="shared" si="30"/>
        <v xml:space="preserve"> </v>
      </c>
      <c r="P86" s="58" t="str">
        <f>IF(O86="Plus",$K86,IF(O86="Basis",$K86-SUM(P$8:P85),IF(O86="Breedte",$K86-SUM(P$8:P85),IF(O85="Breedte",1-SUM(P$8:P85)," "))))</f>
        <v xml:space="preserve"> </v>
      </c>
      <c r="Q86" s="56" t="str">
        <f t="shared" si="45"/>
        <v/>
      </c>
      <c r="R86" s="196">
        <f t="shared" si="31"/>
        <v>223</v>
      </c>
      <c r="S86" s="1">
        <f t="shared" si="40"/>
        <v>370</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370</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4">
        <f t="shared" si="26"/>
        <v>0</v>
      </c>
      <c r="B87" s="64">
        <f t="shared" si="27"/>
        <v>0</v>
      </c>
      <c r="C87" s="57">
        <f t="shared" si="39"/>
        <v>369</v>
      </c>
      <c r="F87" s="59">
        <f>IF(C87&lt;C$6,0,VLOOKUP(C87,index!$A:$M,8,0))</f>
        <v>223</v>
      </c>
      <c r="G87" s="57" t="str">
        <f t="shared" si="28"/>
        <v/>
      </c>
      <c r="H87" s="58" t="str">
        <f>IF(G87="I",$K87,IF(G87="II",$K87-SUM(H$8:H86),IF(G87="III",$K87-SUM(H$8:H86),IF(G87="IV",$K87-SUM(H$8:H86),IF(G87="V",1-SUM(H$8:H86)," ")))))</f>
        <v xml:space="preserve"> </v>
      </c>
      <c r="I87" s="66" t="str">
        <f t="shared" si="29"/>
        <v/>
      </c>
      <c r="J87" s="61" t="str">
        <f>IF(I87="A",$K87,IF(I87="B",$K87-SUM(J$8:J86),IF(I87="C",$K87-SUM(J$8:J86),IF(I87="D",$K87-SUM(J$8:J86),IF(I87="E",1-SUM(J$8:J86)," ")))))</f>
        <v xml:space="preserve"> </v>
      </c>
      <c r="K87" s="58">
        <f>IF(C$4=0,0,(SUM(D$8:D87)/C$4))</f>
        <v>0</v>
      </c>
      <c r="L87" s="62" t="str">
        <f t="shared" si="25"/>
        <v xml:space="preserve"> </v>
      </c>
      <c r="M87" s="58" t="str">
        <f>IF(U87=2,K87,IF(W87=2,K87-SUM(M$8:M86),IF(X87=2,K87-SUM(M$8:M86),IF(X86=2,1-SUM(M$8:M86)," "))))</f>
        <v xml:space="preserve"> </v>
      </c>
      <c r="N87" s="58" t="str">
        <f t="shared" si="30"/>
        <v xml:space="preserve"> </v>
      </c>
      <c r="P87" s="58" t="str">
        <f>IF(O87="Plus",$K87,IF(O87="Basis",$K87-SUM(P$8:P86),IF(O87="Breedte",$K87-SUM(P$8:P86),IF(O86="Breedte",1-SUM(P$8:P86)," "))))</f>
        <v xml:space="preserve"> </v>
      </c>
      <c r="Q87" s="56" t="str">
        <f t="shared" si="45"/>
        <v/>
      </c>
      <c r="R87" s="196">
        <f t="shared" si="31"/>
        <v>223</v>
      </c>
      <c r="S87" s="1">
        <f t="shared" si="40"/>
        <v>369</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369</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4">
        <f t="shared" si="26"/>
        <v>0</v>
      </c>
      <c r="B88" s="64">
        <f t="shared" si="27"/>
        <v>0</v>
      </c>
      <c r="C88" s="57">
        <f t="shared" si="39"/>
        <v>368</v>
      </c>
      <c r="F88" s="59">
        <f>IF(C88&lt;C$6,0,VLOOKUP(C88,index!$A:$M,8,0))</f>
        <v>222</v>
      </c>
      <c r="G88" s="57" t="str">
        <f t="shared" si="28"/>
        <v/>
      </c>
      <c r="H88" s="58" t="str">
        <f>IF(G88="I",$K88,IF(G88="II",$K88-SUM(H$8:H87),IF(G88="III",$K88-SUM(H$8:H87),IF(G88="IV",$K88-SUM(H$8:H87),IF(G88="V",1-SUM(H$8:H87)," ")))))</f>
        <v xml:space="preserve"> </v>
      </c>
      <c r="I88" s="66" t="str">
        <f t="shared" si="29"/>
        <v/>
      </c>
      <c r="J88" s="61" t="str">
        <f>IF(I88="A",$K88,IF(I88="B",$K88-SUM(J$8:J87),IF(I88="C",$K88-SUM(J$8:J87),IF(I88="D",$K88-SUM(J$8:J87),IF(I88="E",1-SUM(J$8:J87)," ")))))</f>
        <v xml:space="preserve"> </v>
      </c>
      <c r="K88" s="58">
        <f>IF(C$4=0,0,(SUM(D$8:D88)/C$4))</f>
        <v>0</v>
      </c>
      <c r="L88" s="62" t="str">
        <f t="shared" si="25"/>
        <v xml:space="preserve"> </v>
      </c>
      <c r="M88" s="58" t="str">
        <f>IF(U88=2,K88,IF(W88=2,K88-SUM(M$8:M87),IF(X88=2,K88-SUM(M$8:M87),IF(X87=2,1-SUM(M$8:M87)," "))))</f>
        <v xml:space="preserve"> </v>
      </c>
      <c r="N88" s="58" t="str">
        <f t="shared" si="30"/>
        <v xml:space="preserve"> </v>
      </c>
      <c r="P88" s="58" t="str">
        <f>IF(O88="Plus",$K88,IF(O88="Basis",$K88-SUM(P$8:P87),IF(O88="Breedte",$K88-SUM(P$8:P87),IF(O87="Breedte",1-SUM(P$8:P87)," "))))</f>
        <v xml:space="preserve"> </v>
      </c>
      <c r="Q88" s="56" t="str">
        <f t="shared" si="45"/>
        <v/>
      </c>
      <c r="R88" s="196">
        <f t="shared" si="31"/>
        <v>222</v>
      </c>
      <c r="S88" s="1">
        <f t="shared" si="40"/>
        <v>368</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368</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4">
        <f t="shared" si="26"/>
        <v>0</v>
      </c>
      <c r="B89" s="64">
        <f t="shared" si="27"/>
        <v>0</v>
      </c>
      <c r="C89" s="57">
        <f t="shared" si="39"/>
        <v>367</v>
      </c>
      <c r="F89" s="59">
        <f>IF(C89&lt;C$6,0,VLOOKUP(C89,index!$A:$M,8,0))</f>
        <v>222</v>
      </c>
      <c r="G89" s="57" t="str">
        <f t="shared" si="28"/>
        <v/>
      </c>
      <c r="H89" s="58" t="str">
        <f>IF(G89="I",$K89,IF(G89="II",$K89-SUM(H$8:H88),IF(G89="III",$K89-SUM(H$8:H88),IF(G89="IV",$K89-SUM(H$8:H88),IF(G89="V",1-SUM(H$8:H88)," ")))))</f>
        <v xml:space="preserve"> </v>
      </c>
      <c r="I89" s="66" t="str">
        <f t="shared" si="29"/>
        <v/>
      </c>
      <c r="J89" s="61" t="str">
        <f>IF(I89="A",$K89,IF(I89="B",$K89-SUM(J$8:J88),IF(I89="C",$K89-SUM(J$8:J88),IF(I89="D",$K89-SUM(J$8:J88),IF(I89="E",1-SUM(J$8:J88)," ")))))</f>
        <v xml:space="preserve"> </v>
      </c>
      <c r="K89" s="58">
        <f>IF(C$4=0,0,(SUM(D$8:D89)/C$4))</f>
        <v>0</v>
      </c>
      <c r="L89" s="62" t="str">
        <f t="shared" si="25"/>
        <v xml:space="preserve"> </v>
      </c>
      <c r="M89" s="58" t="str">
        <f>IF(U89=2,K89,IF(W89=2,K89-SUM(M$8:M88),IF(X89=2,K89-SUM(M$8:M88),IF(X88=2,1-SUM(M$8:M88)," "))))</f>
        <v xml:space="preserve"> </v>
      </c>
      <c r="N89" s="58" t="str">
        <f t="shared" si="30"/>
        <v xml:space="preserve"> </v>
      </c>
      <c r="P89" s="58" t="str">
        <f>IF(O89="Plus",$K89,IF(O89="Basis",$K89-SUM(P$8:P88),IF(O89="Breedte",$K89-SUM(P$8:P88),IF(O88="Breedte",1-SUM(P$8:P88)," "))))</f>
        <v xml:space="preserve"> </v>
      </c>
      <c r="Q89" s="56" t="str">
        <f t="shared" si="45"/>
        <v/>
      </c>
      <c r="R89" s="196">
        <f t="shared" si="31"/>
        <v>222</v>
      </c>
      <c r="S89" s="1">
        <f t="shared" si="40"/>
        <v>367</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367</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4">
        <f t="shared" si="26"/>
        <v>0</v>
      </c>
      <c r="B90" s="64">
        <f t="shared" si="27"/>
        <v>0</v>
      </c>
      <c r="C90" s="57">
        <f t="shared" si="39"/>
        <v>366</v>
      </c>
      <c r="F90" s="59">
        <f>IF(C90&lt;C$6,0,VLOOKUP(C90,index!$A:$M,8,0))</f>
        <v>221</v>
      </c>
      <c r="G90" s="57" t="str">
        <f t="shared" si="28"/>
        <v/>
      </c>
      <c r="H90" s="58" t="str">
        <f>IF(G90="I",$K90,IF(G90="II",$K90-SUM(H$8:H89),IF(G90="III",$K90-SUM(H$8:H89),IF(G90="IV",$K90-SUM(H$8:H89),IF(G90="V",1-SUM(H$8:H89)," ")))))</f>
        <v xml:space="preserve"> </v>
      </c>
      <c r="I90" s="66" t="str">
        <f t="shared" si="29"/>
        <v/>
      </c>
      <c r="J90" s="61" t="str">
        <f>IF(I90="A",$K90,IF(I90="B",$K90-SUM(J$8:J89),IF(I90="C",$K90-SUM(J$8:J89),IF(I90="D",$K90-SUM(J$8:J89),IF(I90="E",1-SUM(J$8:J89)," ")))))</f>
        <v xml:space="preserve"> </v>
      </c>
      <c r="K90" s="58">
        <f>IF(C$4=0,0,(SUM(D$8:D90)/C$4))</f>
        <v>0</v>
      </c>
      <c r="L90" s="62" t="str">
        <f t="shared" si="25"/>
        <v xml:space="preserve"> </v>
      </c>
      <c r="M90" s="58" t="str">
        <f>IF(U90=2,K90,IF(W90=2,K90-SUM(M$8:M89),IF(X90=2,K90-SUM(M$8:M89),IF(X89=2,1-SUM(M$8:M89)," "))))</f>
        <v xml:space="preserve"> </v>
      </c>
      <c r="N90" s="58" t="str">
        <f t="shared" si="30"/>
        <v xml:space="preserve"> </v>
      </c>
      <c r="P90" s="58" t="str">
        <f>IF(O90="Plus",$K90,IF(O90="Basis",$K90-SUM(P$8:P89),IF(O90="Breedte",$K90-SUM(P$8:P89),IF(O89="Breedte",1-SUM(P$8:P89)," "))))</f>
        <v xml:space="preserve"> </v>
      </c>
      <c r="Q90" s="56" t="str">
        <f t="shared" si="45"/>
        <v/>
      </c>
      <c r="R90" s="196">
        <f t="shared" si="31"/>
        <v>221</v>
      </c>
      <c r="S90" s="1">
        <f t="shared" si="40"/>
        <v>366</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366</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4">
        <f t="shared" si="26"/>
        <v>0</v>
      </c>
      <c r="B91" s="64">
        <f t="shared" si="27"/>
        <v>0</v>
      </c>
      <c r="C91" s="57">
        <f t="shared" si="39"/>
        <v>365</v>
      </c>
      <c r="F91" s="59">
        <f>IF(C91&lt;C$6,0,VLOOKUP(C91,index!$A:$M,8,0))</f>
        <v>221</v>
      </c>
      <c r="G91" s="57" t="str">
        <f t="shared" si="28"/>
        <v/>
      </c>
      <c r="H91" s="58" t="str">
        <f>IF(G91="I",$K91,IF(G91="II",$K91-SUM(H$8:H90),IF(G91="III",$K91-SUM(H$8:H90),IF(G91="IV",$K91-SUM(H$8:H90),IF(G91="V",1-SUM(H$8:H90)," ")))))</f>
        <v xml:space="preserve"> </v>
      </c>
      <c r="I91" s="66" t="str">
        <f t="shared" si="29"/>
        <v/>
      </c>
      <c r="J91" s="61" t="str">
        <f>IF(I91="A",$K91,IF(I91="B",$K91-SUM(J$8:J90),IF(I91="C",$K91-SUM(J$8:J90),IF(I91="D",$K91-SUM(J$8:J90),IF(I91="E",1-SUM(J$8:J90)," ")))))</f>
        <v xml:space="preserve"> </v>
      </c>
      <c r="K91" s="58">
        <f>IF(C$4=0,0,(SUM(D$8:D91)/C$4))</f>
        <v>0</v>
      </c>
      <c r="L91" s="62" t="str">
        <f t="shared" si="25"/>
        <v xml:space="preserve"> </v>
      </c>
      <c r="M91" s="58" t="str">
        <f>IF(U91=2,K91,IF(W91=2,K91-SUM(M$8:M90),IF(X91=2,K91-SUM(M$8:M90),IF(X90=2,1-SUM(M$8:M90)," "))))</f>
        <v xml:space="preserve"> </v>
      </c>
      <c r="N91" s="58" t="str">
        <f t="shared" si="30"/>
        <v xml:space="preserve"> </v>
      </c>
      <c r="P91" s="58" t="str">
        <f>IF(O91="Plus",$K91,IF(O91="Basis",$K91-SUM(P$8:P90),IF(O91="Breedte",$K91-SUM(P$8:P90),IF(O90="Breedte",1-SUM(P$8:P90)," "))))</f>
        <v xml:space="preserve"> </v>
      </c>
      <c r="Q91" s="56" t="str">
        <f t="shared" si="45"/>
        <v/>
      </c>
      <c r="R91" s="196">
        <f t="shared" si="31"/>
        <v>221</v>
      </c>
      <c r="S91" s="1">
        <f t="shared" si="40"/>
        <v>365</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365</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4">
        <f t="shared" si="26"/>
        <v>0</v>
      </c>
      <c r="B92" s="64">
        <f t="shared" si="27"/>
        <v>0</v>
      </c>
      <c r="C92" s="57">
        <f t="shared" si="39"/>
        <v>364</v>
      </c>
      <c r="F92" s="59">
        <f>IF(C92&lt;C$6,0,VLOOKUP(C92,index!$A:$M,8,0))</f>
        <v>220</v>
      </c>
      <c r="G92" s="57" t="str">
        <f t="shared" si="28"/>
        <v/>
      </c>
      <c r="H92" s="58" t="str">
        <f>IF(G92="I",$K92,IF(G92="II",$K92-SUM(H$8:H91),IF(G92="III",$K92-SUM(H$8:H91),IF(G92="IV",$K92-SUM(H$8:H91),IF(G92="V",1-SUM(H$8:H91)," ")))))</f>
        <v xml:space="preserve"> </v>
      </c>
      <c r="I92" s="66" t="str">
        <f t="shared" si="29"/>
        <v/>
      </c>
      <c r="J92" s="61" t="str">
        <f>IF(I92="A",$K92,IF(I92="B",$K92-SUM(J$8:J91),IF(I92="C",$K92-SUM(J$8:J91),IF(I92="D",$K92-SUM(J$8:J91),IF(I92="E",1-SUM(J$8:J91)," ")))))</f>
        <v xml:space="preserve"> </v>
      </c>
      <c r="K92" s="58">
        <f>IF(C$4=0,0,(SUM(D$8:D92)/C$4))</f>
        <v>0</v>
      </c>
      <c r="L92" s="62" t="str">
        <f t="shared" si="25"/>
        <v xml:space="preserve"> </v>
      </c>
      <c r="M92" s="58" t="str">
        <f>IF(U92=2,K92,IF(W92=2,K92-SUM(M$8:M91),IF(X92=2,K92-SUM(M$8:M91),IF(X91=2,1-SUM(M$8:M91)," "))))</f>
        <v xml:space="preserve"> </v>
      </c>
      <c r="N92" s="58" t="str">
        <f t="shared" si="30"/>
        <v xml:space="preserve"> </v>
      </c>
      <c r="P92" s="58" t="str">
        <f>IF(O92="Plus",$K92,IF(O92="Basis",$K92-SUM(P$8:P91),IF(O92="Breedte",$K92-SUM(P$8:P91),IF(O91="Breedte",1-SUM(P$8:P91)," "))))</f>
        <v xml:space="preserve"> </v>
      </c>
      <c r="Q92" s="56" t="str">
        <f t="shared" si="45"/>
        <v/>
      </c>
      <c r="R92" s="196">
        <f t="shared" si="31"/>
        <v>220</v>
      </c>
      <c r="S92" s="1">
        <f t="shared" si="40"/>
        <v>364</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364</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4">
        <f t="shared" si="26"/>
        <v>0</v>
      </c>
      <c r="B93" s="64">
        <f t="shared" si="27"/>
        <v>0</v>
      </c>
      <c r="C93" s="57">
        <f t="shared" si="39"/>
        <v>363</v>
      </c>
      <c r="F93" s="59">
        <f>IF(C93&lt;C$6,0,VLOOKUP(C93,index!$A:$M,8,0))</f>
        <v>220</v>
      </c>
      <c r="G93" s="57" t="str">
        <f t="shared" si="28"/>
        <v/>
      </c>
      <c r="H93" s="58" t="str">
        <f>IF(G93="I",$K93,IF(G93="II",$K93-SUM(H$8:H92),IF(G93="III",$K93-SUM(H$8:H92),IF(G93="IV",$K93-SUM(H$8:H92),IF(G93="V",1-SUM(H$8:H92)," ")))))</f>
        <v xml:space="preserve"> </v>
      </c>
      <c r="I93" s="66" t="str">
        <f t="shared" si="29"/>
        <v/>
      </c>
      <c r="J93" s="61" t="str">
        <f>IF(I93="A",$K93,IF(I93="B",$K93-SUM(J$8:J92),IF(I93="C",$K93-SUM(J$8:J92),IF(I93="D",$K93-SUM(J$8:J92),IF(I93="E",1-SUM(J$8:J92)," ")))))</f>
        <v xml:space="preserve"> </v>
      </c>
      <c r="K93" s="58">
        <f>IF(C$4=0,0,(SUM(D$8:D93)/C$4))</f>
        <v>0</v>
      </c>
      <c r="L93" s="62" t="str">
        <f t="shared" si="25"/>
        <v xml:space="preserve"> </v>
      </c>
      <c r="M93" s="58" t="str">
        <f>IF(U93=2,K93,IF(W93=2,K93-SUM(M$8:M92),IF(X93=2,K93-SUM(M$8:M92),IF(X92=2,1-SUM(M$8:M92)," "))))</f>
        <v xml:space="preserve"> </v>
      </c>
      <c r="N93" s="58" t="str">
        <f t="shared" si="30"/>
        <v xml:space="preserve"> </v>
      </c>
      <c r="P93" s="58" t="str">
        <f>IF(O93="Plus",$K93,IF(O93="Basis",$K93-SUM(P$8:P92),IF(O93="Breedte",$K93-SUM(P$8:P92),IF(O92="Breedte",1-SUM(P$8:P92)," "))))</f>
        <v xml:space="preserve"> </v>
      </c>
      <c r="Q93" s="56" t="str">
        <f t="shared" si="45"/>
        <v/>
      </c>
      <c r="R93" s="196">
        <f t="shared" si="31"/>
        <v>220</v>
      </c>
      <c r="S93" s="1">
        <f t="shared" si="40"/>
        <v>363</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363</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4">
        <f t="shared" si="26"/>
        <v>0</v>
      </c>
      <c r="B94" s="64">
        <f t="shared" si="27"/>
        <v>0</v>
      </c>
      <c r="C94" s="57">
        <f t="shared" si="39"/>
        <v>362</v>
      </c>
      <c r="F94" s="59">
        <f>IF(C94&lt;C$6,0,VLOOKUP(C94,index!$A:$M,8,0))</f>
        <v>219</v>
      </c>
      <c r="G94" s="57" t="str">
        <f t="shared" si="28"/>
        <v/>
      </c>
      <c r="H94" s="58" t="str">
        <f>IF(G94="I",$K94,IF(G94="II",$K94-SUM(H$8:H93),IF(G94="III",$K94-SUM(H$8:H93),IF(G94="IV",$K94-SUM(H$8:H93),IF(G94="V",1-SUM(H$8:H93)," ")))))</f>
        <v xml:space="preserve"> </v>
      </c>
      <c r="I94" s="66" t="str">
        <f t="shared" si="29"/>
        <v/>
      </c>
      <c r="J94" s="61" t="str">
        <f>IF(I94="A",$K94,IF(I94="B",$K94-SUM(J$8:J93),IF(I94="C",$K94-SUM(J$8:J93),IF(I94="D",$K94-SUM(J$8:J93),IF(I94="E",1-SUM(J$8:J93)," ")))))</f>
        <v xml:space="preserve"> </v>
      </c>
      <c r="K94" s="58">
        <f>IF(C$4=0,0,(SUM(D$8:D94)/C$4))</f>
        <v>0</v>
      </c>
      <c r="L94" s="62" t="str">
        <f t="shared" si="25"/>
        <v xml:space="preserve"> </v>
      </c>
      <c r="M94" s="58" t="str">
        <f>IF(U94=2,K94,IF(W94=2,K94-SUM(M$8:M93),IF(X94=2,K94-SUM(M$8:M93),IF(X93=2,1-SUM(M$8:M93)," "))))</f>
        <v xml:space="preserve"> </v>
      </c>
      <c r="N94" s="58" t="str">
        <f t="shared" si="30"/>
        <v xml:space="preserve"> </v>
      </c>
      <c r="P94" s="58" t="str">
        <f>IF(O94="Plus",$K94,IF(O94="Basis",$K94-SUM(P$8:P93),IF(O94="Breedte",$K94-SUM(P$8:P93),IF(O93="Breedte",1-SUM(P$8:P93)," "))))</f>
        <v xml:space="preserve"> </v>
      </c>
      <c r="Q94" s="56" t="str">
        <f t="shared" si="45"/>
        <v/>
      </c>
      <c r="R94" s="196">
        <f t="shared" si="31"/>
        <v>219</v>
      </c>
      <c r="S94" s="1">
        <f t="shared" si="40"/>
        <v>362</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362</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4">
        <f t="shared" si="26"/>
        <v>0</v>
      </c>
      <c r="B95" s="64">
        <f t="shared" si="27"/>
        <v>0</v>
      </c>
      <c r="C95" s="57">
        <f t="shared" si="39"/>
        <v>361</v>
      </c>
      <c r="F95" s="59">
        <f>IF(C95&lt;C$6,0,VLOOKUP(C95,index!$A:$M,8,0))</f>
        <v>219</v>
      </c>
      <c r="G95" s="57" t="str">
        <f t="shared" si="28"/>
        <v/>
      </c>
      <c r="H95" s="58" t="str">
        <f>IF(G95="I",$K95,IF(G95="II",$K95-SUM(H$8:H94),IF(G95="III",$K95-SUM(H$8:H94),IF(G95="IV",$K95-SUM(H$8:H94),IF(G95="V",1-SUM(H$8:H94)," ")))))</f>
        <v xml:space="preserve"> </v>
      </c>
      <c r="I95" s="66" t="str">
        <f t="shared" si="29"/>
        <v/>
      </c>
      <c r="J95" s="61" t="str">
        <f>IF(I95="A",$K95,IF(I95="B",$K95-SUM(J$8:J94),IF(I95="C",$K95-SUM(J$8:J94),IF(I95="D",$K95-SUM(J$8:J94),IF(I95="E",1-SUM(J$8:J94)," ")))))</f>
        <v xml:space="preserve"> </v>
      </c>
      <c r="K95" s="58">
        <f>IF(C$4=0,0,(SUM(D$8:D95)/C$4))</f>
        <v>0</v>
      </c>
      <c r="L95" s="62" t="str">
        <f t="shared" si="25"/>
        <v xml:space="preserve"> </v>
      </c>
      <c r="M95" s="58" t="str">
        <f>IF(U95=2,K95,IF(W95=2,K95-SUM(M$8:M94),IF(X95=2,K95-SUM(M$8:M94),IF(X94=2,1-SUM(M$8:M94)," "))))</f>
        <v xml:space="preserve"> </v>
      </c>
      <c r="N95" s="58" t="str">
        <f t="shared" si="30"/>
        <v xml:space="preserve"> </v>
      </c>
      <c r="P95" s="58" t="str">
        <f>IF(O95="Plus",$K95,IF(O95="Basis",$K95-SUM(P$8:P94),IF(O95="Breedte",$K95-SUM(P$8:P94),IF(O94="Breedte",1-SUM(P$8:P94)," "))))</f>
        <v xml:space="preserve"> </v>
      </c>
      <c r="Q95" s="56" t="str">
        <f t="shared" si="45"/>
        <v/>
      </c>
      <c r="R95" s="196">
        <f t="shared" si="31"/>
        <v>219</v>
      </c>
      <c r="S95" s="1">
        <f t="shared" si="40"/>
        <v>361</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361</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4">
        <f t="shared" si="26"/>
        <v>0</v>
      </c>
      <c r="B96" s="64">
        <f t="shared" si="27"/>
        <v>0</v>
      </c>
      <c r="C96" s="57">
        <f t="shared" si="39"/>
        <v>360</v>
      </c>
      <c r="F96" s="59">
        <f>IF(C96&lt;C$6,0,VLOOKUP(C96,index!$A:$M,8,0))</f>
        <v>219</v>
      </c>
      <c r="G96" s="57" t="str">
        <f t="shared" si="28"/>
        <v/>
      </c>
      <c r="H96" s="58" t="str">
        <f>IF(G96="I",$K96,IF(G96="II",$K96-SUM(H$8:H95),IF(G96="III",$K96-SUM(H$8:H95),IF(G96="IV",$K96-SUM(H$8:H95),IF(G96="V",1-SUM(H$8:H95)," ")))))</f>
        <v xml:space="preserve"> </v>
      </c>
      <c r="I96" s="66" t="str">
        <f t="shared" si="29"/>
        <v/>
      </c>
      <c r="J96" s="61" t="str">
        <f>IF(I96="A",$K96,IF(I96="B",$K96-SUM(J$8:J95),IF(I96="C",$K96-SUM(J$8:J95),IF(I96="D",$K96-SUM(J$8:J95),IF(I96="E",1-SUM(J$8:J95)," ")))))</f>
        <v xml:space="preserve"> </v>
      </c>
      <c r="K96" s="58">
        <f>IF(C$4=0,0,(SUM(D$8:D96)/C$4))</f>
        <v>0</v>
      </c>
      <c r="L96" s="62" t="str">
        <f t="shared" si="25"/>
        <v xml:space="preserve"> </v>
      </c>
      <c r="M96" s="58" t="str">
        <f>IF(U96=2,K96,IF(W96=2,K96-SUM(M$8:M95),IF(X96=2,K96-SUM(M$8:M95),IF(X95=2,1-SUM(M$8:M95)," "))))</f>
        <v xml:space="preserve"> </v>
      </c>
      <c r="N96" s="58" t="str">
        <f t="shared" si="30"/>
        <v xml:space="preserve"> </v>
      </c>
      <c r="P96" s="58" t="str">
        <f>IF(O96="Plus",$K96,IF(O96="Basis",$K96-SUM(P$8:P95),IF(O96="Breedte",$K96-SUM(P$8:P95),IF(O95="Breedte",1-SUM(P$8:P95)," "))))</f>
        <v xml:space="preserve"> </v>
      </c>
      <c r="Q96" s="56" t="str">
        <f t="shared" si="45"/>
        <v/>
      </c>
      <c r="R96" s="196">
        <f t="shared" si="31"/>
        <v>219</v>
      </c>
      <c r="S96" s="1">
        <f t="shared" si="40"/>
        <v>360</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360</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4">
        <f t="shared" si="26"/>
        <v>0</v>
      </c>
      <c r="B97" s="64">
        <f t="shared" si="27"/>
        <v>0</v>
      </c>
      <c r="C97" s="57">
        <f t="shared" si="39"/>
        <v>359</v>
      </c>
      <c r="F97" s="59">
        <f>IF(C97&lt;C$6,0,VLOOKUP(C97,index!$A:$M,8,0))</f>
        <v>218</v>
      </c>
      <c r="G97" s="57" t="str">
        <f t="shared" si="28"/>
        <v/>
      </c>
      <c r="H97" s="58" t="str">
        <f>IF(G97="I",$K97,IF(G97="II",$K97-SUM(H$8:H96),IF(G97="III",$K97-SUM(H$8:H96),IF(G97="IV",$K97-SUM(H$8:H96),IF(G97="V",1-SUM(H$8:H96)," ")))))</f>
        <v xml:space="preserve"> </v>
      </c>
      <c r="I97" s="66" t="str">
        <f t="shared" si="29"/>
        <v/>
      </c>
      <c r="J97" s="61" t="str">
        <f>IF(I97="A",$K97,IF(I97="B",$K97-SUM(J$8:J96),IF(I97="C",$K97-SUM(J$8:J96),IF(I97="D",$K97-SUM(J$8:J96),IF(I97="E",1-SUM(J$8:J96)," ")))))</f>
        <v xml:space="preserve"> </v>
      </c>
      <c r="K97" s="58">
        <f>IF(C$4=0,0,(SUM(D$8:D97)/C$4))</f>
        <v>0</v>
      </c>
      <c r="L97" s="62" t="str">
        <f t="shared" si="25"/>
        <v xml:space="preserve"> </v>
      </c>
      <c r="M97" s="58" t="str">
        <f>IF(U97=2,K97,IF(W97=2,K97-SUM(M$8:M96),IF(X97=2,K97-SUM(M$8:M96),IF(X96=2,1-SUM(M$8:M96)," "))))</f>
        <v xml:space="preserve"> </v>
      </c>
      <c r="N97" s="58" t="str">
        <f t="shared" si="30"/>
        <v xml:space="preserve"> </v>
      </c>
      <c r="P97" s="58" t="str">
        <f>IF(O97="Plus",$K97,IF(O97="Basis",$K97-SUM(P$8:P96),IF(O97="Breedte",$K97-SUM(P$8:P96),IF(O96="Breedte",1-SUM(P$8:P96)," "))))</f>
        <v xml:space="preserve"> </v>
      </c>
      <c r="Q97" s="56" t="str">
        <f t="shared" si="45"/>
        <v/>
      </c>
      <c r="R97" s="196">
        <f t="shared" si="31"/>
        <v>218</v>
      </c>
      <c r="S97" s="1">
        <f t="shared" si="40"/>
        <v>359</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359</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4">
        <f t="shared" si="26"/>
        <v>0</v>
      </c>
      <c r="B98" s="64">
        <f t="shared" si="27"/>
        <v>0</v>
      </c>
      <c r="C98" s="57">
        <f t="shared" si="39"/>
        <v>358</v>
      </c>
      <c r="F98" s="59">
        <f>IF(C98&lt;C$6,0,VLOOKUP(C98,index!$A:$M,8,0))</f>
        <v>218</v>
      </c>
      <c r="G98" s="57" t="str">
        <f t="shared" si="28"/>
        <v/>
      </c>
      <c r="H98" s="58" t="str">
        <f>IF(G98="I",$K98,IF(G98="II",$K98-SUM(H$8:H97),IF(G98="III",$K98-SUM(H$8:H97),IF(G98="IV",$K98-SUM(H$8:H97),IF(G98="V",1-SUM(H$8:H97)," ")))))</f>
        <v xml:space="preserve"> </v>
      </c>
      <c r="I98" s="66" t="str">
        <f t="shared" si="29"/>
        <v/>
      </c>
      <c r="J98" s="61" t="str">
        <f>IF(I98="A",$K98,IF(I98="B",$K98-SUM(J$8:J97),IF(I98="C",$K98-SUM(J$8:J97),IF(I98="D",$K98-SUM(J$8:J97),IF(I98="E",1-SUM(J$8:J97)," ")))))</f>
        <v xml:space="preserve"> </v>
      </c>
      <c r="K98" s="58">
        <f>IF(C$4=0,0,(SUM(D$8:D98)/C$4))</f>
        <v>0</v>
      </c>
      <c r="L98" s="62" t="str">
        <f t="shared" si="25"/>
        <v xml:space="preserve"> </v>
      </c>
      <c r="M98" s="58" t="str">
        <f>IF(U98=2,K98,IF(W98=2,K98-SUM(M$8:M97),IF(X98=2,K98-SUM(M$8:M97),IF(X97=2,1-SUM(M$8:M97)," "))))</f>
        <v xml:space="preserve"> </v>
      </c>
      <c r="N98" s="58" t="str">
        <f t="shared" si="30"/>
        <v xml:space="preserve"> </v>
      </c>
      <c r="P98" s="58" t="str">
        <f>IF(O98="Plus",$K98,IF(O98="Basis",$K98-SUM(P$8:P97),IF(O98="Breedte",$K98-SUM(P$8:P97),IF(O97="Breedte",1-SUM(P$8:P97)," "))))</f>
        <v xml:space="preserve"> </v>
      </c>
      <c r="Q98" s="56" t="str">
        <f t="shared" si="45"/>
        <v/>
      </c>
      <c r="R98" s="196">
        <f t="shared" si="31"/>
        <v>218</v>
      </c>
      <c r="S98" s="1">
        <f t="shared" si="40"/>
        <v>358</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358</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4">
        <f t="shared" si="26"/>
        <v>0</v>
      </c>
      <c r="B99" s="64">
        <f t="shared" si="27"/>
        <v>0</v>
      </c>
      <c r="C99" s="57">
        <f t="shared" si="39"/>
        <v>357</v>
      </c>
      <c r="F99" s="59">
        <f>IF(C99&lt;C$6,0,VLOOKUP(C99,index!$A:$M,8,0))</f>
        <v>217</v>
      </c>
      <c r="G99" s="57" t="str">
        <f t="shared" si="28"/>
        <v/>
      </c>
      <c r="H99" s="58" t="str">
        <f>IF(G99="I",$K99,IF(G99="II",$K99-SUM(H$8:H98),IF(G99="III",$K99-SUM(H$8:H98),IF(G99="IV",$K99-SUM(H$8:H98),IF(G99="V",1-SUM(H$8:H98)," ")))))</f>
        <v xml:space="preserve"> </v>
      </c>
      <c r="I99" s="66" t="str">
        <f t="shared" si="29"/>
        <v/>
      </c>
      <c r="J99" s="61" t="str">
        <f>IF(I99="A",$K99,IF(I99="B",$K99-SUM(J$8:J98),IF(I99="C",$K99-SUM(J$8:J98),IF(I99="D",$K99-SUM(J$8:J98),IF(I99="E",1-SUM(J$8:J98)," ")))))</f>
        <v xml:space="preserve"> </v>
      </c>
      <c r="K99" s="58">
        <f>IF(C$4=0,0,(SUM(D$8:D99)/C$4))</f>
        <v>0</v>
      </c>
      <c r="L99" s="62" t="str">
        <f t="shared" si="25"/>
        <v xml:space="preserve"> </v>
      </c>
      <c r="M99" s="58" t="str">
        <f>IF(U99=2,K99,IF(W99=2,K99-SUM(M$8:M98),IF(X99=2,K99-SUM(M$8:M98),IF(X98=2,1-SUM(M$8:M98)," "))))</f>
        <v xml:space="preserve"> </v>
      </c>
      <c r="N99" s="58" t="str">
        <f t="shared" si="30"/>
        <v xml:space="preserve"> </v>
      </c>
      <c r="P99" s="58" t="str">
        <f>IF(O99="Plus",$K99,IF(O99="Basis",$K99-SUM(P$8:P98),IF(O99="Breedte",$K99-SUM(P$8:P98),IF(O98="Breedte",1-SUM(P$8:P98)," "))))</f>
        <v xml:space="preserve"> </v>
      </c>
      <c r="Q99" s="56" t="str">
        <f t="shared" si="45"/>
        <v/>
      </c>
      <c r="R99" s="196">
        <f t="shared" si="31"/>
        <v>217</v>
      </c>
      <c r="S99" s="1">
        <f t="shared" si="40"/>
        <v>357</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357</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4">
        <f t="shared" si="26"/>
        <v>0</v>
      </c>
      <c r="B100" s="64">
        <f t="shared" si="27"/>
        <v>0</v>
      </c>
      <c r="C100" s="57">
        <f t="shared" si="39"/>
        <v>356</v>
      </c>
      <c r="F100" s="59">
        <f>IF(C100&lt;C$6,0,VLOOKUP(C100,index!$A:$M,8,0))</f>
        <v>217</v>
      </c>
      <c r="G100" s="57" t="str">
        <f t="shared" si="28"/>
        <v/>
      </c>
      <c r="H100" s="58" t="str">
        <f>IF(G100="I",$K100,IF(G100="II",$K100-SUM(H$8:H99),IF(G100="III",$K100-SUM(H$8:H99),IF(G100="IV",$K100-SUM(H$8:H99),IF(G100="V",1-SUM(H$8:H99)," ")))))</f>
        <v xml:space="preserve"> </v>
      </c>
      <c r="I100" s="66" t="str">
        <f t="shared" si="29"/>
        <v/>
      </c>
      <c r="J100" s="61" t="str">
        <f>IF(I100="A",$K100,IF(I100="B",$K100-SUM(J$8:J99),IF(I100="C",$K100-SUM(J$8:J99),IF(I100="D",$K100-SUM(J$8:J99),IF(I100="E",1-SUM(J$8:J99)," ")))))</f>
        <v xml:space="preserve"> </v>
      </c>
      <c r="K100" s="58">
        <f>IF(C$4=0,0,(SUM(D$8:D100)/C$4))</f>
        <v>0</v>
      </c>
      <c r="L100" s="62" t="str">
        <f t="shared" si="25"/>
        <v xml:space="preserve"> </v>
      </c>
      <c r="M100" s="58" t="str">
        <f>IF(U100=2,K100,IF(W100=2,K100-SUM(M$8:M99),IF(X100=2,K100-SUM(M$8:M99),IF(X99=2,1-SUM(M$8:M99)," "))))</f>
        <v xml:space="preserve"> </v>
      </c>
      <c r="N100" s="58" t="str">
        <f t="shared" si="30"/>
        <v xml:space="preserve"> </v>
      </c>
      <c r="P100" s="58" t="str">
        <f>IF(O100="Plus",$K100,IF(O100="Basis",$K100-SUM(P$8:P99),IF(O100="Breedte",$K100-SUM(P$8:P99),IF(O99="Breedte",1-SUM(P$8:P99)," "))))</f>
        <v xml:space="preserve"> </v>
      </c>
      <c r="Q100" s="56" t="str">
        <f t="shared" si="45"/>
        <v/>
      </c>
      <c r="R100" s="196">
        <f t="shared" si="31"/>
        <v>217</v>
      </c>
      <c r="S100" s="1">
        <f t="shared" si="40"/>
        <v>356</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356</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4">
        <f t="shared" si="26"/>
        <v>0</v>
      </c>
      <c r="B101" s="64">
        <f t="shared" si="27"/>
        <v>0</v>
      </c>
      <c r="C101" s="57">
        <f t="shared" si="39"/>
        <v>355</v>
      </c>
      <c r="F101" s="59">
        <f>IF(C101&lt;C$6,0,VLOOKUP(C101,index!$A:$M,8,0))</f>
        <v>216</v>
      </c>
      <c r="G101" s="57" t="str">
        <f t="shared" si="28"/>
        <v/>
      </c>
      <c r="H101" s="58" t="str">
        <f>IF(G101="I",$K101,IF(G101="II",$K101-SUM(H$8:H100),IF(G101="III",$K101-SUM(H$8:H100),IF(G101="IV",$K101-SUM(H$8:H100),IF(G101="V",1-SUM(H$8:H100)," ")))))</f>
        <v xml:space="preserve"> </v>
      </c>
      <c r="I101" s="66" t="str">
        <f t="shared" si="29"/>
        <v/>
      </c>
      <c r="J101" s="61" t="str">
        <f>IF(I101="A",$K101,IF(I101="B",$K101-SUM(J$8:J100),IF(I101="C",$K101-SUM(J$8:J100),IF(I101="D",$K101-SUM(J$8:J100),IF(I101="E",1-SUM(J$8:J100)," ")))))</f>
        <v xml:space="preserve"> </v>
      </c>
      <c r="K101" s="58">
        <f>IF(C$4=0,0,(SUM(D$8:D101)/C$4))</f>
        <v>0</v>
      </c>
      <c r="L101" s="62" t="str">
        <f t="shared" si="25"/>
        <v xml:space="preserve"> </v>
      </c>
      <c r="M101" s="58" t="str">
        <f>IF(U101=2,K101,IF(W101=2,K101-SUM(M$8:M100),IF(X101=2,K101-SUM(M$8:M100),IF(X100=2,1-SUM(M$8:M100)," "))))</f>
        <v xml:space="preserve"> </v>
      </c>
      <c r="N101" s="58" t="str">
        <f t="shared" si="30"/>
        <v xml:space="preserve"> </v>
      </c>
      <c r="P101" s="58" t="str">
        <f>IF(O101="Plus",$K101,IF(O101="Basis",$K101-SUM(P$8:P100),IF(O101="Breedte",$K101-SUM(P$8:P100),IF(O100="Breedte",1-SUM(P$8:P100)," "))))</f>
        <v xml:space="preserve"> </v>
      </c>
      <c r="Q101" s="56" t="str">
        <f t="shared" si="45"/>
        <v/>
      </c>
      <c r="R101" s="196">
        <f t="shared" si="31"/>
        <v>216</v>
      </c>
      <c r="S101" s="1">
        <f t="shared" si="40"/>
        <v>355</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355</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4">
        <f t="shared" si="26"/>
        <v>0</v>
      </c>
      <c r="B102" s="64">
        <f t="shared" si="27"/>
        <v>0</v>
      </c>
      <c r="C102" s="57">
        <f t="shared" si="39"/>
        <v>354</v>
      </c>
      <c r="F102" s="59">
        <f>IF(C102&lt;C$6,0,VLOOKUP(C102,index!$A:$M,8,0))</f>
        <v>216</v>
      </c>
      <c r="G102" s="57" t="str">
        <f t="shared" si="28"/>
        <v/>
      </c>
      <c r="H102" s="58" t="str">
        <f>IF(G102="I",$K102,IF(G102="II",$K102-SUM(H$8:H101),IF(G102="III",$K102-SUM(H$8:H101),IF(G102="IV",$K102-SUM(H$8:H101),IF(G102="V",1-SUM(H$8:H101)," ")))))</f>
        <v xml:space="preserve"> </v>
      </c>
      <c r="I102" s="66" t="str">
        <f t="shared" si="29"/>
        <v/>
      </c>
      <c r="J102" s="61" t="str">
        <f>IF(I102="A",$K102,IF(I102="B",$K102-SUM(J$8:J101),IF(I102="C",$K102-SUM(J$8:J101),IF(I102="D",$K102-SUM(J$8:J101),IF(I102="E",1-SUM(J$8:J101)," ")))))</f>
        <v xml:space="preserve"> </v>
      </c>
      <c r="K102" s="58">
        <f>IF(C$4=0,0,(SUM(D$8:D102)/C$4))</f>
        <v>0</v>
      </c>
      <c r="L102" s="62" t="str">
        <f t="shared" si="25"/>
        <v xml:space="preserve"> </v>
      </c>
      <c r="M102" s="58" t="str">
        <f>IF(U102=2,K102,IF(W102=2,K102-SUM(M$8:M101),IF(X102=2,K102-SUM(M$8:M101),IF(X101=2,1-SUM(M$8:M101)," "))))</f>
        <v xml:space="preserve"> </v>
      </c>
      <c r="N102" s="58" t="str">
        <f t="shared" si="30"/>
        <v xml:space="preserve"> </v>
      </c>
      <c r="P102" s="58" t="str">
        <f>IF(O102="Plus",$K102,IF(O102="Basis",$K102-SUM(P$8:P101),IF(O102="Breedte",$K102-SUM(P$8:P101),IF(O101="Breedte",1-SUM(P$8:P101)," "))))</f>
        <v xml:space="preserve"> </v>
      </c>
      <c r="Q102" s="56" t="str">
        <f t="shared" si="45"/>
        <v/>
      </c>
      <c r="R102" s="196">
        <f t="shared" si="31"/>
        <v>216</v>
      </c>
      <c r="S102" s="1">
        <f t="shared" si="40"/>
        <v>354</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354</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4">
        <f t="shared" si="26"/>
        <v>0</v>
      </c>
      <c r="B103" s="64">
        <f t="shared" si="27"/>
        <v>0</v>
      </c>
      <c r="C103" s="57">
        <f t="shared" si="39"/>
        <v>353</v>
      </c>
      <c r="F103" s="59">
        <f>IF(C103&lt;C$6,0,VLOOKUP(C103,index!$A:$M,8,0))</f>
        <v>216</v>
      </c>
      <c r="G103" s="57" t="str">
        <f t="shared" si="28"/>
        <v/>
      </c>
      <c r="H103" s="58" t="str">
        <f>IF(G103="I",$K103,IF(G103="II",$K103-SUM(H$8:H102),IF(G103="III",$K103-SUM(H$8:H102),IF(G103="IV",$K103-SUM(H$8:H102),IF(G103="V",1-SUM(H$8:H102)," ")))))</f>
        <v xml:space="preserve"> </v>
      </c>
      <c r="I103" s="66" t="str">
        <f t="shared" si="29"/>
        <v/>
      </c>
      <c r="J103" s="61" t="str">
        <f>IF(I103="A",$K103,IF(I103="B",$K103-SUM(J$8:J102),IF(I103="C",$K103-SUM(J$8:J102),IF(I103="D",$K103-SUM(J$8:J102),IF(I103="E",1-SUM(J$8:J102)," ")))))</f>
        <v xml:space="preserve"> </v>
      </c>
      <c r="K103" s="58">
        <f>IF(C$4=0,0,(SUM(D$8:D103)/C$4))</f>
        <v>0</v>
      </c>
      <c r="L103" s="62" t="str">
        <f t="shared" si="25"/>
        <v xml:space="preserve"> </v>
      </c>
      <c r="M103" s="58" t="str">
        <f>IF(U103=2,K103,IF(W103=2,K103-SUM(M$8:M102),IF(X103=2,K103-SUM(M$8:M102),IF(X102=2,1-SUM(M$8:M102)," "))))</f>
        <v xml:space="preserve"> </v>
      </c>
      <c r="N103" s="58" t="str">
        <f t="shared" si="30"/>
        <v xml:space="preserve"> </v>
      </c>
      <c r="P103" s="58" t="str">
        <f>IF(O103="Plus",$K103,IF(O103="Basis",$K103-SUM(P$8:P102),IF(O103="Breedte",$K103-SUM(P$8:P102),IF(O102="Breedte",1-SUM(P$8:P102)," "))))</f>
        <v xml:space="preserve"> </v>
      </c>
      <c r="Q103" s="56" t="str">
        <f t="shared" si="45"/>
        <v/>
      </c>
      <c r="R103" s="196">
        <f t="shared" si="31"/>
        <v>216</v>
      </c>
      <c r="S103" s="1">
        <f t="shared" si="40"/>
        <v>353</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353</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4">
        <f t="shared" si="26"/>
        <v>0</v>
      </c>
      <c r="B104" s="64">
        <f t="shared" si="27"/>
        <v>0</v>
      </c>
      <c r="C104" s="57">
        <f t="shared" si="39"/>
        <v>352</v>
      </c>
      <c r="F104" s="59">
        <f>IF(C104&lt;C$6,0,VLOOKUP(C104,index!$A:$M,8,0))</f>
        <v>215</v>
      </c>
      <c r="G104" s="57" t="str">
        <f t="shared" si="28"/>
        <v/>
      </c>
      <c r="H104" s="58" t="str">
        <f>IF(G104="I",$K104,IF(G104="II",$K104-SUM(H$8:H103),IF(G104="III",$K104-SUM(H$8:H103),IF(G104="IV",$K104-SUM(H$8:H103),IF(G104="V",1-SUM(H$8:H103)," ")))))</f>
        <v xml:space="preserve"> </v>
      </c>
      <c r="I104" s="66" t="str">
        <f t="shared" si="29"/>
        <v/>
      </c>
      <c r="J104" s="61" t="str">
        <f>IF(I104="A",$K104,IF(I104="B",$K104-SUM(J$8:J103),IF(I104="C",$K104-SUM(J$8:J103),IF(I104="D",$K104-SUM(J$8:J103),IF(I104="E",1-SUM(J$8:J103)," ")))))</f>
        <v xml:space="preserve"> </v>
      </c>
      <c r="K104" s="58">
        <f>IF(C$4=0,0,(SUM(D$8:D104)/C$4))</f>
        <v>0</v>
      </c>
      <c r="L104" s="62" t="str">
        <f t="shared" si="25"/>
        <v xml:space="preserve"> </v>
      </c>
      <c r="M104" s="58" t="str">
        <f>IF(U104=2,K104,IF(W104=2,K104-SUM(M$8:M103),IF(X104=2,K104-SUM(M$8:M103),IF(X103=2,1-SUM(M$8:M103)," "))))</f>
        <v xml:space="preserve"> </v>
      </c>
      <c r="N104" s="58" t="str">
        <f t="shared" si="30"/>
        <v xml:space="preserve"> </v>
      </c>
      <c r="P104" s="58" t="str">
        <f>IF(O104="Plus",$K104,IF(O104="Basis",$K104-SUM(P$8:P103),IF(O104="Breedte",$K104-SUM(P$8:P103),IF(O103="Breedte",1-SUM(P$8:P103)," "))))</f>
        <v xml:space="preserve"> </v>
      </c>
      <c r="Q104" s="56" t="str">
        <f t="shared" si="45"/>
        <v/>
      </c>
      <c r="R104" s="196">
        <f t="shared" si="31"/>
        <v>215</v>
      </c>
      <c r="S104" s="1">
        <f t="shared" si="40"/>
        <v>352</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352</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4">
        <f t="shared" si="26"/>
        <v>0</v>
      </c>
      <c r="B105" s="64">
        <f t="shared" si="27"/>
        <v>0</v>
      </c>
      <c r="C105" s="57">
        <f t="shared" si="39"/>
        <v>351</v>
      </c>
      <c r="F105" s="59">
        <f>IF(C105&lt;C$6,0,VLOOKUP(C105,index!$A:$M,8,0))</f>
        <v>215</v>
      </c>
      <c r="G105" s="57" t="str">
        <f t="shared" si="28"/>
        <v/>
      </c>
      <c r="H105" s="58" t="str">
        <f>IF(G105="I",$K105,IF(G105="II",$K105-SUM(H$8:H104),IF(G105="III",$K105-SUM(H$8:H104),IF(G105="IV",$K105-SUM(H$8:H104),IF(G105="V",1-SUM(H$8:H104)," ")))))</f>
        <v xml:space="preserve"> </v>
      </c>
      <c r="I105" s="66" t="str">
        <f t="shared" si="29"/>
        <v/>
      </c>
      <c r="J105" s="61" t="str">
        <f>IF(I105="A",$K105,IF(I105="B",$K105-SUM(J$8:J104),IF(I105="C",$K105-SUM(J$8:J104),IF(I105="D",$K105-SUM(J$8:J104),IF(I105="E",1-SUM(J$8:J104)," ")))))</f>
        <v xml:space="preserve"> </v>
      </c>
      <c r="K105" s="58">
        <f>IF(C$4=0,0,(SUM(D$8:D105)/C$4))</f>
        <v>0</v>
      </c>
      <c r="L105" s="62" t="str">
        <f t="shared" si="25"/>
        <v xml:space="preserve"> </v>
      </c>
      <c r="M105" s="58" t="str">
        <f>IF(U105=2,K105,IF(W105=2,K105-SUM(M$8:M104),IF(X105=2,K105-SUM(M$8:M104),IF(X104=2,1-SUM(M$8:M104)," "))))</f>
        <v xml:space="preserve"> </v>
      </c>
      <c r="N105" s="58" t="str">
        <f t="shared" si="30"/>
        <v xml:space="preserve"> </v>
      </c>
      <c r="P105" s="58" t="str">
        <f>IF(O105="Plus",$K105,IF(O105="Basis",$K105-SUM(P$8:P104),IF(O105="Breedte",$K105-SUM(P$8:P104),IF(O104="Breedte",1-SUM(P$8:P104)," "))))</f>
        <v xml:space="preserve"> </v>
      </c>
      <c r="Q105" s="56" t="str">
        <f t="shared" si="45"/>
        <v/>
      </c>
      <c r="R105" s="196">
        <f t="shared" si="31"/>
        <v>215</v>
      </c>
      <c r="S105" s="1">
        <f t="shared" si="40"/>
        <v>351</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351</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4">
        <f t="shared" si="26"/>
        <v>0</v>
      </c>
      <c r="B106" s="64">
        <f t="shared" si="27"/>
        <v>0</v>
      </c>
      <c r="C106" s="57">
        <f t="shared" si="39"/>
        <v>350</v>
      </c>
      <c r="F106" s="59">
        <f>IF(C106&lt;C$6,0,VLOOKUP(C106,index!$A:$M,8,0))</f>
        <v>214</v>
      </c>
      <c r="G106" s="57" t="str">
        <f t="shared" si="28"/>
        <v/>
      </c>
      <c r="H106" s="58" t="str">
        <f>IF(G106="I",$K106,IF(G106="II",$K106-SUM(H$8:H105),IF(G106="III",$K106-SUM(H$8:H105),IF(G106="IV",$K106-SUM(H$8:H105),IF(G106="V",1-SUM(H$8:H105)," ")))))</f>
        <v xml:space="preserve"> </v>
      </c>
      <c r="I106" s="66" t="str">
        <f t="shared" si="29"/>
        <v/>
      </c>
      <c r="J106" s="61" t="str">
        <f>IF(I106="A",$K106,IF(I106="B",$K106-SUM(J$8:J105),IF(I106="C",$K106-SUM(J$8:J105),IF(I106="D",$K106-SUM(J$8:J105),IF(I106="E",1-SUM(J$8:J105)," ")))))</f>
        <v xml:space="preserve"> </v>
      </c>
      <c r="K106" s="58">
        <f>IF(C$4=0,0,(SUM(D$8:D106)/C$4))</f>
        <v>0</v>
      </c>
      <c r="L106" s="62" t="str">
        <f t="shared" si="25"/>
        <v xml:space="preserve"> </v>
      </c>
      <c r="M106" s="58" t="str">
        <f>IF(U106=2,K106,IF(W106=2,K106-SUM(M$8:M105),IF(X106=2,K106-SUM(M$8:M105),IF(X105=2,1-SUM(M$8:M105)," "))))</f>
        <v xml:space="preserve"> </v>
      </c>
      <c r="N106" s="58" t="str">
        <f t="shared" si="30"/>
        <v xml:space="preserve"> </v>
      </c>
      <c r="P106" s="58" t="str">
        <f>IF(O106="Plus",$K106,IF(O106="Basis",$K106-SUM(P$8:P105),IF(O106="Breedte",$K106-SUM(P$8:P105),IF(O105="Breedte",1-SUM(P$8:P105)," "))))</f>
        <v xml:space="preserve"> </v>
      </c>
      <c r="Q106" s="56" t="str">
        <f t="shared" si="45"/>
        <v/>
      </c>
      <c r="R106" s="196">
        <f t="shared" si="31"/>
        <v>214</v>
      </c>
      <c r="S106" s="1">
        <f t="shared" si="40"/>
        <v>350</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350</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4">
        <f t="shared" si="26"/>
        <v>0</v>
      </c>
      <c r="B107" s="64">
        <f t="shared" si="27"/>
        <v>0</v>
      </c>
      <c r="C107" s="57">
        <f t="shared" si="39"/>
        <v>349</v>
      </c>
      <c r="F107" s="59">
        <f>IF(C107&lt;C$6,0,VLOOKUP(C107,index!$A:$M,8,0))</f>
        <v>214</v>
      </c>
      <c r="G107" s="57" t="str">
        <f t="shared" si="28"/>
        <v/>
      </c>
      <c r="H107" s="58" t="str">
        <f>IF(G107="I",$K107,IF(G107="II",$K107-SUM(H$8:H106),IF(G107="III",$K107-SUM(H$8:H106),IF(G107="IV",$K107-SUM(H$8:H106),IF(G107="V",1-SUM(H$8:H106)," ")))))</f>
        <v xml:space="preserve"> </v>
      </c>
      <c r="I107" s="66" t="str">
        <f t="shared" si="29"/>
        <v/>
      </c>
      <c r="J107" s="61" t="str">
        <f>IF(I107="A",$K107,IF(I107="B",$K107-SUM(J$8:J106),IF(I107="C",$K107-SUM(J$8:J106),IF(I107="D",$K107-SUM(J$8:J106),IF(I107="E",1-SUM(J$8:J106)," ")))))</f>
        <v xml:space="preserve"> </v>
      </c>
      <c r="K107" s="58">
        <f>IF(C$4=0,0,(SUM(D$8:D107)/C$4))</f>
        <v>0</v>
      </c>
      <c r="L107" s="62" t="str">
        <f t="shared" si="25"/>
        <v xml:space="preserve"> </v>
      </c>
      <c r="M107" s="58" t="str">
        <f>IF(U107=2,K107,IF(W107=2,K107-SUM(M$8:M106),IF(X107=2,K107-SUM(M$8:M106),IF(X106=2,1-SUM(M$8:M106)," "))))</f>
        <v xml:space="preserve"> </v>
      </c>
      <c r="N107" s="58" t="str">
        <f t="shared" si="30"/>
        <v xml:space="preserve"> </v>
      </c>
      <c r="P107" s="58" t="str">
        <f>IF(O107="Plus",$K107,IF(O107="Basis",$K107-SUM(P$8:P106),IF(O107="Breedte",$K107-SUM(P$8:P106),IF(O106="Breedte",1-SUM(P$8:P106)," "))))</f>
        <v xml:space="preserve"> </v>
      </c>
      <c r="Q107" s="56" t="str">
        <f t="shared" si="45"/>
        <v/>
      </c>
      <c r="R107" s="196">
        <f t="shared" si="31"/>
        <v>214</v>
      </c>
      <c r="S107" s="1">
        <f t="shared" si="40"/>
        <v>349</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349</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4">
        <f t="shared" si="26"/>
        <v>0</v>
      </c>
      <c r="B108" s="64">
        <f t="shared" si="27"/>
        <v>0</v>
      </c>
      <c r="C108" s="57">
        <f t="shared" si="39"/>
        <v>348</v>
      </c>
      <c r="F108" s="59">
        <f>IF(C108&lt;C$6,0,VLOOKUP(C108,index!$A:$M,8,0))</f>
        <v>213</v>
      </c>
      <c r="G108" s="57" t="str">
        <f t="shared" si="28"/>
        <v/>
      </c>
      <c r="H108" s="58" t="str">
        <f>IF(G108="I",$K108,IF(G108="II",$K108-SUM(H$8:H107),IF(G108="III",$K108-SUM(H$8:H107),IF(G108="IV",$K108-SUM(H$8:H107),IF(G108="V",1-SUM(H$8:H107)," ")))))</f>
        <v xml:space="preserve"> </v>
      </c>
      <c r="I108" s="66" t="str">
        <f t="shared" si="29"/>
        <v/>
      </c>
      <c r="J108" s="61" t="str">
        <f>IF(I108="A",$K108,IF(I108="B",$K108-SUM(J$8:J107),IF(I108="C",$K108-SUM(J$8:J107),IF(I108="D",$K108-SUM(J$8:J107),IF(I108="E",1-SUM(J$8:J107)," ")))))</f>
        <v xml:space="preserve"> </v>
      </c>
      <c r="K108" s="58">
        <f>IF(C$4=0,0,(SUM(D$8:D108)/C$4))</f>
        <v>0</v>
      </c>
      <c r="L108" s="62" t="str">
        <f t="shared" si="25"/>
        <v xml:space="preserve"> </v>
      </c>
      <c r="M108" s="58" t="str">
        <f>IF(U108=2,K108,IF(W108=2,K108-SUM(M$8:M107),IF(X108=2,K108-SUM(M$8:M107),IF(X107=2,1-SUM(M$8:M107)," "))))</f>
        <v xml:space="preserve"> </v>
      </c>
      <c r="N108" s="58" t="str">
        <f t="shared" si="30"/>
        <v xml:space="preserve"> </v>
      </c>
      <c r="P108" s="58" t="str">
        <f>IF(O108="Plus",$K108,IF(O108="Basis",$K108-SUM(P$8:P107),IF(O108="Breedte",$K108-SUM(P$8:P107),IF(O107="Breedte",1-SUM(P$8:P107)," "))))</f>
        <v xml:space="preserve"> </v>
      </c>
      <c r="Q108" s="56" t="str">
        <f t="shared" si="45"/>
        <v/>
      </c>
      <c r="R108" s="196">
        <f t="shared" si="31"/>
        <v>213</v>
      </c>
      <c r="S108" s="1">
        <f t="shared" si="40"/>
        <v>348</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348</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4">
        <f t="shared" si="26"/>
        <v>0</v>
      </c>
      <c r="B109" s="64">
        <f t="shared" si="27"/>
        <v>20</v>
      </c>
      <c r="C109" s="57">
        <f t="shared" si="39"/>
        <v>347</v>
      </c>
      <c r="F109" s="59">
        <f>IF(C109&lt;C$6,0,VLOOKUP(C109,index!$A:$M,8,0))</f>
        <v>213</v>
      </c>
      <c r="G109" s="57" t="str">
        <f t="shared" si="28"/>
        <v>I</v>
      </c>
      <c r="H109" s="58">
        <f>IF(G109="I",$K109,IF(G109="II",$K109-SUM(H$8:H108),IF(G109="III",$K109-SUM(H$8:H108),IF(G109="IV",$K109-SUM(H$8:H108),IF(G109="V",1-SUM(H$8:H108)," ")))))</f>
        <v>0</v>
      </c>
      <c r="I109" s="66" t="str">
        <f t="shared" si="29"/>
        <v/>
      </c>
      <c r="J109" s="61" t="str">
        <f>IF(I109="A",$K109,IF(I109="B",$K109-SUM(J$8:J108),IF(I109="C",$K109-SUM(J$8:J108),IF(I109="D",$K109-SUM(J$8:J108),IF(I109="E",1-SUM(J$8:J108)," ")))))</f>
        <v xml:space="preserve"> </v>
      </c>
      <c r="K109" s="58">
        <f>IF(C$4=0,0,(SUM(D$8:D109)/C$4))</f>
        <v>0</v>
      </c>
      <c r="L109" s="62" t="str">
        <f t="shared" si="25"/>
        <v xml:space="preserve"> </v>
      </c>
      <c r="M109" s="58" t="str">
        <f>IF(U109=2,K109,IF(W109=2,K109-SUM(M$8:M108),IF(X109=2,K109-SUM(M$8:M108),IF(X108=2,1-SUM(M$8:M108)," "))))</f>
        <v xml:space="preserve"> </v>
      </c>
      <c r="N109" s="58" t="str">
        <f t="shared" si="30"/>
        <v xml:space="preserve"> </v>
      </c>
      <c r="P109" s="58" t="str">
        <f>IF(O109="Plus",$K109,IF(O109="Basis",$K109-SUM(P$8:P108),IF(O109="Breedte",$K109-SUM(P$8:P108),IF(O108="Breedte",1-SUM(P$8:P108)," "))))</f>
        <v xml:space="preserve"> </v>
      </c>
      <c r="Q109" s="56" t="str">
        <f t="shared" si="45"/>
        <v/>
      </c>
      <c r="R109" s="196">
        <f t="shared" si="31"/>
        <v>213</v>
      </c>
      <c r="S109" s="1">
        <f t="shared" si="40"/>
        <v>347</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347</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4">
        <f t="shared" si="26"/>
        <v>0</v>
      </c>
      <c r="B110" s="64">
        <f t="shared" si="27"/>
        <v>0</v>
      </c>
      <c r="C110" s="57">
        <f t="shared" si="39"/>
        <v>346</v>
      </c>
      <c r="F110" s="59">
        <f>IF(C110&lt;C$6,0,VLOOKUP(C110,index!$A:$M,8,0))</f>
        <v>212</v>
      </c>
      <c r="G110" s="57" t="str">
        <f t="shared" si="28"/>
        <v/>
      </c>
      <c r="H110" s="58" t="str">
        <f>IF(G110="I",$K110,IF(G110="II",$K110-SUM(H$8:H109),IF(G110="III",$K110-SUM(H$8:H109),IF(G110="IV",$K110-SUM(H$8:H109),IF(G110="V",1-SUM(H$8:H109)," ")))))</f>
        <v xml:space="preserve"> </v>
      </c>
      <c r="I110" s="66" t="str">
        <f t="shared" si="29"/>
        <v/>
      </c>
      <c r="J110" s="61" t="str">
        <f>IF(I110="A",$K110,IF(I110="B",$K110-SUM(J$8:J109),IF(I110="C",$K110-SUM(J$8:J109),IF(I110="D",$K110-SUM(J$8:J109),IF(I110="E",1-SUM(J$8:J109)," ")))))</f>
        <v xml:space="preserve"> </v>
      </c>
      <c r="K110" s="58">
        <f>IF(C$4=0,0,(SUM(D$8:D110)/C$4))</f>
        <v>0</v>
      </c>
      <c r="L110" s="62" t="str">
        <f t="shared" si="25"/>
        <v xml:space="preserve"> </v>
      </c>
      <c r="M110" s="58" t="str">
        <f>IF(U110=2,K110,IF(W110=2,K110-SUM(M$8:M109),IF(X110=2,K110-SUM(M$8:M109),IF(X109=2,1-SUM(M$8:M109)," "))))</f>
        <v xml:space="preserve"> </v>
      </c>
      <c r="N110" s="58" t="str">
        <f t="shared" si="30"/>
        <v xml:space="preserve"> </v>
      </c>
      <c r="P110" s="58" t="str">
        <f>IF(O110="Plus",$K110,IF(O110="Basis",$K110-SUM(P$8:P109),IF(O110="Breedte",$K110-SUM(P$8:P109),IF(O109="Breedte",1-SUM(P$8:P109)," "))))</f>
        <v xml:space="preserve"> </v>
      </c>
      <c r="Q110" s="56" t="str">
        <f t="shared" si="45"/>
        <v/>
      </c>
      <c r="R110" s="196">
        <f t="shared" si="31"/>
        <v>212</v>
      </c>
      <c r="S110" s="1">
        <f t="shared" si="40"/>
        <v>346</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346</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4">
        <f t="shared" si="26"/>
        <v>0</v>
      </c>
      <c r="B111" s="64">
        <f t="shared" si="27"/>
        <v>0</v>
      </c>
      <c r="C111" s="57">
        <f t="shared" si="39"/>
        <v>345</v>
      </c>
      <c r="F111" s="59">
        <f>IF(C111&lt;C$6,0,VLOOKUP(C111,index!$A:$M,8,0))</f>
        <v>212</v>
      </c>
      <c r="G111" s="57" t="str">
        <f t="shared" si="28"/>
        <v/>
      </c>
      <c r="H111" s="58" t="str">
        <f>IF(G111="I",$K111,IF(G111="II",$K111-SUM(H$8:H110),IF(G111="III",$K111-SUM(H$8:H110),IF(G111="IV",$K111-SUM(H$8:H110),IF(G111="V",1-SUM(H$8:H110)," ")))))</f>
        <v xml:space="preserve"> </v>
      </c>
      <c r="I111" s="66" t="str">
        <f t="shared" si="29"/>
        <v/>
      </c>
      <c r="J111" s="61" t="str">
        <f>IF(I111="A",$K111,IF(I111="B",$K111-SUM(J$8:J110),IF(I111="C",$K111-SUM(J$8:J110),IF(I111="D",$K111-SUM(J$8:J110),IF(I111="E",1-SUM(J$8:J110)," ")))))</f>
        <v xml:space="preserve"> </v>
      </c>
      <c r="K111" s="58">
        <f>IF(C$4=0,0,(SUM(D$8:D111)/C$4))</f>
        <v>0</v>
      </c>
      <c r="L111" s="62" t="str">
        <f t="shared" si="25"/>
        <v xml:space="preserve"> </v>
      </c>
      <c r="M111" s="58" t="str">
        <f>IF(U111=2,K111,IF(W111=2,K111-SUM(M$8:M110),IF(X111=2,K111-SUM(M$8:M110),IF(X110=2,1-SUM(M$8:M110)," "))))</f>
        <v xml:space="preserve"> </v>
      </c>
      <c r="N111" s="58" t="str">
        <f t="shared" si="30"/>
        <v xml:space="preserve"> </v>
      </c>
      <c r="P111" s="58" t="str">
        <f>IF(O111="Plus",$K111,IF(O111="Basis",$K111-SUM(P$8:P110),IF(O111="Breedte",$K111-SUM(P$8:P110),IF(O110="Breedte",1-SUM(P$8:P110)," "))))</f>
        <v xml:space="preserve"> </v>
      </c>
      <c r="Q111" s="56" t="str">
        <f t="shared" si="45"/>
        <v/>
      </c>
      <c r="R111" s="196">
        <f t="shared" si="31"/>
        <v>212</v>
      </c>
      <c r="S111" s="1">
        <f t="shared" si="40"/>
        <v>345</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345</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4">
        <f t="shared" si="26"/>
        <v>0</v>
      </c>
      <c r="B112" s="64">
        <f t="shared" si="27"/>
        <v>0</v>
      </c>
      <c r="C112" s="57">
        <f t="shared" si="39"/>
        <v>344</v>
      </c>
      <c r="F112" s="59">
        <f>IF(C112&lt;C$6,0,VLOOKUP(C112,index!$A:$M,8,0))</f>
        <v>212</v>
      </c>
      <c r="G112" s="57" t="str">
        <f t="shared" si="28"/>
        <v/>
      </c>
      <c r="H112" s="58" t="str">
        <f>IF(G112="I",$K112,IF(G112="II",$K112-SUM(H$8:H111),IF(G112="III",$K112-SUM(H$8:H111),IF(G112="IV",$K112-SUM(H$8:H111),IF(G112="V",1-SUM(H$8:H111)," ")))))</f>
        <v xml:space="preserve"> </v>
      </c>
      <c r="I112" s="66" t="str">
        <f t="shared" si="29"/>
        <v/>
      </c>
      <c r="J112" s="61" t="str">
        <f>IF(I112="A",$K112,IF(I112="B",$K112-SUM(J$8:J111),IF(I112="C",$K112-SUM(J$8:J111),IF(I112="D",$K112-SUM(J$8:J111),IF(I112="E",1-SUM(J$8:J111)," ")))))</f>
        <v xml:space="preserve"> </v>
      </c>
      <c r="K112" s="58">
        <f>IF(C$4=0,0,(SUM(D$8:D112)/C$4))</f>
        <v>0</v>
      </c>
      <c r="L112" s="62" t="str">
        <f t="shared" si="25"/>
        <v xml:space="preserve"> </v>
      </c>
      <c r="M112" s="58" t="str">
        <f>IF(U112=2,K112,IF(W112=2,K112-SUM(M$8:M111),IF(X112=2,K112-SUM(M$8:M111),IF(X111=2,1-SUM(M$8:M111)," "))))</f>
        <v xml:space="preserve"> </v>
      </c>
      <c r="N112" s="58" t="str">
        <f t="shared" si="30"/>
        <v xml:space="preserve"> </v>
      </c>
      <c r="P112" s="58" t="str">
        <f>IF(O112="Plus",$K112,IF(O112="Basis",$K112-SUM(P$8:P111),IF(O112="Breedte",$K112-SUM(P$8:P111),IF(O111="Breedte",1-SUM(P$8:P111)," "))))</f>
        <v xml:space="preserve"> </v>
      </c>
      <c r="Q112" s="56" t="str">
        <f t="shared" si="45"/>
        <v/>
      </c>
      <c r="R112" s="196">
        <f t="shared" si="31"/>
        <v>212</v>
      </c>
      <c r="S112" s="1">
        <f t="shared" si="40"/>
        <v>344</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344</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4">
        <f t="shared" si="26"/>
        <v>0</v>
      </c>
      <c r="B113" s="64">
        <f t="shared" si="27"/>
        <v>0</v>
      </c>
      <c r="C113" s="57">
        <f t="shared" si="39"/>
        <v>343</v>
      </c>
      <c r="F113" s="59">
        <f>IF(C113&lt;C$6,0,VLOOKUP(C113,index!$A:$M,8,0))</f>
        <v>211</v>
      </c>
      <c r="G113" s="57" t="str">
        <f t="shared" si="28"/>
        <v/>
      </c>
      <c r="H113" s="58" t="str">
        <f>IF(G113="I",$K113,IF(G113="II",$K113-SUM(H$8:H112),IF(G113="III",$K113-SUM(H$8:H112),IF(G113="IV",$K113-SUM(H$8:H112),IF(G113="V",1-SUM(H$8:H112)," ")))))</f>
        <v xml:space="preserve"> </v>
      </c>
      <c r="I113" s="66" t="str">
        <f t="shared" si="29"/>
        <v/>
      </c>
      <c r="J113" s="61" t="str">
        <f>IF(I113="A",$K113,IF(I113="B",$K113-SUM(J$8:J112),IF(I113="C",$K113-SUM(J$8:J112),IF(I113="D",$K113-SUM(J$8:J112),IF(I113="E",1-SUM(J$8:J112)," ")))))</f>
        <v xml:space="preserve"> </v>
      </c>
      <c r="K113" s="58">
        <f>IF(C$4=0,0,(SUM(D$8:D113)/C$4))</f>
        <v>0</v>
      </c>
      <c r="L113" s="62" t="str">
        <f t="shared" si="25"/>
        <v xml:space="preserve"> </v>
      </c>
      <c r="M113" s="58" t="str">
        <f>IF(U113=2,K113,IF(W113=2,K113-SUM(M$8:M112),IF(X113=2,K113-SUM(M$8:M112),IF(X112=2,1-SUM(M$8:M112)," "))))</f>
        <v xml:space="preserve"> </v>
      </c>
      <c r="N113" s="58" t="str">
        <f t="shared" si="30"/>
        <v xml:space="preserve"> </v>
      </c>
      <c r="P113" s="58" t="str">
        <f>IF(O113="Plus",$K113,IF(O113="Basis",$K113-SUM(P$8:P112),IF(O113="Breedte",$K113-SUM(P$8:P112),IF(O112="Breedte",1-SUM(P$8:P112)," "))))</f>
        <v xml:space="preserve"> </v>
      </c>
      <c r="Q113" s="56" t="str">
        <f t="shared" si="45"/>
        <v/>
      </c>
      <c r="R113" s="196">
        <f t="shared" si="31"/>
        <v>211</v>
      </c>
      <c r="S113" s="1">
        <f t="shared" si="40"/>
        <v>343</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343</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4">
        <f t="shared" si="26"/>
        <v>0</v>
      </c>
      <c r="B114" s="64">
        <f t="shared" si="27"/>
        <v>0</v>
      </c>
      <c r="C114" s="57">
        <f t="shared" si="39"/>
        <v>342</v>
      </c>
      <c r="F114" s="59">
        <f>IF(C114&lt;C$6,0,VLOOKUP(C114,index!$A:$M,8,0))</f>
        <v>211</v>
      </c>
      <c r="G114" s="57" t="str">
        <f t="shared" si="28"/>
        <v/>
      </c>
      <c r="H114" s="58" t="str">
        <f>IF(G114="I",$K114,IF(G114="II",$K114-SUM(H$8:H113),IF(G114="III",$K114-SUM(H$8:H113),IF(G114="IV",$K114-SUM(H$8:H113),IF(G114="V",1-SUM(H$8:H113)," ")))))</f>
        <v xml:space="preserve"> </v>
      </c>
      <c r="I114" s="66" t="str">
        <f t="shared" si="29"/>
        <v/>
      </c>
      <c r="J114" s="61" t="str">
        <f>IF(I114="A",$K114,IF(I114="B",$K114-SUM(J$8:J113),IF(I114="C",$K114-SUM(J$8:J113),IF(I114="D",$K114-SUM(J$8:J113),IF(I114="E",1-SUM(J$8:J113)," ")))))</f>
        <v xml:space="preserve"> </v>
      </c>
      <c r="K114" s="58">
        <f>IF(C$4=0,0,(SUM(D$8:D114)/C$4))</f>
        <v>0</v>
      </c>
      <c r="L114" s="62" t="str">
        <f t="shared" si="25"/>
        <v xml:space="preserve"> </v>
      </c>
      <c r="M114" s="58" t="str">
        <f>IF(U114=2,K114,IF(W114=2,K114-SUM(M$8:M113),IF(X114=2,K114-SUM(M$8:M113),IF(X113=2,1-SUM(M$8:M113)," "))))</f>
        <v xml:space="preserve"> </v>
      </c>
      <c r="N114" s="58" t="str">
        <f t="shared" si="30"/>
        <v xml:space="preserve"> </v>
      </c>
      <c r="P114" s="58" t="str">
        <f>IF(O114="Plus",$K114,IF(O114="Basis",$K114-SUM(P$8:P113),IF(O114="Breedte",$K114-SUM(P$8:P113),IF(O113="Breedte",1-SUM(P$8:P113)," "))))</f>
        <v xml:space="preserve"> </v>
      </c>
      <c r="Q114" s="56" t="str">
        <f t="shared" si="45"/>
        <v/>
      </c>
      <c r="R114" s="196">
        <f t="shared" si="31"/>
        <v>211</v>
      </c>
      <c r="S114" s="1">
        <f t="shared" si="40"/>
        <v>342</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342</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4">
        <f t="shared" si="26"/>
        <v>0</v>
      </c>
      <c r="B115" s="64">
        <f t="shared" si="27"/>
        <v>0</v>
      </c>
      <c r="C115" s="57">
        <f t="shared" si="39"/>
        <v>341</v>
      </c>
      <c r="F115" s="59">
        <f>IF(C115&lt;C$6,0,VLOOKUP(C115,index!$A:$M,8,0))</f>
        <v>210</v>
      </c>
      <c r="G115" s="57" t="str">
        <f t="shared" si="28"/>
        <v/>
      </c>
      <c r="H115" s="58" t="str">
        <f>IF(G115="I",$K115,IF(G115="II",$K115-SUM(H$8:H114),IF(G115="III",$K115-SUM(H$8:H114),IF(G115="IV",$K115-SUM(H$8:H114),IF(G115="V",1-SUM(H$8:H114)," ")))))</f>
        <v xml:space="preserve"> </v>
      </c>
      <c r="I115" s="66" t="str">
        <f t="shared" si="29"/>
        <v/>
      </c>
      <c r="J115" s="61" t="str">
        <f>IF(I115="A",$K115,IF(I115="B",$K115-SUM(J$8:J114),IF(I115="C",$K115-SUM(J$8:J114),IF(I115="D",$K115-SUM(J$8:J114),IF(I115="E",1-SUM(J$8:J114)," ")))))</f>
        <v xml:space="preserve"> </v>
      </c>
      <c r="K115" s="58">
        <f>IF(C$4=0,0,(SUM(D$8:D115)/C$4))</f>
        <v>0</v>
      </c>
      <c r="L115" s="62" t="str">
        <f t="shared" si="25"/>
        <v xml:space="preserve"> </v>
      </c>
      <c r="M115" s="58" t="str">
        <f>IF(U115=2,K115,IF(W115=2,K115-SUM(M$8:M114),IF(X115=2,K115-SUM(M$8:M114),IF(X114=2,1-SUM(M$8:M114)," "))))</f>
        <v xml:space="preserve"> </v>
      </c>
      <c r="N115" s="58" t="str">
        <f t="shared" si="30"/>
        <v xml:space="preserve"> </v>
      </c>
      <c r="P115" s="58" t="str">
        <f>IF(O115="Plus",$K115,IF(O115="Basis",$K115-SUM(P$8:P114),IF(O115="Breedte",$K115-SUM(P$8:P114),IF(O114="Breedte",1-SUM(P$8:P114)," "))))</f>
        <v xml:space="preserve"> </v>
      </c>
      <c r="Q115" s="56" t="str">
        <f t="shared" si="45"/>
        <v/>
      </c>
      <c r="R115" s="196">
        <f t="shared" si="31"/>
        <v>210</v>
      </c>
      <c r="S115" s="1">
        <f t="shared" si="40"/>
        <v>341</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341</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4">
        <f t="shared" si="26"/>
        <v>25</v>
      </c>
      <c r="B116" s="64">
        <f t="shared" si="27"/>
        <v>0</v>
      </c>
      <c r="C116" s="57">
        <f t="shared" si="39"/>
        <v>340</v>
      </c>
      <c r="F116" s="59">
        <f>IF(C116&lt;C$6,0,VLOOKUP(C116,index!$A:$M,8,0))</f>
        <v>210</v>
      </c>
      <c r="G116" s="57" t="str">
        <f t="shared" si="28"/>
        <v/>
      </c>
      <c r="H116" s="58" t="str">
        <f>IF(G116="I",$K116,IF(G116="II",$K116-SUM(H$8:H115),IF(G116="III",$K116-SUM(H$8:H115),IF(G116="IV",$K116-SUM(H$8:H115),IF(G116="V",1-SUM(H$8:H115)," ")))))</f>
        <v xml:space="preserve"> </v>
      </c>
      <c r="I116" s="66" t="str">
        <f t="shared" si="29"/>
        <v>A</v>
      </c>
      <c r="J116" s="61">
        <f>IF(I116="A",$K116,IF(I116="B",$K116-SUM(J$8:J115),IF(I116="C",$K116-SUM(J$8:J115),IF(I116="D",$K116-SUM(J$8:J115),IF(I116="E",1-SUM(J$8:J115)," ")))))</f>
        <v>0</v>
      </c>
      <c r="K116" s="58">
        <f>IF(C$4=0,0,(SUM(D$8:D116)/C$4))</f>
        <v>0</v>
      </c>
      <c r="L116" s="62" t="str">
        <f t="shared" si="25"/>
        <v xml:space="preserve"> </v>
      </c>
      <c r="M116" s="58" t="str">
        <f>IF(U116=2,K116,IF(W116=2,K116-SUM(M$8:M115),IF(X116=2,K116-SUM(M$8:M115),IF(X115=2,1-SUM(M$8:M115)," "))))</f>
        <v xml:space="preserve"> </v>
      </c>
      <c r="N116" s="58" t="str">
        <f t="shared" si="30"/>
        <v xml:space="preserve"> </v>
      </c>
      <c r="P116" s="58" t="str">
        <f>IF(O116="Plus",$K116,IF(O116="Basis",$K116-SUM(P$8:P115),IF(O116="Breedte",$K116-SUM(P$8:P115),IF(O115="Breedte",1-SUM(P$8:P115)," "))))</f>
        <v xml:space="preserve"> </v>
      </c>
      <c r="Q116" s="56" t="str">
        <f t="shared" si="45"/>
        <v/>
      </c>
      <c r="R116" s="196">
        <f t="shared" si="31"/>
        <v>210</v>
      </c>
      <c r="S116" s="1">
        <f t="shared" si="40"/>
        <v>340</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340</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4">
        <f t="shared" si="26"/>
        <v>0</v>
      </c>
      <c r="B117" s="64">
        <f t="shared" si="27"/>
        <v>0</v>
      </c>
      <c r="C117" s="57">
        <f t="shared" si="39"/>
        <v>339</v>
      </c>
      <c r="F117" s="59">
        <f>IF(C117&lt;C$6,0,VLOOKUP(C117,index!$A:$M,8,0))</f>
        <v>209</v>
      </c>
      <c r="G117" s="57" t="str">
        <f t="shared" si="28"/>
        <v/>
      </c>
      <c r="H117" s="58" t="str">
        <f>IF(G117="I",$K117,IF(G117="II",$K117-SUM(H$8:H116),IF(G117="III",$K117-SUM(H$8:H116),IF(G117="IV",$K117-SUM(H$8:H116),IF(G117="V",1-SUM(H$8:H116)," ")))))</f>
        <v xml:space="preserve"> </v>
      </c>
      <c r="I117" s="66" t="str">
        <f t="shared" si="29"/>
        <v/>
      </c>
      <c r="J117" s="61" t="str">
        <f>IF(I117="A",$K117,IF(I117="B",$K117-SUM(J$8:J116),IF(I117="C",$K117-SUM(J$8:J116),IF(I117="D",$K117-SUM(J$8:J116),IF(I117="E",1-SUM(J$8:J116)," ")))))</f>
        <v xml:space="preserve"> </v>
      </c>
      <c r="K117" s="58">
        <f>IF(C$4=0,0,(SUM(D$8:D117)/C$4))</f>
        <v>0</v>
      </c>
      <c r="L117" s="62" t="str">
        <f t="shared" si="25"/>
        <v xml:space="preserve"> </v>
      </c>
      <c r="M117" s="58" t="str">
        <f>IF(U117=2,K117,IF(W117=2,K117-SUM(M$8:M116),IF(X117=2,K117-SUM(M$8:M116),IF(X116=2,1-SUM(M$8:M116)," "))))</f>
        <v xml:space="preserve"> </v>
      </c>
      <c r="N117" s="58" t="str">
        <f t="shared" si="30"/>
        <v xml:space="preserve"> </v>
      </c>
      <c r="P117" s="58" t="str">
        <f>IF(O117="Plus",$K117,IF(O117="Basis",$K117-SUM(P$8:P116),IF(O117="Breedte",$K117-SUM(P$8:P116),IF(O116="Breedte",1-SUM(P$8:P116)," "))))</f>
        <v xml:space="preserve"> </v>
      </c>
      <c r="Q117" s="56" t="str">
        <f t="shared" si="45"/>
        <v/>
      </c>
      <c r="R117" s="196">
        <f t="shared" si="31"/>
        <v>209</v>
      </c>
      <c r="S117" s="1">
        <f t="shared" si="40"/>
        <v>339</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339</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4">
        <f t="shared" si="26"/>
        <v>0</v>
      </c>
      <c r="B118" s="64">
        <f t="shared" si="27"/>
        <v>0</v>
      </c>
      <c r="C118" s="57">
        <f t="shared" si="39"/>
        <v>338</v>
      </c>
      <c r="F118" s="59">
        <f>IF(C118&lt;C$6,0,VLOOKUP(C118,index!$A:$M,8,0))</f>
        <v>209</v>
      </c>
      <c r="G118" s="57" t="str">
        <f t="shared" si="28"/>
        <v/>
      </c>
      <c r="H118" s="58" t="str">
        <f>IF(G118="I",$K118,IF(G118="II",$K118-SUM(H$8:H117),IF(G118="III",$K118-SUM(H$8:H117),IF(G118="IV",$K118-SUM(H$8:H117),IF(G118="V",1-SUM(H$8:H117)," ")))))</f>
        <v xml:space="preserve"> </v>
      </c>
      <c r="I118" s="66" t="str">
        <f t="shared" si="29"/>
        <v/>
      </c>
      <c r="J118" s="61" t="str">
        <f>IF(I118="A",$K118,IF(I118="B",$K118-SUM(J$8:J117),IF(I118="C",$K118-SUM(J$8:J117),IF(I118="D",$K118-SUM(J$8:J117),IF(I118="E",1-SUM(J$8:J117)," ")))))</f>
        <v xml:space="preserve"> </v>
      </c>
      <c r="K118" s="58">
        <f>IF(C$4=0,0,(SUM(D$8:D118)/C$4))</f>
        <v>0</v>
      </c>
      <c r="L118" s="62" t="str">
        <f t="shared" si="25"/>
        <v xml:space="preserve"> </v>
      </c>
      <c r="M118" s="58" t="str">
        <f>IF(U118=2,K118,IF(W118=2,K118-SUM(M$8:M117),IF(X118=2,K118-SUM(M$8:M117),IF(X117=2,1-SUM(M$8:M117)," "))))</f>
        <v xml:space="preserve"> </v>
      </c>
      <c r="N118" s="58" t="str">
        <f t="shared" si="30"/>
        <v xml:space="preserve"> </v>
      </c>
      <c r="P118" s="58" t="str">
        <f>IF(O118="Plus",$K118,IF(O118="Basis",$K118-SUM(P$8:P117),IF(O118="Breedte",$K118-SUM(P$8:P117),IF(O117="Breedte",1-SUM(P$8:P117)," "))))</f>
        <v xml:space="preserve"> </v>
      </c>
      <c r="Q118" s="56" t="str">
        <f t="shared" si="45"/>
        <v/>
      </c>
      <c r="R118" s="196">
        <f t="shared" si="31"/>
        <v>209</v>
      </c>
      <c r="S118" s="1">
        <f t="shared" si="40"/>
        <v>338</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338</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4">
        <f t="shared" si="26"/>
        <v>0</v>
      </c>
      <c r="B119" s="64">
        <f t="shared" si="27"/>
        <v>0</v>
      </c>
      <c r="C119" s="57">
        <f t="shared" si="39"/>
        <v>337</v>
      </c>
      <c r="F119" s="59">
        <f>IF(C119&lt;C$6,0,VLOOKUP(C119,index!$A:$M,8,0))</f>
        <v>209</v>
      </c>
      <c r="G119" s="57" t="str">
        <f t="shared" si="28"/>
        <v/>
      </c>
      <c r="H119" s="58" t="str">
        <f>IF(G119="I",$K119,IF(G119="II",$K119-SUM(H$8:H118),IF(G119="III",$K119-SUM(H$8:H118),IF(G119="IV",$K119-SUM(H$8:H118),IF(G119="V",1-SUM(H$8:H118)," ")))))</f>
        <v xml:space="preserve"> </v>
      </c>
      <c r="I119" s="66" t="str">
        <f t="shared" si="29"/>
        <v/>
      </c>
      <c r="J119" s="61" t="str">
        <f>IF(I119="A",$K119,IF(I119="B",$K119-SUM(J$8:J118),IF(I119="C",$K119-SUM(J$8:J118),IF(I119="D",$K119-SUM(J$8:J118),IF(I119="E",1-SUM(J$8:J118)," ")))))</f>
        <v xml:space="preserve"> </v>
      </c>
      <c r="K119" s="58">
        <f>IF(C$4=0,0,(SUM(D$8:D119)/C$4))</f>
        <v>0</v>
      </c>
      <c r="L119" s="62" t="str">
        <f t="shared" si="25"/>
        <v xml:space="preserve"> </v>
      </c>
      <c r="M119" s="58" t="str">
        <f>IF(U119=2,K119,IF(W119=2,K119-SUM(M$8:M118),IF(X119=2,K119-SUM(M$8:M118),IF(X118=2,1-SUM(M$8:M118)," "))))</f>
        <v xml:space="preserve"> </v>
      </c>
      <c r="N119" s="58" t="str">
        <f t="shared" si="30"/>
        <v xml:space="preserve"> </v>
      </c>
      <c r="P119" s="58" t="str">
        <f>IF(O119="Plus",$K119,IF(O119="Basis",$K119-SUM(P$8:P118),IF(O119="Breedte",$K119-SUM(P$8:P118),IF(O118="Breedte",1-SUM(P$8:P118)," "))))</f>
        <v xml:space="preserve"> </v>
      </c>
      <c r="Q119" s="56" t="str">
        <f t="shared" si="45"/>
        <v/>
      </c>
      <c r="R119" s="196">
        <f t="shared" si="31"/>
        <v>209</v>
      </c>
      <c r="S119" s="1">
        <f t="shared" si="40"/>
        <v>337</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337</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4">
        <f t="shared" si="26"/>
        <v>0</v>
      </c>
      <c r="B120" s="64">
        <f t="shared" si="27"/>
        <v>0</v>
      </c>
      <c r="C120" s="57">
        <f t="shared" si="39"/>
        <v>336</v>
      </c>
      <c r="F120" s="59">
        <f>IF(C120&lt;C$6,0,VLOOKUP(C120,index!$A:$M,8,0))</f>
        <v>208</v>
      </c>
      <c r="G120" s="57" t="str">
        <f t="shared" si="28"/>
        <v/>
      </c>
      <c r="H120" s="58" t="str">
        <f>IF(G120="I",$K120,IF(G120="II",$K120-SUM(H$8:H119),IF(G120="III",$K120-SUM(H$8:H119),IF(G120="IV",$K120-SUM(H$8:H119),IF(G120="V",1-SUM(H$8:H119)," ")))))</f>
        <v xml:space="preserve"> </v>
      </c>
      <c r="I120" s="66" t="str">
        <f t="shared" si="29"/>
        <v/>
      </c>
      <c r="J120" s="61" t="str">
        <f>IF(I120="A",$K120,IF(I120="B",$K120-SUM(J$8:J119),IF(I120="C",$K120-SUM(J$8:J119),IF(I120="D",$K120-SUM(J$8:J119),IF(I120="E",1-SUM(J$8:J119)," ")))))</f>
        <v xml:space="preserve"> </v>
      </c>
      <c r="K120" s="58">
        <f>IF(C$4=0,0,(SUM(D$8:D120)/C$4))</f>
        <v>0</v>
      </c>
      <c r="L120" s="62" t="str">
        <f t="shared" si="25"/>
        <v xml:space="preserve"> </v>
      </c>
      <c r="M120" s="58" t="str">
        <f>IF(U120=2,K120,IF(W120=2,K120-SUM(M$8:M119),IF(X120=2,K120-SUM(M$8:M119),IF(X119=2,1-SUM(M$8:M119)," "))))</f>
        <v xml:space="preserve"> </v>
      </c>
      <c r="N120" s="58" t="str">
        <f t="shared" si="30"/>
        <v xml:space="preserve"> </v>
      </c>
      <c r="P120" s="58" t="str">
        <f>IF(O120="Plus",$K120,IF(O120="Basis",$K120-SUM(P$8:P119),IF(O120="Breedte",$K120-SUM(P$8:P119),IF(O119="Breedte",1-SUM(P$8:P119)," "))))</f>
        <v xml:space="preserve"> </v>
      </c>
      <c r="Q120" s="56" t="str">
        <f t="shared" si="45"/>
        <v/>
      </c>
      <c r="R120" s="196">
        <f t="shared" si="31"/>
        <v>208</v>
      </c>
      <c r="S120" s="1">
        <f t="shared" si="40"/>
        <v>336</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336</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4">
        <f t="shared" si="26"/>
        <v>0</v>
      </c>
      <c r="B121" s="64">
        <f t="shared" si="27"/>
        <v>0</v>
      </c>
      <c r="C121" s="57">
        <f t="shared" si="39"/>
        <v>335</v>
      </c>
      <c r="F121" s="59">
        <f>IF(C121&lt;C$6,0,VLOOKUP(C121,index!$A:$M,8,0))</f>
        <v>208</v>
      </c>
      <c r="G121" s="57" t="str">
        <f t="shared" si="28"/>
        <v/>
      </c>
      <c r="H121" s="58" t="str">
        <f>IF(G121="I",$K121,IF(G121="II",$K121-SUM(H$8:H120),IF(G121="III",$K121-SUM(H$8:H120),IF(G121="IV",$K121-SUM(H$8:H120),IF(G121="V",1-SUM(H$8:H120)," ")))))</f>
        <v xml:space="preserve"> </v>
      </c>
      <c r="I121" s="66" t="str">
        <f t="shared" si="29"/>
        <v/>
      </c>
      <c r="J121" s="61" t="str">
        <f>IF(I121="A",$K121,IF(I121="B",$K121-SUM(J$8:J120),IF(I121="C",$K121-SUM(J$8:J120),IF(I121="D",$K121-SUM(J$8:J120),IF(I121="E",1-SUM(J$8:J120)," ")))))</f>
        <v xml:space="preserve"> </v>
      </c>
      <c r="K121" s="58">
        <f>IF(C$4=0,0,(SUM(D$8:D121)/C$4))</f>
        <v>0</v>
      </c>
      <c r="L121" s="62" t="str">
        <f t="shared" si="25"/>
        <v xml:space="preserve"> </v>
      </c>
      <c r="M121" s="58" t="str">
        <f>IF(U121=2,K121,IF(W121=2,K121-SUM(M$8:M120),IF(X121=2,K121-SUM(M$8:M120),IF(X120=2,1-SUM(M$8:M120)," "))))</f>
        <v xml:space="preserve"> </v>
      </c>
      <c r="N121" s="58" t="str">
        <f t="shared" si="30"/>
        <v xml:space="preserve"> </v>
      </c>
      <c r="P121" s="58" t="str">
        <f>IF(O121="Plus",$K121,IF(O121="Basis",$K121-SUM(P$8:P120),IF(O121="Breedte",$K121-SUM(P$8:P120),IF(O120="Breedte",1-SUM(P$8:P120)," "))))</f>
        <v xml:space="preserve"> </v>
      </c>
      <c r="Q121" s="56" t="str">
        <f t="shared" si="45"/>
        <v/>
      </c>
      <c r="R121" s="196">
        <f t="shared" si="31"/>
        <v>208</v>
      </c>
      <c r="S121" s="1">
        <f t="shared" si="40"/>
        <v>335</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335</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4">
        <f t="shared" si="26"/>
        <v>0</v>
      </c>
      <c r="B122" s="64">
        <f t="shared" si="27"/>
        <v>0</v>
      </c>
      <c r="C122" s="57">
        <f t="shared" si="39"/>
        <v>334</v>
      </c>
      <c r="F122" s="59">
        <f>IF(C122&lt;C$6,0,VLOOKUP(C122,index!$A:$M,8,0))</f>
        <v>207</v>
      </c>
      <c r="G122" s="57" t="str">
        <f t="shared" si="28"/>
        <v/>
      </c>
      <c r="H122" s="58" t="str">
        <f>IF(G122="I",$K122,IF(G122="II",$K122-SUM(H$8:H121),IF(G122="III",$K122-SUM(H$8:H121),IF(G122="IV",$K122-SUM(H$8:H121),IF(G122="V",1-SUM(H$8:H121)," ")))))</f>
        <v xml:space="preserve"> </v>
      </c>
      <c r="I122" s="66" t="str">
        <f t="shared" si="29"/>
        <v/>
      </c>
      <c r="J122" s="61" t="str">
        <f>IF(I122="A",$K122,IF(I122="B",$K122-SUM(J$8:J121),IF(I122="C",$K122-SUM(J$8:J121),IF(I122="D",$K122-SUM(J$8:J121),IF(I122="E",1-SUM(J$8:J121)," ")))))</f>
        <v xml:space="preserve"> </v>
      </c>
      <c r="K122" s="58">
        <f>IF(C$4=0,0,(SUM(D$8:D122)/C$4))</f>
        <v>0</v>
      </c>
      <c r="L122" s="62" t="str">
        <f t="shared" si="25"/>
        <v xml:space="preserve"> </v>
      </c>
      <c r="M122" s="58" t="str">
        <f>IF(U122=2,K122,IF(W122=2,K122-SUM(M$8:M121),IF(X122=2,K122-SUM(M$8:M121),IF(X121=2,1-SUM(M$8:M121)," "))))</f>
        <v xml:space="preserve"> </v>
      </c>
      <c r="N122" s="58" t="str">
        <f t="shared" si="30"/>
        <v xml:space="preserve"> </v>
      </c>
      <c r="P122" s="58" t="str">
        <f>IF(O122="Plus",$K122,IF(O122="Basis",$K122-SUM(P$8:P121),IF(O122="Breedte",$K122-SUM(P$8:P121),IF(O121="Breedte",1-SUM(P$8:P121)," "))))</f>
        <v xml:space="preserve"> </v>
      </c>
      <c r="Q122" s="56" t="str">
        <f t="shared" si="45"/>
        <v/>
      </c>
      <c r="R122" s="196">
        <f t="shared" si="31"/>
        <v>207</v>
      </c>
      <c r="S122" s="1">
        <f t="shared" si="40"/>
        <v>334</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334</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4">
        <f t="shared" si="26"/>
        <v>0</v>
      </c>
      <c r="B123" s="64">
        <f t="shared" si="27"/>
        <v>0</v>
      </c>
      <c r="C123" s="57">
        <f t="shared" si="39"/>
        <v>333</v>
      </c>
      <c r="F123" s="59">
        <f>IF(C123&lt;C$6,0,VLOOKUP(C123,index!$A:$M,8,0))</f>
        <v>207</v>
      </c>
      <c r="G123" s="57" t="str">
        <f t="shared" si="28"/>
        <v/>
      </c>
      <c r="H123" s="58" t="str">
        <f>IF(G123="I",$K123,IF(G123="II",$K123-SUM(H$8:H122),IF(G123="III",$K123-SUM(H$8:H122),IF(G123="IV",$K123-SUM(H$8:H122),IF(G123="V",1-SUM(H$8:H122)," ")))))</f>
        <v xml:space="preserve"> </v>
      </c>
      <c r="I123" s="66" t="str">
        <f t="shared" si="29"/>
        <v/>
      </c>
      <c r="J123" s="61" t="str">
        <f>IF(I123="A",$K123,IF(I123="B",$K123-SUM(J$8:J122),IF(I123="C",$K123-SUM(J$8:J122),IF(I123="D",$K123-SUM(J$8:J122),IF(I123="E",1-SUM(J$8:J122)," ")))))</f>
        <v xml:space="preserve"> </v>
      </c>
      <c r="K123" s="58">
        <f>IF(C$4=0,0,(SUM(D$8:D123)/C$4))</f>
        <v>0</v>
      </c>
      <c r="L123" s="62" t="str">
        <f t="shared" si="25"/>
        <v xml:space="preserve"> </v>
      </c>
      <c r="M123" s="58" t="str">
        <f>IF(U123=2,K123,IF(W123=2,K123-SUM(M$8:M122),IF(X123=2,K123-SUM(M$8:M122),IF(X122=2,1-SUM(M$8:M122)," "))))</f>
        <v xml:space="preserve"> </v>
      </c>
      <c r="N123" s="58" t="str">
        <f t="shared" si="30"/>
        <v xml:space="preserve"> </v>
      </c>
      <c r="P123" s="58" t="str">
        <f>IF(O123="Plus",$K123,IF(O123="Basis",$K123-SUM(P$8:P122),IF(O123="Breedte",$K123-SUM(P$8:P122),IF(O122="Breedte",1-SUM(P$8:P122)," "))))</f>
        <v xml:space="preserve"> </v>
      </c>
      <c r="Q123" s="56" t="str">
        <f t="shared" si="45"/>
        <v/>
      </c>
      <c r="R123" s="196">
        <f t="shared" si="31"/>
        <v>207</v>
      </c>
      <c r="S123" s="1">
        <f t="shared" si="40"/>
        <v>333</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333</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4">
        <f t="shared" si="26"/>
        <v>0</v>
      </c>
      <c r="B124" s="64">
        <f t="shared" si="27"/>
        <v>0</v>
      </c>
      <c r="C124" s="57">
        <f t="shared" si="39"/>
        <v>332</v>
      </c>
      <c r="F124" s="59">
        <f>IF(C124&lt;C$6,0,VLOOKUP(C124,index!$A:$M,8,0))</f>
        <v>206</v>
      </c>
      <c r="G124" s="57" t="str">
        <f t="shared" si="28"/>
        <v/>
      </c>
      <c r="H124" s="58" t="str">
        <f>IF(G124="I",$K124,IF(G124="II",$K124-SUM(H$8:H123),IF(G124="III",$K124-SUM(H$8:H123),IF(G124="IV",$K124-SUM(H$8:H123),IF(G124="V",1-SUM(H$8:H123)," ")))))</f>
        <v xml:space="preserve"> </v>
      </c>
      <c r="I124" s="66" t="str">
        <f t="shared" si="29"/>
        <v/>
      </c>
      <c r="J124" s="61" t="str">
        <f>IF(I124="A",$K124,IF(I124="B",$K124-SUM(J$8:J123),IF(I124="C",$K124-SUM(J$8:J123),IF(I124="D",$K124-SUM(J$8:J123),IF(I124="E",1-SUM(J$8:J123)," ")))))</f>
        <v xml:space="preserve"> </v>
      </c>
      <c r="K124" s="58">
        <f>IF(C$4=0,0,(SUM(D$8:D124)/C$4))</f>
        <v>0</v>
      </c>
      <c r="L124" s="62" t="str">
        <f t="shared" si="25"/>
        <v xml:space="preserve"> </v>
      </c>
      <c r="M124" s="58" t="str">
        <f>IF(U124=2,K124,IF(W124=2,K124-SUM(M$8:M123),IF(X124=2,K124-SUM(M$8:M123),IF(X123=2,1-SUM(M$8:M123)," "))))</f>
        <v xml:space="preserve"> </v>
      </c>
      <c r="N124" s="58" t="str">
        <f t="shared" si="30"/>
        <v xml:space="preserve"> </v>
      </c>
      <c r="P124" s="58" t="str">
        <f>IF(O124="Plus",$K124,IF(O124="Basis",$K124-SUM(P$8:P123),IF(O124="Breedte",$K124-SUM(P$8:P123),IF(O123="Breedte",1-SUM(P$8:P123)," "))))</f>
        <v xml:space="preserve"> </v>
      </c>
      <c r="Q124" s="56" t="str">
        <f t="shared" si="45"/>
        <v/>
      </c>
      <c r="R124" s="196">
        <f t="shared" si="31"/>
        <v>206</v>
      </c>
      <c r="S124" s="1">
        <f t="shared" si="40"/>
        <v>332</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332</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4">
        <f t="shared" si="26"/>
        <v>0</v>
      </c>
      <c r="B125" s="64">
        <f t="shared" si="27"/>
        <v>0</v>
      </c>
      <c r="C125" s="57">
        <f t="shared" si="39"/>
        <v>331</v>
      </c>
      <c r="F125" s="59">
        <f>IF(C125&lt;C$6,0,VLOOKUP(C125,index!$A:$M,8,0))</f>
        <v>206</v>
      </c>
      <c r="G125" s="57" t="str">
        <f t="shared" si="28"/>
        <v/>
      </c>
      <c r="H125" s="58" t="str">
        <f>IF(G125="I",$K125,IF(G125="II",$K125-SUM(H$8:H124),IF(G125="III",$K125-SUM(H$8:H124),IF(G125="IV",$K125-SUM(H$8:H124),IF(G125="V",1-SUM(H$8:H124)," ")))))</f>
        <v xml:space="preserve"> </v>
      </c>
      <c r="I125" s="66" t="str">
        <f t="shared" si="29"/>
        <v/>
      </c>
      <c r="J125" s="61" t="str">
        <f>IF(I125="A",$K125,IF(I125="B",$K125-SUM(J$8:J124),IF(I125="C",$K125-SUM(J$8:J124),IF(I125="D",$K125-SUM(J$8:J124),IF(I125="E",1-SUM(J$8:J124)," ")))))</f>
        <v xml:space="preserve"> </v>
      </c>
      <c r="K125" s="58">
        <f>IF(C$4=0,0,(SUM(D$8:D125)/C$4))</f>
        <v>0</v>
      </c>
      <c r="L125" s="62" t="str">
        <f t="shared" si="25"/>
        <v xml:space="preserve"> </v>
      </c>
      <c r="M125" s="58" t="str">
        <f>IF(U125=2,K125,IF(W125=2,K125-SUM(M$8:M124),IF(X125=2,K125-SUM(M$8:M124),IF(X124=2,1-SUM(M$8:M124)," "))))</f>
        <v xml:space="preserve"> </v>
      </c>
      <c r="N125" s="58" t="str">
        <f t="shared" si="30"/>
        <v xml:space="preserve"> </v>
      </c>
      <c r="P125" s="58" t="str">
        <f>IF(O125="Plus",$K125,IF(O125="Basis",$K125-SUM(P$8:P124),IF(O125="Breedte",$K125-SUM(P$8:P124),IF(O124="Breedte",1-SUM(P$8:P124)," "))))</f>
        <v xml:space="preserve"> </v>
      </c>
      <c r="Q125" s="56" t="str">
        <f t="shared" si="45"/>
        <v/>
      </c>
      <c r="R125" s="196">
        <f t="shared" si="31"/>
        <v>206</v>
      </c>
      <c r="S125" s="1">
        <f t="shared" si="40"/>
        <v>331</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331</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4">
        <f t="shared" si="26"/>
        <v>0</v>
      </c>
      <c r="B126" s="64">
        <f t="shared" si="27"/>
        <v>0</v>
      </c>
      <c r="C126" s="57">
        <f t="shared" si="39"/>
        <v>330</v>
      </c>
      <c r="F126" s="59">
        <f>IF(C126&lt;C$6,0,VLOOKUP(C126,index!$A:$M,8,0))</f>
        <v>205</v>
      </c>
      <c r="G126" s="57" t="str">
        <f t="shared" si="28"/>
        <v/>
      </c>
      <c r="H126" s="58" t="str">
        <f>IF(G126="I",$K126,IF(G126="II",$K126-SUM(H$8:H125),IF(G126="III",$K126-SUM(H$8:H125),IF(G126="IV",$K126-SUM(H$8:H125),IF(G126="V",1-SUM(H$8:H125)," ")))))</f>
        <v xml:space="preserve"> </v>
      </c>
      <c r="I126" s="66" t="str">
        <f t="shared" si="29"/>
        <v/>
      </c>
      <c r="J126" s="61" t="str">
        <f>IF(I126="A",$K126,IF(I126="B",$K126-SUM(J$8:J125),IF(I126="C",$K126-SUM(J$8:J125),IF(I126="D",$K126-SUM(J$8:J125),IF(I126="E",1-SUM(J$8:J125)," ")))))</f>
        <v xml:space="preserve"> </v>
      </c>
      <c r="K126" s="58">
        <f>IF(C$4=0,0,(SUM(D$8:D126)/C$4))</f>
        <v>0</v>
      </c>
      <c r="L126" s="62" t="str">
        <f t="shared" si="25"/>
        <v xml:space="preserve"> </v>
      </c>
      <c r="M126" s="58" t="str">
        <f>IF(U126=2,K126,IF(W126=2,K126-SUM(M$8:M125),IF(X126=2,K126-SUM(M$8:M125),IF(X125=2,1-SUM(M$8:M125)," "))))</f>
        <v xml:space="preserve"> </v>
      </c>
      <c r="N126" s="58" t="str">
        <f t="shared" si="30"/>
        <v xml:space="preserve"> </v>
      </c>
      <c r="P126" s="58" t="str">
        <f>IF(O126="Plus",$K126,IF(O126="Basis",$K126-SUM(P$8:P125),IF(O126="Breedte",$K126-SUM(P$8:P125),IF(O125="Breedte",1-SUM(P$8:P125)," "))))</f>
        <v xml:space="preserve"> </v>
      </c>
      <c r="Q126" s="56" t="str">
        <f t="shared" si="45"/>
        <v/>
      </c>
      <c r="R126" s="196">
        <f t="shared" si="31"/>
        <v>205</v>
      </c>
      <c r="S126" s="1">
        <f t="shared" si="40"/>
        <v>330</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330</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4">
        <f t="shared" si="26"/>
        <v>0</v>
      </c>
      <c r="B127" s="64">
        <f t="shared" si="27"/>
        <v>0</v>
      </c>
      <c r="C127" s="57">
        <f t="shared" si="39"/>
        <v>329</v>
      </c>
      <c r="F127" s="59">
        <f>IF(C127&lt;C$6,0,VLOOKUP(C127,index!$A:$M,8,0))</f>
        <v>205</v>
      </c>
      <c r="G127" s="57" t="str">
        <f t="shared" si="28"/>
        <v/>
      </c>
      <c r="H127" s="58" t="str">
        <f>IF(G127="I",$K127,IF(G127="II",$K127-SUM(H$8:H126),IF(G127="III",$K127-SUM(H$8:H126),IF(G127="IV",$K127-SUM(H$8:H126),IF(G127="V",1-SUM(H$8:H126)," ")))))</f>
        <v xml:space="preserve"> </v>
      </c>
      <c r="I127" s="66" t="str">
        <f t="shared" si="29"/>
        <v/>
      </c>
      <c r="J127" s="61" t="str">
        <f>IF(I127="A",$K127,IF(I127="B",$K127-SUM(J$8:J126),IF(I127="C",$K127-SUM(J$8:J126),IF(I127="D",$K127-SUM(J$8:J126),IF(I127="E",1-SUM(J$8:J126)," ")))))</f>
        <v xml:space="preserve"> </v>
      </c>
      <c r="K127" s="58">
        <f>IF(C$4=0,0,(SUM(D$8:D127)/C$4))</f>
        <v>0</v>
      </c>
      <c r="L127" s="62" t="str">
        <f t="shared" si="25"/>
        <v xml:space="preserve"> </v>
      </c>
      <c r="M127" s="58" t="str">
        <f>IF(U127=2,K127,IF(W127=2,K127-SUM(M$8:M126),IF(X127=2,K127-SUM(M$8:M126),IF(X126=2,1-SUM(M$8:M126)," "))))</f>
        <v xml:space="preserve"> </v>
      </c>
      <c r="N127" s="58" t="str">
        <f t="shared" si="30"/>
        <v xml:space="preserve"> </v>
      </c>
      <c r="P127" s="58" t="str">
        <f>IF(O127="Plus",$K127,IF(O127="Basis",$K127-SUM(P$8:P126),IF(O127="Breedte",$K127-SUM(P$8:P126),IF(O126="Breedte",1-SUM(P$8:P126)," "))))</f>
        <v xml:space="preserve"> </v>
      </c>
      <c r="Q127" s="56" t="str">
        <f t="shared" si="45"/>
        <v/>
      </c>
      <c r="R127" s="196">
        <f t="shared" si="31"/>
        <v>205</v>
      </c>
      <c r="S127" s="1">
        <f t="shared" si="40"/>
        <v>329</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329</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4">
        <f t="shared" si="26"/>
        <v>0</v>
      </c>
      <c r="B128" s="64">
        <f t="shared" si="27"/>
        <v>0</v>
      </c>
      <c r="C128" s="57">
        <f t="shared" si="39"/>
        <v>328</v>
      </c>
      <c r="F128" s="59">
        <f>IF(C128&lt;C$6,0,VLOOKUP(C128,index!$A:$M,8,0))</f>
        <v>205</v>
      </c>
      <c r="G128" s="57" t="str">
        <f t="shared" si="28"/>
        <v/>
      </c>
      <c r="H128" s="58" t="str">
        <f>IF(G128="I",$K128,IF(G128="II",$K128-SUM(H$8:H127),IF(G128="III",$K128-SUM(H$8:H127),IF(G128="IV",$K128-SUM(H$8:H127),IF(G128="V",1-SUM(H$8:H127)," ")))))</f>
        <v xml:space="preserve"> </v>
      </c>
      <c r="I128" s="66" t="str">
        <f t="shared" si="29"/>
        <v/>
      </c>
      <c r="J128" s="61" t="str">
        <f>IF(I128="A",$K128,IF(I128="B",$K128-SUM(J$8:J127),IF(I128="C",$K128-SUM(J$8:J127),IF(I128="D",$K128-SUM(J$8:J127),IF(I128="E",1-SUM(J$8:J127)," ")))))</f>
        <v xml:space="preserve"> </v>
      </c>
      <c r="K128" s="58">
        <f>IF(C$4=0,0,(SUM(D$8:D128)/C$4))</f>
        <v>0</v>
      </c>
      <c r="L128" s="62" t="str">
        <f t="shared" si="25"/>
        <v xml:space="preserve"> </v>
      </c>
      <c r="M128" s="58" t="str">
        <f>IF(U128=2,K128,IF(W128=2,K128-SUM(M$8:M127),IF(X128=2,K128-SUM(M$8:M127),IF(X127=2,1-SUM(M$8:M127)," "))))</f>
        <v xml:space="preserve"> </v>
      </c>
      <c r="N128" s="58" t="str">
        <f t="shared" si="30"/>
        <v xml:space="preserve"> </v>
      </c>
      <c r="P128" s="58" t="str">
        <f>IF(O128="Plus",$K128,IF(O128="Basis",$K128-SUM(P$8:P127),IF(O128="Breedte",$K128-SUM(P$8:P127),IF(O127="Breedte",1-SUM(P$8:P127)," "))))</f>
        <v xml:space="preserve"> </v>
      </c>
      <c r="Q128" s="56" t="str">
        <f t="shared" si="45"/>
        <v/>
      </c>
      <c r="R128" s="196">
        <f t="shared" si="31"/>
        <v>205</v>
      </c>
      <c r="S128" s="1">
        <f t="shared" si="40"/>
        <v>328</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328</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4">
        <f t="shared" si="26"/>
        <v>0</v>
      </c>
      <c r="B129" s="64">
        <f t="shared" si="27"/>
        <v>0</v>
      </c>
      <c r="C129" s="57">
        <f t="shared" si="39"/>
        <v>327</v>
      </c>
      <c r="F129" s="59">
        <f>IF(C129&lt;C$6,0,VLOOKUP(C129,index!$A:$M,8,0))</f>
        <v>204</v>
      </c>
      <c r="G129" s="57" t="str">
        <f t="shared" si="28"/>
        <v/>
      </c>
      <c r="H129" s="58" t="str">
        <f>IF(G129="I",$K129,IF(G129="II",$K129-SUM(H$8:H128),IF(G129="III",$K129-SUM(H$8:H128),IF(G129="IV",$K129-SUM(H$8:H128),IF(G129="V",1-SUM(H$8:H128)," ")))))</f>
        <v xml:space="preserve"> </v>
      </c>
      <c r="I129" s="66" t="str">
        <f t="shared" si="29"/>
        <v/>
      </c>
      <c r="J129" s="61" t="str">
        <f>IF(I129="A",$K129,IF(I129="B",$K129-SUM(J$8:J128),IF(I129="C",$K129-SUM(J$8:J128),IF(I129="D",$K129-SUM(J$8:J128),IF(I129="E",1-SUM(J$8:J128)," ")))))</f>
        <v xml:space="preserve"> </v>
      </c>
      <c r="K129" s="58">
        <f>IF(C$4=0,0,(SUM(D$8:D129)/C$4))</f>
        <v>0</v>
      </c>
      <c r="L129" s="62" t="str">
        <f t="shared" si="25"/>
        <v xml:space="preserve"> </v>
      </c>
      <c r="M129" s="58" t="str">
        <f>IF(U129=2,K129,IF(W129=2,K129-SUM(M$8:M128),IF(X129=2,K129-SUM(M$8:M128),IF(X128=2,1-SUM(M$8:M128)," "))))</f>
        <v xml:space="preserve"> </v>
      </c>
      <c r="N129" s="58" t="str">
        <f t="shared" si="30"/>
        <v xml:space="preserve"> </v>
      </c>
      <c r="P129" s="58" t="str">
        <f>IF(O129="Plus",$K129,IF(O129="Basis",$K129-SUM(P$8:P128),IF(O129="Breedte",$K129-SUM(P$8:P128),IF(O128="Breedte",1-SUM(P$8:P128)," "))))</f>
        <v xml:space="preserve"> </v>
      </c>
      <c r="Q129" s="56" t="str">
        <f t="shared" si="45"/>
        <v/>
      </c>
      <c r="R129" s="196">
        <f t="shared" si="31"/>
        <v>204</v>
      </c>
      <c r="S129" s="1">
        <f t="shared" si="40"/>
        <v>327</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327</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4">
        <f t="shared" si="26"/>
        <v>0</v>
      </c>
      <c r="B130" s="64">
        <f t="shared" si="27"/>
        <v>20</v>
      </c>
      <c r="C130" s="57">
        <f t="shared" si="39"/>
        <v>326</v>
      </c>
      <c r="F130" s="59">
        <f>IF(C130&lt;C$6,0,VLOOKUP(C130,index!$A:$M,8,0))</f>
        <v>204</v>
      </c>
      <c r="G130" s="57" t="str">
        <f t="shared" si="28"/>
        <v>II</v>
      </c>
      <c r="H130" s="58">
        <f>IF(G130="I",$K130,IF(G130="II",$K130-SUM(H$8:H129),IF(G130="III",$K130-SUM(H$8:H129),IF(G130="IV",$K130-SUM(H$8:H129),IF(G130="V",1-SUM(H$8:H129)," ")))))</f>
        <v>0</v>
      </c>
      <c r="I130" s="66" t="str">
        <f t="shared" si="29"/>
        <v/>
      </c>
      <c r="J130" s="61" t="str">
        <f>IF(I130="A",$K130,IF(I130="B",$K130-SUM(J$8:J129),IF(I130="C",$K130-SUM(J$8:J129),IF(I130="D",$K130-SUM(J$8:J129),IF(I130="E",1-SUM(J$8:J129)," ")))))</f>
        <v xml:space="preserve"> </v>
      </c>
      <c r="K130" s="58">
        <f>IF(C$4=0,0,(SUM(D$8:D130)/C$4))</f>
        <v>0</v>
      </c>
      <c r="L130" s="62" t="str">
        <f t="shared" si="25"/>
        <v xml:space="preserve"> </v>
      </c>
      <c r="M130" s="58" t="str">
        <f>IF(U130=2,K130,IF(W130=2,K130-SUM(M$8:M129),IF(X130=2,K130-SUM(M$8:M129),IF(X129=2,1-SUM(M$8:M129)," "))))</f>
        <v xml:space="preserve"> </v>
      </c>
      <c r="N130" s="58" t="str">
        <f t="shared" si="30"/>
        <v xml:space="preserve"> </v>
      </c>
      <c r="P130" s="58" t="str">
        <f>IF(O130="Plus",$K130,IF(O130="Basis",$K130-SUM(P$8:P129),IF(O130="Breedte",$K130-SUM(P$8:P129),IF(O129="Breedte",1-SUM(P$8:P129)," "))))</f>
        <v xml:space="preserve"> </v>
      </c>
      <c r="Q130" s="56" t="str">
        <f t="shared" si="45"/>
        <v/>
      </c>
      <c r="R130" s="196">
        <f t="shared" si="31"/>
        <v>204</v>
      </c>
      <c r="S130" s="1">
        <f t="shared" si="40"/>
        <v>326</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326</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4">
        <f t="shared" si="26"/>
        <v>0</v>
      </c>
      <c r="B131" s="64">
        <f t="shared" si="27"/>
        <v>0</v>
      </c>
      <c r="C131" s="57">
        <f t="shared" si="39"/>
        <v>325</v>
      </c>
      <c r="F131" s="59">
        <f>IF(C131&lt;C$6,0,VLOOKUP(C131,index!$A:$M,8,0))</f>
        <v>203</v>
      </c>
      <c r="G131" s="57" t="str">
        <f t="shared" si="28"/>
        <v/>
      </c>
      <c r="H131" s="58" t="str">
        <f>IF(G131="I",$K131,IF(G131="II",$K131-SUM(H$8:H130),IF(G131="III",$K131-SUM(H$8:H130),IF(G131="IV",$K131-SUM(H$8:H130),IF(G131="V",1-SUM(H$8:H130)," ")))))</f>
        <v xml:space="preserve"> </v>
      </c>
      <c r="I131" s="66" t="str">
        <f t="shared" si="29"/>
        <v/>
      </c>
      <c r="J131" s="61" t="str">
        <f>IF(I131="A",$K131,IF(I131="B",$K131-SUM(J$8:J130),IF(I131="C",$K131-SUM(J$8:J130),IF(I131="D",$K131-SUM(J$8:J130),IF(I131="E",1-SUM(J$8:J130)," ")))))</f>
        <v xml:space="preserve"> </v>
      </c>
      <c r="K131" s="58">
        <f>IF(C$4=0,0,(SUM(D$8:D131)/C$4))</f>
        <v>0</v>
      </c>
      <c r="L131" s="62" t="str">
        <f t="shared" si="25"/>
        <v xml:space="preserve"> </v>
      </c>
      <c r="M131" s="58" t="str">
        <f>IF(U131=2,K131,IF(W131=2,K131-SUM(M$8:M130),IF(X131=2,K131-SUM(M$8:M130),IF(X130=2,1-SUM(M$8:M130)," "))))</f>
        <v xml:space="preserve"> </v>
      </c>
      <c r="N131" s="58" t="str">
        <f t="shared" si="30"/>
        <v xml:space="preserve"> </v>
      </c>
      <c r="P131" s="58" t="str">
        <f>IF(O131="Plus",$K131,IF(O131="Basis",$K131-SUM(P$8:P130),IF(O131="Breedte",$K131-SUM(P$8:P130),IF(O130="Breedte",1-SUM(P$8:P130)," "))))</f>
        <v xml:space="preserve"> </v>
      </c>
      <c r="Q131" s="56" t="str">
        <f t="shared" si="45"/>
        <v/>
      </c>
      <c r="R131" s="196">
        <f t="shared" si="31"/>
        <v>203</v>
      </c>
      <c r="S131" s="1">
        <f t="shared" si="40"/>
        <v>325</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325</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4">
        <f t="shared" si="26"/>
        <v>0</v>
      </c>
      <c r="B132" s="64">
        <f t="shared" si="27"/>
        <v>0</v>
      </c>
      <c r="C132" s="57">
        <f t="shared" si="39"/>
        <v>324</v>
      </c>
      <c r="F132" s="59">
        <f>IF(C132&lt;C$6,0,VLOOKUP(C132,index!$A:$M,8,0))</f>
        <v>203</v>
      </c>
      <c r="G132" s="57" t="str">
        <f t="shared" si="28"/>
        <v/>
      </c>
      <c r="H132" s="58" t="str">
        <f>IF(G132="I",$K132,IF(G132="II",$K132-SUM(H$8:H131),IF(G132="III",$K132-SUM(H$8:H131),IF(G132="IV",$K132-SUM(H$8:H131),IF(G132="V",1-SUM(H$8:H131)," ")))))</f>
        <v xml:space="preserve"> </v>
      </c>
      <c r="I132" s="66" t="str">
        <f t="shared" si="29"/>
        <v/>
      </c>
      <c r="J132" s="61" t="str">
        <f>IF(I132="A",$K132,IF(I132="B",$K132-SUM(J$8:J131),IF(I132="C",$K132-SUM(J$8:J131),IF(I132="D",$K132-SUM(J$8:J131),IF(I132="E",1-SUM(J$8:J131)," ")))))</f>
        <v xml:space="preserve"> </v>
      </c>
      <c r="K132" s="58">
        <f>IF(C$4=0,0,(SUM(D$8:D132)/C$4))</f>
        <v>0</v>
      </c>
      <c r="L132" s="62" t="str">
        <f t="shared" si="25"/>
        <v xml:space="preserve"> </v>
      </c>
      <c r="M132" s="58" t="str">
        <f>IF(U132=2,K132,IF(W132=2,K132-SUM(M$8:M131),IF(X132=2,K132-SUM(M$8:M131),IF(X131=2,1-SUM(M$8:M131)," "))))</f>
        <v xml:space="preserve"> </v>
      </c>
      <c r="N132" s="58" t="str">
        <f t="shared" si="30"/>
        <v xml:space="preserve"> </v>
      </c>
      <c r="P132" s="58" t="str">
        <f>IF(O132="Plus",$K132,IF(O132="Basis",$K132-SUM(P$8:P131),IF(O132="Breedte",$K132-SUM(P$8:P131),IF(O131="Breedte",1-SUM(P$8:P131)," "))))</f>
        <v xml:space="preserve"> </v>
      </c>
      <c r="Q132" s="56" t="str">
        <f t="shared" si="45"/>
        <v/>
      </c>
      <c r="R132" s="196">
        <f t="shared" si="31"/>
        <v>203</v>
      </c>
      <c r="S132" s="1">
        <f t="shared" si="40"/>
        <v>324</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324</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4">
        <f t="shared" si="26"/>
        <v>0</v>
      </c>
      <c r="B133" s="64">
        <f t="shared" si="27"/>
        <v>0</v>
      </c>
      <c r="C133" s="57">
        <f t="shared" si="39"/>
        <v>323</v>
      </c>
      <c r="F133" s="59">
        <f>IF(C133&lt;C$6,0,VLOOKUP(C133,index!$A:$M,8,0))</f>
        <v>202</v>
      </c>
      <c r="G133" s="57" t="str">
        <f t="shared" si="28"/>
        <v/>
      </c>
      <c r="H133" s="58" t="str">
        <f>IF(G133="I",$K133,IF(G133="II",$K133-SUM(H$8:H132),IF(G133="III",$K133-SUM(H$8:H132),IF(G133="IV",$K133-SUM(H$8:H132),IF(G133="V",1-SUM(H$8:H132)," ")))))</f>
        <v xml:space="preserve"> </v>
      </c>
      <c r="I133" s="66" t="str">
        <f t="shared" si="29"/>
        <v/>
      </c>
      <c r="J133" s="61" t="str">
        <f>IF(I133="A",$K133,IF(I133="B",$K133-SUM(J$8:J132),IF(I133="C",$K133-SUM(J$8:J132),IF(I133="D",$K133-SUM(J$8:J132),IF(I133="E",1-SUM(J$8:J132)," ")))))</f>
        <v xml:space="preserve"> </v>
      </c>
      <c r="K133" s="58">
        <f>IF(C$4=0,0,(SUM(D$8:D133)/C$4))</f>
        <v>0</v>
      </c>
      <c r="L133" s="62" t="str">
        <f t="shared" si="25"/>
        <v xml:space="preserve"> </v>
      </c>
      <c r="M133" s="58" t="str">
        <f>IF(U133=2,K133,IF(W133=2,K133-SUM(M$8:M132),IF(X133=2,K133-SUM(M$8:M132),IF(X132=2,1-SUM(M$8:M132)," "))))</f>
        <v xml:space="preserve"> </v>
      </c>
      <c r="N133" s="58" t="str">
        <f t="shared" si="30"/>
        <v xml:space="preserve"> </v>
      </c>
      <c r="P133" s="58" t="str">
        <f>IF(O133="Plus",$K133,IF(O133="Basis",$K133-SUM(P$8:P132),IF(O133="Breedte",$K133-SUM(P$8:P132),IF(O132="Breedte",1-SUM(P$8:P132)," "))))</f>
        <v xml:space="preserve"> </v>
      </c>
      <c r="Q133" s="56" t="str">
        <f t="shared" si="45"/>
        <v/>
      </c>
      <c r="R133" s="196">
        <f t="shared" si="31"/>
        <v>202</v>
      </c>
      <c r="S133" s="1">
        <f t="shared" si="40"/>
        <v>323</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323</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4">
        <f t="shared" si="26"/>
        <v>0</v>
      </c>
      <c r="B134" s="64">
        <f t="shared" si="27"/>
        <v>0</v>
      </c>
      <c r="C134" s="57">
        <f t="shared" si="39"/>
        <v>322</v>
      </c>
      <c r="F134" s="59">
        <f>IF(C134&lt;C$6,0,VLOOKUP(C134,index!$A:$M,8,0))</f>
        <v>202</v>
      </c>
      <c r="G134" s="57" t="str">
        <f t="shared" si="28"/>
        <v/>
      </c>
      <c r="H134" s="58" t="str">
        <f>IF(G134="I",$K134,IF(G134="II",$K134-SUM(H$8:H133),IF(G134="III",$K134-SUM(H$8:H133),IF(G134="IV",$K134-SUM(H$8:H133),IF(G134="V",1-SUM(H$8:H133)," ")))))</f>
        <v xml:space="preserve"> </v>
      </c>
      <c r="I134" s="66" t="str">
        <f t="shared" si="29"/>
        <v/>
      </c>
      <c r="J134" s="61" t="str">
        <f>IF(I134="A",$K134,IF(I134="B",$K134-SUM(J$8:J133),IF(I134="C",$K134-SUM(J$8:J133),IF(I134="D",$K134-SUM(J$8:J133),IF(I134="E",1-SUM(J$8:J133)," ")))))</f>
        <v xml:space="preserve"> </v>
      </c>
      <c r="K134" s="58">
        <f>IF(C$4=0,0,(SUM(D$8:D134)/C$4))</f>
        <v>0</v>
      </c>
      <c r="L134" s="62" t="str">
        <f t="shared" si="25"/>
        <v xml:space="preserve"> </v>
      </c>
      <c r="M134" s="58" t="str">
        <f>IF(U134=2,K134,IF(W134=2,K134-SUM(M$8:M133),IF(X134=2,K134-SUM(M$8:M133),IF(X133=2,1-SUM(M$8:M133)," "))))</f>
        <v xml:space="preserve"> </v>
      </c>
      <c r="N134" s="58" t="str">
        <f t="shared" si="30"/>
        <v xml:space="preserve"> </v>
      </c>
      <c r="P134" s="58" t="str">
        <f>IF(O134="Plus",$K134,IF(O134="Basis",$K134-SUM(P$8:P133),IF(O134="Breedte",$K134-SUM(P$8:P133),IF(O133="Breedte",1-SUM(P$8:P133)," "))))</f>
        <v xml:space="preserve"> </v>
      </c>
      <c r="Q134" s="56" t="str">
        <f t="shared" si="45"/>
        <v/>
      </c>
      <c r="R134" s="196">
        <f t="shared" si="31"/>
        <v>202</v>
      </c>
      <c r="S134" s="1">
        <f t="shared" si="40"/>
        <v>322</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322</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4">
        <f t="shared" si="26"/>
        <v>0</v>
      </c>
      <c r="B135" s="64">
        <f t="shared" si="27"/>
        <v>0</v>
      </c>
      <c r="C135" s="57">
        <f t="shared" si="39"/>
        <v>321</v>
      </c>
      <c r="F135" s="59">
        <f>IF(C135&lt;C$6,0,VLOOKUP(C135,index!$A:$M,8,0))</f>
        <v>202</v>
      </c>
      <c r="G135" s="57" t="str">
        <f t="shared" si="28"/>
        <v/>
      </c>
      <c r="H135" s="58" t="str">
        <f>IF(G135="I",$K135,IF(G135="II",$K135-SUM(H$8:H134),IF(G135="III",$K135-SUM(H$8:H134),IF(G135="IV",$K135-SUM(H$8:H134),IF(G135="V",1-SUM(H$8:H134)," ")))))</f>
        <v xml:space="preserve"> </v>
      </c>
      <c r="I135" s="66" t="str">
        <f t="shared" si="29"/>
        <v/>
      </c>
      <c r="J135" s="61" t="str">
        <f>IF(I135="A",$K135,IF(I135="B",$K135-SUM(J$8:J134),IF(I135="C",$K135-SUM(J$8:J134),IF(I135="D",$K135-SUM(J$8:J134),IF(I135="E",1-SUM(J$8:J134)," ")))))</f>
        <v xml:space="preserve"> </v>
      </c>
      <c r="K135" s="58">
        <f>IF(C$4=0,0,(SUM(D$8:D135)/C$4))</f>
        <v>0</v>
      </c>
      <c r="L135" s="62" t="str">
        <f t="shared" si="25"/>
        <v xml:space="preserve"> </v>
      </c>
      <c r="M135" s="58" t="str">
        <f>IF(U135=2,K135,IF(W135=2,K135-SUM(M$8:M134),IF(X135=2,K135-SUM(M$8:M134),IF(X134=2,1-SUM(M$8:M134)," "))))</f>
        <v xml:space="preserve"> </v>
      </c>
      <c r="N135" s="58" t="str">
        <f t="shared" si="30"/>
        <v xml:space="preserve"> </v>
      </c>
      <c r="P135" s="58" t="str">
        <f>IF(O135="Plus",$K135,IF(O135="Basis",$K135-SUM(P$8:P134),IF(O135="Breedte",$K135-SUM(P$8:P134),IF(O134="Breedte",1-SUM(P$8:P134)," "))))</f>
        <v xml:space="preserve"> </v>
      </c>
      <c r="Q135" s="56" t="str">
        <f t="shared" si="45"/>
        <v/>
      </c>
      <c r="R135" s="196">
        <f t="shared" si="31"/>
        <v>202</v>
      </c>
      <c r="S135" s="1">
        <f t="shared" si="40"/>
        <v>321</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321</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4">
        <f t="shared" si="26"/>
        <v>0</v>
      </c>
      <c r="B136" s="64">
        <f t="shared" si="27"/>
        <v>0</v>
      </c>
      <c r="C136" s="57">
        <f t="shared" si="39"/>
        <v>320</v>
      </c>
      <c r="F136" s="59">
        <f>IF(C136&lt;C$6,0,VLOOKUP(C136,index!$A:$M,8,0))</f>
        <v>201</v>
      </c>
      <c r="G136" s="57" t="str">
        <f t="shared" si="28"/>
        <v/>
      </c>
      <c r="H136" s="58" t="str">
        <f>IF(G136="I",$K136,IF(G136="II",$K136-SUM(H$8:H135),IF(G136="III",$K136-SUM(H$8:H135),IF(G136="IV",$K136-SUM(H$8:H135),IF(G136="V",1-SUM(H$8:H135)," ")))))</f>
        <v xml:space="preserve"> </v>
      </c>
      <c r="I136" s="66" t="str">
        <f t="shared" si="29"/>
        <v/>
      </c>
      <c r="J136" s="61" t="str">
        <f>IF(I136="A",$K136,IF(I136="B",$K136-SUM(J$8:J135),IF(I136="C",$K136-SUM(J$8:J135),IF(I136="D",$K136-SUM(J$8:J135),IF(I136="E",1-SUM(J$8:J135)," ")))))</f>
        <v xml:space="preserve"> </v>
      </c>
      <c r="K136" s="58">
        <f>IF(C$4=0,0,(SUM(D$8:D136)/C$4))</f>
        <v>0</v>
      </c>
      <c r="L136" s="62" t="str">
        <f t="shared" ref="L136:L199" si="46">IF(U136=2,"Plus",IF(W136=2,"Basis",IF(X136=2,"Breedte"," ")))</f>
        <v xml:space="preserve"> </v>
      </c>
      <c r="M136" s="58" t="str">
        <f>IF(U136=2,K136,IF(W136=2,K136-SUM(M$8:M135),IF(X136=2,K136-SUM(M$8:M135),IF(X135=2,1-SUM(M$8:M135)," "))))</f>
        <v xml:space="preserve"> </v>
      </c>
      <c r="N136" s="58" t="str">
        <f t="shared" si="30"/>
        <v xml:space="preserve"> </v>
      </c>
      <c r="P136" s="58" t="str">
        <f>IF(O136="Plus",$K136,IF(O136="Basis",$K136-SUM(P$8:P135),IF(O136="Breedte",$K136-SUM(P$8:P135),IF(O135="Breedte",1-SUM(P$8:P135)," "))))</f>
        <v xml:space="preserve"> </v>
      </c>
      <c r="Q136" s="56" t="str">
        <f t="shared" si="45"/>
        <v/>
      </c>
      <c r="R136" s="196">
        <f t="shared" si="31"/>
        <v>201</v>
      </c>
      <c r="S136" s="1">
        <f t="shared" si="40"/>
        <v>320</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320</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4">
        <f t="shared" ref="A137:A200" si="47">IF(I137="A",25,IF(I137="B",25,IF(I137="C",25,IF(I137="D",15,IF(I137="E",10,0)))))</f>
        <v>0</v>
      </c>
      <c r="B137" s="64">
        <f t="shared" ref="B137:B200" si="48">IF(G137="I",20,IF(G137="II",20,IF(G137="III",20,IF(G137="IV",20,IF(G137="V",20,0)))))</f>
        <v>0</v>
      </c>
      <c r="C137" s="57">
        <f t="shared" si="39"/>
        <v>319</v>
      </c>
      <c r="F137" s="59">
        <f>IF(C137&lt;C$6,0,VLOOKUP(C137,index!$A:$M,8,0))</f>
        <v>201</v>
      </c>
      <c r="G137" s="57" t="str">
        <f t="shared" ref="G137:G200" si="49">IF(AND(F137&gt;212,F138&lt;213),"I",IF(AND(F137&gt;203,F138&lt;204),"II",IF(AND(F137&gt;195,F138&lt;196),"III",IF(AND(F137&gt;186,F138&lt;187),"IV",IF(AND(F137&gt;109,F138&lt;110),"V","")))))</f>
        <v/>
      </c>
      <c r="H137" s="58" t="str">
        <f>IF(G137="I",$K137,IF(G137="II",$K137-SUM(H$8:H136),IF(G137="III",$K137-SUM(H$8:H136),IF(G137="IV",$K137-SUM(H$8:H136),IF(G137="V",1-SUM(H$8:H136)," ")))))</f>
        <v xml:space="preserve"> </v>
      </c>
      <c r="I137" s="66" t="str">
        <f t="shared" ref="I137:I200" si="50">IF(AND(F137&gt;209,F138&lt;210),"A",IF(AND(F137&gt;199,F138&lt;200),"B",IF(AND(F137&gt;189,F138&lt;190),"C",IF(AND(F137&gt;180,F138&lt;181),"D",IF(AND(F137&gt;109,F138&lt;110),"E","")))))</f>
        <v/>
      </c>
      <c r="J137" s="61" t="str">
        <f>IF(I137="A",$K137,IF(I137="B",$K137-SUM(J$8:J136),IF(I137="C",$K137-SUM(J$8:J136),IF(I137="D",$K137-SUM(J$8:J136),IF(I137="E",1-SUM(J$8:J136)," ")))))</f>
        <v xml:space="preserve"> </v>
      </c>
      <c r="K137" s="58">
        <f>IF(C$4=0,0,(SUM(D$8:D137)/C$4))</f>
        <v>0</v>
      </c>
      <c r="L137" s="62" t="str">
        <f t="shared" si="46"/>
        <v xml:space="preserve"> </v>
      </c>
      <c r="M137" s="58" t="str">
        <f>IF(U137=2,K137,IF(W137=2,K137-SUM(M$8:M136),IF(X137=2,K137-SUM(M$8:M136),IF(X136=2,1-SUM(M$8:M136)," "))))</f>
        <v xml:space="preserve"> </v>
      </c>
      <c r="N137" s="58" t="str">
        <f t="shared" ref="N137:N200" si="51">IF(OR(O137="Plus",O137="Basis",O137="Breedte"),K137," ")</f>
        <v xml:space="preserve"> </v>
      </c>
      <c r="P137" s="58" t="str">
        <f>IF(O137="Plus",$K137,IF(O137="Basis",$K137-SUM(P$8:P136),IF(O137="Breedte",$K137-SUM(P$8:P136),IF(O136="Breedte",1-SUM(P$8:P136)," "))))</f>
        <v xml:space="preserve"> </v>
      </c>
      <c r="Q137" s="56" t="str">
        <f t="shared" si="45"/>
        <v/>
      </c>
      <c r="R137" s="196">
        <f t="shared" ref="R137:R200" si="52">F137</f>
        <v>201</v>
      </c>
      <c r="S137" s="1">
        <f t="shared" si="40"/>
        <v>319</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319</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4">
        <f t="shared" si="47"/>
        <v>0</v>
      </c>
      <c r="B138" s="64">
        <f t="shared" si="48"/>
        <v>0</v>
      </c>
      <c r="C138" s="57">
        <f t="shared" ref="C138:C201" si="60">IF(C137-1&lt;C$6,C$6-1,C137-1)</f>
        <v>318</v>
      </c>
      <c r="F138" s="59">
        <f>IF(C138&lt;C$6,0,VLOOKUP(C138,index!$A:$M,8,0))</f>
        <v>200</v>
      </c>
      <c r="G138" s="57" t="str">
        <f t="shared" si="49"/>
        <v/>
      </c>
      <c r="H138" s="58" t="str">
        <f>IF(G138="I",$K138,IF(G138="II",$K138-SUM(H$8:H137),IF(G138="III",$K138-SUM(H$8:H137),IF(G138="IV",$K138-SUM(H$8:H137),IF(G138="V",1-SUM(H$8:H137)," ")))))</f>
        <v xml:space="preserve"> </v>
      </c>
      <c r="I138" s="66" t="str">
        <f t="shared" si="50"/>
        <v/>
      </c>
      <c r="J138" s="61" t="str">
        <f>IF(I138="A",$K138,IF(I138="B",$K138-SUM(J$8:J137),IF(I138="C",$K138-SUM(J$8:J137),IF(I138="D",$K138-SUM(J$8:J137),IF(I138="E",1-SUM(J$8:J137)," ")))))</f>
        <v xml:space="preserve"> </v>
      </c>
      <c r="K138" s="58">
        <f>IF(C$4=0,0,(SUM(D$8:D138)/C$4))</f>
        <v>0</v>
      </c>
      <c r="L138" s="62" t="str">
        <f t="shared" si="46"/>
        <v xml:space="preserve"> </v>
      </c>
      <c r="M138" s="58" t="str">
        <f>IF(U138=2,K138,IF(W138=2,K138-SUM(M$8:M137),IF(X138=2,K138-SUM(M$8:M137),IF(X137=2,1-SUM(M$8:M137)," "))))</f>
        <v xml:space="preserve"> </v>
      </c>
      <c r="N138" s="58" t="str">
        <f t="shared" si="51"/>
        <v xml:space="preserve"> </v>
      </c>
      <c r="P138" s="58" t="str">
        <f>IF(O138="Plus",$K138,IF(O138="Basis",$K138-SUM(P$8:P137),IF(O138="Breedte",$K138-SUM(P$8:P137),IF(O137="Breedte",1-SUM(P$8:P137)," "))))</f>
        <v xml:space="preserve"> </v>
      </c>
      <c r="Q138" s="56" t="str">
        <f t="shared" si="45"/>
        <v/>
      </c>
      <c r="R138" s="196">
        <f t="shared" si="52"/>
        <v>200</v>
      </c>
      <c r="S138" s="1">
        <f t="shared" ref="S138:S201" si="61">C138</f>
        <v>318</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318</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4">
        <f t="shared" si="47"/>
        <v>25</v>
      </c>
      <c r="B139" s="64">
        <f t="shared" si="48"/>
        <v>0</v>
      </c>
      <c r="C139" s="57">
        <f t="shared" si="60"/>
        <v>317</v>
      </c>
      <c r="F139" s="59">
        <f>IF(C139&lt;C$6,0,VLOOKUP(C139,index!$A:$M,8,0))</f>
        <v>200</v>
      </c>
      <c r="G139" s="57" t="str">
        <f t="shared" si="49"/>
        <v/>
      </c>
      <c r="H139" s="58" t="str">
        <f>IF(G139="I",$K139,IF(G139="II",$K139-SUM(H$8:H138),IF(G139="III",$K139-SUM(H$8:H138),IF(G139="IV",$K139-SUM(H$8:H138),IF(G139="V",1-SUM(H$8:H138)," ")))))</f>
        <v xml:space="preserve"> </v>
      </c>
      <c r="I139" s="66" t="str">
        <f t="shared" si="50"/>
        <v>B</v>
      </c>
      <c r="J139" s="61">
        <f>IF(I139="A",$K139,IF(I139="B",$K139-SUM(J$8:J138),IF(I139="C",$K139-SUM(J$8:J138),IF(I139="D",$K139-SUM(J$8:J138),IF(I139="E",1-SUM(J$8:J138)," ")))))</f>
        <v>0</v>
      </c>
      <c r="K139" s="58">
        <f>IF(C$4=0,0,(SUM(D$8:D139)/C$4))</f>
        <v>0</v>
      </c>
      <c r="L139" s="62" t="str">
        <f t="shared" si="46"/>
        <v xml:space="preserve"> </v>
      </c>
      <c r="M139" s="58" t="str">
        <f>IF(U139=2,K139,IF(W139=2,K139-SUM(M$8:M138),IF(X139=2,K139-SUM(M$8:M138),IF(X138=2,1-SUM(M$8:M138)," "))))</f>
        <v xml:space="preserve"> </v>
      </c>
      <c r="N139" s="58" t="str">
        <f t="shared" si="51"/>
        <v xml:space="preserve"> </v>
      </c>
      <c r="P139" s="58" t="str">
        <f>IF(O139="Plus",$K139,IF(O139="Basis",$K139-SUM(P$8:P138),IF(O139="Breedte",$K139-SUM(P$8:P138),IF(O138="Breedte",1-SUM(P$8:P138)," "))))</f>
        <v xml:space="preserve"> </v>
      </c>
      <c r="Q139" s="56" t="str">
        <f t="shared" si="45"/>
        <v/>
      </c>
      <c r="R139" s="196">
        <f t="shared" si="52"/>
        <v>200</v>
      </c>
      <c r="S139" s="1">
        <f t="shared" si="61"/>
        <v>317</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317</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4">
        <f t="shared" si="47"/>
        <v>0</v>
      </c>
      <c r="B140" s="64">
        <f t="shared" si="48"/>
        <v>0</v>
      </c>
      <c r="C140" s="57">
        <f t="shared" si="60"/>
        <v>316</v>
      </c>
      <c r="F140" s="59">
        <f>IF(C140&lt;C$6,0,VLOOKUP(C140,index!$A:$M,8,0))</f>
        <v>199</v>
      </c>
      <c r="G140" s="57" t="str">
        <f t="shared" si="49"/>
        <v/>
      </c>
      <c r="H140" s="58" t="str">
        <f>IF(G140="I",$K140,IF(G140="II",$K140-SUM(H$8:H139),IF(G140="III",$K140-SUM(H$8:H139),IF(G140="IV",$K140-SUM(H$8:H139),IF(G140="V",1-SUM(H$8:H139)," ")))))</f>
        <v xml:space="preserve"> </v>
      </c>
      <c r="I140" s="66" t="str">
        <f t="shared" si="50"/>
        <v/>
      </c>
      <c r="J140" s="61" t="str">
        <f>IF(I140="A",$K140,IF(I140="B",$K140-SUM(J$8:J139),IF(I140="C",$K140-SUM(J$8:J139),IF(I140="D",$K140-SUM(J$8:J139),IF(I140="E",1-SUM(J$8:J139)," ")))))</f>
        <v xml:space="preserve"> </v>
      </c>
      <c r="K140" s="58">
        <f>IF(C$4=0,0,(SUM(D$8:D140)/C$4))</f>
        <v>0</v>
      </c>
      <c r="L140" s="62" t="str">
        <f t="shared" si="46"/>
        <v xml:space="preserve"> </v>
      </c>
      <c r="M140" s="58" t="str">
        <f>IF(U140=2,K140,IF(W140=2,K140-SUM(M$8:M139),IF(X140=2,K140-SUM(M$8:M139),IF(X139=2,1-SUM(M$8:M139)," "))))</f>
        <v xml:space="preserve"> </v>
      </c>
      <c r="N140" s="58" t="str">
        <f t="shared" si="51"/>
        <v xml:space="preserve"> </v>
      </c>
      <c r="P140" s="58" t="str">
        <f>IF(O140="Plus",$K140,IF(O140="Basis",$K140-SUM(P$8:P139),IF(O140="Breedte",$K140-SUM(P$8:P139),IF(O139="Breedte",1-SUM(P$8:P139)," "))))</f>
        <v xml:space="preserve"> </v>
      </c>
      <c r="Q140" s="56" t="str">
        <f t="shared" si="45"/>
        <v/>
      </c>
      <c r="R140" s="196">
        <f t="shared" si="52"/>
        <v>199</v>
      </c>
      <c r="S140" s="1">
        <f t="shared" si="61"/>
        <v>316</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316</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4">
        <f t="shared" si="47"/>
        <v>0</v>
      </c>
      <c r="B141" s="64">
        <f t="shared" si="48"/>
        <v>0</v>
      </c>
      <c r="C141" s="57">
        <f t="shared" si="60"/>
        <v>315</v>
      </c>
      <c r="F141" s="59">
        <f>IF(C141&lt;C$6,0,VLOOKUP(C141,index!$A:$M,8,0))</f>
        <v>199</v>
      </c>
      <c r="G141" s="57" t="str">
        <f t="shared" si="49"/>
        <v/>
      </c>
      <c r="H141" s="58" t="str">
        <f>IF(G141="I",$K141,IF(G141="II",$K141-SUM(H$8:H140),IF(G141="III",$K141-SUM(H$8:H140),IF(G141="IV",$K141-SUM(H$8:H140),IF(G141="V",1-SUM(H$8:H140)," ")))))</f>
        <v xml:space="preserve"> </v>
      </c>
      <c r="I141" s="66" t="str">
        <f t="shared" si="50"/>
        <v/>
      </c>
      <c r="J141" s="61" t="str">
        <f>IF(I141="A",$K141,IF(I141="B",$K141-SUM(J$8:J140),IF(I141="C",$K141-SUM(J$8:J140),IF(I141="D",$K141-SUM(J$8:J140),IF(I141="E",1-SUM(J$8:J140)," ")))))</f>
        <v xml:space="preserve"> </v>
      </c>
      <c r="K141" s="58">
        <f>IF(C$4=0,0,(SUM(D$8:D141)/C$4))</f>
        <v>0</v>
      </c>
      <c r="L141" s="62" t="str">
        <f t="shared" si="46"/>
        <v xml:space="preserve"> </v>
      </c>
      <c r="M141" s="58" t="str">
        <f>IF(U141=2,K141,IF(W141=2,K141-SUM(M$8:M140),IF(X141=2,K141-SUM(M$8:M140),IF(X140=2,1-SUM(M$8:M140)," "))))</f>
        <v xml:space="preserve"> </v>
      </c>
      <c r="N141" s="58" t="str">
        <f t="shared" si="51"/>
        <v xml:space="preserve"> </v>
      </c>
      <c r="P141" s="58" t="str">
        <f>IF(O141="Plus",$K141,IF(O141="Basis",$K141-SUM(P$8:P140),IF(O141="Breedte",$K141-SUM(P$8:P140),IF(O140="Breedte",1-SUM(P$8:P140)," "))))</f>
        <v xml:space="preserve"> </v>
      </c>
      <c r="Q141" s="56" t="str">
        <f t="shared" si="45"/>
        <v/>
      </c>
      <c r="R141" s="196">
        <f t="shared" si="52"/>
        <v>199</v>
      </c>
      <c r="S141" s="1">
        <f t="shared" si="61"/>
        <v>315</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315</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4">
        <f t="shared" si="47"/>
        <v>0</v>
      </c>
      <c r="B142" s="64">
        <f t="shared" si="48"/>
        <v>0</v>
      </c>
      <c r="C142" s="57">
        <f t="shared" si="60"/>
        <v>314</v>
      </c>
      <c r="F142" s="59">
        <f>IF(C142&lt;C$6,0,VLOOKUP(C142,index!$A:$M,8,0))</f>
        <v>198</v>
      </c>
      <c r="G142" s="57" t="str">
        <f t="shared" si="49"/>
        <v/>
      </c>
      <c r="H142" s="58" t="str">
        <f>IF(G142="I",$K142,IF(G142="II",$K142-SUM(H$8:H141),IF(G142="III",$K142-SUM(H$8:H141),IF(G142="IV",$K142-SUM(H$8:H141),IF(G142="V",1-SUM(H$8:H141)," ")))))</f>
        <v xml:space="preserve"> </v>
      </c>
      <c r="I142" s="66" t="str">
        <f t="shared" si="50"/>
        <v/>
      </c>
      <c r="J142" s="61" t="str">
        <f>IF(I142="A",$K142,IF(I142="B",$K142-SUM(J$8:J141),IF(I142="C",$K142-SUM(J$8:J141),IF(I142="D",$K142-SUM(J$8:J141),IF(I142="E",1-SUM(J$8:J141)," ")))))</f>
        <v xml:space="preserve"> </v>
      </c>
      <c r="K142" s="58">
        <f>IF(C$4=0,0,(SUM(D$8:D142)/C$4))</f>
        <v>0</v>
      </c>
      <c r="L142" s="62" t="str">
        <f t="shared" si="46"/>
        <v xml:space="preserve"> </v>
      </c>
      <c r="M142" s="58" t="str">
        <f>IF(U142=2,K142,IF(W142=2,K142-SUM(M$8:M141),IF(X142=2,K142-SUM(M$8:M141),IF(X141=2,1-SUM(M$8:M141)," "))))</f>
        <v xml:space="preserve"> </v>
      </c>
      <c r="N142" s="58" t="str">
        <f t="shared" si="51"/>
        <v xml:space="preserve"> </v>
      </c>
      <c r="P142" s="58" t="str">
        <f>IF(O142="Plus",$K142,IF(O142="Basis",$K142-SUM(P$8:P141),IF(O142="Breedte",$K142-SUM(P$8:P141),IF(O141="Breedte",1-SUM(P$8:P141)," "))))</f>
        <v xml:space="preserve"> </v>
      </c>
      <c r="Q142" s="56" t="str">
        <f t="shared" ref="Q142:Q205" si="66">IF(L141="plus",IF(E142=0,"",CONCATENATE(E142,",")),IF(L141="basis",IF(E142=0,"",CONCATENATE(E142,",")),CONCATENATE(Q141,IF(E142=0,"",CONCATENATE(E142,", ")))))</f>
        <v/>
      </c>
      <c r="R142" s="196">
        <f t="shared" si="52"/>
        <v>198</v>
      </c>
      <c r="S142" s="1">
        <f t="shared" si="61"/>
        <v>314</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314</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4">
        <f t="shared" si="47"/>
        <v>0</v>
      </c>
      <c r="B143" s="64">
        <f t="shared" si="48"/>
        <v>0</v>
      </c>
      <c r="C143" s="57">
        <f t="shared" si="60"/>
        <v>313</v>
      </c>
      <c r="F143" s="59">
        <f>IF(C143&lt;C$6,0,VLOOKUP(C143,index!$A:$M,8,0))</f>
        <v>198</v>
      </c>
      <c r="G143" s="57" t="str">
        <f t="shared" si="49"/>
        <v/>
      </c>
      <c r="H143" s="58" t="str">
        <f>IF(G143="I",$K143,IF(G143="II",$K143-SUM(H$8:H142),IF(G143="III",$K143-SUM(H$8:H142),IF(G143="IV",$K143-SUM(H$8:H142),IF(G143="V",1-SUM(H$8:H142)," ")))))</f>
        <v xml:space="preserve"> </v>
      </c>
      <c r="I143" s="66" t="str">
        <f t="shared" si="50"/>
        <v/>
      </c>
      <c r="J143" s="61" t="str">
        <f>IF(I143="A",$K143,IF(I143="B",$K143-SUM(J$8:J142),IF(I143="C",$K143-SUM(J$8:J142),IF(I143="D",$K143-SUM(J$8:J142),IF(I143="E",1-SUM(J$8:J142)," ")))))</f>
        <v xml:space="preserve"> </v>
      </c>
      <c r="K143" s="58">
        <f>IF(C$4=0,0,(SUM(D$8:D143)/C$4))</f>
        <v>0</v>
      </c>
      <c r="L143" s="62" t="str">
        <f t="shared" si="46"/>
        <v xml:space="preserve"> </v>
      </c>
      <c r="M143" s="58" t="str">
        <f>IF(U143=2,K143,IF(W143=2,K143-SUM(M$8:M142),IF(X143=2,K143-SUM(M$8:M142),IF(X142=2,1-SUM(M$8:M142)," "))))</f>
        <v xml:space="preserve"> </v>
      </c>
      <c r="N143" s="58" t="str">
        <f t="shared" si="51"/>
        <v xml:space="preserve"> </v>
      </c>
      <c r="P143" s="58" t="str">
        <f>IF(O143="Plus",$K143,IF(O143="Basis",$K143-SUM(P$8:P142),IF(O143="Breedte",$K143-SUM(P$8:P142),IF(O142="Breedte",1-SUM(P$8:P142)," "))))</f>
        <v xml:space="preserve"> </v>
      </c>
      <c r="Q143" s="56" t="str">
        <f t="shared" si="66"/>
        <v/>
      </c>
      <c r="R143" s="196">
        <f t="shared" si="52"/>
        <v>198</v>
      </c>
      <c r="S143" s="1">
        <f t="shared" si="61"/>
        <v>313</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313</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4">
        <f t="shared" si="47"/>
        <v>0</v>
      </c>
      <c r="B144" s="64">
        <f t="shared" si="48"/>
        <v>0</v>
      </c>
      <c r="C144" s="57">
        <f t="shared" si="60"/>
        <v>312</v>
      </c>
      <c r="F144" s="59">
        <f>IF(C144&lt;C$6,0,VLOOKUP(C144,index!$A:$M,8,0))</f>
        <v>197</v>
      </c>
      <c r="G144" s="57" t="str">
        <f t="shared" si="49"/>
        <v/>
      </c>
      <c r="H144" s="58" t="str">
        <f>IF(G144="I",$K144,IF(G144="II",$K144-SUM(H$8:H143),IF(G144="III",$K144-SUM(H$8:H143),IF(G144="IV",$K144-SUM(H$8:H143),IF(G144="V",1-SUM(H$8:H143)," ")))))</f>
        <v xml:space="preserve"> </v>
      </c>
      <c r="I144" s="66" t="str">
        <f t="shared" si="50"/>
        <v/>
      </c>
      <c r="J144" s="61" t="str">
        <f>IF(I144="A",$K144,IF(I144="B",$K144-SUM(J$8:J143),IF(I144="C",$K144-SUM(J$8:J143),IF(I144="D",$K144-SUM(J$8:J143),IF(I144="E",1-SUM(J$8:J143)," ")))))</f>
        <v xml:space="preserve"> </v>
      </c>
      <c r="K144" s="58">
        <f>IF(C$4=0,0,(SUM(D$8:D144)/C$4))</f>
        <v>0</v>
      </c>
      <c r="L144" s="62" t="str">
        <f t="shared" si="46"/>
        <v xml:space="preserve"> </v>
      </c>
      <c r="M144" s="58" t="str">
        <f>IF(U144=2,K144,IF(W144=2,K144-SUM(M$8:M143),IF(X144=2,K144-SUM(M$8:M143),IF(X143=2,1-SUM(M$8:M143)," "))))</f>
        <v xml:space="preserve"> </v>
      </c>
      <c r="N144" s="58" t="str">
        <f t="shared" si="51"/>
        <v xml:space="preserve"> </v>
      </c>
      <c r="P144" s="58" t="str">
        <f>IF(O144="Plus",$K144,IF(O144="Basis",$K144-SUM(P$8:P143),IF(O144="Breedte",$K144-SUM(P$8:P143),IF(O143="Breedte",1-SUM(P$8:P143)," "))))</f>
        <v xml:space="preserve"> </v>
      </c>
      <c r="Q144" s="56" t="str">
        <f t="shared" si="66"/>
        <v/>
      </c>
      <c r="R144" s="196">
        <f t="shared" si="52"/>
        <v>197</v>
      </c>
      <c r="S144" s="1">
        <f t="shared" si="61"/>
        <v>312</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312</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4">
        <f t="shared" si="47"/>
        <v>0</v>
      </c>
      <c r="B145" s="64">
        <f t="shared" si="48"/>
        <v>0</v>
      </c>
      <c r="C145" s="57">
        <f t="shared" si="60"/>
        <v>311</v>
      </c>
      <c r="F145" s="59">
        <f>IF(C145&lt;C$6,0,VLOOKUP(C145,index!$A:$M,8,0))</f>
        <v>197</v>
      </c>
      <c r="G145" s="57" t="str">
        <f t="shared" si="49"/>
        <v/>
      </c>
      <c r="H145" s="58" t="str">
        <f>IF(G145="I",$K145,IF(G145="II",$K145-SUM(H$8:H144),IF(G145="III",$K145-SUM(H$8:H144),IF(G145="IV",$K145-SUM(H$8:H144),IF(G145="V",1-SUM(H$8:H144)," ")))))</f>
        <v xml:space="preserve"> </v>
      </c>
      <c r="I145" s="66" t="str">
        <f t="shared" si="50"/>
        <v/>
      </c>
      <c r="J145" s="61" t="str">
        <f>IF(I145="A",$K145,IF(I145="B",$K145-SUM(J$8:J144),IF(I145="C",$K145-SUM(J$8:J144),IF(I145="D",$K145-SUM(J$8:J144),IF(I145="E",1-SUM(J$8:J144)," ")))))</f>
        <v xml:space="preserve"> </v>
      </c>
      <c r="K145" s="58">
        <f>IF(C$4=0,0,(SUM(D$8:D145)/C$4))</f>
        <v>0</v>
      </c>
      <c r="L145" s="62" t="str">
        <f t="shared" si="46"/>
        <v xml:space="preserve"> </v>
      </c>
      <c r="M145" s="58" t="str">
        <f>IF(U145=2,K145,IF(W145=2,K145-SUM(M$8:M144),IF(X145=2,K145-SUM(M$8:M144),IF(X144=2,1-SUM(M$8:M144)," "))))</f>
        <v xml:space="preserve"> </v>
      </c>
      <c r="N145" s="58" t="str">
        <f t="shared" si="51"/>
        <v xml:space="preserve"> </v>
      </c>
      <c r="P145" s="58" t="str">
        <f>IF(O145="Plus",$K145,IF(O145="Basis",$K145-SUM(P$8:P144),IF(O145="Breedte",$K145-SUM(P$8:P144),IF(O144="Breedte",1-SUM(P$8:P144)," "))))</f>
        <v xml:space="preserve"> </v>
      </c>
      <c r="Q145" s="56" t="str">
        <f t="shared" si="66"/>
        <v/>
      </c>
      <c r="R145" s="196">
        <f t="shared" si="52"/>
        <v>197</v>
      </c>
      <c r="S145" s="1">
        <f t="shared" si="61"/>
        <v>311</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311</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4">
        <f t="shared" si="47"/>
        <v>0</v>
      </c>
      <c r="B146" s="64">
        <f t="shared" si="48"/>
        <v>0</v>
      </c>
      <c r="C146" s="57">
        <f t="shared" si="60"/>
        <v>310</v>
      </c>
      <c r="F146" s="59">
        <f>IF(C146&lt;C$6,0,VLOOKUP(C146,index!$A:$M,8,0))</f>
        <v>196</v>
      </c>
      <c r="G146" s="57" t="str">
        <f t="shared" si="49"/>
        <v/>
      </c>
      <c r="H146" s="58" t="str">
        <f>IF(G146="I",$K146,IF(G146="II",$K146-SUM(H$8:H145),IF(G146="III",$K146-SUM(H$8:H145),IF(G146="IV",$K146-SUM(H$8:H145),IF(G146="V",1-SUM(H$8:H145)," ")))))</f>
        <v xml:space="preserve"> </v>
      </c>
      <c r="I146" s="66" t="str">
        <f t="shared" si="50"/>
        <v/>
      </c>
      <c r="J146" s="61" t="str">
        <f>IF(I146="A",$K146,IF(I146="B",$K146-SUM(J$8:J145),IF(I146="C",$K146-SUM(J$8:J145),IF(I146="D",$K146-SUM(J$8:J145),IF(I146="E",1-SUM(J$8:J145)," ")))))</f>
        <v xml:space="preserve"> </v>
      </c>
      <c r="K146" s="58">
        <f>IF(C$4=0,0,(SUM(D$8:D146)/C$4))</f>
        <v>0</v>
      </c>
      <c r="L146" s="62" t="str">
        <f t="shared" si="46"/>
        <v xml:space="preserve"> </v>
      </c>
      <c r="M146" s="58" t="str">
        <f>IF(U146=2,K146,IF(W146=2,K146-SUM(M$8:M145),IF(X146=2,K146-SUM(M$8:M145),IF(X145=2,1-SUM(M$8:M145)," "))))</f>
        <v xml:space="preserve"> </v>
      </c>
      <c r="N146" s="58" t="str">
        <f t="shared" si="51"/>
        <v xml:space="preserve"> </v>
      </c>
      <c r="P146" s="58" t="str">
        <f>IF(O146="Plus",$K146,IF(O146="Basis",$K146-SUM(P$8:P145),IF(O146="Breedte",$K146-SUM(P$8:P145),IF(O145="Breedte",1-SUM(P$8:P145)," "))))</f>
        <v xml:space="preserve"> </v>
      </c>
      <c r="Q146" s="56" t="str">
        <f t="shared" si="66"/>
        <v/>
      </c>
      <c r="R146" s="196">
        <f t="shared" si="52"/>
        <v>196</v>
      </c>
      <c r="S146" s="1">
        <f t="shared" si="61"/>
        <v>310</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310</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4">
        <f t="shared" si="47"/>
        <v>0</v>
      </c>
      <c r="B147" s="64">
        <f t="shared" si="48"/>
        <v>20</v>
      </c>
      <c r="C147" s="57">
        <f t="shared" si="60"/>
        <v>309</v>
      </c>
      <c r="F147" s="59">
        <f>IF(C147&lt;C$6,0,VLOOKUP(C147,index!$A:$M,8,0))</f>
        <v>196</v>
      </c>
      <c r="G147" s="57" t="str">
        <f t="shared" si="49"/>
        <v>III</v>
      </c>
      <c r="H147" s="58">
        <f>IF(G147="I",$K147,IF(G147="II",$K147-SUM(H$8:H146),IF(G147="III",$K147-SUM(H$8:H146),IF(G147="IV",$K147-SUM(H$8:H146),IF(G147="V",1-SUM(H$8:H146)," ")))))</f>
        <v>0</v>
      </c>
      <c r="I147" s="66" t="str">
        <f t="shared" si="50"/>
        <v/>
      </c>
      <c r="J147" s="61" t="str">
        <f>IF(I147="A",$K147,IF(I147="B",$K147-SUM(J$8:J146),IF(I147="C",$K147-SUM(J$8:J146),IF(I147="D",$K147-SUM(J$8:J146),IF(I147="E",1-SUM(J$8:J146)," ")))))</f>
        <v xml:space="preserve"> </v>
      </c>
      <c r="K147" s="58">
        <f>IF(C$4=0,0,(SUM(D$8:D147)/C$4))</f>
        <v>0</v>
      </c>
      <c r="L147" s="62" t="str">
        <f t="shared" si="46"/>
        <v xml:space="preserve"> </v>
      </c>
      <c r="M147" s="58" t="str">
        <f>IF(U147=2,K147,IF(W147=2,K147-SUM(M$8:M146),IF(X147=2,K147-SUM(M$8:M146),IF(X146=2,1-SUM(M$8:M146)," "))))</f>
        <v xml:space="preserve"> </v>
      </c>
      <c r="N147" s="58" t="str">
        <f t="shared" si="51"/>
        <v xml:space="preserve"> </v>
      </c>
      <c r="P147" s="58" t="str">
        <f>IF(O147="Plus",$K147,IF(O147="Basis",$K147-SUM(P$8:P146),IF(O147="Breedte",$K147-SUM(P$8:P146),IF(O146="Breedte",1-SUM(P$8:P146)," "))))</f>
        <v xml:space="preserve"> </v>
      </c>
      <c r="Q147" s="56" t="str">
        <f t="shared" si="66"/>
        <v/>
      </c>
      <c r="R147" s="196">
        <f t="shared" si="52"/>
        <v>196</v>
      </c>
      <c r="S147" s="1">
        <f t="shared" si="61"/>
        <v>309</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309</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4">
        <f t="shared" si="47"/>
        <v>0</v>
      </c>
      <c r="B148" s="64">
        <f t="shared" si="48"/>
        <v>0</v>
      </c>
      <c r="C148" s="57">
        <f t="shared" si="60"/>
        <v>308</v>
      </c>
      <c r="F148" s="59">
        <f>IF(C148&lt;C$6,0,VLOOKUP(C148,index!$A:$M,8,0))</f>
        <v>195</v>
      </c>
      <c r="G148" s="57" t="str">
        <f t="shared" si="49"/>
        <v/>
      </c>
      <c r="H148" s="58" t="str">
        <f>IF(G148="I",$K148,IF(G148="II",$K148-SUM(H$8:H147),IF(G148="III",$K148-SUM(H$8:H147),IF(G148="IV",$K148-SUM(H$8:H147),IF(G148="V",1-SUM(H$8:H147)," ")))))</f>
        <v xml:space="preserve"> </v>
      </c>
      <c r="I148" s="66" t="str">
        <f t="shared" si="50"/>
        <v/>
      </c>
      <c r="J148" s="61" t="str">
        <f>IF(I148="A",$K148,IF(I148="B",$K148-SUM(J$8:J147),IF(I148="C",$K148-SUM(J$8:J147),IF(I148="D",$K148-SUM(J$8:J147),IF(I148="E",1-SUM(J$8:J147)," ")))))</f>
        <v xml:space="preserve"> </v>
      </c>
      <c r="K148" s="58">
        <f>IF(C$4=0,0,(SUM(D$8:D148)/C$4))</f>
        <v>0</v>
      </c>
      <c r="L148" s="62" t="str">
        <f t="shared" si="46"/>
        <v xml:space="preserve"> </v>
      </c>
      <c r="M148" s="58" t="str">
        <f>IF(U148=2,K148,IF(W148=2,K148-SUM(M$8:M147),IF(X148=2,K148-SUM(M$8:M147),IF(X147=2,1-SUM(M$8:M147)," "))))</f>
        <v xml:space="preserve"> </v>
      </c>
      <c r="N148" s="58" t="str">
        <f t="shared" si="51"/>
        <v xml:space="preserve"> </v>
      </c>
      <c r="P148" s="58" t="str">
        <f>IF(O148="Plus",$K148,IF(O148="Basis",$K148-SUM(P$8:P147),IF(O148="Breedte",$K148-SUM(P$8:P147),IF(O147="Breedte",1-SUM(P$8:P147)," "))))</f>
        <v xml:space="preserve"> </v>
      </c>
      <c r="Q148" s="56" t="str">
        <f t="shared" si="66"/>
        <v/>
      </c>
      <c r="R148" s="196">
        <f t="shared" si="52"/>
        <v>195</v>
      </c>
      <c r="S148" s="1">
        <f t="shared" si="61"/>
        <v>308</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308</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4">
        <f t="shared" si="47"/>
        <v>0</v>
      </c>
      <c r="B149" s="64">
        <f t="shared" si="48"/>
        <v>0</v>
      </c>
      <c r="C149" s="57">
        <f t="shared" si="60"/>
        <v>307</v>
      </c>
      <c r="F149" s="59">
        <f>IF(C149&lt;C$6,0,VLOOKUP(C149,index!$A:$M,8,0))</f>
        <v>195</v>
      </c>
      <c r="G149" s="57" t="str">
        <f t="shared" si="49"/>
        <v/>
      </c>
      <c r="H149" s="58" t="str">
        <f>IF(G149="I",$K149,IF(G149="II",$K149-SUM(H$8:H148),IF(G149="III",$K149-SUM(H$8:H148),IF(G149="IV",$K149-SUM(H$8:H148),IF(G149="V",1-SUM(H$8:H148)," ")))))</f>
        <v xml:space="preserve"> </v>
      </c>
      <c r="I149" s="66" t="str">
        <f t="shared" si="50"/>
        <v/>
      </c>
      <c r="J149" s="61" t="str">
        <f>IF(I149="A",$K149,IF(I149="B",$K149-SUM(J$8:J148),IF(I149="C",$K149-SUM(J$8:J148),IF(I149="D",$K149-SUM(J$8:J148),IF(I149="E",1-SUM(J$8:J148)," ")))))</f>
        <v xml:space="preserve"> </v>
      </c>
      <c r="K149" s="58">
        <f>IF(C$4=0,0,(SUM(D$8:D149)/C$4))</f>
        <v>0</v>
      </c>
      <c r="L149" s="62" t="str">
        <f t="shared" si="46"/>
        <v xml:space="preserve"> </v>
      </c>
      <c r="M149" s="58" t="str">
        <f>IF(U149=2,K149,IF(W149=2,K149-SUM(M$8:M148),IF(X149=2,K149-SUM(M$8:M148),IF(X148=2,1-SUM(M$8:M148)," "))))</f>
        <v xml:space="preserve"> </v>
      </c>
      <c r="N149" s="58" t="str">
        <f t="shared" si="51"/>
        <v xml:space="preserve"> </v>
      </c>
      <c r="P149" s="58" t="str">
        <f>IF(O149="Plus",$K149,IF(O149="Basis",$K149-SUM(P$8:P148),IF(O149="Breedte",$K149-SUM(P$8:P148),IF(O148="Breedte",1-SUM(P$8:P148)," "))))</f>
        <v xml:space="preserve"> </v>
      </c>
      <c r="Q149" s="56" t="str">
        <f t="shared" si="66"/>
        <v/>
      </c>
      <c r="R149" s="196">
        <f t="shared" si="52"/>
        <v>195</v>
      </c>
      <c r="S149" s="1">
        <f t="shared" si="61"/>
        <v>307</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307</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4">
        <f t="shared" si="47"/>
        <v>0</v>
      </c>
      <c r="B150" s="64">
        <f t="shared" si="48"/>
        <v>0</v>
      </c>
      <c r="C150" s="57">
        <f t="shared" si="60"/>
        <v>306</v>
      </c>
      <c r="F150" s="59">
        <f>IF(C150&lt;C$6,0,VLOOKUP(C150,index!$A:$M,8,0))</f>
        <v>194</v>
      </c>
      <c r="G150" s="57" t="str">
        <f t="shared" si="49"/>
        <v/>
      </c>
      <c r="H150" s="58" t="str">
        <f>IF(G150="I",$K150,IF(G150="II",$K150-SUM(H$8:H149),IF(G150="III",$K150-SUM(H$8:H149),IF(G150="IV",$K150-SUM(H$8:H149),IF(G150="V",1-SUM(H$8:H149)," ")))))</f>
        <v xml:space="preserve"> </v>
      </c>
      <c r="I150" s="66" t="str">
        <f t="shared" si="50"/>
        <v/>
      </c>
      <c r="J150" s="61" t="str">
        <f>IF(I150="A",$K150,IF(I150="B",$K150-SUM(J$8:J149),IF(I150="C",$K150-SUM(J$8:J149),IF(I150="D",$K150-SUM(J$8:J149),IF(I150="E",1-SUM(J$8:J149)," ")))))</f>
        <v xml:space="preserve"> </v>
      </c>
      <c r="K150" s="58">
        <f>IF(C$4=0,0,(SUM(D$8:D150)/C$4))</f>
        <v>0</v>
      </c>
      <c r="L150" s="62" t="str">
        <f t="shared" si="46"/>
        <v xml:space="preserve"> </v>
      </c>
      <c r="M150" s="58" t="str">
        <f>IF(U150=2,K150,IF(W150=2,K150-SUM(M$8:M149),IF(X150=2,K150-SUM(M$8:M149),IF(X149=2,1-SUM(M$8:M149)," "))))</f>
        <v xml:space="preserve"> </v>
      </c>
      <c r="N150" s="58" t="str">
        <f t="shared" si="51"/>
        <v xml:space="preserve"> </v>
      </c>
      <c r="P150" s="58" t="str">
        <f>IF(O150="Plus",$K150,IF(O150="Basis",$K150-SUM(P$8:P149),IF(O150="Breedte",$K150-SUM(P$8:P149),IF(O149="Breedte",1-SUM(P$8:P149)," "))))</f>
        <v xml:space="preserve"> </v>
      </c>
      <c r="Q150" s="56" t="str">
        <f t="shared" si="66"/>
        <v/>
      </c>
      <c r="R150" s="196">
        <f t="shared" si="52"/>
        <v>194</v>
      </c>
      <c r="S150" s="1">
        <f t="shared" si="61"/>
        <v>306</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306</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4">
        <f t="shared" si="47"/>
        <v>0</v>
      </c>
      <c r="B151" s="64">
        <f t="shared" si="48"/>
        <v>0</v>
      </c>
      <c r="C151" s="57">
        <f t="shared" si="60"/>
        <v>305</v>
      </c>
      <c r="F151" s="59">
        <f>IF(C151&lt;C$6,0,VLOOKUP(C151,index!$A:$M,8,0))</f>
        <v>194</v>
      </c>
      <c r="G151" s="57" t="str">
        <f t="shared" si="49"/>
        <v/>
      </c>
      <c r="H151" s="58" t="str">
        <f>IF(G151="I",$K151,IF(G151="II",$K151-SUM(H$8:H150),IF(G151="III",$K151-SUM(H$8:H150),IF(G151="IV",$K151-SUM(H$8:H150),IF(G151="V",1-SUM(H$8:H150)," ")))))</f>
        <v xml:space="preserve"> </v>
      </c>
      <c r="I151" s="66" t="str">
        <f t="shared" si="50"/>
        <v/>
      </c>
      <c r="J151" s="61" t="str">
        <f>IF(I151="A",$K151,IF(I151="B",$K151-SUM(J$8:J150),IF(I151="C",$K151-SUM(J$8:J150),IF(I151="D",$K151-SUM(J$8:J150),IF(I151="E",1-SUM(J$8:J150)," ")))))</f>
        <v xml:space="preserve"> </v>
      </c>
      <c r="K151" s="58">
        <f>IF(C$4=0,0,(SUM(D$8:D151)/C$4))</f>
        <v>0</v>
      </c>
      <c r="L151" s="62" t="str">
        <f t="shared" si="46"/>
        <v xml:space="preserve"> </v>
      </c>
      <c r="M151" s="58" t="str">
        <f>IF(U151=2,K151,IF(W151=2,K151-SUM(M$8:M150),IF(X151=2,K151-SUM(M$8:M150),IF(X150=2,1-SUM(M$8:M150)," "))))</f>
        <v xml:space="preserve"> </v>
      </c>
      <c r="N151" s="58" t="str">
        <f t="shared" si="51"/>
        <v xml:space="preserve"> </v>
      </c>
      <c r="P151" s="58" t="str">
        <f>IF(O151="Plus",$K151,IF(O151="Basis",$K151-SUM(P$8:P150),IF(O151="Breedte",$K151-SUM(P$8:P150),IF(O150="Breedte",1-SUM(P$8:P150)," "))))</f>
        <v xml:space="preserve"> </v>
      </c>
      <c r="Q151" s="56" t="str">
        <f t="shared" si="66"/>
        <v/>
      </c>
      <c r="R151" s="196">
        <f t="shared" si="52"/>
        <v>194</v>
      </c>
      <c r="S151" s="1">
        <f t="shared" si="61"/>
        <v>305</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305</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4">
        <f t="shared" si="47"/>
        <v>0</v>
      </c>
      <c r="B152" s="64">
        <f t="shared" si="48"/>
        <v>0</v>
      </c>
      <c r="C152" s="57">
        <f t="shared" si="60"/>
        <v>304</v>
      </c>
      <c r="F152" s="59">
        <f>IF(C152&lt;C$6,0,VLOOKUP(C152,index!$A:$M,8,0))</f>
        <v>193</v>
      </c>
      <c r="G152" s="57" t="str">
        <f t="shared" si="49"/>
        <v/>
      </c>
      <c r="H152" s="58" t="str">
        <f>IF(G152="I",$K152,IF(G152="II",$K152-SUM(H$8:H151),IF(G152="III",$K152-SUM(H$8:H151),IF(G152="IV",$K152-SUM(H$8:H151),IF(G152="V",1-SUM(H$8:H151)," ")))))</f>
        <v xml:space="preserve"> </v>
      </c>
      <c r="I152" s="66" t="str">
        <f t="shared" si="50"/>
        <v/>
      </c>
      <c r="J152" s="61" t="str">
        <f>IF(I152="A",$K152,IF(I152="B",$K152-SUM(J$8:J151),IF(I152="C",$K152-SUM(J$8:J151),IF(I152="D",$K152-SUM(J$8:J151),IF(I152="E",1-SUM(J$8:J151)," ")))))</f>
        <v xml:space="preserve"> </v>
      </c>
      <c r="K152" s="58">
        <f>IF(C$4=0,0,(SUM(D$8:D152)/C$4))</f>
        <v>0</v>
      </c>
      <c r="L152" s="62" t="str">
        <f t="shared" si="46"/>
        <v xml:space="preserve"> </v>
      </c>
      <c r="M152" s="58" t="str">
        <f>IF(U152=2,K152,IF(W152=2,K152-SUM(M$8:M151),IF(X152=2,K152-SUM(M$8:M151),IF(X151=2,1-SUM(M$8:M151)," "))))</f>
        <v xml:space="preserve"> </v>
      </c>
      <c r="N152" s="58" t="str">
        <f t="shared" si="51"/>
        <v xml:space="preserve"> </v>
      </c>
      <c r="P152" s="58" t="str">
        <f>IF(O152="Plus",$K152,IF(O152="Basis",$K152-SUM(P$8:P151),IF(O152="Breedte",$K152-SUM(P$8:P151),IF(O151="Breedte",1-SUM(P$8:P151)," "))))</f>
        <v xml:space="preserve"> </v>
      </c>
      <c r="Q152" s="56" t="str">
        <f t="shared" si="66"/>
        <v/>
      </c>
      <c r="R152" s="196">
        <f t="shared" si="52"/>
        <v>193</v>
      </c>
      <c r="S152" s="1">
        <f t="shared" si="61"/>
        <v>304</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304</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4">
        <f t="shared" si="47"/>
        <v>0</v>
      </c>
      <c r="B153" s="64">
        <f t="shared" si="48"/>
        <v>0</v>
      </c>
      <c r="C153" s="57">
        <f t="shared" si="60"/>
        <v>303</v>
      </c>
      <c r="F153" s="59">
        <f>IF(C153&lt;C$6,0,VLOOKUP(C153,index!$A:$M,8,0))</f>
        <v>193</v>
      </c>
      <c r="G153" s="57" t="str">
        <f t="shared" si="49"/>
        <v/>
      </c>
      <c r="H153" s="58" t="str">
        <f>IF(G153="I",$K153,IF(G153="II",$K153-SUM(H$8:H152),IF(G153="III",$K153-SUM(H$8:H152),IF(G153="IV",$K153-SUM(H$8:H152),IF(G153="V",1-SUM(H$8:H152)," ")))))</f>
        <v xml:space="preserve"> </v>
      </c>
      <c r="I153" s="66" t="str">
        <f t="shared" si="50"/>
        <v/>
      </c>
      <c r="J153" s="61" t="str">
        <f>IF(I153="A",$K153,IF(I153="B",$K153-SUM(J$8:J152),IF(I153="C",$K153-SUM(J$8:J152),IF(I153="D",$K153-SUM(J$8:J152),IF(I153="E",1-SUM(J$8:J152)," ")))))</f>
        <v xml:space="preserve"> </v>
      </c>
      <c r="K153" s="58">
        <f>IF(C$4=0,0,(SUM(D$8:D153)/C$4))</f>
        <v>0</v>
      </c>
      <c r="L153" s="62" t="str">
        <f t="shared" si="46"/>
        <v xml:space="preserve"> </v>
      </c>
      <c r="M153" s="58" t="str">
        <f>IF(U153=2,K153,IF(W153=2,K153-SUM(M$8:M152),IF(X153=2,K153-SUM(M$8:M152),IF(X152=2,1-SUM(M$8:M152)," "))))</f>
        <v xml:space="preserve"> </v>
      </c>
      <c r="N153" s="58" t="str">
        <f t="shared" si="51"/>
        <v xml:space="preserve"> </v>
      </c>
      <c r="P153" s="58" t="str">
        <f>IF(O153="Plus",$K153,IF(O153="Basis",$K153-SUM(P$8:P152),IF(O153="Breedte",$K153-SUM(P$8:P152),IF(O152="Breedte",1-SUM(P$8:P152)," "))))</f>
        <v xml:space="preserve"> </v>
      </c>
      <c r="Q153" s="56" t="str">
        <f t="shared" si="66"/>
        <v/>
      </c>
      <c r="R153" s="196">
        <f t="shared" si="52"/>
        <v>193</v>
      </c>
      <c r="S153" s="1">
        <f t="shared" si="61"/>
        <v>303</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303</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4">
        <f t="shared" si="47"/>
        <v>0</v>
      </c>
      <c r="B154" s="64">
        <f t="shared" si="48"/>
        <v>0</v>
      </c>
      <c r="C154" s="57">
        <f t="shared" si="60"/>
        <v>302</v>
      </c>
      <c r="F154" s="59">
        <f>IF(C154&lt;C$6,0,VLOOKUP(C154,index!$A:$M,8,0))</f>
        <v>192</v>
      </c>
      <c r="G154" s="57" t="str">
        <f t="shared" si="49"/>
        <v/>
      </c>
      <c r="H154" s="58" t="str">
        <f>IF(G154="I",$K154,IF(G154="II",$K154-SUM(H$8:H153),IF(G154="III",$K154-SUM(H$8:H153),IF(G154="IV",$K154-SUM(H$8:H153),IF(G154="V",1-SUM(H$8:H153)," ")))))</f>
        <v xml:space="preserve"> </v>
      </c>
      <c r="I154" s="66" t="str">
        <f t="shared" si="50"/>
        <v/>
      </c>
      <c r="J154" s="61" t="str">
        <f>IF(I154="A",$K154,IF(I154="B",$K154-SUM(J$8:J153),IF(I154="C",$K154-SUM(J$8:J153),IF(I154="D",$K154-SUM(J$8:J153),IF(I154="E",1-SUM(J$8:J153)," ")))))</f>
        <v xml:space="preserve"> </v>
      </c>
      <c r="K154" s="58">
        <f>IF(C$4=0,0,(SUM(D$8:D154)/C$4))</f>
        <v>0</v>
      </c>
      <c r="L154" s="62" t="str">
        <f t="shared" si="46"/>
        <v xml:space="preserve"> </v>
      </c>
      <c r="M154" s="58" t="str">
        <f>IF(U154=2,K154,IF(W154=2,K154-SUM(M$8:M153),IF(X154=2,K154-SUM(M$8:M153),IF(X153=2,1-SUM(M$8:M153)," "))))</f>
        <v xml:space="preserve"> </v>
      </c>
      <c r="N154" s="58" t="str">
        <f t="shared" si="51"/>
        <v xml:space="preserve"> </v>
      </c>
      <c r="P154" s="58" t="str">
        <f>IF(O154="Plus",$K154,IF(O154="Basis",$K154-SUM(P$8:P153),IF(O154="Breedte",$K154-SUM(P$8:P153),IF(O153="Breedte",1-SUM(P$8:P153)," "))))</f>
        <v xml:space="preserve"> </v>
      </c>
      <c r="Q154" s="56" t="str">
        <f t="shared" si="66"/>
        <v/>
      </c>
      <c r="R154" s="196">
        <f t="shared" si="52"/>
        <v>192</v>
      </c>
      <c r="S154" s="1">
        <f t="shared" si="61"/>
        <v>302</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302</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4">
        <f t="shared" si="47"/>
        <v>0</v>
      </c>
      <c r="B155" s="64">
        <f t="shared" si="48"/>
        <v>0</v>
      </c>
      <c r="C155" s="57">
        <f t="shared" si="60"/>
        <v>301</v>
      </c>
      <c r="F155" s="59">
        <f>IF(C155&lt;C$6,0,VLOOKUP(C155,index!$A:$M,8,0))</f>
        <v>192</v>
      </c>
      <c r="G155" s="57" t="str">
        <f t="shared" si="49"/>
        <v/>
      </c>
      <c r="H155" s="58" t="str">
        <f>IF(G155="I",$K155,IF(G155="II",$K155-SUM(H$8:H154),IF(G155="III",$K155-SUM(H$8:H154),IF(G155="IV",$K155-SUM(H$8:H154),IF(G155="V",1-SUM(H$8:H154)," ")))))</f>
        <v xml:space="preserve"> </v>
      </c>
      <c r="I155" s="66" t="str">
        <f t="shared" si="50"/>
        <v/>
      </c>
      <c r="J155" s="61" t="str">
        <f>IF(I155="A",$K155,IF(I155="B",$K155-SUM(J$8:J154),IF(I155="C",$K155-SUM(J$8:J154),IF(I155="D",$K155-SUM(J$8:J154),IF(I155="E",1-SUM(J$8:J154)," ")))))</f>
        <v xml:space="preserve"> </v>
      </c>
      <c r="K155" s="58">
        <f>IF(C$4=0,0,(SUM(D$8:D155)/C$4))</f>
        <v>0</v>
      </c>
      <c r="L155" s="62" t="str">
        <f t="shared" si="46"/>
        <v xml:space="preserve"> </v>
      </c>
      <c r="M155" s="58" t="str">
        <f>IF(U155=2,K155,IF(W155=2,K155-SUM(M$8:M154),IF(X155=2,K155-SUM(M$8:M154),IF(X154=2,1-SUM(M$8:M154)," "))))</f>
        <v xml:space="preserve"> </v>
      </c>
      <c r="N155" s="58" t="str">
        <f t="shared" si="51"/>
        <v xml:space="preserve"> </v>
      </c>
      <c r="P155" s="58" t="str">
        <f>IF(O155="Plus",$K155,IF(O155="Basis",$K155-SUM(P$8:P154),IF(O155="Breedte",$K155-SUM(P$8:P154),IF(O154="Breedte",1-SUM(P$8:P154)," "))))</f>
        <v xml:space="preserve"> </v>
      </c>
      <c r="Q155" s="56" t="str">
        <f t="shared" si="66"/>
        <v/>
      </c>
      <c r="R155" s="196">
        <f t="shared" si="52"/>
        <v>192</v>
      </c>
      <c r="S155" s="1">
        <f t="shared" si="61"/>
        <v>301</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301</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4">
        <f t="shared" si="47"/>
        <v>0</v>
      </c>
      <c r="B156" s="64">
        <f t="shared" si="48"/>
        <v>0</v>
      </c>
      <c r="C156" s="57">
        <f t="shared" si="60"/>
        <v>300</v>
      </c>
      <c r="F156" s="59">
        <f>IF(C156&lt;C$6,0,VLOOKUP(C156,index!$A:$M,8,0))</f>
        <v>191</v>
      </c>
      <c r="G156" s="57" t="str">
        <f t="shared" si="49"/>
        <v/>
      </c>
      <c r="H156" s="58" t="str">
        <f>IF(G156="I",$K156,IF(G156="II",$K156-SUM(H$8:H155),IF(G156="III",$K156-SUM(H$8:H155),IF(G156="IV",$K156-SUM(H$8:H155),IF(G156="V",1-SUM(H$8:H155)," ")))))</f>
        <v xml:space="preserve"> </v>
      </c>
      <c r="I156" s="66" t="str">
        <f t="shared" si="50"/>
        <v/>
      </c>
      <c r="J156" s="61" t="str">
        <f>IF(I156="A",$K156,IF(I156="B",$K156-SUM(J$8:J155),IF(I156="C",$K156-SUM(J$8:J155),IF(I156="D",$K156-SUM(J$8:J155),IF(I156="E",1-SUM(J$8:J155)," ")))))</f>
        <v xml:space="preserve"> </v>
      </c>
      <c r="K156" s="58">
        <f>IF(C$4=0,0,(SUM(D$8:D156)/C$4))</f>
        <v>0</v>
      </c>
      <c r="L156" s="62" t="str">
        <f t="shared" si="46"/>
        <v xml:space="preserve"> </v>
      </c>
      <c r="M156" s="58" t="str">
        <f>IF(U156=2,K156,IF(W156=2,K156-SUM(M$8:M155),IF(X156=2,K156-SUM(M$8:M155),IF(X155=2,1-SUM(M$8:M155)," "))))</f>
        <v xml:space="preserve"> </v>
      </c>
      <c r="N156" s="58" t="str">
        <f t="shared" si="51"/>
        <v xml:space="preserve"> </v>
      </c>
      <c r="P156" s="58" t="str">
        <f>IF(O156="Plus",$K156,IF(O156="Basis",$K156-SUM(P$8:P155),IF(O156="Breedte",$K156-SUM(P$8:P155),IF(O155="Breedte",1-SUM(P$8:P155)," "))))</f>
        <v xml:space="preserve"> </v>
      </c>
      <c r="Q156" s="56" t="str">
        <f t="shared" si="66"/>
        <v/>
      </c>
      <c r="R156" s="196">
        <f t="shared" si="52"/>
        <v>191</v>
      </c>
      <c r="S156" s="1">
        <f t="shared" si="61"/>
        <v>300</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300</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4">
        <f t="shared" si="47"/>
        <v>0</v>
      </c>
      <c r="B157" s="64">
        <f t="shared" si="48"/>
        <v>0</v>
      </c>
      <c r="C157" s="57">
        <f t="shared" si="60"/>
        <v>299</v>
      </c>
      <c r="F157" s="59">
        <f>IF(C157&lt;C$6,0,VLOOKUP(C157,index!$A:$M,8,0))</f>
        <v>191</v>
      </c>
      <c r="G157" s="57" t="str">
        <f t="shared" si="49"/>
        <v/>
      </c>
      <c r="H157" s="58" t="str">
        <f>IF(G157="I",$K157,IF(G157="II",$K157-SUM(H$8:H156),IF(G157="III",$K157-SUM(H$8:H156),IF(G157="IV",$K157-SUM(H$8:H156),IF(G157="V",1-SUM(H$8:H156)," ")))))</f>
        <v xml:space="preserve"> </v>
      </c>
      <c r="I157" s="66" t="str">
        <f t="shared" si="50"/>
        <v/>
      </c>
      <c r="J157" s="61" t="str">
        <f>IF(I157="A",$K157,IF(I157="B",$K157-SUM(J$8:J156),IF(I157="C",$K157-SUM(J$8:J156),IF(I157="D",$K157-SUM(J$8:J156),IF(I157="E",1-SUM(J$8:J156)," ")))))</f>
        <v xml:space="preserve"> </v>
      </c>
      <c r="K157" s="58">
        <f>IF(C$4=0,0,(SUM(D$8:D157)/C$4))</f>
        <v>0</v>
      </c>
      <c r="L157" s="62" t="str">
        <f t="shared" si="46"/>
        <v xml:space="preserve"> </v>
      </c>
      <c r="M157" s="58" t="str">
        <f>IF(U157=2,K157,IF(W157=2,K157-SUM(M$8:M156),IF(X157=2,K157-SUM(M$8:M156),IF(X156=2,1-SUM(M$8:M156)," "))))</f>
        <v xml:space="preserve"> </v>
      </c>
      <c r="N157" s="58" t="str">
        <f t="shared" si="51"/>
        <v xml:space="preserve"> </v>
      </c>
      <c r="P157" s="58" t="str">
        <f>IF(O157="Plus",$K157,IF(O157="Basis",$K157-SUM(P$8:P156),IF(O157="Breedte",$K157-SUM(P$8:P156),IF(O156="Breedte",1-SUM(P$8:P156)," "))))</f>
        <v xml:space="preserve"> </v>
      </c>
      <c r="Q157" s="56" t="str">
        <f t="shared" si="66"/>
        <v/>
      </c>
      <c r="R157" s="196">
        <f t="shared" si="52"/>
        <v>191</v>
      </c>
      <c r="S157" s="1">
        <f t="shared" si="61"/>
        <v>299</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299</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4">
        <f t="shared" si="47"/>
        <v>0</v>
      </c>
      <c r="B158" s="64">
        <f t="shared" si="48"/>
        <v>0</v>
      </c>
      <c r="C158" s="57">
        <f t="shared" si="60"/>
        <v>298</v>
      </c>
      <c r="F158" s="59">
        <f>IF(C158&lt;C$6,0,VLOOKUP(C158,index!$A:$M,8,0))</f>
        <v>190</v>
      </c>
      <c r="G158" s="57" t="str">
        <f t="shared" si="49"/>
        <v/>
      </c>
      <c r="H158" s="58" t="str">
        <f>IF(G158="I",$K158,IF(G158="II",$K158-SUM(H$8:H157),IF(G158="III",$K158-SUM(H$8:H157),IF(G158="IV",$K158-SUM(H$8:H157),IF(G158="V",1-SUM(H$8:H157)," ")))))</f>
        <v xml:space="preserve"> </v>
      </c>
      <c r="I158" s="66" t="str">
        <f t="shared" si="50"/>
        <v/>
      </c>
      <c r="J158" s="61" t="str">
        <f>IF(I158="A",$K158,IF(I158="B",$K158-SUM(J$8:J157),IF(I158="C",$K158-SUM(J$8:J157),IF(I158="D",$K158-SUM(J$8:J157),IF(I158="E",1-SUM(J$8:J157)," ")))))</f>
        <v xml:space="preserve"> </v>
      </c>
      <c r="K158" s="58">
        <f>IF(C$4=0,0,(SUM(D$8:D158)/C$4))</f>
        <v>0</v>
      </c>
      <c r="L158" s="62" t="str">
        <f t="shared" si="46"/>
        <v xml:space="preserve"> </v>
      </c>
      <c r="M158" s="58" t="str">
        <f>IF(U158=2,K158,IF(W158=2,K158-SUM(M$8:M157),IF(X158=2,K158-SUM(M$8:M157),IF(X157=2,1-SUM(M$8:M157)," "))))</f>
        <v xml:space="preserve"> </v>
      </c>
      <c r="N158" s="58" t="str">
        <f t="shared" si="51"/>
        <v xml:space="preserve"> </v>
      </c>
      <c r="P158" s="58" t="str">
        <f>IF(O158="Plus",$K158,IF(O158="Basis",$K158-SUM(P$8:P157),IF(O158="Breedte",$K158-SUM(P$8:P157),IF(O157="Breedte",1-SUM(P$8:P157)," "))))</f>
        <v xml:space="preserve"> </v>
      </c>
      <c r="Q158" s="56" t="str">
        <f t="shared" si="66"/>
        <v/>
      </c>
      <c r="R158" s="196">
        <f t="shared" si="52"/>
        <v>190</v>
      </c>
      <c r="S158" s="1">
        <f t="shared" si="61"/>
        <v>298</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298</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4">
        <f t="shared" si="47"/>
        <v>25</v>
      </c>
      <c r="B159" s="64">
        <f t="shared" si="48"/>
        <v>0</v>
      </c>
      <c r="C159" s="57">
        <f t="shared" si="60"/>
        <v>297</v>
      </c>
      <c r="F159" s="59">
        <f>IF(C159&lt;C$6,0,VLOOKUP(C159,index!$A:$M,8,0))</f>
        <v>190</v>
      </c>
      <c r="G159" s="57" t="str">
        <f t="shared" si="49"/>
        <v/>
      </c>
      <c r="H159" s="58" t="str">
        <f>IF(G159="I",$K159,IF(G159="II",$K159-SUM(H$8:H158),IF(G159="III",$K159-SUM(H$8:H158),IF(G159="IV",$K159-SUM(H$8:H158),IF(G159="V",1-SUM(H$8:H158)," ")))))</f>
        <v xml:space="preserve"> </v>
      </c>
      <c r="I159" s="66" t="str">
        <f t="shared" si="50"/>
        <v>C</v>
      </c>
      <c r="J159" s="61">
        <f>IF(I159="A",$K159,IF(I159="B",$K159-SUM(J$8:J158),IF(I159="C",$K159-SUM(J$8:J158),IF(I159="D",$K159-SUM(J$8:J158),IF(I159="E",1-SUM(J$8:J158)," ")))))</f>
        <v>0</v>
      </c>
      <c r="K159" s="58">
        <f>IF(C$4=0,0,(SUM(D$8:D159)/C$4))</f>
        <v>0</v>
      </c>
      <c r="L159" s="62" t="str">
        <f t="shared" si="46"/>
        <v xml:space="preserve"> </v>
      </c>
      <c r="M159" s="58" t="str">
        <f>IF(U159=2,K159,IF(W159=2,K159-SUM(M$8:M158),IF(X159=2,K159-SUM(M$8:M158),IF(X158=2,1-SUM(M$8:M158)," "))))</f>
        <v xml:space="preserve"> </v>
      </c>
      <c r="N159" s="58" t="str">
        <f t="shared" si="51"/>
        <v xml:space="preserve"> </v>
      </c>
      <c r="P159" s="58" t="str">
        <f>IF(O159="Plus",$K159,IF(O159="Basis",$K159-SUM(P$8:P158),IF(O159="Breedte",$K159-SUM(P$8:P158),IF(O158="Breedte",1-SUM(P$8:P158)," "))))</f>
        <v xml:space="preserve"> </v>
      </c>
      <c r="Q159" s="56" t="str">
        <f t="shared" si="66"/>
        <v/>
      </c>
      <c r="R159" s="196">
        <f t="shared" si="52"/>
        <v>190</v>
      </c>
      <c r="S159" s="1">
        <f t="shared" si="61"/>
        <v>297</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297</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4">
        <f t="shared" si="47"/>
        <v>0</v>
      </c>
      <c r="B160" s="64">
        <f t="shared" si="48"/>
        <v>0</v>
      </c>
      <c r="C160" s="57">
        <f t="shared" si="60"/>
        <v>296</v>
      </c>
      <c r="F160" s="59">
        <f>IF(C160&lt;C$6,0,VLOOKUP(C160,index!$A:$M,8,0))</f>
        <v>189</v>
      </c>
      <c r="G160" s="57" t="str">
        <f t="shared" si="49"/>
        <v/>
      </c>
      <c r="H160" s="58" t="str">
        <f>IF(G160="I",$K160,IF(G160="II",$K160-SUM(H$8:H159),IF(G160="III",$K160-SUM(H$8:H159),IF(G160="IV",$K160-SUM(H$8:H159),IF(G160="V",1-SUM(H$8:H159)," ")))))</f>
        <v xml:space="preserve"> </v>
      </c>
      <c r="I160" s="66" t="str">
        <f t="shared" si="50"/>
        <v/>
      </c>
      <c r="J160" s="61" t="str">
        <f>IF(I160="A",$K160,IF(I160="B",$K160-SUM(J$8:J159),IF(I160="C",$K160-SUM(J$8:J159),IF(I160="D",$K160-SUM(J$8:J159),IF(I160="E",1-SUM(J$8:J159)," ")))))</f>
        <v xml:space="preserve"> </v>
      </c>
      <c r="K160" s="58">
        <f>IF(C$4=0,0,(SUM(D$8:D160)/C$4))</f>
        <v>0</v>
      </c>
      <c r="L160" s="62" t="str">
        <f t="shared" si="46"/>
        <v xml:space="preserve"> </v>
      </c>
      <c r="M160" s="58" t="str">
        <f>IF(U160=2,K160,IF(W160=2,K160-SUM(M$8:M159),IF(X160=2,K160-SUM(M$8:M159),IF(X159=2,1-SUM(M$8:M159)," "))))</f>
        <v xml:space="preserve"> </v>
      </c>
      <c r="N160" s="58" t="str">
        <f t="shared" si="51"/>
        <v xml:space="preserve"> </v>
      </c>
      <c r="P160" s="58" t="str">
        <f>IF(O160="Plus",$K160,IF(O160="Basis",$K160-SUM(P$8:P159),IF(O160="Breedte",$K160-SUM(P$8:P159),IF(O159="Breedte",1-SUM(P$8:P159)," "))))</f>
        <v xml:space="preserve"> </v>
      </c>
      <c r="Q160" s="56" t="str">
        <f t="shared" si="66"/>
        <v/>
      </c>
      <c r="R160" s="196">
        <f t="shared" si="52"/>
        <v>189</v>
      </c>
      <c r="S160" s="1">
        <f t="shared" si="61"/>
        <v>296</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296</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4">
        <f t="shared" si="47"/>
        <v>0</v>
      </c>
      <c r="B161" s="64">
        <f t="shared" si="48"/>
        <v>0</v>
      </c>
      <c r="C161" s="57">
        <f t="shared" si="60"/>
        <v>295</v>
      </c>
      <c r="F161" s="59">
        <f>IF(C161&lt;C$6,0,VLOOKUP(C161,index!$A:$M,8,0))</f>
        <v>189</v>
      </c>
      <c r="G161" s="57" t="str">
        <f t="shared" si="49"/>
        <v/>
      </c>
      <c r="H161" s="58" t="str">
        <f>IF(G161="I",$K161,IF(G161="II",$K161-SUM(H$8:H160),IF(G161="III",$K161-SUM(H$8:H160),IF(G161="IV",$K161-SUM(H$8:H160),IF(G161="V",1-SUM(H$8:H160)," ")))))</f>
        <v xml:space="preserve"> </v>
      </c>
      <c r="I161" s="66" t="str">
        <f t="shared" si="50"/>
        <v/>
      </c>
      <c r="J161" s="61" t="str">
        <f>IF(I161="A",$K161,IF(I161="B",$K161-SUM(J$8:J160),IF(I161="C",$K161-SUM(J$8:J160),IF(I161="D",$K161-SUM(J$8:J160),IF(I161="E",1-SUM(J$8:J160)," ")))))</f>
        <v xml:space="preserve"> </v>
      </c>
      <c r="K161" s="58">
        <f>IF(C$4=0,0,(SUM(D$8:D161)/C$4))</f>
        <v>0</v>
      </c>
      <c r="L161" s="62" t="str">
        <f t="shared" si="46"/>
        <v xml:space="preserve"> </v>
      </c>
      <c r="M161" s="58" t="str">
        <f>IF(U161=2,K161,IF(W161=2,K161-SUM(M$8:M160),IF(X161=2,K161-SUM(M$8:M160),IF(X160=2,1-SUM(M$8:M160)," "))))</f>
        <v xml:space="preserve"> </v>
      </c>
      <c r="N161" s="58" t="str">
        <f t="shared" si="51"/>
        <v xml:space="preserve"> </v>
      </c>
      <c r="P161" s="58" t="str">
        <f>IF(O161="Plus",$K161,IF(O161="Basis",$K161-SUM(P$8:P160),IF(O161="Breedte",$K161-SUM(P$8:P160),IF(O160="Breedte",1-SUM(P$8:P160)," "))))</f>
        <v xml:space="preserve"> </v>
      </c>
      <c r="Q161" s="56" t="str">
        <f t="shared" si="66"/>
        <v/>
      </c>
      <c r="R161" s="196">
        <f t="shared" si="52"/>
        <v>189</v>
      </c>
      <c r="S161" s="1">
        <f t="shared" si="61"/>
        <v>295</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295</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4">
        <f t="shared" si="47"/>
        <v>0</v>
      </c>
      <c r="B162" s="64">
        <f t="shared" si="48"/>
        <v>0</v>
      </c>
      <c r="C162" s="57">
        <f t="shared" si="60"/>
        <v>294</v>
      </c>
      <c r="F162" s="59">
        <f>IF(C162&lt;C$6,0,VLOOKUP(C162,index!$A:$M,8,0))</f>
        <v>188</v>
      </c>
      <c r="G162" s="57" t="str">
        <f t="shared" si="49"/>
        <v/>
      </c>
      <c r="H162" s="58" t="str">
        <f>IF(G162="I",$K162,IF(G162="II",$K162-SUM(H$8:H161),IF(G162="III",$K162-SUM(H$8:H161),IF(G162="IV",$K162-SUM(H$8:H161),IF(G162="V",1-SUM(H$8:H161)," ")))))</f>
        <v xml:space="preserve"> </v>
      </c>
      <c r="I162" s="66" t="str">
        <f t="shared" si="50"/>
        <v/>
      </c>
      <c r="J162" s="61" t="str">
        <f>IF(I162="A",$K162,IF(I162="B",$K162-SUM(J$8:J161),IF(I162="C",$K162-SUM(J$8:J161),IF(I162="D",$K162-SUM(J$8:J161),IF(I162="E",1-SUM(J$8:J161)," ")))))</f>
        <v xml:space="preserve"> </v>
      </c>
      <c r="K162" s="58">
        <f>IF(C$4=0,0,(SUM(D$8:D162)/C$4))</f>
        <v>0</v>
      </c>
      <c r="L162" s="62" t="str">
        <f t="shared" si="46"/>
        <v xml:space="preserve"> </v>
      </c>
      <c r="M162" s="58" t="str">
        <f>IF(U162=2,K162,IF(W162=2,K162-SUM(M$8:M161),IF(X162=2,K162-SUM(M$8:M161),IF(X161=2,1-SUM(M$8:M161)," "))))</f>
        <v xml:space="preserve"> </v>
      </c>
      <c r="N162" s="58" t="str">
        <f t="shared" si="51"/>
        <v xml:space="preserve"> </v>
      </c>
      <c r="P162" s="58" t="str">
        <f>IF(O162="Plus",$K162,IF(O162="Basis",$K162-SUM(P$8:P161),IF(O162="Breedte",$K162-SUM(P$8:P161),IF(O161="Breedte",1-SUM(P$8:P161)," "))))</f>
        <v xml:space="preserve"> </v>
      </c>
      <c r="Q162" s="56" t="str">
        <f t="shared" si="66"/>
        <v/>
      </c>
      <c r="R162" s="196">
        <f t="shared" si="52"/>
        <v>188</v>
      </c>
      <c r="S162" s="1">
        <f t="shared" si="61"/>
        <v>294</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294</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4">
        <f t="shared" si="47"/>
        <v>0</v>
      </c>
      <c r="B163" s="64">
        <f t="shared" si="48"/>
        <v>0</v>
      </c>
      <c r="C163" s="57">
        <f t="shared" si="60"/>
        <v>293</v>
      </c>
      <c r="F163" s="59">
        <f>IF(C163&lt;C$6,0,VLOOKUP(C163,index!$A:$M,8,0))</f>
        <v>188</v>
      </c>
      <c r="G163" s="57" t="str">
        <f t="shared" si="49"/>
        <v/>
      </c>
      <c r="H163" s="58" t="str">
        <f>IF(G163="I",$K163,IF(G163="II",$K163-SUM(H$8:H162),IF(G163="III",$K163-SUM(H$8:H162),IF(G163="IV",$K163-SUM(H$8:H162),IF(G163="V",1-SUM(H$8:H162)," ")))))</f>
        <v xml:space="preserve"> </v>
      </c>
      <c r="I163" s="66" t="str">
        <f t="shared" si="50"/>
        <v/>
      </c>
      <c r="J163" s="61" t="str">
        <f>IF(I163="A",$K163,IF(I163="B",$K163-SUM(J$8:J162),IF(I163="C",$K163-SUM(J$8:J162),IF(I163="D",$K163-SUM(J$8:J162),IF(I163="E",1-SUM(J$8:J162)," ")))))</f>
        <v xml:space="preserve"> </v>
      </c>
      <c r="K163" s="58">
        <f>IF(C$4=0,0,(SUM(D$8:D163)/C$4))</f>
        <v>0</v>
      </c>
      <c r="L163" s="62" t="str">
        <f t="shared" si="46"/>
        <v xml:space="preserve"> </v>
      </c>
      <c r="M163" s="58" t="str">
        <f>IF(U163=2,K163,IF(W163=2,K163-SUM(M$8:M162),IF(X163=2,K163-SUM(M$8:M162),IF(X162=2,1-SUM(M$8:M162)," "))))</f>
        <v xml:space="preserve"> </v>
      </c>
      <c r="N163" s="58" t="str">
        <f t="shared" si="51"/>
        <v xml:space="preserve"> </v>
      </c>
      <c r="P163" s="58" t="str">
        <f>IF(O163="Plus",$K163,IF(O163="Basis",$K163-SUM(P$8:P162),IF(O163="Breedte",$K163-SUM(P$8:P162),IF(O162="Breedte",1-SUM(P$8:P162)," "))))</f>
        <v xml:space="preserve"> </v>
      </c>
      <c r="Q163" s="56" t="str">
        <f t="shared" si="66"/>
        <v/>
      </c>
      <c r="R163" s="196">
        <f t="shared" si="52"/>
        <v>188</v>
      </c>
      <c r="S163" s="1">
        <f t="shared" si="61"/>
        <v>293</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293</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4">
        <f t="shared" si="47"/>
        <v>0</v>
      </c>
      <c r="B164" s="64">
        <f t="shared" si="48"/>
        <v>0</v>
      </c>
      <c r="C164" s="57">
        <f t="shared" si="60"/>
        <v>292</v>
      </c>
      <c r="F164" s="59">
        <f>IF(C164&lt;C$6,0,VLOOKUP(C164,index!$A:$M,8,0))</f>
        <v>187</v>
      </c>
      <c r="G164" s="57" t="str">
        <f t="shared" si="49"/>
        <v/>
      </c>
      <c r="H164" s="58" t="str">
        <f>IF(G164="I",$K164,IF(G164="II",$K164-SUM(H$8:H163),IF(G164="III",$K164-SUM(H$8:H163),IF(G164="IV",$K164-SUM(H$8:H163),IF(G164="V",1-SUM(H$8:H163)," ")))))</f>
        <v xml:space="preserve"> </v>
      </c>
      <c r="I164" s="66" t="str">
        <f t="shared" si="50"/>
        <v/>
      </c>
      <c r="J164" s="61" t="str">
        <f>IF(I164="A",$K164,IF(I164="B",$K164-SUM(J$8:J163),IF(I164="C",$K164-SUM(J$8:J163),IF(I164="D",$K164-SUM(J$8:J163),IF(I164="E",1-SUM(J$8:J163)," ")))))</f>
        <v xml:space="preserve"> </v>
      </c>
      <c r="K164" s="58">
        <f>IF(C$4=0,0,(SUM(D$8:D164)/C$4))</f>
        <v>0</v>
      </c>
      <c r="L164" s="62" t="str">
        <f t="shared" si="46"/>
        <v xml:space="preserve"> </v>
      </c>
      <c r="M164" s="58" t="str">
        <f>IF(U164=2,K164,IF(W164=2,K164-SUM(M$8:M163),IF(X164=2,K164-SUM(M$8:M163),IF(X163=2,1-SUM(M$8:M163)," "))))</f>
        <v xml:space="preserve"> </v>
      </c>
      <c r="N164" s="58" t="str">
        <f t="shared" si="51"/>
        <v xml:space="preserve"> </v>
      </c>
      <c r="P164" s="58" t="str">
        <f>IF(O164="Plus",$K164,IF(O164="Basis",$K164-SUM(P$8:P163),IF(O164="Breedte",$K164-SUM(P$8:P163),IF(O163="Breedte",1-SUM(P$8:P163)," "))))</f>
        <v xml:space="preserve"> </v>
      </c>
      <c r="Q164" s="56" t="str">
        <f t="shared" si="66"/>
        <v/>
      </c>
      <c r="R164" s="196">
        <f t="shared" si="52"/>
        <v>187</v>
      </c>
      <c r="S164" s="1">
        <f t="shared" si="61"/>
        <v>292</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292</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4">
        <f t="shared" si="47"/>
        <v>0</v>
      </c>
      <c r="B165" s="64">
        <f t="shared" si="48"/>
        <v>20</v>
      </c>
      <c r="C165" s="57">
        <f t="shared" si="60"/>
        <v>291</v>
      </c>
      <c r="F165" s="59">
        <f>IF(C165&lt;C$6,0,VLOOKUP(C165,index!$A:$M,8,0))</f>
        <v>187</v>
      </c>
      <c r="G165" s="57" t="str">
        <f t="shared" si="49"/>
        <v>IV</v>
      </c>
      <c r="H165" s="58">
        <f>IF(G165="I",$K165,IF(G165="II",$K165-SUM(H$8:H164),IF(G165="III",$K165-SUM(H$8:H164),IF(G165="IV",$K165-SUM(H$8:H164),IF(G165="V",1-SUM(H$8:H164)," ")))))</f>
        <v>0</v>
      </c>
      <c r="I165" s="66" t="str">
        <f t="shared" si="50"/>
        <v/>
      </c>
      <c r="J165" s="61" t="str">
        <f>IF(I165="A",$K165,IF(I165="B",$K165-SUM(J$8:J164),IF(I165="C",$K165-SUM(J$8:J164),IF(I165="D",$K165-SUM(J$8:J164),IF(I165="E",1-SUM(J$8:J164)," ")))))</f>
        <v xml:space="preserve"> </v>
      </c>
      <c r="K165" s="58">
        <f>IF(C$4=0,0,(SUM(D$8:D165)/C$4))</f>
        <v>0</v>
      </c>
      <c r="L165" s="62" t="str">
        <f t="shared" si="46"/>
        <v xml:space="preserve"> </v>
      </c>
      <c r="M165" s="58" t="str">
        <f>IF(U165=2,K165,IF(W165=2,K165-SUM(M$8:M164),IF(X165=2,K165-SUM(M$8:M164),IF(X164=2,1-SUM(M$8:M164)," "))))</f>
        <v xml:space="preserve"> </v>
      </c>
      <c r="N165" s="58" t="str">
        <f t="shared" si="51"/>
        <v xml:space="preserve"> </v>
      </c>
      <c r="P165" s="58" t="str">
        <f>IF(O165="Plus",$K165,IF(O165="Basis",$K165-SUM(P$8:P164),IF(O165="Breedte",$K165-SUM(P$8:P164),IF(O164="Breedte",1-SUM(P$8:P164)," "))))</f>
        <v xml:space="preserve"> </v>
      </c>
      <c r="Q165" s="56" t="str">
        <f t="shared" si="66"/>
        <v/>
      </c>
      <c r="R165" s="196">
        <f t="shared" si="52"/>
        <v>187</v>
      </c>
      <c r="S165" s="1">
        <f t="shared" si="61"/>
        <v>291</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291</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4">
        <f t="shared" si="47"/>
        <v>0</v>
      </c>
      <c r="B166" s="64">
        <f t="shared" si="48"/>
        <v>0</v>
      </c>
      <c r="C166" s="57">
        <f t="shared" si="60"/>
        <v>290</v>
      </c>
      <c r="F166" s="59">
        <f>IF(C166&lt;C$6,0,VLOOKUP(C166,index!$A:$M,8,0))</f>
        <v>186</v>
      </c>
      <c r="G166" s="57" t="str">
        <f t="shared" si="49"/>
        <v/>
      </c>
      <c r="H166" s="58" t="str">
        <f>IF(G166="I",$K166,IF(G166="II",$K166-SUM(H$8:H165),IF(G166="III",$K166-SUM(H$8:H165),IF(G166="IV",$K166-SUM(H$8:H165),IF(G166="V",1-SUM(H$8:H165)," ")))))</f>
        <v xml:space="preserve"> </v>
      </c>
      <c r="I166" s="66" t="str">
        <f t="shared" si="50"/>
        <v/>
      </c>
      <c r="J166" s="61" t="str">
        <f>IF(I166="A",$K166,IF(I166="B",$K166-SUM(J$8:J165),IF(I166="C",$K166-SUM(J$8:J165),IF(I166="D",$K166-SUM(J$8:J165),IF(I166="E",1-SUM(J$8:J165)," ")))))</f>
        <v xml:space="preserve"> </v>
      </c>
      <c r="K166" s="58">
        <f>IF(C$4=0,0,(SUM(D$8:D166)/C$4))</f>
        <v>0</v>
      </c>
      <c r="L166" s="62" t="str">
        <f t="shared" si="46"/>
        <v xml:space="preserve"> </v>
      </c>
      <c r="M166" s="58" t="str">
        <f>IF(U166=2,K166,IF(W166=2,K166-SUM(M$8:M165),IF(X166=2,K166-SUM(M$8:M165),IF(X165=2,1-SUM(M$8:M165)," "))))</f>
        <v xml:space="preserve"> </v>
      </c>
      <c r="N166" s="58" t="str">
        <f t="shared" si="51"/>
        <v xml:space="preserve"> </v>
      </c>
      <c r="P166" s="58" t="str">
        <f>IF(O166="Plus",$K166,IF(O166="Basis",$K166-SUM(P$8:P165),IF(O166="Breedte",$K166-SUM(P$8:P165),IF(O165="Breedte",1-SUM(P$8:P165)," "))))</f>
        <v xml:space="preserve"> </v>
      </c>
      <c r="Q166" s="56" t="str">
        <f t="shared" si="66"/>
        <v/>
      </c>
      <c r="R166" s="196">
        <f t="shared" si="52"/>
        <v>186</v>
      </c>
      <c r="S166" s="1">
        <f t="shared" si="61"/>
        <v>290</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290</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4">
        <f t="shared" si="47"/>
        <v>0</v>
      </c>
      <c r="B167" s="64">
        <f t="shared" si="48"/>
        <v>0</v>
      </c>
      <c r="C167" s="57">
        <f t="shared" si="60"/>
        <v>289</v>
      </c>
      <c r="F167" s="59">
        <f>IF(C167&lt;C$6,0,VLOOKUP(C167,index!$A:$M,8,0))</f>
        <v>186</v>
      </c>
      <c r="G167" s="57" t="str">
        <f t="shared" si="49"/>
        <v/>
      </c>
      <c r="H167" s="58" t="str">
        <f>IF(G167="I",$K167,IF(G167="II",$K167-SUM(H$8:H166),IF(G167="III",$K167-SUM(H$8:H166),IF(G167="IV",$K167-SUM(H$8:H166),IF(G167="V",1-SUM(H$8:H166)," ")))))</f>
        <v xml:space="preserve"> </v>
      </c>
      <c r="I167" s="66" t="str">
        <f t="shared" si="50"/>
        <v/>
      </c>
      <c r="J167" s="61" t="str">
        <f>IF(I167="A",$K167,IF(I167="B",$K167-SUM(J$8:J166),IF(I167="C",$K167-SUM(J$8:J166),IF(I167="D",$K167-SUM(J$8:J166),IF(I167="E",1-SUM(J$8:J166)," ")))))</f>
        <v xml:space="preserve"> </v>
      </c>
      <c r="K167" s="58">
        <f>IF(C$4=0,0,(SUM(D$8:D167)/C$4))</f>
        <v>0</v>
      </c>
      <c r="L167" s="62" t="str">
        <f t="shared" si="46"/>
        <v xml:space="preserve"> </v>
      </c>
      <c r="M167" s="58" t="str">
        <f>IF(U167=2,K167,IF(W167=2,K167-SUM(M$8:M166),IF(X167=2,K167-SUM(M$8:M166),IF(X166=2,1-SUM(M$8:M166)," "))))</f>
        <v xml:space="preserve"> </v>
      </c>
      <c r="N167" s="58" t="str">
        <f t="shared" si="51"/>
        <v xml:space="preserve"> </v>
      </c>
      <c r="P167" s="58" t="str">
        <f>IF(O167="Plus",$K167,IF(O167="Basis",$K167-SUM(P$8:P166),IF(O167="Breedte",$K167-SUM(P$8:P166),IF(O166="Breedte",1-SUM(P$8:P166)," "))))</f>
        <v xml:space="preserve"> </v>
      </c>
      <c r="Q167" s="56" t="str">
        <f t="shared" si="66"/>
        <v/>
      </c>
      <c r="R167" s="196">
        <f t="shared" si="52"/>
        <v>186</v>
      </c>
      <c r="S167" s="1">
        <f t="shared" si="61"/>
        <v>289</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289</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4">
        <f t="shared" si="47"/>
        <v>0</v>
      </c>
      <c r="B168" s="64">
        <f t="shared" si="48"/>
        <v>0</v>
      </c>
      <c r="C168" s="57">
        <f t="shared" si="60"/>
        <v>288</v>
      </c>
      <c r="F168" s="59">
        <f>IF(C168&lt;C$6,0,VLOOKUP(C168,index!$A:$M,8,0))</f>
        <v>185</v>
      </c>
      <c r="G168" s="57" t="str">
        <f t="shared" si="49"/>
        <v/>
      </c>
      <c r="H168" s="58" t="str">
        <f>IF(G168="I",$K168,IF(G168="II",$K168-SUM(H$8:H167),IF(G168="III",$K168-SUM(H$8:H167),IF(G168="IV",$K168-SUM(H$8:H167),IF(G168="V",1-SUM(H$8:H167)," ")))))</f>
        <v xml:space="preserve"> </v>
      </c>
      <c r="I168" s="66" t="str">
        <f t="shared" si="50"/>
        <v/>
      </c>
      <c r="J168" s="61" t="str">
        <f>IF(I168="A",$K168,IF(I168="B",$K168-SUM(J$8:J167),IF(I168="C",$K168-SUM(J$8:J167),IF(I168="D",$K168-SUM(J$8:J167),IF(I168="E",1-SUM(J$8:J167)," ")))))</f>
        <v xml:space="preserve"> </v>
      </c>
      <c r="K168" s="58">
        <f>IF(C$4=0,0,(SUM(D$8:D168)/C$4))</f>
        <v>0</v>
      </c>
      <c r="L168" s="62" t="str">
        <f t="shared" si="46"/>
        <v xml:space="preserve"> </v>
      </c>
      <c r="M168" s="58" t="str">
        <f>IF(U168=2,K168,IF(W168=2,K168-SUM(M$8:M167),IF(X168=2,K168-SUM(M$8:M167),IF(X167=2,1-SUM(M$8:M167)," "))))</f>
        <v xml:space="preserve"> </v>
      </c>
      <c r="N168" s="58" t="str">
        <f t="shared" si="51"/>
        <v xml:space="preserve"> </v>
      </c>
      <c r="P168" s="58" t="str">
        <f>IF(O168="Plus",$K168,IF(O168="Basis",$K168-SUM(P$8:P167),IF(O168="Breedte",$K168-SUM(P$8:P167),IF(O167="Breedte",1-SUM(P$8:P167)," "))))</f>
        <v xml:space="preserve"> </v>
      </c>
      <c r="Q168" s="56" t="str">
        <f t="shared" si="66"/>
        <v/>
      </c>
      <c r="R168" s="196">
        <f t="shared" si="52"/>
        <v>185</v>
      </c>
      <c r="S168" s="1">
        <f t="shared" si="61"/>
        <v>288</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288</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4">
        <f t="shared" si="47"/>
        <v>0</v>
      </c>
      <c r="B169" s="64">
        <f t="shared" si="48"/>
        <v>0</v>
      </c>
      <c r="C169" s="57">
        <f t="shared" si="60"/>
        <v>287</v>
      </c>
      <c r="F169" s="59">
        <f>IF(C169&lt;C$6,0,VLOOKUP(C169,index!$A:$M,8,0))</f>
        <v>185</v>
      </c>
      <c r="G169" s="57" t="str">
        <f t="shared" si="49"/>
        <v/>
      </c>
      <c r="H169" s="58" t="str">
        <f>IF(G169="I",$K169,IF(G169="II",$K169-SUM(H$8:H168),IF(G169="III",$K169-SUM(H$8:H168),IF(G169="IV",$K169-SUM(H$8:H168),IF(G169="V",1-SUM(H$8:H168)," ")))))</f>
        <v xml:space="preserve"> </v>
      </c>
      <c r="I169" s="66" t="str">
        <f t="shared" si="50"/>
        <v/>
      </c>
      <c r="J169" s="61" t="str">
        <f>IF(I169="A",$K169,IF(I169="B",$K169-SUM(J$8:J168),IF(I169="C",$K169-SUM(J$8:J168),IF(I169="D",$K169-SUM(J$8:J168),IF(I169="E",1-SUM(J$8:J168)," ")))))</f>
        <v xml:space="preserve"> </v>
      </c>
      <c r="K169" s="58">
        <f>IF(C$4=0,0,(SUM(D$8:D169)/C$4))</f>
        <v>0</v>
      </c>
      <c r="L169" s="62" t="str">
        <f t="shared" si="46"/>
        <v xml:space="preserve"> </v>
      </c>
      <c r="M169" s="58" t="str">
        <f>IF(U169=2,K169,IF(W169=2,K169-SUM(M$8:M168),IF(X169=2,K169-SUM(M$8:M168),IF(X168=2,1-SUM(M$8:M168)," "))))</f>
        <v xml:space="preserve"> </v>
      </c>
      <c r="N169" s="58" t="str">
        <f t="shared" si="51"/>
        <v xml:space="preserve"> </v>
      </c>
      <c r="P169" s="58" t="str">
        <f>IF(O169="Plus",$K169,IF(O169="Basis",$K169-SUM(P$8:P168),IF(O169="Breedte",$K169-SUM(P$8:P168),IF(O168="Breedte",1-SUM(P$8:P168)," "))))</f>
        <v xml:space="preserve"> </v>
      </c>
      <c r="Q169" s="56" t="str">
        <f t="shared" si="66"/>
        <v/>
      </c>
      <c r="R169" s="196">
        <f t="shared" si="52"/>
        <v>185</v>
      </c>
      <c r="S169" s="1">
        <f t="shared" si="61"/>
        <v>287</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287</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4">
        <f t="shared" si="47"/>
        <v>0</v>
      </c>
      <c r="B170" s="64">
        <f t="shared" si="48"/>
        <v>0</v>
      </c>
      <c r="C170" s="57">
        <f t="shared" si="60"/>
        <v>286</v>
      </c>
      <c r="F170" s="59">
        <f>IF(C170&lt;C$6,0,VLOOKUP(C170,index!$A:$M,8,0))</f>
        <v>184</v>
      </c>
      <c r="G170" s="57" t="str">
        <f t="shared" si="49"/>
        <v/>
      </c>
      <c r="H170" s="58" t="str">
        <f>IF(G170="I",$K170,IF(G170="II",$K170-SUM(H$8:H169),IF(G170="III",$K170-SUM(H$8:H169),IF(G170="IV",$K170-SUM(H$8:H169),IF(G170="V",1-SUM(H$8:H169)," ")))))</f>
        <v xml:space="preserve"> </v>
      </c>
      <c r="I170" s="66" t="str">
        <f t="shared" si="50"/>
        <v/>
      </c>
      <c r="J170" s="61" t="str">
        <f>IF(I170="A",$K170,IF(I170="B",$K170-SUM(J$8:J169),IF(I170="C",$K170-SUM(J$8:J169),IF(I170="D",$K170-SUM(J$8:J169),IF(I170="E",1-SUM(J$8:J169)," ")))))</f>
        <v xml:space="preserve"> </v>
      </c>
      <c r="K170" s="58">
        <f>IF(C$4=0,0,(SUM(D$8:D170)/C$4))</f>
        <v>0</v>
      </c>
      <c r="L170" s="62" t="str">
        <f t="shared" si="46"/>
        <v xml:space="preserve"> </v>
      </c>
      <c r="M170" s="58" t="str">
        <f>IF(U170=2,K170,IF(W170=2,K170-SUM(M$8:M169),IF(X170=2,K170-SUM(M$8:M169),IF(X169=2,1-SUM(M$8:M169)," "))))</f>
        <v xml:space="preserve"> </v>
      </c>
      <c r="N170" s="58" t="str">
        <f t="shared" si="51"/>
        <v xml:space="preserve"> </v>
      </c>
      <c r="P170" s="58" t="str">
        <f>IF(O170="Plus",$K170,IF(O170="Basis",$K170-SUM(P$8:P169),IF(O170="Breedte",$K170-SUM(P$8:P169),IF(O169="Breedte",1-SUM(P$8:P169)," "))))</f>
        <v xml:space="preserve"> </v>
      </c>
      <c r="Q170" s="56" t="str">
        <f t="shared" si="66"/>
        <v/>
      </c>
      <c r="R170" s="196">
        <f t="shared" si="52"/>
        <v>184</v>
      </c>
      <c r="S170" s="1">
        <f t="shared" si="61"/>
        <v>286</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286</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4">
        <f t="shared" si="47"/>
        <v>0</v>
      </c>
      <c r="B171" s="64">
        <f t="shared" si="48"/>
        <v>0</v>
      </c>
      <c r="C171" s="57">
        <f t="shared" si="60"/>
        <v>285</v>
      </c>
      <c r="F171" s="59">
        <f>IF(C171&lt;C$6,0,VLOOKUP(C171,index!$A:$M,8,0))</f>
        <v>184</v>
      </c>
      <c r="G171" s="57" t="str">
        <f t="shared" si="49"/>
        <v/>
      </c>
      <c r="H171" s="58" t="str">
        <f>IF(G171="I",$K171,IF(G171="II",$K171-SUM(H$8:H170),IF(G171="III",$K171-SUM(H$8:H170),IF(G171="IV",$K171-SUM(H$8:H170),IF(G171="V",1-SUM(H$8:H170)," ")))))</f>
        <v xml:space="preserve"> </v>
      </c>
      <c r="I171" s="66" t="str">
        <f t="shared" si="50"/>
        <v/>
      </c>
      <c r="J171" s="61" t="str">
        <f>IF(I171="A",$K171,IF(I171="B",$K171-SUM(J$8:J170),IF(I171="C",$K171-SUM(J$8:J170),IF(I171="D",$K171-SUM(J$8:J170),IF(I171="E",1-SUM(J$8:J170)," ")))))</f>
        <v xml:space="preserve"> </v>
      </c>
      <c r="K171" s="58">
        <f>IF(C$4=0,0,(SUM(D$8:D171)/C$4))</f>
        <v>0</v>
      </c>
      <c r="L171" s="62" t="str">
        <f t="shared" si="46"/>
        <v xml:space="preserve"> </v>
      </c>
      <c r="M171" s="58" t="str">
        <f>IF(U171=2,K171,IF(W171=2,K171-SUM(M$8:M170),IF(X171=2,K171-SUM(M$8:M170),IF(X170=2,1-SUM(M$8:M170)," "))))</f>
        <v xml:space="preserve"> </v>
      </c>
      <c r="N171" s="58" t="str">
        <f t="shared" si="51"/>
        <v xml:space="preserve"> </v>
      </c>
      <c r="P171" s="58" t="str">
        <f>IF(O171="Plus",$K171,IF(O171="Basis",$K171-SUM(P$8:P170),IF(O171="Breedte",$K171-SUM(P$8:P170),IF(O170="Breedte",1-SUM(P$8:P170)," "))))</f>
        <v xml:space="preserve"> </v>
      </c>
      <c r="Q171" s="56" t="str">
        <f t="shared" si="66"/>
        <v/>
      </c>
      <c r="R171" s="196">
        <f t="shared" si="52"/>
        <v>184</v>
      </c>
      <c r="S171" s="1">
        <f t="shared" si="61"/>
        <v>285</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285</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4">
        <f t="shared" si="47"/>
        <v>0</v>
      </c>
      <c r="B172" s="64">
        <f t="shared" si="48"/>
        <v>0</v>
      </c>
      <c r="C172" s="57">
        <f t="shared" si="60"/>
        <v>284</v>
      </c>
      <c r="F172" s="59">
        <f>IF(C172&lt;C$6,0,VLOOKUP(C172,index!$A:$M,8,0))</f>
        <v>183</v>
      </c>
      <c r="G172" s="57" t="str">
        <f t="shared" si="49"/>
        <v/>
      </c>
      <c r="H172" s="58" t="str">
        <f>IF(G172="I",$K172,IF(G172="II",$K172-SUM(H$8:H171),IF(G172="III",$K172-SUM(H$8:H171),IF(G172="IV",$K172-SUM(H$8:H171),IF(G172="V",1-SUM(H$8:H171)," ")))))</f>
        <v xml:space="preserve"> </v>
      </c>
      <c r="I172" s="66" t="str">
        <f t="shared" si="50"/>
        <v/>
      </c>
      <c r="J172" s="61" t="str">
        <f>IF(I172="A",$K172,IF(I172="B",$K172-SUM(J$8:J171),IF(I172="C",$K172-SUM(J$8:J171),IF(I172="D",$K172-SUM(J$8:J171),IF(I172="E",1-SUM(J$8:J171)," ")))))</f>
        <v xml:space="preserve"> </v>
      </c>
      <c r="K172" s="58">
        <f>IF(C$4=0,0,(SUM(D$8:D172)/C$4))</f>
        <v>0</v>
      </c>
      <c r="L172" s="62" t="str">
        <f t="shared" si="46"/>
        <v xml:space="preserve"> </v>
      </c>
      <c r="M172" s="58" t="str">
        <f>IF(U172=2,K172,IF(W172=2,K172-SUM(M$8:M171),IF(X172=2,K172-SUM(M$8:M171),IF(X171=2,1-SUM(M$8:M171)," "))))</f>
        <v xml:space="preserve"> </v>
      </c>
      <c r="N172" s="58" t="str">
        <f t="shared" si="51"/>
        <v xml:space="preserve"> </v>
      </c>
      <c r="P172" s="58" t="str">
        <f>IF(O172="Plus",$K172,IF(O172="Basis",$K172-SUM(P$8:P171),IF(O172="Breedte",$K172-SUM(P$8:P171),IF(O171="Breedte",1-SUM(P$8:P171)," "))))</f>
        <v xml:space="preserve"> </v>
      </c>
      <c r="Q172" s="56" t="str">
        <f t="shared" si="66"/>
        <v/>
      </c>
      <c r="R172" s="196">
        <f t="shared" si="52"/>
        <v>183</v>
      </c>
      <c r="S172" s="1">
        <f t="shared" si="61"/>
        <v>284</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284</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4">
        <f t="shared" si="47"/>
        <v>0</v>
      </c>
      <c r="B173" s="64">
        <f t="shared" si="48"/>
        <v>0</v>
      </c>
      <c r="C173" s="57">
        <f t="shared" si="60"/>
        <v>283</v>
      </c>
      <c r="F173" s="59">
        <f>IF(C173&lt;C$6,0,VLOOKUP(C173,index!$A:$M,8,0))</f>
        <v>183</v>
      </c>
      <c r="G173" s="57" t="str">
        <f t="shared" si="49"/>
        <v/>
      </c>
      <c r="H173" s="58" t="str">
        <f>IF(G173="I",$K173,IF(G173="II",$K173-SUM(H$8:H172),IF(G173="III",$K173-SUM(H$8:H172),IF(G173="IV",$K173-SUM(H$8:H172),IF(G173="V",1-SUM(H$8:H172)," ")))))</f>
        <v xml:space="preserve"> </v>
      </c>
      <c r="I173" s="66" t="str">
        <f t="shared" si="50"/>
        <v/>
      </c>
      <c r="J173" s="61" t="str">
        <f>IF(I173="A",$K173,IF(I173="B",$K173-SUM(J$8:J172),IF(I173="C",$K173-SUM(J$8:J172),IF(I173="D",$K173-SUM(J$8:J172),IF(I173="E",1-SUM(J$8:J172)," ")))))</f>
        <v xml:space="preserve"> </v>
      </c>
      <c r="K173" s="58">
        <f>IF(C$4=0,0,(SUM(D$8:D173)/C$4))</f>
        <v>0</v>
      </c>
      <c r="L173" s="62" t="str">
        <f t="shared" si="46"/>
        <v xml:space="preserve"> </v>
      </c>
      <c r="M173" s="58" t="str">
        <f>IF(U173=2,K173,IF(W173=2,K173-SUM(M$8:M172),IF(X173=2,K173-SUM(M$8:M172),IF(X172=2,1-SUM(M$8:M172)," "))))</f>
        <v xml:space="preserve"> </v>
      </c>
      <c r="N173" s="58" t="str">
        <f t="shared" si="51"/>
        <v xml:space="preserve"> </v>
      </c>
      <c r="P173" s="58" t="str">
        <f>IF(O173="Plus",$K173,IF(O173="Basis",$K173-SUM(P$8:P172),IF(O173="Breedte",$K173-SUM(P$8:P172),IF(O172="Breedte",1-SUM(P$8:P172)," "))))</f>
        <v xml:space="preserve"> </v>
      </c>
      <c r="Q173" s="56" t="str">
        <f t="shared" si="66"/>
        <v/>
      </c>
      <c r="R173" s="196">
        <f t="shared" si="52"/>
        <v>183</v>
      </c>
      <c r="S173" s="1">
        <f t="shared" si="61"/>
        <v>283</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283</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4">
        <f t="shared" si="47"/>
        <v>0</v>
      </c>
      <c r="B174" s="64">
        <f t="shared" si="48"/>
        <v>0</v>
      </c>
      <c r="C174" s="57">
        <f t="shared" si="60"/>
        <v>282</v>
      </c>
      <c r="F174" s="59">
        <f>IF(C174&lt;C$6,0,VLOOKUP(C174,index!$A:$M,8,0))</f>
        <v>182</v>
      </c>
      <c r="G174" s="57" t="str">
        <f t="shared" si="49"/>
        <v/>
      </c>
      <c r="H174" s="58" t="str">
        <f>IF(G174="I",$K174,IF(G174="II",$K174-SUM(H$8:H173),IF(G174="III",$K174-SUM(H$8:H173),IF(G174="IV",$K174-SUM(H$8:H173),IF(G174="V",1-SUM(H$8:H173)," ")))))</f>
        <v xml:space="preserve"> </v>
      </c>
      <c r="I174" s="66" t="str">
        <f t="shared" si="50"/>
        <v/>
      </c>
      <c r="J174" s="61" t="str">
        <f>IF(I174="A",$K174,IF(I174="B",$K174-SUM(J$8:J173),IF(I174="C",$K174-SUM(J$8:J173),IF(I174="D",$K174-SUM(J$8:J173),IF(I174="E",1-SUM(J$8:J173)," ")))))</f>
        <v xml:space="preserve"> </v>
      </c>
      <c r="K174" s="58">
        <f>IF(C$4=0,0,(SUM(D$8:D174)/C$4))</f>
        <v>0</v>
      </c>
      <c r="L174" s="62" t="str">
        <f t="shared" si="46"/>
        <v xml:space="preserve"> </v>
      </c>
      <c r="M174" s="58" t="str">
        <f>IF(U174=2,K174,IF(W174=2,K174-SUM(M$8:M173),IF(X174=2,K174-SUM(M$8:M173),IF(X173=2,1-SUM(M$8:M173)," "))))</f>
        <v xml:space="preserve"> </v>
      </c>
      <c r="N174" s="58" t="str">
        <f t="shared" si="51"/>
        <v xml:space="preserve"> </v>
      </c>
      <c r="P174" s="58" t="str">
        <f>IF(O174="Plus",$K174,IF(O174="Basis",$K174-SUM(P$8:P173),IF(O174="Breedte",$K174-SUM(P$8:P173),IF(O173="Breedte",1-SUM(P$8:P173)," "))))</f>
        <v xml:space="preserve"> </v>
      </c>
      <c r="Q174" s="56" t="str">
        <f t="shared" si="66"/>
        <v/>
      </c>
      <c r="R174" s="196">
        <f t="shared" si="52"/>
        <v>182</v>
      </c>
      <c r="S174" s="1">
        <f t="shared" si="61"/>
        <v>282</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282</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4">
        <f t="shared" si="47"/>
        <v>0</v>
      </c>
      <c r="B175" s="64">
        <f t="shared" si="48"/>
        <v>0</v>
      </c>
      <c r="C175" s="57">
        <f t="shared" si="60"/>
        <v>281</v>
      </c>
      <c r="F175" s="59">
        <f>IF(C175&lt;C$6,0,VLOOKUP(C175,index!$A:$M,8,0))</f>
        <v>182</v>
      </c>
      <c r="G175" s="57" t="str">
        <f t="shared" si="49"/>
        <v/>
      </c>
      <c r="H175" s="58" t="str">
        <f>IF(G175="I",$K175,IF(G175="II",$K175-SUM(H$8:H174),IF(G175="III",$K175-SUM(H$8:H174),IF(G175="IV",$K175-SUM(H$8:H174),IF(G175="V",1-SUM(H$8:H174)," ")))))</f>
        <v xml:space="preserve"> </v>
      </c>
      <c r="I175" s="66" t="str">
        <f t="shared" si="50"/>
        <v/>
      </c>
      <c r="J175" s="61" t="str">
        <f>IF(I175="A",$K175,IF(I175="B",$K175-SUM(J$8:J174),IF(I175="C",$K175-SUM(J$8:J174),IF(I175="D",$K175-SUM(J$8:J174),IF(I175="E",1-SUM(J$8:J174)," ")))))</f>
        <v xml:space="preserve"> </v>
      </c>
      <c r="K175" s="58">
        <f>IF(C$4=0,0,(SUM(D$8:D175)/C$4))</f>
        <v>0</v>
      </c>
      <c r="L175" s="62" t="str">
        <f t="shared" si="46"/>
        <v xml:space="preserve"> </v>
      </c>
      <c r="M175" s="58" t="str">
        <f>IF(U175=2,K175,IF(W175=2,K175-SUM(M$8:M174),IF(X175=2,K175-SUM(M$8:M174),IF(X174=2,1-SUM(M$8:M174)," "))))</f>
        <v xml:space="preserve"> </v>
      </c>
      <c r="N175" s="58" t="str">
        <f t="shared" si="51"/>
        <v xml:space="preserve"> </v>
      </c>
      <c r="P175" s="58" t="str">
        <f>IF(O175="Plus",$K175,IF(O175="Basis",$K175-SUM(P$8:P174),IF(O175="Breedte",$K175-SUM(P$8:P174),IF(O174="Breedte",1-SUM(P$8:P174)," "))))</f>
        <v xml:space="preserve"> </v>
      </c>
      <c r="Q175" s="56" t="str">
        <f t="shared" si="66"/>
        <v/>
      </c>
      <c r="R175" s="196">
        <f t="shared" si="52"/>
        <v>182</v>
      </c>
      <c r="S175" s="1">
        <f t="shared" si="61"/>
        <v>281</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281</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4">
        <f t="shared" si="47"/>
        <v>0</v>
      </c>
      <c r="B176" s="64">
        <f t="shared" si="48"/>
        <v>0</v>
      </c>
      <c r="C176" s="57">
        <f t="shared" si="60"/>
        <v>280</v>
      </c>
      <c r="F176" s="59">
        <f>IF(C176&lt;C$6,0,VLOOKUP(C176,index!$A:$M,8,0))</f>
        <v>181</v>
      </c>
      <c r="G176" s="57" t="str">
        <f t="shared" si="49"/>
        <v/>
      </c>
      <c r="H176" s="58" t="str">
        <f>IF(G176="I",$K176,IF(G176="II",$K176-SUM(H$8:H175),IF(G176="III",$K176-SUM(H$8:H175),IF(G176="IV",$K176-SUM(H$8:H175),IF(G176="V",1-SUM(H$8:H175)," ")))))</f>
        <v xml:space="preserve"> </v>
      </c>
      <c r="I176" s="66" t="str">
        <f t="shared" si="50"/>
        <v/>
      </c>
      <c r="J176" s="61" t="str">
        <f>IF(I176="A",$K176,IF(I176="B",$K176-SUM(J$8:J175),IF(I176="C",$K176-SUM(J$8:J175),IF(I176="D",$K176-SUM(J$8:J175),IF(I176="E",1-SUM(J$8:J175)," ")))))</f>
        <v xml:space="preserve"> </v>
      </c>
      <c r="K176" s="58">
        <f>IF(C$4=0,0,(SUM(D$8:D176)/C$4))</f>
        <v>0</v>
      </c>
      <c r="L176" s="62" t="str">
        <f t="shared" si="46"/>
        <v xml:space="preserve"> </v>
      </c>
      <c r="M176" s="58" t="str">
        <f>IF(U176=2,K176,IF(W176=2,K176-SUM(M$8:M175),IF(X176=2,K176-SUM(M$8:M175),IF(X175=2,1-SUM(M$8:M175)," "))))</f>
        <v xml:space="preserve"> </v>
      </c>
      <c r="N176" s="58" t="str">
        <f t="shared" si="51"/>
        <v xml:space="preserve"> </v>
      </c>
      <c r="P176" s="58" t="str">
        <f>IF(O176="Plus",$K176,IF(O176="Basis",$K176-SUM(P$8:P175),IF(O176="Breedte",$K176-SUM(P$8:P175),IF(O175="Breedte",1-SUM(P$8:P175)," "))))</f>
        <v xml:space="preserve"> </v>
      </c>
      <c r="Q176" s="56" t="str">
        <f t="shared" si="66"/>
        <v/>
      </c>
      <c r="R176" s="196">
        <f t="shared" si="52"/>
        <v>181</v>
      </c>
      <c r="S176" s="1">
        <f t="shared" si="61"/>
        <v>280</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280</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4">
        <f t="shared" si="47"/>
        <v>15</v>
      </c>
      <c r="B177" s="64">
        <f t="shared" si="48"/>
        <v>0</v>
      </c>
      <c r="C177" s="57">
        <f t="shared" si="60"/>
        <v>279</v>
      </c>
      <c r="F177" s="59">
        <f>IF(C177&lt;C$6,0,VLOOKUP(C177,index!$A:$M,8,0))</f>
        <v>181</v>
      </c>
      <c r="G177" s="57" t="str">
        <f t="shared" si="49"/>
        <v/>
      </c>
      <c r="H177" s="58" t="str">
        <f>IF(G177="I",$K177,IF(G177="II",$K177-SUM(H$8:H176),IF(G177="III",$K177-SUM(H$8:H176),IF(G177="IV",$K177-SUM(H$8:H176),IF(G177="V",1-SUM(H$8:H176)," ")))))</f>
        <v xml:space="preserve"> </v>
      </c>
      <c r="I177" s="66" t="str">
        <f t="shared" si="50"/>
        <v>D</v>
      </c>
      <c r="J177" s="61">
        <f>IF(I177="A",$K177,IF(I177="B",$K177-SUM(J$8:J176),IF(I177="C",$K177-SUM(J$8:J176),IF(I177="D",$K177-SUM(J$8:J176),IF(I177="E",1-SUM(J$8:J176)," ")))))</f>
        <v>0</v>
      </c>
      <c r="K177" s="58">
        <f>IF(C$4=0,0,(SUM(D$8:D177)/C$4))</f>
        <v>0</v>
      </c>
      <c r="L177" s="62" t="str">
        <f t="shared" si="46"/>
        <v xml:space="preserve"> </v>
      </c>
      <c r="M177" s="58" t="str">
        <f>IF(U177=2,K177,IF(W177=2,K177-SUM(M$8:M176),IF(X177=2,K177-SUM(M$8:M176),IF(X176=2,1-SUM(M$8:M176)," "))))</f>
        <v xml:space="preserve"> </v>
      </c>
      <c r="N177" s="58" t="str">
        <f t="shared" si="51"/>
        <v xml:space="preserve"> </v>
      </c>
      <c r="P177" s="58" t="str">
        <f>IF(O177="Plus",$K177,IF(O177="Basis",$K177-SUM(P$8:P176),IF(O177="Breedte",$K177-SUM(P$8:P176),IF(O176="Breedte",1-SUM(P$8:P176)," "))))</f>
        <v xml:space="preserve"> </v>
      </c>
      <c r="Q177" s="56" t="str">
        <f t="shared" si="66"/>
        <v/>
      </c>
      <c r="R177" s="196">
        <f t="shared" si="52"/>
        <v>181</v>
      </c>
      <c r="S177" s="1">
        <f t="shared" si="61"/>
        <v>279</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279</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4">
        <f t="shared" si="47"/>
        <v>0</v>
      </c>
      <c r="B178" s="64">
        <f t="shared" si="48"/>
        <v>0</v>
      </c>
      <c r="C178" s="57">
        <f t="shared" si="60"/>
        <v>278</v>
      </c>
      <c r="F178" s="59">
        <f>IF(C178&lt;C$6,0,VLOOKUP(C178,index!$A:$M,8,0))</f>
        <v>180</v>
      </c>
      <c r="G178" s="57" t="str">
        <f t="shared" si="49"/>
        <v/>
      </c>
      <c r="H178" s="58" t="str">
        <f>IF(G178="I",$K178,IF(G178="II",$K178-SUM(H$8:H177),IF(G178="III",$K178-SUM(H$8:H177),IF(G178="IV",$K178-SUM(H$8:H177),IF(G178="V",1-SUM(H$8:H177)," ")))))</f>
        <v xml:space="preserve"> </v>
      </c>
      <c r="I178" s="66" t="str">
        <f t="shared" si="50"/>
        <v/>
      </c>
      <c r="J178" s="61" t="str">
        <f>IF(I178="A",$K178,IF(I178="B",$K178-SUM(J$8:J177),IF(I178="C",$K178-SUM(J$8:J177),IF(I178="D",$K178-SUM(J$8:J177),IF(I178="E",1-SUM(J$8:J177)," ")))))</f>
        <v xml:space="preserve"> </v>
      </c>
      <c r="K178" s="58">
        <f>IF(C$4=0,0,(SUM(D$8:D178)/C$4))</f>
        <v>0</v>
      </c>
      <c r="L178" s="62" t="str">
        <f t="shared" si="46"/>
        <v xml:space="preserve"> </v>
      </c>
      <c r="M178" s="58" t="str">
        <f>IF(U178=2,K178,IF(W178=2,K178-SUM(M$8:M177),IF(X178=2,K178-SUM(M$8:M177),IF(X177=2,1-SUM(M$8:M177)," "))))</f>
        <v xml:space="preserve"> </v>
      </c>
      <c r="N178" s="58" t="str">
        <f t="shared" si="51"/>
        <v xml:space="preserve"> </v>
      </c>
      <c r="P178" s="58" t="str">
        <f>IF(O178="Plus",$K178,IF(O178="Basis",$K178-SUM(P$8:P177),IF(O178="Breedte",$K178-SUM(P$8:P177),IF(O177="Breedte",1-SUM(P$8:P177)," "))))</f>
        <v xml:space="preserve"> </v>
      </c>
      <c r="Q178" s="56" t="str">
        <f t="shared" si="66"/>
        <v/>
      </c>
      <c r="R178" s="196">
        <f t="shared" si="52"/>
        <v>180</v>
      </c>
      <c r="S178" s="1">
        <f t="shared" si="61"/>
        <v>278</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278</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4">
        <f t="shared" si="47"/>
        <v>0</v>
      </c>
      <c r="B179" s="64">
        <f t="shared" si="48"/>
        <v>0</v>
      </c>
      <c r="C179" s="57">
        <f t="shared" si="60"/>
        <v>277</v>
      </c>
      <c r="F179" s="59">
        <f>IF(C179&lt;C$6,0,VLOOKUP(C179,index!$A:$M,8,0))</f>
        <v>180</v>
      </c>
      <c r="G179" s="57" t="str">
        <f t="shared" si="49"/>
        <v/>
      </c>
      <c r="H179" s="58" t="str">
        <f>IF(G179="I",$K179,IF(G179="II",$K179-SUM(H$8:H178),IF(G179="III",$K179-SUM(H$8:H178),IF(G179="IV",$K179-SUM(H$8:H178),IF(G179="V",1-SUM(H$8:H178)," ")))))</f>
        <v xml:space="preserve"> </v>
      </c>
      <c r="I179" s="66" t="str">
        <f t="shared" si="50"/>
        <v/>
      </c>
      <c r="J179" s="61" t="str">
        <f>IF(I179="A",$K179,IF(I179="B",$K179-SUM(J$8:J178),IF(I179="C",$K179-SUM(J$8:J178),IF(I179="D",$K179-SUM(J$8:J178),IF(I179="E",1-SUM(J$8:J178)," ")))))</f>
        <v xml:space="preserve"> </v>
      </c>
      <c r="K179" s="58">
        <f>IF(C$4=0,0,(SUM(D$8:D179)/C$4))</f>
        <v>0</v>
      </c>
      <c r="L179" s="62" t="str">
        <f t="shared" si="46"/>
        <v xml:space="preserve"> </v>
      </c>
      <c r="M179" s="58" t="str">
        <f>IF(U179=2,K179,IF(W179=2,K179-SUM(M$8:M178),IF(X179=2,K179-SUM(M$8:M178),IF(X178=2,1-SUM(M$8:M178)," "))))</f>
        <v xml:space="preserve"> </v>
      </c>
      <c r="N179" s="58" t="str">
        <f t="shared" si="51"/>
        <v xml:space="preserve"> </v>
      </c>
      <c r="P179" s="58" t="str">
        <f>IF(O179="Plus",$K179,IF(O179="Basis",$K179-SUM(P$8:P178),IF(O179="Breedte",$K179-SUM(P$8:P178),IF(O178="Breedte",1-SUM(P$8:P178)," "))))</f>
        <v xml:space="preserve"> </v>
      </c>
      <c r="Q179" s="56" t="str">
        <f t="shared" si="66"/>
        <v/>
      </c>
      <c r="R179" s="196">
        <f t="shared" si="52"/>
        <v>180</v>
      </c>
      <c r="S179" s="1">
        <f t="shared" si="61"/>
        <v>277</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277</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4">
        <f t="shared" si="47"/>
        <v>0</v>
      </c>
      <c r="B180" s="64">
        <f t="shared" si="48"/>
        <v>0</v>
      </c>
      <c r="C180" s="57">
        <f t="shared" si="60"/>
        <v>276</v>
      </c>
      <c r="F180" s="59">
        <f>IF(C180&lt;C$6,0,VLOOKUP(C180,index!$A:$M,8,0))</f>
        <v>179</v>
      </c>
      <c r="G180" s="57" t="str">
        <f t="shared" si="49"/>
        <v/>
      </c>
      <c r="H180" s="58" t="str">
        <f>IF(G180="I",$K180,IF(G180="II",$K180-SUM(H$8:H179),IF(G180="III",$K180-SUM(H$8:H179),IF(G180="IV",$K180-SUM(H$8:H179),IF(G180="V",1-SUM(H$8:H179)," ")))))</f>
        <v xml:space="preserve"> </v>
      </c>
      <c r="I180" s="66" t="str">
        <f t="shared" si="50"/>
        <v/>
      </c>
      <c r="J180" s="61" t="str">
        <f>IF(I180="A",$K180,IF(I180="B",$K180-SUM(J$8:J179),IF(I180="C",$K180-SUM(J$8:J179),IF(I180="D",$K180-SUM(J$8:J179),IF(I180="E",1-SUM(J$8:J179)," ")))))</f>
        <v xml:space="preserve"> </v>
      </c>
      <c r="K180" s="58">
        <f>IF(C$4=0,0,(SUM(D$8:D180)/C$4))</f>
        <v>0</v>
      </c>
      <c r="L180" s="62" t="str">
        <f t="shared" si="46"/>
        <v xml:space="preserve"> </v>
      </c>
      <c r="M180" s="58" t="str">
        <f>IF(U180=2,K180,IF(W180=2,K180-SUM(M$8:M179),IF(X180=2,K180-SUM(M$8:M179),IF(X179=2,1-SUM(M$8:M179)," "))))</f>
        <v xml:space="preserve"> </v>
      </c>
      <c r="N180" s="58" t="str">
        <f t="shared" si="51"/>
        <v xml:space="preserve"> </v>
      </c>
      <c r="P180" s="58" t="str">
        <f>IF(O180="Plus",$K180,IF(O180="Basis",$K180-SUM(P$8:P179),IF(O180="Breedte",$K180-SUM(P$8:P179),IF(O179="Breedte",1-SUM(P$8:P179)," "))))</f>
        <v xml:space="preserve"> </v>
      </c>
      <c r="Q180" s="56" t="str">
        <f t="shared" si="66"/>
        <v/>
      </c>
      <c r="R180" s="196">
        <f t="shared" si="52"/>
        <v>179</v>
      </c>
      <c r="S180" s="1">
        <f t="shared" si="61"/>
        <v>276</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276</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4">
        <f t="shared" si="47"/>
        <v>0</v>
      </c>
      <c r="B181" s="64">
        <f t="shared" si="48"/>
        <v>0</v>
      </c>
      <c r="C181" s="57">
        <f t="shared" si="60"/>
        <v>275</v>
      </c>
      <c r="F181" s="59">
        <f>IF(C181&lt;C$6,0,VLOOKUP(C181,index!$A:$M,8,0))</f>
        <v>179</v>
      </c>
      <c r="G181" s="57" t="str">
        <f t="shared" si="49"/>
        <v/>
      </c>
      <c r="H181" s="58" t="str">
        <f>IF(G181="I",$K181,IF(G181="II",$K181-SUM(H$8:H180),IF(G181="III",$K181-SUM(H$8:H180),IF(G181="IV",$K181-SUM(H$8:H180),IF(G181="V",1-SUM(H$8:H180)," ")))))</f>
        <v xml:space="preserve"> </v>
      </c>
      <c r="I181" s="66" t="str">
        <f t="shared" si="50"/>
        <v/>
      </c>
      <c r="J181" s="61" t="str">
        <f>IF(I181="A",$K181,IF(I181="B",$K181-SUM(J$8:J180),IF(I181="C",$K181-SUM(J$8:J180),IF(I181="D",$K181-SUM(J$8:J180),IF(I181="E",1-SUM(J$8:J180)," ")))))</f>
        <v xml:space="preserve"> </v>
      </c>
      <c r="K181" s="58">
        <f>IF(C$4=0,0,(SUM(D$8:D181)/C$4))</f>
        <v>0</v>
      </c>
      <c r="L181" s="62" t="str">
        <f t="shared" si="46"/>
        <v xml:space="preserve"> </v>
      </c>
      <c r="M181" s="58" t="str">
        <f>IF(U181=2,K181,IF(W181=2,K181-SUM(M$8:M180),IF(X181=2,K181-SUM(M$8:M180),IF(X180=2,1-SUM(M$8:M180)," "))))</f>
        <v xml:space="preserve"> </v>
      </c>
      <c r="N181" s="58" t="str">
        <f t="shared" si="51"/>
        <v xml:space="preserve"> </v>
      </c>
      <c r="P181" s="58" t="str">
        <f>IF(O181="Plus",$K181,IF(O181="Basis",$K181-SUM(P$8:P180),IF(O181="Breedte",$K181-SUM(P$8:P180),IF(O180="Breedte",1-SUM(P$8:P180)," "))))</f>
        <v xml:space="preserve"> </v>
      </c>
      <c r="Q181" s="56" t="str">
        <f t="shared" si="66"/>
        <v/>
      </c>
      <c r="R181" s="196">
        <f t="shared" si="52"/>
        <v>179</v>
      </c>
      <c r="S181" s="1">
        <f t="shared" si="61"/>
        <v>275</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275</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4">
        <f t="shared" si="47"/>
        <v>0</v>
      </c>
      <c r="B182" s="64">
        <f t="shared" si="48"/>
        <v>0</v>
      </c>
      <c r="C182" s="57">
        <f t="shared" si="60"/>
        <v>274</v>
      </c>
      <c r="F182" s="59">
        <f>IF(C182&lt;C$6,0,VLOOKUP(C182,index!$A:$M,8,0))</f>
        <v>178</v>
      </c>
      <c r="G182" s="57" t="str">
        <f t="shared" si="49"/>
        <v/>
      </c>
      <c r="H182" s="58" t="str">
        <f>IF(G182="I",$K182,IF(G182="II",$K182-SUM(H$8:H181),IF(G182="III",$K182-SUM(H$8:H181),IF(G182="IV",$K182-SUM(H$8:H181),IF(G182="V",1-SUM(H$8:H181)," ")))))</f>
        <v xml:space="preserve"> </v>
      </c>
      <c r="I182" s="66" t="str">
        <f t="shared" si="50"/>
        <v/>
      </c>
      <c r="J182" s="61" t="str">
        <f>IF(I182="A",$K182,IF(I182="B",$K182-SUM(J$8:J181),IF(I182="C",$K182-SUM(J$8:J181),IF(I182="D",$K182-SUM(J$8:J181),IF(I182="E",1-SUM(J$8:J181)," ")))))</f>
        <v xml:space="preserve"> </v>
      </c>
      <c r="K182" s="58">
        <f>IF(C$4=0,0,(SUM(D$8:D182)/C$4))</f>
        <v>0</v>
      </c>
      <c r="L182" s="62" t="str">
        <f t="shared" si="46"/>
        <v xml:space="preserve"> </v>
      </c>
      <c r="M182" s="58" t="str">
        <f>IF(U182=2,K182,IF(W182=2,K182-SUM(M$8:M181),IF(X182=2,K182-SUM(M$8:M181),IF(X181=2,1-SUM(M$8:M181)," "))))</f>
        <v xml:space="preserve"> </v>
      </c>
      <c r="N182" s="58" t="str">
        <f t="shared" si="51"/>
        <v xml:space="preserve"> </v>
      </c>
      <c r="P182" s="58" t="str">
        <f>IF(O182="Plus",$K182,IF(O182="Basis",$K182-SUM(P$8:P181),IF(O182="Breedte",$K182-SUM(P$8:P181),IF(O181="Breedte",1-SUM(P$8:P181)," "))))</f>
        <v xml:space="preserve"> </v>
      </c>
      <c r="Q182" s="56" t="str">
        <f t="shared" si="66"/>
        <v/>
      </c>
      <c r="R182" s="196">
        <f t="shared" si="52"/>
        <v>178</v>
      </c>
      <c r="S182" s="1">
        <f t="shared" si="61"/>
        <v>274</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274</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4">
        <f t="shared" si="47"/>
        <v>0</v>
      </c>
      <c r="B183" s="64">
        <f t="shared" si="48"/>
        <v>0</v>
      </c>
      <c r="C183" s="57">
        <f t="shared" si="60"/>
        <v>273</v>
      </c>
      <c r="F183" s="59">
        <f>IF(C183&lt;C$6,0,VLOOKUP(C183,index!$A:$M,8,0))</f>
        <v>178</v>
      </c>
      <c r="G183" s="57" t="str">
        <f t="shared" si="49"/>
        <v/>
      </c>
      <c r="H183" s="58" t="str">
        <f>IF(G183="I",$K183,IF(G183="II",$K183-SUM(H$8:H182),IF(G183="III",$K183-SUM(H$8:H182),IF(G183="IV",$K183-SUM(H$8:H182),IF(G183="V",1-SUM(H$8:H182)," ")))))</f>
        <v xml:space="preserve"> </v>
      </c>
      <c r="I183" s="66" t="str">
        <f t="shared" si="50"/>
        <v/>
      </c>
      <c r="J183" s="61" t="str">
        <f>IF(I183="A",$K183,IF(I183="B",$K183-SUM(J$8:J182),IF(I183="C",$K183-SUM(J$8:J182),IF(I183="D",$K183-SUM(J$8:J182),IF(I183="E",1-SUM(J$8:J182)," ")))))</f>
        <v xml:space="preserve"> </v>
      </c>
      <c r="K183" s="58">
        <f>IF(C$4=0,0,(SUM(D$8:D183)/C$4))</f>
        <v>0</v>
      </c>
      <c r="L183" s="62" t="str">
        <f t="shared" si="46"/>
        <v xml:space="preserve"> </v>
      </c>
      <c r="M183" s="58" t="str">
        <f>IF(U183=2,K183,IF(W183=2,K183-SUM(M$8:M182),IF(X183=2,K183-SUM(M$8:M182),IF(X182=2,1-SUM(M$8:M182)," "))))</f>
        <v xml:space="preserve"> </v>
      </c>
      <c r="N183" s="58" t="str">
        <f t="shared" si="51"/>
        <v xml:space="preserve"> </v>
      </c>
      <c r="P183" s="58" t="str">
        <f>IF(O183="Plus",$K183,IF(O183="Basis",$K183-SUM(P$8:P182),IF(O183="Breedte",$K183-SUM(P$8:P182),IF(O182="Breedte",1-SUM(P$8:P182)," "))))</f>
        <v xml:space="preserve"> </v>
      </c>
      <c r="Q183" s="56" t="str">
        <f t="shared" si="66"/>
        <v/>
      </c>
      <c r="R183" s="196">
        <f t="shared" si="52"/>
        <v>178</v>
      </c>
      <c r="S183" s="1">
        <f t="shared" si="61"/>
        <v>273</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273</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4">
        <f t="shared" si="47"/>
        <v>0</v>
      </c>
      <c r="B184" s="64">
        <f t="shared" si="48"/>
        <v>0</v>
      </c>
      <c r="C184" s="57">
        <f t="shared" si="60"/>
        <v>272</v>
      </c>
      <c r="F184" s="59">
        <f>IF(C184&lt;C$6,0,VLOOKUP(C184,index!$A:$M,8,0))</f>
        <v>177</v>
      </c>
      <c r="G184" s="57" t="str">
        <f t="shared" si="49"/>
        <v/>
      </c>
      <c r="H184" s="58" t="str">
        <f>IF(G184="I",$K184,IF(G184="II",$K184-SUM(H$8:H183),IF(G184="III",$K184-SUM(H$8:H183),IF(G184="IV",$K184-SUM(H$8:H183),IF(G184="V",1-SUM(H$8:H183)," ")))))</f>
        <v xml:space="preserve"> </v>
      </c>
      <c r="I184" s="66" t="str">
        <f t="shared" si="50"/>
        <v/>
      </c>
      <c r="J184" s="61" t="str">
        <f>IF(I184="A",$K184,IF(I184="B",$K184-SUM(J$8:J183),IF(I184="C",$K184-SUM(J$8:J183),IF(I184="D",$K184-SUM(J$8:J183),IF(I184="E",1-SUM(J$8:J183)," ")))))</f>
        <v xml:space="preserve"> </v>
      </c>
      <c r="K184" s="58">
        <f>IF(C$4=0,0,(SUM(D$8:D184)/C$4))</f>
        <v>0</v>
      </c>
      <c r="L184" s="62" t="str">
        <f t="shared" si="46"/>
        <v xml:space="preserve"> </v>
      </c>
      <c r="M184" s="58" t="str">
        <f>IF(U184=2,K184,IF(W184=2,K184-SUM(M$8:M183),IF(X184=2,K184-SUM(M$8:M183),IF(X183=2,1-SUM(M$8:M183)," "))))</f>
        <v xml:space="preserve"> </v>
      </c>
      <c r="N184" s="58" t="str">
        <f t="shared" si="51"/>
        <v xml:space="preserve"> </v>
      </c>
      <c r="P184" s="58" t="str">
        <f>IF(O184="Plus",$K184,IF(O184="Basis",$K184-SUM(P$8:P183),IF(O184="Breedte",$K184-SUM(P$8:P183),IF(O183="Breedte",1-SUM(P$8:P183)," "))))</f>
        <v xml:space="preserve"> </v>
      </c>
      <c r="Q184" s="56" t="str">
        <f t="shared" si="66"/>
        <v/>
      </c>
      <c r="R184" s="196">
        <f t="shared" si="52"/>
        <v>177</v>
      </c>
      <c r="S184" s="1">
        <f t="shared" si="61"/>
        <v>272</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272</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4">
        <f t="shared" si="47"/>
        <v>0</v>
      </c>
      <c r="B185" s="64">
        <f t="shared" si="48"/>
        <v>0</v>
      </c>
      <c r="C185" s="57">
        <f t="shared" si="60"/>
        <v>271</v>
      </c>
      <c r="F185" s="59">
        <f>IF(C185&lt;C$6,0,VLOOKUP(C185,index!$A:$M,8,0))</f>
        <v>177</v>
      </c>
      <c r="G185" s="57" t="str">
        <f t="shared" si="49"/>
        <v/>
      </c>
      <c r="H185" s="58" t="str">
        <f>IF(G185="I",$K185,IF(G185="II",$K185-SUM(H$8:H184),IF(G185="III",$K185-SUM(H$8:H184),IF(G185="IV",$K185-SUM(H$8:H184),IF(G185="V",1-SUM(H$8:H184)," ")))))</f>
        <v xml:space="preserve"> </v>
      </c>
      <c r="I185" s="66" t="str">
        <f t="shared" si="50"/>
        <v/>
      </c>
      <c r="J185" s="61" t="str">
        <f>IF(I185="A",$K185,IF(I185="B",$K185-SUM(J$8:J184),IF(I185="C",$K185-SUM(J$8:J184),IF(I185="D",$K185-SUM(J$8:J184),IF(I185="E",1-SUM(J$8:J184)," ")))))</f>
        <v xml:space="preserve"> </v>
      </c>
      <c r="K185" s="58">
        <f>IF(C$4=0,0,(SUM(D$8:D185)/C$4))</f>
        <v>0</v>
      </c>
      <c r="L185" s="62" t="str">
        <f t="shared" si="46"/>
        <v xml:space="preserve"> </v>
      </c>
      <c r="M185" s="58" t="str">
        <f>IF(U185=2,K185,IF(W185=2,K185-SUM(M$8:M184),IF(X185=2,K185-SUM(M$8:M184),IF(X184=2,1-SUM(M$8:M184)," "))))</f>
        <v xml:space="preserve"> </v>
      </c>
      <c r="N185" s="58" t="str">
        <f t="shared" si="51"/>
        <v xml:space="preserve"> </v>
      </c>
      <c r="P185" s="58" t="str">
        <f>IF(O185="Plus",$K185,IF(O185="Basis",$K185-SUM(P$8:P184),IF(O185="Breedte",$K185-SUM(P$8:P184),IF(O184="Breedte",1-SUM(P$8:P184)," "))))</f>
        <v xml:space="preserve"> </v>
      </c>
      <c r="Q185" s="56" t="str">
        <f t="shared" si="66"/>
        <v/>
      </c>
      <c r="R185" s="196">
        <f t="shared" si="52"/>
        <v>177</v>
      </c>
      <c r="S185" s="1">
        <f t="shared" si="61"/>
        <v>271</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271</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4">
        <f t="shared" si="47"/>
        <v>0</v>
      </c>
      <c r="B186" s="64">
        <f t="shared" si="48"/>
        <v>0</v>
      </c>
      <c r="C186" s="57">
        <f t="shared" si="60"/>
        <v>270</v>
      </c>
      <c r="F186" s="59">
        <f>IF(C186&lt;C$6,0,VLOOKUP(C186,index!$A:$M,8,0))</f>
        <v>176</v>
      </c>
      <c r="G186" s="57" t="str">
        <f t="shared" si="49"/>
        <v/>
      </c>
      <c r="H186" s="58" t="str">
        <f>IF(G186="I",$K186,IF(G186="II",$K186-SUM(H$8:H185),IF(G186="III",$K186-SUM(H$8:H185),IF(G186="IV",$K186-SUM(H$8:H185),IF(G186="V",1-SUM(H$8:H185)," ")))))</f>
        <v xml:space="preserve"> </v>
      </c>
      <c r="I186" s="66" t="str">
        <f t="shared" si="50"/>
        <v/>
      </c>
      <c r="J186" s="61" t="str">
        <f>IF(I186="A",$K186,IF(I186="B",$K186-SUM(J$8:J185),IF(I186="C",$K186-SUM(J$8:J185),IF(I186="D",$K186-SUM(J$8:J185),IF(I186="E",1-SUM(J$8:J185)," ")))))</f>
        <v xml:space="preserve"> </v>
      </c>
      <c r="K186" s="58">
        <f>IF(C$4=0,0,(SUM(D$8:D186)/C$4))</f>
        <v>0</v>
      </c>
      <c r="L186" s="62" t="str">
        <f t="shared" si="46"/>
        <v xml:space="preserve"> </v>
      </c>
      <c r="M186" s="58" t="str">
        <f>IF(U186=2,K186,IF(W186=2,K186-SUM(M$8:M185),IF(X186=2,K186-SUM(M$8:M185),IF(X185=2,1-SUM(M$8:M185)," "))))</f>
        <v xml:space="preserve"> </v>
      </c>
      <c r="N186" s="58" t="str">
        <f t="shared" si="51"/>
        <v xml:space="preserve"> </v>
      </c>
      <c r="P186" s="58" t="str">
        <f>IF(O186="Plus",$K186,IF(O186="Basis",$K186-SUM(P$8:P185),IF(O186="Breedte",$K186-SUM(P$8:P185),IF(O185="Breedte",1-SUM(P$8:P185)," "))))</f>
        <v xml:space="preserve"> </v>
      </c>
      <c r="Q186" s="56" t="str">
        <f t="shared" si="66"/>
        <v/>
      </c>
      <c r="R186" s="196">
        <f t="shared" si="52"/>
        <v>176</v>
      </c>
      <c r="S186" s="1">
        <f t="shared" si="61"/>
        <v>270</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270</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4">
        <f t="shared" si="47"/>
        <v>0</v>
      </c>
      <c r="B187" s="64">
        <f t="shared" si="48"/>
        <v>0</v>
      </c>
      <c r="C187" s="57">
        <f t="shared" si="60"/>
        <v>269</v>
      </c>
      <c r="F187" s="59">
        <f>IF(C187&lt;C$6,0,VLOOKUP(C187,index!$A:$M,8,0))</f>
        <v>176</v>
      </c>
      <c r="G187" s="57" t="str">
        <f t="shared" si="49"/>
        <v/>
      </c>
      <c r="H187" s="58" t="str">
        <f>IF(G187="I",$K187,IF(G187="II",$K187-SUM(H$8:H186),IF(G187="III",$K187-SUM(H$8:H186),IF(G187="IV",$K187-SUM(H$8:H186),IF(G187="V",1-SUM(H$8:H186)," ")))))</f>
        <v xml:space="preserve"> </v>
      </c>
      <c r="I187" s="66" t="str">
        <f t="shared" si="50"/>
        <v/>
      </c>
      <c r="J187" s="61" t="str">
        <f>IF(I187="A",$K187,IF(I187="B",$K187-SUM(J$8:J186),IF(I187="C",$K187-SUM(J$8:J186),IF(I187="D",$K187-SUM(J$8:J186),IF(I187="E",1-SUM(J$8:J186)," ")))))</f>
        <v xml:space="preserve"> </v>
      </c>
      <c r="K187" s="58">
        <f>IF(C$4=0,0,(SUM(D$8:D187)/C$4))</f>
        <v>0</v>
      </c>
      <c r="L187" s="62" t="str">
        <f t="shared" si="46"/>
        <v xml:space="preserve"> </v>
      </c>
      <c r="M187" s="58" t="str">
        <f>IF(U187=2,K187,IF(W187=2,K187-SUM(M$8:M186),IF(X187=2,K187-SUM(M$8:M186),IF(X186=2,1-SUM(M$8:M186)," "))))</f>
        <v xml:space="preserve"> </v>
      </c>
      <c r="N187" s="58" t="str">
        <f t="shared" si="51"/>
        <v xml:space="preserve"> </v>
      </c>
      <c r="P187" s="58" t="str">
        <f>IF(O187="Plus",$K187,IF(O187="Basis",$K187-SUM(P$8:P186),IF(O187="Breedte",$K187-SUM(P$8:P186),IF(O186="Breedte",1-SUM(P$8:P186)," "))))</f>
        <v xml:space="preserve"> </v>
      </c>
      <c r="Q187" s="56" t="str">
        <f t="shared" si="66"/>
        <v/>
      </c>
      <c r="R187" s="196">
        <f t="shared" si="52"/>
        <v>176</v>
      </c>
      <c r="S187" s="1">
        <f t="shared" si="61"/>
        <v>269</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269</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4">
        <f t="shared" si="47"/>
        <v>0</v>
      </c>
      <c r="B188" s="64">
        <f t="shared" si="48"/>
        <v>0</v>
      </c>
      <c r="C188" s="57">
        <f t="shared" si="60"/>
        <v>268</v>
      </c>
      <c r="F188" s="59">
        <f>IF(C188&lt;C$6,0,VLOOKUP(C188,index!$A:$M,8,0))</f>
        <v>175</v>
      </c>
      <c r="G188" s="57" t="str">
        <f t="shared" si="49"/>
        <v/>
      </c>
      <c r="H188" s="58" t="str">
        <f>IF(G188="I",$K188,IF(G188="II",$K188-SUM(H$8:H187),IF(G188="III",$K188-SUM(H$8:H187),IF(G188="IV",$K188-SUM(H$8:H187),IF(G188="V",1-SUM(H$8:H187)," ")))))</f>
        <v xml:space="preserve"> </v>
      </c>
      <c r="I188" s="66" t="str">
        <f t="shared" si="50"/>
        <v/>
      </c>
      <c r="J188" s="61" t="str">
        <f>IF(I188="A",$K188,IF(I188="B",$K188-SUM(J$8:J187),IF(I188="C",$K188-SUM(J$8:J187),IF(I188="D",$K188-SUM(J$8:J187),IF(I188="E",1-SUM(J$8:J187)," ")))))</f>
        <v xml:space="preserve"> </v>
      </c>
      <c r="K188" s="58">
        <f>IF(C$4=0,0,(SUM(D$8:D188)/C$4))</f>
        <v>0</v>
      </c>
      <c r="L188" s="62" t="str">
        <f t="shared" si="46"/>
        <v xml:space="preserve"> </v>
      </c>
      <c r="M188" s="58" t="str">
        <f>IF(U188=2,K188,IF(W188=2,K188-SUM(M$8:M187),IF(X188=2,K188-SUM(M$8:M187),IF(X187=2,1-SUM(M$8:M187)," "))))</f>
        <v xml:space="preserve"> </v>
      </c>
      <c r="N188" s="58" t="str">
        <f t="shared" si="51"/>
        <v xml:space="preserve"> </v>
      </c>
      <c r="P188" s="58" t="str">
        <f>IF(O188="Plus",$K188,IF(O188="Basis",$K188-SUM(P$8:P187),IF(O188="Breedte",$K188-SUM(P$8:P187),IF(O187="Breedte",1-SUM(P$8:P187)," "))))</f>
        <v xml:space="preserve"> </v>
      </c>
      <c r="Q188" s="56" t="str">
        <f t="shared" si="66"/>
        <v/>
      </c>
      <c r="R188" s="196">
        <f t="shared" si="52"/>
        <v>175</v>
      </c>
      <c r="S188" s="1">
        <f t="shared" si="61"/>
        <v>268</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268</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4">
        <f t="shared" si="47"/>
        <v>0</v>
      </c>
      <c r="B189" s="64">
        <f t="shared" si="48"/>
        <v>0</v>
      </c>
      <c r="C189" s="57">
        <f t="shared" si="60"/>
        <v>267</v>
      </c>
      <c r="F189" s="59">
        <f>IF(C189&lt;C$6,0,VLOOKUP(C189,index!$A:$M,8,0))</f>
        <v>175</v>
      </c>
      <c r="G189" s="57" t="str">
        <f t="shared" si="49"/>
        <v/>
      </c>
      <c r="H189" s="58" t="str">
        <f>IF(G189="I",$K189,IF(G189="II",$K189-SUM(H$8:H188),IF(G189="III",$K189-SUM(H$8:H188),IF(G189="IV",$K189-SUM(H$8:H188),IF(G189="V",1-SUM(H$8:H188)," ")))))</f>
        <v xml:space="preserve"> </v>
      </c>
      <c r="I189" s="66" t="str">
        <f t="shared" si="50"/>
        <v/>
      </c>
      <c r="J189" s="61" t="str">
        <f>IF(I189="A",$K189,IF(I189="B",$K189-SUM(J$8:J188),IF(I189="C",$K189-SUM(J$8:J188),IF(I189="D",$K189-SUM(J$8:J188),IF(I189="E",1-SUM(J$8:J188)," ")))))</f>
        <v xml:space="preserve"> </v>
      </c>
      <c r="K189" s="58">
        <f>IF(C$4=0,0,(SUM(D$8:D189)/C$4))</f>
        <v>0</v>
      </c>
      <c r="L189" s="62" t="str">
        <f t="shared" si="46"/>
        <v xml:space="preserve"> </v>
      </c>
      <c r="M189" s="58" t="str">
        <f>IF(U189=2,K189,IF(W189=2,K189-SUM(M$8:M188),IF(X189=2,K189-SUM(M$8:M188),IF(X188=2,1-SUM(M$8:M188)," "))))</f>
        <v xml:space="preserve"> </v>
      </c>
      <c r="N189" s="58" t="str">
        <f t="shared" si="51"/>
        <v xml:space="preserve"> </v>
      </c>
      <c r="P189" s="58" t="str">
        <f>IF(O189="Plus",$K189,IF(O189="Basis",$K189-SUM(P$8:P188),IF(O189="Breedte",$K189-SUM(P$8:P188),IF(O188="Breedte",1-SUM(P$8:P188)," "))))</f>
        <v xml:space="preserve"> </v>
      </c>
      <c r="Q189" s="56" t="str">
        <f t="shared" si="66"/>
        <v/>
      </c>
      <c r="R189" s="196">
        <f t="shared" si="52"/>
        <v>175</v>
      </c>
      <c r="S189" s="1">
        <f t="shared" si="61"/>
        <v>267</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267</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4">
        <f t="shared" si="47"/>
        <v>0</v>
      </c>
      <c r="B190" s="64">
        <f t="shared" si="48"/>
        <v>0</v>
      </c>
      <c r="C190" s="57">
        <f t="shared" si="60"/>
        <v>266</v>
      </c>
      <c r="F190" s="59">
        <f>IF(C190&lt;C$6,0,VLOOKUP(C190,index!$A:$M,8,0))</f>
        <v>174</v>
      </c>
      <c r="G190" s="57" t="str">
        <f t="shared" si="49"/>
        <v/>
      </c>
      <c r="H190" s="58" t="str">
        <f>IF(G190="I",$K190,IF(G190="II",$K190-SUM(H$8:H189),IF(G190="III",$K190-SUM(H$8:H189),IF(G190="IV",$K190-SUM(H$8:H189),IF(G190="V",1-SUM(H$8:H189)," ")))))</f>
        <v xml:space="preserve"> </v>
      </c>
      <c r="I190" s="66" t="str">
        <f t="shared" si="50"/>
        <v/>
      </c>
      <c r="J190" s="61" t="str">
        <f>IF(I190="A",$K190,IF(I190="B",$K190-SUM(J$8:J189),IF(I190="C",$K190-SUM(J$8:J189),IF(I190="D",$K190-SUM(J$8:J189),IF(I190="E",1-SUM(J$8:J189)," ")))))</f>
        <v xml:space="preserve"> </v>
      </c>
      <c r="K190" s="58">
        <f>IF(C$4=0,0,(SUM(D$8:D190)/C$4))</f>
        <v>0</v>
      </c>
      <c r="L190" s="62" t="str">
        <f t="shared" si="46"/>
        <v xml:space="preserve"> </v>
      </c>
      <c r="M190" s="58" t="str">
        <f>IF(U190=2,K190,IF(W190=2,K190-SUM(M$8:M189),IF(X190=2,K190-SUM(M$8:M189),IF(X189=2,1-SUM(M$8:M189)," "))))</f>
        <v xml:space="preserve"> </v>
      </c>
      <c r="N190" s="58" t="str">
        <f t="shared" si="51"/>
        <v xml:space="preserve"> </v>
      </c>
      <c r="P190" s="58" t="str">
        <f>IF(O190="Plus",$K190,IF(O190="Basis",$K190-SUM(P$8:P189),IF(O190="Breedte",$K190-SUM(P$8:P189),IF(O189="Breedte",1-SUM(P$8:P189)," "))))</f>
        <v xml:space="preserve"> </v>
      </c>
      <c r="Q190" s="56" t="str">
        <f t="shared" si="66"/>
        <v/>
      </c>
      <c r="R190" s="196">
        <f t="shared" si="52"/>
        <v>174</v>
      </c>
      <c r="S190" s="1">
        <f t="shared" si="61"/>
        <v>266</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266</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4">
        <f t="shared" si="47"/>
        <v>0</v>
      </c>
      <c r="B191" s="64">
        <f t="shared" si="48"/>
        <v>0</v>
      </c>
      <c r="C191" s="57">
        <f t="shared" si="60"/>
        <v>265</v>
      </c>
      <c r="F191" s="59">
        <f>IF(C191&lt;C$6,0,VLOOKUP(C191,index!$A:$M,8,0))</f>
        <v>174</v>
      </c>
      <c r="G191" s="57" t="str">
        <f t="shared" si="49"/>
        <v/>
      </c>
      <c r="H191" s="58" t="str">
        <f>IF(G191="I",$K191,IF(G191="II",$K191-SUM(H$8:H190),IF(G191="III",$K191-SUM(H$8:H190),IF(G191="IV",$K191-SUM(H$8:H190),IF(G191="V",1-SUM(H$8:H190)," ")))))</f>
        <v xml:space="preserve"> </v>
      </c>
      <c r="I191" s="66" t="str">
        <f t="shared" si="50"/>
        <v/>
      </c>
      <c r="J191" s="61" t="str">
        <f>IF(I191="A",$K191,IF(I191="B",$K191-SUM(J$8:J190),IF(I191="C",$K191-SUM(J$8:J190),IF(I191="D",$K191-SUM(J$8:J190),IF(I191="E",1-SUM(J$8:J190)," ")))))</f>
        <v xml:space="preserve"> </v>
      </c>
      <c r="K191" s="58">
        <f>IF(C$4=0,0,(SUM(D$8:D191)/C$4))</f>
        <v>0</v>
      </c>
      <c r="L191" s="62" t="str">
        <f t="shared" si="46"/>
        <v xml:space="preserve"> </v>
      </c>
      <c r="M191" s="58" t="str">
        <f>IF(U191=2,K191,IF(W191=2,K191-SUM(M$8:M190),IF(X191=2,K191-SUM(M$8:M190),IF(X190=2,1-SUM(M$8:M190)," "))))</f>
        <v xml:space="preserve"> </v>
      </c>
      <c r="N191" s="58" t="str">
        <f t="shared" si="51"/>
        <v xml:space="preserve"> </v>
      </c>
      <c r="P191" s="58" t="str">
        <f>IF(O191="Plus",$K191,IF(O191="Basis",$K191-SUM(P$8:P190),IF(O191="Breedte",$K191-SUM(P$8:P190),IF(O190="Breedte",1-SUM(P$8:P190)," "))))</f>
        <v xml:space="preserve"> </v>
      </c>
      <c r="Q191" s="56" t="str">
        <f t="shared" si="66"/>
        <v/>
      </c>
      <c r="R191" s="196">
        <f t="shared" si="52"/>
        <v>174</v>
      </c>
      <c r="S191" s="1">
        <f t="shared" si="61"/>
        <v>265</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265</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4">
        <f t="shared" si="47"/>
        <v>0</v>
      </c>
      <c r="B192" s="64">
        <f t="shared" si="48"/>
        <v>0</v>
      </c>
      <c r="C192" s="57">
        <f t="shared" si="60"/>
        <v>264</v>
      </c>
      <c r="F192" s="59">
        <f>IF(C192&lt;C$6,0,VLOOKUP(C192,index!$A:$M,8,0))</f>
        <v>173</v>
      </c>
      <c r="G192" s="57" t="str">
        <f t="shared" si="49"/>
        <v/>
      </c>
      <c r="H192" s="58" t="str">
        <f>IF(G192="I",$K192,IF(G192="II",$K192-SUM(H$8:H191),IF(G192="III",$K192-SUM(H$8:H191),IF(G192="IV",$K192-SUM(H$8:H191),IF(G192="V",1-SUM(H$8:H191)," ")))))</f>
        <v xml:space="preserve"> </v>
      </c>
      <c r="I192" s="66" t="str">
        <f t="shared" si="50"/>
        <v/>
      </c>
      <c r="J192" s="61" t="str">
        <f>IF(I192="A",$K192,IF(I192="B",$K192-SUM(J$8:J191),IF(I192="C",$K192-SUM(J$8:J191),IF(I192="D",$K192-SUM(J$8:J191),IF(I192="E",1-SUM(J$8:J191)," ")))))</f>
        <v xml:space="preserve"> </v>
      </c>
      <c r="K192" s="58">
        <f>IF(C$4=0,0,(SUM(D$8:D192)/C$4))</f>
        <v>0</v>
      </c>
      <c r="L192" s="62" t="str">
        <f t="shared" si="46"/>
        <v xml:space="preserve"> </v>
      </c>
      <c r="M192" s="58" t="str">
        <f>IF(U192=2,K192,IF(W192=2,K192-SUM(M$8:M191),IF(X192=2,K192-SUM(M$8:M191),IF(X191=2,1-SUM(M$8:M191)," "))))</f>
        <v xml:space="preserve"> </v>
      </c>
      <c r="N192" s="58" t="str">
        <f t="shared" si="51"/>
        <v xml:space="preserve"> </v>
      </c>
      <c r="P192" s="58" t="str">
        <f>IF(O192="Plus",$K192,IF(O192="Basis",$K192-SUM(P$8:P191),IF(O192="Breedte",$K192-SUM(P$8:P191),IF(O191="Breedte",1-SUM(P$8:P191)," "))))</f>
        <v xml:space="preserve"> </v>
      </c>
      <c r="Q192" s="56" t="str">
        <f t="shared" si="66"/>
        <v/>
      </c>
      <c r="R192" s="196">
        <f t="shared" si="52"/>
        <v>173</v>
      </c>
      <c r="S192" s="1">
        <f t="shared" si="61"/>
        <v>264</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264</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4">
        <f t="shared" si="47"/>
        <v>0</v>
      </c>
      <c r="B193" s="64">
        <f t="shared" si="48"/>
        <v>0</v>
      </c>
      <c r="C193" s="57">
        <f t="shared" si="60"/>
        <v>263</v>
      </c>
      <c r="F193" s="59">
        <f>IF(C193&lt;C$6,0,VLOOKUP(C193,index!$A:$M,8,0))</f>
        <v>173</v>
      </c>
      <c r="G193" s="57" t="str">
        <f t="shared" si="49"/>
        <v/>
      </c>
      <c r="H193" s="58" t="str">
        <f>IF(G193="I",$K193,IF(G193="II",$K193-SUM(H$8:H192),IF(G193="III",$K193-SUM(H$8:H192),IF(G193="IV",$K193-SUM(H$8:H192),IF(G193="V",1-SUM(H$8:H192)," ")))))</f>
        <v xml:space="preserve"> </v>
      </c>
      <c r="I193" s="66" t="str">
        <f t="shared" si="50"/>
        <v/>
      </c>
      <c r="J193" s="61" t="str">
        <f>IF(I193="A",$K193,IF(I193="B",$K193-SUM(J$8:J192),IF(I193="C",$K193-SUM(J$8:J192),IF(I193="D",$K193-SUM(J$8:J192),IF(I193="E",1-SUM(J$8:J192)," ")))))</f>
        <v xml:space="preserve"> </v>
      </c>
      <c r="K193" s="58">
        <f>IF(C$4=0,0,(SUM(D$8:D193)/C$4))</f>
        <v>0</v>
      </c>
      <c r="L193" s="62" t="str">
        <f t="shared" si="46"/>
        <v xml:space="preserve"> </v>
      </c>
      <c r="M193" s="58" t="str">
        <f>IF(U193=2,K193,IF(W193=2,K193-SUM(M$8:M192),IF(X193=2,K193-SUM(M$8:M192),IF(X192=2,1-SUM(M$8:M192)," "))))</f>
        <v xml:space="preserve"> </v>
      </c>
      <c r="N193" s="58" t="str">
        <f t="shared" si="51"/>
        <v xml:space="preserve"> </v>
      </c>
      <c r="P193" s="58" t="str">
        <f>IF(O193="Plus",$K193,IF(O193="Basis",$K193-SUM(P$8:P192),IF(O193="Breedte",$K193-SUM(P$8:P192),IF(O192="Breedte",1-SUM(P$8:P192)," "))))</f>
        <v xml:space="preserve"> </v>
      </c>
      <c r="Q193" s="56" t="str">
        <f t="shared" si="66"/>
        <v/>
      </c>
      <c r="R193" s="196">
        <f t="shared" si="52"/>
        <v>173</v>
      </c>
      <c r="S193" s="1">
        <f t="shared" si="61"/>
        <v>263</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263</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4">
        <f t="shared" si="47"/>
        <v>0</v>
      </c>
      <c r="B194" s="64">
        <f t="shared" si="48"/>
        <v>0</v>
      </c>
      <c r="C194" s="57">
        <f t="shared" si="60"/>
        <v>262</v>
      </c>
      <c r="F194" s="59">
        <f>IF(C194&lt;C$6,0,VLOOKUP(C194,index!$A:$M,8,0))</f>
        <v>172</v>
      </c>
      <c r="G194" s="57" t="str">
        <f t="shared" si="49"/>
        <v/>
      </c>
      <c r="H194" s="58" t="str">
        <f>IF(G194="I",$K194,IF(G194="II",$K194-SUM(H$8:H193),IF(G194="III",$K194-SUM(H$8:H193),IF(G194="IV",$K194-SUM(H$8:H193),IF(G194="V",1-SUM(H$8:H193)," ")))))</f>
        <v xml:space="preserve"> </v>
      </c>
      <c r="I194" s="66" t="str">
        <f t="shared" si="50"/>
        <v/>
      </c>
      <c r="J194" s="61" t="str">
        <f>IF(I194="A",$K194,IF(I194="B",$K194-SUM(J$8:J193),IF(I194="C",$K194-SUM(J$8:J193),IF(I194="D",$K194-SUM(J$8:J193),IF(I194="E",1-SUM(J$8:J193)," ")))))</f>
        <v xml:space="preserve"> </v>
      </c>
      <c r="K194" s="58">
        <f>IF(C$4=0,0,(SUM(D$8:D194)/C$4))</f>
        <v>0</v>
      </c>
      <c r="L194" s="62" t="str">
        <f t="shared" si="46"/>
        <v xml:space="preserve"> </v>
      </c>
      <c r="M194" s="58" t="str">
        <f>IF(U194=2,K194,IF(W194=2,K194-SUM(M$8:M193),IF(X194=2,K194-SUM(M$8:M193),IF(X193=2,1-SUM(M$8:M193)," "))))</f>
        <v xml:space="preserve"> </v>
      </c>
      <c r="N194" s="58" t="str">
        <f t="shared" si="51"/>
        <v xml:space="preserve"> </v>
      </c>
      <c r="P194" s="58" t="str">
        <f>IF(O194="Plus",$K194,IF(O194="Basis",$K194-SUM(P$8:P193),IF(O194="Breedte",$K194-SUM(P$8:P193),IF(O193="Breedte",1-SUM(P$8:P193)," "))))</f>
        <v xml:space="preserve"> </v>
      </c>
      <c r="Q194" s="56" t="str">
        <f t="shared" si="66"/>
        <v/>
      </c>
      <c r="R194" s="196">
        <f t="shared" si="52"/>
        <v>172</v>
      </c>
      <c r="S194" s="1">
        <f t="shared" si="61"/>
        <v>262</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262</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4">
        <f t="shared" si="47"/>
        <v>0</v>
      </c>
      <c r="B195" s="64">
        <f t="shared" si="48"/>
        <v>0</v>
      </c>
      <c r="C195" s="57">
        <f t="shared" si="60"/>
        <v>261</v>
      </c>
      <c r="F195" s="59">
        <f>IF(C195&lt;C$6,0,VLOOKUP(C195,index!$A:$M,8,0))</f>
        <v>172</v>
      </c>
      <c r="G195" s="57" t="str">
        <f t="shared" si="49"/>
        <v/>
      </c>
      <c r="H195" s="58" t="str">
        <f>IF(G195="I",$K195,IF(G195="II",$K195-SUM(H$8:H194),IF(G195="III",$K195-SUM(H$8:H194),IF(G195="IV",$K195-SUM(H$8:H194),IF(G195="V",1-SUM(H$8:H194)," ")))))</f>
        <v xml:space="preserve"> </v>
      </c>
      <c r="I195" s="66" t="str">
        <f t="shared" si="50"/>
        <v/>
      </c>
      <c r="J195" s="61" t="str">
        <f>IF(I195="A",$K195,IF(I195="B",$K195-SUM(J$8:J194),IF(I195="C",$K195-SUM(J$8:J194),IF(I195="D",$K195-SUM(J$8:J194),IF(I195="E",1-SUM(J$8:J194)," ")))))</f>
        <v xml:space="preserve"> </v>
      </c>
      <c r="K195" s="58">
        <f>IF(C$4=0,0,(SUM(D$8:D195)/C$4))</f>
        <v>0</v>
      </c>
      <c r="L195" s="62" t="str">
        <f t="shared" si="46"/>
        <v xml:space="preserve"> </v>
      </c>
      <c r="M195" s="58" t="str">
        <f>IF(U195=2,K195,IF(W195=2,K195-SUM(M$8:M194),IF(X195=2,K195-SUM(M$8:M194),IF(X194=2,1-SUM(M$8:M194)," "))))</f>
        <v xml:space="preserve"> </v>
      </c>
      <c r="N195" s="58" t="str">
        <f t="shared" si="51"/>
        <v xml:space="preserve"> </v>
      </c>
      <c r="P195" s="58" t="str">
        <f>IF(O195="Plus",$K195,IF(O195="Basis",$K195-SUM(P$8:P194),IF(O195="Breedte",$K195-SUM(P$8:P194),IF(O194="Breedte",1-SUM(P$8:P194)," "))))</f>
        <v xml:space="preserve"> </v>
      </c>
      <c r="Q195" s="56" t="str">
        <f t="shared" si="66"/>
        <v/>
      </c>
      <c r="R195" s="196">
        <f t="shared" si="52"/>
        <v>172</v>
      </c>
      <c r="S195" s="1">
        <f t="shared" si="61"/>
        <v>261</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261</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4">
        <f t="shared" si="47"/>
        <v>0</v>
      </c>
      <c r="B196" s="64">
        <f t="shared" si="48"/>
        <v>0</v>
      </c>
      <c r="C196" s="57">
        <f t="shared" si="60"/>
        <v>260</v>
      </c>
      <c r="F196" s="59">
        <f>IF(C196&lt;C$6,0,VLOOKUP(C196,index!$A:$M,8,0))</f>
        <v>171</v>
      </c>
      <c r="G196" s="57" t="str">
        <f t="shared" si="49"/>
        <v/>
      </c>
      <c r="H196" s="58" t="str">
        <f>IF(G196="I",$K196,IF(G196="II",$K196-SUM(H$8:H195),IF(G196="III",$K196-SUM(H$8:H195),IF(G196="IV",$K196-SUM(H$8:H195),IF(G196="V",1-SUM(H$8:H195)," ")))))</f>
        <v xml:space="preserve"> </v>
      </c>
      <c r="I196" s="66" t="str">
        <f t="shared" si="50"/>
        <v/>
      </c>
      <c r="J196" s="61" t="str">
        <f>IF(I196="A",$K196,IF(I196="B",$K196-SUM(J$8:J195),IF(I196="C",$K196-SUM(J$8:J195),IF(I196="D",$K196-SUM(J$8:J195),IF(I196="E",1-SUM(J$8:J195)," ")))))</f>
        <v xml:space="preserve"> </v>
      </c>
      <c r="K196" s="58">
        <f>IF(C$4=0,0,(SUM(D$8:D196)/C$4))</f>
        <v>0</v>
      </c>
      <c r="L196" s="62" t="str">
        <f t="shared" si="46"/>
        <v xml:space="preserve"> </v>
      </c>
      <c r="M196" s="58" t="str">
        <f>IF(U196=2,K196,IF(W196=2,K196-SUM(M$8:M195),IF(X196=2,K196-SUM(M$8:M195),IF(X195=2,1-SUM(M$8:M195)," "))))</f>
        <v xml:space="preserve"> </v>
      </c>
      <c r="N196" s="58" t="str">
        <f t="shared" si="51"/>
        <v xml:space="preserve"> </v>
      </c>
      <c r="P196" s="58" t="str">
        <f>IF(O196="Plus",$K196,IF(O196="Basis",$K196-SUM(P$8:P195),IF(O196="Breedte",$K196-SUM(P$8:P195),IF(O195="Breedte",1-SUM(P$8:P195)," "))))</f>
        <v xml:space="preserve"> </v>
      </c>
      <c r="Q196" s="56" t="str">
        <f t="shared" si="66"/>
        <v/>
      </c>
      <c r="R196" s="196">
        <f t="shared" si="52"/>
        <v>171</v>
      </c>
      <c r="S196" s="1">
        <f t="shared" si="61"/>
        <v>260</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260</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4">
        <f t="shared" si="47"/>
        <v>0</v>
      </c>
      <c r="B197" s="64">
        <f t="shared" si="48"/>
        <v>0</v>
      </c>
      <c r="C197" s="57">
        <f t="shared" si="60"/>
        <v>259</v>
      </c>
      <c r="F197" s="59">
        <f>IF(C197&lt;C$6,0,VLOOKUP(C197,index!$A:$M,8,0))</f>
        <v>171</v>
      </c>
      <c r="G197" s="57" t="str">
        <f t="shared" si="49"/>
        <v/>
      </c>
      <c r="H197" s="58" t="str">
        <f>IF(G197="I",$K197,IF(G197="II",$K197-SUM(H$8:H196),IF(G197="III",$K197-SUM(H$8:H196),IF(G197="IV",$K197-SUM(H$8:H196),IF(G197="V",1-SUM(H$8:H196)," ")))))</f>
        <v xml:space="preserve"> </v>
      </c>
      <c r="I197" s="66" t="str">
        <f t="shared" si="50"/>
        <v/>
      </c>
      <c r="J197" s="61" t="str">
        <f>IF(I197="A",$K197,IF(I197="B",$K197-SUM(J$8:J196),IF(I197="C",$K197-SUM(J$8:J196),IF(I197="D",$K197-SUM(J$8:J196),IF(I197="E",1-SUM(J$8:J196)," ")))))</f>
        <v xml:space="preserve"> </v>
      </c>
      <c r="K197" s="58">
        <f>IF(C$4=0,0,(SUM(D$8:D197)/C$4))</f>
        <v>0</v>
      </c>
      <c r="L197" s="62" t="str">
        <f t="shared" si="46"/>
        <v xml:space="preserve"> </v>
      </c>
      <c r="M197" s="58" t="str">
        <f>IF(U197=2,K197,IF(W197=2,K197-SUM(M$8:M196),IF(X197=2,K197-SUM(M$8:M196),IF(X196=2,1-SUM(M$8:M196)," "))))</f>
        <v xml:space="preserve"> </v>
      </c>
      <c r="N197" s="58" t="str">
        <f t="shared" si="51"/>
        <v xml:space="preserve"> </v>
      </c>
      <c r="P197" s="58" t="str">
        <f>IF(O197="Plus",$K197,IF(O197="Basis",$K197-SUM(P$8:P196),IF(O197="Breedte",$K197-SUM(P$8:P196),IF(O196="Breedte",1-SUM(P$8:P196)," "))))</f>
        <v xml:space="preserve"> </v>
      </c>
      <c r="Q197" s="56" t="str">
        <f t="shared" si="66"/>
        <v/>
      </c>
      <c r="R197" s="196">
        <f t="shared" si="52"/>
        <v>171</v>
      </c>
      <c r="S197" s="1">
        <f t="shared" si="61"/>
        <v>259</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259</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4">
        <f t="shared" si="47"/>
        <v>0</v>
      </c>
      <c r="B198" s="64">
        <f t="shared" si="48"/>
        <v>0</v>
      </c>
      <c r="C198" s="57">
        <f t="shared" si="60"/>
        <v>258</v>
      </c>
      <c r="F198" s="59">
        <f>IF(C198&lt;C$6,0,VLOOKUP(C198,index!$A:$M,8,0))</f>
        <v>170</v>
      </c>
      <c r="G198" s="57" t="str">
        <f t="shared" si="49"/>
        <v/>
      </c>
      <c r="H198" s="58" t="str">
        <f>IF(G198="I",$K198,IF(G198="II",$K198-SUM(H$8:H197),IF(G198="III",$K198-SUM(H$8:H197),IF(G198="IV",$K198-SUM(H$8:H197),IF(G198="V",1-SUM(H$8:H197)," ")))))</f>
        <v xml:space="preserve"> </v>
      </c>
      <c r="I198" s="66" t="str">
        <f t="shared" si="50"/>
        <v/>
      </c>
      <c r="J198" s="61" t="str">
        <f>IF(I198="A",$K198,IF(I198="B",$K198-SUM(J$8:J197),IF(I198="C",$K198-SUM(J$8:J197),IF(I198="D",$K198-SUM(J$8:J197),IF(I198="E",1-SUM(J$8:J197)," ")))))</f>
        <v xml:space="preserve"> </v>
      </c>
      <c r="K198" s="58">
        <f>IF(C$4=0,0,(SUM(D$8:D198)/C$4))</f>
        <v>0</v>
      </c>
      <c r="L198" s="62" t="str">
        <f t="shared" si="46"/>
        <v xml:space="preserve"> </v>
      </c>
      <c r="M198" s="58" t="str">
        <f>IF(U198=2,K198,IF(W198=2,K198-SUM(M$8:M197),IF(X198=2,K198-SUM(M$8:M197),IF(X197=2,1-SUM(M$8:M197)," "))))</f>
        <v xml:space="preserve"> </v>
      </c>
      <c r="N198" s="58" t="str">
        <f t="shared" si="51"/>
        <v xml:space="preserve"> </v>
      </c>
      <c r="P198" s="58" t="str">
        <f>IF(O198="Plus",$K198,IF(O198="Basis",$K198-SUM(P$8:P197),IF(O198="Breedte",$K198-SUM(P$8:P197),IF(O197="Breedte",1-SUM(P$8:P197)," "))))</f>
        <v xml:space="preserve"> </v>
      </c>
      <c r="Q198" s="56" t="str">
        <f t="shared" si="66"/>
        <v/>
      </c>
      <c r="R198" s="196">
        <f t="shared" si="52"/>
        <v>170</v>
      </c>
      <c r="S198" s="1">
        <f t="shared" si="61"/>
        <v>258</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258</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4">
        <f t="shared" si="47"/>
        <v>0</v>
      </c>
      <c r="B199" s="64">
        <f t="shared" si="48"/>
        <v>0</v>
      </c>
      <c r="C199" s="57">
        <f t="shared" si="60"/>
        <v>257</v>
      </c>
      <c r="F199" s="59">
        <f>IF(C199&lt;C$6,0,VLOOKUP(C199,index!$A:$M,8,0))</f>
        <v>170</v>
      </c>
      <c r="G199" s="57" t="str">
        <f t="shared" si="49"/>
        <v/>
      </c>
      <c r="H199" s="58" t="str">
        <f>IF(G199="I",$K199,IF(G199="II",$K199-SUM(H$8:H198),IF(G199="III",$K199-SUM(H$8:H198),IF(G199="IV",$K199-SUM(H$8:H198),IF(G199="V",1-SUM(H$8:H198)," ")))))</f>
        <v xml:space="preserve"> </v>
      </c>
      <c r="I199" s="66" t="str">
        <f t="shared" si="50"/>
        <v/>
      </c>
      <c r="J199" s="61" t="str">
        <f>IF(I199="A",$K199,IF(I199="B",$K199-SUM(J$8:J198),IF(I199="C",$K199-SUM(J$8:J198),IF(I199="D",$K199-SUM(J$8:J198),IF(I199="E",1-SUM(J$8:J198)," ")))))</f>
        <v xml:space="preserve"> </v>
      </c>
      <c r="K199" s="58">
        <f>IF(C$4=0,0,(SUM(D$8:D199)/C$4))</f>
        <v>0</v>
      </c>
      <c r="L199" s="62" t="str">
        <f t="shared" si="46"/>
        <v xml:space="preserve"> </v>
      </c>
      <c r="M199" s="58" t="str">
        <f>IF(U199=2,K199,IF(W199=2,K199-SUM(M$8:M198),IF(X199=2,K199-SUM(M$8:M198),IF(X198=2,1-SUM(M$8:M198)," "))))</f>
        <v xml:space="preserve"> </v>
      </c>
      <c r="N199" s="58" t="str">
        <f t="shared" si="51"/>
        <v xml:space="preserve"> </v>
      </c>
      <c r="P199" s="58" t="str">
        <f>IF(O199="Plus",$K199,IF(O199="Basis",$K199-SUM(P$8:P198),IF(O199="Breedte",$K199-SUM(P$8:P198),IF(O198="Breedte",1-SUM(P$8:P198)," "))))</f>
        <v xml:space="preserve"> </v>
      </c>
      <c r="Q199" s="56" t="str">
        <f t="shared" si="66"/>
        <v/>
      </c>
      <c r="R199" s="196">
        <f t="shared" si="52"/>
        <v>170</v>
      </c>
      <c r="S199" s="1">
        <f t="shared" si="61"/>
        <v>257</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257</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4">
        <f t="shared" si="47"/>
        <v>0</v>
      </c>
      <c r="B200" s="64">
        <f t="shared" si="48"/>
        <v>0</v>
      </c>
      <c r="C200" s="57">
        <f t="shared" si="60"/>
        <v>256</v>
      </c>
      <c r="F200" s="59">
        <f>IF(C200&lt;C$6,0,VLOOKUP(C200,index!$A:$M,8,0))</f>
        <v>169</v>
      </c>
      <c r="G200" s="57" t="str">
        <f t="shared" si="49"/>
        <v/>
      </c>
      <c r="H200" s="58" t="str">
        <f>IF(G200="I",$K200,IF(G200="II",$K200-SUM(H$8:H199),IF(G200="III",$K200-SUM(H$8:H199),IF(G200="IV",$K200-SUM(H$8:H199),IF(G200="V",1-SUM(H$8:H199)," ")))))</f>
        <v xml:space="preserve"> </v>
      </c>
      <c r="I200" s="66" t="str">
        <f t="shared" si="50"/>
        <v/>
      </c>
      <c r="J200" s="61" t="str">
        <f>IF(I200="A",$K200,IF(I200="B",$K200-SUM(J$8:J199),IF(I200="C",$K200-SUM(J$8:J199),IF(I200="D",$K200-SUM(J$8:J199),IF(I200="E",1-SUM(J$8:J199)," ")))))</f>
        <v xml:space="preserve"> </v>
      </c>
      <c r="K200" s="58">
        <f>IF(C$4=0,0,(SUM(D$8:D200)/C$4))</f>
        <v>0</v>
      </c>
      <c r="L200" s="62" t="str">
        <f t="shared" ref="L200:L263" si="67">IF(U200=2,"Plus",IF(W200=2,"Basis",IF(X200=2,"Breedte"," ")))</f>
        <v xml:space="preserve"> </v>
      </c>
      <c r="M200" s="58" t="str">
        <f>IF(U200=2,K200,IF(W200=2,K200-SUM(M$8:M199),IF(X200=2,K200-SUM(M$8:M199),IF(X199=2,1-SUM(M$8:M199)," "))))</f>
        <v xml:space="preserve"> </v>
      </c>
      <c r="N200" s="58" t="str">
        <f t="shared" si="51"/>
        <v xml:space="preserve"> </v>
      </c>
      <c r="P200" s="58" t="str">
        <f>IF(O200="Plus",$K200,IF(O200="Basis",$K200-SUM(P$8:P199),IF(O200="Breedte",$K200-SUM(P$8:P199),IF(O199="Breedte",1-SUM(P$8:P199)," "))))</f>
        <v xml:space="preserve"> </v>
      </c>
      <c r="Q200" s="56" t="str">
        <f t="shared" si="66"/>
        <v/>
      </c>
      <c r="R200" s="196">
        <f t="shared" si="52"/>
        <v>169</v>
      </c>
      <c r="S200" s="1">
        <f t="shared" si="61"/>
        <v>256</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256</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4">
        <f t="shared" ref="A201:A264" si="68">IF(I201="A",25,IF(I201="B",25,IF(I201="C",25,IF(I201="D",15,IF(I201="E",10,0)))))</f>
        <v>0</v>
      </c>
      <c r="B201" s="64">
        <f t="shared" ref="B201:B264" si="69">IF(G201="I",20,IF(G201="II",20,IF(G201="III",20,IF(G201="IV",20,IF(G201="V",20,0)))))</f>
        <v>0</v>
      </c>
      <c r="C201" s="57">
        <f t="shared" si="60"/>
        <v>255</v>
      </c>
      <c r="F201" s="59">
        <f>IF(C201&lt;C$6,0,VLOOKUP(C201,index!$A:$M,8,0))</f>
        <v>169</v>
      </c>
      <c r="G201" s="57" t="str">
        <f t="shared" ref="G201:G264" si="70">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1">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si="67"/>
        <v xml:space="preserve"> </v>
      </c>
      <c r="M201" s="58" t="str">
        <f>IF(U201=2,K201,IF(W201=2,K201-SUM(M$8:M200),IF(X201=2,K201-SUM(M$8:M200),IF(X200=2,1-SUM(M$8:M200)," "))))</f>
        <v xml:space="preserve"> </v>
      </c>
      <c r="N201" s="58" t="str">
        <f t="shared" ref="N201:N208" si="72">IF(OR(O201="Plus",O201="Basis",O201="Breedte"),K201," ")</f>
        <v xml:space="preserve"> </v>
      </c>
      <c r="P201" s="58" t="str">
        <f>IF(O201="Plus",$K201,IF(O201="Basis",$K201-SUM(P$8:P200),IF(O201="Breedte",$K201-SUM(P$8:P200),IF(O200="Breedte",1-SUM(P$8:P200)," "))))</f>
        <v xml:space="preserve"> </v>
      </c>
      <c r="Q201" s="56" t="str">
        <f t="shared" si="66"/>
        <v/>
      </c>
      <c r="R201" s="196">
        <f t="shared" ref="R201:R264" si="73">F201</f>
        <v>169</v>
      </c>
      <c r="S201" s="1">
        <f t="shared" si="61"/>
        <v>255</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255</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4">
        <f t="shared" si="68"/>
        <v>0</v>
      </c>
      <c r="B202" s="64">
        <f t="shared" si="69"/>
        <v>0</v>
      </c>
      <c r="C202" s="57">
        <f t="shared" ref="C202:C265" si="81">IF(C201-1&lt;C$6,C$6-1,C201-1)</f>
        <v>254</v>
      </c>
      <c r="F202" s="59">
        <f>IF(C202&lt;C$6,0,VLOOKUP(C202,index!$A:$M,8,0))</f>
        <v>168</v>
      </c>
      <c r="G202" s="57" t="str">
        <f t="shared" si="70"/>
        <v/>
      </c>
      <c r="H202" s="58" t="str">
        <f>IF(G202="I",$K202,IF(G202="II",$K202-SUM(H$8:H201),IF(G202="III",$K202-SUM(H$8:H201),IF(G202="IV",$K202-SUM(H$8:H201),IF(G202="V",1-SUM(H$8:H201)," ")))))</f>
        <v xml:space="preserve"> </v>
      </c>
      <c r="I202" s="66" t="str">
        <f t="shared" si="71"/>
        <v/>
      </c>
      <c r="J202" s="61" t="str">
        <f>IF(I202="A",$K202,IF(I202="B",$K202-SUM(J$8:J201),IF(I202="C",$K202-SUM(J$8:J201),IF(I202="D",$K202-SUM(J$8:J201),IF(I202="E",1-SUM(J$8:J201)," ")))))</f>
        <v xml:space="preserve"> </v>
      </c>
      <c r="K202" s="58">
        <f>IF(C$4=0,0,(SUM(D$8:D202)/C$4))</f>
        <v>0</v>
      </c>
      <c r="L202" s="62" t="str">
        <f t="shared" si="67"/>
        <v xml:space="preserve"> </v>
      </c>
      <c r="M202" s="58" t="str">
        <f>IF(U202=2,K202,IF(W202=2,K202-SUM(M$8:M201),IF(X202=2,K202-SUM(M$8:M201),IF(X201=2,1-SUM(M$8:M201)," "))))</f>
        <v xml:space="preserve"> </v>
      </c>
      <c r="N202" s="58" t="str">
        <f t="shared" si="72"/>
        <v xml:space="preserve"> </v>
      </c>
      <c r="P202" s="58" t="str">
        <f>IF(O202="Plus",$K202,IF(O202="Basis",$K202-SUM(P$8:P201),IF(O202="Breedte",$K202-SUM(P$8:P201),IF(O201="Breedte",1-SUM(P$8:P201)," "))))</f>
        <v xml:space="preserve"> </v>
      </c>
      <c r="Q202" s="56" t="str">
        <f t="shared" si="66"/>
        <v/>
      </c>
      <c r="R202" s="196">
        <f t="shared" si="73"/>
        <v>168</v>
      </c>
      <c r="S202" s="1">
        <f t="shared" ref="S202:S265" si="82">C202</f>
        <v>254</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254</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4">
        <f t="shared" si="68"/>
        <v>0</v>
      </c>
      <c r="B203" s="64">
        <f t="shared" si="69"/>
        <v>0</v>
      </c>
      <c r="C203" s="57">
        <f t="shared" si="81"/>
        <v>253</v>
      </c>
      <c r="F203" s="59">
        <f>IF(C203&lt;C$6,0,VLOOKUP(C203,index!$A:$M,8,0))</f>
        <v>168</v>
      </c>
      <c r="G203" s="57" t="str">
        <f t="shared" si="70"/>
        <v/>
      </c>
      <c r="H203" s="58" t="str">
        <f>IF(G203="I",$K203,IF(G203="II",$K203-SUM(H$8:H202),IF(G203="III",$K203-SUM(H$8:H202),IF(G203="IV",$K203-SUM(H$8:H202),IF(G203="V",1-SUM(H$8:H202)," ")))))</f>
        <v xml:space="preserve"> </v>
      </c>
      <c r="I203" s="66" t="str">
        <f t="shared" si="71"/>
        <v/>
      </c>
      <c r="J203" s="61" t="str">
        <f>IF(I203="A",$K203,IF(I203="B",$K203-SUM(J$8:J202),IF(I203="C",$K203-SUM(J$8:J202),IF(I203="D",$K203-SUM(J$8:J202),IF(I203="E",1-SUM(J$8:J202)," ")))))</f>
        <v xml:space="preserve"> </v>
      </c>
      <c r="K203" s="58">
        <f>IF(C$4=0,0,(SUM(D$8:D203)/C$4))</f>
        <v>0</v>
      </c>
      <c r="L203" s="62" t="str">
        <f t="shared" si="67"/>
        <v xml:space="preserve"> </v>
      </c>
      <c r="M203" s="58" t="str">
        <f>IF(U203=2,K203,IF(W203=2,K203-SUM(M$8:M202),IF(X203=2,K203-SUM(M$8:M202),IF(X202=2,1-SUM(M$8:M202)," "))))</f>
        <v xml:space="preserve"> </v>
      </c>
      <c r="N203" s="58" t="str">
        <f t="shared" si="72"/>
        <v xml:space="preserve"> </v>
      </c>
      <c r="P203" s="58" t="str">
        <f>IF(O203="Plus",$K203,IF(O203="Basis",$K203-SUM(P$8:P202),IF(O203="Breedte",$K203-SUM(P$8:P202),IF(O202="Breedte",1-SUM(P$8:P202)," "))))</f>
        <v xml:space="preserve"> </v>
      </c>
      <c r="Q203" s="56" t="str">
        <f t="shared" si="66"/>
        <v/>
      </c>
      <c r="R203" s="196">
        <f t="shared" si="73"/>
        <v>168</v>
      </c>
      <c r="S203" s="1">
        <f t="shared" si="82"/>
        <v>253</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253</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4">
        <f t="shared" si="68"/>
        <v>0</v>
      </c>
      <c r="B204" s="64">
        <f t="shared" si="69"/>
        <v>0</v>
      </c>
      <c r="C204" s="57">
        <f t="shared" si="81"/>
        <v>252</v>
      </c>
      <c r="F204" s="59">
        <f>IF(C204&lt;C$6,0,VLOOKUP(C204,index!$A:$M,8,0))</f>
        <v>167</v>
      </c>
      <c r="G204" s="57" t="str">
        <f t="shared" si="70"/>
        <v/>
      </c>
      <c r="H204" s="58" t="str">
        <f>IF(G204="I",$K204,IF(G204="II",$K204-SUM(H$8:H203),IF(G204="III",$K204-SUM(H$8:H203),IF(G204="IV",$K204-SUM(H$8:H203),IF(G204="V",1-SUM(H$8:H203)," ")))))</f>
        <v xml:space="preserve"> </v>
      </c>
      <c r="I204" s="66" t="str">
        <f t="shared" si="71"/>
        <v/>
      </c>
      <c r="J204" s="61" t="str">
        <f>IF(I204="A",$K204,IF(I204="B",$K204-SUM(J$8:J203),IF(I204="C",$K204-SUM(J$8:J203),IF(I204="D",$K204-SUM(J$8:J203),IF(I204="E",1-SUM(J$8:J203)," ")))))</f>
        <v xml:space="preserve"> </v>
      </c>
      <c r="K204" s="58">
        <f>IF(C$4=0,0,(SUM(D$8:D204)/C$4))</f>
        <v>0</v>
      </c>
      <c r="L204" s="62" t="str">
        <f t="shared" si="67"/>
        <v xml:space="preserve"> </v>
      </c>
      <c r="M204" s="58" t="str">
        <f>IF(U204=2,K204,IF(W204=2,K204-SUM(M$8:M203),IF(X204=2,K204-SUM(M$8:M203),IF(X203=2,1-SUM(M$8:M203)," "))))</f>
        <v xml:space="preserve"> </v>
      </c>
      <c r="N204" s="58" t="str">
        <f t="shared" si="72"/>
        <v xml:space="preserve"> </v>
      </c>
      <c r="P204" s="58" t="str">
        <f>IF(O204="Plus",$K204,IF(O204="Basis",$K204-SUM(P$8:P203),IF(O204="Breedte",$K204-SUM(P$8:P203),IF(O203="Breedte",1-SUM(P$8:P203)," "))))</f>
        <v xml:space="preserve"> </v>
      </c>
      <c r="Q204" s="56" t="str">
        <f t="shared" si="66"/>
        <v/>
      </c>
      <c r="R204" s="196">
        <f t="shared" si="73"/>
        <v>167</v>
      </c>
      <c r="S204" s="1">
        <f t="shared" si="82"/>
        <v>252</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252</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4">
        <f t="shared" si="68"/>
        <v>0</v>
      </c>
      <c r="B205" s="64">
        <f t="shared" si="69"/>
        <v>0</v>
      </c>
      <c r="C205" s="57">
        <f t="shared" si="81"/>
        <v>251</v>
      </c>
      <c r="F205" s="59">
        <f>IF(C205&lt;C$6,0,VLOOKUP(C205,index!$A:$M,8,0))</f>
        <v>167</v>
      </c>
      <c r="G205" s="57" t="str">
        <f t="shared" si="70"/>
        <v/>
      </c>
      <c r="H205" s="58" t="str">
        <f>IF(G205="I",$K205,IF(G205="II",$K205-SUM(H$8:H204),IF(G205="III",$K205-SUM(H$8:H204),IF(G205="IV",$K205-SUM(H$8:H204),IF(G205="V",1-SUM(H$8:H204)," ")))))</f>
        <v xml:space="preserve"> </v>
      </c>
      <c r="I205" s="66" t="str">
        <f t="shared" si="71"/>
        <v/>
      </c>
      <c r="J205" s="61" t="str">
        <f>IF(I205="A",$K205,IF(I205="B",$K205-SUM(J$8:J204),IF(I205="C",$K205-SUM(J$8:J204),IF(I205="D",$K205-SUM(J$8:J204),IF(I205="E",1-SUM(J$8:J204)," ")))))</f>
        <v xml:space="preserve"> </v>
      </c>
      <c r="K205" s="58">
        <f>IF(C$4=0,0,(SUM(D$8:D205)/C$4))</f>
        <v>0</v>
      </c>
      <c r="L205" s="62" t="str">
        <f t="shared" si="67"/>
        <v xml:space="preserve"> </v>
      </c>
      <c r="M205" s="58" t="str">
        <f>IF(U205=2,K205,IF(W205=2,K205-SUM(M$8:M204),IF(X205=2,K205-SUM(M$8:M204),IF(X204=2,1-SUM(M$8:M204)," "))))</f>
        <v xml:space="preserve"> </v>
      </c>
      <c r="N205" s="58" t="str">
        <f t="shared" si="72"/>
        <v xml:space="preserve"> </v>
      </c>
      <c r="P205" s="58" t="str">
        <f>IF(O205="Plus",$K205,IF(O205="Basis",$K205-SUM(P$8:P204),IF(O205="Breedte",$K205-SUM(P$8:P204),IF(O204="Breedte",1-SUM(P$8:P204)," "))))</f>
        <v xml:space="preserve"> </v>
      </c>
      <c r="Q205" s="56" t="str">
        <f t="shared" si="66"/>
        <v/>
      </c>
      <c r="R205" s="196">
        <f t="shared" si="73"/>
        <v>167</v>
      </c>
      <c r="S205" s="1">
        <f t="shared" si="82"/>
        <v>251</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251</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4">
        <f t="shared" si="68"/>
        <v>0</v>
      </c>
      <c r="B206" s="64">
        <f t="shared" si="69"/>
        <v>0</v>
      </c>
      <c r="C206" s="57">
        <f t="shared" si="81"/>
        <v>250</v>
      </c>
      <c r="F206" s="59">
        <f>IF(C206&lt;C$6,0,VLOOKUP(C206,index!$A:$M,8,0))</f>
        <v>166</v>
      </c>
      <c r="G206" s="57" t="str">
        <f t="shared" si="70"/>
        <v/>
      </c>
      <c r="H206" s="58" t="str">
        <f>IF(G206="I",$K206,IF(G206="II",$K206-SUM(H$8:H205),IF(G206="III",$K206-SUM(H$8:H205),IF(G206="IV",$K206-SUM(H$8:H205),IF(G206="V",1-SUM(H$8:H205)," ")))))</f>
        <v xml:space="preserve"> </v>
      </c>
      <c r="I206" s="66" t="str">
        <f t="shared" si="71"/>
        <v/>
      </c>
      <c r="J206" s="61" t="str">
        <f>IF(I206="A",$K206,IF(I206="B",$K206-SUM(J$8:J205),IF(I206="C",$K206-SUM(J$8:J205),IF(I206="D",$K206-SUM(J$8:J205),IF(I206="E",1-SUM(J$8:J205)," ")))))</f>
        <v xml:space="preserve"> </v>
      </c>
      <c r="K206" s="58">
        <f>IF(C$4=0,0,(SUM(D$8:D206)/C$4))</f>
        <v>0</v>
      </c>
      <c r="L206" s="62" t="str">
        <f t="shared" si="67"/>
        <v xml:space="preserve"> </v>
      </c>
      <c r="M206" s="58" t="str">
        <f>IF(U206=2,K206,IF(W206=2,K206-SUM(M$8:M205),IF(X206=2,K206-SUM(M$8:M205),IF(X205=2,1-SUM(M$8:M205)," "))))</f>
        <v xml:space="preserve"> </v>
      </c>
      <c r="N206" s="58" t="str">
        <f t="shared" si="72"/>
        <v xml:space="preserve"> </v>
      </c>
      <c r="P206" s="58" t="str">
        <f>IF(O206="Plus",$K206,IF(O206="Basis",$K206-SUM(P$8:P205),IF(O206="Breedte",$K206-SUM(P$8:P205),IF(O205="Breedte",1-SUM(P$8:P205)," "))))</f>
        <v xml:space="preserve"> </v>
      </c>
      <c r="Q206" s="56" t="str">
        <f t="shared" ref="Q206:Q208" si="87">IF(L205="plus",IF(E206=0,"",CONCATENATE(E206,",")),IF(L205="basis",IF(E206=0,"",CONCATENATE(E206,",")),CONCATENATE(Q205,IF(E206=0,"",CONCATENATE(E206,", ")))))</f>
        <v/>
      </c>
      <c r="R206" s="196">
        <f t="shared" si="73"/>
        <v>166</v>
      </c>
      <c r="S206" s="1">
        <f t="shared" si="82"/>
        <v>250</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250</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4">
        <f t="shared" si="68"/>
        <v>0</v>
      </c>
      <c r="B207" s="64">
        <f t="shared" si="69"/>
        <v>0</v>
      </c>
      <c r="C207" s="57">
        <f t="shared" si="81"/>
        <v>249</v>
      </c>
      <c r="F207" s="59">
        <f>IF(C207&lt;C$6,0,VLOOKUP(C207,index!$A:$M,8,0))</f>
        <v>166</v>
      </c>
      <c r="G207" s="57" t="str">
        <f t="shared" si="70"/>
        <v/>
      </c>
      <c r="H207" s="58" t="str">
        <f>IF(G207="I",$K207,IF(G207="II",$K207-SUM(H$8:H206),IF(G207="III",$K207-SUM(H$8:H206),IF(G207="IV",$K207-SUM(H$8:H206),IF(G207="V",1-SUM(H$8:H206)," ")))))</f>
        <v xml:space="preserve"> </v>
      </c>
      <c r="I207" s="66" t="str">
        <f t="shared" si="71"/>
        <v/>
      </c>
      <c r="J207" s="61" t="str">
        <f>IF(I207="A",$K207,IF(I207="B",$K207-SUM(J$8:J206),IF(I207="C",$K207-SUM(J$8:J206),IF(I207="D",$K207-SUM(J$8:J206),IF(I207="E",1-SUM(J$8:J206)," ")))))</f>
        <v xml:space="preserve"> </v>
      </c>
      <c r="K207" s="58">
        <f>IF(C$4=0,0,(SUM(D$8:D207)/C$4))</f>
        <v>0</v>
      </c>
      <c r="L207" s="62" t="str">
        <f t="shared" si="67"/>
        <v xml:space="preserve"> </v>
      </c>
      <c r="M207" s="58" t="str">
        <f>IF(U207=2,K207,IF(W207=2,K207-SUM(M$8:M206),IF(X207=2,K207-SUM(M$8:M206),IF(X206=2,1-SUM(M$8:M206)," "))))</f>
        <v xml:space="preserve"> </v>
      </c>
      <c r="N207" s="58" t="str">
        <f t="shared" si="72"/>
        <v xml:space="preserve"> </v>
      </c>
      <c r="P207" s="58" t="str">
        <f>IF(O207="Plus",$K207,IF(O207="Basis",$K207-SUM(P$8:P206),IF(O207="Breedte",$K207-SUM(P$8:P206),IF(O206="Breedte",1-SUM(P$8:P206)," "))))</f>
        <v xml:space="preserve"> </v>
      </c>
      <c r="Q207" s="56" t="str">
        <f t="shared" si="87"/>
        <v/>
      </c>
      <c r="R207" s="196">
        <f t="shared" si="73"/>
        <v>166</v>
      </c>
      <c r="S207" s="1">
        <f t="shared" si="82"/>
        <v>249</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249</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4">
        <f t="shared" si="68"/>
        <v>0</v>
      </c>
      <c r="B208" s="64">
        <f t="shared" si="69"/>
        <v>0</v>
      </c>
      <c r="C208" s="57">
        <f t="shared" si="81"/>
        <v>248</v>
      </c>
      <c r="F208" s="59">
        <f>IF(C208&lt;C$6,0,VLOOKUP(C208,index!$A:$M,8,0))</f>
        <v>165</v>
      </c>
      <c r="G208" s="57" t="str">
        <f t="shared" si="70"/>
        <v/>
      </c>
      <c r="H208" s="58" t="str">
        <f>IF(G208="I",$K208,IF(G208="II",$K208-SUM(H$8:H207),IF(G208="III",$K208-SUM(H$8:H207),IF(G208="IV",$K208-SUM(H$8:H207),IF(G208="V",1-SUM(H$8:H207)," ")))))</f>
        <v xml:space="preserve"> </v>
      </c>
      <c r="I208" s="66" t="str">
        <f t="shared" si="71"/>
        <v/>
      </c>
      <c r="J208" s="61" t="str">
        <f>IF(I208="A",$K208,IF(I208="B",$K208-SUM(J$8:J207),IF(I208="C",$K208-SUM(J$8:J207),IF(I208="D",$K208-SUM(J$8:J207),IF(I208="E",1-SUM(J$8:J207)," ")))))</f>
        <v xml:space="preserve"> </v>
      </c>
      <c r="K208" s="58">
        <f>IF(C$4=0,0,(SUM(D$8:D208)/C$4))</f>
        <v>0</v>
      </c>
      <c r="L208" s="62" t="str">
        <f t="shared" si="67"/>
        <v xml:space="preserve"> </v>
      </c>
      <c r="M208" s="58" t="str">
        <f>IF(U208=2,K208,IF(W208=2,K208-SUM(M$8:M207),IF(X208=2,K208-SUM(M$8:M207),IF(X207=2,1-SUM(M$8:M207)," "))))</f>
        <v xml:space="preserve"> </v>
      </c>
      <c r="N208" s="58" t="str">
        <f t="shared" si="72"/>
        <v xml:space="preserve"> </v>
      </c>
      <c r="P208" s="58" t="str">
        <f>IF(O208="Plus",$K208,IF(O208="Basis",$K208-SUM(P$8:P207),IF(O208="Breedte",$K208-SUM(P$8:P207),IF(O207="Breedte",1-SUM(P$8:P207)," "))))</f>
        <v xml:space="preserve"> </v>
      </c>
      <c r="Q208" s="56" t="str">
        <f t="shared" si="87"/>
        <v/>
      </c>
      <c r="R208" s="196">
        <f t="shared" si="73"/>
        <v>165</v>
      </c>
      <c r="S208" s="1">
        <f t="shared" si="82"/>
        <v>248</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248</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4">
        <f t="shared" si="68"/>
        <v>0</v>
      </c>
      <c r="B209" s="64">
        <f t="shared" si="69"/>
        <v>0</v>
      </c>
      <c r="C209" s="57">
        <f t="shared" si="81"/>
        <v>247</v>
      </c>
      <c r="F209" s="59">
        <f>IF(C209&lt;C$6,0,VLOOKUP(C209,index!$A:$M,8,0))</f>
        <v>165</v>
      </c>
      <c r="G209" s="57" t="str">
        <f t="shared" si="70"/>
        <v/>
      </c>
      <c r="H209" s="58" t="str">
        <f>IF(G209="I",$K209,IF(G209="II",$K209-SUM(H$8:H208),IF(G209="III",$K209-SUM(H$8:H208),IF(G209="IV",$K209-SUM(H$8:H208),IF(G209="V",1-SUM(H$8:H208)," ")))))</f>
        <v xml:space="preserve"> </v>
      </c>
      <c r="I209" s="66" t="str">
        <f t="shared" si="71"/>
        <v/>
      </c>
      <c r="J209" s="61" t="str">
        <f>IF(I209="A",$K209,IF(I209="B",$K209-SUM(J$8:J208),IF(I209="C",$K209-SUM(J$8:J208),IF(I209="D",$K209-SUM(J$8:J208),IF(I209="E",1-SUM(J$8:J208)," ")))))</f>
        <v xml:space="preserve"> </v>
      </c>
      <c r="L209" s="62" t="str">
        <f t="shared" si="67"/>
        <v xml:space="preserve"> </v>
      </c>
      <c r="P209" s="58" t="str">
        <f>IF(O209="Plus",$K209,IF(O209="Basis",$K209-SUM(P$8:P208),IF(O209="Breedte",$K209-SUM(P$8:P208),IF(O208="Breedte",1-SUM(P$8:P208)," "))))</f>
        <v xml:space="preserve"> </v>
      </c>
      <c r="Q209" s="56" t="str">
        <f t="shared" ref="Q209:Q272" si="88">IF(L208="plus",CONCATENATE(E209,", "),IF(L208="basis",IF(E209=0,"",CONCATENATE(E209,", ")),CONCATENATE(Q208,IF(E209=0,"",CONCATENATE(E209,", ")))))</f>
        <v/>
      </c>
      <c r="R209" s="196">
        <f t="shared" si="73"/>
        <v>165</v>
      </c>
      <c r="S209" s="1">
        <f t="shared" si="82"/>
        <v>247</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247</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4">
        <f t="shared" si="68"/>
        <v>0</v>
      </c>
      <c r="B210" s="64">
        <f t="shared" si="69"/>
        <v>0</v>
      </c>
      <c r="C210" s="57">
        <f t="shared" si="81"/>
        <v>246</v>
      </c>
      <c r="F210" s="59">
        <f>IF(C210&lt;C$6,0,VLOOKUP(C210,index!$A:$M,8,0))</f>
        <v>164</v>
      </c>
      <c r="G210" s="57" t="str">
        <f t="shared" si="70"/>
        <v/>
      </c>
      <c r="H210" s="58" t="str">
        <f>IF(G210="I",$K210,IF(G210="II",$K210-SUM(H$8:H209),IF(G210="III",$K210-SUM(H$8:H209),IF(G210="IV",$K210-SUM(H$8:H209),IF(G210="V",1-SUM(H$8:H209)," ")))))</f>
        <v xml:space="preserve"> </v>
      </c>
      <c r="I210" s="66" t="str">
        <f t="shared" si="71"/>
        <v/>
      </c>
      <c r="J210" s="61" t="str">
        <f>IF(I210="A",$K210,IF(I210="B",$K210-SUM(J$8:J209),IF(I210="C",$K210-SUM(J$8:J209),IF(I210="D",$K210-SUM(J$8:J209),IF(I210="E",1-SUM(J$8:J209)," ")))))</f>
        <v xml:space="preserve"> </v>
      </c>
      <c r="L210" s="62" t="str">
        <f t="shared" si="67"/>
        <v xml:space="preserve"> </v>
      </c>
      <c r="P210" s="58" t="str">
        <f>IF(O210="Plus",$K210,IF(O210="Basis",$K210-SUM(P$8:P209),IF(O210="Breedte",$K210-SUM(P$8:P209),IF(O209="Breedte",1-SUM(P$8:P209)," "))))</f>
        <v xml:space="preserve"> </v>
      </c>
      <c r="Q210" s="56" t="str">
        <f t="shared" si="88"/>
        <v/>
      </c>
      <c r="R210" s="196">
        <f t="shared" si="73"/>
        <v>164</v>
      </c>
      <c r="S210" s="1">
        <f t="shared" si="82"/>
        <v>246</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246</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4">
        <f t="shared" si="68"/>
        <v>0</v>
      </c>
      <c r="B211" s="64">
        <f t="shared" si="69"/>
        <v>0</v>
      </c>
      <c r="C211" s="57">
        <f t="shared" si="81"/>
        <v>245</v>
      </c>
      <c r="F211" s="59">
        <f>IF(C211&lt;C$6,0,VLOOKUP(C211,index!$A:$M,8,0))</f>
        <v>164</v>
      </c>
      <c r="G211" s="57" t="str">
        <f t="shared" si="70"/>
        <v/>
      </c>
      <c r="H211" s="58" t="str">
        <f>IF(G211="I",$K211,IF(G211="II",$K211-SUM(H$8:H210),IF(G211="III",$K211-SUM(H$8:H210),IF(G211="IV",$K211-SUM(H$8:H210),IF(G211="V",1-SUM(H$8:H210)," ")))))</f>
        <v xml:space="preserve"> </v>
      </c>
      <c r="I211" s="66" t="str">
        <f t="shared" si="71"/>
        <v/>
      </c>
      <c r="J211" s="61" t="str">
        <f>IF(I211="A",$K211,IF(I211="B",$K211-SUM(J$8:J210),IF(I211="C",$K211-SUM(J$8:J210),IF(I211="D",$K211-SUM(J$8:J210),IF(I211="E",1-SUM(J$8:J210)," ")))))</f>
        <v xml:space="preserve"> </v>
      </c>
      <c r="L211" s="62" t="str">
        <f t="shared" si="67"/>
        <v xml:space="preserve"> </v>
      </c>
      <c r="P211" s="58" t="str">
        <f>IF(O211="Plus",$K211,IF(O211="Basis",$K211-SUM(P$8:P210),IF(O211="Breedte",$K211-SUM(P$8:P210),IF(O210="Breedte",1-SUM(P$8:P210)," "))))</f>
        <v xml:space="preserve"> </v>
      </c>
      <c r="Q211" s="56" t="str">
        <f t="shared" si="88"/>
        <v/>
      </c>
      <c r="R211" s="196">
        <f t="shared" si="73"/>
        <v>164</v>
      </c>
      <c r="S211" s="1">
        <f t="shared" si="82"/>
        <v>245</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245</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4">
        <f t="shared" si="68"/>
        <v>0</v>
      </c>
      <c r="B212" s="64">
        <f t="shared" si="69"/>
        <v>0</v>
      </c>
      <c r="C212" s="57">
        <f t="shared" si="81"/>
        <v>244</v>
      </c>
      <c r="F212" s="59">
        <f>IF(C212&lt;C$6,0,VLOOKUP(C212,index!$A:$M,8,0))</f>
        <v>163</v>
      </c>
      <c r="G212" s="57" t="str">
        <f t="shared" si="70"/>
        <v/>
      </c>
      <c r="H212" s="58" t="str">
        <f>IF(G212="I",$K212,IF(G212="II",$K212-SUM(H$8:H211),IF(G212="III",$K212-SUM(H$8:H211),IF(G212="IV",$K212-SUM(H$8:H211),IF(G212="V",1-SUM(H$8:H211)," ")))))</f>
        <v xml:space="preserve"> </v>
      </c>
      <c r="I212" s="66" t="str">
        <f t="shared" si="71"/>
        <v/>
      </c>
      <c r="J212" s="61" t="str">
        <f>IF(I212="A",$K212,IF(I212="B",$K212-SUM(J$8:J211),IF(I212="C",$K212-SUM(J$8:J211),IF(I212="D",$K212-SUM(J$8:J211),IF(I212="E",1-SUM(J$8:J211)," ")))))</f>
        <v xml:space="preserve"> </v>
      </c>
      <c r="L212" s="62" t="str">
        <f t="shared" si="67"/>
        <v xml:space="preserve"> </v>
      </c>
      <c r="P212" s="58" t="str">
        <f>IF(O212="Plus",$K212,IF(O212="Basis",$K212-SUM(P$8:P211),IF(O212="Breedte",$K212-SUM(P$8:P211),IF(O211="Breedte",1-SUM(P$8:P211)," "))))</f>
        <v xml:space="preserve"> </v>
      </c>
      <c r="Q212" s="56" t="str">
        <f t="shared" si="88"/>
        <v/>
      </c>
      <c r="R212" s="196">
        <f t="shared" si="73"/>
        <v>163</v>
      </c>
      <c r="S212" s="1">
        <f t="shared" si="82"/>
        <v>244</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244</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4">
        <f t="shared" si="68"/>
        <v>0</v>
      </c>
      <c r="B213" s="64">
        <f t="shared" si="69"/>
        <v>0</v>
      </c>
      <c r="C213" s="57">
        <f t="shared" si="81"/>
        <v>243</v>
      </c>
      <c r="F213" s="59">
        <f>IF(C213&lt;C$6,0,VLOOKUP(C213,index!$A:$M,8,0))</f>
        <v>163</v>
      </c>
      <c r="G213" s="57" t="str">
        <f t="shared" si="70"/>
        <v/>
      </c>
      <c r="H213" s="58" t="str">
        <f>IF(G213="I",$K213,IF(G213="II",$K213-SUM(H$8:H212),IF(G213="III",$K213-SUM(H$8:H212),IF(G213="IV",$K213-SUM(H$8:H212),IF(G213="V",1-SUM(H$8:H212)," ")))))</f>
        <v xml:space="preserve"> </v>
      </c>
      <c r="I213" s="66" t="str">
        <f t="shared" si="71"/>
        <v/>
      </c>
      <c r="J213" s="61" t="str">
        <f>IF(I213="A",$K213,IF(I213="B",$K213-SUM(J$8:J212),IF(I213="C",$K213-SUM(J$8:J212),IF(I213="D",$K213-SUM(J$8:J212),IF(I213="E",1-SUM(J$8:J212)," ")))))</f>
        <v xml:space="preserve"> </v>
      </c>
      <c r="L213" s="62" t="str">
        <f t="shared" si="67"/>
        <v xml:space="preserve"> </v>
      </c>
      <c r="P213" s="58" t="str">
        <f>IF(O213="Plus",$K213,IF(O213="Basis",$K213-SUM(P$8:P212),IF(O213="Breedte",$K213-SUM(P$8:P212),IF(O212="Breedte",1-SUM(P$8:P212)," "))))</f>
        <v xml:space="preserve"> </v>
      </c>
      <c r="Q213" s="56" t="str">
        <f t="shared" si="88"/>
        <v/>
      </c>
      <c r="R213" s="196">
        <f t="shared" si="73"/>
        <v>163</v>
      </c>
      <c r="S213" s="1">
        <f t="shared" si="82"/>
        <v>243</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243</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4">
        <f t="shared" si="68"/>
        <v>0</v>
      </c>
      <c r="B214" s="64">
        <f t="shared" si="69"/>
        <v>0</v>
      </c>
      <c r="C214" s="57">
        <f t="shared" si="81"/>
        <v>242</v>
      </c>
      <c r="F214" s="59">
        <f>IF(C214&lt;C$6,0,VLOOKUP(C214,index!$A:$M,8,0))</f>
        <v>162</v>
      </c>
      <c r="G214" s="57" t="str">
        <f t="shared" si="70"/>
        <v/>
      </c>
      <c r="H214" s="58" t="str">
        <f>IF(G214="I",$K214,IF(G214="II",$K214-SUM(H$8:H213),IF(G214="III",$K214-SUM(H$8:H213),IF(G214="IV",$K214-SUM(H$8:H213),IF(G214="V",1-SUM(H$8:H213)," ")))))</f>
        <v xml:space="preserve"> </v>
      </c>
      <c r="I214" s="66" t="str">
        <f t="shared" si="71"/>
        <v/>
      </c>
      <c r="J214" s="61" t="str">
        <f>IF(I214="A",$K214,IF(I214="B",$K214-SUM(J$8:J213),IF(I214="C",$K214-SUM(J$8:J213),IF(I214="D",$K214-SUM(J$8:J213),IF(I214="E",1-SUM(J$8:J213)," ")))))</f>
        <v xml:space="preserve"> </v>
      </c>
      <c r="L214" s="62" t="str">
        <f t="shared" si="67"/>
        <v xml:space="preserve"> </v>
      </c>
      <c r="P214" s="58" t="str">
        <f>IF(O214="Plus",$K214,IF(O214="Basis",$K214-SUM(P$8:P213),IF(O214="Breedte",$K214-SUM(P$8:P213),IF(O213="Breedte",1-SUM(P$8:P213)," "))))</f>
        <v xml:space="preserve"> </v>
      </c>
      <c r="Q214" s="56" t="str">
        <f t="shared" si="88"/>
        <v/>
      </c>
      <c r="R214" s="196">
        <f t="shared" si="73"/>
        <v>162</v>
      </c>
      <c r="S214" s="1">
        <f t="shared" si="82"/>
        <v>242</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242</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4">
        <f t="shared" si="68"/>
        <v>0</v>
      </c>
      <c r="B215" s="64">
        <f t="shared" si="69"/>
        <v>0</v>
      </c>
      <c r="C215" s="57">
        <f t="shared" si="81"/>
        <v>241</v>
      </c>
      <c r="F215" s="59">
        <f>IF(C215&lt;C$6,0,VLOOKUP(C215,index!$A:$M,8,0))</f>
        <v>162</v>
      </c>
      <c r="G215" s="57" t="str">
        <f t="shared" si="70"/>
        <v/>
      </c>
      <c r="H215" s="58" t="str">
        <f>IF(G215="I",$K215,IF(G215="II",$K215-SUM(H$8:H214),IF(G215="III",$K215-SUM(H$8:H214),IF(G215="IV",$K215-SUM(H$8:H214),IF(G215="V",1-SUM(H$8:H214)," ")))))</f>
        <v xml:space="preserve"> </v>
      </c>
      <c r="I215" s="66" t="str">
        <f t="shared" si="71"/>
        <v/>
      </c>
      <c r="J215" s="61" t="str">
        <f>IF(I215="A",$K215,IF(I215="B",$K215-SUM(J$8:J214),IF(I215="C",$K215-SUM(J$8:J214),IF(I215="D",$K215-SUM(J$8:J214),IF(I215="E",1-SUM(J$8:J214)," ")))))</f>
        <v xml:space="preserve"> </v>
      </c>
      <c r="L215" s="62" t="str">
        <f t="shared" si="67"/>
        <v xml:space="preserve"> </v>
      </c>
      <c r="P215" s="58" t="str">
        <f>IF(O215="Plus",$K215,IF(O215="Basis",$K215-SUM(P$8:P214),IF(O215="Breedte",$K215-SUM(P$8:P214),IF(O214="Breedte",1-SUM(P$8:P214)," "))))</f>
        <v xml:space="preserve"> </v>
      </c>
      <c r="Q215" s="56" t="str">
        <f t="shared" si="88"/>
        <v/>
      </c>
      <c r="R215" s="196">
        <f t="shared" si="73"/>
        <v>162</v>
      </c>
      <c r="S215" s="1">
        <f t="shared" si="82"/>
        <v>241</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241</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4">
        <f t="shared" si="68"/>
        <v>0</v>
      </c>
      <c r="B216" s="64">
        <f t="shared" si="69"/>
        <v>0</v>
      </c>
      <c r="C216" s="57">
        <f t="shared" si="81"/>
        <v>240</v>
      </c>
      <c r="F216" s="59">
        <f>IF(C216&lt;C$6,0,VLOOKUP(C216,index!$A:$M,8,0))</f>
        <v>161</v>
      </c>
      <c r="G216" s="57" t="str">
        <f t="shared" si="70"/>
        <v/>
      </c>
      <c r="H216" s="58" t="str">
        <f>IF(G216="I",$K216,IF(G216="II",$K216-SUM(H$8:H215),IF(G216="III",$K216-SUM(H$8:H215),IF(G216="IV",$K216-SUM(H$8:H215),IF(G216="V",1-SUM(H$8:H215)," ")))))</f>
        <v xml:space="preserve"> </v>
      </c>
      <c r="I216" s="66" t="str">
        <f t="shared" si="71"/>
        <v/>
      </c>
      <c r="J216" s="61" t="str">
        <f>IF(I216="A",$K216,IF(I216="B",$K216-SUM(J$8:J215),IF(I216="C",$K216-SUM(J$8:J215),IF(I216="D",$K216-SUM(J$8:J215),IF(I216="E",1-SUM(J$8:J215)," ")))))</f>
        <v xml:space="preserve"> </v>
      </c>
      <c r="L216" s="62" t="str">
        <f t="shared" si="67"/>
        <v xml:space="preserve"> </v>
      </c>
      <c r="P216" s="58" t="str">
        <f>IF(O216="Plus",$K216,IF(O216="Basis",$K216-SUM(P$8:P215),IF(O216="Breedte",$K216-SUM(P$8:P215),IF(O215="Breedte",1-SUM(P$8:P215)," "))))</f>
        <v xml:space="preserve"> </v>
      </c>
      <c r="Q216" s="56" t="str">
        <f t="shared" si="88"/>
        <v/>
      </c>
      <c r="R216" s="196">
        <f t="shared" si="73"/>
        <v>161</v>
      </c>
      <c r="S216" s="1">
        <f t="shared" si="82"/>
        <v>240</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240</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4">
        <f t="shared" si="68"/>
        <v>0</v>
      </c>
      <c r="B217" s="64">
        <f t="shared" si="69"/>
        <v>0</v>
      </c>
      <c r="C217" s="57">
        <f t="shared" si="81"/>
        <v>239</v>
      </c>
      <c r="F217" s="59">
        <f>IF(C217&lt;C$6,0,VLOOKUP(C217,index!$A:$M,8,0))</f>
        <v>161</v>
      </c>
      <c r="G217" s="57" t="str">
        <f t="shared" si="70"/>
        <v/>
      </c>
      <c r="H217" s="58" t="str">
        <f>IF(G217="I",$K217,IF(G217="II",$K217-SUM(H$8:H216),IF(G217="III",$K217-SUM(H$8:H216),IF(G217="IV",$K217-SUM(H$8:H216),IF(G217="V",1-SUM(H$8:H216)," ")))))</f>
        <v xml:space="preserve"> </v>
      </c>
      <c r="I217" s="66" t="str">
        <f t="shared" si="71"/>
        <v/>
      </c>
      <c r="J217" s="61" t="str">
        <f>IF(I217="A",$K217,IF(I217="B",$K217-SUM(J$8:J216),IF(I217="C",$K217-SUM(J$8:J216),IF(I217="D",$K217-SUM(J$8:J216),IF(I217="E",1-SUM(J$8:J216)," ")))))</f>
        <v xml:space="preserve"> </v>
      </c>
      <c r="L217" s="62" t="str">
        <f t="shared" si="67"/>
        <v xml:space="preserve"> </v>
      </c>
      <c r="P217" s="58" t="str">
        <f>IF(O217="Plus",$K217,IF(O217="Basis",$K217-SUM(P$8:P216),IF(O217="Breedte",$K217-SUM(P$8:P216),IF(O216="Breedte",1-SUM(P$8:P216)," "))))</f>
        <v xml:space="preserve"> </v>
      </c>
      <c r="Q217" s="56" t="str">
        <f t="shared" si="88"/>
        <v/>
      </c>
      <c r="R217" s="196">
        <f t="shared" si="73"/>
        <v>161</v>
      </c>
      <c r="S217" s="1">
        <f t="shared" si="82"/>
        <v>239</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239</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4">
        <f t="shared" si="68"/>
        <v>0</v>
      </c>
      <c r="B218" s="64">
        <f t="shared" si="69"/>
        <v>0</v>
      </c>
      <c r="C218" s="57">
        <f t="shared" si="81"/>
        <v>238</v>
      </c>
      <c r="F218" s="59">
        <f>IF(C218&lt;C$6,0,VLOOKUP(C218,index!$A:$M,8,0))</f>
        <v>160</v>
      </c>
      <c r="G218" s="57" t="str">
        <f t="shared" si="70"/>
        <v/>
      </c>
      <c r="H218" s="58" t="str">
        <f>IF(G218="I",$K218,IF(G218="II",$K218-SUM(H$8:H217),IF(G218="III",$K218-SUM(H$8:H217),IF(G218="IV",$K218-SUM(H$8:H217),IF(G218="V",1-SUM(H$8:H217)," ")))))</f>
        <v xml:space="preserve"> </v>
      </c>
      <c r="I218" s="66" t="str">
        <f t="shared" si="71"/>
        <v/>
      </c>
      <c r="L218" s="62" t="str">
        <f t="shared" si="67"/>
        <v xml:space="preserve"> </v>
      </c>
      <c r="P218" s="58" t="str">
        <f>IF(O218="Plus",$K218,IF(O218="Basis",$K218-SUM(P$8:P217),IF(O218="Breedte",$K218-SUM(P$8:P217),IF(O217="Breedte",1-SUM(P$8:P217)," "))))</f>
        <v xml:space="preserve"> </v>
      </c>
      <c r="Q218" s="56" t="str">
        <f t="shared" si="88"/>
        <v/>
      </c>
      <c r="R218" s="196">
        <f t="shared" si="73"/>
        <v>160</v>
      </c>
      <c r="S218" s="1">
        <f t="shared" si="82"/>
        <v>238</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238</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4">
        <f t="shared" si="68"/>
        <v>0</v>
      </c>
      <c r="B219" s="64">
        <f t="shared" si="69"/>
        <v>0</v>
      </c>
      <c r="C219" s="57">
        <f t="shared" si="81"/>
        <v>237</v>
      </c>
      <c r="F219" s="59">
        <f>IF(C219&lt;C$6,0,VLOOKUP(C219,index!$A:$M,8,0))</f>
        <v>160</v>
      </c>
      <c r="G219" s="57" t="str">
        <f t="shared" si="70"/>
        <v/>
      </c>
      <c r="H219" s="58" t="str">
        <f>IF(G219="I",$K219,IF(G219="II",$K219-SUM(H$8:H218),IF(G219="III",$K219-SUM(H$8:H218),IF(G219="IV",$K219-SUM(H$8:H218),IF(G219="V",1-SUM(H$8:H218)," ")))))</f>
        <v xml:space="preserve"> </v>
      </c>
      <c r="I219" s="66" t="str">
        <f t="shared" si="71"/>
        <v/>
      </c>
      <c r="L219" s="62" t="str">
        <f t="shared" si="67"/>
        <v xml:space="preserve"> </v>
      </c>
      <c r="P219" s="58" t="str">
        <f>IF(O219="Plus",$K219,IF(O219="Basis",$K219-SUM(P$8:P218),IF(O219="Breedte",$K219-SUM(P$8:P218),IF(O218="Breedte",1-SUM(P$8:P218)," "))))</f>
        <v xml:space="preserve"> </v>
      </c>
      <c r="Q219" s="56" t="str">
        <f t="shared" si="88"/>
        <v/>
      </c>
      <c r="R219" s="196">
        <f t="shared" si="73"/>
        <v>160</v>
      </c>
      <c r="S219" s="1">
        <f t="shared" si="82"/>
        <v>237</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237</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4">
        <f t="shared" si="68"/>
        <v>0</v>
      </c>
      <c r="B220" s="64">
        <f t="shared" si="69"/>
        <v>0</v>
      </c>
      <c r="C220" s="57">
        <f t="shared" si="81"/>
        <v>236</v>
      </c>
      <c r="F220" s="59">
        <f>IF(C220&lt;C$6,0,VLOOKUP(C220,index!$A:$M,8,0))</f>
        <v>159</v>
      </c>
      <c r="G220" s="57" t="str">
        <f t="shared" si="70"/>
        <v/>
      </c>
      <c r="H220" s="58" t="str">
        <f>IF(G220="I",$K220,IF(G220="II",$K220-SUM(H$8:H219),IF(G220="III",$K220-SUM(H$8:H219),IF(G220="IV",$K220-SUM(H$8:H219),IF(G220="V",1-SUM(H$8:H219)," ")))))</f>
        <v xml:space="preserve"> </v>
      </c>
      <c r="I220" s="66" t="str">
        <f t="shared" si="71"/>
        <v/>
      </c>
      <c r="L220" s="62" t="str">
        <f t="shared" si="67"/>
        <v xml:space="preserve"> </v>
      </c>
      <c r="P220" s="58" t="str">
        <f>IF(O220="Plus",$K220,IF(O220="Basis",$K220-SUM(P$8:P219),IF(O220="Breedte",$K220-SUM(P$8:P219),IF(O219="Breedte",1-SUM(P$8:P219)," "))))</f>
        <v xml:space="preserve"> </v>
      </c>
      <c r="Q220" s="56" t="str">
        <f t="shared" si="88"/>
        <v/>
      </c>
      <c r="R220" s="196">
        <f t="shared" si="73"/>
        <v>159</v>
      </c>
      <c r="S220" s="1">
        <f t="shared" si="82"/>
        <v>236</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236</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4">
        <f t="shared" si="68"/>
        <v>0</v>
      </c>
      <c r="B221" s="64">
        <f t="shared" si="69"/>
        <v>0</v>
      </c>
      <c r="C221" s="57">
        <f t="shared" si="81"/>
        <v>235</v>
      </c>
      <c r="F221" s="59">
        <f>IF(C221&lt;C$6,0,VLOOKUP(C221,index!$A:$M,8,0))</f>
        <v>159</v>
      </c>
      <c r="G221" s="57" t="str">
        <f t="shared" si="70"/>
        <v/>
      </c>
      <c r="H221" s="58" t="str">
        <f>IF(G221="I",$K221,IF(G221="II",$K221-SUM(H$8:H220),IF(G221="III",$K221-SUM(H$8:H220),IF(G221="IV",$K221-SUM(H$8:H220),IF(G221="V",1-SUM(H$8:H220)," ")))))</f>
        <v xml:space="preserve"> </v>
      </c>
      <c r="I221" s="66" t="str">
        <f t="shared" si="71"/>
        <v/>
      </c>
      <c r="L221" s="62" t="str">
        <f t="shared" si="67"/>
        <v xml:space="preserve"> </v>
      </c>
      <c r="P221" s="58" t="str">
        <f>IF(O221="Plus",$K221,IF(O221="Basis",$K221-SUM(P$8:P220),IF(O221="Breedte",$K221-SUM(P$8:P220),IF(O220="Breedte",1-SUM(P$8:P220)," "))))</f>
        <v xml:space="preserve"> </v>
      </c>
      <c r="Q221" s="56" t="str">
        <f t="shared" si="88"/>
        <v/>
      </c>
      <c r="R221" s="196">
        <f t="shared" si="73"/>
        <v>159</v>
      </c>
      <c r="S221" s="1">
        <f t="shared" si="82"/>
        <v>235</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235</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4">
        <f t="shared" si="68"/>
        <v>0</v>
      </c>
      <c r="B222" s="64">
        <f t="shared" si="69"/>
        <v>0</v>
      </c>
      <c r="C222" s="57">
        <f t="shared" si="81"/>
        <v>234</v>
      </c>
      <c r="F222" s="59">
        <f>IF(C222&lt;C$6,0,VLOOKUP(C222,index!$A:$M,8,0))</f>
        <v>158</v>
      </c>
      <c r="G222" s="57" t="str">
        <f t="shared" si="70"/>
        <v/>
      </c>
      <c r="H222" s="58" t="str">
        <f>IF(G222="I",$K222,IF(G222="II",$K222-SUM(H$8:H221),IF(G222="III",$K222-SUM(H$8:H221),IF(G222="IV",$K222-SUM(H$8:H221),IF(G222="V",1-SUM(H$8:H221)," ")))))</f>
        <v xml:space="preserve"> </v>
      </c>
      <c r="I222" s="66" t="str">
        <f t="shared" si="71"/>
        <v/>
      </c>
      <c r="L222" s="62" t="str">
        <f t="shared" si="67"/>
        <v xml:space="preserve"> </v>
      </c>
      <c r="P222" s="58" t="str">
        <f>IF(O222="Plus",$K222,IF(O222="Basis",$K222-SUM(P$8:P221),IF(O222="Breedte",$K222-SUM(P$8:P221),IF(O221="Breedte",1-SUM(P$8:P221)," "))))</f>
        <v xml:space="preserve"> </v>
      </c>
      <c r="Q222" s="56" t="str">
        <f t="shared" si="88"/>
        <v/>
      </c>
      <c r="R222" s="196">
        <f t="shared" si="73"/>
        <v>158</v>
      </c>
      <c r="S222" s="1">
        <f t="shared" si="82"/>
        <v>234</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234</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4">
        <f t="shared" si="68"/>
        <v>0</v>
      </c>
      <c r="B223" s="64">
        <f t="shared" si="69"/>
        <v>0</v>
      </c>
      <c r="C223" s="57">
        <f t="shared" si="81"/>
        <v>233</v>
      </c>
      <c r="F223" s="59">
        <f>IF(C223&lt;C$6,0,VLOOKUP(C223,index!$A:$M,8,0))</f>
        <v>158</v>
      </c>
      <c r="G223" s="57" t="str">
        <f t="shared" si="70"/>
        <v/>
      </c>
      <c r="H223" s="58" t="str">
        <f>IF(G223="I",$K223,IF(G223="II",$K223-SUM(H$8:H222),IF(G223="III",$K223-SUM(H$8:H222),IF(G223="IV",$K223-SUM(H$8:H222),IF(G223="V",1-SUM(H$8:H222)," ")))))</f>
        <v xml:space="preserve"> </v>
      </c>
      <c r="I223" s="66" t="str">
        <f t="shared" si="71"/>
        <v/>
      </c>
      <c r="L223" s="62" t="str">
        <f t="shared" si="67"/>
        <v xml:space="preserve"> </v>
      </c>
      <c r="P223" s="58" t="str">
        <f>IF(O223="Plus",$K223,IF(O223="Basis",$K223-SUM(P$8:P222),IF(O223="Breedte",$K223-SUM(P$8:P222),IF(O222="Breedte",1-SUM(P$8:P222)," "))))</f>
        <v xml:space="preserve"> </v>
      </c>
      <c r="Q223" s="56" t="str">
        <f t="shared" si="88"/>
        <v/>
      </c>
      <c r="R223" s="196">
        <f t="shared" si="73"/>
        <v>158</v>
      </c>
      <c r="S223" s="1">
        <f t="shared" si="82"/>
        <v>233</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233</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4">
        <f t="shared" si="68"/>
        <v>0</v>
      </c>
      <c r="B224" s="64">
        <f t="shared" si="69"/>
        <v>0</v>
      </c>
      <c r="C224" s="57">
        <f t="shared" si="81"/>
        <v>232</v>
      </c>
      <c r="F224" s="59">
        <f>IF(C224&lt;C$6,0,VLOOKUP(C224,index!$A:$M,8,0))</f>
        <v>157</v>
      </c>
      <c r="G224" s="57" t="str">
        <f t="shared" si="70"/>
        <v/>
      </c>
      <c r="H224" s="58" t="str">
        <f>IF(G224="I",$K224,IF(G224="II",$K224-SUM(H$8:H223),IF(G224="III",$K224-SUM(H$8:H223),IF(G224="IV",$K224-SUM(H$8:H223),IF(G224="V",1-SUM(H$8:H223)," ")))))</f>
        <v xml:space="preserve"> </v>
      </c>
      <c r="I224" s="66" t="str">
        <f t="shared" si="71"/>
        <v/>
      </c>
      <c r="L224" s="62" t="str">
        <f t="shared" si="67"/>
        <v xml:space="preserve"> </v>
      </c>
      <c r="P224" s="58" t="str">
        <f>IF(O224="Plus",$K224,IF(O224="Basis",$K224-SUM(P$8:P223),IF(O224="Breedte",$K224-SUM(P$8:P223),IF(O223="Breedte",1-SUM(P$8:P223)," "))))</f>
        <v xml:space="preserve"> </v>
      </c>
      <c r="Q224" s="56" t="str">
        <f t="shared" si="88"/>
        <v/>
      </c>
      <c r="R224" s="196">
        <f t="shared" si="73"/>
        <v>157</v>
      </c>
      <c r="S224" s="1">
        <f t="shared" si="82"/>
        <v>232</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232</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4">
        <f t="shared" si="68"/>
        <v>0</v>
      </c>
      <c r="B225" s="64">
        <f t="shared" si="69"/>
        <v>0</v>
      </c>
      <c r="C225" s="57">
        <f t="shared" si="81"/>
        <v>231</v>
      </c>
      <c r="F225" s="59">
        <f>IF(C225&lt;C$6,0,VLOOKUP(C225,index!$A:$M,8,0))</f>
        <v>157</v>
      </c>
      <c r="G225" s="57" t="str">
        <f t="shared" si="70"/>
        <v/>
      </c>
      <c r="H225" s="58" t="str">
        <f>IF(G225="I",$K225,IF(G225="II",$K225-SUM(H$8:H224),IF(G225="III",$K225-SUM(H$8:H224),IF(G225="IV",$K225-SUM(H$8:H224),IF(G225="V",1-SUM(H$8:H224)," ")))))</f>
        <v xml:space="preserve"> </v>
      </c>
      <c r="I225" s="66" t="str">
        <f t="shared" si="71"/>
        <v/>
      </c>
      <c r="L225" s="62" t="str">
        <f t="shared" si="67"/>
        <v xml:space="preserve"> </v>
      </c>
      <c r="P225" s="58" t="str">
        <f>IF(O225="Plus",$K225,IF(O225="Basis",$K225-SUM(P$8:P224),IF(O225="Breedte",$K225-SUM(P$8:P224),IF(O224="Breedte",1-SUM(P$8:P224)," "))))</f>
        <v xml:space="preserve"> </v>
      </c>
      <c r="Q225" s="56" t="str">
        <f t="shared" si="88"/>
        <v/>
      </c>
      <c r="R225" s="196">
        <f t="shared" si="73"/>
        <v>157</v>
      </c>
      <c r="S225" s="1">
        <f t="shared" si="82"/>
        <v>231</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231</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4">
        <f t="shared" si="68"/>
        <v>0</v>
      </c>
      <c r="B226" s="64">
        <f t="shared" si="69"/>
        <v>0</v>
      </c>
      <c r="C226" s="57">
        <f t="shared" si="81"/>
        <v>230</v>
      </c>
      <c r="F226" s="59">
        <f>IF(C226&lt;C$6,0,VLOOKUP(C226,index!$A:$M,8,0))</f>
        <v>156</v>
      </c>
      <c r="G226" s="57" t="str">
        <f t="shared" si="70"/>
        <v/>
      </c>
      <c r="H226" s="58" t="str">
        <f>IF(G226="I",$K226,IF(G226="II",$K226-SUM(H$8:H225),IF(G226="III",$K226-SUM(H$8:H225),IF(G226="IV",$K226-SUM(H$8:H225),IF(G226="V",1-SUM(H$8:H225)," ")))))</f>
        <v xml:space="preserve"> </v>
      </c>
      <c r="I226" s="66" t="str">
        <f t="shared" si="71"/>
        <v/>
      </c>
      <c r="L226" s="62" t="str">
        <f t="shared" si="67"/>
        <v xml:space="preserve"> </v>
      </c>
      <c r="P226" s="58" t="str">
        <f>IF(O226="Plus",$K226,IF(O226="Basis",$K226-SUM(P$8:P225),IF(O226="Breedte",$K226-SUM(P$8:P225),IF(O225="Breedte",1-SUM(P$8:P225)," "))))</f>
        <v xml:space="preserve"> </v>
      </c>
      <c r="Q226" s="56" t="str">
        <f t="shared" si="88"/>
        <v/>
      </c>
      <c r="R226" s="196">
        <f t="shared" si="73"/>
        <v>156</v>
      </c>
      <c r="S226" s="1">
        <f t="shared" si="82"/>
        <v>230</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230</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4">
        <f t="shared" si="68"/>
        <v>0</v>
      </c>
      <c r="B227" s="64">
        <f t="shared" si="69"/>
        <v>0</v>
      </c>
      <c r="C227" s="57">
        <f t="shared" si="81"/>
        <v>229</v>
      </c>
      <c r="F227" s="59">
        <f>IF(C227&lt;C$6,0,VLOOKUP(C227,index!$A:$M,8,0))</f>
        <v>156</v>
      </c>
      <c r="G227" s="57" t="str">
        <f t="shared" si="70"/>
        <v/>
      </c>
      <c r="H227" s="58" t="str">
        <f>IF(G227="I",$K227,IF(G227="II",$K227-SUM(H$8:H226),IF(G227="III",$K227-SUM(H$8:H226),IF(G227="IV",$K227-SUM(H$8:H226),IF(G227="V",1-SUM(H$8:H226)," ")))))</f>
        <v xml:space="preserve"> </v>
      </c>
      <c r="I227" s="66" t="str">
        <f t="shared" si="71"/>
        <v/>
      </c>
      <c r="L227" s="62" t="str">
        <f t="shared" si="67"/>
        <v xml:space="preserve"> </v>
      </c>
      <c r="P227" s="58" t="str">
        <f>IF(O227="Plus",$K227,IF(O227="Basis",$K227-SUM(P$8:P226),IF(O227="Breedte",$K227-SUM(P$8:P226),IF(O226="Breedte",1-SUM(P$8:P226)," "))))</f>
        <v xml:space="preserve"> </v>
      </c>
      <c r="Q227" s="56" t="str">
        <f t="shared" si="88"/>
        <v/>
      </c>
      <c r="R227" s="196">
        <f t="shared" si="73"/>
        <v>156</v>
      </c>
      <c r="S227" s="1">
        <f t="shared" si="82"/>
        <v>229</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229</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4">
        <f t="shared" si="68"/>
        <v>0</v>
      </c>
      <c r="B228" s="64">
        <f t="shared" si="69"/>
        <v>0</v>
      </c>
      <c r="C228" s="57">
        <f t="shared" si="81"/>
        <v>228</v>
      </c>
      <c r="F228" s="59">
        <f>IF(C228&lt;C$6,0,VLOOKUP(C228,index!$A:$M,8,0))</f>
        <v>155</v>
      </c>
      <c r="G228" s="57" t="str">
        <f t="shared" si="70"/>
        <v/>
      </c>
      <c r="H228" s="58" t="str">
        <f>IF(G228="I",$K228,IF(G228="II",$K228-SUM(H$8:H227),IF(G228="III",$K228-SUM(H$8:H227),IF(G228="IV",$K228-SUM(H$8:H227),IF(G228="V",1-SUM(H$8:H227)," ")))))</f>
        <v xml:space="preserve"> </v>
      </c>
      <c r="I228" s="66" t="str">
        <f t="shared" si="71"/>
        <v/>
      </c>
      <c r="L228" s="62" t="str">
        <f t="shared" si="67"/>
        <v xml:space="preserve"> </v>
      </c>
      <c r="P228" s="58" t="str">
        <f>IF(O228="Plus",$K228,IF(O228="Basis",$K228-SUM(P$8:P227),IF(O228="Breedte",$K228-SUM(P$8:P227),IF(O227="Breedte",1-SUM(P$8:P227)," "))))</f>
        <v xml:space="preserve"> </v>
      </c>
      <c r="Q228" s="56" t="str">
        <f t="shared" si="88"/>
        <v/>
      </c>
      <c r="R228" s="196">
        <f t="shared" si="73"/>
        <v>155</v>
      </c>
      <c r="S228" s="1">
        <f t="shared" si="82"/>
        <v>228</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228</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4">
        <f t="shared" si="68"/>
        <v>0</v>
      </c>
      <c r="B229" s="64">
        <f t="shared" si="69"/>
        <v>0</v>
      </c>
      <c r="C229" s="57">
        <f t="shared" si="81"/>
        <v>227</v>
      </c>
      <c r="F229" s="59">
        <f>IF(C229&lt;C$6,0,VLOOKUP(C229,index!$A:$M,8,0))</f>
        <v>155</v>
      </c>
      <c r="G229" s="57" t="str">
        <f t="shared" si="70"/>
        <v/>
      </c>
      <c r="H229" s="58" t="str">
        <f>IF(G229="I",$K229,IF(G229="II",$K229-SUM(H$8:H228),IF(G229="III",$K229-SUM(H$8:H228),IF(G229="IV",$K229-SUM(H$8:H228),IF(G229="V",1-SUM(H$8:H228)," ")))))</f>
        <v xml:space="preserve"> </v>
      </c>
      <c r="I229" s="66" t="str">
        <f t="shared" si="71"/>
        <v/>
      </c>
      <c r="L229" s="62" t="str">
        <f t="shared" si="67"/>
        <v xml:space="preserve"> </v>
      </c>
      <c r="P229" s="58" t="str">
        <f>IF(O229="Plus",$K229,IF(O229="Basis",$K229-SUM(P$8:P228),IF(O229="Breedte",$K229-SUM(P$8:P228),IF(O228="Breedte",1-SUM(P$8:P228)," "))))</f>
        <v xml:space="preserve"> </v>
      </c>
      <c r="Q229" s="56" t="str">
        <f t="shared" si="88"/>
        <v/>
      </c>
      <c r="R229" s="196">
        <f t="shared" si="73"/>
        <v>155</v>
      </c>
      <c r="S229" s="1">
        <f t="shared" si="82"/>
        <v>227</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227</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4">
        <f t="shared" si="68"/>
        <v>0</v>
      </c>
      <c r="B230" s="64">
        <f t="shared" si="69"/>
        <v>0</v>
      </c>
      <c r="C230" s="57">
        <f t="shared" si="81"/>
        <v>226</v>
      </c>
      <c r="F230" s="59">
        <f>IF(C230&lt;C$6,0,VLOOKUP(C230,index!$A:$M,8,0))</f>
        <v>154</v>
      </c>
      <c r="G230" s="57" t="str">
        <f t="shared" si="70"/>
        <v/>
      </c>
      <c r="H230" s="58" t="str">
        <f>IF(G230="I",$K230,IF(G230="II",$K230-SUM(H$8:H229),IF(G230="III",$K230-SUM(H$8:H229),IF(G230="IV",$K230-SUM(H$8:H229),IF(G230="V",1-SUM(H$8:H229)," ")))))</f>
        <v xml:space="preserve"> </v>
      </c>
      <c r="I230" s="66" t="str">
        <f t="shared" si="71"/>
        <v/>
      </c>
      <c r="L230" s="62" t="str">
        <f t="shared" si="67"/>
        <v xml:space="preserve"> </v>
      </c>
      <c r="P230" s="58" t="str">
        <f>IF(O230="Plus",$K230,IF(O230="Basis",$K230-SUM(P$8:P229),IF(O230="Breedte",$K230-SUM(P$8:P229),IF(O229="Breedte",1-SUM(P$8:P229)," "))))</f>
        <v xml:space="preserve"> </v>
      </c>
      <c r="Q230" s="56" t="str">
        <f t="shared" si="88"/>
        <v/>
      </c>
      <c r="R230" s="196">
        <f t="shared" si="73"/>
        <v>154</v>
      </c>
      <c r="S230" s="1">
        <f t="shared" si="82"/>
        <v>226</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226</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4">
        <f t="shared" si="68"/>
        <v>0</v>
      </c>
      <c r="B231" s="64">
        <f t="shared" si="69"/>
        <v>0</v>
      </c>
      <c r="C231" s="57">
        <f t="shared" si="81"/>
        <v>225</v>
      </c>
      <c r="F231" s="59">
        <f>IF(C231&lt;C$6,0,VLOOKUP(C231,index!$A:$M,8,0))</f>
        <v>154</v>
      </c>
      <c r="G231" s="57" t="str">
        <f t="shared" si="70"/>
        <v/>
      </c>
      <c r="H231" s="58" t="str">
        <f>IF(G231="I",$K231,IF(G231="II",$K231-SUM(H$8:H230),IF(G231="III",$K231-SUM(H$8:H230),IF(G231="IV",$K231-SUM(H$8:H230),IF(G231="V",1-SUM(H$8:H230)," ")))))</f>
        <v xml:space="preserve"> </v>
      </c>
      <c r="I231" s="66" t="str">
        <f t="shared" si="71"/>
        <v/>
      </c>
      <c r="L231" s="62" t="str">
        <f t="shared" si="67"/>
        <v xml:space="preserve"> </v>
      </c>
      <c r="P231" s="58" t="str">
        <f>IF(O231="Plus",$K231,IF(O231="Basis",$K231-SUM(P$8:P230),IF(O231="Breedte",$K231-SUM(P$8:P230),IF(O230="Breedte",1-SUM(P$8:P230)," "))))</f>
        <v xml:space="preserve"> </v>
      </c>
      <c r="Q231" s="56" t="str">
        <f t="shared" si="88"/>
        <v/>
      </c>
      <c r="R231" s="196">
        <f t="shared" si="73"/>
        <v>154</v>
      </c>
      <c r="S231" s="1">
        <f t="shared" si="82"/>
        <v>225</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225</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4">
        <f t="shared" si="68"/>
        <v>0</v>
      </c>
      <c r="B232" s="64">
        <f t="shared" si="69"/>
        <v>0</v>
      </c>
      <c r="C232" s="57">
        <f t="shared" si="81"/>
        <v>224</v>
      </c>
      <c r="F232" s="59">
        <f>IF(C232&lt;C$6,0,VLOOKUP(C232,index!$A:$M,8,0))</f>
        <v>153</v>
      </c>
      <c r="G232" s="57" t="str">
        <f t="shared" si="70"/>
        <v/>
      </c>
      <c r="H232" s="58" t="str">
        <f>IF(G232="I",$K232,IF(G232="II",$K232-SUM(H$8:H231),IF(G232="III",$K232-SUM(H$8:H231),IF(G232="IV",$K232-SUM(H$8:H231),IF(G232="V",1-SUM(H$8:H231)," ")))))</f>
        <v xml:space="preserve"> </v>
      </c>
      <c r="I232" s="66" t="str">
        <f t="shared" si="71"/>
        <v/>
      </c>
      <c r="L232" s="62" t="str">
        <f t="shared" si="67"/>
        <v xml:space="preserve"> </v>
      </c>
      <c r="P232" s="58" t="str">
        <f>IF(O232="Plus",$K232,IF(O232="Basis",$K232-SUM(P$8:P231),IF(O232="Breedte",$K232-SUM(P$8:P231),IF(O231="Breedte",1-SUM(P$8:P231)," "))))</f>
        <v xml:space="preserve"> </v>
      </c>
      <c r="Q232" s="56" t="str">
        <f t="shared" si="88"/>
        <v/>
      </c>
      <c r="R232" s="196">
        <f t="shared" si="73"/>
        <v>153</v>
      </c>
      <c r="S232" s="1">
        <f t="shared" si="82"/>
        <v>224</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224</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4">
        <f t="shared" si="68"/>
        <v>0</v>
      </c>
      <c r="B233" s="64">
        <f t="shared" si="69"/>
        <v>0</v>
      </c>
      <c r="C233" s="57">
        <f t="shared" si="81"/>
        <v>223</v>
      </c>
      <c r="F233" s="59">
        <f>IF(C233&lt;C$6,0,VLOOKUP(C233,index!$A:$M,8,0))</f>
        <v>153</v>
      </c>
      <c r="G233" s="57" t="str">
        <f t="shared" si="70"/>
        <v/>
      </c>
      <c r="H233" s="58" t="str">
        <f>IF(G233="I",$K233,IF(G233="II",$K233-SUM(H$8:H232),IF(G233="III",$K233-SUM(H$8:H232),IF(G233="IV",$K233-SUM(H$8:H232),IF(G233="V",1-SUM(H$8:H232)," ")))))</f>
        <v xml:space="preserve"> </v>
      </c>
      <c r="I233" s="66" t="str">
        <f t="shared" si="71"/>
        <v/>
      </c>
      <c r="L233" s="62" t="str">
        <f t="shared" si="67"/>
        <v xml:space="preserve"> </v>
      </c>
      <c r="P233" s="58" t="str">
        <f>IF(O233="Plus",$K233,IF(O233="Basis",$K233-SUM(P$8:P232),IF(O233="Breedte",$K233-SUM(P$8:P232),IF(O232="Breedte",1-SUM(P$8:P232)," "))))</f>
        <v xml:space="preserve"> </v>
      </c>
      <c r="Q233" s="56" t="str">
        <f t="shared" si="88"/>
        <v/>
      </c>
      <c r="R233" s="196">
        <f t="shared" si="73"/>
        <v>153</v>
      </c>
      <c r="S233" s="1">
        <f t="shared" si="82"/>
        <v>223</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223</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4">
        <f t="shared" si="68"/>
        <v>0</v>
      </c>
      <c r="B234" s="64">
        <f t="shared" si="69"/>
        <v>0</v>
      </c>
      <c r="C234" s="57">
        <f t="shared" si="81"/>
        <v>222</v>
      </c>
      <c r="F234" s="59">
        <f>IF(C234&lt;C$6,0,VLOOKUP(C234,index!$A:$M,8,0))</f>
        <v>152</v>
      </c>
      <c r="G234" s="57" t="str">
        <f t="shared" si="70"/>
        <v/>
      </c>
      <c r="H234" s="58" t="str">
        <f>IF(G234="I",$K234,IF(G234="II",$K234-SUM(H$8:H233),IF(G234="III",$K234-SUM(H$8:H233),IF(G234="IV",$K234-SUM(H$8:H233),IF(G234="V",1-SUM(H$8:H233)," ")))))</f>
        <v xml:space="preserve"> </v>
      </c>
      <c r="I234" s="66" t="str">
        <f t="shared" si="71"/>
        <v/>
      </c>
      <c r="L234" s="62" t="str">
        <f t="shared" si="67"/>
        <v xml:space="preserve"> </v>
      </c>
      <c r="P234" s="58" t="str">
        <f>IF(O234="Plus",$K234,IF(O234="Basis",$K234-SUM(P$8:P233),IF(O234="Breedte",$K234-SUM(P$8:P233),IF(O233="Breedte",1-SUM(P$8:P233)," "))))</f>
        <v xml:space="preserve"> </v>
      </c>
      <c r="Q234" s="56" t="str">
        <f t="shared" si="88"/>
        <v/>
      </c>
      <c r="R234" s="196">
        <f t="shared" si="73"/>
        <v>152</v>
      </c>
      <c r="S234" s="1">
        <f t="shared" si="82"/>
        <v>222</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222</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4">
        <f t="shared" si="68"/>
        <v>0</v>
      </c>
      <c r="B235" s="64">
        <f t="shared" si="69"/>
        <v>0</v>
      </c>
      <c r="C235" s="57">
        <f t="shared" si="81"/>
        <v>221</v>
      </c>
      <c r="F235" s="59">
        <f>IF(C235&lt;C$6,0,VLOOKUP(C235,index!$A:$M,8,0))</f>
        <v>152</v>
      </c>
      <c r="G235" s="57" t="str">
        <f t="shared" si="70"/>
        <v/>
      </c>
      <c r="H235" s="58" t="str">
        <f>IF(G235="I",$K235,IF(G235="II",$K235-SUM(H$8:H234),IF(G235="III",$K235-SUM(H$8:H234),IF(G235="IV",$K235-SUM(H$8:H234),IF(G235="V",1-SUM(H$8:H234)," ")))))</f>
        <v xml:space="preserve"> </v>
      </c>
      <c r="I235" s="66" t="str">
        <f t="shared" si="71"/>
        <v/>
      </c>
      <c r="L235" s="62" t="str">
        <f t="shared" si="67"/>
        <v xml:space="preserve"> </v>
      </c>
      <c r="P235" s="58" t="str">
        <f>IF(O235="Plus",$K235,IF(O235="Basis",$K235-SUM(P$8:P234),IF(O235="Breedte",$K235-SUM(P$8:P234),IF(O234="Breedte",1-SUM(P$8:P234)," "))))</f>
        <v xml:space="preserve"> </v>
      </c>
      <c r="Q235" s="56" t="str">
        <f t="shared" si="88"/>
        <v/>
      </c>
      <c r="R235" s="196">
        <f t="shared" si="73"/>
        <v>152</v>
      </c>
      <c r="S235" s="1">
        <f t="shared" si="82"/>
        <v>221</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221</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4">
        <f t="shared" si="68"/>
        <v>0</v>
      </c>
      <c r="B236" s="64">
        <f t="shared" si="69"/>
        <v>0</v>
      </c>
      <c r="C236" s="57">
        <f t="shared" si="81"/>
        <v>220</v>
      </c>
      <c r="F236" s="59">
        <f>IF(C236&lt;C$6,0,VLOOKUP(C236,index!$A:$M,8,0))</f>
        <v>151</v>
      </c>
      <c r="G236" s="57" t="str">
        <f t="shared" si="70"/>
        <v/>
      </c>
      <c r="H236" s="58" t="str">
        <f>IF(G236="I",$K236,IF(G236="II",$K236-SUM(H$8:H235),IF(G236="III",$K236-SUM(H$8:H235),IF(G236="IV",$K236-SUM(H$8:H235),IF(G236="V",1-SUM(H$8:H235)," ")))))</f>
        <v xml:space="preserve"> </v>
      </c>
      <c r="I236" s="66" t="str">
        <f t="shared" si="71"/>
        <v/>
      </c>
      <c r="L236" s="62" t="str">
        <f t="shared" si="67"/>
        <v xml:space="preserve"> </v>
      </c>
      <c r="P236" s="58" t="str">
        <f>IF(O236="Plus",$K236,IF(O236="Basis",$K236-SUM(P$8:P235),IF(O236="Breedte",$K236-SUM(P$8:P235),IF(O235="Breedte",1-SUM(P$8:P235)," "))))</f>
        <v xml:space="preserve"> </v>
      </c>
      <c r="Q236" s="56" t="str">
        <f t="shared" si="88"/>
        <v/>
      </c>
      <c r="R236" s="196">
        <f t="shared" si="73"/>
        <v>151</v>
      </c>
      <c r="S236" s="1">
        <f t="shared" si="82"/>
        <v>220</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220</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4">
        <f t="shared" si="68"/>
        <v>0</v>
      </c>
      <c r="B237" s="64">
        <f t="shared" si="69"/>
        <v>0</v>
      </c>
      <c r="C237" s="57">
        <f t="shared" si="81"/>
        <v>219</v>
      </c>
      <c r="F237" s="59">
        <f>IF(C237&lt;C$6,0,VLOOKUP(C237,index!$A:$M,8,0))</f>
        <v>151</v>
      </c>
      <c r="G237" s="57" t="str">
        <f t="shared" si="70"/>
        <v/>
      </c>
      <c r="H237" s="58" t="str">
        <f>IF(G237="I",$K237,IF(G237="II",$K237-SUM(H$8:H236),IF(G237="III",$K237-SUM(H$8:H236),IF(G237="IV",$K237-SUM(H$8:H236),IF(G237="V",1-SUM(H$8:H236)," ")))))</f>
        <v xml:space="preserve"> </v>
      </c>
      <c r="I237" s="66" t="str">
        <f t="shared" si="71"/>
        <v/>
      </c>
      <c r="L237" s="62" t="str">
        <f t="shared" si="67"/>
        <v xml:space="preserve"> </v>
      </c>
      <c r="P237" s="58" t="str">
        <f>IF(O237="Plus",$K237,IF(O237="Basis",$K237-SUM(P$8:P236),IF(O237="Breedte",$K237-SUM(P$8:P236),IF(O236="Breedte",1-SUM(P$8:P236)," "))))</f>
        <v xml:space="preserve"> </v>
      </c>
      <c r="Q237" s="56" t="str">
        <f t="shared" si="88"/>
        <v/>
      </c>
      <c r="R237" s="196">
        <f t="shared" si="73"/>
        <v>151</v>
      </c>
      <c r="S237" s="1">
        <f t="shared" si="82"/>
        <v>219</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219</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4">
        <f t="shared" si="68"/>
        <v>0</v>
      </c>
      <c r="B238" s="64">
        <f t="shared" si="69"/>
        <v>0</v>
      </c>
      <c r="C238" s="57">
        <f t="shared" si="81"/>
        <v>218</v>
      </c>
      <c r="F238" s="59">
        <f>IF(C238&lt;C$6,0,VLOOKUP(C238,index!$A:$M,8,0))</f>
        <v>150</v>
      </c>
      <c r="G238" s="57" t="str">
        <f t="shared" si="70"/>
        <v/>
      </c>
      <c r="H238" s="58" t="str">
        <f>IF(G238="I",$K238,IF(G238="II",$K238-SUM(H$8:H237),IF(G238="III",$K238-SUM(H$8:H237),IF(G238="IV",$K238-SUM(H$8:H237),IF(G238="V",1-SUM(H$8:H237)," ")))))</f>
        <v xml:space="preserve"> </v>
      </c>
      <c r="I238" s="66" t="str">
        <f t="shared" si="71"/>
        <v/>
      </c>
      <c r="L238" s="62" t="str">
        <f t="shared" si="67"/>
        <v xml:space="preserve"> </v>
      </c>
      <c r="P238" s="58" t="str">
        <f>IF(O238="Plus",$K238,IF(O238="Basis",$K238-SUM(P$8:P237),IF(O238="Breedte",$K238-SUM(P$8:P237),IF(O237="Breedte",1-SUM(P$8:P237)," "))))</f>
        <v xml:space="preserve"> </v>
      </c>
      <c r="Q238" s="56" t="str">
        <f t="shared" si="88"/>
        <v/>
      </c>
      <c r="R238" s="196">
        <f t="shared" si="73"/>
        <v>150</v>
      </c>
      <c r="S238" s="1">
        <f t="shared" si="82"/>
        <v>218</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218</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4">
        <f t="shared" si="68"/>
        <v>0</v>
      </c>
      <c r="B239" s="64">
        <f t="shared" si="69"/>
        <v>0</v>
      </c>
      <c r="C239" s="57">
        <f t="shared" si="81"/>
        <v>217</v>
      </c>
      <c r="F239" s="59">
        <f>IF(C239&lt;C$6,0,VLOOKUP(C239,index!$A:$M,8,0))</f>
        <v>149</v>
      </c>
      <c r="G239" s="57" t="str">
        <f t="shared" si="70"/>
        <v/>
      </c>
      <c r="H239" s="58" t="str">
        <f>IF(G239="I",$K239,IF(G239="II",$K239-SUM(H$8:H238),IF(G239="III",$K239-SUM(H$8:H238),IF(G239="IV",$K239-SUM(H$8:H238),IF(G239="V",1-SUM(H$8:H238)," ")))))</f>
        <v xml:space="preserve"> </v>
      </c>
      <c r="I239" s="66" t="str">
        <f t="shared" si="71"/>
        <v/>
      </c>
      <c r="L239" s="62" t="str">
        <f t="shared" si="67"/>
        <v xml:space="preserve"> </v>
      </c>
      <c r="P239" s="58" t="str">
        <f>IF(O239="Plus",$K239,IF(O239="Basis",$K239-SUM(P$8:P238),IF(O239="Breedte",$K239-SUM(P$8:P238),IF(O238="Breedte",1-SUM(P$8:P238)," "))))</f>
        <v xml:space="preserve"> </v>
      </c>
      <c r="Q239" s="56" t="str">
        <f t="shared" si="88"/>
        <v/>
      </c>
      <c r="R239" s="196">
        <f t="shared" si="73"/>
        <v>149</v>
      </c>
      <c r="S239" s="1">
        <f t="shared" si="82"/>
        <v>217</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217</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4">
        <f t="shared" si="68"/>
        <v>0</v>
      </c>
      <c r="B240" s="64">
        <f t="shared" si="69"/>
        <v>0</v>
      </c>
      <c r="C240" s="57">
        <f t="shared" si="81"/>
        <v>216</v>
      </c>
      <c r="F240" s="59">
        <f>IF(C240&lt;C$6,0,VLOOKUP(C240,index!$A:$M,8,0))</f>
        <v>149</v>
      </c>
      <c r="G240" s="57" t="str">
        <f t="shared" si="70"/>
        <v/>
      </c>
      <c r="H240" s="58" t="str">
        <f>IF(G240="I",$K240,IF(G240="II",$K240-SUM(H$8:H239),IF(G240="III",$K240-SUM(H$8:H239),IF(G240="IV",$K240-SUM(H$8:H239),IF(G240="V",1-SUM(H$8:H239)," ")))))</f>
        <v xml:space="preserve"> </v>
      </c>
      <c r="I240" s="66" t="str">
        <f t="shared" si="71"/>
        <v/>
      </c>
      <c r="L240" s="62" t="str">
        <f t="shared" si="67"/>
        <v xml:space="preserve"> </v>
      </c>
      <c r="P240" s="58" t="str">
        <f>IF(O240="Plus",$K240,IF(O240="Basis",$K240-SUM(P$8:P239),IF(O240="Breedte",$K240-SUM(P$8:P239),IF(O239="Breedte",1-SUM(P$8:P239)," "))))</f>
        <v xml:space="preserve"> </v>
      </c>
      <c r="Q240" s="56" t="str">
        <f t="shared" si="88"/>
        <v/>
      </c>
      <c r="R240" s="196">
        <f t="shared" si="73"/>
        <v>149</v>
      </c>
      <c r="S240" s="1">
        <f t="shared" si="82"/>
        <v>216</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216</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4">
        <f t="shared" si="68"/>
        <v>0</v>
      </c>
      <c r="B241" s="64">
        <f t="shared" si="69"/>
        <v>0</v>
      </c>
      <c r="C241" s="57">
        <f t="shared" si="81"/>
        <v>215</v>
      </c>
      <c r="F241" s="59">
        <f>IF(C241&lt;C$6,0,VLOOKUP(C241,index!$A:$M,8,0))</f>
        <v>148</v>
      </c>
      <c r="G241" s="57" t="str">
        <f t="shared" si="70"/>
        <v/>
      </c>
      <c r="H241" s="58" t="str">
        <f>IF(G241="I",$K241,IF(G241="II",$K241-SUM(H$8:H240),IF(G241="III",$K241-SUM(H$8:H240),IF(G241="IV",$K241-SUM(H$8:H240),IF(G241="V",1-SUM(H$8:H240)," ")))))</f>
        <v xml:space="preserve"> </v>
      </c>
      <c r="I241" s="66" t="str">
        <f t="shared" si="71"/>
        <v/>
      </c>
      <c r="L241" s="62" t="str">
        <f t="shared" si="67"/>
        <v xml:space="preserve"> </v>
      </c>
      <c r="P241" s="58" t="str">
        <f>IF(O241="Plus",$K241,IF(O241="Basis",$K241-SUM(P$8:P240),IF(O241="Breedte",$K241-SUM(P$8:P240),IF(O240="Breedte",1-SUM(P$8:P240)," "))))</f>
        <v xml:space="preserve"> </v>
      </c>
      <c r="Q241" s="56" t="str">
        <f t="shared" si="88"/>
        <v/>
      </c>
      <c r="R241" s="196">
        <f t="shared" si="73"/>
        <v>148</v>
      </c>
      <c r="S241" s="1">
        <f t="shared" si="82"/>
        <v>215</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215</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4">
        <f t="shared" si="68"/>
        <v>0</v>
      </c>
      <c r="B242" s="64">
        <f t="shared" si="69"/>
        <v>0</v>
      </c>
      <c r="C242" s="57">
        <f t="shared" si="81"/>
        <v>214</v>
      </c>
      <c r="F242" s="59">
        <f>IF(C242&lt;C$6,0,VLOOKUP(C242,index!$A:$M,8,0))</f>
        <v>148</v>
      </c>
      <c r="G242" s="57" t="str">
        <f t="shared" si="70"/>
        <v/>
      </c>
      <c r="H242" s="58" t="str">
        <f>IF(G242="I",$K242,IF(G242="II",$K242-SUM(H$8:H241),IF(G242="III",$K242-SUM(H$8:H241),IF(G242="IV",$K242-SUM(H$8:H241),IF(G242="V",1-SUM(H$8:H241)," ")))))</f>
        <v xml:space="preserve"> </v>
      </c>
      <c r="I242" s="66" t="str">
        <f t="shared" si="71"/>
        <v/>
      </c>
      <c r="L242" s="62" t="str">
        <f t="shared" si="67"/>
        <v xml:space="preserve"> </v>
      </c>
      <c r="P242" s="58" t="str">
        <f>IF(O242="Plus",$K242,IF(O242="Basis",$K242-SUM(P$8:P241),IF(O242="Breedte",$K242-SUM(P$8:P241),IF(O241="Breedte",1-SUM(P$8:P241)," "))))</f>
        <v xml:space="preserve"> </v>
      </c>
      <c r="Q242" s="56" t="str">
        <f t="shared" si="88"/>
        <v/>
      </c>
      <c r="R242" s="196">
        <f t="shared" si="73"/>
        <v>148</v>
      </c>
      <c r="S242" s="1">
        <f t="shared" si="82"/>
        <v>214</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214</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4">
        <f t="shared" si="68"/>
        <v>0</v>
      </c>
      <c r="B243" s="64">
        <f t="shared" si="69"/>
        <v>0</v>
      </c>
      <c r="C243" s="57">
        <f t="shared" si="81"/>
        <v>213</v>
      </c>
      <c r="F243" s="59">
        <f>IF(C243&lt;C$6,0,VLOOKUP(C243,index!$A:$M,8,0))</f>
        <v>147</v>
      </c>
      <c r="G243" s="57" t="str">
        <f t="shared" si="70"/>
        <v/>
      </c>
      <c r="H243" s="58" t="str">
        <f>IF(G243="I",$K243,IF(G243="II",$K243-SUM(H$8:H242),IF(G243="III",$K243-SUM(H$8:H242),IF(G243="IV",$K243-SUM(H$8:H242),IF(G243="V",1-SUM(H$8:H242)," ")))))</f>
        <v xml:space="preserve"> </v>
      </c>
      <c r="I243" s="66" t="str">
        <f t="shared" si="71"/>
        <v/>
      </c>
      <c r="L243" s="62" t="str">
        <f t="shared" si="67"/>
        <v xml:space="preserve"> </v>
      </c>
      <c r="P243" s="58" t="str">
        <f>IF(O243="Plus",$K243,IF(O243="Basis",$K243-SUM(P$8:P242),IF(O243="Breedte",$K243-SUM(P$8:P242),IF(O242="Breedte",1-SUM(P$8:P242)," "))))</f>
        <v xml:space="preserve"> </v>
      </c>
      <c r="Q243" s="56" t="str">
        <f t="shared" si="88"/>
        <v/>
      </c>
      <c r="R243" s="196">
        <f t="shared" si="73"/>
        <v>147</v>
      </c>
      <c r="S243" s="1">
        <f t="shared" si="82"/>
        <v>213</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213</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4">
        <f t="shared" si="68"/>
        <v>0</v>
      </c>
      <c r="B244" s="64">
        <f t="shared" si="69"/>
        <v>0</v>
      </c>
      <c r="C244" s="57">
        <f t="shared" si="81"/>
        <v>212</v>
      </c>
      <c r="F244" s="59">
        <f>IF(C244&lt;C$6,0,VLOOKUP(C244,index!$A:$M,8,0))</f>
        <v>147</v>
      </c>
      <c r="G244" s="57" t="str">
        <f t="shared" si="70"/>
        <v/>
      </c>
      <c r="H244" s="58" t="str">
        <f>IF(G244="I",$K244,IF(G244="II",$K244-SUM(H$8:H243),IF(G244="III",$K244-SUM(H$8:H243),IF(G244="IV",$K244-SUM(H$8:H243),IF(G244="V",1-SUM(H$8:H243)," ")))))</f>
        <v xml:space="preserve"> </v>
      </c>
      <c r="I244" s="66" t="str">
        <f t="shared" si="71"/>
        <v/>
      </c>
      <c r="L244" s="62" t="str">
        <f t="shared" si="67"/>
        <v xml:space="preserve"> </v>
      </c>
      <c r="P244" s="58" t="str">
        <f>IF(O244="Plus",$K244,IF(O244="Basis",$K244-SUM(P$8:P243),IF(O244="Breedte",$K244-SUM(P$8:P243),IF(O243="Breedte",1-SUM(P$8:P243)," "))))</f>
        <v xml:space="preserve"> </v>
      </c>
      <c r="Q244" s="56" t="str">
        <f t="shared" si="88"/>
        <v/>
      </c>
      <c r="R244" s="196">
        <f t="shared" si="73"/>
        <v>147</v>
      </c>
      <c r="S244" s="1">
        <f t="shared" si="82"/>
        <v>212</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212</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4">
        <f t="shared" si="68"/>
        <v>0</v>
      </c>
      <c r="B245" s="64">
        <f t="shared" si="69"/>
        <v>0</v>
      </c>
      <c r="C245" s="57">
        <f t="shared" si="81"/>
        <v>211</v>
      </c>
      <c r="F245" s="59">
        <f>IF(C245&lt;C$6,0,VLOOKUP(C245,index!$A:$M,8,0))</f>
        <v>146</v>
      </c>
      <c r="G245" s="57" t="str">
        <f t="shared" si="70"/>
        <v/>
      </c>
      <c r="H245" s="58" t="str">
        <f>IF(G245="I",$K245,IF(G245="II",$K245-SUM(H$8:H244),IF(G245="III",$K245-SUM(H$8:H244),IF(G245="IV",$K245-SUM(H$8:H244),IF(G245="V",1-SUM(H$8:H244)," ")))))</f>
        <v xml:space="preserve"> </v>
      </c>
      <c r="I245" s="66" t="str">
        <f t="shared" si="71"/>
        <v/>
      </c>
      <c r="L245" s="62" t="str">
        <f t="shared" si="67"/>
        <v xml:space="preserve"> </v>
      </c>
      <c r="P245" s="58" t="str">
        <f>IF(O245="Plus",$K245,IF(O245="Basis",$K245-SUM(P$8:P244),IF(O245="Breedte",$K245-SUM(P$8:P244),IF(O244="Breedte",1-SUM(P$8:P244)," "))))</f>
        <v xml:space="preserve"> </v>
      </c>
      <c r="Q245" s="56" t="str">
        <f t="shared" si="88"/>
        <v/>
      </c>
      <c r="R245" s="196">
        <f t="shared" si="73"/>
        <v>146</v>
      </c>
      <c r="S245" s="1">
        <f t="shared" si="82"/>
        <v>211</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211</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4">
        <f t="shared" si="68"/>
        <v>0</v>
      </c>
      <c r="B246" s="64">
        <f t="shared" si="69"/>
        <v>0</v>
      </c>
      <c r="C246" s="57">
        <f t="shared" si="81"/>
        <v>210</v>
      </c>
      <c r="F246" s="59">
        <f>IF(C246&lt;C$6,0,VLOOKUP(C246,index!$A:$M,8,0))</f>
        <v>146</v>
      </c>
      <c r="G246" s="57" t="str">
        <f t="shared" si="70"/>
        <v/>
      </c>
      <c r="H246" s="58" t="str">
        <f>IF(G246="I",$K246,IF(G246="II",$K246-SUM(H$8:H245),IF(G246="III",$K246-SUM(H$8:H245),IF(G246="IV",$K246-SUM(H$8:H245),IF(G246="V",1-SUM(H$8:H245)," ")))))</f>
        <v xml:space="preserve"> </v>
      </c>
      <c r="I246" s="66" t="str">
        <f t="shared" si="71"/>
        <v/>
      </c>
      <c r="L246" s="62" t="str">
        <f t="shared" si="67"/>
        <v xml:space="preserve"> </v>
      </c>
      <c r="P246" s="58" t="str">
        <f>IF(O246="Plus",$K246,IF(O246="Basis",$K246-SUM(P$8:P245),IF(O246="Breedte",$K246-SUM(P$8:P245),IF(O245="Breedte",1-SUM(P$8:P245)," "))))</f>
        <v xml:space="preserve"> </v>
      </c>
      <c r="Q246" s="56" t="str">
        <f t="shared" si="88"/>
        <v/>
      </c>
      <c r="R246" s="196">
        <f t="shared" si="73"/>
        <v>146</v>
      </c>
      <c r="S246" s="1">
        <f t="shared" si="82"/>
        <v>210</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210</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4">
        <f t="shared" si="68"/>
        <v>0</v>
      </c>
      <c r="B247" s="64">
        <f t="shared" si="69"/>
        <v>0</v>
      </c>
      <c r="C247" s="57">
        <f t="shared" si="81"/>
        <v>209</v>
      </c>
      <c r="F247" s="59">
        <f>IF(C247&lt;C$6,0,VLOOKUP(C247,index!$A:$M,8,0))</f>
        <v>145</v>
      </c>
      <c r="G247" s="57" t="str">
        <f t="shared" si="70"/>
        <v/>
      </c>
      <c r="H247" s="58" t="str">
        <f>IF(G247="I",$K247,IF(G247="II",$K247-SUM(H$8:H246),IF(G247="III",$K247-SUM(H$8:H246),IF(G247="IV",$K247-SUM(H$8:H246),IF(G247="V",1-SUM(H$8:H246)," ")))))</f>
        <v xml:space="preserve"> </v>
      </c>
      <c r="I247" s="66" t="str">
        <f t="shared" si="71"/>
        <v/>
      </c>
      <c r="L247" s="62" t="str">
        <f t="shared" si="67"/>
        <v xml:space="preserve"> </v>
      </c>
      <c r="P247" s="58" t="str">
        <f>IF(O247="Plus",$K247,IF(O247="Basis",$K247-SUM(P$8:P246),IF(O247="Breedte",$K247-SUM(P$8:P246),IF(O246="Breedte",1-SUM(P$8:P246)," "))))</f>
        <v xml:space="preserve"> </v>
      </c>
      <c r="Q247" s="56" t="str">
        <f t="shared" si="88"/>
        <v/>
      </c>
      <c r="R247" s="196">
        <f t="shared" si="73"/>
        <v>145</v>
      </c>
      <c r="S247" s="1">
        <f t="shared" si="82"/>
        <v>209</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209</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4">
        <f t="shared" si="68"/>
        <v>0</v>
      </c>
      <c r="B248" s="64">
        <f t="shared" si="69"/>
        <v>0</v>
      </c>
      <c r="C248" s="57">
        <f t="shared" si="81"/>
        <v>208</v>
      </c>
      <c r="F248" s="59">
        <f>IF(C248&lt;C$6,0,VLOOKUP(C248,index!$A:$M,8,0))</f>
        <v>145</v>
      </c>
      <c r="G248" s="57" t="str">
        <f t="shared" si="70"/>
        <v/>
      </c>
      <c r="H248" s="58" t="str">
        <f>IF(G248="I",$K248,IF(G248="II",$K248-SUM(H$8:H247),IF(G248="III",$K248-SUM(H$8:H247),IF(G248="IV",$K248-SUM(H$8:H247),IF(G248="V",1-SUM(H$8:H247)," ")))))</f>
        <v xml:space="preserve"> </v>
      </c>
      <c r="I248" s="66" t="str">
        <f t="shared" si="71"/>
        <v/>
      </c>
      <c r="L248" s="62" t="str">
        <f t="shared" si="67"/>
        <v xml:space="preserve"> </v>
      </c>
      <c r="P248" s="58" t="str">
        <f>IF(O248="Plus",$K248,IF(O248="Basis",$K248-SUM(P$8:P247),IF(O248="Breedte",$K248-SUM(P$8:P247),IF(O247="Breedte",1-SUM(P$8:P247)," "))))</f>
        <v xml:space="preserve"> </v>
      </c>
      <c r="Q248" s="56" t="str">
        <f t="shared" si="88"/>
        <v/>
      </c>
      <c r="R248" s="196">
        <f t="shared" si="73"/>
        <v>145</v>
      </c>
      <c r="S248" s="1">
        <f t="shared" si="82"/>
        <v>208</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208</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4">
        <f t="shared" si="68"/>
        <v>0</v>
      </c>
      <c r="B249" s="64">
        <f t="shared" si="69"/>
        <v>0</v>
      </c>
      <c r="C249" s="57">
        <f t="shared" si="81"/>
        <v>207</v>
      </c>
      <c r="F249" s="59">
        <f>IF(C249&lt;C$6,0,VLOOKUP(C249,index!$A:$M,8,0))</f>
        <v>144</v>
      </c>
      <c r="G249" s="57" t="str">
        <f t="shared" si="70"/>
        <v/>
      </c>
      <c r="H249" s="58" t="str">
        <f>IF(G249="I",$K249,IF(G249="II",$K249-SUM(H$8:H248),IF(G249="III",$K249-SUM(H$8:H248),IF(G249="IV",$K249-SUM(H$8:H248),IF(G249="V",1-SUM(H$8:H248)," ")))))</f>
        <v xml:space="preserve"> </v>
      </c>
      <c r="I249" s="66" t="str">
        <f t="shared" si="71"/>
        <v/>
      </c>
      <c r="L249" s="62" t="str">
        <f t="shared" si="67"/>
        <v xml:space="preserve"> </v>
      </c>
      <c r="P249" s="58" t="str">
        <f>IF(O249="Plus",$K249,IF(O249="Basis",$K249-SUM(P$8:P248),IF(O249="Breedte",$K249-SUM(P$8:P248),IF(O248="Breedte",1-SUM(P$8:P248)," "))))</f>
        <v xml:space="preserve"> </v>
      </c>
      <c r="Q249" s="56" t="str">
        <f t="shared" si="88"/>
        <v/>
      </c>
      <c r="R249" s="196">
        <f t="shared" si="73"/>
        <v>144</v>
      </c>
      <c r="S249" s="1">
        <f t="shared" si="82"/>
        <v>207</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207</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4">
        <f t="shared" si="68"/>
        <v>0</v>
      </c>
      <c r="B250" s="64">
        <f t="shared" si="69"/>
        <v>0</v>
      </c>
      <c r="C250" s="57">
        <f t="shared" si="81"/>
        <v>206</v>
      </c>
      <c r="F250" s="59">
        <f>IF(C250&lt;C$6,0,VLOOKUP(C250,index!$A:$M,8,0))</f>
        <v>144</v>
      </c>
      <c r="G250" s="57" t="str">
        <f t="shared" si="70"/>
        <v/>
      </c>
      <c r="H250" s="58" t="str">
        <f>IF(G250="I",$K250,IF(G250="II",$K250-SUM(H$8:H249),IF(G250="III",$K250-SUM(H$8:H249),IF(G250="IV",$K250-SUM(H$8:H249),IF(G250="V",1-SUM(H$8:H249)," ")))))</f>
        <v xml:space="preserve"> </v>
      </c>
      <c r="I250" s="66" t="str">
        <f t="shared" si="71"/>
        <v/>
      </c>
      <c r="L250" s="62" t="str">
        <f t="shared" si="67"/>
        <v xml:space="preserve"> </v>
      </c>
      <c r="P250" s="58" t="str">
        <f>IF(O250="Plus",$K250,IF(O250="Basis",$K250-SUM(P$8:P249),IF(O250="Breedte",$K250-SUM(P$8:P249),IF(O249="Breedte",1-SUM(P$8:P249)," "))))</f>
        <v xml:space="preserve"> </v>
      </c>
      <c r="Q250" s="56" t="str">
        <f t="shared" si="88"/>
        <v/>
      </c>
      <c r="R250" s="196">
        <f t="shared" si="73"/>
        <v>144</v>
      </c>
      <c r="S250" s="1">
        <f t="shared" si="82"/>
        <v>206</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206</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4">
        <f t="shared" si="68"/>
        <v>0</v>
      </c>
      <c r="B251" s="64">
        <f t="shared" si="69"/>
        <v>0</v>
      </c>
      <c r="C251" s="57">
        <f t="shared" si="81"/>
        <v>205</v>
      </c>
      <c r="F251" s="59">
        <f>IF(C251&lt;C$6,0,VLOOKUP(C251,index!$A:$M,8,0))</f>
        <v>143</v>
      </c>
      <c r="G251" s="57" t="str">
        <f t="shared" si="70"/>
        <v/>
      </c>
      <c r="H251" s="58" t="str">
        <f>IF(G251="I",$K251,IF(G251="II",$K251-SUM(H$8:H250),IF(G251="III",$K251-SUM(H$8:H250),IF(G251="IV",$K251-SUM(H$8:H250),IF(G251="V",1-SUM(H$8:H250)," ")))))</f>
        <v xml:space="preserve"> </v>
      </c>
      <c r="I251" s="66" t="str">
        <f t="shared" si="71"/>
        <v/>
      </c>
      <c r="L251" s="62" t="str">
        <f t="shared" si="67"/>
        <v xml:space="preserve"> </v>
      </c>
      <c r="P251" s="58" t="str">
        <f>IF(O251="Plus",$K251,IF(O251="Basis",$K251-SUM(P$8:P250),IF(O251="Breedte",$K251-SUM(P$8:P250),IF(O250="Breedte",1-SUM(P$8:P250)," "))))</f>
        <v xml:space="preserve"> </v>
      </c>
      <c r="Q251" s="56" t="str">
        <f t="shared" si="88"/>
        <v/>
      </c>
      <c r="R251" s="196">
        <f t="shared" si="73"/>
        <v>143</v>
      </c>
      <c r="S251" s="1">
        <f t="shared" si="82"/>
        <v>205</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205</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4">
        <f t="shared" si="68"/>
        <v>0</v>
      </c>
      <c r="B252" s="64">
        <f t="shared" si="69"/>
        <v>0</v>
      </c>
      <c r="C252" s="57">
        <f t="shared" si="81"/>
        <v>204</v>
      </c>
      <c r="F252" s="59">
        <f>IF(C252&lt;C$6,0,VLOOKUP(C252,index!$A:$M,8,0))</f>
        <v>143</v>
      </c>
      <c r="G252" s="57" t="str">
        <f t="shared" si="70"/>
        <v/>
      </c>
      <c r="H252" s="58" t="str">
        <f>IF(G252="I",$K252,IF(G252="II",$K252-SUM(H$8:H251),IF(G252="III",$K252-SUM(H$8:H251),IF(G252="IV",$K252-SUM(H$8:H251),IF(G252="V",1-SUM(H$8:H251)," ")))))</f>
        <v xml:space="preserve"> </v>
      </c>
      <c r="I252" s="66" t="str">
        <f t="shared" si="71"/>
        <v/>
      </c>
      <c r="L252" s="62" t="str">
        <f t="shared" si="67"/>
        <v xml:space="preserve"> </v>
      </c>
      <c r="P252" s="58" t="str">
        <f>IF(O252="Plus",$K252,IF(O252="Basis",$K252-SUM(P$8:P251),IF(O252="Breedte",$K252-SUM(P$8:P251),IF(O251="Breedte",1-SUM(P$8:P251)," "))))</f>
        <v xml:space="preserve"> </v>
      </c>
      <c r="Q252" s="56" t="str">
        <f t="shared" si="88"/>
        <v/>
      </c>
      <c r="R252" s="196">
        <f t="shared" si="73"/>
        <v>143</v>
      </c>
      <c r="S252" s="1">
        <f t="shared" si="82"/>
        <v>204</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204</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4">
        <f t="shared" si="68"/>
        <v>0</v>
      </c>
      <c r="B253" s="64">
        <f t="shared" si="69"/>
        <v>0</v>
      </c>
      <c r="C253" s="57">
        <f t="shared" si="81"/>
        <v>203</v>
      </c>
      <c r="F253" s="59">
        <f>IF(C253&lt;C$6,0,VLOOKUP(C253,index!$A:$M,8,0))</f>
        <v>142</v>
      </c>
      <c r="G253" s="57" t="str">
        <f t="shared" si="70"/>
        <v/>
      </c>
      <c r="H253" s="58" t="str">
        <f>IF(G253="I",$K253,IF(G253="II",$K253-SUM(H$8:H252),IF(G253="III",$K253-SUM(H$8:H252),IF(G253="IV",$K253-SUM(H$8:H252),IF(G253="V",1-SUM(H$8:H252)," ")))))</f>
        <v xml:space="preserve"> </v>
      </c>
      <c r="I253" s="66" t="str">
        <f t="shared" si="71"/>
        <v/>
      </c>
      <c r="L253" s="62" t="str">
        <f t="shared" si="67"/>
        <v xml:space="preserve"> </v>
      </c>
      <c r="P253" s="58" t="str">
        <f>IF(O253="Plus",$K253,IF(O253="Basis",$K253-SUM(P$8:P252),IF(O253="Breedte",$K253-SUM(P$8:P252),IF(O252="Breedte",1-SUM(P$8:P252)," "))))</f>
        <v xml:space="preserve"> </v>
      </c>
      <c r="Q253" s="56" t="str">
        <f t="shared" si="88"/>
        <v/>
      </c>
      <c r="R253" s="196">
        <f t="shared" si="73"/>
        <v>142</v>
      </c>
      <c r="S253" s="1">
        <f t="shared" si="82"/>
        <v>203</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203</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4">
        <f t="shared" si="68"/>
        <v>0</v>
      </c>
      <c r="B254" s="64">
        <f t="shared" si="69"/>
        <v>0</v>
      </c>
      <c r="C254" s="57">
        <f t="shared" si="81"/>
        <v>202</v>
      </c>
      <c r="F254" s="59">
        <f>IF(C254&lt;C$6,0,VLOOKUP(C254,index!$A:$M,8,0))</f>
        <v>142</v>
      </c>
      <c r="G254" s="57" t="str">
        <f t="shared" si="70"/>
        <v/>
      </c>
      <c r="H254" s="58" t="str">
        <f>IF(G254="I",$K254,IF(G254="II",$K254-SUM(H$8:H253),IF(G254="III",$K254-SUM(H$8:H253),IF(G254="IV",$K254-SUM(H$8:H253),IF(G254="V",1-SUM(H$8:H253)," ")))))</f>
        <v xml:space="preserve"> </v>
      </c>
      <c r="I254" s="66" t="str">
        <f t="shared" si="71"/>
        <v/>
      </c>
      <c r="L254" s="62" t="str">
        <f t="shared" si="67"/>
        <v xml:space="preserve"> </v>
      </c>
      <c r="P254" s="58" t="str">
        <f>IF(O254="Plus",$K254,IF(O254="Basis",$K254-SUM(P$8:P253),IF(O254="Breedte",$K254-SUM(P$8:P253),IF(O253="Breedte",1-SUM(P$8:P253)," "))))</f>
        <v xml:space="preserve"> </v>
      </c>
      <c r="Q254" s="56" t="str">
        <f t="shared" si="88"/>
        <v/>
      </c>
      <c r="R254" s="196">
        <f t="shared" si="73"/>
        <v>142</v>
      </c>
      <c r="S254" s="1">
        <f t="shared" si="82"/>
        <v>202</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202</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4">
        <f t="shared" si="68"/>
        <v>0</v>
      </c>
      <c r="B255" s="64">
        <f t="shared" si="69"/>
        <v>0</v>
      </c>
      <c r="C255" s="57">
        <f t="shared" si="81"/>
        <v>201</v>
      </c>
      <c r="F255" s="59">
        <f>IF(C255&lt;C$6,0,VLOOKUP(C255,index!$A:$M,8,0))</f>
        <v>141</v>
      </c>
      <c r="G255" s="57" t="str">
        <f t="shared" si="70"/>
        <v/>
      </c>
      <c r="H255" s="58" t="str">
        <f>IF(G255="I",$K255,IF(G255="II",$K255-SUM(H$8:H254),IF(G255="III",$K255-SUM(H$8:H254),IF(G255="IV",$K255-SUM(H$8:H254),IF(G255="V",1-SUM(H$8:H254)," ")))))</f>
        <v xml:space="preserve"> </v>
      </c>
      <c r="I255" s="66" t="str">
        <f t="shared" si="71"/>
        <v/>
      </c>
      <c r="L255" s="62" t="str">
        <f t="shared" si="67"/>
        <v xml:space="preserve"> </v>
      </c>
      <c r="P255" s="58" t="str">
        <f>IF(O255="Plus",$K255,IF(O255="Basis",$K255-SUM(P$8:P254),IF(O255="Breedte",$K255-SUM(P$8:P254),IF(O254="Breedte",1-SUM(P$8:P254)," "))))</f>
        <v xml:space="preserve"> </v>
      </c>
      <c r="Q255" s="56" t="str">
        <f t="shared" si="88"/>
        <v/>
      </c>
      <c r="R255" s="196">
        <f t="shared" si="73"/>
        <v>141</v>
      </c>
      <c r="S255" s="1">
        <f t="shared" si="82"/>
        <v>201</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201</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4">
        <f t="shared" si="68"/>
        <v>0</v>
      </c>
      <c r="B256" s="64">
        <f t="shared" si="69"/>
        <v>0</v>
      </c>
      <c r="C256" s="57">
        <f t="shared" si="81"/>
        <v>200</v>
      </c>
      <c r="F256" s="59">
        <f>IF(C256&lt;C$6,0,VLOOKUP(C256,index!$A:$M,8,0))</f>
        <v>141</v>
      </c>
      <c r="G256" s="57" t="str">
        <f t="shared" si="70"/>
        <v/>
      </c>
      <c r="H256" s="58" t="str">
        <f>IF(G256="I",$K256,IF(G256="II",$K256-SUM(H$8:H255),IF(G256="III",$K256-SUM(H$8:H255),IF(G256="IV",$K256-SUM(H$8:H255),IF(G256="V",1-SUM(H$8:H255)," ")))))</f>
        <v xml:space="preserve"> </v>
      </c>
      <c r="I256" s="66" t="str">
        <f t="shared" si="71"/>
        <v/>
      </c>
      <c r="L256" s="62" t="str">
        <f t="shared" si="67"/>
        <v xml:space="preserve"> </v>
      </c>
      <c r="P256" s="58" t="str">
        <f>IF(O256="Plus",$K256,IF(O256="Basis",$K256-SUM(P$8:P255),IF(O256="Breedte",$K256-SUM(P$8:P255),IF(O255="Breedte",1-SUM(P$8:P255)," "))))</f>
        <v xml:space="preserve"> </v>
      </c>
      <c r="Q256" s="56" t="str">
        <f t="shared" si="88"/>
        <v/>
      </c>
      <c r="R256" s="196">
        <f t="shared" si="73"/>
        <v>141</v>
      </c>
      <c r="S256" s="1">
        <f t="shared" si="82"/>
        <v>200</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200</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4">
        <f t="shared" si="68"/>
        <v>0</v>
      </c>
      <c r="B257" s="64">
        <f t="shared" si="69"/>
        <v>0</v>
      </c>
      <c r="C257" s="57">
        <f t="shared" si="81"/>
        <v>199</v>
      </c>
      <c r="F257" s="59">
        <f>IF(C257&lt;C$6,0,VLOOKUP(C257,index!$A:$M,8,0))</f>
        <v>140</v>
      </c>
      <c r="G257" s="57" t="str">
        <f t="shared" si="70"/>
        <v/>
      </c>
      <c r="H257" s="58" t="str">
        <f>IF(G257="I",$K257,IF(G257="II",$K257-SUM(H$8:H256),IF(G257="III",$K257-SUM(H$8:H256),IF(G257="IV",$K257-SUM(H$8:H256),IF(G257="V",1-SUM(H$8:H256)," ")))))</f>
        <v xml:space="preserve"> </v>
      </c>
      <c r="I257" s="66" t="str">
        <f t="shared" si="71"/>
        <v/>
      </c>
      <c r="L257" s="62" t="str">
        <f t="shared" si="67"/>
        <v xml:space="preserve"> </v>
      </c>
      <c r="P257" s="58" t="str">
        <f>IF(O257="Plus",$K257,IF(O257="Basis",$K257-SUM(P$8:P256),IF(O257="Breedte",$K257-SUM(P$8:P256),IF(O256="Breedte",1-SUM(P$8:P256)," "))))</f>
        <v xml:space="preserve"> </v>
      </c>
      <c r="Q257" s="56" t="str">
        <f t="shared" si="88"/>
        <v/>
      </c>
      <c r="R257" s="196">
        <f t="shared" si="73"/>
        <v>140</v>
      </c>
      <c r="S257" s="1">
        <f t="shared" si="82"/>
        <v>199</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199</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4">
        <f t="shared" si="68"/>
        <v>0</v>
      </c>
      <c r="B258" s="64">
        <f t="shared" si="69"/>
        <v>0</v>
      </c>
      <c r="C258" s="57">
        <f t="shared" si="81"/>
        <v>198</v>
      </c>
      <c r="F258" s="59">
        <f>IF(C258&lt;C$6,0,VLOOKUP(C258,index!$A:$M,8,0))</f>
        <v>140</v>
      </c>
      <c r="G258" s="57" t="str">
        <f t="shared" si="70"/>
        <v/>
      </c>
      <c r="H258" s="58" t="str">
        <f>IF(G258="I",$K258,IF(G258="II",$K258-SUM(H$8:H257),IF(G258="III",$K258-SUM(H$8:H257),IF(G258="IV",$K258-SUM(H$8:H257),IF(G258="V",1-SUM(H$8:H257)," ")))))</f>
        <v xml:space="preserve"> </v>
      </c>
      <c r="I258" s="66" t="str">
        <f t="shared" si="71"/>
        <v/>
      </c>
      <c r="L258" s="62" t="str">
        <f t="shared" si="67"/>
        <v xml:space="preserve"> </v>
      </c>
      <c r="P258" s="58" t="str">
        <f>IF(O258="Plus",$K258,IF(O258="Basis",$K258-SUM(P$8:P257),IF(O258="Breedte",$K258-SUM(P$8:P257),IF(O257="Breedte",1-SUM(P$8:P257)," "))))</f>
        <v xml:space="preserve"> </v>
      </c>
      <c r="Q258" s="56" t="str">
        <f t="shared" si="88"/>
        <v/>
      </c>
      <c r="R258" s="196">
        <f t="shared" si="73"/>
        <v>140</v>
      </c>
      <c r="S258" s="1">
        <f t="shared" si="82"/>
        <v>198</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198</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4">
        <f t="shared" si="68"/>
        <v>0</v>
      </c>
      <c r="B259" s="64">
        <f t="shared" si="69"/>
        <v>0</v>
      </c>
      <c r="C259" s="57">
        <f t="shared" si="81"/>
        <v>197</v>
      </c>
      <c r="F259" s="59">
        <f>IF(C259&lt;C$6,0,VLOOKUP(C259,index!$A:$M,8,0))</f>
        <v>139</v>
      </c>
      <c r="G259" s="57" t="str">
        <f t="shared" si="70"/>
        <v/>
      </c>
      <c r="H259" s="58" t="str">
        <f>IF(G259="I",$K259,IF(G259="II",$K259-SUM(H$8:H258),IF(G259="III",$K259-SUM(H$8:H258),IF(G259="IV",$K259-SUM(H$8:H258),IF(G259="V",1-SUM(H$8:H258)," ")))))</f>
        <v xml:space="preserve"> </v>
      </c>
      <c r="I259" s="66" t="str">
        <f t="shared" si="71"/>
        <v/>
      </c>
      <c r="L259" s="62" t="str">
        <f t="shared" si="67"/>
        <v xml:space="preserve"> </v>
      </c>
      <c r="P259" s="58" t="str">
        <f>IF(O259="Plus",$K259,IF(O259="Basis",$K259-SUM(P$8:P258),IF(O259="Breedte",$K259-SUM(P$8:P258),IF(O258="Breedte",1-SUM(P$8:P258)," "))))</f>
        <v xml:space="preserve"> </v>
      </c>
      <c r="Q259" s="56" t="str">
        <f t="shared" si="88"/>
        <v/>
      </c>
      <c r="R259" s="196">
        <f t="shared" si="73"/>
        <v>139</v>
      </c>
      <c r="S259" s="1">
        <f t="shared" si="82"/>
        <v>197</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197</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4">
        <f t="shared" si="68"/>
        <v>0</v>
      </c>
      <c r="B260" s="64">
        <f t="shared" si="69"/>
        <v>0</v>
      </c>
      <c r="C260" s="57">
        <f t="shared" si="81"/>
        <v>196</v>
      </c>
      <c r="F260" s="59">
        <f>IF(C260&lt;C$6,0,VLOOKUP(C260,index!$A:$M,8,0))</f>
        <v>139</v>
      </c>
      <c r="G260" s="57" t="str">
        <f t="shared" si="70"/>
        <v/>
      </c>
      <c r="H260" s="58" t="str">
        <f>IF(G260="I",$K260,IF(G260="II",$K260-SUM(H$8:H259),IF(G260="III",$K260-SUM(H$8:H259),IF(G260="IV",$K260-SUM(H$8:H259),IF(G260="V",1-SUM(H$8:H259)," ")))))</f>
        <v xml:space="preserve"> </v>
      </c>
      <c r="I260" s="66" t="str">
        <f t="shared" si="71"/>
        <v/>
      </c>
      <c r="L260" s="62" t="str">
        <f t="shared" si="67"/>
        <v xml:space="preserve"> </v>
      </c>
      <c r="P260" s="58" t="str">
        <f>IF(O260="Plus",$K260,IF(O260="Basis",$K260-SUM(P$8:P259),IF(O260="Breedte",$K260-SUM(P$8:P259),IF(O259="Breedte",1-SUM(P$8:P259)," "))))</f>
        <v xml:space="preserve"> </v>
      </c>
      <c r="Q260" s="56" t="str">
        <f t="shared" si="88"/>
        <v/>
      </c>
      <c r="R260" s="196">
        <f t="shared" si="73"/>
        <v>139</v>
      </c>
      <c r="S260" s="1">
        <f t="shared" si="82"/>
        <v>196</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196</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4">
        <f t="shared" si="68"/>
        <v>0</v>
      </c>
      <c r="B261" s="64">
        <f t="shared" si="69"/>
        <v>0</v>
      </c>
      <c r="C261" s="57">
        <f t="shared" si="81"/>
        <v>195</v>
      </c>
      <c r="F261" s="59">
        <f>IF(C261&lt;C$6,0,VLOOKUP(C261,index!$A:$M,8,0))</f>
        <v>138</v>
      </c>
      <c r="G261" s="57" t="str">
        <f t="shared" si="70"/>
        <v/>
      </c>
      <c r="H261" s="58" t="str">
        <f>IF(G261="I",$K261,IF(G261="II",$K261-SUM(H$8:H260),IF(G261="III",$K261-SUM(H$8:H260),IF(G261="IV",$K261-SUM(H$8:H260),IF(G261="V",1-SUM(H$8:H260)," ")))))</f>
        <v xml:space="preserve"> </v>
      </c>
      <c r="I261" s="66" t="str">
        <f t="shared" si="71"/>
        <v/>
      </c>
      <c r="L261" s="62" t="str">
        <f t="shared" si="67"/>
        <v xml:space="preserve"> </v>
      </c>
      <c r="P261" s="58" t="str">
        <f>IF(O261="Plus",$K261,IF(O261="Basis",$K261-SUM(P$8:P260),IF(O261="Breedte",$K261-SUM(P$8:P260),IF(O260="Breedte",1-SUM(P$8:P260)," "))))</f>
        <v xml:space="preserve"> </v>
      </c>
      <c r="Q261" s="56" t="str">
        <f t="shared" si="88"/>
        <v/>
      </c>
      <c r="R261" s="196">
        <f t="shared" si="73"/>
        <v>138</v>
      </c>
      <c r="S261" s="1">
        <f t="shared" si="82"/>
        <v>195</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195</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4">
        <f t="shared" si="68"/>
        <v>0</v>
      </c>
      <c r="B262" s="64">
        <f t="shared" si="69"/>
        <v>0</v>
      </c>
      <c r="C262" s="57">
        <f t="shared" si="81"/>
        <v>194</v>
      </c>
      <c r="F262" s="59">
        <f>IF(C262&lt;C$6,0,VLOOKUP(C262,index!$A:$M,8,0))</f>
        <v>138</v>
      </c>
      <c r="G262" s="57" t="str">
        <f t="shared" si="70"/>
        <v/>
      </c>
      <c r="H262" s="58" t="str">
        <f>IF(G262="I",$K262,IF(G262="II",$K262-SUM(H$8:H261),IF(G262="III",$K262-SUM(H$8:H261),IF(G262="IV",$K262-SUM(H$8:H261),IF(G262="V",1-SUM(H$8:H261)," ")))))</f>
        <v xml:space="preserve"> </v>
      </c>
      <c r="I262" s="66" t="str">
        <f t="shared" si="71"/>
        <v/>
      </c>
      <c r="L262" s="62" t="str">
        <f t="shared" si="67"/>
        <v xml:space="preserve"> </v>
      </c>
      <c r="P262" s="58" t="str">
        <f>IF(O262="Plus",$K262,IF(O262="Basis",$K262-SUM(P$8:P261),IF(O262="Breedte",$K262-SUM(P$8:P261),IF(O261="Breedte",1-SUM(P$8:P261)," "))))</f>
        <v xml:space="preserve"> </v>
      </c>
      <c r="Q262" s="56" t="str">
        <f t="shared" si="88"/>
        <v/>
      </c>
      <c r="R262" s="196">
        <f t="shared" si="73"/>
        <v>138</v>
      </c>
      <c r="S262" s="1">
        <f t="shared" si="82"/>
        <v>194</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194</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4">
        <f t="shared" si="68"/>
        <v>0</v>
      </c>
      <c r="B263" s="64">
        <f t="shared" si="69"/>
        <v>0</v>
      </c>
      <c r="C263" s="57">
        <f t="shared" si="81"/>
        <v>193</v>
      </c>
      <c r="F263" s="59">
        <f>IF(C263&lt;C$6,0,VLOOKUP(C263,index!$A:$M,8,0))</f>
        <v>137</v>
      </c>
      <c r="G263" s="57" t="str">
        <f t="shared" si="70"/>
        <v/>
      </c>
      <c r="H263" s="58" t="str">
        <f>IF(G263="I",$K263,IF(G263="II",$K263-SUM(H$8:H262),IF(G263="III",$K263-SUM(H$8:H262),IF(G263="IV",$K263-SUM(H$8:H262),IF(G263="V",1-SUM(H$8:H262)," ")))))</f>
        <v xml:space="preserve"> </v>
      </c>
      <c r="I263" s="66" t="str">
        <f t="shared" si="71"/>
        <v/>
      </c>
      <c r="L263" s="62" t="str">
        <f t="shared" si="67"/>
        <v xml:space="preserve"> </v>
      </c>
      <c r="P263" s="58" t="str">
        <f>IF(O263="Plus",$K263,IF(O263="Basis",$K263-SUM(P$8:P262),IF(O263="Breedte",$K263-SUM(P$8:P262),IF(O262="Breedte",1-SUM(P$8:P262)," "))))</f>
        <v xml:space="preserve"> </v>
      </c>
      <c r="Q263" s="56" t="str">
        <f t="shared" si="88"/>
        <v/>
      </c>
      <c r="R263" s="196">
        <f t="shared" si="73"/>
        <v>137</v>
      </c>
      <c r="S263" s="1">
        <f t="shared" si="82"/>
        <v>193</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193</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4">
        <f t="shared" si="68"/>
        <v>0</v>
      </c>
      <c r="B264" s="64">
        <f t="shared" si="69"/>
        <v>0</v>
      </c>
      <c r="C264" s="57">
        <f t="shared" si="81"/>
        <v>192</v>
      </c>
      <c r="F264" s="59">
        <f>IF(C264&lt;C$6,0,VLOOKUP(C264,index!$A:$M,8,0))</f>
        <v>137</v>
      </c>
      <c r="G264" s="57" t="str">
        <f t="shared" si="70"/>
        <v/>
      </c>
      <c r="H264" s="58" t="str">
        <f>IF(G264="I",$K264,IF(G264="II",$K264-SUM(H$8:H263),IF(G264="III",$K264-SUM(H$8:H263),IF(G264="IV",$K264-SUM(H$8:H263),IF(G264="V",1-SUM(H$8:H263)," ")))))</f>
        <v xml:space="preserve"> </v>
      </c>
      <c r="I264" s="66" t="str">
        <f t="shared" si="71"/>
        <v/>
      </c>
      <c r="L264" s="62" t="str">
        <f t="shared" ref="L264:L327" si="89">IF(U264=2,"Plus",IF(W264=2,"Basis",IF(X264=2,"Breedte"," ")))</f>
        <v xml:space="preserve"> </v>
      </c>
      <c r="P264" s="58" t="str">
        <f>IF(O264="Plus",$K264,IF(O264="Basis",$K264-SUM(P$8:P263),IF(O264="Breedte",$K264-SUM(P$8:P263),IF(O263="Breedte",1-SUM(P$8:P263)," "))))</f>
        <v xml:space="preserve"> </v>
      </c>
      <c r="Q264" s="56" t="str">
        <f t="shared" si="88"/>
        <v/>
      </c>
      <c r="R264" s="196">
        <f t="shared" si="73"/>
        <v>137</v>
      </c>
      <c r="S264" s="1">
        <f t="shared" si="82"/>
        <v>192</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192</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4">
        <f t="shared" ref="A265:A328" si="90">IF(I265="A",25,IF(I265="B",25,IF(I265="C",25,IF(I265="D",15,IF(I265="E",10,0)))))</f>
        <v>0</v>
      </c>
      <c r="B265" s="64">
        <f t="shared" ref="B265:B328" si="91">IF(G265="I",20,IF(G265="II",20,IF(G265="III",20,IF(G265="IV",20,IF(G265="V",20,0)))))</f>
        <v>0</v>
      </c>
      <c r="C265" s="57">
        <f t="shared" si="81"/>
        <v>191</v>
      </c>
      <c r="F265" s="59">
        <f>IF(C265&lt;C$6,0,VLOOKUP(C265,index!$A:$M,8,0))</f>
        <v>136</v>
      </c>
      <c r="G265" s="57" t="str">
        <f t="shared" ref="G265:G328" si="92">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93">IF(AND(F265&gt;209,F266&lt;210),"A",IF(AND(F265&gt;199,F266&lt;200),"B",IF(AND(F265&gt;189,F266&lt;190),"C",IF(AND(F265&gt;180,F266&lt;181),"D",IF(AND(F265&gt;109,F266&lt;110),"E","")))))</f>
        <v/>
      </c>
      <c r="L265" s="62" t="str">
        <f t="shared" si="89"/>
        <v xml:space="preserve"> </v>
      </c>
      <c r="P265" s="58" t="str">
        <f>IF(O265="Plus",$K265,IF(O265="Basis",$K265-SUM(P$8:P264),IF(O265="Breedte",$K265-SUM(P$8:P264),IF(O264="Breedte",1-SUM(P$8:P264)," "))))</f>
        <v xml:space="preserve"> </v>
      </c>
      <c r="Q265" s="56" t="str">
        <f t="shared" si="88"/>
        <v/>
      </c>
      <c r="R265" s="196">
        <f t="shared" ref="R265:R328" si="94">F265</f>
        <v>136</v>
      </c>
      <c r="S265" s="1">
        <f t="shared" si="82"/>
        <v>191</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191</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4">
        <f t="shared" si="90"/>
        <v>0</v>
      </c>
      <c r="B266" s="64">
        <f t="shared" si="91"/>
        <v>0</v>
      </c>
      <c r="C266" s="57">
        <f t="shared" ref="C266:C329" si="102">IF(C265-1&lt;C$6,C$6-1,C265-1)</f>
        <v>190</v>
      </c>
      <c r="F266" s="59">
        <f>IF(C266&lt;C$6,0,VLOOKUP(C266,index!$A:$M,8,0))</f>
        <v>136</v>
      </c>
      <c r="G266" s="57" t="str">
        <f t="shared" si="92"/>
        <v/>
      </c>
      <c r="H266" s="58" t="str">
        <f>IF(G266="I",$K266,IF(G266="II",$K266-SUM(H$8:H265),IF(G266="III",$K266-SUM(H$8:H265),IF(G266="IV",$K266-SUM(H$8:H265),IF(G266="V",1-SUM(H$8:H265)," ")))))</f>
        <v xml:space="preserve"> </v>
      </c>
      <c r="I266" s="66" t="str">
        <f t="shared" si="93"/>
        <v/>
      </c>
      <c r="L266" s="62" t="str">
        <f t="shared" si="89"/>
        <v xml:space="preserve"> </v>
      </c>
      <c r="P266" s="58" t="str">
        <f>IF(O266="Plus",$K266,IF(O266="Basis",$K266-SUM(P$8:P265),IF(O266="Breedte",$K266-SUM(P$8:P265),IF(O265="Breedte",1-SUM(P$8:P265)," "))))</f>
        <v xml:space="preserve"> </v>
      </c>
      <c r="Q266" s="56" t="str">
        <f t="shared" si="88"/>
        <v/>
      </c>
      <c r="R266" s="196">
        <f t="shared" si="94"/>
        <v>136</v>
      </c>
      <c r="S266" s="1">
        <f t="shared" ref="S266:S329" si="103">C266</f>
        <v>190</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190</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4">
        <f t="shared" si="90"/>
        <v>0</v>
      </c>
      <c r="B267" s="64">
        <f t="shared" si="91"/>
        <v>0</v>
      </c>
      <c r="C267" s="57">
        <f t="shared" si="102"/>
        <v>189</v>
      </c>
      <c r="F267" s="59">
        <f>IF(C267&lt;C$6,0,VLOOKUP(C267,index!$A:$M,8,0))</f>
        <v>135</v>
      </c>
      <c r="G267" s="57" t="str">
        <f t="shared" si="92"/>
        <v/>
      </c>
      <c r="H267" s="58" t="str">
        <f>IF(G267="I",$K267,IF(G267="II",$K267-SUM(H$8:H266),IF(G267="III",$K267-SUM(H$8:H266),IF(G267="IV",$K267-SUM(H$8:H266),IF(G267="V",1-SUM(H$8:H266)," ")))))</f>
        <v xml:space="preserve"> </v>
      </c>
      <c r="I267" s="66" t="str">
        <f t="shared" si="93"/>
        <v/>
      </c>
      <c r="L267" s="62" t="str">
        <f t="shared" si="89"/>
        <v xml:space="preserve"> </v>
      </c>
      <c r="P267" s="58" t="str">
        <f>IF(O267="Plus",$K267,IF(O267="Basis",$K267-SUM(P$8:P266),IF(O267="Breedte",$K267-SUM(P$8:P266),IF(O266="Breedte",1-SUM(P$8:P266)," "))))</f>
        <v xml:space="preserve"> </v>
      </c>
      <c r="Q267" s="56" t="str">
        <f t="shared" si="88"/>
        <v/>
      </c>
      <c r="R267" s="196">
        <f t="shared" si="94"/>
        <v>135</v>
      </c>
      <c r="S267" s="1">
        <f t="shared" si="103"/>
        <v>189</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189</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4">
        <f t="shared" si="90"/>
        <v>0</v>
      </c>
      <c r="B268" s="64">
        <f t="shared" si="91"/>
        <v>0</v>
      </c>
      <c r="C268" s="57">
        <f t="shared" si="102"/>
        <v>188</v>
      </c>
      <c r="F268" s="59">
        <f>IF(C268&lt;C$6,0,VLOOKUP(C268,index!$A:$M,8,0))</f>
        <v>135</v>
      </c>
      <c r="G268" s="57" t="str">
        <f t="shared" si="92"/>
        <v/>
      </c>
      <c r="H268" s="58" t="str">
        <f>IF(G268="I",$K268,IF(G268="II",$K268-SUM(H$8:H267),IF(G268="III",$K268-SUM(H$8:H267),IF(G268="IV",$K268-SUM(H$8:H267),IF(G268="V",1-SUM(H$8:H267)," ")))))</f>
        <v xml:space="preserve"> </v>
      </c>
      <c r="I268" s="66" t="str">
        <f t="shared" si="93"/>
        <v/>
      </c>
      <c r="L268" s="62" t="str">
        <f t="shared" si="89"/>
        <v xml:space="preserve"> </v>
      </c>
      <c r="P268" s="58" t="str">
        <f>IF(O268="Plus",$K268,IF(O268="Basis",$K268-SUM(P$8:P267),IF(O268="Breedte",$K268-SUM(P$8:P267),IF(O267="Breedte",1-SUM(P$8:P267)," "))))</f>
        <v xml:space="preserve"> </v>
      </c>
      <c r="Q268" s="56" t="str">
        <f t="shared" si="88"/>
        <v/>
      </c>
      <c r="R268" s="196">
        <f t="shared" si="94"/>
        <v>135</v>
      </c>
      <c r="S268" s="1">
        <f t="shared" si="103"/>
        <v>188</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188</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4">
        <f t="shared" si="90"/>
        <v>0</v>
      </c>
      <c r="B269" s="64">
        <f t="shared" si="91"/>
        <v>0</v>
      </c>
      <c r="C269" s="57">
        <f t="shared" si="102"/>
        <v>187</v>
      </c>
      <c r="F269" s="59">
        <f>IF(C269&lt;C$6,0,VLOOKUP(C269,index!$A:$M,8,0))</f>
        <v>134</v>
      </c>
      <c r="G269" s="57" t="str">
        <f t="shared" si="92"/>
        <v/>
      </c>
      <c r="H269" s="58" t="str">
        <f>IF(G269="I",$K269,IF(G269="II",$K269-SUM(H$8:H268),IF(G269="III",$K269-SUM(H$8:H268),IF(G269="IV",$K269-SUM(H$8:H268),IF(G269="V",1-SUM(H$8:H268)," ")))))</f>
        <v xml:space="preserve"> </v>
      </c>
      <c r="I269" s="66" t="str">
        <f t="shared" si="93"/>
        <v/>
      </c>
      <c r="L269" s="62" t="str">
        <f t="shared" si="89"/>
        <v xml:space="preserve"> </v>
      </c>
      <c r="P269" s="58" t="str">
        <f>IF(O269="Plus",$K269,IF(O269="Basis",$K269-SUM(P$8:P268),IF(O269="Breedte",$K269-SUM(P$8:P268),IF(O268="Breedte",1-SUM(P$8:P268)," "))))</f>
        <v xml:space="preserve"> </v>
      </c>
      <c r="Q269" s="56" t="str">
        <f t="shared" si="88"/>
        <v/>
      </c>
      <c r="R269" s="196">
        <f t="shared" si="94"/>
        <v>134</v>
      </c>
      <c r="S269" s="1">
        <f t="shared" si="103"/>
        <v>187</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187</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4">
        <f t="shared" si="90"/>
        <v>0</v>
      </c>
      <c r="B270" s="64">
        <f t="shared" si="91"/>
        <v>0</v>
      </c>
      <c r="C270" s="57">
        <f t="shared" si="102"/>
        <v>186</v>
      </c>
      <c r="F270" s="59">
        <f>IF(C270&lt;C$6,0,VLOOKUP(C270,index!$A:$M,8,0))</f>
        <v>134</v>
      </c>
      <c r="G270" s="57" t="str">
        <f t="shared" si="92"/>
        <v/>
      </c>
      <c r="H270" s="58" t="str">
        <f>IF(G270="I",$K270,IF(G270="II",$K270-SUM(H$8:H269),IF(G270="III",$K270-SUM(H$8:H269),IF(G270="IV",$K270-SUM(H$8:H269),IF(G270="V",1-SUM(H$8:H269)," ")))))</f>
        <v xml:space="preserve"> </v>
      </c>
      <c r="I270" s="66" t="str">
        <f t="shared" si="93"/>
        <v/>
      </c>
      <c r="L270" s="62" t="str">
        <f t="shared" si="89"/>
        <v xml:space="preserve"> </v>
      </c>
      <c r="P270" s="58" t="str">
        <f>IF(O270="Plus",$K270,IF(O270="Basis",$K270-SUM(P$8:P269),IF(O270="Breedte",$K270-SUM(P$8:P269),IF(O269="Breedte",1-SUM(P$8:P269)," "))))</f>
        <v xml:space="preserve"> </v>
      </c>
      <c r="Q270" s="56" t="str">
        <f t="shared" si="88"/>
        <v/>
      </c>
      <c r="R270" s="196">
        <f t="shared" si="94"/>
        <v>134</v>
      </c>
      <c r="S270" s="1">
        <f t="shared" si="103"/>
        <v>186</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186</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4">
        <f t="shared" si="90"/>
        <v>0</v>
      </c>
      <c r="B271" s="64">
        <f t="shared" si="91"/>
        <v>0</v>
      </c>
      <c r="C271" s="57">
        <f t="shared" si="102"/>
        <v>185</v>
      </c>
      <c r="F271" s="59">
        <f>IF(C271&lt;C$6,0,VLOOKUP(C271,index!$A:$M,8,0))</f>
        <v>133</v>
      </c>
      <c r="G271" s="57" t="str">
        <f t="shared" si="92"/>
        <v/>
      </c>
      <c r="H271" s="58" t="str">
        <f>IF(G271="I",$K271,IF(G271="II",$K271-SUM(H$8:H270),IF(G271="III",$K271-SUM(H$8:H270),IF(G271="IV",$K271-SUM(H$8:H270),IF(G271="V",1-SUM(H$8:H270)," ")))))</f>
        <v xml:space="preserve"> </v>
      </c>
      <c r="I271" s="66" t="str">
        <f t="shared" si="93"/>
        <v/>
      </c>
      <c r="L271" s="62" t="str">
        <f t="shared" si="89"/>
        <v xml:space="preserve"> </v>
      </c>
      <c r="P271" s="58" t="str">
        <f>IF(O271="Plus",$K271,IF(O271="Basis",$K271-SUM(P$8:P270),IF(O271="Breedte",$K271-SUM(P$8:P270),IF(O270="Breedte",1-SUM(P$8:P270)," "))))</f>
        <v xml:space="preserve"> </v>
      </c>
      <c r="Q271" s="56" t="str">
        <f t="shared" si="88"/>
        <v/>
      </c>
      <c r="R271" s="196">
        <f t="shared" si="94"/>
        <v>133</v>
      </c>
      <c r="S271" s="1">
        <f t="shared" si="103"/>
        <v>185</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185</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4">
        <f t="shared" si="90"/>
        <v>0</v>
      </c>
      <c r="B272" s="64">
        <f t="shared" si="91"/>
        <v>0</v>
      </c>
      <c r="C272" s="57">
        <f t="shared" si="102"/>
        <v>184</v>
      </c>
      <c r="F272" s="59">
        <f>IF(C272&lt;C$6,0,VLOOKUP(C272,index!$A:$M,8,0))</f>
        <v>133</v>
      </c>
      <c r="G272" s="57" t="str">
        <f t="shared" si="92"/>
        <v/>
      </c>
      <c r="H272" s="58" t="str">
        <f>IF(G272="I",$K272,IF(G272="II",$K272-SUM(H$8:H271),IF(G272="III",$K272-SUM(H$8:H271),IF(G272="IV",$K272-SUM(H$8:H271),IF(G272="V",1-SUM(H$8:H271)," ")))))</f>
        <v xml:space="preserve"> </v>
      </c>
      <c r="I272" s="66" t="str">
        <f t="shared" si="93"/>
        <v/>
      </c>
      <c r="L272" s="62" t="str">
        <f t="shared" si="89"/>
        <v xml:space="preserve"> </v>
      </c>
      <c r="P272" s="58" t="str">
        <f>IF(O272="Plus",$K272,IF(O272="Basis",$K272-SUM(P$8:P271),IF(O272="Breedte",$K272-SUM(P$8:P271),IF(O271="Breedte",1-SUM(P$8:P271)," "))))</f>
        <v xml:space="preserve"> </v>
      </c>
      <c r="Q272" s="56" t="str">
        <f t="shared" si="88"/>
        <v/>
      </c>
      <c r="R272" s="196">
        <f t="shared" si="94"/>
        <v>133</v>
      </c>
      <c r="S272" s="1">
        <f t="shared" si="103"/>
        <v>184</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184</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4">
        <f t="shared" si="90"/>
        <v>0</v>
      </c>
      <c r="B273" s="64">
        <f t="shared" si="91"/>
        <v>0</v>
      </c>
      <c r="C273" s="57">
        <f t="shared" si="102"/>
        <v>183</v>
      </c>
      <c r="F273" s="59">
        <f>IF(C273&lt;C$6,0,VLOOKUP(C273,index!$A:$M,8,0))</f>
        <v>132</v>
      </c>
      <c r="G273" s="57" t="str">
        <f t="shared" si="92"/>
        <v/>
      </c>
      <c r="H273" s="58" t="str">
        <f>IF(G273="I",$K273,IF(G273="II",$K273-SUM(H$8:H272),IF(G273="III",$K273-SUM(H$8:H272),IF(G273="IV",$K273-SUM(H$8:H272),IF(G273="V",1-SUM(H$8:H272)," ")))))</f>
        <v xml:space="preserve"> </v>
      </c>
      <c r="I273" s="66" t="str">
        <f t="shared" si="93"/>
        <v/>
      </c>
      <c r="L273" s="62" t="str">
        <f t="shared" si="89"/>
        <v xml:space="preserve"> </v>
      </c>
      <c r="P273" s="58" t="str">
        <f>IF(O273="Plus",$K273,IF(O273="Basis",$K273-SUM(P$8:P272),IF(O273="Breedte",$K273-SUM(P$8:P272),IF(O272="Breedte",1-SUM(P$8:P272)," "))))</f>
        <v xml:space="preserve"> </v>
      </c>
      <c r="Q273" s="56" t="str">
        <f t="shared" ref="Q273:Q336" si="105">IF(L272="plus",CONCATENATE(E273,", "),IF(L272="basis",IF(E273=0,"",CONCATENATE(E273,", ")),CONCATENATE(Q272,IF(E273=0,"",CONCATENATE(E273,", ")))))</f>
        <v/>
      </c>
      <c r="R273" s="196">
        <f t="shared" si="94"/>
        <v>132</v>
      </c>
      <c r="S273" s="1">
        <f t="shared" si="103"/>
        <v>183</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183</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4">
        <f t="shared" si="90"/>
        <v>0</v>
      </c>
      <c r="B274" s="64">
        <f t="shared" si="91"/>
        <v>0</v>
      </c>
      <c r="C274" s="57">
        <f t="shared" si="102"/>
        <v>182</v>
      </c>
      <c r="F274" s="59">
        <f>IF(C274&lt;C$6,0,VLOOKUP(C274,index!$A:$M,8,0))</f>
        <v>132</v>
      </c>
      <c r="G274" s="57" t="str">
        <f t="shared" si="92"/>
        <v/>
      </c>
      <c r="H274" s="58" t="str">
        <f>IF(G274="I",$K274,IF(G274="II",$K274-SUM(H$8:H273),IF(G274="III",$K274-SUM(H$8:H273),IF(G274="IV",$K274-SUM(H$8:H273),IF(G274="V",1-SUM(H$8:H273)," ")))))</f>
        <v xml:space="preserve"> </v>
      </c>
      <c r="I274" s="66" t="str">
        <f t="shared" si="93"/>
        <v/>
      </c>
      <c r="L274" s="62" t="str">
        <f t="shared" si="89"/>
        <v xml:space="preserve"> </v>
      </c>
      <c r="P274" s="58" t="str">
        <f>IF(O274="Plus",$K274,IF(O274="Basis",$K274-SUM(P$8:P273),IF(O274="Breedte",$K274-SUM(P$8:P273),IF(O273="Breedte",1-SUM(P$8:P273)," "))))</f>
        <v xml:space="preserve"> </v>
      </c>
      <c r="Q274" s="56" t="str">
        <f t="shared" si="105"/>
        <v/>
      </c>
      <c r="R274" s="196">
        <f t="shared" si="94"/>
        <v>132</v>
      </c>
      <c r="S274" s="1">
        <f t="shared" si="103"/>
        <v>182</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182</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4">
        <f t="shared" si="90"/>
        <v>0</v>
      </c>
      <c r="B275" s="64">
        <f t="shared" si="91"/>
        <v>0</v>
      </c>
      <c r="C275" s="57">
        <f t="shared" si="102"/>
        <v>181</v>
      </c>
      <c r="F275" s="59">
        <f>IF(C275&lt;C$6,0,VLOOKUP(C275,index!$A:$M,8,0))</f>
        <v>131</v>
      </c>
      <c r="G275" s="57" t="str">
        <f t="shared" si="92"/>
        <v/>
      </c>
      <c r="H275" s="58" t="str">
        <f>IF(G275="I",$K275,IF(G275="II",$K275-SUM(H$8:H274),IF(G275="III",$K275-SUM(H$8:H274),IF(G275="IV",$K275-SUM(H$8:H274),IF(G275="V",1-SUM(H$8:H274)," ")))))</f>
        <v xml:space="preserve"> </v>
      </c>
      <c r="I275" s="66" t="str">
        <f t="shared" si="93"/>
        <v/>
      </c>
      <c r="L275" s="62" t="str">
        <f t="shared" si="89"/>
        <v xml:space="preserve"> </v>
      </c>
      <c r="P275" s="58" t="str">
        <f>IF(O275="Plus",$K275,IF(O275="Basis",$K275-SUM(P$8:P274),IF(O275="Breedte",$K275-SUM(P$8:P274),IF(O274="Breedte",1-SUM(P$8:P274)," "))))</f>
        <v xml:space="preserve"> </v>
      </c>
      <c r="Q275" s="56" t="str">
        <f t="shared" si="105"/>
        <v/>
      </c>
      <c r="R275" s="196">
        <f t="shared" si="94"/>
        <v>131</v>
      </c>
      <c r="S275" s="1">
        <f t="shared" si="103"/>
        <v>181</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181</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4">
        <f t="shared" si="90"/>
        <v>0</v>
      </c>
      <c r="B276" s="64">
        <f t="shared" si="91"/>
        <v>0</v>
      </c>
      <c r="C276" s="57">
        <f t="shared" si="102"/>
        <v>180</v>
      </c>
      <c r="F276" s="59">
        <f>IF(C276&lt;C$6,0,VLOOKUP(C276,index!$A:$M,8,0))</f>
        <v>131</v>
      </c>
      <c r="G276" s="57" t="str">
        <f t="shared" si="92"/>
        <v/>
      </c>
      <c r="H276" s="58" t="str">
        <f>IF(G276="I",$K276,IF(G276="II",$K276-SUM(H$8:H275),IF(G276="III",$K276-SUM(H$8:H275),IF(G276="IV",$K276-SUM(H$8:H275),IF(G276="V",1-SUM(H$8:H275)," ")))))</f>
        <v xml:space="preserve"> </v>
      </c>
      <c r="I276" s="66" t="str">
        <f t="shared" si="93"/>
        <v/>
      </c>
      <c r="L276" s="62" t="str">
        <f t="shared" si="89"/>
        <v xml:space="preserve"> </v>
      </c>
      <c r="P276" s="58" t="str">
        <f>IF(O276="Plus",$K276,IF(O276="Basis",$K276-SUM(P$8:P275),IF(O276="Breedte",$K276-SUM(P$8:P275),IF(O275="Breedte",1-SUM(P$8:P275)," "))))</f>
        <v xml:space="preserve"> </v>
      </c>
      <c r="Q276" s="56" t="str">
        <f t="shared" si="105"/>
        <v/>
      </c>
      <c r="R276" s="196">
        <f t="shared" si="94"/>
        <v>131</v>
      </c>
      <c r="S276" s="1">
        <f t="shared" si="103"/>
        <v>180</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180</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4">
        <f t="shared" si="90"/>
        <v>0</v>
      </c>
      <c r="B277" s="64">
        <f t="shared" si="91"/>
        <v>0</v>
      </c>
      <c r="C277" s="57">
        <f t="shared" si="102"/>
        <v>179</v>
      </c>
      <c r="F277" s="59">
        <f>IF(C277&lt;C$6,0,VLOOKUP(C277,index!$A:$M,8,0))</f>
        <v>130</v>
      </c>
      <c r="G277" s="57" t="str">
        <f t="shared" si="92"/>
        <v/>
      </c>
      <c r="H277" s="58" t="str">
        <f>IF(G277="I",$K277,IF(G277="II",$K277-SUM(H$8:H276),IF(G277="III",$K277-SUM(H$8:H276),IF(G277="IV",$K277-SUM(H$8:H276),IF(G277="V",1-SUM(H$8:H276)," ")))))</f>
        <v xml:space="preserve"> </v>
      </c>
      <c r="I277" s="66" t="str">
        <f t="shared" si="93"/>
        <v/>
      </c>
      <c r="L277" s="62" t="str">
        <f t="shared" si="89"/>
        <v xml:space="preserve"> </v>
      </c>
      <c r="P277" s="58" t="str">
        <f>IF(O277="Plus",$K277,IF(O277="Basis",$K277-SUM(P$8:P276),IF(O277="Breedte",$K277-SUM(P$8:P276),IF(O276="Breedte",1-SUM(P$8:P276)," "))))</f>
        <v xml:space="preserve"> </v>
      </c>
      <c r="Q277" s="56" t="str">
        <f t="shared" si="105"/>
        <v/>
      </c>
      <c r="R277" s="196">
        <f t="shared" si="94"/>
        <v>130</v>
      </c>
      <c r="S277" s="1">
        <f t="shared" si="103"/>
        <v>179</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179</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4">
        <f t="shared" si="90"/>
        <v>0</v>
      </c>
      <c r="B278" s="64">
        <f t="shared" si="91"/>
        <v>0</v>
      </c>
      <c r="C278" s="57">
        <f t="shared" si="102"/>
        <v>178</v>
      </c>
      <c r="F278" s="59">
        <f>IF(C278&lt;C$6,0,VLOOKUP(C278,index!$A:$M,8,0))</f>
        <v>130</v>
      </c>
      <c r="G278" s="57" t="str">
        <f t="shared" si="92"/>
        <v/>
      </c>
      <c r="H278" s="58" t="str">
        <f>IF(G278="I",$K278,IF(G278="II",$K278-SUM(H$8:H277),IF(G278="III",$K278-SUM(H$8:H277),IF(G278="IV",$K278-SUM(H$8:H277),IF(G278="V",1-SUM(H$8:H277)," ")))))</f>
        <v xml:space="preserve"> </v>
      </c>
      <c r="I278" s="66" t="str">
        <f t="shared" si="93"/>
        <v/>
      </c>
      <c r="L278" s="62" t="str">
        <f t="shared" si="89"/>
        <v xml:space="preserve"> </v>
      </c>
      <c r="P278" s="58" t="str">
        <f>IF(O278="Plus",$K278,IF(O278="Basis",$K278-SUM(P$8:P277),IF(O278="Breedte",$K278-SUM(P$8:P277),IF(O277="Breedte",1-SUM(P$8:P277)," "))))</f>
        <v xml:space="preserve"> </v>
      </c>
      <c r="Q278" s="56" t="str">
        <f t="shared" si="105"/>
        <v/>
      </c>
      <c r="R278" s="196">
        <f t="shared" si="94"/>
        <v>130</v>
      </c>
      <c r="S278" s="1">
        <f t="shared" si="103"/>
        <v>178</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178</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4">
        <f t="shared" si="90"/>
        <v>0</v>
      </c>
      <c r="B279" s="64">
        <f t="shared" si="91"/>
        <v>0</v>
      </c>
      <c r="C279" s="57">
        <f t="shared" si="102"/>
        <v>177</v>
      </c>
      <c r="F279" s="59">
        <f>IF(C279&lt;C$6,0,VLOOKUP(C279,index!$A:$M,8,0))</f>
        <v>129</v>
      </c>
      <c r="G279" s="57" t="str">
        <f t="shared" si="92"/>
        <v/>
      </c>
      <c r="H279" s="58" t="str">
        <f>IF(G279="I",$K279,IF(G279="II",$K279-SUM(H$8:H278),IF(G279="III",$K279-SUM(H$8:H278),IF(G279="IV",$K279-SUM(H$8:H278),IF(G279="V",1-SUM(H$8:H278)," ")))))</f>
        <v xml:space="preserve"> </v>
      </c>
      <c r="I279" s="66" t="str">
        <f t="shared" si="93"/>
        <v/>
      </c>
      <c r="L279" s="62" t="str">
        <f t="shared" si="89"/>
        <v xml:space="preserve"> </v>
      </c>
      <c r="P279" s="58" t="str">
        <f>IF(O279="Plus",$K279,IF(O279="Basis",$K279-SUM(P$8:P278),IF(O279="Breedte",$K279-SUM(P$8:P278),IF(O278="Breedte",1-SUM(P$8:P278)," "))))</f>
        <v xml:space="preserve"> </v>
      </c>
      <c r="Q279" s="56" t="str">
        <f t="shared" si="105"/>
        <v/>
      </c>
      <c r="R279" s="196">
        <f t="shared" si="94"/>
        <v>129</v>
      </c>
      <c r="S279" s="1">
        <f t="shared" si="103"/>
        <v>177</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177</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4">
        <f t="shared" si="90"/>
        <v>0</v>
      </c>
      <c r="B280" s="64">
        <f t="shared" si="91"/>
        <v>0</v>
      </c>
      <c r="C280" s="57">
        <f t="shared" si="102"/>
        <v>176</v>
      </c>
      <c r="F280" s="59">
        <f>IF(C280&lt;C$6,0,VLOOKUP(C280,index!$A:$M,8,0))</f>
        <v>129</v>
      </c>
      <c r="G280" s="57" t="str">
        <f t="shared" si="92"/>
        <v/>
      </c>
      <c r="H280" s="58" t="str">
        <f>IF(G280="I",$K280,IF(G280="II",$K280-SUM(H$8:H279),IF(G280="III",$K280-SUM(H$8:H279),IF(G280="IV",$K280-SUM(H$8:H279),IF(G280="V",1-SUM(H$8:H279)," ")))))</f>
        <v xml:space="preserve"> </v>
      </c>
      <c r="I280" s="66" t="str">
        <f t="shared" si="93"/>
        <v/>
      </c>
      <c r="L280" s="62" t="str">
        <f t="shared" si="89"/>
        <v xml:space="preserve"> </v>
      </c>
      <c r="P280" s="58" t="str">
        <f>IF(O280="Plus",$K280,IF(O280="Basis",$K280-SUM(P$8:P279),IF(O280="Breedte",$K280-SUM(P$8:P279),IF(O279="Breedte",1-SUM(P$8:P279)," "))))</f>
        <v xml:space="preserve"> </v>
      </c>
      <c r="Q280" s="56" t="str">
        <f t="shared" si="105"/>
        <v/>
      </c>
      <c r="R280" s="196">
        <f t="shared" si="94"/>
        <v>129</v>
      </c>
      <c r="S280" s="1">
        <f t="shared" si="103"/>
        <v>176</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176</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4">
        <f t="shared" si="90"/>
        <v>0</v>
      </c>
      <c r="B281" s="64">
        <f t="shared" si="91"/>
        <v>0</v>
      </c>
      <c r="C281" s="57">
        <f t="shared" si="102"/>
        <v>175</v>
      </c>
      <c r="F281" s="59">
        <f>IF(C281&lt;C$6,0,VLOOKUP(C281,index!$A:$M,8,0))</f>
        <v>128</v>
      </c>
      <c r="G281" s="57" t="str">
        <f t="shared" si="92"/>
        <v/>
      </c>
      <c r="H281" s="58" t="str">
        <f>IF(G281="I",$K281,IF(G281="II",$K281-SUM(H$8:H280),IF(G281="III",$K281-SUM(H$8:H280),IF(G281="IV",$K281-SUM(H$8:H280),IF(G281="V",1-SUM(H$8:H280)," ")))))</f>
        <v xml:space="preserve"> </v>
      </c>
      <c r="I281" s="66" t="str">
        <f t="shared" si="93"/>
        <v/>
      </c>
      <c r="L281" s="62" t="str">
        <f t="shared" si="89"/>
        <v xml:space="preserve"> </v>
      </c>
      <c r="P281" s="58" t="str">
        <f>IF(O281="Plus",$K281,IF(O281="Basis",$K281-SUM(P$8:P280),IF(O281="Breedte",$K281-SUM(P$8:P280),IF(O280="Breedte",1-SUM(P$8:P280)," "))))</f>
        <v xml:space="preserve"> </v>
      </c>
      <c r="Q281" s="56" t="str">
        <f t="shared" si="105"/>
        <v/>
      </c>
      <c r="R281" s="196">
        <f t="shared" si="94"/>
        <v>128</v>
      </c>
      <c r="S281" s="1">
        <f t="shared" si="103"/>
        <v>175</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175</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4">
        <f t="shared" si="90"/>
        <v>0</v>
      </c>
      <c r="B282" s="64">
        <f t="shared" si="91"/>
        <v>0</v>
      </c>
      <c r="C282" s="57">
        <f t="shared" si="102"/>
        <v>174</v>
      </c>
      <c r="F282" s="59">
        <f>IF(C282&lt;C$6,0,VLOOKUP(C282,index!$A:$M,8,0))</f>
        <v>128</v>
      </c>
      <c r="G282" s="57" t="str">
        <f t="shared" si="92"/>
        <v/>
      </c>
      <c r="H282" s="58" t="str">
        <f>IF(G282="I",$K282,IF(G282="II",$K282-SUM(H$8:H281),IF(G282="III",$K282-SUM(H$8:H281),IF(G282="IV",$K282-SUM(H$8:H281),IF(G282="V",1-SUM(H$8:H281)," ")))))</f>
        <v xml:space="preserve"> </v>
      </c>
      <c r="I282" s="66" t="str">
        <f t="shared" si="93"/>
        <v/>
      </c>
      <c r="L282" s="62" t="str">
        <f t="shared" si="89"/>
        <v xml:space="preserve"> </v>
      </c>
      <c r="P282" s="58" t="str">
        <f>IF(O282="Plus",$K282,IF(O282="Basis",$K282-SUM(P$8:P281),IF(O282="Breedte",$K282-SUM(P$8:P281),IF(O281="Breedte",1-SUM(P$8:P281)," "))))</f>
        <v xml:space="preserve"> </v>
      </c>
      <c r="Q282" s="56" t="str">
        <f t="shared" si="105"/>
        <v/>
      </c>
      <c r="R282" s="196">
        <f t="shared" si="94"/>
        <v>128</v>
      </c>
      <c r="S282" s="1">
        <f t="shared" si="103"/>
        <v>174</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174</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4">
        <f t="shared" si="90"/>
        <v>0</v>
      </c>
      <c r="B283" s="64">
        <f t="shared" si="91"/>
        <v>0</v>
      </c>
      <c r="C283" s="57">
        <f t="shared" si="102"/>
        <v>173</v>
      </c>
      <c r="F283" s="59">
        <f>IF(C283&lt;C$6,0,VLOOKUP(C283,index!$A:$M,8,0))</f>
        <v>127</v>
      </c>
      <c r="G283" s="57" t="str">
        <f t="shared" si="92"/>
        <v/>
      </c>
      <c r="H283" s="58" t="str">
        <f>IF(G283="I",$K283,IF(G283="II",$K283-SUM(H$8:H282),IF(G283="III",$K283-SUM(H$8:H282),IF(G283="IV",$K283-SUM(H$8:H282),IF(G283="V",1-SUM(H$8:H282)," ")))))</f>
        <v xml:space="preserve"> </v>
      </c>
      <c r="I283" s="66" t="str">
        <f t="shared" si="93"/>
        <v/>
      </c>
      <c r="L283" s="62" t="str">
        <f t="shared" si="89"/>
        <v xml:space="preserve"> </v>
      </c>
      <c r="P283" s="58" t="str">
        <f>IF(O283="Plus",$K283,IF(O283="Basis",$K283-SUM(P$8:P282),IF(O283="Breedte",$K283-SUM(P$8:P282),IF(O282="Breedte",1-SUM(P$8:P282)," "))))</f>
        <v xml:space="preserve"> </v>
      </c>
      <c r="Q283" s="56" t="str">
        <f t="shared" si="105"/>
        <v/>
      </c>
      <c r="R283" s="196">
        <f t="shared" si="94"/>
        <v>127</v>
      </c>
      <c r="S283" s="1">
        <f t="shared" si="103"/>
        <v>173</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173</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4">
        <f t="shared" si="90"/>
        <v>0</v>
      </c>
      <c r="B284" s="64">
        <f t="shared" si="91"/>
        <v>0</v>
      </c>
      <c r="C284" s="57">
        <f t="shared" si="102"/>
        <v>172</v>
      </c>
      <c r="F284" s="59">
        <f>IF(C284&lt;C$6,0,VLOOKUP(C284,index!$A:$M,8,0))</f>
        <v>127</v>
      </c>
      <c r="G284" s="57" t="str">
        <f t="shared" si="92"/>
        <v/>
      </c>
      <c r="H284" s="58" t="str">
        <f>IF(G284="I",$K284,IF(G284="II",$K284-SUM(H$8:H283),IF(G284="III",$K284-SUM(H$8:H283),IF(G284="IV",$K284-SUM(H$8:H283),IF(G284="V",1-SUM(H$8:H283)," ")))))</f>
        <v xml:space="preserve"> </v>
      </c>
      <c r="I284" s="66" t="str">
        <f t="shared" si="93"/>
        <v/>
      </c>
      <c r="L284" s="62" t="str">
        <f t="shared" si="89"/>
        <v xml:space="preserve"> </v>
      </c>
      <c r="P284" s="58" t="str">
        <f>IF(O284="Plus",$K284,IF(O284="Basis",$K284-SUM(P$8:P283),IF(O284="Breedte",$K284-SUM(P$8:P283),IF(O283="Breedte",1-SUM(P$8:P283)," "))))</f>
        <v xml:space="preserve"> </v>
      </c>
      <c r="Q284" s="56" t="str">
        <f t="shared" si="105"/>
        <v/>
      </c>
      <c r="R284" s="196">
        <f t="shared" si="94"/>
        <v>127</v>
      </c>
      <c r="S284" s="1">
        <f t="shared" si="103"/>
        <v>172</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172</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4">
        <f t="shared" si="90"/>
        <v>0</v>
      </c>
      <c r="B285" s="64">
        <f t="shared" si="91"/>
        <v>0</v>
      </c>
      <c r="C285" s="57">
        <f t="shared" si="102"/>
        <v>171</v>
      </c>
      <c r="F285" s="59">
        <f>IF(C285&lt;C$6,0,VLOOKUP(C285,index!$A:$M,8,0))</f>
        <v>126</v>
      </c>
      <c r="G285" s="57" t="str">
        <f t="shared" si="92"/>
        <v/>
      </c>
      <c r="H285" s="58" t="str">
        <f>IF(G285="I",$K285,IF(G285="II",$K285-SUM(H$8:H284),IF(G285="III",$K285-SUM(H$8:H284),IF(G285="IV",$K285-SUM(H$8:H284),IF(G285="V",1-SUM(H$8:H284)," ")))))</f>
        <v xml:space="preserve"> </v>
      </c>
      <c r="I285" s="66" t="str">
        <f t="shared" si="93"/>
        <v/>
      </c>
      <c r="L285" s="62" t="str">
        <f t="shared" si="89"/>
        <v xml:space="preserve"> </v>
      </c>
      <c r="P285" s="58" t="str">
        <f>IF(O285="Plus",$K285,IF(O285="Basis",$K285-SUM(P$8:P284),IF(O285="Breedte",$K285-SUM(P$8:P284),IF(O284="Breedte",1-SUM(P$8:P284)," "))))</f>
        <v xml:space="preserve"> </v>
      </c>
      <c r="Q285" s="56" t="str">
        <f t="shared" si="105"/>
        <v/>
      </c>
      <c r="R285" s="196">
        <f t="shared" si="94"/>
        <v>126</v>
      </c>
      <c r="S285" s="1">
        <f t="shared" si="103"/>
        <v>171</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171</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4">
        <f t="shared" si="90"/>
        <v>0</v>
      </c>
      <c r="B286" s="64">
        <f t="shared" si="91"/>
        <v>0</v>
      </c>
      <c r="C286" s="57">
        <f t="shared" si="102"/>
        <v>170</v>
      </c>
      <c r="F286" s="59">
        <f>IF(C286&lt;C$6,0,VLOOKUP(C286,index!$A:$M,8,0))</f>
        <v>126</v>
      </c>
      <c r="G286" s="57" t="str">
        <f t="shared" si="92"/>
        <v/>
      </c>
      <c r="H286" s="58" t="str">
        <f>IF(G286="I",$K286,IF(G286="II",$K286-SUM(H$8:H285),IF(G286="III",$K286-SUM(H$8:H285),IF(G286="IV",$K286-SUM(H$8:H285),IF(G286="V",1-SUM(H$8:H285)," ")))))</f>
        <v xml:space="preserve"> </v>
      </c>
      <c r="I286" s="66" t="str">
        <f t="shared" si="93"/>
        <v/>
      </c>
      <c r="L286" s="62" t="str">
        <f t="shared" si="89"/>
        <v xml:space="preserve"> </v>
      </c>
      <c r="P286" s="58" t="str">
        <f>IF(O286="Plus",$K286,IF(O286="Basis",$K286-SUM(P$8:P285),IF(O286="Breedte",$K286-SUM(P$8:P285),IF(O285="Breedte",1-SUM(P$8:P285)," "))))</f>
        <v xml:space="preserve"> </v>
      </c>
      <c r="Q286" s="56" t="str">
        <f t="shared" si="105"/>
        <v/>
      </c>
      <c r="R286" s="196">
        <f t="shared" si="94"/>
        <v>126</v>
      </c>
      <c r="S286" s="1">
        <f t="shared" si="103"/>
        <v>170</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170</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4">
        <f t="shared" si="90"/>
        <v>0</v>
      </c>
      <c r="B287" s="64">
        <f t="shared" si="91"/>
        <v>0</v>
      </c>
      <c r="C287" s="57">
        <f t="shared" si="102"/>
        <v>169</v>
      </c>
      <c r="F287" s="59">
        <f>IF(C287&lt;C$6,0,VLOOKUP(C287,index!$A:$M,8,0))</f>
        <v>125</v>
      </c>
      <c r="G287" s="57" t="str">
        <f t="shared" si="92"/>
        <v/>
      </c>
      <c r="H287" s="58" t="str">
        <f>IF(G287="I",$K287,IF(G287="II",$K287-SUM(H$8:H286),IF(G287="III",$K287-SUM(H$8:H286),IF(G287="IV",$K287-SUM(H$8:H286),IF(G287="V",1-SUM(H$8:H286)," ")))))</f>
        <v xml:space="preserve"> </v>
      </c>
      <c r="I287" s="66" t="str">
        <f t="shared" si="93"/>
        <v/>
      </c>
      <c r="L287" s="62" t="str">
        <f t="shared" si="89"/>
        <v xml:space="preserve"> </v>
      </c>
      <c r="P287" s="58" t="str">
        <f>IF(O287="Plus",$K287,IF(O287="Basis",$K287-SUM(P$8:P286),IF(O287="Breedte",$K287-SUM(P$8:P286),IF(O286="Breedte",1-SUM(P$8:P286)," "))))</f>
        <v xml:space="preserve"> </v>
      </c>
      <c r="Q287" s="56" t="str">
        <f t="shared" si="105"/>
        <v/>
      </c>
      <c r="R287" s="196">
        <f t="shared" si="94"/>
        <v>125</v>
      </c>
      <c r="S287" s="1">
        <f t="shared" si="103"/>
        <v>169</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169</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4">
        <f t="shared" si="90"/>
        <v>0</v>
      </c>
      <c r="B288" s="64">
        <f t="shared" si="91"/>
        <v>0</v>
      </c>
      <c r="C288" s="57">
        <f t="shared" si="102"/>
        <v>168</v>
      </c>
      <c r="F288" s="59">
        <f>IF(C288&lt;C$6,0,VLOOKUP(C288,index!$A:$M,8,0))</f>
        <v>125</v>
      </c>
      <c r="G288" s="57" t="str">
        <f t="shared" si="92"/>
        <v/>
      </c>
      <c r="H288" s="58" t="str">
        <f>IF(G288="I",$K288,IF(G288="II",$K288-SUM(H$8:H287),IF(G288="III",$K288-SUM(H$8:H287),IF(G288="IV",$K288-SUM(H$8:H287),IF(G288="V",1-SUM(H$8:H287)," ")))))</f>
        <v xml:space="preserve"> </v>
      </c>
      <c r="I288" s="66" t="str">
        <f t="shared" si="93"/>
        <v/>
      </c>
      <c r="L288" s="62" t="str">
        <f t="shared" si="89"/>
        <v xml:space="preserve"> </v>
      </c>
      <c r="P288" s="58" t="str">
        <f>IF(O288="Plus",$K288,IF(O288="Basis",$K288-SUM(P$8:P287),IF(O288="Breedte",$K288-SUM(P$8:P287),IF(O287="Breedte",1-SUM(P$8:P287)," "))))</f>
        <v xml:space="preserve"> </v>
      </c>
      <c r="Q288" s="56" t="str">
        <f t="shared" si="105"/>
        <v/>
      </c>
      <c r="R288" s="196">
        <f t="shared" si="94"/>
        <v>125</v>
      </c>
      <c r="S288" s="1">
        <f t="shared" si="103"/>
        <v>168</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168</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4">
        <f t="shared" si="90"/>
        <v>0</v>
      </c>
      <c r="B289" s="64">
        <f t="shared" si="91"/>
        <v>0</v>
      </c>
      <c r="C289" s="57">
        <f t="shared" si="102"/>
        <v>167</v>
      </c>
      <c r="F289" s="59">
        <f>IF(C289&lt;C$6,0,VLOOKUP(C289,index!$A:$M,8,0))</f>
        <v>124</v>
      </c>
      <c r="G289" s="57" t="str">
        <f t="shared" si="92"/>
        <v/>
      </c>
      <c r="H289" s="58" t="str">
        <f>IF(G289="I",$K289,IF(G289="II",$K289-SUM(H$8:H288),IF(G289="III",$K289-SUM(H$8:H288),IF(G289="IV",$K289-SUM(H$8:H288),IF(G289="V",1-SUM(H$8:H288)," ")))))</f>
        <v xml:space="preserve"> </v>
      </c>
      <c r="I289" s="66" t="str">
        <f t="shared" si="93"/>
        <v/>
      </c>
      <c r="L289" s="62" t="str">
        <f t="shared" si="89"/>
        <v xml:space="preserve"> </v>
      </c>
      <c r="P289" s="58" t="str">
        <f>IF(O289="Plus",$K289,IF(O289="Basis",$K289-SUM(P$8:P288),IF(O289="Breedte",$K289-SUM(P$8:P288),IF(O288="Breedte",1-SUM(P$8:P288)," "))))</f>
        <v xml:space="preserve"> </v>
      </c>
      <c r="Q289" s="56" t="str">
        <f t="shared" si="105"/>
        <v/>
      </c>
      <c r="R289" s="196">
        <f t="shared" si="94"/>
        <v>124</v>
      </c>
      <c r="S289" s="1">
        <f t="shared" si="103"/>
        <v>167</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167</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4">
        <f t="shared" si="90"/>
        <v>0</v>
      </c>
      <c r="B290" s="64">
        <f t="shared" si="91"/>
        <v>0</v>
      </c>
      <c r="C290" s="57">
        <f t="shared" si="102"/>
        <v>166</v>
      </c>
      <c r="F290" s="59">
        <f>IF(C290&lt;C$6,0,VLOOKUP(C290,index!$A:$M,8,0))</f>
        <v>124</v>
      </c>
      <c r="G290" s="57" t="str">
        <f t="shared" si="92"/>
        <v/>
      </c>
      <c r="H290" s="58" t="str">
        <f>IF(G290="I",$K290,IF(G290="II",$K290-SUM(H$8:H289),IF(G290="III",$K290-SUM(H$8:H289),IF(G290="IV",$K290-SUM(H$8:H289),IF(G290="V",1-SUM(H$8:H289)," ")))))</f>
        <v xml:space="preserve"> </v>
      </c>
      <c r="I290" s="66" t="str">
        <f t="shared" si="93"/>
        <v/>
      </c>
      <c r="L290" s="62" t="str">
        <f t="shared" si="89"/>
        <v xml:space="preserve"> </v>
      </c>
      <c r="P290" s="58" t="str">
        <f>IF(O290="Plus",$K290,IF(O290="Basis",$K290-SUM(P$8:P289),IF(O290="Breedte",$K290-SUM(P$8:P289),IF(O289="Breedte",1-SUM(P$8:P289)," "))))</f>
        <v xml:space="preserve"> </v>
      </c>
      <c r="Q290" s="56" t="str">
        <f t="shared" si="105"/>
        <v/>
      </c>
      <c r="R290" s="196">
        <f t="shared" si="94"/>
        <v>124</v>
      </c>
      <c r="S290" s="1">
        <f t="shared" si="103"/>
        <v>166</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166</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4">
        <f t="shared" si="90"/>
        <v>0</v>
      </c>
      <c r="B291" s="64">
        <f t="shared" si="91"/>
        <v>0</v>
      </c>
      <c r="C291" s="57">
        <f t="shared" si="102"/>
        <v>165</v>
      </c>
      <c r="F291" s="59">
        <f>IF(C291&lt;C$6,0,VLOOKUP(C291,index!$A:$M,8,0))</f>
        <v>123</v>
      </c>
      <c r="G291" s="57" t="str">
        <f t="shared" si="92"/>
        <v/>
      </c>
      <c r="H291" s="58" t="str">
        <f>IF(G291="I",$K291,IF(G291="II",$K291-SUM(H$8:H290),IF(G291="III",$K291-SUM(H$8:H290),IF(G291="IV",$K291-SUM(H$8:H290),IF(G291="V",1-SUM(H$8:H290)," ")))))</f>
        <v xml:space="preserve"> </v>
      </c>
      <c r="I291" s="66" t="str">
        <f t="shared" si="93"/>
        <v/>
      </c>
      <c r="L291" s="62" t="str">
        <f t="shared" si="89"/>
        <v xml:space="preserve"> </v>
      </c>
      <c r="P291" s="58" t="str">
        <f>IF(O291="Plus",$K291,IF(O291="Basis",$K291-SUM(P$8:P290),IF(O291="Breedte",$K291-SUM(P$8:P290),IF(O290="Breedte",1-SUM(P$8:P290)," "))))</f>
        <v xml:space="preserve"> </v>
      </c>
      <c r="Q291" s="56" t="str">
        <f t="shared" si="105"/>
        <v/>
      </c>
      <c r="R291" s="196">
        <f t="shared" si="94"/>
        <v>123</v>
      </c>
      <c r="S291" s="1">
        <f t="shared" si="103"/>
        <v>165</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165</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4">
        <f t="shared" si="90"/>
        <v>0</v>
      </c>
      <c r="B292" s="64">
        <f t="shared" si="91"/>
        <v>0</v>
      </c>
      <c r="C292" s="57">
        <f t="shared" si="102"/>
        <v>164</v>
      </c>
      <c r="F292" s="59">
        <f>IF(C292&lt;C$6,0,VLOOKUP(C292,index!$A:$M,8,0))</f>
        <v>123</v>
      </c>
      <c r="G292" s="57" t="str">
        <f t="shared" si="92"/>
        <v/>
      </c>
      <c r="H292" s="58" t="str">
        <f>IF(G292="I",$K292,IF(G292="II",$K292-SUM(H$8:H291),IF(G292="III",$K292-SUM(H$8:H291),IF(G292="IV",$K292-SUM(H$8:H291),IF(G292="V",1-SUM(H$8:H291)," ")))))</f>
        <v xml:space="preserve"> </v>
      </c>
      <c r="I292" s="66" t="str">
        <f t="shared" si="93"/>
        <v/>
      </c>
      <c r="L292" s="62" t="str">
        <f t="shared" si="89"/>
        <v xml:space="preserve"> </v>
      </c>
      <c r="P292" s="58" t="str">
        <f>IF(O292="Plus",$K292,IF(O292="Basis",$K292-SUM(P$8:P291),IF(O292="Breedte",$K292-SUM(P$8:P291),IF(O291="Breedte",1-SUM(P$8:P291)," "))))</f>
        <v xml:space="preserve"> </v>
      </c>
      <c r="Q292" s="56" t="str">
        <f t="shared" si="105"/>
        <v/>
      </c>
      <c r="R292" s="196">
        <f t="shared" si="94"/>
        <v>123</v>
      </c>
      <c r="S292" s="1">
        <f t="shared" si="103"/>
        <v>164</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164</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4">
        <f t="shared" si="90"/>
        <v>0</v>
      </c>
      <c r="B293" s="64">
        <f t="shared" si="91"/>
        <v>0</v>
      </c>
      <c r="C293" s="57">
        <f t="shared" si="102"/>
        <v>163</v>
      </c>
      <c r="F293" s="59">
        <f>IF(C293&lt;C$6,0,VLOOKUP(C293,index!$A:$M,8,0))</f>
        <v>122</v>
      </c>
      <c r="G293" s="57" t="str">
        <f t="shared" si="92"/>
        <v/>
      </c>
      <c r="H293" s="58" t="str">
        <f>IF(G293="I",$K293,IF(G293="II",$K293-SUM(H$8:H292),IF(G293="III",$K293-SUM(H$8:H292),IF(G293="IV",$K293-SUM(H$8:H292),IF(G293="V",1-SUM(H$8:H292)," ")))))</f>
        <v xml:space="preserve"> </v>
      </c>
      <c r="I293" s="66" t="str">
        <f t="shared" si="93"/>
        <v/>
      </c>
      <c r="L293" s="62" t="str">
        <f t="shared" si="89"/>
        <v xml:space="preserve"> </v>
      </c>
      <c r="P293" s="58" t="str">
        <f>IF(O293="Plus",$K293,IF(O293="Basis",$K293-SUM(P$8:P292),IF(O293="Breedte",$K293-SUM(P$8:P292),IF(O292="Breedte",1-SUM(P$8:P292)," "))))</f>
        <v xml:space="preserve"> </v>
      </c>
      <c r="Q293" s="56" t="str">
        <f t="shared" si="105"/>
        <v/>
      </c>
      <c r="R293" s="196">
        <f t="shared" si="94"/>
        <v>122</v>
      </c>
      <c r="S293" s="1">
        <f t="shared" si="103"/>
        <v>163</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163</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4">
        <f t="shared" si="90"/>
        <v>0</v>
      </c>
      <c r="B294" s="64">
        <f t="shared" si="91"/>
        <v>0</v>
      </c>
      <c r="C294" s="57">
        <f t="shared" si="102"/>
        <v>162</v>
      </c>
      <c r="F294" s="59">
        <f>IF(C294&lt;C$6,0,VLOOKUP(C294,index!$A:$M,8,0))</f>
        <v>122</v>
      </c>
      <c r="G294" s="57" t="str">
        <f t="shared" si="92"/>
        <v/>
      </c>
      <c r="H294" s="58" t="str">
        <f>IF(G294="I",$K294,IF(G294="II",$K294-SUM(H$8:H293),IF(G294="III",$K294-SUM(H$8:H293),IF(G294="IV",$K294-SUM(H$8:H293),IF(G294="V",1-SUM(H$8:H293)," ")))))</f>
        <v xml:space="preserve"> </v>
      </c>
      <c r="I294" s="66" t="str">
        <f t="shared" si="93"/>
        <v/>
      </c>
      <c r="L294" s="62" t="str">
        <f t="shared" si="89"/>
        <v xml:space="preserve"> </v>
      </c>
      <c r="P294" s="58" t="str">
        <f>IF(O294="Plus",$K294,IF(O294="Basis",$K294-SUM(P$8:P293),IF(O294="Breedte",$K294-SUM(P$8:P293),IF(O293="Breedte",1-SUM(P$8:P293)," "))))</f>
        <v xml:space="preserve"> </v>
      </c>
      <c r="Q294" s="56" t="str">
        <f t="shared" si="105"/>
        <v/>
      </c>
      <c r="R294" s="196">
        <f t="shared" si="94"/>
        <v>122</v>
      </c>
      <c r="S294" s="1">
        <f t="shared" si="103"/>
        <v>162</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162</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4">
        <f t="shared" si="90"/>
        <v>0</v>
      </c>
      <c r="B295" s="64">
        <f t="shared" si="91"/>
        <v>0</v>
      </c>
      <c r="C295" s="57">
        <f t="shared" si="102"/>
        <v>161</v>
      </c>
      <c r="F295" s="59">
        <f>IF(C295&lt;C$6,0,VLOOKUP(C295,index!$A:$M,8,0))</f>
        <v>121</v>
      </c>
      <c r="G295" s="57" t="str">
        <f t="shared" si="92"/>
        <v/>
      </c>
      <c r="H295" s="58" t="str">
        <f>IF(G295="I",$K295,IF(G295="II",$K295-SUM(H$8:H294),IF(G295="III",$K295-SUM(H$8:H294),IF(G295="IV",$K295-SUM(H$8:H294),IF(G295="V",1-SUM(H$8:H294)," ")))))</f>
        <v xml:space="preserve"> </v>
      </c>
      <c r="I295" s="66" t="str">
        <f t="shared" si="93"/>
        <v/>
      </c>
      <c r="L295" s="62" t="str">
        <f t="shared" si="89"/>
        <v xml:space="preserve"> </v>
      </c>
      <c r="P295" s="58" t="str">
        <f>IF(O295="Plus",$K295,IF(O295="Basis",$K295-SUM(P$8:P294),IF(O295="Breedte",$K295-SUM(P$8:P294),IF(O294="Breedte",1-SUM(P$8:P294)," "))))</f>
        <v xml:space="preserve"> </v>
      </c>
      <c r="Q295" s="56" t="str">
        <f t="shared" si="105"/>
        <v/>
      </c>
      <c r="R295" s="196">
        <f t="shared" si="94"/>
        <v>121</v>
      </c>
      <c r="S295" s="1">
        <f t="shared" si="103"/>
        <v>161</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161</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4">
        <f t="shared" si="90"/>
        <v>0</v>
      </c>
      <c r="B296" s="64">
        <f t="shared" si="91"/>
        <v>0</v>
      </c>
      <c r="C296" s="57">
        <f t="shared" si="102"/>
        <v>160</v>
      </c>
      <c r="F296" s="59">
        <f>IF(C296&lt;C$6,0,VLOOKUP(C296,index!$A:$M,8,0))</f>
        <v>121</v>
      </c>
      <c r="G296" s="57" t="str">
        <f t="shared" si="92"/>
        <v/>
      </c>
      <c r="H296" s="58" t="str">
        <f>IF(G296="I",$K296,IF(G296="II",$K296-SUM(H$8:H295),IF(G296="III",$K296-SUM(H$8:H295),IF(G296="IV",$K296-SUM(H$8:H295),IF(G296="V",1-SUM(H$8:H295)," ")))))</f>
        <v xml:space="preserve"> </v>
      </c>
      <c r="I296" s="66" t="str">
        <f t="shared" si="93"/>
        <v/>
      </c>
      <c r="L296" s="62" t="str">
        <f t="shared" si="89"/>
        <v xml:space="preserve"> </v>
      </c>
      <c r="P296" s="58" t="str">
        <f>IF(O296="Plus",$K296,IF(O296="Basis",$K296-SUM(P$8:P295),IF(O296="Breedte",$K296-SUM(P$8:P295),IF(O295="Breedte",1-SUM(P$8:P295)," "))))</f>
        <v xml:space="preserve"> </v>
      </c>
      <c r="Q296" s="56" t="str">
        <f t="shared" si="105"/>
        <v/>
      </c>
      <c r="R296" s="196">
        <f t="shared" si="94"/>
        <v>121</v>
      </c>
      <c r="S296" s="1">
        <f t="shared" si="103"/>
        <v>160</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160</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4">
        <f t="shared" si="90"/>
        <v>0</v>
      </c>
      <c r="B297" s="64">
        <f t="shared" si="91"/>
        <v>0</v>
      </c>
      <c r="C297" s="57">
        <f t="shared" si="102"/>
        <v>159</v>
      </c>
      <c r="F297" s="59">
        <f>IF(C297&lt;C$6,0,VLOOKUP(C297,index!$A:$M,8,0))</f>
        <v>120</v>
      </c>
      <c r="G297" s="57" t="str">
        <f t="shared" si="92"/>
        <v/>
      </c>
      <c r="H297" s="58" t="str">
        <f>IF(G297="I",$K297,IF(G297="II",$K297-SUM(H$8:H296),IF(G297="III",$K297-SUM(H$8:H296),IF(G297="IV",$K297-SUM(H$8:H296),IF(G297="V",1-SUM(H$8:H296)," ")))))</f>
        <v xml:space="preserve"> </v>
      </c>
      <c r="I297" s="66" t="str">
        <f t="shared" si="93"/>
        <v/>
      </c>
      <c r="L297" s="62" t="str">
        <f t="shared" si="89"/>
        <v xml:space="preserve"> </v>
      </c>
      <c r="P297" s="58" t="str">
        <f>IF(O297="Plus",$K297,IF(O297="Basis",$K297-SUM(P$8:P296),IF(O297="Breedte",$K297-SUM(P$8:P296),IF(O296="Breedte",1-SUM(P$8:P296)," "))))</f>
        <v xml:space="preserve"> </v>
      </c>
      <c r="Q297" s="56" t="str">
        <f t="shared" si="105"/>
        <v/>
      </c>
      <c r="R297" s="196">
        <f t="shared" si="94"/>
        <v>120</v>
      </c>
      <c r="S297" s="1">
        <f t="shared" si="103"/>
        <v>159</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159</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4">
        <f t="shared" si="90"/>
        <v>0</v>
      </c>
      <c r="B298" s="64">
        <f t="shared" si="91"/>
        <v>0</v>
      </c>
      <c r="C298" s="57">
        <f t="shared" si="102"/>
        <v>158</v>
      </c>
      <c r="F298" s="59">
        <f>IF(C298&lt;C$6,0,VLOOKUP(C298,index!$A:$M,8,0))</f>
        <v>120</v>
      </c>
      <c r="G298" s="57" t="str">
        <f t="shared" si="92"/>
        <v/>
      </c>
      <c r="H298" s="58" t="str">
        <f>IF(G298="I",$K298,IF(G298="II",$K298-SUM(H$8:H297),IF(G298="III",$K298-SUM(H$8:H297),IF(G298="IV",$K298-SUM(H$8:H297),IF(G298="V",1-SUM(H$8:H297)," ")))))</f>
        <v xml:space="preserve"> </v>
      </c>
      <c r="I298" s="66" t="str">
        <f t="shared" si="93"/>
        <v/>
      </c>
      <c r="L298" s="62" t="str">
        <f t="shared" si="89"/>
        <v xml:space="preserve"> </v>
      </c>
      <c r="P298" s="58" t="str">
        <f>IF(O298="Plus",$K298,IF(O298="Basis",$K298-SUM(P$8:P297),IF(O298="Breedte",$K298-SUM(P$8:P297),IF(O297="Breedte",1-SUM(P$8:P297)," "))))</f>
        <v xml:space="preserve"> </v>
      </c>
      <c r="Q298" s="56" t="str">
        <f t="shared" si="105"/>
        <v/>
      </c>
      <c r="R298" s="196">
        <f t="shared" si="94"/>
        <v>120</v>
      </c>
      <c r="S298" s="1">
        <f t="shared" si="103"/>
        <v>158</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158</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4">
        <f t="shared" si="90"/>
        <v>0</v>
      </c>
      <c r="B299" s="64">
        <f t="shared" si="91"/>
        <v>0</v>
      </c>
      <c r="C299" s="57">
        <f t="shared" si="102"/>
        <v>157</v>
      </c>
      <c r="F299" s="59">
        <f>IF(C299&lt;C$6,0,VLOOKUP(C299,index!$A:$M,8,0))</f>
        <v>119</v>
      </c>
      <c r="G299" s="57" t="str">
        <f t="shared" si="92"/>
        <v/>
      </c>
      <c r="H299" s="58" t="str">
        <f>IF(G299="I",$K299,IF(G299="II",$K299-SUM(H$8:H298),IF(G299="III",$K299-SUM(H$8:H298),IF(G299="IV",$K299-SUM(H$8:H298),IF(G299="V",1-SUM(H$8:H298)," ")))))</f>
        <v xml:space="preserve"> </v>
      </c>
      <c r="I299" s="66" t="str">
        <f t="shared" si="93"/>
        <v/>
      </c>
      <c r="L299" s="62" t="str">
        <f t="shared" si="89"/>
        <v xml:space="preserve"> </v>
      </c>
      <c r="P299" s="58" t="str">
        <f>IF(O299="Plus",$K299,IF(O299="Basis",$K299-SUM(P$8:P298),IF(O299="Breedte",$K299-SUM(P$8:P298),IF(O298="Breedte",1-SUM(P$8:P298)," "))))</f>
        <v xml:space="preserve"> </v>
      </c>
      <c r="Q299" s="56" t="str">
        <f t="shared" si="105"/>
        <v/>
      </c>
      <c r="R299" s="196">
        <f t="shared" si="94"/>
        <v>119</v>
      </c>
      <c r="S299" s="1">
        <f t="shared" si="103"/>
        <v>157</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157</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4">
        <f t="shared" si="90"/>
        <v>0</v>
      </c>
      <c r="B300" s="64">
        <f t="shared" si="91"/>
        <v>0</v>
      </c>
      <c r="C300" s="57">
        <f t="shared" si="102"/>
        <v>156</v>
      </c>
      <c r="F300" s="59">
        <f>IF(C300&lt;C$6,0,VLOOKUP(C300,index!$A:$M,8,0))</f>
        <v>119</v>
      </c>
      <c r="G300" s="57" t="str">
        <f t="shared" si="92"/>
        <v/>
      </c>
      <c r="H300" s="58" t="str">
        <f>IF(G300="I",$K300,IF(G300="II",$K300-SUM(H$8:H299),IF(G300="III",$K300-SUM(H$8:H299),IF(G300="IV",$K300-SUM(H$8:H299),IF(G300="V",1-SUM(H$8:H299)," ")))))</f>
        <v xml:space="preserve"> </v>
      </c>
      <c r="I300" s="66" t="str">
        <f t="shared" si="93"/>
        <v/>
      </c>
      <c r="L300" s="62" t="str">
        <f t="shared" si="89"/>
        <v xml:space="preserve"> </v>
      </c>
      <c r="P300" s="58" t="str">
        <f>IF(O300="Plus",$K300,IF(O300="Basis",$K300-SUM(P$8:P299),IF(O300="Breedte",$K300-SUM(P$8:P299),IF(O299="Breedte",1-SUM(P$8:P299)," "))))</f>
        <v xml:space="preserve"> </v>
      </c>
      <c r="Q300" s="56" t="str">
        <f t="shared" si="105"/>
        <v/>
      </c>
      <c r="R300" s="196">
        <f t="shared" si="94"/>
        <v>119</v>
      </c>
      <c r="S300" s="1">
        <f t="shared" si="103"/>
        <v>156</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156</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4">
        <f t="shared" si="90"/>
        <v>0</v>
      </c>
      <c r="B301" s="64">
        <f t="shared" si="91"/>
        <v>0</v>
      </c>
      <c r="C301" s="57">
        <f t="shared" si="102"/>
        <v>155</v>
      </c>
      <c r="F301" s="59">
        <f>IF(C301&lt;C$6,0,VLOOKUP(C301,index!$A:$M,8,0))</f>
        <v>118</v>
      </c>
      <c r="G301" s="57" t="str">
        <f t="shared" si="92"/>
        <v/>
      </c>
      <c r="H301" s="58" t="str">
        <f>IF(G301="I",$K301,IF(G301="II",$K301-SUM(H$8:H300),IF(G301="III",$K301-SUM(H$8:H300),IF(G301="IV",$K301-SUM(H$8:H300),IF(G301="V",1-SUM(H$8:H300)," ")))))</f>
        <v xml:space="preserve"> </v>
      </c>
      <c r="I301" s="66" t="str">
        <f t="shared" si="93"/>
        <v/>
      </c>
      <c r="L301" s="62" t="str">
        <f t="shared" si="89"/>
        <v xml:space="preserve"> </v>
      </c>
      <c r="P301" s="58" t="str">
        <f>IF(O301="Plus",$K301,IF(O301="Basis",$K301-SUM(P$8:P300),IF(O301="Breedte",$K301-SUM(P$8:P300),IF(O300="Breedte",1-SUM(P$8:P300)," "))))</f>
        <v xml:space="preserve"> </v>
      </c>
      <c r="Q301" s="56" t="str">
        <f t="shared" si="105"/>
        <v/>
      </c>
      <c r="R301" s="196">
        <f t="shared" si="94"/>
        <v>118</v>
      </c>
      <c r="S301" s="1">
        <f t="shared" si="103"/>
        <v>155</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155</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4">
        <f t="shared" si="90"/>
        <v>0</v>
      </c>
      <c r="B302" s="64">
        <f t="shared" si="91"/>
        <v>0</v>
      </c>
      <c r="C302" s="57">
        <f t="shared" si="102"/>
        <v>154</v>
      </c>
      <c r="F302" s="59">
        <f>IF(C302&lt;C$6,0,VLOOKUP(C302,index!$A:$M,8,0))</f>
        <v>118</v>
      </c>
      <c r="G302" s="57" t="str">
        <f t="shared" si="92"/>
        <v/>
      </c>
      <c r="H302" s="58" t="str">
        <f>IF(G302="I",$K302,IF(G302="II",$K302-SUM(H$8:H301),IF(G302="III",$K302-SUM(H$8:H301),IF(G302="IV",$K302-SUM(H$8:H301),IF(G302="V",1-SUM(H$8:H301)," ")))))</f>
        <v xml:space="preserve"> </v>
      </c>
      <c r="I302" s="66" t="str">
        <f t="shared" si="93"/>
        <v/>
      </c>
      <c r="L302" s="62" t="str">
        <f t="shared" si="89"/>
        <v xml:space="preserve"> </v>
      </c>
      <c r="P302" s="58" t="str">
        <f>IF(O302="Plus",$K302,IF(O302="Basis",$K302-SUM(P$8:P301),IF(O302="Breedte",$K302-SUM(P$8:P301),IF(O301="Breedte",1-SUM(P$8:P301)," "))))</f>
        <v xml:space="preserve"> </v>
      </c>
      <c r="Q302" s="56" t="str">
        <f t="shared" si="105"/>
        <v/>
      </c>
      <c r="R302" s="196">
        <f t="shared" si="94"/>
        <v>118</v>
      </c>
      <c r="S302" s="1">
        <f t="shared" si="103"/>
        <v>154</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154</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4">
        <f t="shared" si="90"/>
        <v>0</v>
      </c>
      <c r="B303" s="64">
        <f t="shared" si="91"/>
        <v>0</v>
      </c>
      <c r="C303" s="57">
        <f t="shared" si="102"/>
        <v>153</v>
      </c>
      <c r="F303" s="59">
        <f>IF(C303&lt;C$6,0,VLOOKUP(C303,index!$A:$M,8,0))</f>
        <v>117</v>
      </c>
      <c r="G303" s="57" t="str">
        <f t="shared" si="92"/>
        <v/>
      </c>
      <c r="H303" s="58" t="str">
        <f>IF(G303="I",$K303,IF(G303="II",$K303-SUM(H$8:H302),IF(G303="III",$K303-SUM(H$8:H302),IF(G303="IV",$K303-SUM(H$8:H302),IF(G303="V",1-SUM(H$8:H302)," ")))))</f>
        <v xml:space="preserve"> </v>
      </c>
      <c r="I303" s="66" t="str">
        <f t="shared" si="93"/>
        <v/>
      </c>
      <c r="L303" s="62" t="str">
        <f t="shared" si="89"/>
        <v xml:space="preserve"> </v>
      </c>
      <c r="P303" s="58" t="str">
        <f>IF(O303="Plus",$K303,IF(O303="Basis",$K303-SUM(P$8:P302),IF(O303="Breedte",$K303-SUM(P$8:P302),IF(O302="Breedte",1-SUM(P$8:P302)," "))))</f>
        <v xml:space="preserve"> </v>
      </c>
      <c r="Q303" s="56" t="str">
        <f t="shared" si="105"/>
        <v/>
      </c>
      <c r="R303" s="196">
        <f t="shared" si="94"/>
        <v>117</v>
      </c>
      <c r="S303" s="1">
        <f t="shared" si="103"/>
        <v>153</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153</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4">
        <f t="shared" si="90"/>
        <v>0</v>
      </c>
      <c r="B304" s="64">
        <f t="shared" si="91"/>
        <v>0</v>
      </c>
      <c r="C304" s="57">
        <f t="shared" si="102"/>
        <v>152</v>
      </c>
      <c r="F304" s="59">
        <f>IF(C304&lt;C$6,0,VLOOKUP(C304,index!$A:$M,8,0))</f>
        <v>117</v>
      </c>
      <c r="G304" s="57" t="str">
        <f t="shared" si="92"/>
        <v/>
      </c>
      <c r="H304" s="58" t="str">
        <f>IF(G304="I",$K304,IF(G304="II",$K304-SUM(H$8:H303),IF(G304="III",$K304-SUM(H$8:H303),IF(G304="IV",$K304-SUM(H$8:H303),IF(G304="V",1-SUM(H$8:H303)," ")))))</f>
        <v xml:space="preserve"> </v>
      </c>
      <c r="I304" s="66" t="str">
        <f t="shared" si="93"/>
        <v/>
      </c>
      <c r="L304" s="62" t="str">
        <f t="shared" si="89"/>
        <v xml:space="preserve"> </v>
      </c>
      <c r="P304" s="58" t="str">
        <f>IF(O304="Plus",$K304,IF(O304="Basis",$K304-SUM(P$8:P303),IF(O304="Breedte",$K304-SUM(P$8:P303),IF(O303="Breedte",1-SUM(P$8:P303)," "))))</f>
        <v xml:space="preserve"> </v>
      </c>
      <c r="Q304" s="56" t="str">
        <f t="shared" si="105"/>
        <v/>
      </c>
      <c r="R304" s="196">
        <f t="shared" si="94"/>
        <v>117</v>
      </c>
      <c r="S304" s="1">
        <f t="shared" si="103"/>
        <v>152</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152</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4">
        <f t="shared" si="90"/>
        <v>0</v>
      </c>
      <c r="B305" s="64">
        <f t="shared" si="91"/>
        <v>0</v>
      </c>
      <c r="C305" s="57">
        <f t="shared" si="102"/>
        <v>151</v>
      </c>
      <c r="F305" s="59">
        <f>IF(C305&lt;C$6,0,VLOOKUP(C305,index!$A:$M,8,0))</f>
        <v>116</v>
      </c>
      <c r="G305" s="57" t="str">
        <f t="shared" si="92"/>
        <v/>
      </c>
      <c r="H305" s="58" t="str">
        <f>IF(G305="I",$K305,IF(G305="II",$K305-SUM(H$8:H304),IF(G305="III",$K305-SUM(H$8:H304),IF(G305="IV",$K305-SUM(H$8:H304),IF(G305="V",1-SUM(H$8:H304)," ")))))</f>
        <v xml:space="preserve"> </v>
      </c>
      <c r="I305" s="66" t="str">
        <f t="shared" si="93"/>
        <v/>
      </c>
      <c r="L305" s="62" t="str">
        <f t="shared" si="89"/>
        <v xml:space="preserve"> </v>
      </c>
      <c r="P305" s="58" t="str">
        <f>IF(O305="Plus",$K305,IF(O305="Basis",$K305-SUM(P$8:P304),IF(O305="Breedte",$K305-SUM(P$8:P304),IF(O304="Breedte",1-SUM(P$8:P304)," "))))</f>
        <v xml:space="preserve"> </v>
      </c>
      <c r="Q305" s="56" t="str">
        <f t="shared" si="105"/>
        <v/>
      </c>
      <c r="R305" s="196">
        <f t="shared" si="94"/>
        <v>116</v>
      </c>
      <c r="S305" s="1">
        <f t="shared" si="103"/>
        <v>151</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151</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4">
        <f t="shared" si="90"/>
        <v>0</v>
      </c>
      <c r="B306" s="64">
        <f t="shared" si="91"/>
        <v>0</v>
      </c>
      <c r="C306" s="57">
        <f t="shared" si="102"/>
        <v>150</v>
      </c>
      <c r="F306" s="59">
        <f>IF(C306&lt;C$6,0,VLOOKUP(C306,index!$A:$M,8,0))</f>
        <v>116</v>
      </c>
      <c r="G306" s="57" t="str">
        <f t="shared" si="92"/>
        <v/>
      </c>
      <c r="H306" s="58" t="str">
        <f>IF(G306="I",$K306,IF(G306="II",$K306-SUM(H$8:H305),IF(G306="III",$K306-SUM(H$8:H305),IF(G306="IV",$K306-SUM(H$8:H305),IF(G306="V",1-SUM(H$8:H305)," ")))))</f>
        <v xml:space="preserve"> </v>
      </c>
      <c r="I306" s="66" t="str">
        <f t="shared" si="93"/>
        <v/>
      </c>
      <c r="L306" s="62" t="str">
        <f t="shared" si="89"/>
        <v xml:space="preserve"> </v>
      </c>
      <c r="P306" s="58" t="str">
        <f>IF(O306="Plus",$K306,IF(O306="Basis",$K306-SUM(P$8:P305),IF(O306="Breedte",$K306-SUM(P$8:P305),IF(O305="Breedte",1-SUM(P$8:P305)," "))))</f>
        <v xml:space="preserve"> </v>
      </c>
      <c r="Q306" s="56" t="str">
        <f t="shared" si="105"/>
        <v/>
      </c>
      <c r="R306" s="196">
        <f t="shared" si="94"/>
        <v>116</v>
      </c>
      <c r="S306" s="1">
        <f t="shared" si="103"/>
        <v>150</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150</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4">
        <f t="shared" si="90"/>
        <v>0</v>
      </c>
      <c r="B307" s="64">
        <f t="shared" si="91"/>
        <v>0</v>
      </c>
      <c r="C307" s="57">
        <f t="shared" si="102"/>
        <v>149</v>
      </c>
      <c r="F307" s="59">
        <f>IF(C307&lt;C$6,0,VLOOKUP(C307,index!$A:$M,8,0))</f>
        <v>115</v>
      </c>
      <c r="G307" s="57" t="str">
        <f t="shared" si="92"/>
        <v/>
      </c>
      <c r="H307" s="58" t="str">
        <f>IF(G307="I",$K307,IF(G307="II",$K307-SUM(H$8:H306),IF(G307="III",$K307-SUM(H$8:H306),IF(G307="IV",$K307-SUM(H$8:H306),IF(G307="V",1-SUM(H$8:H306)," ")))))</f>
        <v xml:space="preserve"> </v>
      </c>
      <c r="I307" s="66" t="str">
        <f t="shared" si="93"/>
        <v/>
      </c>
      <c r="L307" s="62" t="str">
        <f t="shared" si="89"/>
        <v xml:space="preserve"> </v>
      </c>
      <c r="P307" s="58" t="str">
        <f>IF(O307="Plus",$K307,IF(O307="Basis",$K307-SUM(P$8:P306),IF(O307="Breedte",$K307-SUM(P$8:P306),IF(O306="Breedte",1-SUM(P$8:P306)," "))))</f>
        <v xml:space="preserve"> </v>
      </c>
      <c r="Q307" s="56" t="str">
        <f t="shared" si="105"/>
        <v/>
      </c>
      <c r="R307" s="196">
        <f t="shared" si="94"/>
        <v>115</v>
      </c>
      <c r="S307" s="1">
        <f t="shared" si="103"/>
        <v>149</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149</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4">
        <f t="shared" si="90"/>
        <v>0</v>
      </c>
      <c r="B308" s="64">
        <f t="shared" si="91"/>
        <v>0</v>
      </c>
      <c r="C308" s="57">
        <f t="shared" si="102"/>
        <v>148</v>
      </c>
      <c r="F308" s="59">
        <f>IF(C308&lt;C$6,0,VLOOKUP(C308,index!$A:$M,8,0))</f>
        <v>115</v>
      </c>
      <c r="G308" s="57" t="str">
        <f t="shared" si="92"/>
        <v/>
      </c>
      <c r="H308" s="58" t="str">
        <f>IF(G308="I",$K308,IF(G308="II",$K308-SUM(H$8:H307),IF(G308="III",$K308-SUM(H$8:H307),IF(G308="IV",$K308-SUM(H$8:H307),IF(G308="V",1-SUM(H$8:H307)," ")))))</f>
        <v xml:space="preserve"> </v>
      </c>
      <c r="I308" s="66" t="str">
        <f t="shared" si="93"/>
        <v/>
      </c>
      <c r="L308" s="62" t="str">
        <f t="shared" si="89"/>
        <v xml:space="preserve"> </v>
      </c>
      <c r="P308" s="58" t="str">
        <f>IF(O308="Plus",$K308,IF(O308="Basis",$K308-SUM(P$8:P307),IF(O308="Breedte",$K308-SUM(P$8:P307),IF(O307="Breedte",1-SUM(P$8:P307)," "))))</f>
        <v xml:space="preserve"> </v>
      </c>
      <c r="Q308" s="56" t="str">
        <f t="shared" si="105"/>
        <v/>
      </c>
      <c r="R308" s="196">
        <f t="shared" si="94"/>
        <v>115</v>
      </c>
      <c r="S308" s="1">
        <f t="shared" si="103"/>
        <v>148</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148</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4">
        <f t="shared" si="90"/>
        <v>0</v>
      </c>
      <c r="B309" s="64">
        <f t="shared" si="91"/>
        <v>0</v>
      </c>
      <c r="C309" s="57">
        <f t="shared" si="102"/>
        <v>147</v>
      </c>
      <c r="F309" s="59">
        <f>IF(C309&lt;C$6,0,VLOOKUP(C309,index!$A:$M,8,0))</f>
        <v>114</v>
      </c>
      <c r="G309" s="57" t="str">
        <f t="shared" si="92"/>
        <v/>
      </c>
      <c r="H309" s="58" t="str">
        <f>IF(G309="I",$K309,IF(G309="II",$K309-SUM(H$8:H308),IF(G309="III",$K309-SUM(H$8:H308),IF(G309="IV",$K309-SUM(H$8:H308),IF(G309="V",1-SUM(H$8:H308)," ")))))</f>
        <v xml:space="preserve"> </v>
      </c>
      <c r="I309" s="66" t="str">
        <f t="shared" si="93"/>
        <v/>
      </c>
      <c r="L309" s="62" t="str">
        <f t="shared" si="89"/>
        <v xml:space="preserve"> </v>
      </c>
      <c r="P309" s="58" t="str">
        <f>IF(O309="Plus",$K309,IF(O309="Basis",$K309-SUM(P$8:P308),IF(O309="Breedte",$K309-SUM(P$8:P308),IF(O308="Breedte",1-SUM(P$8:P308)," "))))</f>
        <v xml:space="preserve"> </v>
      </c>
      <c r="Q309" s="56" t="str">
        <f t="shared" si="105"/>
        <v/>
      </c>
      <c r="R309" s="196">
        <f t="shared" si="94"/>
        <v>114</v>
      </c>
      <c r="S309" s="1">
        <f t="shared" si="103"/>
        <v>147</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147</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4">
        <f t="shared" si="90"/>
        <v>0</v>
      </c>
      <c r="B310" s="64">
        <f t="shared" si="91"/>
        <v>0</v>
      </c>
      <c r="C310" s="57">
        <f t="shared" si="102"/>
        <v>146</v>
      </c>
      <c r="F310" s="59">
        <f>IF(C310&lt;C$6,0,VLOOKUP(C310,index!$A:$M,8,0))</f>
        <v>114</v>
      </c>
      <c r="G310" s="57" t="str">
        <f t="shared" si="92"/>
        <v/>
      </c>
      <c r="H310" s="58" t="str">
        <f>IF(G310="I",$K310,IF(G310="II",$K310-SUM(H$8:H309),IF(G310="III",$K310-SUM(H$8:H309),IF(G310="IV",$K310-SUM(H$8:H309),IF(G310="V",1-SUM(H$8:H309)," ")))))</f>
        <v xml:space="preserve"> </v>
      </c>
      <c r="I310" s="66" t="str">
        <f t="shared" si="93"/>
        <v/>
      </c>
      <c r="L310" s="62" t="str">
        <f t="shared" si="89"/>
        <v xml:space="preserve"> </v>
      </c>
      <c r="P310" s="58" t="str">
        <f>IF(O310="Plus",$K310,IF(O310="Basis",$K310-SUM(P$8:P309),IF(O310="Breedte",$K310-SUM(P$8:P309),IF(O309="Breedte",1-SUM(P$8:P309)," "))))</f>
        <v xml:space="preserve"> </v>
      </c>
      <c r="Q310" s="56" t="str">
        <f t="shared" si="105"/>
        <v/>
      </c>
      <c r="R310" s="196">
        <f t="shared" si="94"/>
        <v>114</v>
      </c>
      <c r="S310" s="1">
        <f t="shared" si="103"/>
        <v>146</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146</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4">
        <f t="shared" si="90"/>
        <v>0</v>
      </c>
      <c r="B311" s="64">
        <f t="shared" si="91"/>
        <v>0</v>
      </c>
      <c r="C311" s="57">
        <f t="shared" si="102"/>
        <v>145</v>
      </c>
      <c r="F311" s="59">
        <f>IF(C311&lt;C$6,0,VLOOKUP(C311,index!$A:$M,8,0))</f>
        <v>113</v>
      </c>
      <c r="G311" s="57" t="str">
        <f t="shared" si="92"/>
        <v/>
      </c>
      <c r="H311" s="58" t="str">
        <f>IF(G311="I",$K311,IF(G311="II",$K311-SUM(H$8:H310),IF(G311="III",$K311-SUM(H$8:H310),IF(G311="IV",$K311-SUM(H$8:H310),IF(G311="V",1-SUM(H$8:H310)," ")))))</f>
        <v xml:space="preserve"> </v>
      </c>
      <c r="I311" s="66" t="str">
        <f t="shared" si="93"/>
        <v/>
      </c>
      <c r="L311" s="62" t="str">
        <f t="shared" si="89"/>
        <v xml:space="preserve"> </v>
      </c>
      <c r="P311" s="58" t="str">
        <f>IF(O311="Plus",$K311,IF(O311="Basis",$K311-SUM(P$8:P310),IF(O311="Breedte",$K311-SUM(P$8:P310),IF(O310="Breedte",1-SUM(P$8:P310)," "))))</f>
        <v xml:space="preserve"> </v>
      </c>
      <c r="Q311" s="56" t="str">
        <f t="shared" si="105"/>
        <v/>
      </c>
      <c r="R311" s="196">
        <f t="shared" si="94"/>
        <v>113</v>
      </c>
      <c r="S311" s="1">
        <f t="shared" si="103"/>
        <v>145</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145</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4">
        <f t="shared" si="90"/>
        <v>0</v>
      </c>
      <c r="B312" s="64">
        <f t="shared" si="91"/>
        <v>0</v>
      </c>
      <c r="C312" s="57">
        <f t="shared" si="102"/>
        <v>144</v>
      </c>
      <c r="F312" s="59">
        <f>IF(C312&lt;C$6,0,VLOOKUP(C312,index!$A:$M,8,0))</f>
        <v>113</v>
      </c>
      <c r="G312" s="57" t="str">
        <f t="shared" si="92"/>
        <v/>
      </c>
      <c r="H312" s="58" t="str">
        <f>IF(G312="I",$K312,IF(G312="II",$K312-SUM(H$8:H311),IF(G312="III",$K312-SUM(H$8:H311),IF(G312="IV",$K312-SUM(H$8:H311),IF(G312="V",1-SUM(H$8:H311)," ")))))</f>
        <v xml:space="preserve"> </v>
      </c>
      <c r="I312" s="66" t="str">
        <f t="shared" si="93"/>
        <v/>
      </c>
      <c r="L312" s="62" t="str">
        <f t="shared" si="89"/>
        <v xml:space="preserve"> </v>
      </c>
      <c r="P312" s="58" t="str">
        <f>IF(O312="Plus",$K312,IF(O312="Basis",$K312-SUM(P$8:P311),IF(O312="Breedte",$K312-SUM(P$8:P311),IF(O311="Breedte",1-SUM(P$8:P311)," "))))</f>
        <v xml:space="preserve"> </v>
      </c>
      <c r="Q312" s="56" t="str">
        <f t="shared" si="105"/>
        <v/>
      </c>
      <c r="R312" s="196">
        <f t="shared" si="94"/>
        <v>113</v>
      </c>
      <c r="S312" s="1">
        <f t="shared" si="103"/>
        <v>144</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144</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4">
        <f t="shared" si="90"/>
        <v>0</v>
      </c>
      <c r="B313" s="64">
        <f t="shared" si="91"/>
        <v>0</v>
      </c>
      <c r="C313" s="57">
        <f t="shared" si="102"/>
        <v>143</v>
      </c>
      <c r="F313" s="59">
        <f>IF(C313&lt;C$6,0,VLOOKUP(C313,index!$A:$M,8,0))</f>
        <v>112</v>
      </c>
      <c r="G313" s="57" t="str">
        <f t="shared" si="92"/>
        <v/>
      </c>
      <c r="H313" s="58" t="str">
        <f>IF(G313="I",$K313,IF(G313="II",$K313-SUM(H$8:H312),IF(G313="III",$K313-SUM(H$8:H312),IF(G313="IV",$K313-SUM(H$8:H312),IF(G313="V",1-SUM(H$8:H312)," ")))))</f>
        <v xml:space="preserve"> </v>
      </c>
      <c r="I313" s="66" t="str">
        <f t="shared" si="93"/>
        <v/>
      </c>
      <c r="L313" s="62" t="str">
        <f t="shared" si="89"/>
        <v xml:space="preserve"> </v>
      </c>
      <c r="P313" s="58" t="str">
        <f>IF(O313="Plus",$K313,IF(O313="Basis",$K313-SUM(P$8:P312),IF(O313="Breedte",$K313-SUM(P$8:P312),IF(O312="Breedte",1-SUM(P$8:P312)," "))))</f>
        <v xml:space="preserve"> </v>
      </c>
      <c r="Q313" s="56" t="str">
        <f t="shared" si="105"/>
        <v/>
      </c>
      <c r="R313" s="196">
        <f t="shared" si="94"/>
        <v>112</v>
      </c>
      <c r="S313" s="1">
        <f t="shared" si="103"/>
        <v>143</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143</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4">
        <f t="shared" si="90"/>
        <v>0</v>
      </c>
      <c r="B314" s="64">
        <f t="shared" si="91"/>
        <v>0</v>
      </c>
      <c r="C314" s="57">
        <f t="shared" si="102"/>
        <v>142</v>
      </c>
      <c r="F314" s="59">
        <f>IF(C314&lt;C$6,0,VLOOKUP(C314,index!$A:$M,8,0))</f>
        <v>112</v>
      </c>
      <c r="G314" s="57" t="str">
        <f t="shared" si="92"/>
        <v/>
      </c>
      <c r="H314" s="58" t="str">
        <f>IF(G314="I",$K314,IF(G314="II",$K314-SUM(H$8:H313),IF(G314="III",$K314-SUM(H$8:H313),IF(G314="IV",$K314-SUM(H$8:H313),IF(G314="V",1-SUM(H$8:H313)," ")))))</f>
        <v xml:space="preserve"> </v>
      </c>
      <c r="I314" s="66" t="str">
        <f t="shared" si="93"/>
        <v/>
      </c>
      <c r="L314" s="62" t="str">
        <f t="shared" si="89"/>
        <v xml:space="preserve"> </v>
      </c>
      <c r="P314" s="58" t="str">
        <f>IF(O314="Plus",$K314,IF(O314="Basis",$K314-SUM(P$8:P313),IF(O314="Breedte",$K314-SUM(P$8:P313),IF(O313="Breedte",1-SUM(P$8:P313)," "))))</f>
        <v xml:space="preserve"> </v>
      </c>
      <c r="Q314" s="56" t="str">
        <f t="shared" si="105"/>
        <v/>
      </c>
      <c r="R314" s="196">
        <f t="shared" si="94"/>
        <v>112</v>
      </c>
      <c r="S314" s="1">
        <f t="shared" si="103"/>
        <v>142</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142</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4">
        <f t="shared" si="90"/>
        <v>0</v>
      </c>
      <c r="B315" s="64">
        <f t="shared" si="91"/>
        <v>0</v>
      </c>
      <c r="C315" s="57">
        <f t="shared" si="102"/>
        <v>141</v>
      </c>
      <c r="F315" s="59">
        <f>IF(C315&lt;C$6,0,VLOOKUP(C315,index!$A:$M,8,0))</f>
        <v>111</v>
      </c>
      <c r="G315" s="57" t="str">
        <f t="shared" si="92"/>
        <v/>
      </c>
      <c r="H315" s="58" t="str">
        <f>IF(G315="I",$K315,IF(G315="II",$K315-SUM(H$8:H314),IF(G315="III",$K315-SUM(H$8:H314),IF(G315="IV",$K315-SUM(H$8:H314),IF(G315="V",1-SUM(H$8:H314)," ")))))</f>
        <v xml:space="preserve"> </v>
      </c>
      <c r="I315" s="66" t="str">
        <f t="shared" si="93"/>
        <v/>
      </c>
      <c r="L315" s="62" t="str">
        <f t="shared" si="89"/>
        <v xml:space="preserve"> </v>
      </c>
      <c r="P315" s="58" t="str">
        <f>IF(O315="Plus",$K315,IF(O315="Basis",$K315-SUM(P$8:P314),IF(O315="Breedte",$K315-SUM(P$8:P314),IF(O314="Breedte",1-SUM(P$8:P314)," "))))</f>
        <v xml:space="preserve"> </v>
      </c>
      <c r="Q315" s="56" t="str">
        <f t="shared" si="105"/>
        <v/>
      </c>
      <c r="R315" s="196">
        <f t="shared" si="94"/>
        <v>111</v>
      </c>
      <c r="S315" s="1">
        <f t="shared" si="103"/>
        <v>141</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141</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4">
        <f t="shared" si="90"/>
        <v>0</v>
      </c>
      <c r="B316" s="64">
        <f t="shared" si="91"/>
        <v>0</v>
      </c>
      <c r="C316" s="57">
        <f t="shared" si="102"/>
        <v>140</v>
      </c>
      <c r="F316" s="59">
        <f>IF(C316&lt;C$6,0,VLOOKUP(C316,index!$A:$M,8,0))</f>
        <v>111</v>
      </c>
      <c r="G316" s="57" t="str">
        <f t="shared" si="92"/>
        <v/>
      </c>
      <c r="H316" s="58" t="str">
        <f>IF(G316="I",$K316,IF(G316="II",$K316-SUM(H$8:H315),IF(G316="III",$K316-SUM(H$8:H315),IF(G316="IV",$K316-SUM(H$8:H315),IF(G316="V",1-SUM(H$8:H315)," ")))))</f>
        <v xml:space="preserve"> </v>
      </c>
      <c r="I316" s="66" t="str">
        <f t="shared" si="93"/>
        <v/>
      </c>
      <c r="L316" s="62" t="str">
        <f t="shared" si="89"/>
        <v xml:space="preserve"> </v>
      </c>
      <c r="P316" s="58" t="str">
        <f>IF(O316="Plus",$K316,IF(O316="Basis",$K316-SUM(P$8:P315),IF(O316="Breedte",$K316-SUM(P$8:P315),IF(O315="Breedte",1-SUM(P$8:P315)," "))))</f>
        <v xml:space="preserve"> </v>
      </c>
      <c r="Q316" s="56" t="str">
        <f t="shared" si="105"/>
        <v/>
      </c>
      <c r="R316" s="196">
        <f t="shared" si="94"/>
        <v>111</v>
      </c>
      <c r="S316" s="1">
        <f t="shared" si="103"/>
        <v>140</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140</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4">
        <f t="shared" si="90"/>
        <v>0</v>
      </c>
      <c r="B317" s="64">
        <f t="shared" si="91"/>
        <v>0</v>
      </c>
      <c r="C317" s="57">
        <f t="shared" si="102"/>
        <v>139</v>
      </c>
      <c r="F317" s="59">
        <f>IF(C317&lt;C$6,0,VLOOKUP(C317,index!$A:$M,8,0))</f>
        <v>110</v>
      </c>
      <c r="G317" s="57" t="str">
        <f t="shared" si="92"/>
        <v/>
      </c>
      <c r="H317" s="58" t="str">
        <f>IF(G317="I",$K317,IF(G317="II",$K317-SUM(H$8:H316),IF(G317="III",$K317-SUM(H$8:H316),IF(G317="IV",$K317-SUM(H$8:H316),IF(G317="V",1-SUM(H$8:H316)," ")))))</f>
        <v xml:space="preserve"> </v>
      </c>
      <c r="I317" s="66" t="str">
        <f t="shared" si="93"/>
        <v/>
      </c>
      <c r="L317" s="62" t="str">
        <f t="shared" si="89"/>
        <v xml:space="preserve"> </v>
      </c>
      <c r="P317" s="58" t="str">
        <f>IF(O317="Plus",$K317,IF(O317="Basis",$K317-SUM(P$8:P316),IF(O317="Breedte",$K317-SUM(P$8:P316),IF(O316="Breedte",1-SUM(P$8:P316)," "))))</f>
        <v xml:space="preserve"> </v>
      </c>
      <c r="Q317" s="56" t="str">
        <f t="shared" si="105"/>
        <v/>
      </c>
      <c r="R317" s="196">
        <f t="shared" si="94"/>
        <v>110</v>
      </c>
      <c r="S317" s="1">
        <f t="shared" si="103"/>
        <v>139</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139</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4">
        <f t="shared" si="90"/>
        <v>0</v>
      </c>
      <c r="B318" s="64">
        <f t="shared" si="91"/>
        <v>0</v>
      </c>
      <c r="C318" s="57">
        <f t="shared" si="102"/>
        <v>138</v>
      </c>
      <c r="F318" s="59">
        <f>IF(C318&lt;C$6,0,VLOOKUP(C318,index!$A:$M,8,0))</f>
        <v>110</v>
      </c>
      <c r="G318" s="57" t="str">
        <f t="shared" si="92"/>
        <v/>
      </c>
      <c r="H318" s="58" t="str">
        <f>IF(G318="I",$K318,IF(G318="II",$K318-SUM(H$8:H317),IF(G318="III",$K318-SUM(H$8:H317),IF(G318="IV",$K318-SUM(H$8:H317),IF(G318="V",1-SUM(H$8:H317)," ")))))</f>
        <v xml:space="preserve"> </v>
      </c>
      <c r="I318" s="66" t="str">
        <f t="shared" si="93"/>
        <v/>
      </c>
      <c r="L318" s="62" t="str">
        <f t="shared" si="89"/>
        <v xml:space="preserve"> </v>
      </c>
      <c r="P318" s="58" t="str">
        <f>IF(O318="Plus",$K318,IF(O318="Basis",$K318-SUM(P$8:P317),IF(O318="Breedte",$K318-SUM(P$8:P317),IF(O317="Breedte",1-SUM(P$8:P317)," "))))</f>
        <v xml:space="preserve"> </v>
      </c>
      <c r="Q318" s="56" t="str">
        <f t="shared" si="105"/>
        <v/>
      </c>
      <c r="R318" s="196">
        <f t="shared" si="94"/>
        <v>110</v>
      </c>
      <c r="S318" s="1">
        <f t="shared" si="103"/>
        <v>138</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138</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4">
        <f t="shared" si="90"/>
        <v>0</v>
      </c>
      <c r="B319" s="64">
        <f t="shared" si="91"/>
        <v>0</v>
      </c>
      <c r="C319" s="57">
        <f t="shared" si="102"/>
        <v>137</v>
      </c>
      <c r="F319" s="59">
        <f>IF(C319&lt;C$6,0,VLOOKUP(C319,index!$A:$M,8,0))</f>
        <v>110</v>
      </c>
      <c r="G319" s="57" t="str">
        <f t="shared" si="92"/>
        <v/>
      </c>
      <c r="H319" s="58" t="str">
        <f>IF(G319="I",$K319,IF(G319="II",$K319-SUM(H$8:H318),IF(G319="III",$K319-SUM(H$8:H318),IF(G319="IV",$K319-SUM(H$8:H318),IF(G319="V",1-SUM(H$8:H318)," ")))))</f>
        <v xml:space="preserve"> </v>
      </c>
      <c r="I319" s="66" t="str">
        <f t="shared" si="93"/>
        <v/>
      </c>
      <c r="L319" s="62" t="str">
        <f t="shared" si="89"/>
        <v xml:space="preserve"> </v>
      </c>
      <c r="P319" s="58" t="str">
        <f>IF(O319="Plus",$K319,IF(O319="Basis",$K319-SUM(P$8:P318),IF(O319="Breedte",$K319-SUM(P$8:P318),IF(O318="Breedte",1-SUM(P$8:P318)," "))))</f>
        <v xml:space="preserve"> </v>
      </c>
      <c r="Q319" s="56" t="str">
        <f t="shared" si="105"/>
        <v/>
      </c>
      <c r="R319" s="196">
        <f t="shared" si="94"/>
        <v>110</v>
      </c>
      <c r="S319" s="1">
        <f t="shared" si="103"/>
        <v>137</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137</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4">
        <f t="shared" si="90"/>
        <v>0</v>
      </c>
      <c r="B320" s="64">
        <f t="shared" si="91"/>
        <v>0</v>
      </c>
      <c r="C320" s="57">
        <f t="shared" si="102"/>
        <v>136</v>
      </c>
      <c r="F320" s="59">
        <f>IF(C320&lt;C$6,0,VLOOKUP(C320,index!$A:$M,8,0))</f>
        <v>110</v>
      </c>
      <c r="G320" s="57" t="str">
        <f t="shared" si="92"/>
        <v/>
      </c>
      <c r="H320" s="58" t="str">
        <f>IF(G320="I",$K320,IF(G320="II",$K320-SUM(H$8:H319),IF(G320="III",$K320-SUM(H$8:H319),IF(G320="IV",$K320-SUM(H$8:H319),IF(G320="V",1-SUM(H$8:H319)," ")))))</f>
        <v xml:space="preserve"> </v>
      </c>
      <c r="I320" s="66" t="str">
        <f t="shared" si="93"/>
        <v/>
      </c>
      <c r="L320" s="62" t="str">
        <f t="shared" si="89"/>
        <v xml:space="preserve"> </v>
      </c>
      <c r="P320" s="58" t="str">
        <f>IF(O320="Plus",$K320,IF(O320="Basis",$K320-SUM(P$8:P319),IF(O320="Breedte",$K320-SUM(P$8:P319),IF(O319="Breedte",1-SUM(P$8:P319)," "))))</f>
        <v xml:space="preserve"> </v>
      </c>
      <c r="Q320" s="56" t="str">
        <f t="shared" si="105"/>
        <v/>
      </c>
      <c r="R320" s="196">
        <f t="shared" si="94"/>
        <v>110</v>
      </c>
      <c r="S320" s="1">
        <f t="shared" si="103"/>
        <v>136</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136</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4">
        <f t="shared" si="90"/>
        <v>0</v>
      </c>
      <c r="B321" s="64">
        <f t="shared" si="91"/>
        <v>0</v>
      </c>
      <c r="C321" s="57">
        <f t="shared" si="102"/>
        <v>135</v>
      </c>
      <c r="F321" s="59">
        <f>IF(C321&lt;C$6,0,VLOOKUP(C321,index!$A:$M,8,0))</f>
        <v>110</v>
      </c>
      <c r="G321" s="57" t="str">
        <f t="shared" si="92"/>
        <v/>
      </c>
      <c r="H321" s="58" t="str">
        <f>IF(G321="I",$K321,IF(G321="II",$K321-SUM(H$8:H320),IF(G321="III",$K321-SUM(H$8:H320),IF(G321="IV",$K321-SUM(H$8:H320),IF(G321="V",1-SUM(H$8:H320)," ")))))</f>
        <v xml:space="preserve"> </v>
      </c>
      <c r="I321" s="66" t="str">
        <f t="shared" si="93"/>
        <v/>
      </c>
      <c r="L321" s="62" t="str">
        <f t="shared" si="89"/>
        <v xml:space="preserve"> </v>
      </c>
      <c r="P321" s="58" t="str">
        <f>IF(O321="Plus",$K321,IF(O321="Basis",$K321-SUM(P$8:P320),IF(O321="Breedte",$K321-SUM(P$8:P320),IF(O320="Breedte",1-SUM(P$8:P320)," "))))</f>
        <v xml:space="preserve"> </v>
      </c>
      <c r="Q321" s="56" t="str">
        <f t="shared" si="105"/>
        <v/>
      </c>
      <c r="R321" s="196">
        <f t="shared" si="94"/>
        <v>110</v>
      </c>
      <c r="S321" s="1">
        <f t="shared" si="103"/>
        <v>135</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135</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4">
        <f t="shared" si="90"/>
        <v>0</v>
      </c>
      <c r="B322" s="64">
        <f t="shared" si="91"/>
        <v>0</v>
      </c>
      <c r="C322" s="57">
        <f t="shared" si="102"/>
        <v>134</v>
      </c>
      <c r="F322" s="59">
        <f>IF(C322&lt;C$6,0,VLOOKUP(C322,index!$A:$M,8,0))</f>
        <v>110</v>
      </c>
      <c r="G322" s="57" t="str">
        <f t="shared" si="92"/>
        <v/>
      </c>
      <c r="H322" s="58" t="str">
        <f>IF(G322="I",$K322,IF(G322="II",$K322-SUM(H$8:H321),IF(G322="III",$K322-SUM(H$8:H321),IF(G322="IV",$K322-SUM(H$8:H321),IF(G322="V",1-SUM(H$8:H321)," ")))))</f>
        <v xml:space="preserve"> </v>
      </c>
      <c r="I322" s="66" t="str">
        <f t="shared" si="93"/>
        <v/>
      </c>
      <c r="L322" s="62" t="str">
        <f t="shared" si="89"/>
        <v xml:space="preserve"> </v>
      </c>
      <c r="P322" s="58" t="str">
        <f>IF(O322="Plus",$K322,IF(O322="Basis",$K322-SUM(P$8:P321),IF(O322="Breedte",$K322-SUM(P$8:P321),IF(O321="Breedte",1-SUM(P$8:P321)," "))))</f>
        <v xml:space="preserve"> </v>
      </c>
      <c r="Q322" s="56" t="str">
        <f t="shared" si="105"/>
        <v/>
      </c>
      <c r="R322" s="196">
        <f t="shared" si="94"/>
        <v>110</v>
      </c>
      <c r="S322" s="1">
        <f t="shared" si="103"/>
        <v>134</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134</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4">
        <f t="shared" si="90"/>
        <v>0</v>
      </c>
      <c r="B323" s="64">
        <f t="shared" si="91"/>
        <v>0</v>
      </c>
      <c r="C323" s="57">
        <f t="shared" si="102"/>
        <v>133</v>
      </c>
      <c r="F323" s="59">
        <f>IF(C323&lt;C$6,0,VLOOKUP(C323,index!$A:$M,8,0))</f>
        <v>110</v>
      </c>
      <c r="G323" s="57" t="str">
        <f t="shared" si="92"/>
        <v/>
      </c>
      <c r="H323" s="58" t="str">
        <f>IF(G323="I",$K323,IF(G323="II",$K323-SUM(H$8:H322),IF(G323="III",$K323-SUM(H$8:H322),IF(G323="IV",$K323-SUM(H$8:H322),IF(G323="V",1-SUM(H$8:H322)," ")))))</f>
        <v xml:space="preserve"> </v>
      </c>
      <c r="I323" s="66" t="str">
        <f t="shared" si="93"/>
        <v/>
      </c>
      <c r="L323" s="62" t="str">
        <f t="shared" si="89"/>
        <v xml:space="preserve"> </v>
      </c>
      <c r="P323" s="58" t="str">
        <f>IF(O323="Plus",$K323,IF(O323="Basis",$K323-SUM(P$8:P322),IF(O323="Breedte",$K323-SUM(P$8:P322),IF(O322="Breedte",1-SUM(P$8:P322)," "))))</f>
        <v xml:space="preserve"> </v>
      </c>
      <c r="Q323" s="56" t="str">
        <f t="shared" si="105"/>
        <v/>
      </c>
      <c r="R323" s="196">
        <f t="shared" si="94"/>
        <v>110</v>
      </c>
      <c r="S323" s="1">
        <f t="shared" si="103"/>
        <v>133</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133</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4">
        <f t="shared" si="90"/>
        <v>0</v>
      </c>
      <c r="B324" s="64">
        <f t="shared" si="91"/>
        <v>0</v>
      </c>
      <c r="C324" s="57">
        <f t="shared" si="102"/>
        <v>132</v>
      </c>
      <c r="F324" s="59">
        <f>IF(C324&lt;C$6,0,VLOOKUP(C324,index!$A:$M,8,0))</f>
        <v>110</v>
      </c>
      <c r="G324" s="57" t="str">
        <f t="shared" si="92"/>
        <v/>
      </c>
      <c r="H324" s="58" t="str">
        <f>IF(G324="I",$K324,IF(G324="II",$K324-SUM(H$8:H323),IF(G324="III",$K324-SUM(H$8:H323),IF(G324="IV",$K324-SUM(H$8:H323),IF(G324="V",1-SUM(H$8:H323)," ")))))</f>
        <v xml:space="preserve"> </v>
      </c>
      <c r="I324" s="66" t="str">
        <f t="shared" si="93"/>
        <v/>
      </c>
      <c r="L324" s="62" t="str">
        <f t="shared" si="89"/>
        <v xml:space="preserve"> </v>
      </c>
      <c r="P324" s="58" t="str">
        <f>IF(O324="Plus",$K324,IF(O324="Basis",$K324-SUM(P$8:P323),IF(O324="Breedte",$K324-SUM(P$8:P323),IF(O323="Breedte",1-SUM(P$8:P323)," "))))</f>
        <v xml:space="preserve"> </v>
      </c>
      <c r="Q324" s="56" t="str">
        <f t="shared" si="105"/>
        <v/>
      </c>
      <c r="R324" s="196">
        <f t="shared" si="94"/>
        <v>110</v>
      </c>
      <c r="S324" s="1">
        <f t="shared" si="103"/>
        <v>132</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132</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4">
        <f t="shared" si="90"/>
        <v>0</v>
      </c>
      <c r="B325" s="64">
        <f t="shared" si="91"/>
        <v>0</v>
      </c>
      <c r="C325" s="57">
        <f t="shared" si="102"/>
        <v>131</v>
      </c>
      <c r="F325" s="59">
        <f>IF(C325&lt;C$6,0,VLOOKUP(C325,index!$A:$M,8,0))</f>
        <v>110</v>
      </c>
      <c r="G325" s="57" t="str">
        <f t="shared" si="92"/>
        <v/>
      </c>
      <c r="H325" s="58" t="str">
        <f>IF(G325="I",$K325,IF(G325="II",$K325-SUM(H$8:H324),IF(G325="III",$K325-SUM(H$8:H324),IF(G325="IV",$K325-SUM(H$8:H324),IF(G325="V",1-SUM(H$8:H324)," ")))))</f>
        <v xml:space="preserve"> </v>
      </c>
      <c r="I325" s="66" t="str">
        <f t="shared" si="93"/>
        <v/>
      </c>
      <c r="L325" s="62" t="str">
        <f t="shared" si="89"/>
        <v xml:space="preserve"> </v>
      </c>
      <c r="P325" s="58" t="str">
        <f>IF(O325="Plus",$K325,IF(O325="Basis",$K325-SUM(P$8:P324),IF(O325="Breedte",$K325-SUM(P$8:P324),IF(O324="Breedte",1-SUM(P$8:P324)," "))))</f>
        <v xml:space="preserve"> </v>
      </c>
      <c r="Q325" s="56" t="str">
        <f t="shared" si="105"/>
        <v/>
      </c>
      <c r="R325" s="196">
        <f t="shared" si="94"/>
        <v>110</v>
      </c>
      <c r="S325" s="1">
        <f t="shared" si="103"/>
        <v>131</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131</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4">
        <f t="shared" si="90"/>
        <v>0</v>
      </c>
      <c r="B326" s="64">
        <f t="shared" si="91"/>
        <v>0</v>
      </c>
      <c r="C326" s="57">
        <f t="shared" si="102"/>
        <v>130</v>
      </c>
      <c r="F326" s="59">
        <f>IF(C326&lt;C$6,0,VLOOKUP(C326,index!$A:$M,8,0))</f>
        <v>110</v>
      </c>
      <c r="G326" s="57" t="str">
        <f t="shared" si="92"/>
        <v/>
      </c>
      <c r="H326" s="58" t="str">
        <f>IF(G326="I",$K326,IF(G326="II",$K326-SUM(H$8:H325),IF(G326="III",$K326-SUM(H$8:H325),IF(G326="IV",$K326-SUM(H$8:H325),IF(G326="V",1-SUM(H$8:H325)," ")))))</f>
        <v xml:space="preserve"> </v>
      </c>
      <c r="I326" s="66" t="str">
        <f t="shared" si="93"/>
        <v/>
      </c>
      <c r="L326" s="62" t="str">
        <f t="shared" si="89"/>
        <v xml:space="preserve"> </v>
      </c>
      <c r="P326" s="58" t="str">
        <f>IF(O326="Plus",$K326,IF(O326="Basis",$K326-SUM(P$8:P325),IF(O326="Breedte",$K326-SUM(P$8:P325),IF(O325="Breedte",1-SUM(P$8:P325)," "))))</f>
        <v xml:space="preserve"> </v>
      </c>
      <c r="Q326" s="56" t="str">
        <f t="shared" si="105"/>
        <v/>
      </c>
      <c r="R326" s="196">
        <f t="shared" si="94"/>
        <v>110</v>
      </c>
      <c r="S326" s="1">
        <f t="shared" si="103"/>
        <v>130</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130</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4">
        <f t="shared" si="90"/>
        <v>0</v>
      </c>
      <c r="B327" s="64">
        <f t="shared" si="91"/>
        <v>0</v>
      </c>
      <c r="C327" s="57">
        <f t="shared" si="102"/>
        <v>129</v>
      </c>
      <c r="F327" s="59">
        <f>IF(C327&lt;C$6,0,VLOOKUP(C327,index!$A:$M,8,0))</f>
        <v>110</v>
      </c>
      <c r="G327" s="57" t="str">
        <f t="shared" si="92"/>
        <v/>
      </c>
      <c r="H327" s="58" t="str">
        <f>IF(G327="I",$K327,IF(G327="II",$K327-SUM(H$8:H326),IF(G327="III",$K327-SUM(H$8:H326),IF(G327="IV",$K327-SUM(H$8:H326),IF(G327="V",1-SUM(H$8:H326)," ")))))</f>
        <v xml:space="preserve"> </v>
      </c>
      <c r="I327" s="66" t="str">
        <f t="shared" si="93"/>
        <v/>
      </c>
      <c r="L327" s="62" t="str">
        <f t="shared" si="89"/>
        <v xml:space="preserve"> </v>
      </c>
      <c r="P327" s="58" t="str">
        <f>IF(O327="Plus",$K327,IF(O327="Basis",$K327-SUM(P$8:P326),IF(O327="Breedte",$K327-SUM(P$8:P326),IF(O326="Breedte",1-SUM(P$8:P326)," "))))</f>
        <v xml:space="preserve"> </v>
      </c>
      <c r="Q327" s="56" t="str">
        <f t="shared" si="105"/>
        <v/>
      </c>
      <c r="R327" s="196">
        <f t="shared" si="94"/>
        <v>110</v>
      </c>
      <c r="S327" s="1">
        <f t="shared" si="103"/>
        <v>129</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129</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4">
        <f t="shared" si="90"/>
        <v>0</v>
      </c>
      <c r="B328" s="64">
        <f t="shared" si="91"/>
        <v>0</v>
      </c>
      <c r="C328" s="57">
        <f t="shared" si="102"/>
        <v>128</v>
      </c>
      <c r="F328" s="59">
        <f>IF(C328&lt;C$6,0,VLOOKUP(C328,index!$A:$M,8,0))</f>
        <v>110</v>
      </c>
      <c r="G328" s="57" t="str">
        <f t="shared" si="92"/>
        <v/>
      </c>
      <c r="H328" s="58" t="str">
        <f>IF(G328="I",$K328,IF(G328="II",$K328-SUM(H$8:H327),IF(G328="III",$K328-SUM(H$8:H327),IF(G328="IV",$K328-SUM(H$8:H327),IF(G328="V",1-SUM(H$8:H327)," ")))))</f>
        <v xml:space="preserve"> </v>
      </c>
      <c r="I328" s="66" t="str">
        <f t="shared" si="93"/>
        <v/>
      </c>
      <c r="L328" s="62" t="str">
        <f t="shared" ref="L328:L391" si="106">IF(U328=2,"Plus",IF(W328=2,"Basis",IF(X328=2,"Breedte"," ")))</f>
        <v xml:space="preserve"> </v>
      </c>
      <c r="P328" s="58" t="str">
        <f>IF(O328="Plus",$K328,IF(O328="Basis",$K328-SUM(P$8:P327),IF(O328="Breedte",$K328-SUM(P$8:P327),IF(O327="Breedte",1-SUM(P$8:P327)," "))))</f>
        <v xml:space="preserve"> </v>
      </c>
      <c r="Q328" s="56" t="str">
        <f t="shared" si="105"/>
        <v/>
      </c>
      <c r="R328" s="196">
        <f t="shared" si="94"/>
        <v>110</v>
      </c>
      <c r="S328" s="1">
        <f t="shared" si="103"/>
        <v>128</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128</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4">
        <f t="shared" ref="A329:A392" si="107">IF(I329="A",25,IF(I329="B",25,IF(I329="C",25,IF(I329="D",15,IF(I329="E",10,0)))))</f>
        <v>0</v>
      </c>
      <c r="B329" s="64">
        <f t="shared" ref="B329:B384" si="108">IF(G329="I",20,IF(G329="II",20,IF(G329="III",20,IF(G329="IV",20,IF(G329="V",20,0)))))</f>
        <v>0</v>
      </c>
      <c r="C329" s="57">
        <f t="shared" si="102"/>
        <v>127</v>
      </c>
      <c r="F329" s="59">
        <f>IF(C329&lt;C$6,0,VLOOKUP(C329,index!$A:$M,8,0))</f>
        <v>110</v>
      </c>
      <c r="G329" s="57" t="str">
        <f t="shared" ref="G329:G392" si="109">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92" si="110">IF(AND(F329&gt;209,F330&lt;210),"A",IF(AND(F329&gt;199,F330&lt;200),"B",IF(AND(F329&gt;189,F330&lt;190),"C",IF(AND(F329&gt;180,F330&lt;181),"D",IF(AND(F329&gt;109,F330&lt;110),"E","")))))</f>
        <v/>
      </c>
      <c r="L329" s="62" t="str">
        <f t="shared" si="106"/>
        <v xml:space="preserve"> </v>
      </c>
      <c r="P329" s="58" t="str">
        <f>IF(O329="Plus",$K329,IF(O329="Basis",$K329-SUM(P$8:P328),IF(O329="Breedte",$K329-SUM(P$8:P328),IF(O328="Breedte",1-SUM(P$8:P328)," "))))</f>
        <v xml:space="preserve"> </v>
      </c>
      <c r="Q329" s="56" t="str">
        <f t="shared" si="105"/>
        <v/>
      </c>
      <c r="R329" s="196">
        <f t="shared" ref="R329:R392" si="111">F329</f>
        <v>110</v>
      </c>
      <c r="S329" s="1">
        <f t="shared" si="103"/>
        <v>127</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127</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4">
        <f t="shared" si="107"/>
        <v>0</v>
      </c>
      <c r="B330" s="64">
        <f t="shared" si="108"/>
        <v>0</v>
      </c>
      <c r="C330" s="57">
        <f t="shared" ref="C330:C393" si="119">IF(C329-1&lt;C$6,C$6-1,C329-1)</f>
        <v>126</v>
      </c>
      <c r="F330" s="59">
        <f>IF(C330&lt;C$6,0,VLOOKUP(C330,index!$A:$M,8,0))</f>
        <v>110</v>
      </c>
      <c r="G330" s="57" t="str">
        <f t="shared" si="109"/>
        <v/>
      </c>
      <c r="H330" s="58" t="str">
        <f>IF(G330="I",$K330,IF(G330="II",$K330-SUM(H$8:H329),IF(G330="III",$K330-SUM(H$8:H329),IF(G330="IV",$K330-SUM(H$8:H329),IF(G330="V",1-SUM(H$8:H329)," ")))))</f>
        <v xml:space="preserve"> </v>
      </c>
      <c r="I330" s="66" t="str">
        <f t="shared" si="110"/>
        <v/>
      </c>
      <c r="L330" s="62" t="str">
        <f t="shared" si="106"/>
        <v xml:space="preserve"> </v>
      </c>
      <c r="P330" s="58" t="str">
        <f>IF(O330="Plus",$K330,IF(O330="Basis",$K330-SUM(P$8:P329),IF(O330="Breedte",$K330-SUM(P$8:P329),IF(O329="Breedte",1-SUM(P$8:P329)," "))))</f>
        <v xml:space="preserve"> </v>
      </c>
      <c r="Q330" s="56" t="str">
        <f t="shared" si="105"/>
        <v/>
      </c>
      <c r="R330" s="196">
        <f t="shared" si="111"/>
        <v>110</v>
      </c>
      <c r="S330" s="1">
        <f t="shared" ref="S330:S393" si="120">C330</f>
        <v>126</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126</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4">
        <f t="shared" si="107"/>
        <v>0</v>
      </c>
      <c r="B331" s="64">
        <f t="shared" si="108"/>
        <v>0</v>
      </c>
      <c r="C331" s="57">
        <f t="shared" si="119"/>
        <v>125</v>
      </c>
      <c r="F331" s="59">
        <f>IF(C331&lt;C$6,0,VLOOKUP(C331,index!$A:$M,8,0))</f>
        <v>110</v>
      </c>
      <c r="G331" s="57" t="str">
        <f t="shared" si="109"/>
        <v/>
      </c>
      <c r="H331" s="58" t="str">
        <f>IF(G331="I",$K331,IF(G331="II",$K331-SUM(H$8:H330),IF(G331="III",$K331-SUM(H$8:H330),IF(G331="IV",$K331-SUM(H$8:H330),IF(G331="V",1-SUM(H$8:H330)," ")))))</f>
        <v xml:space="preserve"> </v>
      </c>
      <c r="I331" s="66" t="str">
        <f t="shared" si="110"/>
        <v/>
      </c>
      <c r="L331" s="62" t="str">
        <f t="shared" si="106"/>
        <v xml:space="preserve"> </v>
      </c>
      <c r="P331" s="58" t="str">
        <f>IF(O331="Plus",$K331,IF(O331="Basis",$K331-SUM(P$8:P330),IF(O331="Breedte",$K331-SUM(P$8:P330),IF(O330="Breedte",1-SUM(P$8:P330)," "))))</f>
        <v xml:space="preserve"> </v>
      </c>
      <c r="Q331" s="56" t="str">
        <f t="shared" si="105"/>
        <v/>
      </c>
      <c r="R331" s="196">
        <f t="shared" si="111"/>
        <v>110</v>
      </c>
      <c r="S331" s="1">
        <f t="shared" si="120"/>
        <v>125</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125</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4">
        <f t="shared" si="107"/>
        <v>0</v>
      </c>
      <c r="B332" s="64">
        <f t="shared" si="108"/>
        <v>0</v>
      </c>
      <c r="C332" s="57">
        <f t="shared" si="119"/>
        <v>124</v>
      </c>
      <c r="F332" s="59">
        <f>IF(C332&lt;C$6,0,VLOOKUP(C332,index!$A:$M,8,0))</f>
        <v>110</v>
      </c>
      <c r="G332" s="57" t="str">
        <f t="shared" si="109"/>
        <v/>
      </c>
      <c r="H332" s="58" t="str">
        <f>IF(G332="I",$K332,IF(G332="II",$K332-SUM(H$8:H331),IF(G332="III",$K332-SUM(H$8:H331),IF(G332="IV",$K332-SUM(H$8:H331),IF(G332="V",1-SUM(H$8:H331)," ")))))</f>
        <v xml:space="preserve"> </v>
      </c>
      <c r="I332" s="66" t="str">
        <f t="shared" si="110"/>
        <v/>
      </c>
      <c r="L332" s="62" t="str">
        <f t="shared" si="106"/>
        <v xml:space="preserve"> </v>
      </c>
      <c r="P332" s="58" t="str">
        <f>IF(O332="Plus",$K332,IF(O332="Basis",$K332-SUM(P$8:P331),IF(O332="Breedte",$K332-SUM(P$8:P331),IF(O331="Breedte",1-SUM(P$8:P331)," "))))</f>
        <v xml:space="preserve"> </v>
      </c>
      <c r="Q332" s="56" t="str">
        <f t="shared" si="105"/>
        <v/>
      </c>
      <c r="R332" s="196">
        <f t="shared" si="111"/>
        <v>110</v>
      </c>
      <c r="S332" s="1">
        <f t="shared" si="120"/>
        <v>124</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124</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4">
        <f t="shared" si="107"/>
        <v>0</v>
      </c>
      <c r="B333" s="64">
        <f t="shared" si="108"/>
        <v>0</v>
      </c>
      <c r="C333" s="57">
        <f t="shared" si="119"/>
        <v>123</v>
      </c>
      <c r="F333" s="59">
        <f>IF(C333&lt;C$6,0,VLOOKUP(C333,index!$A:$M,8,0))</f>
        <v>110</v>
      </c>
      <c r="G333" s="57" t="str">
        <f t="shared" si="109"/>
        <v/>
      </c>
      <c r="H333" s="58" t="str">
        <f>IF(G333="I",$K333,IF(G333="II",$K333-SUM(H$8:H332),IF(G333="III",$K333-SUM(H$8:H332),IF(G333="IV",$K333-SUM(H$8:H332),IF(G333="V",1-SUM(H$8:H332)," ")))))</f>
        <v xml:space="preserve"> </v>
      </c>
      <c r="I333" s="66" t="str">
        <f t="shared" si="110"/>
        <v/>
      </c>
      <c r="L333" s="62" t="str">
        <f t="shared" si="106"/>
        <v xml:space="preserve"> </v>
      </c>
      <c r="P333" s="58" t="str">
        <f>IF(O333="Plus",$K333,IF(O333="Basis",$K333-SUM(P$8:P332),IF(O333="Breedte",$K333-SUM(P$8:P332),IF(O332="Breedte",1-SUM(P$8:P332)," "))))</f>
        <v xml:space="preserve"> </v>
      </c>
      <c r="Q333" s="56" t="str">
        <f t="shared" si="105"/>
        <v/>
      </c>
      <c r="R333" s="196">
        <f t="shared" si="111"/>
        <v>110</v>
      </c>
      <c r="S333" s="1">
        <f t="shared" si="120"/>
        <v>123</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123</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4">
        <f t="shared" si="107"/>
        <v>0</v>
      </c>
      <c r="B334" s="64">
        <f t="shared" si="108"/>
        <v>0</v>
      </c>
      <c r="C334" s="57">
        <f t="shared" si="119"/>
        <v>122</v>
      </c>
      <c r="F334" s="59">
        <f>IF(C334&lt;C$6,0,VLOOKUP(C334,index!$A:$M,8,0))</f>
        <v>110</v>
      </c>
      <c r="G334" s="57" t="str">
        <f t="shared" si="109"/>
        <v/>
      </c>
      <c r="H334" s="58" t="str">
        <f>IF(G334="I",$K334,IF(G334="II",$K334-SUM(H$8:H333),IF(G334="III",$K334-SUM(H$8:H333),IF(G334="IV",$K334-SUM(H$8:H333),IF(G334="V",1-SUM(H$8:H333)," ")))))</f>
        <v xml:space="preserve"> </v>
      </c>
      <c r="I334" s="66" t="str">
        <f t="shared" si="110"/>
        <v/>
      </c>
      <c r="L334" s="62" t="str">
        <f t="shared" si="106"/>
        <v xml:space="preserve"> </v>
      </c>
      <c r="P334" s="58" t="str">
        <f>IF(O334="Plus",$K334,IF(O334="Basis",$K334-SUM(P$8:P333),IF(O334="Breedte",$K334-SUM(P$8:P333),IF(O333="Breedte",1-SUM(P$8:P333)," "))))</f>
        <v xml:space="preserve"> </v>
      </c>
      <c r="Q334" s="56" t="str">
        <f t="shared" si="105"/>
        <v/>
      </c>
      <c r="R334" s="196">
        <f t="shared" si="111"/>
        <v>110</v>
      </c>
      <c r="S334" s="1">
        <f t="shared" si="120"/>
        <v>122</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122</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4">
        <f t="shared" si="107"/>
        <v>0</v>
      </c>
      <c r="B335" s="64">
        <f t="shared" si="108"/>
        <v>0</v>
      </c>
      <c r="C335" s="57">
        <f t="shared" si="119"/>
        <v>121</v>
      </c>
      <c r="F335" s="59">
        <f>IF(C335&lt;C$6,0,VLOOKUP(C335,index!$A:$M,8,0))</f>
        <v>110</v>
      </c>
      <c r="G335" s="57" t="str">
        <f t="shared" si="109"/>
        <v/>
      </c>
      <c r="H335" s="58" t="str">
        <f>IF(G335="I",$K335,IF(G335="II",$K335-SUM(H$8:H334),IF(G335="III",$K335-SUM(H$8:H334),IF(G335="IV",$K335-SUM(H$8:H334),IF(G335="V",1-SUM(H$8:H334)," ")))))</f>
        <v xml:space="preserve"> </v>
      </c>
      <c r="I335" s="66" t="str">
        <f t="shared" si="110"/>
        <v/>
      </c>
      <c r="L335" s="62" t="str">
        <f t="shared" si="106"/>
        <v xml:space="preserve"> </v>
      </c>
      <c r="P335" s="58" t="str">
        <f>IF(O335="Plus",$K335,IF(O335="Basis",$K335-SUM(P$8:P334),IF(O335="Breedte",$K335-SUM(P$8:P334),IF(O334="Breedte",1-SUM(P$8:P334)," "))))</f>
        <v xml:space="preserve"> </v>
      </c>
      <c r="Q335" s="56" t="str">
        <f t="shared" si="105"/>
        <v/>
      </c>
      <c r="R335" s="196">
        <f t="shared" si="111"/>
        <v>110</v>
      </c>
      <c r="S335" s="1">
        <f t="shared" si="120"/>
        <v>121</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121</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4">
        <f t="shared" si="107"/>
        <v>0</v>
      </c>
      <c r="B336" s="64">
        <f t="shared" si="108"/>
        <v>0</v>
      </c>
      <c r="C336" s="57">
        <f t="shared" si="119"/>
        <v>120</v>
      </c>
      <c r="F336" s="59">
        <f>IF(C336&lt;C$6,0,VLOOKUP(C336,index!$A:$M,8,0))</f>
        <v>110</v>
      </c>
      <c r="G336" s="57" t="str">
        <f t="shared" si="109"/>
        <v/>
      </c>
      <c r="H336" s="58" t="str">
        <f>IF(G336="I",$K336,IF(G336="II",$K336-SUM(H$8:H335),IF(G336="III",$K336-SUM(H$8:H335),IF(G336="IV",$K336-SUM(H$8:H335),IF(G336="V",1-SUM(H$8:H335)," ")))))</f>
        <v xml:space="preserve"> </v>
      </c>
      <c r="I336" s="66" t="str">
        <f t="shared" si="110"/>
        <v/>
      </c>
      <c r="L336" s="62" t="str">
        <f t="shared" si="106"/>
        <v xml:space="preserve"> </v>
      </c>
      <c r="P336" s="58" t="str">
        <f>IF(O336="Plus",$K336,IF(O336="Basis",$K336-SUM(P$8:P335),IF(O336="Breedte",$K336-SUM(P$8:P335),IF(O335="Breedte",1-SUM(P$8:P335)," "))))</f>
        <v xml:space="preserve"> </v>
      </c>
      <c r="Q336" s="56" t="str">
        <f t="shared" si="105"/>
        <v/>
      </c>
      <c r="R336" s="196">
        <f t="shared" si="111"/>
        <v>110</v>
      </c>
      <c r="S336" s="1">
        <f t="shared" si="120"/>
        <v>120</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120</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4">
        <f t="shared" si="107"/>
        <v>0</v>
      </c>
      <c r="B337" s="64">
        <f t="shared" si="108"/>
        <v>0</v>
      </c>
      <c r="C337" s="57">
        <f t="shared" si="119"/>
        <v>119</v>
      </c>
      <c r="F337" s="59">
        <f>IF(C337&lt;C$6,0,VLOOKUP(C337,index!$A:$M,8,0))</f>
        <v>110</v>
      </c>
      <c r="G337" s="57" t="str">
        <f t="shared" si="109"/>
        <v/>
      </c>
      <c r="H337" s="58" t="str">
        <f>IF(G337="I",$K337,IF(G337="II",$K337-SUM(H$8:H336),IF(G337="III",$K337-SUM(H$8:H336),IF(G337="IV",$K337-SUM(H$8:H336),IF(G337="V",1-SUM(H$8:H336)," ")))))</f>
        <v xml:space="preserve"> </v>
      </c>
      <c r="I337" s="66" t="str">
        <f t="shared" si="110"/>
        <v/>
      </c>
      <c r="L337" s="62" t="str">
        <f t="shared" si="106"/>
        <v xml:space="preserve"> </v>
      </c>
      <c r="P337" s="58" t="str">
        <f>IF(O337="Plus",$K337,IF(O337="Basis",$K337-SUM(P$8:P336),IF(O337="Breedte",$K337-SUM(P$8:P336),IF(O336="Breedte",1-SUM(P$8:P336)," "))))</f>
        <v xml:space="preserve"> </v>
      </c>
      <c r="Q337" s="56" t="str">
        <f t="shared" ref="Q337:Q400" si="122">IF(L336="plus",CONCATENATE(E337,", "),IF(L336="basis",IF(E337=0,"",CONCATENATE(E337,", ")),CONCATENATE(Q336,IF(E337=0,"",CONCATENATE(E337,", ")))))</f>
        <v/>
      </c>
      <c r="R337" s="196">
        <f t="shared" si="111"/>
        <v>110</v>
      </c>
      <c r="S337" s="1">
        <f t="shared" si="120"/>
        <v>119</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119</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4">
        <f t="shared" si="107"/>
        <v>0</v>
      </c>
      <c r="B338" s="64">
        <f t="shared" si="108"/>
        <v>0</v>
      </c>
      <c r="C338" s="57">
        <f t="shared" si="119"/>
        <v>118</v>
      </c>
      <c r="F338" s="59">
        <f>IF(C338&lt;C$6,0,VLOOKUP(C338,index!$A:$M,8,0))</f>
        <v>110</v>
      </c>
      <c r="G338" s="57" t="str">
        <f t="shared" si="109"/>
        <v/>
      </c>
      <c r="H338" s="58" t="str">
        <f>IF(G338="I",$K338,IF(G338="II",$K338-SUM(H$8:H337),IF(G338="III",$K338-SUM(H$8:H337),IF(G338="IV",$K338-SUM(H$8:H337),IF(G338="V",1-SUM(H$8:H337)," ")))))</f>
        <v xml:space="preserve"> </v>
      </c>
      <c r="I338" s="66" t="str">
        <f t="shared" si="110"/>
        <v/>
      </c>
      <c r="L338" s="62" t="str">
        <f t="shared" si="106"/>
        <v xml:space="preserve"> </v>
      </c>
      <c r="P338" s="58" t="str">
        <f>IF(O338="Plus",$K338,IF(O338="Basis",$K338-SUM(P$8:P337),IF(O338="Breedte",$K338-SUM(P$8:P337),IF(O337="Breedte",1-SUM(P$8:P337)," "))))</f>
        <v xml:space="preserve"> </v>
      </c>
      <c r="Q338" s="56" t="str">
        <f t="shared" si="122"/>
        <v/>
      </c>
      <c r="R338" s="196">
        <f t="shared" si="111"/>
        <v>110</v>
      </c>
      <c r="S338" s="1">
        <f t="shared" si="120"/>
        <v>118</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118</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4">
        <f t="shared" si="107"/>
        <v>0</v>
      </c>
      <c r="B339" s="64">
        <f t="shared" si="108"/>
        <v>0</v>
      </c>
      <c r="C339" s="57">
        <f t="shared" si="119"/>
        <v>117</v>
      </c>
      <c r="F339" s="59">
        <f>IF(C339&lt;C$6,0,VLOOKUP(C339,index!$A:$M,8,0))</f>
        <v>110</v>
      </c>
      <c r="G339" s="57" t="str">
        <f t="shared" si="109"/>
        <v/>
      </c>
      <c r="H339" s="58" t="str">
        <f>IF(G339="I",$K339,IF(G339="II",$K339-SUM(H$8:H338),IF(G339="III",$K339-SUM(H$8:H338),IF(G339="IV",$K339-SUM(H$8:H338),IF(G339="V",1-SUM(H$8:H338)," ")))))</f>
        <v xml:space="preserve"> </v>
      </c>
      <c r="I339" s="66" t="str">
        <f t="shared" si="110"/>
        <v/>
      </c>
      <c r="L339" s="62" t="str">
        <f t="shared" si="106"/>
        <v xml:space="preserve"> </v>
      </c>
      <c r="P339" s="58" t="str">
        <f>IF(O339="Plus",$K339,IF(O339="Basis",$K339-SUM(P$8:P338),IF(O339="Breedte",$K339-SUM(P$8:P338),IF(O338="Breedte",1-SUM(P$8:P338)," "))))</f>
        <v xml:space="preserve"> </v>
      </c>
      <c r="Q339" s="56" t="str">
        <f t="shared" si="122"/>
        <v/>
      </c>
      <c r="R339" s="196">
        <f t="shared" si="111"/>
        <v>110</v>
      </c>
      <c r="S339" s="1">
        <f t="shared" si="120"/>
        <v>117</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117</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4">
        <f t="shared" si="107"/>
        <v>0</v>
      </c>
      <c r="B340" s="64">
        <f t="shared" si="108"/>
        <v>0</v>
      </c>
      <c r="C340" s="57">
        <f t="shared" si="119"/>
        <v>116</v>
      </c>
      <c r="F340" s="59">
        <f>IF(C340&lt;C$6,0,VLOOKUP(C340,index!$A:$M,8,0))</f>
        <v>110</v>
      </c>
      <c r="G340" s="57" t="str">
        <f t="shared" si="109"/>
        <v/>
      </c>
      <c r="H340" s="58" t="str">
        <f>IF(G340="I",$K340,IF(G340="II",$K340-SUM(H$8:H339),IF(G340="III",$K340-SUM(H$8:H339),IF(G340="IV",$K340-SUM(H$8:H339),IF(G340="V",1-SUM(H$8:H339)," ")))))</f>
        <v xml:space="preserve"> </v>
      </c>
      <c r="I340" s="66" t="str">
        <f t="shared" si="110"/>
        <v/>
      </c>
      <c r="L340" s="62" t="str">
        <f t="shared" si="106"/>
        <v xml:space="preserve"> </v>
      </c>
      <c r="P340" s="58" t="str">
        <f>IF(O340="Plus",$K340,IF(O340="Basis",$K340-SUM(P$8:P339),IF(O340="Breedte",$K340-SUM(P$8:P339),IF(O339="Breedte",1-SUM(P$8:P339)," "))))</f>
        <v xml:space="preserve"> </v>
      </c>
      <c r="Q340" s="56" t="str">
        <f t="shared" si="122"/>
        <v/>
      </c>
      <c r="R340" s="196">
        <f t="shared" si="111"/>
        <v>110</v>
      </c>
      <c r="S340" s="1">
        <f t="shared" si="120"/>
        <v>116</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116</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4">
        <f t="shared" si="107"/>
        <v>0</v>
      </c>
      <c r="B341" s="64">
        <f t="shared" si="108"/>
        <v>0</v>
      </c>
      <c r="C341" s="57">
        <f t="shared" si="119"/>
        <v>115</v>
      </c>
      <c r="F341" s="59">
        <f>IF(C341&lt;C$6,0,VLOOKUP(C341,index!$A:$M,8,0))</f>
        <v>110</v>
      </c>
      <c r="G341" s="57" t="str">
        <f t="shared" si="109"/>
        <v/>
      </c>
      <c r="H341" s="58" t="str">
        <f>IF(G341="I",$K341,IF(G341="II",$K341-SUM(H$8:H340),IF(G341="III",$K341-SUM(H$8:H340),IF(G341="IV",$K341-SUM(H$8:H340),IF(G341="V",1-SUM(H$8:H340)," ")))))</f>
        <v xml:space="preserve"> </v>
      </c>
      <c r="I341" s="66" t="str">
        <f t="shared" si="110"/>
        <v/>
      </c>
      <c r="L341" s="62" t="str">
        <f t="shared" si="106"/>
        <v xml:space="preserve"> </v>
      </c>
      <c r="P341" s="58" t="str">
        <f>IF(O341="Plus",$K341,IF(O341="Basis",$K341-SUM(P$8:P340),IF(O341="Breedte",$K341-SUM(P$8:P340),IF(O340="Breedte",1-SUM(P$8:P340)," "))))</f>
        <v xml:space="preserve"> </v>
      </c>
      <c r="Q341" s="56" t="str">
        <f t="shared" si="122"/>
        <v/>
      </c>
      <c r="R341" s="196">
        <f t="shared" si="111"/>
        <v>110</v>
      </c>
      <c r="S341" s="1">
        <f t="shared" si="120"/>
        <v>115</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115</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4">
        <f t="shared" si="107"/>
        <v>0</v>
      </c>
      <c r="B342" s="64">
        <f t="shared" si="108"/>
        <v>0</v>
      </c>
      <c r="C342" s="57">
        <f t="shared" si="119"/>
        <v>114</v>
      </c>
      <c r="F342" s="59">
        <f>IF(C342&lt;C$6,0,VLOOKUP(C342,index!$A:$M,8,0))</f>
        <v>110</v>
      </c>
      <c r="G342" s="57" t="str">
        <f t="shared" si="109"/>
        <v/>
      </c>
      <c r="H342" s="58" t="str">
        <f>IF(G342="I",$K342,IF(G342="II",$K342-SUM(H$8:H341),IF(G342="III",$K342-SUM(H$8:H341),IF(G342="IV",$K342-SUM(H$8:H341),IF(G342="V",1-SUM(H$8:H341)," ")))))</f>
        <v xml:space="preserve"> </v>
      </c>
      <c r="I342" s="66" t="str">
        <f t="shared" si="110"/>
        <v/>
      </c>
      <c r="L342" s="62" t="str">
        <f t="shared" si="106"/>
        <v xml:space="preserve"> </v>
      </c>
      <c r="P342" s="58" t="str">
        <f>IF(O342="Plus",$K342,IF(O342="Basis",$K342-SUM(P$8:P341),IF(O342="Breedte",$K342-SUM(P$8:P341),IF(O341="Breedte",1-SUM(P$8:P341)," "))))</f>
        <v xml:space="preserve"> </v>
      </c>
      <c r="Q342" s="56" t="str">
        <f t="shared" si="122"/>
        <v/>
      </c>
      <c r="R342" s="196">
        <f t="shared" si="111"/>
        <v>110</v>
      </c>
      <c r="S342" s="1">
        <f t="shared" si="120"/>
        <v>114</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114</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4">
        <f t="shared" si="107"/>
        <v>0</v>
      </c>
      <c r="B343" s="64">
        <f t="shared" si="108"/>
        <v>0</v>
      </c>
      <c r="C343" s="57">
        <f t="shared" si="119"/>
        <v>113</v>
      </c>
      <c r="F343" s="59">
        <f>IF(C343&lt;C$6,0,VLOOKUP(C343,index!$A:$M,8,0))</f>
        <v>110</v>
      </c>
      <c r="G343" s="57" t="str">
        <f t="shared" si="109"/>
        <v/>
      </c>
      <c r="H343" s="58" t="str">
        <f>IF(G343="I",$K343,IF(G343="II",$K343-SUM(H$8:H342),IF(G343="III",$K343-SUM(H$8:H342),IF(G343="IV",$K343-SUM(H$8:H342),IF(G343="V",1-SUM(H$8:H342)," ")))))</f>
        <v xml:space="preserve"> </v>
      </c>
      <c r="I343" s="66" t="str">
        <f t="shared" si="110"/>
        <v/>
      </c>
      <c r="L343" s="62" t="str">
        <f t="shared" si="106"/>
        <v xml:space="preserve"> </v>
      </c>
      <c r="P343" s="58" t="str">
        <f>IF(O343="Plus",$K343,IF(O343="Basis",$K343-SUM(P$8:P342),IF(O343="Breedte",$K343-SUM(P$8:P342),IF(O342="Breedte",1-SUM(P$8:P342)," "))))</f>
        <v xml:space="preserve"> </v>
      </c>
      <c r="Q343" s="56" t="str">
        <f t="shared" si="122"/>
        <v/>
      </c>
      <c r="R343" s="196">
        <f t="shared" si="111"/>
        <v>110</v>
      </c>
      <c r="S343" s="1">
        <f t="shared" si="120"/>
        <v>113</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113</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4">
        <f t="shared" si="107"/>
        <v>0</v>
      </c>
      <c r="B344" s="64">
        <f t="shared" si="108"/>
        <v>0</v>
      </c>
      <c r="C344" s="57">
        <f t="shared" si="119"/>
        <v>112</v>
      </c>
      <c r="F344" s="59">
        <f>IF(C344&lt;C$6,0,VLOOKUP(C344,index!$A:$M,8,0))</f>
        <v>110</v>
      </c>
      <c r="G344" s="57" t="str">
        <f t="shared" si="109"/>
        <v/>
      </c>
      <c r="H344" s="58" t="str">
        <f>IF(G344="I",$K344,IF(G344="II",$K344-SUM(H$8:H343),IF(G344="III",$K344-SUM(H$8:H343),IF(G344="IV",$K344-SUM(H$8:H343),IF(G344="V",1-SUM(H$8:H343)," ")))))</f>
        <v xml:space="preserve"> </v>
      </c>
      <c r="I344" s="66" t="str">
        <f t="shared" si="110"/>
        <v/>
      </c>
      <c r="L344" s="62" t="str">
        <f t="shared" si="106"/>
        <v xml:space="preserve"> </v>
      </c>
      <c r="P344" s="58" t="str">
        <f>IF(O344="Plus",$K344,IF(O344="Basis",$K344-SUM(P$8:P343),IF(O344="Breedte",$K344-SUM(P$8:P343),IF(O343="Breedte",1-SUM(P$8:P343)," "))))</f>
        <v xml:space="preserve"> </v>
      </c>
      <c r="Q344" s="56" t="str">
        <f t="shared" si="122"/>
        <v/>
      </c>
      <c r="R344" s="196">
        <f t="shared" si="111"/>
        <v>110</v>
      </c>
      <c r="S344" s="1">
        <f t="shared" si="120"/>
        <v>112</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112</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4">
        <f t="shared" si="107"/>
        <v>0</v>
      </c>
      <c r="B345" s="64">
        <f t="shared" si="108"/>
        <v>0</v>
      </c>
      <c r="C345" s="57">
        <f t="shared" si="119"/>
        <v>111</v>
      </c>
      <c r="F345" s="59">
        <f>IF(C345&lt;C$6,0,VLOOKUP(C345,index!$A:$M,8,0))</f>
        <v>110</v>
      </c>
      <c r="G345" s="57" t="str">
        <f t="shared" si="109"/>
        <v/>
      </c>
      <c r="H345" s="58" t="str">
        <f>IF(G345="I",$K345,IF(G345="II",$K345-SUM(H$8:H344),IF(G345="III",$K345-SUM(H$8:H344),IF(G345="IV",$K345-SUM(H$8:H344),IF(G345="V",1-SUM(H$8:H344)," ")))))</f>
        <v xml:space="preserve"> </v>
      </c>
      <c r="I345" s="66" t="str">
        <f t="shared" si="110"/>
        <v/>
      </c>
      <c r="L345" s="62" t="str">
        <f t="shared" si="106"/>
        <v xml:space="preserve"> </v>
      </c>
      <c r="P345" s="58" t="str">
        <f>IF(O345="Plus",$K345,IF(O345="Basis",$K345-SUM(P$8:P344),IF(O345="Breedte",$K345-SUM(P$8:P344),IF(O344="Breedte",1-SUM(P$8:P344)," "))))</f>
        <v xml:space="preserve"> </v>
      </c>
      <c r="Q345" s="56" t="str">
        <f t="shared" si="122"/>
        <v/>
      </c>
      <c r="R345" s="196">
        <f t="shared" si="111"/>
        <v>110</v>
      </c>
      <c r="S345" s="1">
        <f t="shared" si="120"/>
        <v>111</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111</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4">
        <f t="shared" si="107"/>
        <v>0</v>
      </c>
      <c r="B346" s="64">
        <f t="shared" si="108"/>
        <v>0</v>
      </c>
      <c r="C346" s="57">
        <f t="shared" si="119"/>
        <v>110</v>
      </c>
      <c r="F346" s="59">
        <f>IF(C346&lt;C$6,0,VLOOKUP(C346,index!$A:$M,8,0))</f>
        <v>110</v>
      </c>
      <c r="G346" s="57" t="str">
        <f t="shared" si="109"/>
        <v/>
      </c>
      <c r="H346" s="58" t="str">
        <f>IF(G346="I",$K346,IF(G346="II",$K346-SUM(H$8:H345),IF(G346="III",$K346-SUM(H$8:H345),IF(G346="IV",$K346-SUM(H$8:H345),IF(G346="V",1-SUM(H$8:H345)," ")))))</f>
        <v xml:space="preserve"> </v>
      </c>
      <c r="I346" s="66" t="str">
        <f t="shared" si="110"/>
        <v/>
      </c>
      <c r="L346" s="62" t="str">
        <f t="shared" si="106"/>
        <v xml:space="preserve"> </v>
      </c>
      <c r="P346" s="58" t="str">
        <f>IF(O346="Plus",$K346,IF(O346="Basis",$K346-SUM(P$8:P345),IF(O346="Breedte",$K346-SUM(P$8:P345),IF(O345="Breedte",1-SUM(P$8:P345)," "))))</f>
        <v xml:space="preserve"> </v>
      </c>
      <c r="Q346" s="56" t="str">
        <f t="shared" si="122"/>
        <v/>
      </c>
      <c r="R346" s="196">
        <f t="shared" si="111"/>
        <v>110</v>
      </c>
      <c r="S346" s="1">
        <f t="shared" si="120"/>
        <v>110</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110</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4">
        <f t="shared" si="107"/>
        <v>0</v>
      </c>
      <c r="B347" s="64">
        <f t="shared" si="108"/>
        <v>0</v>
      </c>
      <c r="C347" s="57">
        <f t="shared" si="119"/>
        <v>109</v>
      </c>
      <c r="F347" s="59">
        <f>IF(C347&lt;C$6,0,VLOOKUP(C347,index!$A:$M,8,0))</f>
        <v>110</v>
      </c>
      <c r="G347" s="57" t="str">
        <f t="shared" si="109"/>
        <v/>
      </c>
      <c r="H347" s="58" t="str">
        <f>IF(G347="I",$K347,IF(G347="II",$K347-SUM(H$8:H346),IF(G347="III",$K347-SUM(H$8:H346),IF(G347="IV",$K347-SUM(H$8:H346),IF(G347="V",1-SUM(H$8:H346)," ")))))</f>
        <v xml:space="preserve"> </v>
      </c>
      <c r="I347" s="66" t="str">
        <f t="shared" si="110"/>
        <v/>
      </c>
      <c r="L347" s="62" t="str">
        <f t="shared" si="106"/>
        <v xml:space="preserve"> </v>
      </c>
      <c r="P347" s="58" t="str">
        <f>IF(O347="Plus",$K347,IF(O347="Basis",$K347-SUM(P$8:P346),IF(O347="Breedte",$K347-SUM(P$8:P346),IF(O346="Breedte",1-SUM(P$8:P346)," "))))</f>
        <v xml:space="preserve"> </v>
      </c>
      <c r="Q347" s="56" t="str">
        <f t="shared" si="122"/>
        <v/>
      </c>
      <c r="R347" s="196">
        <f t="shared" si="111"/>
        <v>110</v>
      </c>
      <c r="S347" s="1">
        <f t="shared" si="120"/>
        <v>109</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109</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4">
        <f t="shared" si="107"/>
        <v>0</v>
      </c>
      <c r="B348" s="64">
        <f t="shared" si="108"/>
        <v>0</v>
      </c>
      <c r="C348" s="57">
        <f t="shared" si="119"/>
        <v>108</v>
      </c>
      <c r="F348" s="59">
        <f>IF(C348&lt;C$6,0,VLOOKUP(C348,index!$A:$M,8,0))</f>
        <v>110</v>
      </c>
      <c r="G348" s="57" t="str">
        <f t="shared" si="109"/>
        <v/>
      </c>
      <c r="H348" s="58" t="str">
        <f>IF(G348="I",$K348,IF(G348="II",$K348-SUM(H$8:H347),IF(G348="III",$K348-SUM(H$8:H347),IF(G348="IV",$K348-SUM(H$8:H347),IF(G348="V",1-SUM(H$8:H347)," ")))))</f>
        <v xml:space="preserve"> </v>
      </c>
      <c r="I348" s="66" t="str">
        <f t="shared" si="110"/>
        <v/>
      </c>
      <c r="L348" s="62" t="str">
        <f t="shared" si="106"/>
        <v xml:space="preserve"> </v>
      </c>
      <c r="P348" s="58" t="str">
        <f>IF(O348="Plus",$K348,IF(O348="Basis",$K348-SUM(P$8:P347),IF(O348="Breedte",$K348-SUM(P$8:P347),IF(O347="Breedte",1-SUM(P$8:P347)," "))))</f>
        <v xml:space="preserve"> </v>
      </c>
      <c r="Q348" s="56" t="str">
        <f t="shared" si="122"/>
        <v/>
      </c>
      <c r="R348" s="196">
        <f t="shared" si="111"/>
        <v>110</v>
      </c>
      <c r="S348" s="1">
        <f t="shared" si="120"/>
        <v>108</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108</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4">
        <f t="shared" si="107"/>
        <v>0</v>
      </c>
      <c r="B349" s="64">
        <f t="shared" si="108"/>
        <v>0</v>
      </c>
      <c r="C349" s="57">
        <f t="shared" si="119"/>
        <v>107</v>
      </c>
      <c r="F349" s="59">
        <f>IF(C349&lt;C$6,0,VLOOKUP(C349,index!$A:$M,8,0))</f>
        <v>110</v>
      </c>
      <c r="G349" s="57" t="str">
        <f t="shared" si="109"/>
        <v/>
      </c>
      <c r="H349" s="58" t="str">
        <f>IF(G349="I",$K349,IF(G349="II",$K349-SUM(H$8:H348),IF(G349="III",$K349-SUM(H$8:H348),IF(G349="IV",$K349-SUM(H$8:H348),IF(G349="V",1-SUM(H$8:H348)," ")))))</f>
        <v xml:space="preserve"> </v>
      </c>
      <c r="I349" s="66" t="str">
        <f t="shared" si="110"/>
        <v/>
      </c>
      <c r="L349" s="62" t="str">
        <f t="shared" si="106"/>
        <v xml:space="preserve"> </v>
      </c>
      <c r="P349" s="58" t="str">
        <f>IF(O349="Plus",$K349,IF(O349="Basis",$K349-SUM(P$8:P348),IF(O349="Breedte",$K349-SUM(P$8:P348),IF(O348="Breedte",1-SUM(P$8:P348)," "))))</f>
        <v xml:space="preserve"> </v>
      </c>
      <c r="Q349" s="56" t="str">
        <f t="shared" si="122"/>
        <v/>
      </c>
      <c r="R349" s="196">
        <f t="shared" si="111"/>
        <v>110</v>
      </c>
      <c r="S349" s="1">
        <f t="shared" si="120"/>
        <v>107</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107</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4">
        <f t="shared" si="107"/>
        <v>0</v>
      </c>
      <c r="B350" s="64">
        <f t="shared" si="108"/>
        <v>0</v>
      </c>
      <c r="C350" s="57">
        <f t="shared" si="119"/>
        <v>106</v>
      </c>
      <c r="F350" s="59">
        <f>IF(C350&lt;C$6,0,VLOOKUP(C350,index!$A:$M,8,0))</f>
        <v>110</v>
      </c>
      <c r="G350" s="57" t="str">
        <f t="shared" si="109"/>
        <v/>
      </c>
      <c r="H350" s="58" t="str">
        <f>IF(G350="I",$K350,IF(G350="II",$K350-SUM(H$8:H349),IF(G350="III",$K350-SUM(H$8:H349),IF(G350="IV",$K350-SUM(H$8:H349),IF(G350="V",1-SUM(H$8:H349)," ")))))</f>
        <v xml:space="preserve"> </v>
      </c>
      <c r="I350" s="66" t="str">
        <f t="shared" si="110"/>
        <v/>
      </c>
      <c r="L350" s="62" t="str">
        <f t="shared" si="106"/>
        <v xml:space="preserve"> </v>
      </c>
      <c r="P350" s="58" t="str">
        <f>IF(O350="Plus",$K350,IF(O350="Basis",$K350-SUM(P$8:P349),IF(O350="Breedte",$K350-SUM(P$8:P349),IF(O349="Breedte",1-SUM(P$8:P349)," "))))</f>
        <v xml:space="preserve"> </v>
      </c>
      <c r="Q350" s="56" t="str">
        <f t="shared" si="122"/>
        <v/>
      </c>
      <c r="R350" s="196">
        <f t="shared" si="111"/>
        <v>110</v>
      </c>
      <c r="S350" s="1">
        <f t="shared" si="120"/>
        <v>106</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106</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4">
        <f t="shared" si="107"/>
        <v>0</v>
      </c>
      <c r="B351" s="64">
        <f t="shared" si="108"/>
        <v>0</v>
      </c>
      <c r="C351" s="57">
        <f t="shared" si="119"/>
        <v>105</v>
      </c>
      <c r="F351" s="59">
        <f>IF(C351&lt;C$6,0,VLOOKUP(C351,index!$A:$M,8,0))</f>
        <v>110</v>
      </c>
      <c r="G351" s="57" t="str">
        <f t="shared" si="109"/>
        <v/>
      </c>
      <c r="H351" s="58" t="str">
        <f>IF(G351="I",$K351,IF(G351="II",$K351-SUM(H$8:H350),IF(G351="III",$K351-SUM(H$8:H350),IF(G351="IV",$K351-SUM(H$8:H350),IF(G351="V",1-SUM(H$8:H350)," ")))))</f>
        <v xml:space="preserve"> </v>
      </c>
      <c r="I351" s="66" t="str">
        <f t="shared" si="110"/>
        <v/>
      </c>
      <c r="L351" s="62" t="str">
        <f t="shared" si="106"/>
        <v xml:space="preserve"> </v>
      </c>
      <c r="P351" s="58" t="str">
        <f>IF(O351="Plus",$K351,IF(O351="Basis",$K351-SUM(P$8:P350),IF(O351="Breedte",$K351-SUM(P$8:P350),IF(O350="Breedte",1-SUM(P$8:P350)," "))))</f>
        <v xml:space="preserve"> </v>
      </c>
      <c r="Q351" s="56" t="str">
        <f t="shared" si="122"/>
        <v/>
      </c>
      <c r="R351" s="196">
        <f t="shared" si="111"/>
        <v>110</v>
      </c>
      <c r="S351" s="1">
        <f t="shared" si="120"/>
        <v>105</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105</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4">
        <f t="shared" si="107"/>
        <v>0</v>
      </c>
      <c r="B352" s="64">
        <f t="shared" si="108"/>
        <v>0</v>
      </c>
      <c r="C352" s="57">
        <f t="shared" si="119"/>
        <v>104</v>
      </c>
      <c r="F352" s="59">
        <f>IF(C352&lt;C$6,0,VLOOKUP(C352,index!$A:$M,8,0))</f>
        <v>110</v>
      </c>
      <c r="G352" s="57" t="str">
        <f t="shared" si="109"/>
        <v/>
      </c>
      <c r="H352" s="58" t="str">
        <f>IF(G352="I",$K352,IF(G352="II",$K352-SUM(H$8:H351),IF(G352="III",$K352-SUM(H$8:H351),IF(G352="IV",$K352-SUM(H$8:H351),IF(G352="V",1-SUM(H$8:H351)," ")))))</f>
        <v xml:space="preserve"> </v>
      </c>
      <c r="I352" s="66" t="str">
        <f t="shared" si="110"/>
        <v/>
      </c>
      <c r="L352" s="62" t="str">
        <f t="shared" si="106"/>
        <v xml:space="preserve"> </v>
      </c>
      <c r="P352" s="58" t="str">
        <f>IF(O352="Plus",$K352,IF(O352="Basis",$K352-SUM(P$8:P351),IF(O352="Breedte",$K352-SUM(P$8:P351),IF(O351="Breedte",1-SUM(P$8:P351)," "))))</f>
        <v xml:space="preserve"> </v>
      </c>
      <c r="Q352" s="56" t="str">
        <f t="shared" si="122"/>
        <v/>
      </c>
      <c r="R352" s="196">
        <f t="shared" si="111"/>
        <v>110</v>
      </c>
      <c r="S352" s="1">
        <f t="shared" si="120"/>
        <v>104</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104</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4">
        <f t="shared" si="107"/>
        <v>0</v>
      </c>
      <c r="B353" s="64">
        <f t="shared" si="108"/>
        <v>0</v>
      </c>
      <c r="C353" s="57">
        <f t="shared" si="119"/>
        <v>103</v>
      </c>
      <c r="F353" s="59">
        <f>IF(C353&lt;C$6,0,VLOOKUP(C353,index!$A:$M,8,0))</f>
        <v>110</v>
      </c>
      <c r="G353" s="57" t="str">
        <f t="shared" si="109"/>
        <v/>
      </c>
      <c r="H353" s="58" t="str">
        <f>IF(G353="I",$K353,IF(G353="II",$K353-SUM(H$8:H352),IF(G353="III",$K353-SUM(H$8:H352),IF(G353="IV",$K353-SUM(H$8:H352),IF(G353="V",1-SUM(H$8:H352)," ")))))</f>
        <v xml:space="preserve"> </v>
      </c>
      <c r="I353" s="66" t="str">
        <f t="shared" si="110"/>
        <v/>
      </c>
      <c r="L353" s="62" t="str">
        <f t="shared" si="106"/>
        <v xml:space="preserve"> </v>
      </c>
      <c r="P353" s="58" t="str">
        <f>IF(O353="Plus",$K353,IF(O353="Basis",$K353-SUM(P$8:P352),IF(O353="Breedte",$K353-SUM(P$8:P352),IF(O352="Breedte",1-SUM(P$8:P352)," "))))</f>
        <v xml:space="preserve"> </v>
      </c>
      <c r="Q353" s="56" t="str">
        <f t="shared" si="122"/>
        <v/>
      </c>
      <c r="R353" s="196">
        <f t="shared" si="111"/>
        <v>110</v>
      </c>
      <c r="S353" s="1">
        <f t="shared" si="120"/>
        <v>103</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103</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4">
        <f t="shared" si="107"/>
        <v>0</v>
      </c>
      <c r="B354" s="64">
        <f t="shared" si="108"/>
        <v>0</v>
      </c>
      <c r="C354" s="57">
        <f t="shared" si="119"/>
        <v>102</v>
      </c>
      <c r="F354" s="59">
        <f>IF(C354&lt;C$6,0,VLOOKUP(C354,index!$A:$M,8,0))</f>
        <v>110</v>
      </c>
      <c r="G354" s="57" t="str">
        <f t="shared" si="109"/>
        <v/>
      </c>
      <c r="H354" s="58" t="str">
        <f>IF(G354="I",$K354,IF(G354="II",$K354-SUM(H$8:H353),IF(G354="III",$K354-SUM(H$8:H353),IF(G354="IV",$K354-SUM(H$8:H353),IF(G354="V",1-SUM(H$8:H353)," ")))))</f>
        <v xml:space="preserve"> </v>
      </c>
      <c r="I354" s="66" t="str">
        <f t="shared" si="110"/>
        <v/>
      </c>
      <c r="L354" s="62" t="str">
        <f t="shared" si="106"/>
        <v xml:space="preserve"> </v>
      </c>
      <c r="P354" s="58" t="str">
        <f>IF(O354="Plus",$K354,IF(O354="Basis",$K354-SUM(P$8:P353),IF(O354="Breedte",$K354-SUM(P$8:P353),IF(O353="Breedte",1-SUM(P$8:P353)," "))))</f>
        <v xml:space="preserve"> </v>
      </c>
      <c r="Q354" s="56" t="str">
        <f t="shared" si="122"/>
        <v/>
      </c>
      <c r="R354" s="196">
        <f t="shared" si="111"/>
        <v>110</v>
      </c>
      <c r="S354" s="1">
        <f t="shared" si="120"/>
        <v>102</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102</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4">
        <f t="shared" si="107"/>
        <v>0</v>
      </c>
      <c r="B355" s="64">
        <f t="shared" si="108"/>
        <v>0</v>
      </c>
      <c r="C355" s="57">
        <f t="shared" si="119"/>
        <v>101</v>
      </c>
      <c r="F355" s="59">
        <f>IF(C355&lt;C$6,0,VLOOKUP(C355,index!$A:$M,8,0))</f>
        <v>110</v>
      </c>
      <c r="G355" s="57" t="str">
        <f t="shared" si="109"/>
        <v/>
      </c>
      <c r="H355" s="58" t="str">
        <f>IF(G355="I",$K355,IF(G355="II",$K355-SUM(H$8:H354),IF(G355="III",$K355-SUM(H$8:H354),IF(G355="IV",$K355-SUM(H$8:H354),IF(G355="V",1-SUM(H$8:H354)," ")))))</f>
        <v xml:space="preserve"> </v>
      </c>
      <c r="I355" s="66" t="str">
        <f t="shared" si="110"/>
        <v/>
      </c>
      <c r="L355" s="62" t="str">
        <f t="shared" si="106"/>
        <v xml:space="preserve"> </v>
      </c>
      <c r="P355" s="58" t="str">
        <f>IF(O355="Plus",$K355,IF(O355="Basis",$K355-SUM(P$8:P354),IF(O355="Breedte",$K355-SUM(P$8:P354),IF(O354="Breedte",1-SUM(P$8:P354)," "))))</f>
        <v xml:space="preserve"> </v>
      </c>
      <c r="Q355" s="56" t="str">
        <f t="shared" si="122"/>
        <v/>
      </c>
      <c r="R355" s="196">
        <f t="shared" si="111"/>
        <v>110</v>
      </c>
      <c r="S355" s="1">
        <f t="shared" si="120"/>
        <v>101</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101</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4">
        <f t="shared" si="107"/>
        <v>0</v>
      </c>
      <c r="B356" s="64">
        <f t="shared" si="108"/>
        <v>0</v>
      </c>
      <c r="C356" s="57">
        <f t="shared" si="119"/>
        <v>100</v>
      </c>
      <c r="F356" s="59">
        <f>IF(C356&lt;C$6,0,VLOOKUP(C356,index!$A:$M,8,0))</f>
        <v>110</v>
      </c>
      <c r="G356" s="57" t="str">
        <f t="shared" si="109"/>
        <v/>
      </c>
      <c r="H356" s="58" t="str">
        <f>IF(G356="I",$K356,IF(G356="II",$K356-SUM(H$8:H355),IF(G356="III",$K356-SUM(H$8:H355),IF(G356="IV",$K356-SUM(H$8:H355),IF(G356="V",1-SUM(H$8:H355)," ")))))</f>
        <v xml:space="preserve"> </v>
      </c>
      <c r="I356" s="66" t="str">
        <f t="shared" si="110"/>
        <v/>
      </c>
      <c r="L356" s="62" t="str">
        <f t="shared" si="106"/>
        <v xml:space="preserve"> </v>
      </c>
      <c r="P356" s="58" t="str">
        <f>IF(O356="Plus",$K356,IF(O356="Basis",$K356-SUM(P$8:P355),IF(O356="Breedte",$K356-SUM(P$8:P355),IF(O355="Breedte",1-SUM(P$8:P355)," "))))</f>
        <v xml:space="preserve"> </v>
      </c>
      <c r="Q356" s="56" t="str">
        <f t="shared" si="122"/>
        <v/>
      </c>
      <c r="R356" s="196">
        <f t="shared" si="111"/>
        <v>110</v>
      </c>
      <c r="S356" s="1">
        <f t="shared" si="120"/>
        <v>100</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100</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4">
        <f t="shared" si="107"/>
        <v>0</v>
      </c>
      <c r="B357" s="64">
        <f t="shared" si="108"/>
        <v>0</v>
      </c>
      <c r="C357" s="57">
        <f t="shared" si="119"/>
        <v>99</v>
      </c>
      <c r="F357" s="59">
        <f>IF(C357&lt;C$6,0,VLOOKUP(C357,index!$A:$M,8,0))</f>
        <v>110</v>
      </c>
      <c r="G357" s="57" t="str">
        <f t="shared" si="109"/>
        <v/>
      </c>
      <c r="H357" s="58" t="str">
        <f>IF(G357="I",$K357,IF(G357="II",$K357-SUM(H$8:H356),IF(G357="III",$K357-SUM(H$8:H356),IF(G357="IV",$K357-SUM(H$8:H356),IF(G357="V",1-SUM(H$8:H356)," ")))))</f>
        <v xml:space="preserve"> </v>
      </c>
      <c r="I357" s="66" t="str">
        <f t="shared" si="110"/>
        <v/>
      </c>
      <c r="L357" s="62" t="str">
        <f t="shared" si="106"/>
        <v xml:space="preserve"> </v>
      </c>
      <c r="P357" s="58" t="str">
        <f>IF(O357="Plus",$K357,IF(O357="Basis",$K357-SUM(P$8:P356),IF(O357="Breedte",$K357-SUM(P$8:P356),IF(O356="Breedte",1-SUM(P$8:P356)," "))))</f>
        <v xml:space="preserve"> </v>
      </c>
      <c r="Q357" s="56" t="str">
        <f t="shared" si="122"/>
        <v/>
      </c>
      <c r="R357" s="196">
        <f t="shared" si="111"/>
        <v>110</v>
      </c>
      <c r="S357" s="1">
        <f t="shared" si="120"/>
        <v>99</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99</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4">
        <f t="shared" si="107"/>
        <v>0</v>
      </c>
      <c r="B358" s="64">
        <f t="shared" si="108"/>
        <v>0</v>
      </c>
      <c r="C358" s="57">
        <f t="shared" si="119"/>
        <v>98</v>
      </c>
      <c r="F358" s="59">
        <f>IF(C358&lt;C$6,0,VLOOKUP(C358,index!$A:$M,8,0))</f>
        <v>110</v>
      </c>
      <c r="G358" s="57" t="str">
        <f t="shared" si="109"/>
        <v/>
      </c>
      <c r="H358" s="58" t="str">
        <f>IF(G358="I",$K358,IF(G358="II",$K358-SUM(H$8:H357),IF(G358="III",$K358-SUM(H$8:H357),IF(G358="IV",$K358-SUM(H$8:H357),IF(G358="V",1-SUM(H$8:H357)," ")))))</f>
        <v xml:space="preserve"> </v>
      </c>
      <c r="I358" s="66" t="str">
        <f t="shared" si="110"/>
        <v/>
      </c>
      <c r="L358" s="62" t="str">
        <f t="shared" si="106"/>
        <v xml:space="preserve"> </v>
      </c>
      <c r="P358" s="58" t="str">
        <f>IF(O358="Plus",$K358,IF(O358="Basis",$K358-SUM(P$8:P357),IF(O358="Breedte",$K358-SUM(P$8:P357),IF(O357="Breedte",1-SUM(P$8:P357)," "))))</f>
        <v xml:space="preserve"> </v>
      </c>
      <c r="Q358" s="56" t="str">
        <f t="shared" si="122"/>
        <v/>
      </c>
      <c r="R358" s="196">
        <f t="shared" si="111"/>
        <v>110</v>
      </c>
      <c r="S358" s="1">
        <f t="shared" si="120"/>
        <v>98</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98</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4">
        <f t="shared" si="107"/>
        <v>0</v>
      </c>
      <c r="B359" s="64">
        <f t="shared" si="108"/>
        <v>0</v>
      </c>
      <c r="C359" s="57">
        <f t="shared" si="119"/>
        <v>97</v>
      </c>
      <c r="F359" s="59">
        <f>IF(C359&lt;C$6,0,VLOOKUP(C359,index!$A:$M,8,0))</f>
        <v>110</v>
      </c>
      <c r="G359" s="57" t="str">
        <f t="shared" si="109"/>
        <v/>
      </c>
      <c r="H359" s="58" t="str">
        <f>IF(G359="I",$K359,IF(G359="II",$K359-SUM(H$8:H358),IF(G359="III",$K359-SUM(H$8:H358),IF(G359="IV",$K359-SUM(H$8:H358),IF(G359="V",1-SUM(H$8:H358)," ")))))</f>
        <v xml:space="preserve"> </v>
      </c>
      <c r="I359" s="66" t="str">
        <f t="shared" si="110"/>
        <v/>
      </c>
      <c r="L359" s="62" t="str">
        <f t="shared" si="106"/>
        <v xml:space="preserve"> </v>
      </c>
      <c r="P359" s="58" t="str">
        <f>IF(O359="Plus",$K359,IF(O359="Basis",$K359-SUM(P$8:P358),IF(O359="Breedte",$K359-SUM(P$8:P358),IF(O358="Breedte",1-SUM(P$8:P358)," "))))</f>
        <v xml:space="preserve"> </v>
      </c>
      <c r="Q359" s="56" t="str">
        <f t="shared" si="122"/>
        <v/>
      </c>
      <c r="R359" s="196">
        <f t="shared" si="111"/>
        <v>110</v>
      </c>
      <c r="S359" s="1">
        <f t="shared" si="120"/>
        <v>97</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97</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4">
        <f t="shared" si="107"/>
        <v>0</v>
      </c>
      <c r="B360" s="64">
        <f t="shared" si="108"/>
        <v>0</v>
      </c>
      <c r="C360" s="57">
        <f t="shared" si="119"/>
        <v>96</v>
      </c>
      <c r="F360" s="59">
        <f>IF(C360&lt;C$6,0,VLOOKUP(C360,index!$A:$M,8,0))</f>
        <v>110</v>
      </c>
      <c r="G360" s="57" t="str">
        <f t="shared" si="109"/>
        <v/>
      </c>
      <c r="H360" s="58" t="str">
        <f>IF(G360="I",$K360,IF(G360="II",$K360-SUM(H$8:H359),IF(G360="III",$K360-SUM(H$8:H359),IF(G360="IV",$K360-SUM(H$8:H359),IF(G360="V",1-SUM(H$8:H359)," ")))))</f>
        <v xml:space="preserve"> </v>
      </c>
      <c r="I360" s="66" t="str">
        <f t="shared" si="110"/>
        <v/>
      </c>
      <c r="L360" s="62" t="str">
        <f t="shared" si="106"/>
        <v xml:space="preserve"> </v>
      </c>
      <c r="P360" s="58" t="str">
        <f>IF(O360="Plus",$K360,IF(O360="Basis",$K360-SUM(P$8:P359),IF(O360="Breedte",$K360-SUM(P$8:P359),IF(O359="Breedte",1-SUM(P$8:P359)," "))))</f>
        <v xml:space="preserve"> </v>
      </c>
      <c r="Q360" s="56" t="str">
        <f t="shared" si="122"/>
        <v/>
      </c>
      <c r="R360" s="196">
        <f t="shared" si="111"/>
        <v>110</v>
      </c>
      <c r="S360" s="1">
        <f t="shared" si="120"/>
        <v>96</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96</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4">
        <f t="shared" si="107"/>
        <v>0</v>
      </c>
      <c r="B361" s="64">
        <f t="shared" si="108"/>
        <v>0</v>
      </c>
      <c r="C361" s="57">
        <f t="shared" si="119"/>
        <v>95</v>
      </c>
      <c r="F361" s="59">
        <f>IF(C361&lt;C$6,0,VLOOKUP(C361,index!$A:$M,8,0))</f>
        <v>110</v>
      </c>
      <c r="G361" s="57" t="str">
        <f t="shared" si="109"/>
        <v/>
      </c>
      <c r="H361" s="58" t="str">
        <f>IF(G361="I",$K361,IF(G361="II",$K361-SUM(H$8:H360),IF(G361="III",$K361-SUM(H$8:H360),IF(G361="IV",$K361-SUM(H$8:H360),IF(G361="V",1-SUM(H$8:H360)," ")))))</f>
        <v xml:space="preserve"> </v>
      </c>
      <c r="I361" s="66" t="str">
        <f t="shared" si="110"/>
        <v/>
      </c>
      <c r="L361" s="62" t="str">
        <f t="shared" si="106"/>
        <v xml:space="preserve"> </v>
      </c>
      <c r="P361" s="58" t="str">
        <f>IF(O361="Plus",$K361,IF(O361="Basis",$K361-SUM(P$8:P360),IF(O361="Breedte",$K361-SUM(P$8:P360),IF(O360="Breedte",1-SUM(P$8:P360)," "))))</f>
        <v xml:space="preserve"> </v>
      </c>
      <c r="Q361" s="56" t="str">
        <f t="shared" si="122"/>
        <v/>
      </c>
      <c r="R361" s="196">
        <f t="shared" si="111"/>
        <v>110</v>
      </c>
      <c r="S361" s="1">
        <f t="shared" si="120"/>
        <v>95</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95</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4">
        <f t="shared" si="107"/>
        <v>0</v>
      </c>
      <c r="B362" s="64">
        <f t="shared" si="108"/>
        <v>0</v>
      </c>
      <c r="C362" s="57">
        <f t="shared" si="119"/>
        <v>94</v>
      </c>
      <c r="F362" s="59">
        <f>IF(C362&lt;C$6,0,VLOOKUP(C362,index!$A:$M,8,0))</f>
        <v>110</v>
      </c>
      <c r="G362" s="57" t="str">
        <f t="shared" si="109"/>
        <v/>
      </c>
      <c r="H362" s="58" t="str">
        <f>IF(G362="I",$K362,IF(G362="II",$K362-SUM(H$8:H361),IF(G362="III",$K362-SUM(H$8:H361),IF(G362="IV",$K362-SUM(H$8:H361),IF(G362="V",1-SUM(H$8:H361)," ")))))</f>
        <v xml:space="preserve"> </v>
      </c>
      <c r="I362" s="66" t="str">
        <f t="shared" si="110"/>
        <v/>
      </c>
      <c r="L362" s="62" t="str">
        <f t="shared" si="106"/>
        <v xml:space="preserve"> </v>
      </c>
      <c r="P362" s="58" t="str">
        <f>IF(O362="Plus",$K362,IF(O362="Basis",$K362-SUM(P$8:P361),IF(O362="Breedte",$K362-SUM(P$8:P361),IF(O361="Breedte",1-SUM(P$8:P361)," "))))</f>
        <v xml:space="preserve"> </v>
      </c>
      <c r="Q362" s="56" t="str">
        <f t="shared" si="122"/>
        <v/>
      </c>
      <c r="R362" s="196">
        <f t="shared" si="111"/>
        <v>110</v>
      </c>
      <c r="S362" s="1">
        <f t="shared" si="120"/>
        <v>94</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94</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4">
        <f t="shared" si="107"/>
        <v>0</v>
      </c>
      <c r="B363" s="64">
        <f t="shared" si="108"/>
        <v>0</v>
      </c>
      <c r="C363" s="57">
        <f t="shared" si="119"/>
        <v>93</v>
      </c>
      <c r="F363" s="59">
        <f>IF(C363&lt;C$6,0,VLOOKUP(C363,index!$A:$M,8,0))</f>
        <v>110</v>
      </c>
      <c r="G363" s="57" t="str">
        <f t="shared" si="109"/>
        <v/>
      </c>
      <c r="H363" s="58" t="str">
        <f>IF(G363="I",$K363,IF(G363="II",$K363-SUM(H$8:H362),IF(G363="III",$K363-SUM(H$8:H362),IF(G363="IV",$K363-SUM(H$8:H362),IF(G363="V",1-SUM(H$8:H362)," ")))))</f>
        <v xml:space="preserve"> </v>
      </c>
      <c r="I363" s="66" t="str">
        <f t="shared" si="110"/>
        <v/>
      </c>
      <c r="L363" s="62" t="str">
        <f t="shared" si="106"/>
        <v xml:space="preserve"> </v>
      </c>
      <c r="P363" s="58" t="str">
        <f>IF(O363="Plus",$K363,IF(O363="Basis",$K363-SUM(P$8:P362),IF(O363="Breedte",$K363-SUM(P$8:P362),IF(O362="Breedte",1-SUM(P$8:P362)," "))))</f>
        <v xml:space="preserve"> </v>
      </c>
      <c r="Q363" s="56" t="str">
        <f t="shared" si="122"/>
        <v/>
      </c>
      <c r="R363" s="196">
        <f t="shared" si="111"/>
        <v>110</v>
      </c>
      <c r="S363" s="1">
        <f t="shared" si="120"/>
        <v>93</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93</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4">
        <f t="shared" si="107"/>
        <v>0</v>
      </c>
      <c r="B364" s="64">
        <f t="shared" si="108"/>
        <v>0</v>
      </c>
      <c r="C364" s="57">
        <f t="shared" si="119"/>
        <v>92</v>
      </c>
      <c r="F364" s="59">
        <f>IF(C364&lt;C$6,0,VLOOKUP(C364,index!$A:$M,8,0))</f>
        <v>110</v>
      </c>
      <c r="G364" s="57" t="str">
        <f t="shared" si="109"/>
        <v/>
      </c>
      <c r="H364" s="58" t="str">
        <f>IF(G364="I",$K364,IF(G364="II",$K364-SUM(H$8:H363),IF(G364="III",$K364-SUM(H$8:H363),IF(G364="IV",$K364-SUM(H$8:H363),IF(G364="V",1-SUM(H$8:H363)," ")))))</f>
        <v xml:space="preserve"> </v>
      </c>
      <c r="I364" s="66" t="str">
        <f t="shared" si="110"/>
        <v/>
      </c>
      <c r="L364" s="62" t="str">
        <f t="shared" si="106"/>
        <v xml:space="preserve"> </v>
      </c>
      <c r="P364" s="58" t="str">
        <f>IF(O364="Plus",$K364,IF(O364="Basis",$K364-SUM(P$8:P363),IF(O364="Breedte",$K364-SUM(P$8:P363),IF(O363="Breedte",1-SUM(P$8:P363)," "))))</f>
        <v xml:space="preserve"> </v>
      </c>
      <c r="Q364" s="56" t="str">
        <f t="shared" si="122"/>
        <v/>
      </c>
      <c r="R364" s="196">
        <f t="shared" si="111"/>
        <v>110</v>
      </c>
      <c r="S364" s="1">
        <f t="shared" si="120"/>
        <v>92</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92</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4">
        <f t="shared" si="107"/>
        <v>0</v>
      </c>
      <c r="B365" s="64">
        <f t="shared" si="108"/>
        <v>0</v>
      </c>
      <c r="C365" s="57">
        <f t="shared" si="119"/>
        <v>91</v>
      </c>
      <c r="F365" s="59">
        <f>IF(C365&lt;C$6,0,VLOOKUP(C365,index!$A:$M,8,0))</f>
        <v>110</v>
      </c>
      <c r="G365" s="57" t="str">
        <f t="shared" si="109"/>
        <v/>
      </c>
      <c r="H365" s="58" t="str">
        <f>IF(G365="I",$K365,IF(G365="II",$K365-SUM(H$8:H364),IF(G365="III",$K365-SUM(H$8:H364),IF(G365="IV",$K365-SUM(H$8:H364),IF(G365="V",1-SUM(H$8:H364)," ")))))</f>
        <v xml:space="preserve"> </v>
      </c>
      <c r="I365" s="66" t="str">
        <f t="shared" si="110"/>
        <v/>
      </c>
      <c r="L365" s="62" t="str">
        <f t="shared" si="106"/>
        <v xml:space="preserve"> </v>
      </c>
      <c r="P365" s="58" t="str">
        <f>IF(O365="Plus",$K365,IF(O365="Basis",$K365-SUM(P$8:P364),IF(O365="Breedte",$K365-SUM(P$8:P364),IF(O364="Breedte",1-SUM(P$8:P364)," "))))</f>
        <v xml:space="preserve"> </v>
      </c>
      <c r="Q365" s="56" t="str">
        <f t="shared" si="122"/>
        <v/>
      </c>
      <c r="R365" s="196">
        <f t="shared" si="111"/>
        <v>110</v>
      </c>
      <c r="S365" s="1">
        <f t="shared" si="120"/>
        <v>91</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91</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4">
        <f t="shared" si="107"/>
        <v>0</v>
      </c>
      <c r="B366" s="64">
        <f t="shared" si="108"/>
        <v>0</v>
      </c>
      <c r="C366" s="57">
        <f t="shared" si="119"/>
        <v>90</v>
      </c>
      <c r="F366" s="59">
        <f>IF(C366&lt;C$6,0,VLOOKUP(C366,index!$A:$M,8,0))</f>
        <v>110</v>
      </c>
      <c r="G366" s="57" t="str">
        <f t="shared" si="109"/>
        <v/>
      </c>
      <c r="H366" s="58" t="str">
        <f>IF(G366="I",$K366,IF(G366="II",$K366-SUM(H$8:H365),IF(G366="III",$K366-SUM(H$8:H365),IF(G366="IV",$K366-SUM(H$8:H365),IF(G366="V",1-SUM(H$8:H365)," ")))))</f>
        <v xml:space="preserve"> </v>
      </c>
      <c r="I366" s="66" t="str">
        <f t="shared" si="110"/>
        <v/>
      </c>
      <c r="L366" s="62" t="str">
        <f t="shared" si="106"/>
        <v xml:space="preserve"> </v>
      </c>
      <c r="P366" s="58" t="str">
        <f>IF(O366="Plus",$K366,IF(O366="Basis",$K366-SUM(P$8:P365),IF(O366="Breedte",$K366-SUM(P$8:P365),IF(O365="Breedte",1-SUM(P$8:P365)," "))))</f>
        <v xml:space="preserve"> </v>
      </c>
      <c r="Q366" s="56" t="str">
        <f t="shared" si="122"/>
        <v/>
      </c>
      <c r="R366" s="196">
        <f t="shared" si="111"/>
        <v>110</v>
      </c>
      <c r="S366" s="1">
        <f t="shared" si="120"/>
        <v>90</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90</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4">
        <f t="shared" si="107"/>
        <v>0</v>
      </c>
      <c r="B367" s="64">
        <f t="shared" si="108"/>
        <v>0</v>
      </c>
      <c r="C367" s="57">
        <f t="shared" si="119"/>
        <v>89</v>
      </c>
      <c r="F367" s="59">
        <f>IF(C367&lt;C$6,0,VLOOKUP(C367,index!$A:$M,8,0))</f>
        <v>110</v>
      </c>
      <c r="G367" s="57" t="str">
        <f t="shared" si="109"/>
        <v/>
      </c>
      <c r="H367" s="58" t="str">
        <f>IF(G367="I",$K367,IF(G367="II",$K367-SUM(H$8:H366),IF(G367="III",$K367-SUM(H$8:H366),IF(G367="IV",$K367-SUM(H$8:H366),IF(G367="V",1-SUM(H$8:H366)," ")))))</f>
        <v xml:space="preserve"> </v>
      </c>
      <c r="I367" s="66" t="str">
        <f t="shared" si="110"/>
        <v/>
      </c>
      <c r="L367" s="62" t="str">
        <f t="shared" si="106"/>
        <v xml:space="preserve"> </v>
      </c>
      <c r="P367" s="58" t="str">
        <f>IF(O367="Plus",$K367,IF(O367="Basis",$K367-SUM(P$8:P366),IF(O367="Breedte",$K367-SUM(P$8:P366),IF(O366="Breedte",1-SUM(P$8:P366)," "))))</f>
        <v xml:space="preserve"> </v>
      </c>
      <c r="Q367" s="56" t="str">
        <f t="shared" si="122"/>
        <v/>
      </c>
      <c r="R367" s="196">
        <f t="shared" si="111"/>
        <v>110</v>
      </c>
      <c r="S367" s="1">
        <f t="shared" si="120"/>
        <v>89</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89</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4">
        <f t="shared" si="107"/>
        <v>0</v>
      </c>
      <c r="B368" s="64">
        <f t="shared" si="108"/>
        <v>0</v>
      </c>
      <c r="C368" s="57">
        <f t="shared" si="119"/>
        <v>88</v>
      </c>
      <c r="F368" s="59">
        <f>IF(C368&lt;C$6,0,VLOOKUP(C368,index!$A:$M,8,0))</f>
        <v>110</v>
      </c>
      <c r="G368" s="57" t="str">
        <f t="shared" si="109"/>
        <v/>
      </c>
      <c r="H368" s="58" t="str">
        <f>IF(G368="I",$K368,IF(G368="II",$K368-SUM(H$8:H367),IF(G368="III",$K368-SUM(H$8:H367),IF(G368="IV",$K368-SUM(H$8:H367),IF(G368="V",1-SUM(H$8:H367)," ")))))</f>
        <v xml:space="preserve"> </v>
      </c>
      <c r="I368" s="66" t="str">
        <f t="shared" si="110"/>
        <v/>
      </c>
      <c r="L368" s="62" t="str">
        <f t="shared" si="106"/>
        <v xml:space="preserve"> </v>
      </c>
      <c r="P368" s="58" t="str">
        <f>IF(O368="Plus",$K368,IF(O368="Basis",$K368-SUM(P$8:P367),IF(O368="Breedte",$K368-SUM(P$8:P367),IF(O367="Breedte",1-SUM(P$8:P367)," "))))</f>
        <v xml:space="preserve"> </v>
      </c>
      <c r="Q368" s="56" t="str">
        <f t="shared" si="122"/>
        <v/>
      </c>
      <c r="R368" s="196">
        <f t="shared" si="111"/>
        <v>110</v>
      </c>
      <c r="S368" s="1">
        <f t="shared" si="120"/>
        <v>88</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88</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4">
        <f t="shared" si="107"/>
        <v>0</v>
      </c>
      <c r="B369" s="64">
        <f t="shared" si="108"/>
        <v>0</v>
      </c>
      <c r="C369" s="57">
        <f t="shared" si="119"/>
        <v>87</v>
      </c>
      <c r="F369" s="59">
        <f>IF(C369&lt;C$6,0,VLOOKUP(C369,index!$A:$M,8,0))</f>
        <v>110</v>
      </c>
      <c r="G369" s="57" t="str">
        <f t="shared" si="109"/>
        <v/>
      </c>
      <c r="H369" s="58" t="str">
        <f>IF(G369="I",$K369,IF(G369="II",$K369-SUM(H$8:H368),IF(G369="III",$K369-SUM(H$8:H368),IF(G369="IV",$K369-SUM(H$8:H368),IF(G369="V",1-SUM(H$8:H368)," ")))))</f>
        <v xml:space="preserve"> </v>
      </c>
      <c r="I369" s="66" t="str">
        <f t="shared" si="110"/>
        <v/>
      </c>
      <c r="L369" s="62" t="str">
        <f t="shared" si="106"/>
        <v xml:space="preserve"> </v>
      </c>
      <c r="P369" s="58" t="str">
        <f>IF(O369="Plus",$K369,IF(O369="Basis",$K369-SUM(P$8:P368),IF(O369="Breedte",$K369-SUM(P$8:P368),IF(O368="Breedte",1-SUM(P$8:P368)," "))))</f>
        <v xml:space="preserve"> </v>
      </c>
      <c r="Q369" s="56" t="str">
        <f t="shared" si="122"/>
        <v/>
      </c>
      <c r="R369" s="196">
        <f t="shared" si="111"/>
        <v>110</v>
      </c>
      <c r="S369" s="1">
        <f t="shared" si="120"/>
        <v>87</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87</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4">
        <f t="shared" si="107"/>
        <v>0</v>
      </c>
      <c r="B370" s="64">
        <f t="shared" si="108"/>
        <v>0</v>
      </c>
      <c r="C370" s="57">
        <f t="shared" si="119"/>
        <v>86</v>
      </c>
      <c r="F370" s="59">
        <f>IF(C370&lt;C$6,0,VLOOKUP(C370,index!$A:$M,8,0))</f>
        <v>110</v>
      </c>
      <c r="G370" s="57" t="str">
        <f t="shared" si="109"/>
        <v/>
      </c>
      <c r="H370" s="58" t="str">
        <f>IF(G370="I",$K370,IF(G370="II",$K370-SUM(H$8:H369),IF(G370="III",$K370-SUM(H$8:H369),IF(G370="IV",$K370-SUM(H$8:H369),IF(G370="V",1-SUM(H$8:H369)," ")))))</f>
        <v xml:space="preserve"> </v>
      </c>
      <c r="I370" s="66" t="str">
        <f t="shared" si="110"/>
        <v/>
      </c>
      <c r="L370" s="62" t="str">
        <f t="shared" si="106"/>
        <v xml:space="preserve"> </v>
      </c>
      <c r="P370" s="58" t="str">
        <f>IF(O370="Plus",$K370,IF(O370="Basis",$K370-SUM(P$8:P369),IF(O370="Breedte",$K370-SUM(P$8:P369),IF(O369="Breedte",1-SUM(P$8:P369)," "))))</f>
        <v xml:space="preserve"> </v>
      </c>
      <c r="Q370" s="56" t="str">
        <f t="shared" si="122"/>
        <v/>
      </c>
      <c r="R370" s="196">
        <f t="shared" si="111"/>
        <v>110</v>
      </c>
      <c r="S370" s="1">
        <f t="shared" si="120"/>
        <v>86</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86</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4">
        <f t="shared" si="107"/>
        <v>0</v>
      </c>
      <c r="B371" s="64">
        <f t="shared" si="108"/>
        <v>0</v>
      </c>
      <c r="C371" s="57">
        <f t="shared" si="119"/>
        <v>85</v>
      </c>
      <c r="F371" s="59">
        <f>IF(C371&lt;C$6,0,VLOOKUP(C371,index!$A:$M,8,0))</f>
        <v>110</v>
      </c>
      <c r="G371" s="57" t="str">
        <f t="shared" si="109"/>
        <v/>
      </c>
      <c r="H371" s="58" t="str">
        <f>IF(G371="I",$K371,IF(G371="II",$K371-SUM(H$8:H370),IF(G371="III",$K371-SUM(H$8:H370),IF(G371="IV",$K371-SUM(H$8:H370),IF(G371="V",1-SUM(H$8:H370)," ")))))</f>
        <v xml:space="preserve"> </v>
      </c>
      <c r="I371" s="66" t="str">
        <f t="shared" si="110"/>
        <v/>
      </c>
      <c r="L371" s="62" t="str">
        <f t="shared" si="106"/>
        <v xml:space="preserve"> </v>
      </c>
      <c r="P371" s="58" t="str">
        <f>IF(O371="Plus",$K371,IF(O371="Basis",$K371-SUM(P$8:P370),IF(O371="Breedte",$K371-SUM(P$8:P370),IF(O370="Breedte",1-SUM(P$8:P370)," "))))</f>
        <v xml:space="preserve"> </v>
      </c>
      <c r="Q371" s="56" t="str">
        <f t="shared" si="122"/>
        <v/>
      </c>
      <c r="R371" s="196">
        <f t="shared" si="111"/>
        <v>110</v>
      </c>
      <c r="S371" s="1">
        <f t="shared" si="120"/>
        <v>85</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85</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4">
        <f t="shared" si="107"/>
        <v>0</v>
      </c>
      <c r="B372" s="64">
        <f t="shared" si="108"/>
        <v>0</v>
      </c>
      <c r="C372" s="57">
        <f t="shared" si="119"/>
        <v>84</v>
      </c>
      <c r="F372" s="59">
        <f>IF(C372&lt;C$6,0,VLOOKUP(C372,index!$A:$M,8,0))</f>
        <v>110</v>
      </c>
      <c r="G372" s="57" t="str">
        <f t="shared" si="109"/>
        <v/>
      </c>
      <c r="H372" s="58" t="str">
        <f>IF(G372="I",$K372,IF(G372="II",$K372-SUM(H$8:H371),IF(G372="III",$K372-SUM(H$8:H371),IF(G372="IV",$K372-SUM(H$8:H371),IF(G372="V",1-SUM(H$8:H371)," ")))))</f>
        <v xml:space="preserve"> </v>
      </c>
      <c r="I372" s="66" t="str">
        <f t="shared" si="110"/>
        <v/>
      </c>
      <c r="L372" s="62" t="str">
        <f t="shared" si="106"/>
        <v xml:space="preserve"> </v>
      </c>
      <c r="P372" s="58" t="str">
        <f>IF(O372="Plus",$K372,IF(O372="Basis",$K372-SUM(P$8:P371),IF(O372="Breedte",$K372-SUM(P$8:P371),IF(O371="Breedte",1-SUM(P$8:P371)," "))))</f>
        <v xml:space="preserve"> </v>
      </c>
      <c r="Q372" s="56" t="str">
        <f t="shared" si="122"/>
        <v/>
      </c>
      <c r="R372" s="196">
        <f t="shared" si="111"/>
        <v>110</v>
      </c>
      <c r="S372" s="1">
        <f t="shared" si="120"/>
        <v>84</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84</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4">
        <f t="shared" si="107"/>
        <v>0</v>
      </c>
      <c r="B373" s="64">
        <f t="shared" si="108"/>
        <v>0</v>
      </c>
      <c r="C373" s="57">
        <f t="shared" si="119"/>
        <v>83</v>
      </c>
      <c r="F373" s="59">
        <f>IF(C373&lt;C$6,0,VLOOKUP(C373,index!$A:$M,8,0))</f>
        <v>110</v>
      </c>
      <c r="G373" s="57" t="str">
        <f t="shared" si="109"/>
        <v/>
      </c>
      <c r="H373" s="58" t="str">
        <f>IF(G373="I",$K373,IF(G373="II",$K373-SUM(H$8:H372),IF(G373="III",$K373-SUM(H$8:H372),IF(G373="IV",$K373-SUM(H$8:H372),IF(G373="V",1-SUM(H$8:H372)," ")))))</f>
        <v xml:space="preserve"> </v>
      </c>
      <c r="I373" s="66" t="str">
        <f t="shared" si="110"/>
        <v/>
      </c>
      <c r="L373" s="62" t="str">
        <f t="shared" si="106"/>
        <v xml:space="preserve"> </v>
      </c>
      <c r="P373" s="58" t="str">
        <f>IF(O373="Plus",$K373,IF(O373="Basis",$K373-SUM(P$8:P372),IF(O373="Breedte",$K373-SUM(P$8:P372),IF(O372="Breedte",1-SUM(P$8:P372)," "))))</f>
        <v xml:space="preserve"> </v>
      </c>
      <c r="Q373" s="56" t="str">
        <f t="shared" si="122"/>
        <v/>
      </c>
      <c r="R373" s="196">
        <f t="shared" si="111"/>
        <v>110</v>
      </c>
      <c r="S373" s="1">
        <f t="shared" si="120"/>
        <v>83</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83</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4">
        <f t="shared" si="107"/>
        <v>0</v>
      </c>
      <c r="B374" s="64">
        <f t="shared" si="108"/>
        <v>0</v>
      </c>
      <c r="C374" s="57">
        <f t="shared" si="119"/>
        <v>82</v>
      </c>
      <c r="F374" s="59">
        <f>IF(C374&lt;C$6,0,VLOOKUP(C374,index!$A:$M,8,0))</f>
        <v>110</v>
      </c>
      <c r="G374" s="57" t="str">
        <f t="shared" si="109"/>
        <v/>
      </c>
      <c r="H374" s="58" t="str">
        <f>IF(G374="I",$K374,IF(G374="II",$K374-SUM(H$8:H373),IF(G374="III",$K374-SUM(H$8:H373),IF(G374="IV",$K374-SUM(H$8:H373),IF(G374="V",1-SUM(H$8:H373)," ")))))</f>
        <v xml:space="preserve"> </v>
      </c>
      <c r="I374" s="66" t="str">
        <f t="shared" si="110"/>
        <v/>
      </c>
      <c r="L374" s="62" t="str">
        <f t="shared" si="106"/>
        <v xml:space="preserve"> </v>
      </c>
      <c r="P374" s="58" t="str">
        <f>IF(O374="Plus",$K374,IF(O374="Basis",$K374-SUM(P$8:P373),IF(O374="Breedte",$K374-SUM(P$8:P373),IF(O373="Breedte",1-SUM(P$8:P373)," "))))</f>
        <v xml:space="preserve"> </v>
      </c>
      <c r="Q374" s="56" t="str">
        <f t="shared" si="122"/>
        <v/>
      </c>
      <c r="R374" s="196">
        <f t="shared" si="111"/>
        <v>110</v>
      </c>
      <c r="S374" s="1">
        <f t="shared" si="120"/>
        <v>82</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82</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4">
        <f t="shared" si="107"/>
        <v>0</v>
      </c>
      <c r="B375" s="64">
        <f t="shared" si="108"/>
        <v>0</v>
      </c>
      <c r="C375" s="57">
        <f t="shared" si="119"/>
        <v>81</v>
      </c>
      <c r="F375" s="59">
        <f>IF(C375&lt;C$6,0,VLOOKUP(C375,index!$A:$M,8,0))</f>
        <v>110</v>
      </c>
      <c r="G375" s="57" t="str">
        <f t="shared" si="109"/>
        <v/>
      </c>
      <c r="H375" s="58" t="str">
        <f>IF(G375="I",$K375,IF(G375="II",$K375-SUM(H$8:H374),IF(G375="III",$K375-SUM(H$8:H374),IF(G375="IV",$K375-SUM(H$8:H374),IF(G375="V",1-SUM(H$8:H374)," ")))))</f>
        <v xml:space="preserve"> </v>
      </c>
      <c r="I375" s="66" t="str">
        <f t="shared" si="110"/>
        <v/>
      </c>
      <c r="L375" s="62" t="str">
        <f t="shared" si="106"/>
        <v xml:space="preserve"> </v>
      </c>
      <c r="P375" s="58" t="str">
        <f>IF(O375="Plus",$K375,IF(O375="Basis",$K375-SUM(P$8:P374),IF(O375="Breedte",$K375-SUM(P$8:P374),IF(O374="Breedte",1-SUM(P$8:P374)," "))))</f>
        <v xml:space="preserve"> </v>
      </c>
      <c r="Q375" s="56" t="str">
        <f t="shared" si="122"/>
        <v/>
      </c>
      <c r="R375" s="196">
        <f t="shared" si="111"/>
        <v>110</v>
      </c>
      <c r="S375" s="1">
        <f t="shared" si="120"/>
        <v>81</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81</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4">
        <f t="shared" si="107"/>
        <v>0</v>
      </c>
      <c r="B376" s="64">
        <f t="shared" si="108"/>
        <v>0</v>
      </c>
      <c r="C376" s="57">
        <f t="shared" si="119"/>
        <v>80</v>
      </c>
      <c r="F376" s="59">
        <f>IF(C376&lt;C$6,0,VLOOKUP(C376,index!$A:$M,8,0))</f>
        <v>110</v>
      </c>
      <c r="G376" s="57" t="str">
        <f t="shared" si="109"/>
        <v/>
      </c>
      <c r="H376" s="58" t="str">
        <f>IF(G376="I",$K376,IF(G376="II",$K376-SUM(H$8:H375),IF(G376="III",$K376-SUM(H$8:H375),IF(G376="IV",$K376-SUM(H$8:H375),IF(G376="V",1-SUM(H$8:H375)," ")))))</f>
        <v xml:space="preserve"> </v>
      </c>
      <c r="I376" s="66" t="str">
        <f t="shared" si="110"/>
        <v/>
      </c>
      <c r="L376" s="62" t="str">
        <f t="shared" si="106"/>
        <v xml:space="preserve"> </v>
      </c>
      <c r="P376" s="58" t="str">
        <f>IF(O376="Plus",$K376,IF(O376="Basis",$K376-SUM(P$8:P375),IF(O376="Breedte",$K376-SUM(P$8:P375),IF(O375="Breedte",1-SUM(P$8:P375)," "))))</f>
        <v xml:space="preserve"> </v>
      </c>
      <c r="Q376" s="56" t="str">
        <f t="shared" si="122"/>
        <v/>
      </c>
      <c r="R376" s="196">
        <f t="shared" si="111"/>
        <v>110</v>
      </c>
      <c r="S376" s="1">
        <f t="shared" si="120"/>
        <v>80</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80</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4">
        <f t="shared" si="107"/>
        <v>0</v>
      </c>
      <c r="B377" s="64">
        <f t="shared" si="108"/>
        <v>0</v>
      </c>
      <c r="C377" s="57">
        <f t="shared" si="119"/>
        <v>79</v>
      </c>
      <c r="F377" s="59">
        <f>IF(C377&lt;C$6,0,VLOOKUP(C377,index!$A:$M,8,0))</f>
        <v>110</v>
      </c>
      <c r="G377" s="57" t="str">
        <f t="shared" si="109"/>
        <v/>
      </c>
      <c r="H377" s="58" t="str">
        <f>IF(G377="I",$K377,IF(G377="II",$K377-SUM(H$8:H376),IF(G377="III",$K377-SUM(H$8:H376),IF(G377="IV",$K377-SUM(H$8:H376),IF(G377="V",1-SUM(H$8:H376)," ")))))</f>
        <v xml:space="preserve"> </v>
      </c>
      <c r="I377" s="66" t="str">
        <f t="shared" si="110"/>
        <v/>
      </c>
      <c r="L377" s="62" t="str">
        <f t="shared" si="106"/>
        <v xml:space="preserve"> </v>
      </c>
      <c r="P377" s="58" t="str">
        <f>IF(O377="Plus",$K377,IF(O377="Basis",$K377-SUM(P$8:P376),IF(O377="Breedte",$K377-SUM(P$8:P376),IF(O376="Breedte",1-SUM(P$8:P376)," "))))</f>
        <v xml:space="preserve"> </v>
      </c>
      <c r="Q377" s="56" t="str">
        <f t="shared" si="122"/>
        <v/>
      </c>
      <c r="R377" s="196">
        <f t="shared" si="111"/>
        <v>110</v>
      </c>
      <c r="S377" s="1">
        <f t="shared" si="120"/>
        <v>79</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79</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4">
        <f t="shared" si="107"/>
        <v>0</v>
      </c>
      <c r="B378" s="64">
        <f t="shared" si="108"/>
        <v>0</v>
      </c>
      <c r="C378" s="57">
        <f t="shared" si="119"/>
        <v>78</v>
      </c>
      <c r="F378" s="59">
        <f>IF(C378&lt;C$6,0,VLOOKUP(C378,index!$A:$M,8,0))</f>
        <v>110</v>
      </c>
      <c r="G378" s="57" t="str">
        <f t="shared" si="109"/>
        <v/>
      </c>
      <c r="H378" s="58" t="str">
        <f>IF(G378="I",$K378,IF(G378="II",$K378-SUM(H$8:H377),IF(G378="III",$K378-SUM(H$8:H377),IF(G378="IV",$K378-SUM(H$8:H377),IF(G378="V",1-SUM(H$8:H377)," ")))))</f>
        <v xml:space="preserve"> </v>
      </c>
      <c r="I378" s="66" t="str">
        <f t="shared" si="110"/>
        <v/>
      </c>
      <c r="L378" s="62" t="str">
        <f t="shared" si="106"/>
        <v xml:space="preserve"> </v>
      </c>
      <c r="P378" s="58" t="str">
        <f>IF(O378="Plus",$K378,IF(O378="Basis",$K378-SUM(P$8:P377),IF(O378="Breedte",$K378-SUM(P$8:P377),IF(O377="Breedte",1-SUM(P$8:P377)," "))))</f>
        <v xml:space="preserve"> </v>
      </c>
      <c r="Q378" s="56" t="str">
        <f t="shared" si="122"/>
        <v/>
      </c>
      <c r="R378" s="196">
        <f t="shared" si="111"/>
        <v>110</v>
      </c>
      <c r="S378" s="1">
        <f t="shared" si="120"/>
        <v>78</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78</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4">
        <f t="shared" si="107"/>
        <v>0</v>
      </c>
      <c r="B379" s="64">
        <f t="shared" si="108"/>
        <v>0</v>
      </c>
      <c r="C379" s="57">
        <f t="shared" si="119"/>
        <v>77</v>
      </c>
      <c r="F379" s="59">
        <f>IF(C379&lt;C$6,0,VLOOKUP(C379,index!$A:$M,8,0))</f>
        <v>110</v>
      </c>
      <c r="G379" s="57" t="str">
        <f t="shared" si="109"/>
        <v/>
      </c>
      <c r="H379" s="58" t="str">
        <f>IF(G379="I",$K379,IF(G379="II",$K379-SUM(H$8:H378),IF(G379="III",$K379-SUM(H$8:H378),IF(G379="IV",$K379-SUM(H$8:H378),IF(G379="V",1-SUM(H$8:H378)," ")))))</f>
        <v xml:space="preserve"> </v>
      </c>
      <c r="I379" s="66" t="str">
        <f t="shared" si="110"/>
        <v/>
      </c>
      <c r="L379" s="62" t="str">
        <f t="shared" si="106"/>
        <v xml:space="preserve"> </v>
      </c>
      <c r="P379" s="58" t="str">
        <f>IF(O379="Plus",$K379,IF(O379="Basis",$K379-SUM(P$8:P378),IF(O379="Breedte",$K379-SUM(P$8:P378),IF(O378="Breedte",1-SUM(P$8:P378)," "))))</f>
        <v xml:space="preserve"> </v>
      </c>
      <c r="Q379" s="56" t="str">
        <f t="shared" si="122"/>
        <v/>
      </c>
      <c r="R379" s="196">
        <f t="shared" si="111"/>
        <v>110</v>
      </c>
      <c r="S379" s="1">
        <f t="shared" si="120"/>
        <v>77</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77</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4">
        <f t="shared" si="107"/>
        <v>0</v>
      </c>
      <c r="B380" s="64">
        <f t="shared" si="108"/>
        <v>0</v>
      </c>
      <c r="C380" s="57">
        <f t="shared" si="119"/>
        <v>76</v>
      </c>
      <c r="F380" s="59">
        <f>IF(C380&lt;C$6,0,VLOOKUP(C380,index!$A:$M,8,0))</f>
        <v>110</v>
      </c>
      <c r="G380" s="57" t="str">
        <f t="shared" si="109"/>
        <v/>
      </c>
      <c r="H380" s="58" t="str">
        <f>IF(G380="I",$K380,IF(G380="II",$K380-SUM(H$8:H379),IF(G380="III",$K380-SUM(H$8:H379),IF(G380="IV",$K380-SUM(H$8:H379),IF(G380="V",1-SUM(H$8:H379)," ")))))</f>
        <v xml:space="preserve"> </v>
      </c>
      <c r="I380" s="66" t="str">
        <f t="shared" si="110"/>
        <v/>
      </c>
      <c r="L380" s="62" t="str">
        <f t="shared" si="106"/>
        <v xml:space="preserve"> </v>
      </c>
      <c r="P380" s="58" t="str">
        <f>IF(O380="Plus",$K380,IF(O380="Basis",$K380-SUM(P$8:P379),IF(O380="Breedte",$K380-SUM(P$8:P379),IF(O379="Breedte",1-SUM(P$8:P379)," "))))</f>
        <v xml:space="preserve"> </v>
      </c>
      <c r="Q380" s="56" t="str">
        <f t="shared" si="122"/>
        <v/>
      </c>
      <c r="R380" s="196">
        <f t="shared" si="111"/>
        <v>110</v>
      </c>
      <c r="S380" s="1">
        <f t="shared" si="120"/>
        <v>76</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76</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4">
        <f t="shared" si="107"/>
        <v>0</v>
      </c>
      <c r="B381" s="64">
        <f t="shared" si="108"/>
        <v>0</v>
      </c>
      <c r="C381" s="57">
        <f t="shared" si="119"/>
        <v>75</v>
      </c>
      <c r="F381" s="59">
        <f>IF(C381&lt;C$6,0,VLOOKUP(C381,index!$A:$M,8,0))</f>
        <v>110</v>
      </c>
      <c r="G381" s="57" t="str">
        <f t="shared" si="109"/>
        <v/>
      </c>
      <c r="H381" s="58" t="str">
        <f>IF(G381="I",$K381,IF(G381="II",$K381-SUM(H$8:H380),IF(G381="III",$K381-SUM(H$8:H380),IF(G381="IV",$K381-SUM(H$8:H380),IF(G381="V",1-SUM(H$8:H380)," ")))))</f>
        <v xml:space="preserve"> </v>
      </c>
      <c r="I381" s="66" t="str">
        <f t="shared" si="110"/>
        <v/>
      </c>
      <c r="L381" s="62" t="str">
        <f t="shared" si="106"/>
        <v xml:space="preserve"> </v>
      </c>
      <c r="P381" s="58" t="str">
        <f>IF(O381="Plus",$K381,IF(O381="Basis",$K381-SUM(P$8:P380),IF(O381="Breedte",$K381-SUM(P$8:P380),IF(O380="Breedte",1-SUM(P$8:P380)," "))))</f>
        <v xml:space="preserve"> </v>
      </c>
      <c r="Q381" s="56" t="str">
        <f t="shared" si="122"/>
        <v/>
      </c>
      <c r="R381" s="196">
        <f t="shared" si="111"/>
        <v>110</v>
      </c>
      <c r="S381" s="1">
        <f t="shared" si="120"/>
        <v>75</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75</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4">
        <f t="shared" si="107"/>
        <v>0</v>
      </c>
      <c r="B382" s="64">
        <f t="shared" si="108"/>
        <v>0</v>
      </c>
      <c r="C382" s="57">
        <f t="shared" si="119"/>
        <v>74</v>
      </c>
      <c r="F382" s="59">
        <f>IF(C382&lt;C$6,0,VLOOKUP(C382,index!$A:$M,8,0))</f>
        <v>110</v>
      </c>
      <c r="G382" s="57" t="str">
        <f t="shared" si="109"/>
        <v/>
      </c>
      <c r="H382" s="58" t="str">
        <f>IF(G382="I",$K382,IF(G382="II",$K382-SUM(H$8:H381),IF(G382="III",$K382-SUM(H$8:H381),IF(G382="IV",$K382-SUM(H$8:H381),IF(G382="V",1-SUM(H$8:H381)," ")))))</f>
        <v xml:space="preserve"> </v>
      </c>
      <c r="I382" s="66" t="str">
        <f t="shared" si="110"/>
        <v/>
      </c>
      <c r="L382" s="62" t="str">
        <f t="shared" si="106"/>
        <v xml:space="preserve"> </v>
      </c>
      <c r="P382" s="58" t="str">
        <f>IF(O382="Plus",$K382,IF(O382="Basis",$K382-SUM(P$8:P381),IF(O382="Breedte",$K382-SUM(P$8:P381),IF(O381="Breedte",1-SUM(P$8:P381)," "))))</f>
        <v xml:space="preserve"> </v>
      </c>
      <c r="Q382" s="56" t="str">
        <f t="shared" si="122"/>
        <v/>
      </c>
      <c r="R382" s="196">
        <f t="shared" si="111"/>
        <v>110</v>
      </c>
      <c r="S382" s="1">
        <f t="shared" si="120"/>
        <v>74</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74</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4">
        <f t="shared" si="107"/>
        <v>0</v>
      </c>
      <c r="B383" s="64">
        <f t="shared" si="108"/>
        <v>0</v>
      </c>
      <c r="C383" s="57">
        <f t="shared" si="119"/>
        <v>73</v>
      </c>
      <c r="F383" s="59">
        <f>IF(C383&lt;C$6,0,VLOOKUP(C383,index!$A:$M,8,0))</f>
        <v>110</v>
      </c>
      <c r="G383" s="57" t="str">
        <f t="shared" si="109"/>
        <v/>
      </c>
      <c r="H383" s="58" t="str">
        <f>IF(G383="I",$K383,IF(G383="II",$K383-SUM(H$8:H382),IF(G383="III",$K383-SUM(H$8:H382),IF(G383="IV",$K383-SUM(H$8:H382),IF(G383="V",1-SUM(H$8:H382)," ")))))</f>
        <v xml:space="preserve"> </v>
      </c>
      <c r="I383" s="66" t="str">
        <f t="shared" si="110"/>
        <v/>
      </c>
      <c r="L383" s="62" t="str">
        <f t="shared" si="106"/>
        <v xml:space="preserve"> </v>
      </c>
      <c r="P383" s="58" t="str">
        <f>IF(O383="Plus",$K383,IF(O383="Basis",$K383-SUM(P$8:P382),IF(O383="Breedte",$K383-SUM(P$8:P382),IF(O382="Breedte",1-SUM(P$8:P382)," "))))</f>
        <v xml:space="preserve"> </v>
      </c>
      <c r="Q383" s="56" t="str">
        <f t="shared" si="122"/>
        <v/>
      </c>
      <c r="R383" s="196">
        <f t="shared" si="111"/>
        <v>110</v>
      </c>
      <c r="S383" s="1">
        <f t="shared" si="120"/>
        <v>73</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73</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4">
        <f t="shared" si="107"/>
        <v>0</v>
      </c>
      <c r="B384" s="64">
        <f t="shared" si="108"/>
        <v>0</v>
      </c>
      <c r="C384" s="57">
        <f t="shared" si="119"/>
        <v>72</v>
      </c>
      <c r="F384" s="59">
        <f>IF(C384&lt;C$6,0,VLOOKUP(C384,index!$A:$M,8,0))</f>
        <v>110</v>
      </c>
      <c r="G384" s="57" t="str">
        <f t="shared" si="109"/>
        <v/>
      </c>
      <c r="H384" s="58" t="str">
        <f>IF(G384="I",$K384,IF(G384="II",$K384-SUM(H$8:H383),IF(G384="III",$K384-SUM(H$8:H383),IF(G384="IV",$K384-SUM(H$8:H383),IF(G384="V",1-SUM(H$8:H383)," ")))))</f>
        <v xml:space="preserve"> </v>
      </c>
      <c r="I384" s="66" t="str">
        <f t="shared" si="110"/>
        <v/>
      </c>
      <c r="L384" s="62" t="str">
        <f t="shared" si="106"/>
        <v xml:space="preserve"> </v>
      </c>
      <c r="P384" s="58" t="str">
        <f>IF(O384="Plus",$K384,IF(O384="Basis",$K384-SUM(P$8:P383),IF(O384="Breedte",$K384-SUM(P$8:P383),IF(O383="Breedte",1-SUM(P$8:P383)," "))))</f>
        <v xml:space="preserve"> </v>
      </c>
      <c r="Q384" s="56" t="str">
        <f t="shared" si="122"/>
        <v/>
      </c>
      <c r="R384" s="196">
        <f t="shared" si="111"/>
        <v>110</v>
      </c>
      <c r="S384" s="1">
        <f t="shared" si="120"/>
        <v>72</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72</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4">
        <f t="shared" si="107"/>
        <v>0</v>
      </c>
      <c r="B385" s="64">
        <f>IF(G385="I",20,IF(G385="II",20,IF(G385="III",20,IF(G385="IV",20,IF(G385="V",20,0)))))</f>
        <v>0</v>
      </c>
      <c r="C385" s="57">
        <f t="shared" si="119"/>
        <v>71</v>
      </c>
      <c r="F385" s="59">
        <f>IF(C385&lt;C$6,0,VLOOKUP(C385,index!$A:$M,8,0))</f>
        <v>110</v>
      </c>
      <c r="G385" s="57" t="str">
        <f t="shared" si="109"/>
        <v/>
      </c>
      <c r="H385" s="58" t="str">
        <f>IF(G385="I",$K385,IF(G385="II",$K385-SUM(H$8:H384),IF(G385="III",$K385-SUM(H$8:H384),IF(G385="IV",$K385-SUM(H$8:H384),IF(G385="V",1-SUM(H$8:H384)," ")))))</f>
        <v xml:space="preserve"> </v>
      </c>
      <c r="I385" s="66" t="str">
        <f t="shared" si="110"/>
        <v/>
      </c>
      <c r="L385" s="62" t="str">
        <f t="shared" si="106"/>
        <v xml:space="preserve"> </v>
      </c>
      <c r="P385" s="58" t="str">
        <f>IF(O385="Plus",$K385,IF(O385="Basis",$K385-SUM(P$8:P384),IF(O385="Breedte",$K385-SUM(P$8:P384),IF(O384="Breedte",1-SUM(P$8:P384)," "))))</f>
        <v xml:space="preserve"> </v>
      </c>
      <c r="Q385" s="56" t="str">
        <f t="shared" si="122"/>
        <v/>
      </c>
      <c r="R385" s="196">
        <f t="shared" si="111"/>
        <v>110</v>
      </c>
      <c r="S385" s="1">
        <f t="shared" si="120"/>
        <v>71</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71</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4">
        <f t="shared" si="107"/>
        <v>0</v>
      </c>
      <c r="B386" s="64">
        <f t="shared" ref="B386:B449" si="123">IF(G386="I",20,IF(G386="II",20,IF(G386="III",20,IF(G386="IV",20,IF(G386="V",20,0)))))</f>
        <v>0</v>
      </c>
      <c r="C386" s="57">
        <f t="shared" si="119"/>
        <v>70</v>
      </c>
      <c r="F386" s="59">
        <f>IF(C386&lt;C$6,0,VLOOKUP(C386,index!$A:$M,8,0))</f>
        <v>110</v>
      </c>
      <c r="G386" s="57" t="str">
        <f t="shared" si="109"/>
        <v/>
      </c>
      <c r="H386" s="58" t="str">
        <f>IF(G386="I",$K386,IF(G386="II",$K386-SUM(H$8:H385),IF(G386="III",$K386-SUM(H$8:H385),IF(G386="IV",$K386-SUM(H$8:H385),IF(G386="V",1-SUM(H$8:H385)," ")))))</f>
        <v xml:space="preserve"> </v>
      </c>
      <c r="I386" s="66" t="str">
        <f t="shared" si="110"/>
        <v/>
      </c>
      <c r="L386" s="62" t="str">
        <f t="shared" si="106"/>
        <v xml:space="preserve"> </v>
      </c>
      <c r="P386" s="58" t="str">
        <f>IF(O386="Plus",$K386,IF(O386="Basis",$K386-SUM(P$8:P385),IF(O386="Breedte",$K386-SUM(P$8:P385),IF(O385="Breedte",1-SUM(P$8:P385)," "))))</f>
        <v xml:space="preserve"> </v>
      </c>
      <c r="Q386" s="56" t="str">
        <f t="shared" si="122"/>
        <v/>
      </c>
      <c r="R386" s="196">
        <f t="shared" si="111"/>
        <v>110</v>
      </c>
      <c r="S386" s="1">
        <f t="shared" si="120"/>
        <v>70</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70</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4">
        <f t="shared" si="107"/>
        <v>0</v>
      </c>
      <c r="B387" s="64">
        <f t="shared" si="123"/>
        <v>0</v>
      </c>
      <c r="C387" s="57">
        <f t="shared" si="119"/>
        <v>69</v>
      </c>
      <c r="F387" s="59">
        <f>IF(C387&lt;C$6,0,VLOOKUP(C387,index!$A:$M,8,0))</f>
        <v>110</v>
      </c>
      <c r="G387" s="57" t="str">
        <f t="shared" si="109"/>
        <v/>
      </c>
      <c r="H387" s="58" t="str">
        <f>IF(G387="I",$K387,IF(G387="II",$K387-SUM(H$8:H386),IF(G387="III",$K387-SUM(H$8:H386),IF(G387="IV",$K387-SUM(H$8:H386),IF(G387="V",1-SUM(H$8:H386)," ")))))</f>
        <v xml:space="preserve"> </v>
      </c>
      <c r="I387" s="66" t="str">
        <f t="shared" si="110"/>
        <v/>
      </c>
      <c r="L387" s="62" t="str">
        <f t="shared" si="106"/>
        <v xml:space="preserve"> </v>
      </c>
      <c r="P387" s="58" t="str">
        <f>IF(O387="Plus",$K387,IF(O387="Basis",$K387-SUM(P$8:P386),IF(O387="Breedte",$K387-SUM(P$8:P386),IF(O386="Breedte",1-SUM(P$8:P386)," "))))</f>
        <v xml:space="preserve"> </v>
      </c>
      <c r="Q387" s="56" t="str">
        <f t="shared" si="122"/>
        <v/>
      </c>
      <c r="R387" s="196">
        <f t="shared" si="111"/>
        <v>110</v>
      </c>
      <c r="S387" s="1">
        <f t="shared" si="120"/>
        <v>69</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69</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4">
        <f t="shared" si="107"/>
        <v>0</v>
      </c>
      <c r="B388" s="64">
        <f t="shared" si="123"/>
        <v>0</v>
      </c>
      <c r="C388" s="57">
        <f t="shared" si="119"/>
        <v>68</v>
      </c>
      <c r="F388" s="59">
        <f>IF(C388&lt;C$6,0,VLOOKUP(C388,index!$A:$M,8,0))</f>
        <v>110</v>
      </c>
      <c r="G388" s="57" t="str">
        <f t="shared" si="109"/>
        <v/>
      </c>
      <c r="H388" s="58" t="str">
        <f>IF(G388="I",$K388,IF(G388="II",$K388-SUM(H$8:H387),IF(G388="III",$K388-SUM(H$8:H387),IF(G388="IV",$K388-SUM(H$8:H387),IF(G388="V",1-SUM(H$8:H387)," ")))))</f>
        <v xml:space="preserve"> </v>
      </c>
      <c r="I388" s="66" t="str">
        <f t="shared" si="110"/>
        <v/>
      </c>
      <c r="L388" s="62" t="str">
        <f t="shared" si="106"/>
        <v xml:space="preserve"> </v>
      </c>
      <c r="P388" s="58" t="str">
        <f>IF(O388="Plus",$K388,IF(O388="Basis",$K388-SUM(P$8:P387),IF(O388="Breedte",$K388-SUM(P$8:P387),IF(O387="Breedte",1-SUM(P$8:P387)," "))))</f>
        <v xml:space="preserve"> </v>
      </c>
      <c r="Q388" s="56" t="str">
        <f t="shared" si="122"/>
        <v/>
      </c>
      <c r="R388" s="196">
        <f t="shared" si="111"/>
        <v>110</v>
      </c>
      <c r="S388" s="1">
        <f t="shared" si="120"/>
        <v>68</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68</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4">
        <f t="shared" si="107"/>
        <v>0</v>
      </c>
      <c r="B389" s="64">
        <f t="shared" si="123"/>
        <v>0</v>
      </c>
      <c r="C389" s="57">
        <f t="shared" si="119"/>
        <v>67</v>
      </c>
      <c r="F389" s="59">
        <f>IF(C389&lt;C$6,0,VLOOKUP(C389,index!$A:$M,8,0))</f>
        <v>110</v>
      </c>
      <c r="G389" s="57" t="str">
        <f t="shared" si="109"/>
        <v/>
      </c>
      <c r="H389" s="58" t="str">
        <f>IF(G389="I",$K389,IF(G389="II",$K389-SUM(H$8:H388),IF(G389="III",$K389-SUM(H$8:H388),IF(G389="IV",$K389-SUM(H$8:H388),IF(G389="V",1-SUM(H$8:H388)," ")))))</f>
        <v xml:space="preserve"> </v>
      </c>
      <c r="I389" s="66" t="str">
        <f t="shared" si="110"/>
        <v/>
      </c>
      <c r="L389" s="62" t="str">
        <f t="shared" si="106"/>
        <v xml:space="preserve"> </v>
      </c>
      <c r="P389" s="58" t="str">
        <f>IF(O389="Plus",$K389,IF(O389="Basis",$K389-SUM(P$8:P388),IF(O389="Breedte",$K389-SUM(P$8:P388),IF(O388="Breedte",1-SUM(P$8:P388)," "))))</f>
        <v xml:space="preserve"> </v>
      </c>
      <c r="Q389" s="56" t="str">
        <f t="shared" si="122"/>
        <v/>
      </c>
      <c r="R389" s="196">
        <f t="shared" si="111"/>
        <v>110</v>
      </c>
      <c r="S389" s="1">
        <f t="shared" si="120"/>
        <v>67</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67</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4">
        <f t="shared" si="107"/>
        <v>0</v>
      </c>
      <c r="B390" s="64">
        <f t="shared" si="123"/>
        <v>0</v>
      </c>
      <c r="C390" s="57">
        <f t="shared" si="119"/>
        <v>66</v>
      </c>
      <c r="F390" s="59">
        <f>IF(C390&lt;C$6,0,VLOOKUP(C390,index!$A:$M,8,0))</f>
        <v>110</v>
      </c>
      <c r="G390" s="57" t="str">
        <f t="shared" si="109"/>
        <v/>
      </c>
      <c r="H390" s="58" t="str">
        <f>IF(G390="I",$K390,IF(G390="II",$K390-SUM(H$8:H389),IF(G390="III",$K390-SUM(H$8:H389),IF(G390="IV",$K390-SUM(H$8:H389),IF(G390="V",1-SUM(H$8:H389)," ")))))</f>
        <v xml:space="preserve"> </v>
      </c>
      <c r="I390" s="66" t="str">
        <f t="shared" si="110"/>
        <v/>
      </c>
      <c r="L390" s="62" t="str">
        <f t="shared" si="106"/>
        <v xml:space="preserve"> </v>
      </c>
      <c r="P390" s="58" t="str">
        <f>IF(O390="Plus",$K390,IF(O390="Basis",$K390-SUM(P$8:P389),IF(O390="Breedte",$K390-SUM(P$8:P389),IF(O389="Breedte",1-SUM(P$8:P389)," "))))</f>
        <v xml:space="preserve"> </v>
      </c>
      <c r="Q390" s="56" t="str">
        <f t="shared" si="122"/>
        <v/>
      </c>
      <c r="R390" s="196">
        <f t="shared" si="111"/>
        <v>110</v>
      </c>
      <c r="S390" s="1">
        <f t="shared" si="120"/>
        <v>66</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66</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4">
        <f t="shared" si="107"/>
        <v>0</v>
      </c>
      <c r="B391" s="64">
        <f t="shared" si="123"/>
        <v>0</v>
      </c>
      <c r="C391" s="57">
        <f t="shared" si="119"/>
        <v>65</v>
      </c>
      <c r="F391" s="59">
        <f>IF(C391&lt;C$6,0,VLOOKUP(C391,index!$A:$M,8,0))</f>
        <v>110</v>
      </c>
      <c r="G391" s="57" t="str">
        <f t="shared" si="109"/>
        <v/>
      </c>
      <c r="H391" s="58" t="str">
        <f>IF(G391="I",$K391,IF(G391="II",$K391-SUM(H$8:H390),IF(G391="III",$K391-SUM(H$8:H390),IF(G391="IV",$K391-SUM(H$8:H390),IF(G391="V",1-SUM(H$8:H390)," ")))))</f>
        <v xml:space="preserve"> </v>
      </c>
      <c r="I391" s="66" t="str">
        <f t="shared" si="110"/>
        <v/>
      </c>
      <c r="L391" s="62" t="str">
        <f t="shared" si="106"/>
        <v xml:space="preserve"> </v>
      </c>
      <c r="P391" s="58" t="str">
        <f>IF(O391="Plus",$K391,IF(O391="Basis",$K391-SUM(P$8:P390),IF(O391="Breedte",$K391-SUM(P$8:P390),IF(O390="Breedte",1-SUM(P$8:P390)," "))))</f>
        <v xml:space="preserve"> </v>
      </c>
      <c r="Q391" s="56" t="str">
        <f t="shared" si="122"/>
        <v/>
      </c>
      <c r="R391" s="196">
        <f t="shared" si="111"/>
        <v>110</v>
      </c>
      <c r="S391" s="1">
        <f t="shared" si="120"/>
        <v>65</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65</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4">
        <f t="shared" si="107"/>
        <v>0</v>
      </c>
      <c r="B392" s="64">
        <f t="shared" si="123"/>
        <v>0</v>
      </c>
      <c r="C392" s="57">
        <f t="shared" si="119"/>
        <v>64</v>
      </c>
      <c r="F392" s="59">
        <f>IF(C392&lt;C$6,0,VLOOKUP(C392,index!$A:$M,8,0))</f>
        <v>110</v>
      </c>
      <c r="G392" s="57" t="str">
        <f t="shared" si="109"/>
        <v/>
      </c>
      <c r="H392" s="58" t="str">
        <f>IF(G392="I",$K392,IF(G392="II",$K392-SUM(H$8:H391),IF(G392="III",$K392-SUM(H$8:H391),IF(G392="IV",$K392-SUM(H$8:H391),IF(G392="V",1-SUM(H$8:H391)," ")))))</f>
        <v xml:space="preserve"> </v>
      </c>
      <c r="I392" s="66" t="str">
        <f t="shared" si="110"/>
        <v/>
      </c>
      <c r="L392" s="62" t="str">
        <f t="shared" ref="L392:L455" si="124">IF(U392=2,"Plus",IF(W392=2,"Basis",IF(X392=2,"Breedte"," ")))</f>
        <v xml:space="preserve"> </v>
      </c>
      <c r="P392" s="58" t="str">
        <f>IF(O392="Plus",$K392,IF(O392="Basis",$K392-SUM(P$8:P391),IF(O392="Breedte",$K392-SUM(P$8:P391),IF(O391="Breedte",1-SUM(P$8:P391)," "))))</f>
        <v xml:space="preserve"> </v>
      </c>
      <c r="Q392" s="56" t="str">
        <f t="shared" si="122"/>
        <v/>
      </c>
      <c r="R392" s="196">
        <f t="shared" si="111"/>
        <v>110</v>
      </c>
      <c r="S392" s="1">
        <f t="shared" si="120"/>
        <v>64</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64</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4">
        <f t="shared" ref="A393:A456" si="125">IF(I393="A",25,IF(I393="B",25,IF(I393="C",25,IF(I393="D",15,IF(I393="E",10,0)))))</f>
        <v>0</v>
      </c>
      <c r="B393" s="64">
        <f t="shared" si="123"/>
        <v>0</v>
      </c>
      <c r="C393" s="57">
        <f t="shared" si="119"/>
        <v>63</v>
      </c>
      <c r="F393" s="59">
        <f>IF(C393&lt;C$6,0,VLOOKUP(C393,index!$A:$M,8,0))</f>
        <v>110</v>
      </c>
      <c r="G393" s="57" t="str">
        <f t="shared" ref="G393:G456" si="126">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ref="I393:I456" si="127">IF(AND(F393&gt;209,F394&lt;210),"A",IF(AND(F393&gt;199,F394&lt;200),"B",IF(AND(F393&gt;189,F394&lt;190),"C",IF(AND(F393&gt;180,F394&lt;181),"D",IF(AND(F393&gt;109,F394&lt;110),"E","")))))</f>
        <v/>
      </c>
      <c r="L393" s="62" t="str">
        <f t="shared" si="124"/>
        <v xml:space="preserve"> </v>
      </c>
      <c r="P393" s="58" t="str">
        <f>IF(O393="Plus",$K393,IF(O393="Basis",$K393-SUM(P$8:P392),IF(O393="Breedte",$K393-SUM(P$8:P392),IF(O392="Breedte",1-SUM(P$8:P392)," "))))</f>
        <v xml:space="preserve"> </v>
      </c>
      <c r="Q393" s="56" t="str">
        <f t="shared" si="122"/>
        <v/>
      </c>
      <c r="R393" s="196">
        <f t="shared" ref="R393:R456" si="128">F393</f>
        <v>110</v>
      </c>
      <c r="S393" s="1">
        <f t="shared" si="120"/>
        <v>63</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63</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4">
        <f t="shared" si="125"/>
        <v>0</v>
      </c>
      <c r="B394" s="64">
        <f t="shared" si="123"/>
        <v>0</v>
      </c>
      <c r="C394" s="57">
        <f t="shared" ref="C394:C457" si="136">IF(C393-1&lt;C$6,C$6-1,C393-1)</f>
        <v>62</v>
      </c>
      <c r="F394" s="59">
        <f>IF(C394&lt;C$6,0,VLOOKUP(C394,index!$A:$M,8,0))</f>
        <v>110</v>
      </c>
      <c r="G394" s="57" t="str">
        <f t="shared" si="126"/>
        <v/>
      </c>
      <c r="H394" s="58" t="str">
        <f>IF(G394="I",$K394,IF(G394="II",$K394-SUM(H$8:H393),IF(G394="III",$K394-SUM(H$8:H393),IF(G394="IV",$K394-SUM(H$8:H393),IF(G394="V",1-SUM(H$8:H393)," ")))))</f>
        <v xml:space="preserve"> </v>
      </c>
      <c r="I394" s="66" t="str">
        <f t="shared" si="127"/>
        <v/>
      </c>
      <c r="L394" s="62" t="str">
        <f t="shared" si="124"/>
        <v xml:space="preserve"> </v>
      </c>
      <c r="P394" s="58" t="str">
        <f>IF(O394="Plus",$K394,IF(O394="Basis",$K394-SUM(P$8:P393),IF(O394="Breedte",$K394-SUM(P$8:P393),IF(O393="Breedte",1-SUM(P$8:P393)," "))))</f>
        <v xml:space="preserve"> </v>
      </c>
      <c r="Q394" s="56" t="str">
        <f t="shared" si="122"/>
        <v/>
      </c>
      <c r="R394" s="196">
        <f t="shared" si="128"/>
        <v>110</v>
      </c>
      <c r="S394" s="1">
        <f t="shared" ref="S394:S457" si="137">C394</f>
        <v>62</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62</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4">
        <f t="shared" si="125"/>
        <v>0</v>
      </c>
      <c r="B395" s="64">
        <f t="shared" si="123"/>
        <v>0</v>
      </c>
      <c r="C395" s="57">
        <f t="shared" si="136"/>
        <v>61</v>
      </c>
      <c r="F395" s="59">
        <f>IF(C395&lt;C$6,0,VLOOKUP(C395,index!$A:$M,8,0))</f>
        <v>110</v>
      </c>
      <c r="G395" s="57" t="str">
        <f t="shared" si="126"/>
        <v/>
      </c>
      <c r="H395" s="58" t="str">
        <f>IF(G395="I",$K395,IF(G395="II",$K395-SUM(H$8:H394),IF(G395="III",$K395-SUM(H$8:H394),IF(G395="IV",$K395-SUM(H$8:H394),IF(G395="V",1-SUM(H$8:H394)," ")))))</f>
        <v xml:space="preserve"> </v>
      </c>
      <c r="I395" s="66" t="str">
        <f t="shared" si="127"/>
        <v/>
      </c>
      <c r="L395" s="62" t="str">
        <f t="shared" si="124"/>
        <v xml:space="preserve"> </v>
      </c>
      <c r="P395" s="58" t="str">
        <f>IF(O395="Plus",$K395,IF(O395="Basis",$K395-SUM(P$8:P394),IF(O395="Breedte",$K395-SUM(P$8:P394),IF(O394="Breedte",1-SUM(P$8:P394)," "))))</f>
        <v xml:space="preserve"> </v>
      </c>
      <c r="Q395" s="56" t="str">
        <f t="shared" si="122"/>
        <v/>
      </c>
      <c r="R395" s="196">
        <f t="shared" si="128"/>
        <v>110</v>
      </c>
      <c r="S395" s="1">
        <f t="shared" si="137"/>
        <v>61</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61</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4">
        <f t="shared" si="125"/>
        <v>0</v>
      </c>
      <c r="B396" s="64">
        <f t="shared" si="123"/>
        <v>0</v>
      </c>
      <c r="C396" s="57">
        <f t="shared" si="136"/>
        <v>60</v>
      </c>
      <c r="F396" s="59">
        <f>IF(C396&lt;C$6,0,VLOOKUP(C396,index!$A:$M,8,0))</f>
        <v>110</v>
      </c>
      <c r="G396" s="57" t="str">
        <f t="shared" si="126"/>
        <v/>
      </c>
      <c r="H396" s="58" t="str">
        <f>IF(G396="I",$K396,IF(G396="II",$K396-SUM(H$8:H395),IF(G396="III",$K396-SUM(H$8:H395),IF(G396="IV",$K396-SUM(H$8:H395),IF(G396="V",1-SUM(H$8:H395)," ")))))</f>
        <v xml:space="preserve"> </v>
      </c>
      <c r="I396" s="66" t="str">
        <f t="shared" si="127"/>
        <v/>
      </c>
      <c r="L396" s="62" t="str">
        <f t="shared" si="124"/>
        <v xml:space="preserve"> </v>
      </c>
      <c r="P396" s="58" t="str">
        <f>IF(O396="Plus",$K396,IF(O396="Basis",$K396-SUM(P$8:P395),IF(O396="Breedte",$K396-SUM(P$8:P395),IF(O395="Breedte",1-SUM(P$8:P395)," "))))</f>
        <v xml:space="preserve"> </v>
      </c>
      <c r="Q396" s="56" t="str">
        <f t="shared" si="122"/>
        <v/>
      </c>
      <c r="R396" s="196">
        <f t="shared" si="128"/>
        <v>110</v>
      </c>
      <c r="S396" s="1">
        <f t="shared" si="137"/>
        <v>60</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60</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4">
        <f t="shared" si="125"/>
        <v>0</v>
      </c>
      <c r="B397" s="64">
        <f t="shared" si="123"/>
        <v>0</v>
      </c>
      <c r="C397" s="57">
        <f t="shared" si="136"/>
        <v>59</v>
      </c>
      <c r="F397" s="59">
        <f>IF(C397&lt;C$6,0,VLOOKUP(C397,index!$A:$M,8,0))</f>
        <v>110</v>
      </c>
      <c r="G397" s="57" t="str">
        <f t="shared" si="126"/>
        <v/>
      </c>
      <c r="H397" s="58" t="str">
        <f>IF(G397="I",$K397,IF(G397="II",$K397-SUM(H$8:H396),IF(G397="III",$K397-SUM(H$8:H396),IF(G397="IV",$K397-SUM(H$8:H396),IF(G397="V",1-SUM(H$8:H396)," ")))))</f>
        <v xml:space="preserve"> </v>
      </c>
      <c r="I397" s="66" t="str">
        <f t="shared" si="127"/>
        <v/>
      </c>
      <c r="L397" s="62" t="str">
        <f t="shared" si="124"/>
        <v xml:space="preserve"> </v>
      </c>
      <c r="P397" s="58" t="str">
        <f>IF(O397="Plus",$K397,IF(O397="Basis",$K397-SUM(P$8:P396),IF(O397="Breedte",$K397-SUM(P$8:P396),IF(O396="Breedte",1-SUM(P$8:P396)," "))))</f>
        <v xml:space="preserve"> </v>
      </c>
      <c r="Q397" s="56" t="str">
        <f t="shared" si="122"/>
        <v/>
      </c>
      <c r="R397" s="196">
        <f t="shared" si="128"/>
        <v>110</v>
      </c>
      <c r="S397" s="1">
        <f t="shared" si="137"/>
        <v>59</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59</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4">
        <f t="shared" si="125"/>
        <v>0</v>
      </c>
      <c r="B398" s="64">
        <f t="shared" si="123"/>
        <v>0</v>
      </c>
      <c r="C398" s="57">
        <f t="shared" si="136"/>
        <v>58</v>
      </c>
      <c r="F398" s="59">
        <f>IF(C398&lt;C$6,0,VLOOKUP(C398,index!$A:$M,8,0))</f>
        <v>110</v>
      </c>
      <c r="G398" s="57" t="str">
        <f t="shared" si="126"/>
        <v/>
      </c>
      <c r="H398" s="58" t="str">
        <f>IF(G398="I",$K398,IF(G398="II",$K398-SUM(H$8:H397),IF(G398="III",$K398-SUM(H$8:H397),IF(G398="IV",$K398-SUM(H$8:H397),IF(G398="V",1-SUM(H$8:H397)," ")))))</f>
        <v xml:space="preserve"> </v>
      </c>
      <c r="I398" s="66" t="str">
        <f t="shared" si="127"/>
        <v/>
      </c>
      <c r="L398" s="62" t="str">
        <f t="shared" si="124"/>
        <v xml:space="preserve"> </v>
      </c>
      <c r="P398" s="58" t="str">
        <f>IF(O398="Plus",$K398,IF(O398="Basis",$K398-SUM(P$8:P397),IF(O398="Breedte",$K398-SUM(P$8:P397),IF(O397="Breedte",1-SUM(P$8:P397)," "))))</f>
        <v xml:space="preserve"> </v>
      </c>
      <c r="Q398" s="56" t="str">
        <f t="shared" si="122"/>
        <v/>
      </c>
      <c r="R398" s="196">
        <f t="shared" si="128"/>
        <v>110</v>
      </c>
      <c r="S398" s="1">
        <f t="shared" si="137"/>
        <v>58</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58</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4">
        <f t="shared" si="125"/>
        <v>0</v>
      </c>
      <c r="B399" s="64">
        <f t="shared" si="123"/>
        <v>0</v>
      </c>
      <c r="C399" s="57">
        <f t="shared" si="136"/>
        <v>57</v>
      </c>
      <c r="F399" s="59">
        <f>IF(C399&lt;C$6,0,VLOOKUP(C399,index!$A:$M,8,0))</f>
        <v>110</v>
      </c>
      <c r="G399" s="57" t="str">
        <f t="shared" si="126"/>
        <v/>
      </c>
      <c r="H399" s="58" t="str">
        <f>IF(G399="I",$K399,IF(G399="II",$K399-SUM(H$8:H398),IF(G399="III",$K399-SUM(H$8:H398),IF(G399="IV",$K399-SUM(H$8:H398),IF(G399="V",1-SUM(H$8:H398)," ")))))</f>
        <v xml:space="preserve"> </v>
      </c>
      <c r="I399" s="66" t="str">
        <f t="shared" si="127"/>
        <v/>
      </c>
      <c r="L399" s="62" t="str">
        <f t="shared" si="124"/>
        <v xml:space="preserve"> </v>
      </c>
      <c r="P399" s="58" t="str">
        <f>IF(O399="Plus",$K399,IF(O399="Basis",$K399-SUM(P$8:P398),IF(O399="Breedte",$K399-SUM(P$8:P398),IF(O398="Breedte",1-SUM(P$8:P398)," "))))</f>
        <v xml:space="preserve"> </v>
      </c>
      <c r="Q399" s="56" t="str">
        <f t="shared" si="122"/>
        <v/>
      </c>
      <c r="R399" s="196">
        <f t="shared" si="128"/>
        <v>110</v>
      </c>
      <c r="S399" s="1">
        <f t="shared" si="137"/>
        <v>57</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57</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4">
        <f t="shared" si="125"/>
        <v>0</v>
      </c>
      <c r="B400" s="64">
        <f t="shared" si="123"/>
        <v>0</v>
      </c>
      <c r="C400" s="57">
        <f t="shared" si="136"/>
        <v>56</v>
      </c>
      <c r="F400" s="59">
        <f>IF(C400&lt;C$6,0,VLOOKUP(C400,index!$A:$M,8,0))</f>
        <v>110</v>
      </c>
      <c r="G400" s="57" t="str">
        <f t="shared" si="126"/>
        <v/>
      </c>
      <c r="H400" s="58" t="str">
        <f>IF(G400="I",$K400,IF(G400="II",$K400-SUM(H$8:H399),IF(G400="III",$K400-SUM(H$8:H399),IF(G400="IV",$K400-SUM(H$8:H399),IF(G400="V",1-SUM(H$8:H399)," ")))))</f>
        <v xml:space="preserve"> </v>
      </c>
      <c r="I400" s="66" t="str">
        <f t="shared" si="127"/>
        <v/>
      </c>
      <c r="L400" s="62" t="str">
        <f t="shared" si="124"/>
        <v xml:space="preserve"> </v>
      </c>
      <c r="P400" s="58" t="str">
        <f>IF(O400="Plus",$K400,IF(O400="Basis",$K400-SUM(P$8:P399),IF(O400="Breedte",$K400-SUM(P$8:P399),IF(O399="Breedte",1-SUM(P$8:P399)," "))))</f>
        <v xml:space="preserve"> </v>
      </c>
      <c r="Q400" s="56" t="str">
        <f t="shared" si="122"/>
        <v/>
      </c>
      <c r="R400" s="196">
        <f t="shared" si="128"/>
        <v>110</v>
      </c>
      <c r="S400" s="1">
        <f t="shared" si="137"/>
        <v>56</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56</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4">
        <f t="shared" si="125"/>
        <v>10</v>
      </c>
      <c r="B401" s="64">
        <f t="shared" si="123"/>
        <v>20</v>
      </c>
      <c r="C401" s="57">
        <f t="shared" si="136"/>
        <v>55</v>
      </c>
      <c r="F401" s="59">
        <f>IF(C401&lt;C$6,0,VLOOKUP(C401,index!$A:$M,8,0))</f>
        <v>110</v>
      </c>
      <c r="G401" s="57" t="str">
        <f t="shared" si="126"/>
        <v>V</v>
      </c>
      <c r="H401" s="58">
        <f>IF(G401="I",$K401,IF(G401="II",$K401-SUM(H$8:H400),IF(G401="III",$K401-SUM(H$8:H400),IF(G401="IV",$K401-SUM(H$8:H400),IF(G401="V",1-SUM(H$8:H400)," ")))))</f>
        <v>1</v>
      </c>
      <c r="I401" s="66" t="str">
        <f t="shared" si="127"/>
        <v>E</v>
      </c>
      <c r="L401" s="62" t="str">
        <f t="shared" si="124"/>
        <v xml:space="preserve"> </v>
      </c>
      <c r="P401" s="58" t="str">
        <f>IF(O401="Plus",$K401,IF(O401="Basis",$K401-SUM(P$8:P400),IF(O401="Breedte",$K401-SUM(P$8:P400),IF(O400="Breedte",1-SUM(P$8:P400)," "))))</f>
        <v xml:space="preserve"> </v>
      </c>
      <c r="Q401" s="56" t="str">
        <f t="shared" ref="Q401:Q464" si="139">IF(L400="plus",CONCATENATE(E401,", "),IF(L400="basis",IF(E401=0,"",CONCATENATE(E401,", ")),CONCATENATE(Q400,IF(E401=0,"",CONCATENATE(E401,", ")))))</f>
        <v/>
      </c>
      <c r="R401" s="196">
        <f t="shared" si="128"/>
        <v>110</v>
      </c>
      <c r="S401" s="1">
        <f t="shared" si="137"/>
        <v>55</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55</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4">
        <f t="shared" si="125"/>
        <v>0</v>
      </c>
      <c r="B402" s="64">
        <f t="shared" si="123"/>
        <v>0</v>
      </c>
      <c r="C402" s="57">
        <f t="shared" si="136"/>
        <v>54</v>
      </c>
      <c r="F402" s="59">
        <f>IF(C402&lt;C$6,0,VLOOKUP(C402,index!$A:$M,8,0))</f>
        <v>0</v>
      </c>
      <c r="G402" s="57" t="str">
        <f t="shared" si="126"/>
        <v/>
      </c>
      <c r="H402" s="58" t="str">
        <f>IF(G402="I",$K402,IF(G402="II",$K402-SUM(H$8:H401),IF(G402="III",$K402-SUM(H$8:H401),IF(G402="IV",$K402-SUM(H$8:H401),IF(G402="V",1-SUM(H$8:H401)," ")))))</f>
        <v xml:space="preserve"> </v>
      </c>
      <c r="I402" s="66" t="str">
        <f t="shared" si="127"/>
        <v/>
      </c>
      <c r="L402" s="62" t="str">
        <f t="shared" si="124"/>
        <v xml:space="preserve"> </v>
      </c>
      <c r="P402" s="58" t="str">
        <f>IF(O402="Plus",$K402,IF(O402="Basis",$K402-SUM(P$8:P401),IF(O402="Breedte",$K402-SUM(P$8:P401),IF(O401="Breedte",1-SUM(P$8:P401)," "))))</f>
        <v xml:space="preserve"> </v>
      </c>
      <c r="Q402" s="56" t="str">
        <f t="shared" si="139"/>
        <v/>
      </c>
      <c r="R402" s="196">
        <f t="shared" si="128"/>
        <v>0</v>
      </c>
      <c r="S402" s="1">
        <f t="shared" si="137"/>
        <v>54</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54</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4">
        <f t="shared" si="125"/>
        <v>0</v>
      </c>
      <c r="B403" s="64">
        <f t="shared" si="123"/>
        <v>0</v>
      </c>
      <c r="C403" s="57">
        <f t="shared" si="136"/>
        <v>54</v>
      </c>
      <c r="F403" s="59">
        <f>IF(C403&lt;C$6,0,VLOOKUP(C403,index!$A:$M,8,0))</f>
        <v>0</v>
      </c>
      <c r="G403" s="57" t="str">
        <f t="shared" si="126"/>
        <v/>
      </c>
      <c r="H403" s="58" t="str">
        <f>IF(G403="I",$K403,IF(G403="II",$K403-SUM(H$8:H402),IF(G403="III",$K403-SUM(H$8:H402),IF(G403="IV",$K403-SUM(H$8:H402),IF(G403="V",1-SUM(H$8:H402)," ")))))</f>
        <v xml:space="preserve"> </v>
      </c>
      <c r="I403" s="66" t="str">
        <f t="shared" si="127"/>
        <v/>
      </c>
      <c r="L403" s="62" t="str">
        <f t="shared" si="124"/>
        <v xml:space="preserve"> </v>
      </c>
      <c r="P403" s="58" t="str">
        <f>IF(O403="Plus",$K403,IF(O403="Basis",$K403-SUM(P$8:P402),IF(O403="Breedte",$K403-SUM(P$8:P402),IF(O402="Breedte",1-SUM(P$8:P402)," "))))</f>
        <v xml:space="preserve"> </v>
      </c>
      <c r="Q403" s="56" t="str">
        <f t="shared" si="139"/>
        <v/>
      </c>
      <c r="R403" s="196">
        <f t="shared" si="128"/>
        <v>0</v>
      </c>
      <c r="S403" s="1">
        <f t="shared" si="137"/>
        <v>54</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54</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4">
        <f t="shared" si="125"/>
        <v>0</v>
      </c>
      <c r="B404" s="64">
        <f t="shared" si="123"/>
        <v>0</v>
      </c>
      <c r="C404" s="57">
        <f t="shared" si="136"/>
        <v>54</v>
      </c>
      <c r="F404" s="59">
        <f>IF(C404&lt;C$6,0,VLOOKUP(C404,index!$A:$M,8,0))</f>
        <v>0</v>
      </c>
      <c r="G404" s="57" t="str">
        <f t="shared" si="126"/>
        <v/>
      </c>
      <c r="H404" s="58" t="str">
        <f>IF(G404="I",$K404,IF(G404="II",$K404-SUM(H$8:H403),IF(G404="III",$K404-SUM(H$8:H403),IF(G404="IV",$K404-SUM(H$8:H403),IF(G404="V",1-SUM(H$8:H403)," ")))))</f>
        <v xml:space="preserve"> </v>
      </c>
      <c r="I404" s="66" t="str">
        <f t="shared" si="127"/>
        <v/>
      </c>
      <c r="L404" s="62" t="str">
        <f t="shared" si="124"/>
        <v xml:space="preserve"> </v>
      </c>
      <c r="P404" s="58" t="str">
        <f>IF(O404="Plus",$K404,IF(O404="Basis",$K404-SUM(P$8:P403),IF(O404="Breedte",$K404-SUM(P$8:P403),IF(O403="Breedte",1-SUM(P$8:P403)," "))))</f>
        <v xml:space="preserve"> </v>
      </c>
      <c r="Q404" s="56" t="str">
        <f t="shared" si="139"/>
        <v/>
      </c>
      <c r="R404" s="196">
        <f t="shared" si="128"/>
        <v>0</v>
      </c>
      <c r="S404" s="1">
        <f t="shared" si="137"/>
        <v>54</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54</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4">
        <f t="shared" si="125"/>
        <v>0</v>
      </c>
      <c r="B405" s="64">
        <f t="shared" si="123"/>
        <v>0</v>
      </c>
      <c r="C405" s="57">
        <f t="shared" si="136"/>
        <v>54</v>
      </c>
      <c r="F405" s="59">
        <f>IF(C405&lt;C$6,0,VLOOKUP(C405,index!$A:$M,8,0))</f>
        <v>0</v>
      </c>
      <c r="G405" s="57" t="str">
        <f t="shared" si="126"/>
        <v/>
      </c>
      <c r="H405" s="58" t="str">
        <f>IF(G405="I",$K405,IF(G405="II",$K405-SUM(H$8:H404),IF(G405="III",$K405-SUM(H$8:H404),IF(G405="IV",$K405-SUM(H$8:H404),IF(G405="V",1-SUM(H$8:H404)," ")))))</f>
        <v xml:space="preserve"> </v>
      </c>
      <c r="I405" s="66" t="str">
        <f t="shared" si="127"/>
        <v/>
      </c>
      <c r="L405" s="62" t="str">
        <f t="shared" si="124"/>
        <v xml:space="preserve"> </v>
      </c>
      <c r="P405" s="58" t="str">
        <f>IF(O405="Plus",$K405,IF(O405="Basis",$K405-SUM(P$8:P404),IF(O405="Breedte",$K405-SUM(P$8:P404),IF(O404="Breedte",1-SUM(P$8:P404)," "))))</f>
        <v xml:space="preserve"> </v>
      </c>
      <c r="Q405" s="56" t="str">
        <f t="shared" si="139"/>
        <v/>
      </c>
      <c r="R405" s="196">
        <f t="shared" si="128"/>
        <v>0</v>
      </c>
      <c r="S405" s="1">
        <f t="shared" si="137"/>
        <v>54</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54</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4">
        <f t="shared" si="125"/>
        <v>0</v>
      </c>
      <c r="B406" s="64">
        <f t="shared" si="123"/>
        <v>0</v>
      </c>
      <c r="C406" s="57">
        <f t="shared" si="136"/>
        <v>54</v>
      </c>
      <c r="F406" s="59">
        <f>IF(C406&lt;C$6,0,VLOOKUP(C406,index!$A:$M,8,0))</f>
        <v>0</v>
      </c>
      <c r="G406" s="57" t="str">
        <f t="shared" si="126"/>
        <v/>
      </c>
      <c r="H406" s="58" t="str">
        <f>IF(G406="I",$K406,IF(G406="II",$K406-SUM(H$8:H405),IF(G406="III",$K406-SUM(H$8:H405),IF(G406="IV",$K406-SUM(H$8:H405),IF(G406="V",1-SUM(H$8:H405)," ")))))</f>
        <v xml:space="preserve"> </v>
      </c>
      <c r="I406" s="66" t="str">
        <f t="shared" si="127"/>
        <v/>
      </c>
      <c r="L406" s="62" t="str">
        <f t="shared" si="124"/>
        <v xml:space="preserve"> </v>
      </c>
      <c r="P406" s="58" t="str">
        <f>IF(O406="Plus",$K406,IF(O406="Basis",$K406-SUM(P$8:P405),IF(O406="Breedte",$K406-SUM(P$8:P405),IF(O405="Breedte",1-SUM(P$8:P405)," "))))</f>
        <v xml:space="preserve"> </v>
      </c>
      <c r="Q406" s="56" t="str">
        <f t="shared" si="139"/>
        <v/>
      </c>
      <c r="R406" s="196">
        <f t="shared" si="128"/>
        <v>0</v>
      </c>
      <c r="S406" s="1">
        <f t="shared" si="137"/>
        <v>54</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54</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4">
        <f t="shared" si="125"/>
        <v>0</v>
      </c>
      <c r="B407" s="64">
        <f t="shared" si="123"/>
        <v>0</v>
      </c>
      <c r="C407" s="57">
        <f t="shared" si="136"/>
        <v>54</v>
      </c>
      <c r="F407" s="59">
        <f>IF(C407&lt;C$6,0,VLOOKUP(C407,index!$A:$M,8,0))</f>
        <v>0</v>
      </c>
      <c r="G407" s="57" t="str">
        <f t="shared" si="126"/>
        <v/>
      </c>
      <c r="H407" s="58" t="str">
        <f>IF(G407="I",$K407,IF(G407="II",$K407-SUM(H$8:H406),IF(G407="III",$K407-SUM(H$8:H406),IF(G407="IV",$K407-SUM(H$8:H406),IF(G407="V",1-SUM(H$8:H406)," ")))))</f>
        <v xml:space="preserve"> </v>
      </c>
      <c r="I407" s="66" t="str">
        <f t="shared" si="127"/>
        <v/>
      </c>
      <c r="L407" s="62" t="str">
        <f t="shared" si="124"/>
        <v xml:space="preserve"> </v>
      </c>
      <c r="P407" s="58" t="str">
        <f>IF(O407="Plus",$K407,IF(O407="Basis",$K407-SUM(P$8:P406),IF(O407="Breedte",$K407-SUM(P$8:P406),IF(O406="Breedte",1-SUM(P$8:P406)," "))))</f>
        <v xml:space="preserve"> </v>
      </c>
      <c r="Q407" s="56" t="str">
        <f t="shared" si="139"/>
        <v/>
      </c>
      <c r="R407" s="196">
        <f t="shared" si="128"/>
        <v>0</v>
      </c>
      <c r="S407" s="1">
        <f t="shared" si="137"/>
        <v>54</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54</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4">
        <f t="shared" si="125"/>
        <v>0</v>
      </c>
      <c r="B408" s="64">
        <f t="shared" si="123"/>
        <v>0</v>
      </c>
      <c r="C408" s="57">
        <f t="shared" si="136"/>
        <v>54</v>
      </c>
      <c r="F408" s="59">
        <f>IF(C408&lt;C$6,0,VLOOKUP(C408,index!$A:$M,8,0))</f>
        <v>0</v>
      </c>
      <c r="G408" s="57" t="str">
        <f t="shared" si="126"/>
        <v/>
      </c>
      <c r="H408" s="58" t="str">
        <f>IF(G408="I",$K408,IF(G408="II",$K408-SUM(H$8:H407),IF(G408="III",$K408-SUM(H$8:H407),IF(G408="IV",$K408-SUM(H$8:H407),IF(G408="V",1-SUM(H$8:H407)," ")))))</f>
        <v xml:space="preserve"> </v>
      </c>
      <c r="I408" s="66" t="str">
        <f t="shared" si="127"/>
        <v/>
      </c>
      <c r="L408" s="62" t="str">
        <f t="shared" si="124"/>
        <v xml:space="preserve"> </v>
      </c>
      <c r="P408" s="58" t="str">
        <f>IF(O408="Plus",$K408,IF(O408="Basis",$K408-SUM(P$8:P407),IF(O408="Breedte",$K408-SUM(P$8:P407),IF(O407="Breedte",1-SUM(P$8:P407)," "))))</f>
        <v xml:space="preserve"> </v>
      </c>
      <c r="Q408" s="56" t="str">
        <f t="shared" si="139"/>
        <v/>
      </c>
      <c r="R408" s="196">
        <f t="shared" si="128"/>
        <v>0</v>
      </c>
      <c r="S408" s="1">
        <f t="shared" si="137"/>
        <v>54</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54</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4">
        <f t="shared" si="125"/>
        <v>0</v>
      </c>
      <c r="B409" s="64">
        <f t="shared" si="123"/>
        <v>0</v>
      </c>
      <c r="C409" s="57">
        <f t="shared" si="136"/>
        <v>54</v>
      </c>
      <c r="F409" s="59">
        <f>IF(C409&lt;C$6,0,VLOOKUP(C409,index!$A:$M,8,0))</f>
        <v>0</v>
      </c>
      <c r="G409" s="57" t="str">
        <f t="shared" si="126"/>
        <v/>
      </c>
      <c r="H409" s="58" t="str">
        <f>IF(G409="I",$K409,IF(G409="II",$K409-SUM(H$8:H408),IF(G409="III",$K409-SUM(H$8:H408),IF(G409="IV",$K409-SUM(H$8:H408),IF(G409="V",1-SUM(H$8:H408)," ")))))</f>
        <v xml:space="preserve"> </v>
      </c>
      <c r="I409" s="66" t="str">
        <f t="shared" si="127"/>
        <v/>
      </c>
      <c r="L409" s="62" t="str">
        <f t="shared" si="124"/>
        <v xml:space="preserve"> </v>
      </c>
      <c r="P409" s="58" t="str">
        <f>IF(O409="Plus",$K409,IF(O409="Basis",$K409-SUM(P$8:P408),IF(O409="Breedte",$K409-SUM(P$8:P408),IF(O408="Breedte",1-SUM(P$8:P408)," "))))</f>
        <v xml:space="preserve"> </v>
      </c>
      <c r="Q409" s="56" t="str">
        <f t="shared" si="139"/>
        <v/>
      </c>
      <c r="R409" s="196">
        <f t="shared" si="128"/>
        <v>0</v>
      </c>
      <c r="S409" s="1">
        <f t="shared" si="137"/>
        <v>54</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54</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4">
        <f t="shared" si="125"/>
        <v>0</v>
      </c>
      <c r="B410" s="64">
        <f t="shared" si="123"/>
        <v>0</v>
      </c>
      <c r="C410" s="57">
        <f t="shared" si="136"/>
        <v>54</v>
      </c>
      <c r="F410" s="59">
        <f>IF(C410&lt;C$6,0,VLOOKUP(C410,index!$A:$M,8,0))</f>
        <v>0</v>
      </c>
      <c r="G410" s="57" t="str">
        <f t="shared" si="126"/>
        <v/>
      </c>
      <c r="H410" s="58" t="str">
        <f>IF(G410="I",$K410,IF(G410="II",$K410-SUM(H$8:H409),IF(G410="III",$K410-SUM(H$8:H409),IF(G410="IV",$K410-SUM(H$8:H409),IF(G410="V",1-SUM(H$8:H409)," ")))))</f>
        <v xml:space="preserve"> </v>
      </c>
      <c r="I410" s="66" t="str">
        <f t="shared" si="127"/>
        <v/>
      </c>
      <c r="L410" s="62" t="str">
        <f t="shared" si="124"/>
        <v xml:space="preserve"> </v>
      </c>
      <c r="P410" s="58" t="str">
        <f>IF(O410="Plus",$K410,IF(O410="Basis",$K410-SUM(P$8:P409),IF(O410="Breedte",$K410-SUM(P$8:P409),IF(O409="Breedte",1-SUM(P$8:P409)," "))))</f>
        <v xml:space="preserve"> </v>
      </c>
      <c r="Q410" s="56" t="str">
        <f t="shared" si="139"/>
        <v/>
      </c>
      <c r="R410" s="196">
        <f t="shared" si="128"/>
        <v>0</v>
      </c>
      <c r="S410" s="1">
        <f t="shared" si="137"/>
        <v>54</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54</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4">
        <f t="shared" si="125"/>
        <v>0</v>
      </c>
      <c r="B411" s="64">
        <f t="shared" si="123"/>
        <v>0</v>
      </c>
      <c r="C411" s="57">
        <f t="shared" si="136"/>
        <v>54</v>
      </c>
      <c r="F411" s="59">
        <f>IF(C411&lt;C$6,0,VLOOKUP(C411,index!$A:$M,8,0))</f>
        <v>0</v>
      </c>
      <c r="G411" s="57" t="str">
        <f t="shared" si="126"/>
        <v/>
      </c>
      <c r="H411" s="58" t="str">
        <f>IF(G411="I",$K411,IF(G411="II",$K411-SUM(H$8:H410),IF(G411="III",$K411-SUM(H$8:H410),IF(G411="IV",$K411-SUM(H$8:H410),IF(G411="V",1-SUM(H$8:H410)," ")))))</f>
        <v xml:space="preserve"> </v>
      </c>
      <c r="I411" s="66" t="str">
        <f t="shared" si="127"/>
        <v/>
      </c>
      <c r="L411" s="62" t="str">
        <f t="shared" si="124"/>
        <v xml:space="preserve"> </v>
      </c>
      <c r="P411" s="58" t="str">
        <f>IF(O411="Plus",$K411,IF(O411="Basis",$K411-SUM(P$8:P410),IF(O411="Breedte",$K411-SUM(P$8:P410),IF(O410="Breedte",1-SUM(P$8:P410)," "))))</f>
        <v xml:space="preserve"> </v>
      </c>
      <c r="Q411" s="56" t="str">
        <f t="shared" si="139"/>
        <v/>
      </c>
      <c r="R411" s="196">
        <f t="shared" si="128"/>
        <v>0</v>
      </c>
      <c r="S411" s="1">
        <f t="shared" si="137"/>
        <v>54</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54</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4">
        <f t="shared" si="125"/>
        <v>0</v>
      </c>
      <c r="B412" s="64">
        <f t="shared" si="123"/>
        <v>0</v>
      </c>
      <c r="C412" s="57">
        <f t="shared" si="136"/>
        <v>54</v>
      </c>
      <c r="F412" s="59">
        <f>IF(C412&lt;C$6,0,VLOOKUP(C412,index!$A:$M,8,0))</f>
        <v>0</v>
      </c>
      <c r="G412" s="57" t="str">
        <f t="shared" si="126"/>
        <v/>
      </c>
      <c r="H412" s="58" t="str">
        <f>IF(G412="I",$K412,IF(G412="II",$K412-SUM(H$8:H411),IF(G412="III",$K412-SUM(H$8:H411),IF(G412="IV",$K412-SUM(H$8:H411),IF(G412="V",1-SUM(H$8:H411)," ")))))</f>
        <v xml:space="preserve"> </v>
      </c>
      <c r="I412" s="66" t="str">
        <f t="shared" si="127"/>
        <v/>
      </c>
      <c r="L412" s="62" t="str">
        <f t="shared" si="124"/>
        <v xml:space="preserve"> </v>
      </c>
      <c r="P412" s="58" t="str">
        <f>IF(O412="Plus",$K412,IF(O412="Basis",$K412-SUM(P$8:P411),IF(O412="Breedte",$K412-SUM(P$8:P411),IF(O411="Breedte",1-SUM(P$8:P411)," "))))</f>
        <v xml:space="preserve"> </v>
      </c>
      <c r="Q412" s="56" t="str">
        <f t="shared" si="139"/>
        <v/>
      </c>
      <c r="R412" s="196">
        <f t="shared" si="128"/>
        <v>0</v>
      </c>
      <c r="S412" s="1">
        <f t="shared" si="137"/>
        <v>54</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54</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4">
        <f t="shared" si="125"/>
        <v>0</v>
      </c>
      <c r="B413" s="64">
        <f t="shared" si="123"/>
        <v>0</v>
      </c>
      <c r="C413" s="57">
        <f t="shared" si="136"/>
        <v>54</v>
      </c>
      <c r="F413" s="59">
        <f>IF(C413&lt;C$6,0,VLOOKUP(C413,index!$A:$M,8,0))</f>
        <v>0</v>
      </c>
      <c r="G413" s="57" t="str">
        <f t="shared" si="126"/>
        <v/>
      </c>
      <c r="H413" s="58" t="str">
        <f>IF(G413="I",$K413,IF(G413="II",$K413-SUM(H$8:H412),IF(G413="III",$K413-SUM(H$8:H412),IF(G413="IV",$K413-SUM(H$8:H412),IF(G413="V",1-SUM(H$8:H412)," ")))))</f>
        <v xml:space="preserve"> </v>
      </c>
      <c r="I413" s="66" t="str">
        <f t="shared" si="127"/>
        <v/>
      </c>
      <c r="L413" s="62" t="str">
        <f t="shared" si="124"/>
        <v xml:space="preserve"> </v>
      </c>
      <c r="P413" s="58" t="str">
        <f>IF(O413="Plus",$K413,IF(O413="Basis",$K413-SUM(P$8:P412),IF(O413="Breedte",$K413-SUM(P$8:P412),IF(O412="Breedte",1-SUM(P$8:P412)," "))))</f>
        <v xml:space="preserve"> </v>
      </c>
      <c r="Q413" s="56" t="str">
        <f t="shared" si="139"/>
        <v/>
      </c>
      <c r="R413" s="196">
        <f t="shared" si="128"/>
        <v>0</v>
      </c>
      <c r="S413" s="1">
        <f t="shared" si="137"/>
        <v>54</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54</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4">
        <f t="shared" si="125"/>
        <v>0</v>
      </c>
      <c r="B414" s="64">
        <f t="shared" si="123"/>
        <v>0</v>
      </c>
      <c r="C414" s="57">
        <f t="shared" si="136"/>
        <v>54</v>
      </c>
      <c r="F414" s="59">
        <f>IF(C414&lt;C$6,0,VLOOKUP(C414,index!$A:$M,8,0))</f>
        <v>0</v>
      </c>
      <c r="G414" s="57" t="str">
        <f t="shared" si="126"/>
        <v/>
      </c>
      <c r="H414" s="58" t="str">
        <f>IF(G414="I",$K414,IF(G414="II",$K414-SUM(H$8:H413),IF(G414="III",$K414-SUM(H$8:H413),IF(G414="IV",$K414-SUM(H$8:H413),IF(G414="V",1-SUM(H$8:H413)," ")))))</f>
        <v xml:space="preserve"> </v>
      </c>
      <c r="I414" s="66" t="str">
        <f t="shared" si="127"/>
        <v/>
      </c>
      <c r="L414" s="62" t="str">
        <f t="shared" si="124"/>
        <v xml:space="preserve"> </v>
      </c>
      <c r="P414" s="58" t="str">
        <f>IF(O414="Plus",$K414,IF(O414="Basis",$K414-SUM(P$8:P413),IF(O414="Breedte",$K414-SUM(P$8:P413),IF(O413="Breedte",1-SUM(P$8:P413)," "))))</f>
        <v xml:space="preserve"> </v>
      </c>
      <c r="Q414" s="56" t="str">
        <f t="shared" si="139"/>
        <v/>
      </c>
      <c r="R414" s="196">
        <f t="shared" si="128"/>
        <v>0</v>
      </c>
      <c r="S414" s="1">
        <f t="shared" si="137"/>
        <v>54</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54</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4">
        <f t="shared" si="125"/>
        <v>0</v>
      </c>
      <c r="B415" s="64">
        <f t="shared" si="123"/>
        <v>0</v>
      </c>
      <c r="C415" s="57">
        <f t="shared" si="136"/>
        <v>54</v>
      </c>
      <c r="F415" s="59">
        <f>IF(C415&lt;C$6,0,VLOOKUP(C415,index!$A:$M,8,0))</f>
        <v>0</v>
      </c>
      <c r="G415" s="57" t="str">
        <f t="shared" si="126"/>
        <v/>
      </c>
      <c r="H415" s="58" t="str">
        <f>IF(G415="I",$K415,IF(G415="II",$K415-SUM(H$8:H414),IF(G415="III",$K415-SUM(H$8:H414),IF(G415="IV",$K415-SUM(H$8:H414),IF(G415="V",1-SUM(H$8:H414)," ")))))</f>
        <v xml:space="preserve"> </v>
      </c>
      <c r="I415" s="66" t="str">
        <f t="shared" si="127"/>
        <v/>
      </c>
      <c r="L415" s="62" t="str">
        <f t="shared" si="124"/>
        <v xml:space="preserve"> </v>
      </c>
      <c r="P415" s="58" t="str">
        <f>IF(O415="Plus",$K415,IF(O415="Basis",$K415-SUM(P$8:P414),IF(O415="Breedte",$K415-SUM(P$8:P414),IF(O414="Breedte",1-SUM(P$8:P414)," "))))</f>
        <v xml:space="preserve"> </v>
      </c>
      <c r="Q415" s="56" t="str">
        <f t="shared" si="139"/>
        <v/>
      </c>
      <c r="R415" s="196">
        <f t="shared" si="128"/>
        <v>0</v>
      </c>
      <c r="S415" s="1">
        <f t="shared" si="137"/>
        <v>54</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54</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4">
        <f t="shared" si="125"/>
        <v>0</v>
      </c>
      <c r="B416" s="64">
        <f t="shared" si="123"/>
        <v>0</v>
      </c>
      <c r="C416" s="57">
        <f t="shared" si="136"/>
        <v>54</v>
      </c>
      <c r="F416" s="59">
        <f>IF(C416&lt;C$6,0,VLOOKUP(C416,index!$A:$M,8,0))</f>
        <v>0</v>
      </c>
      <c r="G416" s="57" t="str">
        <f t="shared" si="126"/>
        <v/>
      </c>
      <c r="H416" s="58" t="str">
        <f>IF(G416="I",$K416,IF(G416="II",$K416-SUM(H$8:H415),IF(G416="III",$K416-SUM(H$8:H415),IF(G416="IV",$K416-SUM(H$8:H415),IF(G416="V",1-SUM(H$8:H415)," ")))))</f>
        <v xml:space="preserve"> </v>
      </c>
      <c r="I416" s="66" t="str">
        <f t="shared" si="127"/>
        <v/>
      </c>
      <c r="L416" s="62" t="str">
        <f t="shared" si="124"/>
        <v xml:space="preserve"> </v>
      </c>
      <c r="P416" s="58" t="str">
        <f>IF(O416="Plus",$K416,IF(O416="Basis",$K416-SUM(P$8:P415),IF(O416="Breedte",$K416-SUM(P$8:P415),IF(O415="Breedte",1-SUM(P$8:P415)," "))))</f>
        <v xml:space="preserve"> </v>
      </c>
      <c r="Q416" s="56" t="str">
        <f t="shared" si="139"/>
        <v/>
      </c>
      <c r="R416" s="196">
        <f t="shared" si="128"/>
        <v>0</v>
      </c>
      <c r="S416" s="1">
        <f t="shared" si="137"/>
        <v>54</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54</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4">
        <f t="shared" si="125"/>
        <v>0</v>
      </c>
      <c r="B417" s="64">
        <f t="shared" si="123"/>
        <v>0</v>
      </c>
      <c r="C417" s="57">
        <f t="shared" si="136"/>
        <v>54</v>
      </c>
      <c r="F417" s="59">
        <f>IF(C417&lt;C$6,0,VLOOKUP(C417,index!$A:$M,8,0))</f>
        <v>0</v>
      </c>
      <c r="G417" s="57" t="str">
        <f t="shared" si="126"/>
        <v/>
      </c>
      <c r="H417" s="58" t="str">
        <f>IF(G417="I",$K417,IF(G417="II",$K417-SUM(H$8:H416),IF(G417="III",$K417-SUM(H$8:H416),IF(G417="IV",$K417-SUM(H$8:H416),IF(G417="V",1-SUM(H$8:H416)," ")))))</f>
        <v xml:space="preserve"> </v>
      </c>
      <c r="I417" s="66" t="str">
        <f t="shared" si="127"/>
        <v/>
      </c>
      <c r="L417" s="62" t="str">
        <f t="shared" si="124"/>
        <v xml:space="preserve"> </v>
      </c>
      <c r="P417" s="58" t="str">
        <f>IF(O417="Plus",$K417,IF(O417="Basis",$K417-SUM(P$8:P416),IF(O417="Breedte",$K417-SUM(P$8:P416),IF(O416="Breedte",1-SUM(P$8:P416)," "))))</f>
        <v xml:space="preserve"> </v>
      </c>
      <c r="Q417" s="56" t="str">
        <f t="shared" si="139"/>
        <v/>
      </c>
      <c r="R417" s="196">
        <f t="shared" si="128"/>
        <v>0</v>
      </c>
      <c r="S417" s="1">
        <f t="shared" si="137"/>
        <v>54</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54</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4">
        <f t="shared" si="125"/>
        <v>0</v>
      </c>
      <c r="B418" s="64">
        <f t="shared" si="123"/>
        <v>0</v>
      </c>
      <c r="C418" s="57">
        <f t="shared" si="136"/>
        <v>54</v>
      </c>
      <c r="F418" s="59">
        <f>IF(C418&lt;C$6,0,VLOOKUP(C418,index!$A:$M,8,0))</f>
        <v>0</v>
      </c>
      <c r="G418" s="57" t="str">
        <f t="shared" si="126"/>
        <v/>
      </c>
      <c r="H418" s="58" t="str">
        <f>IF(G418="I",$K418,IF(G418="II",$K418-SUM(H$8:H417),IF(G418="III",$K418-SUM(H$8:H417),IF(G418="IV",$K418-SUM(H$8:H417),IF(G418="V",1-SUM(H$8:H417)," ")))))</f>
        <v xml:space="preserve"> </v>
      </c>
      <c r="I418" s="66" t="str">
        <f t="shared" si="127"/>
        <v/>
      </c>
      <c r="L418" s="62" t="str">
        <f t="shared" si="124"/>
        <v xml:space="preserve"> </v>
      </c>
      <c r="P418" s="58" t="str">
        <f>IF(O418="Plus",$K418,IF(O418="Basis",$K418-SUM(P$8:P417),IF(O418="Breedte",$K418-SUM(P$8:P417),IF(O417="Breedte",1-SUM(P$8:P417)," "))))</f>
        <v xml:space="preserve"> </v>
      </c>
      <c r="Q418" s="56" t="str">
        <f t="shared" si="139"/>
        <v/>
      </c>
      <c r="R418" s="196">
        <f t="shared" si="128"/>
        <v>0</v>
      </c>
      <c r="S418" s="1">
        <f t="shared" si="137"/>
        <v>54</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54</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4">
        <f t="shared" si="125"/>
        <v>0</v>
      </c>
      <c r="B419" s="64">
        <f t="shared" si="123"/>
        <v>0</v>
      </c>
      <c r="C419" s="57">
        <f t="shared" si="136"/>
        <v>54</v>
      </c>
      <c r="F419" s="59">
        <f>IF(C419&lt;C$6,0,VLOOKUP(C419,index!$A:$M,8,0))</f>
        <v>0</v>
      </c>
      <c r="G419" s="57" t="str">
        <f t="shared" si="126"/>
        <v/>
      </c>
      <c r="H419" s="58" t="str">
        <f>IF(G419="I",$K419,IF(G419="II",$K419-SUM(H$8:H418),IF(G419="III",$K419-SUM(H$8:H418),IF(G419="IV",$K419-SUM(H$8:H418),IF(G419="V",1-SUM(H$8:H418)," ")))))</f>
        <v xml:space="preserve"> </v>
      </c>
      <c r="I419" s="66" t="str">
        <f t="shared" si="127"/>
        <v/>
      </c>
      <c r="L419" s="62" t="str">
        <f t="shared" si="124"/>
        <v xml:space="preserve"> </v>
      </c>
      <c r="P419" s="58" t="str">
        <f>IF(O419="Plus",$K419,IF(O419="Basis",$K419-SUM(P$8:P418),IF(O419="Breedte",$K419-SUM(P$8:P418),IF(O418="Breedte",1-SUM(P$8:P418)," "))))</f>
        <v xml:space="preserve"> </v>
      </c>
      <c r="Q419" s="56" t="str">
        <f t="shared" si="139"/>
        <v/>
      </c>
      <c r="R419" s="196">
        <f t="shared" si="128"/>
        <v>0</v>
      </c>
      <c r="S419" s="1">
        <f t="shared" si="137"/>
        <v>54</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54</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4">
        <f t="shared" si="125"/>
        <v>0</v>
      </c>
      <c r="B420" s="64">
        <f t="shared" si="123"/>
        <v>0</v>
      </c>
      <c r="C420" s="57">
        <f t="shared" si="136"/>
        <v>54</v>
      </c>
      <c r="F420" s="59">
        <f>IF(C420&lt;C$6,0,VLOOKUP(C420,index!$A:$M,8,0))</f>
        <v>0</v>
      </c>
      <c r="G420" s="57" t="str">
        <f t="shared" si="126"/>
        <v/>
      </c>
      <c r="H420" s="58" t="str">
        <f>IF(G420="I",$K420,IF(G420="II",$K420-SUM(H$8:H419),IF(G420="III",$K420-SUM(H$8:H419),IF(G420="IV",$K420-SUM(H$8:H419),IF(G420="V",1-SUM(H$8:H419)," ")))))</f>
        <v xml:space="preserve"> </v>
      </c>
      <c r="I420" s="66" t="str">
        <f t="shared" si="127"/>
        <v/>
      </c>
      <c r="L420" s="62" t="str">
        <f t="shared" si="124"/>
        <v xml:space="preserve"> </v>
      </c>
      <c r="P420" s="58" t="str">
        <f>IF(O420="Plus",$K420,IF(O420="Basis",$K420-SUM(P$8:P419),IF(O420="Breedte",$K420-SUM(P$8:P419),IF(O419="Breedte",1-SUM(P$8:P419)," "))))</f>
        <v xml:space="preserve"> </v>
      </c>
      <c r="Q420" s="56" t="str">
        <f t="shared" si="139"/>
        <v/>
      </c>
      <c r="R420" s="196">
        <f t="shared" si="128"/>
        <v>0</v>
      </c>
      <c r="S420" s="1">
        <f t="shared" si="137"/>
        <v>54</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54</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4">
        <f t="shared" si="125"/>
        <v>0</v>
      </c>
      <c r="B421" s="64">
        <f t="shared" si="123"/>
        <v>0</v>
      </c>
      <c r="C421" s="57">
        <f t="shared" si="136"/>
        <v>54</v>
      </c>
      <c r="F421" s="59">
        <f>IF(C421&lt;C$6,0,VLOOKUP(C421,index!$A:$M,8,0))</f>
        <v>0</v>
      </c>
      <c r="G421" s="57" t="str">
        <f t="shared" si="126"/>
        <v/>
      </c>
      <c r="H421" s="58" t="str">
        <f>IF(G421="I",$K421,IF(G421="II",$K421-SUM(H$8:H420),IF(G421="III",$K421-SUM(H$8:H420),IF(G421="IV",$K421-SUM(H$8:H420),IF(G421="V",1-SUM(H$8:H420)," ")))))</f>
        <v xml:space="preserve"> </v>
      </c>
      <c r="I421" s="66" t="str">
        <f t="shared" si="127"/>
        <v/>
      </c>
      <c r="L421" s="62" t="str">
        <f t="shared" si="124"/>
        <v xml:space="preserve"> </v>
      </c>
      <c r="P421" s="58" t="str">
        <f>IF(O421="Plus",$K421,IF(O421="Basis",$K421-SUM(P$8:P420),IF(O421="Breedte",$K421-SUM(P$8:P420),IF(O420="Breedte",1-SUM(P$8:P420)," "))))</f>
        <v xml:space="preserve"> </v>
      </c>
      <c r="Q421" s="56" t="str">
        <f t="shared" si="139"/>
        <v/>
      </c>
      <c r="R421" s="196">
        <f t="shared" si="128"/>
        <v>0</v>
      </c>
      <c r="S421" s="1">
        <f t="shared" si="137"/>
        <v>54</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54</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4">
        <f t="shared" si="125"/>
        <v>0</v>
      </c>
      <c r="B422" s="64">
        <f t="shared" si="123"/>
        <v>0</v>
      </c>
      <c r="C422" s="57">
        <f t="shared" si="136"/>
        <v>54</v>
      </c>
      <c r="F422" s="59">
        <f>IF(C422&lt;C$6,0,VLOOKUP(C422,index!$A:$M,8,0))</f>
        <v>0</v>
      </c>
      <c r="G422" s="57" t="str">
        <f t="shared" si="126"/>
        <v/>
      </c>
      <c r="H422" s="58" t="str">
        <f>IF(G422="I",$K422,IF(G422="II",$K422-SUM(H$8:H421),IF(G422="III",$K422-SUM(H$8:H421),IF(G422="IV",$K422-SUM(H$8:H421),IF(G422="V",1-SUM(H$8:H421)," ")))))</f>
        <v xml:space="preserve"> </v>
      </c>
      <c r="I422" s="66" t="str">
        <f t="shared" si="127"/>
        <v/>
      </c>
      <c r="L422" s="62" t="str">
        <f t="shared" si="124"/>
        <v xml:space="preserve"> </v>
      </c>
      <c r="P422" s="58" t="str">
        <f>IF(O422="Plus",$K422,IF(O422="Basis",$K422-SUM(P$8:P421),IF(O422="Breedte",$K422-SUM(P$8:P421),IF(O421="Breedte",1-SUM(P$8:P421)," "))))</f>
        <v xml:space="preserve"> </v>
      </c>
      <c r="Q422" s="56" t="str">
        <f t="shared" si="139"/>
        <v/>
      </c>
      <c r="R422" s="196">
        <f t="shared" si="128"/>
        <v>0</v>
      </c>
      <c r="S422" s="1">
        <f t="shared" si="137"/>
        <v>54</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54</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4">
        <f t="shared" si="125"/>
        <v>0</v>
      </c>
      <c r="B423" s="64">
        <f t="shared" si="123"/>
        <v>0</v>
      </c>
      <c r="C423" s="57">
        <f t="shared" si="136"/>
        <v>54</v>
      </c>
      <c r="F423" s="59">
        <f>IF(C423&lt;C$6,0,VLOOKUP(C423,index!$A:$M,8,0))</f>
        <v>0</v>
      </c>
      <c r="G423" s="57" t="str">
        <f t="shared" si="126"/>
        <v/>
      </c>
      <c r="H423" s="58" t="str">
        <f>IF(G423="I",$K423,IF(G423="II",$K423-SUM(H$8:H422),IF(G423="III",$K423-SUM(H$8:H422),IF(G423="IV",$K423-SUM(H$8:H422),IF(G423="V",1-SUM(H$8:H422)," ")))))</f>
        <v xml:space="preserve"> </v>
      </c>
      <c r="I423" s="66" t="str">
        <f t="shared" si="127"/>
        <v/>
      </c>
      <c r="L423" s="62" t="str">
        <f t="shared" si="124"/>
        <v xml:space="preserve"> </v>
      </c>
      <c r="P423" s="58" t="str">
        <f>IF(O423="Plus",$K423,IF(O423="Basis",$K423-SUM(P$8:P422),IF(O423="Breedte",$K423-SUM(P$8:P422),IF(O422="Breedte",1-SUM(P$8:P422)," "))))</f>
        <v xml:space="preserve"> </v>
      </c>
      <c r="Q423" s="56" t="str">
        <f t="shared" si="139"/>
        <v/>
      </c>
      <c r="R423" s="196">
        <f t="shared" si="128"/>
        <v>0</v>
      </c>
      <c r="S423" s="1">
        <f t="shared" si="137"/>
        <v>54</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54</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4">
        <f t="shared" si="125"/>
        <v>0</v>
      </c>
      <c r="B424" s="64">
        <f t="shared" si="123"/>
        <v>0</v>
      </c>
      <c r="C424" s="57">
        <f t="shared" si="136"/>
        <v>54</v>
      </c>
      <c r="F424" s="59">
        <f>IF(C424&lt;C$6,0,VLOOKUP(C424,index!$A:$M,8,0))</f>
        <v>0</v>
      </c>
      <c r="G424" s="57" t="str">
        <f t="shared" si="126"/>
        <v/>
      </c>
      <c r="H424" s="58" t="str">
        <f>IF(G424="I",$K424,IF(G424="II",$K424-SUM(H$8:H423),IF(G424="III",$K424-SUM(H$8:H423),IF(G424="IV",$K424-SUM(H$8:H423),IF(G424="V",1-SUM(H$8:H423)," ")))))</f>
        <v xml:space="preserve"> </v>
      </c>
      <c r="I424" s="66" t="str">
        <f t="shared" si="127"/>
        <v/>
      </c>
      <c r="L424" s="62" t="str">
        <f t="shared" si="124"/>
        <v xml:space="preserve"> </v>
      </c>
      <c r="P424" s="58" t="str">
        <f>IF(O424="Plus",$K424,IF(O424="Basis",$K424-SUM(P$8:P423),IF(O424="Breedte",$K424-SUM(P$8:P423),IF(O423="Breedte",1-SUM(P$8:P423)," "))))</f>
        <v xml:space="preserve"> </v>
      </c>
      <c r="Q424" s="56" t="str">
        <f t="shared" si="139"/>
        <v/>
      </c>
      <c r="R424" s="196">
        <f t="shared" si="128"/>
        <v>0</v>
      </c>
      <c r="S424" s="1">
        <f t="shared" si="137"/>
        <v>54</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54</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4">
        <f t="shared" si="125"/>
        <v>0</v>
      </c>
      <c r="B425" s="64">
        <f t="shared" si="123"/>
        <v>0</v>
      </c>
      <c r="C425" s="57">
        <f t="shared" si="136"/>
        <v>54</v>
      </c>
      <c r="F425" s="59">
        <f>IF(C425&lt;C$6,0,VLOOKUP(C425,index!$A:$M,8,0))</f>
        <v>0</v>
      </c>
      <c r="G425" s="57" t="str">
        <f t="shared" si="126"/>
        <v/>
      </c>
      <c r="H425" s="58" t="str">
        <f>IF(G425="I",$K425,IF(G425="II",$K425-SUM(H$8:H424),IF(G425="III",$K425-SUM(H$8:H424),IF(G425="IV",$K425-SUM(H$8:H424),IF(G425="V",1-SUM(H$8:H424)," ")))))</f>
        <v xml:space="preserve"> </v>
      </c>
      <c r="I425" s="66" t="str">
        <f t="shared" si="127"/>
        <v/>
      </c>
      <c r="L425" s="62" t="str">
        <f t="shared" si="124"/>
        <v xml:space="preserve"> </v>
      </c>
      <c r="P425" s="58" t="str">
        <f>IF(O425="Plus",$K425,IF(O425="Basis",$K425-SUM(P$8:P424),IF(O425="Breedte",$K425-SUM(P$8:P424),IF(O424="Breedte",1-SUM(P$8:P424)," "))))</f>
        <v xml:space="preserve"> </v>
      </c>
      <c r="Q425" s="56" t="str">
        <f t="shared" si="139"/>
        <v/>
      </c>
      <c r="R425" s="196">
        <f t="shared" si="128"/>
        <v>0</v>
      </c>
      <c r="S425" s="1">
        <f t="shared" si="137"/>
        <v>54</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54</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4">
        <f t="shared" si="125"/>
        <v>0</v>
      </c>
      <c r="B426" s="64">
        <f t="shared" si="123"/>
        <v>0</v>
      </c>
      <c r="C426" s="57">
        <f t="shared" si="136"/>
        <v>54</v>
      </c>
      <c r="F426" s="59">
        <f>IF(C426&lt;C$6,0,VLOOKUP(C426,index!$A:$M,8,0))</f>
        <v>0</v>
      </c>
      <c r="G426" s="57" t="str">
        <f t="shared" si="126"/>
        <v/>
      </c>
      <c r="H426" s="58" t="str">
        <f>IF(G426="I",$K426,IF(G426="II",$K426-SUM(H$8:H425),IF(G426="III",$K426-SUM(H$8:H425),IF(G426="IV",$K426-SUM(H$8:H425),IF(G426="V",1-SUM(H$8:H425)," ")))))</f>
        <v xml:space="preserve"> </v>
      </c>
      <c r="I426" s="66" t="str">
        <f t="shared" si="127"/>
        <v/>
      </c>
      <c r="L426" s="62" t="str">
        <f t="shared" si="124"/>
        <v xml:space="preserve"> </v>
      </c>
      <c r="P426" s="58" t="str">
        <f>IF(O426="Plus",$K426,IF(O426="Basis",$K426-SUM(P$8:P425),IF(O426="Breedte",$K426-SUM(P$8:P425),IF(O425="Breedte",1-SUM(P$8:P425)," "))))</f>
        <v xml:space="preserve"> </v>
      </c>
      <c r="Q426" s="56" t="str">
        <f t="shared" si="139"/>
        <v/>
      </c>
      <c r="R426" s="196">
        <f t="shared" si="128"/>
        <v>0</v>
      </c>
      <c r="S426" s="1">
        <f t="shared" si="137"/>
        <v>54</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54</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4">
        <f t="shared" si="125"/>
        <v>0</v>
      </c>
      <c r="B427" s="64">
        <f t="shared" si="123"/>
        <v>0</v>
      </c>
      <c r="C427" s="57">
        <f t="shared" si="136"/>
        <v>54</v>
      </c>
      <c r="F427" s="59">
        <f>IF(C427&lt;C$6,0,VLOOKUP(C427,index!$A:$M,8,0))</f>
        <v>0</v>
      </c>
      <c r="G427" s="57" t="str">
        <f t="shared" si="126"/>
        <v/>
      </c>
      <c r="H427" s="58" t="str">
        <f>IF(G427="I",$K427,IF(G427="II",$K427-SUM(H$8:H426),IF(G427="III",$K427-SUM(H$8:H426),IF(G427="IV",$K427-SUM(H$8:H426),IF(G427="V",1-SUM(H$8:H426)," ")))))</f>
        <v xml:space="preserve"> </v>
      </c>
      <c r="I427" s="66" t="str">
        <f t="shared" si="127"/>
        <v/>
      </c>
      <c r="L427" s="62" t="str">
        <f t="shared" si="124"/>
        <v xml:space="preserve"> </v>
      </c>
      <c r="P427" s="58" t="str">
        <f>IF(O427="Plus",$K427,IF(O427="Basis",$K427-SUM(P$8:P426),IF(O427="Breedte",$K427-SUM(P$8:P426),IF(O426="Breedte",1-SUM(P$8:P426)," "))))</f>
        <v xml:space="preserve"> </v>
      </c>
      <c r="Q427" s="56" t="str">
        <f t="shared" si="139"/>
        <v/>
      </c>
      <c r="R427" s="196">
        <f t="shared" si="128"/>
        <v>0</v>
      </c>
      <c r="S427" s="1">
        <f t="shared" si="137"/>
        <v>54</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54</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4">
        <f t="shared" si="125"/>
        <v>0</v>
      </c>
      <c r="B428" s="64">
        <f t="shared" si="123"/>
        <v>0</v>
      </c>
      <c r="C428" s="57">
        <f t="shared" si="136"/>
        <v>54</v>
      </c>
      <c r="F428" s="59">
        <f>IF(C428&lt;C$6,0,VLOOKUP(C428,index!$A:$M,8,0))</f>
        <v>0</v>
      </c>
      <c r="G428" s="57" t="str">
        <f t="shared" si="126"/>
        <v/>
      </c>
      <c r="H428" s="58" t="str">
        <f>IF(G428="I",$K428,IF(G428="II",$K428-SUM(H$8:H427),IF(G428="III",$K428-SUM(H$8:H427),IF(G428="IV",$K428-SUM(H$8:H427),IF(G428="V",1-SUM(H$8:H427)," ")))))</f>
        <v xml:space="preserve"> </v>
      </c>
      <c r="I428" s="66" t="str">
        <f t="shared" si="127"/>
        <v/>
      </c>
      <c r="L428" s="62" t="str">
        <f t="shared" si="124"/>
        <v xml:space="preserve"> </v>
      </c>
      <c r="P428" s="58" t="str">
        <f>IF(O428="Plus",$K428,IF(O428="Basis",$K428-SUM(P$8:P427),IF(O428="Breedte",$K428-SUM(P$8:P427),IF(O427="Breedte",1-SUM(P$8:P427)," "))))</f>
        <v xml:space="preserve"> </v>
      </c>
      <c r="Q428" s="56" t="str">
        <f t="shared" si="139"/>
        <v/>
      </c>
      <c r="R428" s="196">
        <f t="shared" si="128"/>
        <v>0</v>
      </c>
      <c r="S428" s="1">
        <f t="shared" si="137"/>
        <v>54</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54</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4">
        <f t="shared" si="125"/>
        <v>0</v>
      </c>
      <c r="B429" s="64">
        <f t="shared" si="123"/>
        <v>0</v>
      </c>
      <c r="C429" s="57">
        <f t="shared" si="136"/>
        <v>54</v>
      </c>
      <c r="F429" s="59">
        <f>IF(C429&lt;C$6,0,VLOOKUP(C429,index!$A:$M,8,0))</f>
        <v>0</v>
      </c>
      <c r="G429" s="57" t="str">
        <f t="shared" si="126"/>
        <v/>
      </c>
      <c r="H429" s="58" t="str">
        <f>IF(G429="I",$K429,IF(G429="II",$K429-SUM(H$8:H428),IF(G429="III",$K429-SUM(H$8:H428),IF(G429="IV",$K429-SUM(H$8:H428),IF(G429="V",1-SUM(H$8:H428)," ")))))</f>
        <v xml:space="preserve"> </v>
      </c>
      <c r="I429" s="66" t="str">
        <f t="shared" si="127"/>
        <v/>
      </c>
      <c r="L429" s="62" t="str">
        <f t="shared" si="124"/>
        <v xml:space="preserve"> </v>
      </c>
      <c r="P429" s="58" t="str">
        <f>IF(O429="Plus",$K429,IF(O429="Basis",$K429-SUM(P$8:P428),IF(O429="Breedte",$K429-SUM(P$8:P428),IF(O428="Breedte",1-SUM(P$8:P428)," "))))</f>
        <v xml:space="preserve"> </v>
      </c>
      <c r="Q429" s="56" t="str">
        <f t="shared" si="139"/>
        <v/>
      </c>
      <c r="R429" s="196">
        <f t="shared" si="128"/>
        <v>0</v>
      </c>
      <c r="S429" s="1">
        <f t="shared" si="137"/>
        <v>54</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54</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4">
        <f t="shared" si="125"/>
        <v>0</v>
      </c>
      <c r="B430" s="64">
        <f t="shared" si="123"/>
        <v>0</v>
      </c>
      <c r="C430" s="57">
        <f t="shared" si="136"/>
        <v>54</v>
      </c>
      <c r="F430" s="59">
        <f>IF(C430&lt;C$6,0,VLOOKUP(C430,index!$A:$M,8,0))</f>
        <v>0</v>
      </c>
      <c r="G430" s="57" t="str">
        <f t="shared" si="126"/>
        <v/>
      </c>
      <c r="H430" s="58" t="str">
        <f>IF(G430="I",$K430,IF(G430="II",$K430-SUM(H$8:H429),IF(G430="III",$K430-SUM(H$8:H429),IF(G430="IV",$K430-SUM(H$8:H429),IF(G430="V",1-SUM(H$8:H429)," ")))))</f>
        <v xml:space="preserve"> </v>
      </c>
      <c r="I430" s="66" t="str">
        <f t="shared" si="127"/>
        <v/>
      </c>
      <c r="L430" s="62" t="str">
        <f t="shared" si="124"/>
        <v xml:space="preserve"> </v>
      </c>
      <c r="P430" s="58" t="str">
        <f>IF(O430="Plus",$K430,IF(O430="Basis",$K430-SUM(P$8:P429),IF(O430="Breedte",$K430-SUM(P$8:P429),IF(O429="Breedte",1-SUM(P$8:P429)," "))))</f>
        <v xml:space="preserve"> </v>
      </c>
      <c r="Q430" s="56" t="str">
        <f t="shared" si="139"/>
        <v/>
      </c>
      <c r="R430" s="196">
        <f t="shared" si="128"/>
        <v>0</v>
      </c>
      <c r="S430" s="1">
        <f t="shared" si="137"/>
        <v>54</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54</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4">
        <f t="shared" si="125"/>
        <v>0</v>
      </c>
      <c r="B431" s="64">
        <f t="shared" si="123"/>
        <v>0</v>
      </c>
      <c r="C431" s="57">
        <f t="shared" si="136"/>
        <v>54</v>
      </c>
      <c r="F431" s="59">
        <f>IF(C431&lt;C$6,0,VLOOKUP(C431,index!$A:$M,8,0))</f>
        <v>0</v>
      </c>
      <c r="G431" s="57" t="str">
        <f t="shared" si="126"/>
        <v/>
      </c>
      <c r="H431" s="58" t="str">
        <f>IF(G431="I",$K431,IF(G431="II",$K431-SUM(H$8:H430),IF(G431="III",$K431-SUM(H$8:H430),IF(G431="IV",$K431-SUM(H$8:H430),IF(G431="V",1-SUM(H$8:H430)," ")))))</f>
        <v xml:space="preserve"> </v>
      </c>
      <c r="I431" s="66" t="str">
        <f t="shared" si="127"/>
        <v/>
      </c>
      <c r="L431" s="62" t="str">
        <f t="shared" si="124"/>
        <v xml:space="preserve"> </v>
      </c>
      <c r="P431" s="58" t="str">
        <f>IF(O431="Plus",$K431,IF(O431="Basis",$K431-SUM(P$8:P430),IF(O431="Breedte",$K431-SUM(P$8:P430),IF(O430="Breedte",1-SUM(P$8:P430)," "))))</f>
        <v xml:space="preserve"> </v>
      </c>
      <c r="Q431" s="56" t="str">
        <f t="shared" si="139"/>
        <v/>
      </c>
      <c r="R431" s="196">
        <f t="shared" si="128"/>
        <v>0</v>
      </c>
      <c r="S431" s="1">
        <f t="shared" si="137"/>
        <v>54</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54</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4">
        <f t="shared" si="125"/>
        <v>0</v>
      </c>
      <c r="B432" s="64">
        <f t="shared" si="123"/>
        <v>0</v>
      </c>
      <c r="C432" s="57">
        <f t="shared" si="136"/>
        <v>54</v>
      </c>
      <c r="F432" s="59">
        <f>IF(C432&lt;C$6,0,VLOOKUP(C432,index!$A:$M,8,0))</f>
        <v>0</v>
      </c>
      <c r="G432" s="57" t="str">
        <f t="shared" si="126"/>
        <v/>
      </c>
      <c r="H432" s="58" t="str">
        <f>IF(G432="I",$K432,IF(G432="II",$K432-SUM(H$8:H431),IF(G432="III",$K432-SUM(H$8:H431),IF(G432="IV",$K432-SUM(H$8:H431),IF(G432="V",1-SUM(H$8:H431)," ")))))</f>
        <v xml:space="preserve"> </v>
      </c>
      <c r="I432" s="66" t="str">
        <f t="shared" si="127"/>
        <v/>
      </c>
      <c r="L432" s="62" t="str">
        <f t="shared" si="124"/>
        <v xml:space="preserve"> </v>
      </c>
      <c r="P432" s="58" t="str">
        <f>IF(O432="Plus",$K432,IF(O432="Basis",$K432-SUM(P$8:P431),IF(O432="Breedte",$K432-SUM(P$8:P431),IF(O431="Breedte",1-SUM(P$8:P431)," "))))</f>
        <v xml:space="preserve"> </v>
      </c>
      <c r="Q432" s="56" t="str">
        <f t="shared" si="139"/>
        <v/>
      </c>
      <c r="R432" s="196">
        <f t="shared" si="128"/>
        <v>0</v>
      </c>
      <c r="S432" s="1">
        <f t="shared" si="137"/>
        <v>54</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54</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4">
        <f t="shared" si="125"/>
        <v>0</v>
      </c>
      <c r="B433" s="64">
        <f t="shared" si="123"/>
        <v>0</v>
      </c>
      <c r="C433" s="57">
        <f t="shared" si="136"/>
        <v>54</v>
      </c>
      <c r="F433" s="59">
        <f>IF(C433&lt;C$6,0,VLOOKUP(C433,index!$A:$M,8,0))</f>
        <v>0</v>
      </c>
      <c r="G433" s="57" t="str">
        <f t="shared" si="126"/>
        <v/>
      </c>
      <c r="H433" s="58" t="str">
        <f>IF(G433="I",$K433,IF(G433="II",$K433-SUM(H$8:H432),IF(G433="III",$K433-SUM(H$8:H432),IF(G433="IV",$K433-SUM(H$8:H432),IF(G433="V",1-SUM(H$8:H432)," ")))))</f>
        <v xml:space="preserve"> </v>
      </c>
      <c r="I433" s="66" t="str">
        <f t="shared" si="127"/>
        <v/>
      </c>
      <c r="L433" s="62" t="str">
        <f t="shared" si="124"/>
        <v xml:space="preserve"> </v>
      </c>
      <c r="P433" s="58" t="str">
        <f>IF(O433="Plus",$K433,IF(O433="Basis",$K433-SUM(P$8:P432),IF(O433="Breedte",$K433-SUM(P$8:P432),IF(O432="Breedte",1-SUM(P$8:P432)," "))))</f>
        <v xml:space="preserve"> </v>
      </c>
      <c r="Q433" s="56" t="str">
        <f t="shared" si="139"/>
        <v/>
      </c>
      <c r="R433" s="196">
        <f t="shared" si="128"/>
        <v>0</v>
      </c>
      <c r="S433" s="1">
        <f t="shared" si="137"/>
        <v>54</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54</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4">
        <f t="shared" si="125"/>
        <v>0</v>
      </c>
      <c r="B434" s="64">
        <f t="shared" si="123"/>
        <v>0</v>
      </c>
      <c r="C434" s="57">
        <f t="shared" si="136"/>
        <v>54</v>
      </c>
      <c r="F434" s="59">
        <f>IF(C434&lt;C$6,0,VLOOKUP(C434,index!$A:$M,8,0))</f>
        <v>0</v>
      </c>
      <c r="G434" s="57" t="str">
        <f t="shared" si="126"/>
        <v/>
      </c>
      <c r="H434" s="58" t="str">
        <f>IF(G434="I",$K434,IF(G434="II",$K434-SUM(H$8:H433),IF(G434="III",$K434-SUM(H$8:H433),IF(G434="IV",$K434-SUM(H$8:H433),IF(G434="V",1-SUM(H$8:H433)," ")))))</f>
        <v xml:space="preserve"> </v>
      </c>
      <c r="I434" s="66" t="str">
        <f t="shared" si="127"/>
        <v/>
      </c>
      <c r="L434" s="62" t="str">
        <f t="shared" si="124"/>
        <v xml:space="preserve"> </v>
      </c>
      <c r="P434" s="58" t="str">
        <f>IF(O434="Plus",$K434,IF(O434="Basis",$K434-SUM(P$8:P433),IF(O434="Breedte",$K434-SUM(P$8:P433),IF(O433="Breedte",1-SUM(P$8:P433)," "))))</f>
        <v xml:space="preserve"> </v>
      </c>
      <c r="Q434" s="56" t="str">
        <f t="shared" si="139"/>
        <v/>
      </c>
      <c r="R434" s="196">
        <f t="shared" si="128"/>
        <v>0</v>
      </c>
      <c r="S434" s="1">
        <f t="shared" si="137"/>
        <v>54</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54</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4">
        <f t="shared" si="125"/>
        <v>0</v>
      </c>
      <c r="B435" s="64">
        <f t="shared" si="123"/>
        <v>0</v>
      </c>
      <c r="C435" s="57">
        <f t="shared" si="136"/>
        <v>54</v>
      </c>
      <c r="F435" s="59">
        <f>IF(C435&lt;C$6,0,VLOOKUP(C435,index!$A:$M,8,0))</f>
        <v>0</v>
      </c>
      <c r="G435" s="57" t="str">
        <f t="shared" si="126"/>
        <v/>
      </c>
      <c r="H435" s="58" t="str">
        <f>IF(G435="I",$K435,IF(G435="II",$K435-SUM(H$8:H434),IF(G435="III",$K435-SUM(H$8:H434),IF(G435="IV",$K435-SUM(H$8:H434),IF(G435="V",1-SUM(H$8:H434)," ")))))</f>
        <v xml:space="preserve"> </v>
      </c>
      <c r="I435" s="66" t="str">
        <f t="shared" si="127"/>
        <v/>
      </c>
      <c r="L435" s="62" t="str">
        <f t="shared" si="124"/>
        <v xml:space="preserve"> </v>
      </c>
      <c r="P435" s="58" t="str">
        <f>IF(O435="Plus",$K435,IF(O435="Basis",$K435-SUM(P$8:P434),IF(O435="Breedte",$K435-SUM(P$8:P434),IF(O434="Breedte",1-SUM(P$8:P434)," "))))</f>
        <v xml:space="preserve"> </v>
      </c>
      <c r="Q435" s="56" t="str">
        <f t="shared" si="139"/>
        <v/>
      </c>
      <c r="R435" s="196">
        <f t="shared" si="128"/>
        <v>0</v>
      </c>
      <c r="S435" s="1">
        <f t="shared" si="137"/>
        <v>54</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54</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4">
        <f t="shared" si="125"/>
        <v>0</v>
      </c>
      <c r="B436" s="64">
        <f t="shared" si="123"/>
        <v>0</v>
      </c>
      <c r="C436" s="57">
        <f t="shared" si="136"/>
        <v>54</v>
      </c>
      <c r="F436" s="59">
        <f>IF(C436&lt;C$6,0,VLOOKUP(C436,index!$A:$M,8,0))</f>
        <v>0</v>
      </c>
      <c r="G436" s="57" t="str">
        <f t="shared" si="126"/>
        <v/>
      </c>
      <c r="H436" s="58" t="str">
        <f>IF(G436="I",$K436,IF(G436="II",$K436-SUM(H$8:H435),IF(G436="III",$K436-SUM(H$8:H435),IF(G436="IV",$K436-SUM(H$8:H435),IF(G436="V",1-SUM(H$8:H435)," ")))))</f>
        <v xml:space="preserve"> </v>
      </c>
      <c r="I436" s="66" t="str">
        <f t="shared" si="127"/>
        <v/>
      </c>
      <c r="L436" s="62" t="str">
        <f t="shared" si="124"/>
        <v xml:space="preserve"> </v>
      </c>
      <c r="P436" s="58" t="str">
        <f>IF(O436="Plus",$K436,IF(O436="Basis",$K436-SUM(P$8:P435),IF(O436="Breedte",$K436-SUM(P$8:P435),IF(O435="Breedte",1-SUM(P$8:P435)," "))))</f>
        <v xml:space="preserve"> </v>
      </c>
      <c r="Q436" s="56" t="str">
        <f t="shared" si="139"/>
        <v/>
      </c>
      <c r="R436" s="196">
        <f t="shared" si="128"/>
        <v>0</v>
      </c>
      <c r="S436" s="1">
        <f t="shared" si="137"/>
        <v>54</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54</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4">
        <f t="shared" si="125"/>
        <v>0</v>
      </c>
      <c r="B437" s="64">
        <f t="shared" si="123"/>
        <v>0</v>
      </c>
      <c r="C437" s="57">
        <f t="shared" si="136"/>
        <v>54</v>
      </c>
      <c r="F437" s="59">
        <f>IF(C437&lt;C$6,0,VLOOKUP(C437,index!$A:$M,8,0))</f>
        <v>0</v>
      </c>
      <c r="G437" s="57" t="str">
        <f t="shared" si="126"/>
        <v/>
      </c>
      <c r="H437" s="58" t="str">
        <f>IF(G437="I",$K437,IF(G437="II",$K437-SUM(H$8:H436),IF(G437="III",$K437-SUM(H$8:H436),IF(G437="IV",$K437-SUM(H$8:H436),IF(G437="V",1-SUM(H$8:H436)," ")))))</f>
        <v xml:space="preserve"> </v>
      </c>
      <c r="I437" s="66" t="str">
        <f t="shared" si="127"/>
        <v/>
      </c>
      <c r="L437" s="62" t="str">
        <f t="shared" si="124"/>
        <v xml:space="preserve"> </v>
      </c>
      <c r="P437" s="58" t="str">
        <f>IF(O437="Plus",$K437,IF(O437="Basis",$K437-SUM(P$8:P436),IF(O437="Breedte",$K437-SUM(P$8:P436),IF(O436="Breedte",1-SUM(P$8:P436)," "))))</f>
        <v xml:space="preserve"> </v>
      </c>
      <c r="Q437" s="56" t="str">
        <f t="shared" si="139"/>
        <v/>
      </c>
      <c r="R437" s="196">
        <f t="shared" si="128"/>
        <v>0</v>
      </c>
      <c r="S437" s="1">
        <f t="shared" si="137"/>
        <v>54</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54</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4">
        <f t="shared" si="125"/>
        <v>0</v>
      </c>
      <c r="B438" s="64">
        <f t="shared" si="123"/>
        <v>0</v>
      </c>
      <c r="C438" s="57">
        <f t="shared" si="136"/>
        <v>54</v>
      </c>
      <c r="F438" s="59">
        <f>IF(C438&lt;C$6,0,VLOOKUP(C438,index!$A:$M,8,0))</f>
        <v>0</v>
      </c>
      <c r="G438" s="57" t="str">
        <f t="shared" si="126"/>
        <v/>
      </c>
      <c r="H438" s="58" t="str">
        <f>IF(G438="I",$K438,IF(G438="II",$K438-SUM(H$8:H437),IF(G438="III",$K438-SUM(H$8:H437),IF(G438="IV",$K438-SUM(H$8:H437),IF(G438="V",1-SUM(H$8:H437)," ")))))</f>
        <v xml:space="preserve"> </v>
      </c>
      <c r="I438" s="66" t="str">
        <f t="shared" si="127"/>
        <v/>
      </c>
      <c r="L438" s="62" t="str">
        <f t="shared" si="124"/>
        <v xml:space="preserve"> </v>
      </c>
      <c r="P438" s="58" t="str">
        <f>IF(O438="Plus",$K438,IF(O438="Basis",$K438-SUM(P$8:P437),IF(O438="Breedte",$K438-SUM(P$8:P437),IF(O437="Breedte",1-SUM(P$8:P437)," "))))</f>
        <v xml:space="preserve"> </v>
      </c>
      <c r="Q438" s="56" t="str">
        <f t="shared" si="139"/>
        <v/>
      </c>
      <c r="R438" s="196">
        <f t="shared" si="128"/>
        <v>0</v>
      </c>
      <c r="S438" s="1">
        <f t="shared" si="137"/>
        <v>54</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54</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4">
        <f t="shared" si="125"/>
        <v>0</v>
      </c>
      <c r="B439" s="64">
        <f t="shared" si="123"/>
        <v>0</v>
      </c>
      <c r="C439" s="57">
        <f t="shared" si="136"/>
        <v>54</v>
      </c>
      <c r="F439" s="59">
        <f>IF(C439&lt;C$6,0,VLOOKUP(C439,index!$A:$M,8,0))</f>
        <v>0</v>
      </c>
      <c r="G439" s="57" t="str">
        <f t="shared" si="126"/>
        <v/>
      </c>
      <c r="H439" s="58" t="str">
        <f>IF(G439="I",$K439,IF(G439="II",$K439-SUM(H$8:H438),IF(G439="III",$K439-SUM(H$8:H438),IF(G439="IV",$K439-SUM(H$8:H438),IF(G439="V",1-SUM(H$8:H438)," ")))))</f>
        <v xml:space="preserve"> </v>
      </c>
      <c r="I439" s="66" t="str">
        <f t="shared" si="127"/>
        <v/>
      </c>
      <c r="L439" s="62" t="str">
        <f t="shared" si="124"/>
        <v xml:space="preserve"> </v>
      </c>
      <c r="P439" s="58" t="str">
        <f>IF(O439="Plus",$K439,IF(O439="Basis",$K439-SUM(P$8:P438),IF(O439="Breedte",$K439-SUM(P$8:P438),IF(O438="Breedte",1-SUM(P$8:P438)," "))))</f>
        <v xml:space="preserve"> </v>
      </c>
      <c r="Q439" s="56" t="str">
        <f t="shared" si="139"/>
        <v/>
      </c>
      <c r="R439" s="196">
        <f t="shared" si="128"/>
        <v>0</v>
      </c>
      <c r="S439" s="1">
        <f t="shared" si="137"/>
        <v>54</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54</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4">
        <f t="shared" si="125"/>
        <v>0</v>
      </c>
      <c r="B440" s="64">
        <f t="shared" si="123"/>
        <v>0</v>
      </c>
      <c r="C440" s="57">
        <f t="shared" si="136"/>
        <v>54</v>
      </c>
      <c r="F440" s="59">
        <f>IF(C440&lt;C$6,0,VLOOKUP(C440,index!$A:$M,8,0))</f>
        <v>0</v>
      </c>
      <c r="G440" s="57" t="str">
        <f t="shared" si="126"/>
        <v/>
      </c>
      <c r="H440" s="58" t="str">
        <f>IF(G440="I",$K440,IF(G440="II",$K440-SUM(H$8:H439),IF(G440="III",$K440-SUM(H$8:H439),IF(G440="IV",$K440-SUM(H$8:H439),IF(G440="V",1-SUM(H$8:H439)," ")))))</f>
        <v xml:space="preserve"> </v>
      </c>
      <c r="I440" s="66" t="str">
        <f t="shared" si="127"/>
        <v/>
      </c>
      <c r="L440" s="62" t="str">
        <f t="shared" si="124"/>
        <v xml:space="preserve"> </v>
      </c>
      <c r="P440" s="58" t="str">
        <f>IF(O440="Plus",$K440,IF(O440="Basis",$K440-SUM(P$8:P439),IF(O440="Breedte",$K440-SUM(P$8:P439),IF(O439="Breedte",1-SUM(P$8:P439)," "))))</f>
        <v xml:space="preserve"> </v>
      </c>
      <c r="Q440" s="56" t="str">
        <f t="shared" si="139"/>
        <v/>
      </c>
      <c r="R440" s="196">
        <f t="shared" si="128"/>
        <v>0</v>
      </c>
      <c r="S440" s="1">
        <f t="shared" si="137"/>
        <v>54</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54</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4">
        <f t="shared" si="125"/>
        <v>0</v>
      </c>
      <c r="B441" s="64">
        <f t="shared" si="123"/>
        <v>0</v>
      </c>
      <c r="C441" s="57">
        <f t="shared" si="136"/>
        <v>54</v>
      </c>
      <c r="F441" s="59">
        <f>IF(C441&lt;C$6,0,VLOOKUP(C441,index!$A:$M,8,0))</f>
        <v>0</v>
      </c>
      <c r="G441" s="57" t="str">
        <f t="shared" si="126"/>
        <v/>
      </c>
      <c r="H441" s="58" t="str">
        <f>IF(G441="I",$K441,IF(G441="II",$K441-SUM(H$8:H440),IF(G441="III",$K441-SUM(H$8:H440),IF(G441="IV",$K441-SUM(H$8:H440),IF(G441="V",1-SUM(H$8:H440)," ")))))</f>
        <v xml:space="preserve"> </v>
      </c>
      <c r="I441" s="66" t="str">
        <f t="shared" si="127"/>
        <v/>
      </c>
      <c r="L441" s="62" t="str">
        <f t="shared" si="124"/>
        <v xml:space="preserve"> </v>
      </c>
      <c r="P441" s="58" t="str">
        <f>IF(O441="Plus",$K441,IF(O441="Basis",$K441-SUM(P$8:P440),IF(O441="Breedte",$K441-SUM(P$8:P440),IF(O440="Breedte",1-SUM(P$8:P440)," "))))</f>
        <v xml:space="preserve"> </v>
      </c>
      <c r="Q441" s="56" t="str">
        <f t="shared" si="139"/>
        <v/>
      </c>
      <c r="R441" s="196">
        <f t="shared" si="128"/>
        <v>0</v>
      </c>
      <c r="S441" s="1">
        <f t="shared" si="137"/>
        <v>54</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54</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4">
        <f t="shared" si="125"/>
        <v>0</v>
      </c>
      <c r="B442" s="64">
        <f t="shared" si="123"/>
        <v>0</v>
      </c>
      <c r="C442" s="57">
        <f t="shared" si="136"/>
        <v>54</v>
      </c>
      <c r="F442" s="59">
        <f>IF(C442&lt;C$6,0,VLOOKUP(C442,index!$A:$M,8,0))</f>
        <v>0</v>
      </c>
      <c r="G442" s="57" t="str">
        <f t="shared" si="126"/>
        <v/>
      </c>
      <c r="H442" s="58" t="str">
        <f>IF(G442="I",$K442,IF(G442="II",$K442-SUM(H$8:H441),IF(G442="III",$K442-SUM(H$8:H441),IF(G442="IV",$K442-SUM(H$8:H441),IF(G442="V",1-SUM(H$8:H441)," ")))))</f>
        <v xml:space="preserve"> </v>
      </c>
      <c r="I442" s="66" t="str">
        <f t="shared" si="127"/>
        <v/>
      </c>
      <c r="L442" s="62" t="str">
        <f t="shared" si="124"/>
        <v xml:space="preserve"> </v>
      </c>
      <c r="P442" s="58" t="str">
        <f>IF(O442="Plus",$K442,IF(O442="Basis",$K442-SUM(P$8:P441),IF(O442="Breedte",$K442-SUM(P$8:P441),IF(O441="Breedte",1-SUM(P$8:P441)," "))))</f>
        <v xml:space="preserve"> </v>
      </c>
      <c r="Q442" s="56" t="str">
        <f t="shared" si="139"/>
        <v/>
      </c>
      <c r="R442" s="196">
        <f t="shared" si="128"/>
        <v>0</v>
      </c>
      <c r="S442" s="1">
        <f t="shared" si="137"/>
        <v>54</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54</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4">
        <f t="shared" si="125"/>
        <v>0</v>
      </c>
      <c r="B443" s="64">
        <f t="shared" si="123"/>
        <v>0</v>
      </c>
      <c r="C443" s="57">
        <f t="shared" si="136"/>
        <v>54</v>
      </c>
      <c r="F443" s="59">
        <f>IF(C443&lt;C$6,0,VLOOKUP(C443,index!$A:$M,8,0))</f>
        <v>0</v>
      </c>
      <c r="G443" s="57" t="str">
        <f t="shared" si="126"/>
        <v/>
      </c>
      <c r="H443" s="58" t="str">
        <f>IF(G443="I",$K443,IF(G443="II",$K443-SUM(H$8:H442),IF(G443="III",$K443-SUM(H$8:H442),IF(G443="IV",$K443-SUM(H$8:H442),IF(G443="V",1-SUM(H$8:H442)," ")))))</f>
        <v xml:space="preserve"> </v>
      </c>
      <c r="I443" s="66" t="str">
        <f t="shared" si="127"/>
        <v/>
      </c>
      <c r="L443" s="62" t="str">
        <f t="shared" si="124"/>
        <v xml:space="preserve"> </v>
      </c>
      <c r="P443" s="58" t="str">
        <f>IF(O443="Plus",$K443,IF(O443="Basis",$K443-SUM(P$8:P442),IF(O443="Breedte",$K443-SUM(P$8:P442),IF(O442="Breedte",1-SUM(P$8:P442)," "))))</f>
        <v xml:space="preserve"> </v>
      </c>
      <c r="Q443" s="56" t="str">
        <f t="shared" si="139"/>
        <v/>
      </c>
      <c r="R443" s="196">
        <f t="shared" si="128"/>
        <v>0</v>
      </c>
      <c r="S443" s="1">
        <f t="shared" si="137"/>
        <v>54</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54</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4">
        <f t="shared" si="125"/>
        <v>0</v>
      </c>
      <c r="B444" s="64">
        <f t="shared" si="123"/>
        <v>0</v>
      </c>
      <c r="C444" s="57">
        <f t="shared" si="136"/>
        <v>54</v>
      </c>
      <c r="F444" s="59">
        <f>IF(C444&lt;C$6,0,VLOOKUP(C444,index!$A:$M,8,0))</f>
        <v>0</v>
      </c>
      <c r="G444" s="57" t="str">
        <f t="shared" si="126"/>
        <v/>
      </c>
      <c r="H444" s="58" t="str">
        <f>IF(G444="I",$K444,IF(G444="II",$K444-SUM(H$8:H443),IF(G444="III",$K444-SUM(H$8:H443),IF(G444="IV",$K444-SUM(H$8:H443),IF(G444="V",1-SUM(H$8:H443)," ")))))</f>
        <v xml:space="preserve"> </v>
      </c>
      <c r="I444" s="66" t="str">
        <f t="shared" si="127"/>
        <v/>
      </c>
      <c r="L444" s="62" t="str">
        <f t="shared" si="124"/>
        <v xml:space="preserve"> </v>
      </c>
      <c r="P444" s="58" t="str">
        <f>IF(O444="Plus",$K444,IF(O444="Basis",$K444-SUM(P$8:P443),IF(O444="Breedte",$K444-SUM(P$8:P443),IF(O443="Breedte",1-SUM(P$8:P443)," "))))</f>
        <v xml:space="preserve"> </v>
      </c>
      <c r="Q444" s="56" t="str">
        <f t="shared" si="139"/>
        <v/>
      </c>
      <c r="R444" s="196">
        <f t="shared" si="128"/>
        <v>0</v>
      </c>
      <c r="S444" s="1">
        <f t="shared" si="137"/>
        <v>54</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54</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4">
        <f t="shared" si="125"/>
        <v>0</v>
      </c>
      <c r="B445" s="64">
        <f t="shared" si="123"/>
        <v>0</v>
      </c>
      <c r="C445" s="57">
        <f t="shared" si="136"/>
        <v>54</v>
      </c>
      <c r="F445" s="59">
        <f>IF(C445&lt;C$6,0,VLOOKUP(C445,index!$A:$M,8,0))</f>
        <v>0</v>
      </c>
      <c r="G445" s="57" t="str">
        <f t="shared" si="126"/>
        <v/>
      </c>
      <c r="H445" s="58" t="str">
        <f>IF(G445="I",$K445,IF(G445="II",$K445-SUM(H$8:H444),IF(G445="III",$K445-SUM(H$8:H444),IF(G445="IV",$K445-SUM(H$8:H444),IF(G445="V",1-SUM(H$8:H444)," ")))))</f>
        <v xml:space="preserve"> </v>
      </c>
      <c r="I445" s="66" t="str">
        <f t="shared" si="127"/>
        <v/>
      </c>
      <c r="L445" s="62" t="str">
        <f t="shared" si="124"/>
        <v xml:space="preserve"> </v>
      </c>
      <c r="P445" s="58" t="str">
        <f>IF(O445="Plus",$K445,IF(O445="Basis",$K445-SUM(P$8:P444),IF(O445="Breedte",$K445-SUM(P$8:P444),IF(O444="Breedte",1-SUM(P$8:P444)," "))))</f>
        <v xml:space="preserve"> </v>
      </c>
      <c r="Q445" s="56" t="str">
        <f t="shared" si="139"/>
        <v/>
      </c>
      <c r="R445" s="196">
        <f t="shared" si="128"/>
        <v>0</v>
      </c>
      <c r="S445" s="1">
        <f t="shared" si="137"/>
        <v>54</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54</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4">
        <f t="shared" si="125"/>
        <v>0</v>
      </c>
      <c r="B446" s="64">
        <f t="shared" si="123"/>
        <v>0</v>
      </c>
      <c r="C446" s="57">
        <f t="shared" si="136"/>
        <v>54</v>
      </c>
      <c r="F446" s="59">
        <f>IF(C446&lt;C$6,0,VLOOKUP(C446,index!$A:$M,8,0))</f>
        <v>0</v>
      </c>
      <c r="G446" s="57" t="str">
        <f t="shared" si="126"/>
        <v/>
      </c>
      <c r="H446" s="58" t="str">
        <f>IF(G446="I",$K446,IF(G446="II",$K446-SUM(H$8:H445),IF(G446="III",$K446-SUM(H$8:H445),IF(G446="IV",$K446-SUM(H$8:H445),IF(G446="V",1-SUM(H$8:H445)," ")))))</f>
        <v xml:space="preserve"> </v>
      </c>
      <c r="I446" s="66" t="str">
        <f t="shared" si="127"/>
        <v/>
      </c>
      <c r="L446" s="62" t="str">
        <f t="shared" si="124"/>
        <v xml:space="preserve"> </v>
      </c>
      <c r="P446" s="58" t="str">
        <f>IF(O446="Plus",$K446,IF(O446="Basis",$K446-SUM(P$8:P445),IF(O446="Breedte",$K446-SUM(P$8:P445),IF(O445="Breedte",1-SUM(P$8:P445)," "))))</f>
        <v xml:space="preserve"> </v>
      </c>
      <c r="Q446" s="56" t="str">
        <f t="shared" si="139"/>
        <v/>
      </c>
      <c r="R446" s="196">
        <f t="shared" si="128"/>
        <v>0</v>
      </c>
      <c r="S446" s="1">
        <f t="shared" si="137"/>
        <v>54</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54</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4">
        <f t="shared" si="125"/>
        <v>0</v>
      </c>
      <c r="B447" s="64">
        <f t="shared" si="123"/>
        <v>0</v>
      </c>
      <c r="C447" s="57">
        <f t="shared" si="136"/>
        <v>54</v>
      </c>
      <c r="F447" s="59">
        <f>IF(C447&lt;C$6,0,VLOOKUP(C447,index!$A:$M,8,0))</f>
        <v>0</v>
      </c>
      <c r="G447" s="57" t="str">
        <f t="shared" si="126"/>
        <v/>
      </c>
      <c r="H447" s="58" t="str">
        <f>IF(G447="I",$K447,IF(G447="II",$K447-SUM(H$8:H446),IF(G447="III",$K447-SUM(H$8:H446),IF(G447="IV",$K447-SUM(H$8:H446),IF(G447="V",1-SUM(H$8:H446)," ")))))</f>
        <v xml:space="preserve"> </v>
      </c>
      <c r="I447" s="66" t="str">
        <f t="shared" si="127"/>
        <v/>
      </c>
      <c r="L447" s="62" t="str">
        <f t="shared" si="124"/>
        <v xml:space="preserve"> </v>
      </c>
      <c r="P447" s="58" t="str">
        <f>IF(O447="Plus",$K447,IF(O447="Basis",$K447-SUM(P$8:P446),IF(O447="Breedte",$K447-SUM(P$8:P446),IF(O446="Breedte",1-SUM(P$8:P446)," "))))</f>
        <v xml:space="preserve"> </v>
      </c>
      <c r="Q447" s="56" t="str">
        <f t="shared" si="139"/>
        <v/>
      </c>
      <c r="R447" s="196">
        <f t="shared" si="128"/>
        <v>0</v>
      </c>
      <c r="S447" s="1">
        <f t="shared" si="137"/>
        <v>54</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54</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4">
        <f t="shared" si="125"/>
        <v>0</v>
      </c>
      <c r="B448" s="64">
        <f t="shared" si="123"/>
        <v>0</v>
      </c>
      <c r="C448" s="57">
        <f t="shared" si="136"/>
        <v>54</v>
      </c>
      <c r="F448" s="59">
        <f>IF(C448&lt;C$6,0,VLOOKUP(C448,index!$A:$M,8,0))</f>
        <v>0</v>
      </c>
      <c r="G448" s="57" t="str">
        <f t="shared" si="126"/>
        <v/>
      </c>
      <c r="H448" s="58" t="str">
        <f>IF(G448="I",$K448,IF(G448="II",$K448-SUM(H$8:H447),IF(G448="III",$K448-SUM(H$8:H447),IF(G448="IV",$K448-SUM(H$8:H447),IF(G448="V",1-SUM(H$8:H447)," ")))))</f>
        <v xml:space="preserve"> </v>
      </c>
      <c r="I448" s="66" t="str">
        <f t="shared" si="127"/>
        <v/>
      </c>
      <c r="L448" s="62" t="str">
        <f t="shared" si="124"/>
        <v xml:space="preserve"> </v>
      </c>
      <c r="P448" s="58" t="str">
        <f>IF(O448="Plus",$K448,IF(O448="Basis",$K448-SUM(P$8:P447),IF(O448="Breedte",$K448-SUM(P$8:P447),IF(O447="Breedte",1-SUM(P$8:P447)," "))))</f>
        <v xml:space="preserve"> </v>
      </c>
      <c r="Q448" s="56" t="str">
        <f t="shared" si="139"/>
        <v/>
      </c>
      <c r="R448" s="196">
        <f t="shared" si="128"/>
        <v>0</v>
      </c>
      <c r="S448" s="1">
        <f t="shared" si="137"/>
        <v>54</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54</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4">
        <f t="shared" si="125"/>
        <v>0</v>
      </c>
      <c r="B449" s="64">
        <f t="shared" si="123"/>
        <v>0</v>
      </c>
      <c r="C449" s="57">
        <f t="shared" si="136"/>
        <v>54</v>
      </c>
      <c r="F449" s="59">
        <f>IF(C449&lt;C$6,0,VLOOKUP(C449,index!$A:$M,8,0))</f>
        <v>0</v>
      </c>
      <c r="G449" s="57" t="str">
        <f t="shared" si="126"/>
        <v/>
      </c>
      <c r="H449" s="58" t="str">
        <f>IF(G449="I",$K449,IF(G449="II",$K449-SUM(H$8:H448),IF(G449="III",$K449-SUM(H$8:H448),IF(G449="IV",$K449-SUM(H$8:H448),IF(G449="V",1-SUM(H$8:H448)," ")))))</f>
        <v xml:space="preserve"> </v>
      </c>
      <c r="I449" s="66" t="str">
        <f t="shared" si="127"/>
        <v/>
      </c>
      <c r="L449" s="62" t="str">
        <f t="shared" si="124"/>
        <v xml:space="preserve"> </v>
      </c>
      <c r="P449" s="58" t="str">
        <f>IF(O449="Plus",$K449,IF(O449="Basis",$K449-SUM(P$8:P448),IF(O449="Breedte",$K449-SUM(P$8:P448),IF(O448="Breedte",1-SUM(P$8:P448)," "))))</f>
        <v xml:space="preserve"> </v>
      </c>
      <c r="Q449" s="56" t="str">
        <f t="shared" si="139"/>
        <v/>
      </c>
      <c r="R449" s="196">
        <f t="shared" si="128"/>
        <v>0</v>
      </c>
      <c r="S449" s="1">
        <f t="shared" si="137"/>
        <v>54</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54</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4">
        <f t="shared" si="125"/>
        <v>0</v>
      </c>
      <c r="B450" s="64">
        <f t="shared" ref="B450:B500" si="140">IF(G450="I",20,IF(G450="II",20,IF(G450="III",20,IF(G450="IV",20,IF(G450="V",20,0)))))</f>
        <v>0</v>
      </c>
      <c r="C450" s="57">
        <f t="shared" si="136"/>
        <v>54</v>
      </c>
      <c r="F450" s="59">
        <f>IF(C450&lt;C$6,0,VLOOKUP(C450,index!$A:$M,8,0))</f>
        <v>0</v>
      </c>
      <c r="G450" s="57" t="str">
        <f t="shared" si="126"/>
        <v/>
      </c>
      <c r="H450" s="58" t="str">
        <f>IF(G450="I",$K450,IF(G450="II",$K450-SUM(H$8:H449),IF(G450="III",$K450-SUM(H$8:H449),IF(G450="IV",$K450-SUM(H$8:H449),IF(G450="V",1-SUM(H$8:H449)," ")))))</f>
        <v xml:space="preserve"> </v>
      </c>
      <c r="I450" s="66" t="str">
        <f t="shared" si="127"/>
        <v/>
      </c>
      <c r="L450" s="62" t="str">
        <f t="shared" si="124"/>
        <v xml:space="preserve"> </v>
      </c>
      <c r="P450" s="58" t="str">
        <f>IF(O450="Plus",$K450,IF(O450="Basis",$K450-SUM(P$8:P449),IF(O450="Breedte",$K450-SUM(P$8:P449),IF(O449="Breedte",1-SUM(P$8:P449)," "))))</f>
        <v xml:space="preserve"> </v>
      </c>
      <c r="Q450" s="56" t="str">
        <f t="shared" si="139"/>
        <v/>
      </c>
      <c r="R450" s="196">
        <f t="shared" si="128"/>
        <v>0</v>
      </c>
      <c r="S450" s="1">
        <f t="shared" si="137"/>
        <v>54</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54</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4">
        <f t="shared" si="125"/>
        <v>0</v>
      </c>
      <c r="B451" s="64">
        <f t="shared" si="140"/>
        <v>0</v>
      </c>
      <c r="C451" s="57">
        <f t="shared" si="136"/>
        <v>54</v>
      </c>
      <c r="F451" s="59">
        <f>IF(C451&lt;C$6,0,VLOOKUP(C451,index!$A:$M,8,0))</f>
        <v>0</v>
      </c>
      <c r="G451" s="57" t="str">
        <f t="shared" si="126"/>
        <v/>
      </c>
      <c r="H451" s="58" t="str">
        <f>IF(G451="I",$K451,IF(G451="II",$K451-SUM(H$8:H450),IF(G451="III",$K451-SUM(H$8:H450),IF(G451="IV",$K451-SUM(H$8:H450),IF(G451="V",1-SUM(H$8:H450)," ")))))</f>
        <v xml:space="preserve"> </v>
      </c>
      <c r="I451" s="66" t="str">
        <f t="shared" si="127"/>
        <v/>
      </c>
      <c r="L451" s="62" t="str">
        <f t="shared" si="124"/>
        <v xml:space="preserve"> </v>
      </c>
      <c r="P451" s="58" t="str">
        <f>IF(O451="Plus",$K451,IF(O451="Basis",$K451-SUM(P$8:P450),IF(O451="Breedte",$K451-SUM(P$8:P450),IF(O450="Breedte",1-SUM(P$8:P450)," "))))</f>
        <v xml:space="preserve"> </v>
      </c>
      <c r="Q451" s="56" t="str">
        <f t="shared" si="139"/>
        <v/>
      </c>
      <c r="R451" s="196">
        <f t="shared" si="128"/>
        <v>0</v>
      </c>
      <c r="S451" s="1">
        <f t="shared" si="137"/>
        <v>54</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54</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4">
        <f t="shared" si="125"/>
        <v>0</v>
      </c>
      <c r="B452" s="64">
        <f t="shared" si="140"/>
        <v>0</v>
      </c>
      <c r="C452" s="57">
        <f t="shared" si="136"/>
        <v>54</v>
      </c>
      <c r="F452" s="59">
        <f>IF(C452&lt;C$6,0,VLOOKUP(C452,index!$A:$M,8,0))</f>
        <v>0</v>
      </c>
      <c r="G452" s="57" t="str">
        <f t="shared" si="126"/>
        <v/>
      </c>
      <c r="H452" s="58" t="str">
        <f>IF(G452="I",$K452,IF(G452="II",$K452-SUM(H$8:H451),IF(G452="III",$K452-SUM(H$8:H451),IF(G452="IV",$K452-SUM(H$8:H451),IF(G452="V",1-SUM(H$8:H451)," ")))))</f>
        <v xml:space="preserve"> </v>
      </c>
      <c r="I452" s="66" t="str">
        <f t="shared" si="127"/>
        <v/>
      </c>
      <c r="L452" s="62" t="str">
        <f t="shared" si="124"/>
        <v xml:space="preserve"> </v>
      </c>
      <c r="P452" s="58" t="str">
        <f>IF(O452="Plus",$K452,IF(O452="Basis",$K452-SUM(P$8:P451),IF(O452="Breedte",$K452-SUM(P$8:P451),IF(O451="Breedte",1-SUM(P$8:P451)," "))))</f>
        <v xml:space="preserve"> </v>
      </c>
      <c r="Q452" s="56" t="str">
        <f t="shared" si="139"/>
        <v/>
      </c>
      <c r="R452" s="196">
        <f t="shared" si="128"/>
        <v>0</v>
      </c>
      <c r="S452" s="1">
        <f t="shared" si="137"/>
        <v>54</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54</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4">
        <f t="shared" si="125"/>
        <v>0</v>
      </c>
      <c r="B453" s="64">
        <f t="shared" si="140"/>
        <v>0</v>
      </c>
      <c r="C453" s="57">
        <f t="shared" si="136"/>
        <v>54</v>
      </c>
      <c r="F453" s="59">
        <f>IF(C453&lt;C$6,0,VLOOKUP(C453,index!$A:$M,8,0))</f>
        <v>0</v>
      </c>
      <c r="G453" s="57" t="str">
        <f t="shared" si="126"/>
        <v/>
      </c>
      <c r="H453" s="58" t="str">
        <f>IF(G453="I",$K453,IF(G453="II",$K453-SUM(H$8:H452),IF(G453="III",$K453-SUM(H$8:H452),IF(G453="IV",$K453-SUM(H$8:H452),IF(G453="V",1-SUM(H$8:H452)," ")))))</f>
        <v xml:space="preserve"> </v>
      </c>
      <c r="I453" s="66" t="str">
        <f t="shared" si="127"/>
        <v/>
      </c>
      <c r="L453" s="62" t="str">
        <f t="shared" si="124"/>
        <v xml:space="preserve"> </v>
      </c>
      <c r="P453" s="58" t="str">
        <f>IF(O453="Plus",$K453,IF(O453="Basis",$K453-SUM(P$8:P452),IF(O453="Breedte",$K453-SUM(P$8:P452),IF(O452="Breedte",1-SUM(P$8:P452)," "))))</f>
        <v xml:space="preserve"> </v>
      </c>
      <c r="Q453" s="56" t="str">
        <f t="shared" si="139"/>
        <v/>
      </c>
      <c r="R453" s="196">
        <f t="shared" si="128"/>
        <v>0</v>
      </c>
      <c r="S453" s="1">
        <f t="shared" si="137"/>
        <v>54</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54</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4">
        <f t="shared" si="125"/>
        <v>0</v>
      </c>
      <c r="B454" s="64">
        <f t="shared" si="140"/>
        <v>0</v>
      </c>
      <c r="C454" s="57">
        <f t="shared" si="136"/>
        <v>54</v>
      </c>
      <c r="F454" s="59">
        <f>IF(C454&lt;C$6,0,VLOOKUP(C454,index!$A:$M,8,0))</f>
        <v>0</v>
      </c>
      <c r="G454" s="57" t="str">
        <f t="shared" si="126"/>
        <v/>
      </c>
      <c r="H454" s="58" t="str">
        <f>IF(G454="I",$K454,IF(G454="II",$K454-SUM(H$8:H453),IF(G454="III",$K454-SUM(H$8:H453),IF(G454="IV",$K454-SUM(H$8:H453),IF(G454="V",1-SUM(H$8:H453)," ")))))</f>
        <v xml:space="preserve"> </v>
      </c>
      <c r="I454" s="66" t="str">
        <f t="shared" si="127"/>
        <v/>
      </c>
      <c r="L454" s="62" t="str">
        <f t="shared" si="124"/>
        <v xml:space="preserve"> </v>
      </c>
      <c r="P454" s="58" t="str">
        <f>IF(O454="Plus",$K454,IF(O454="Basis",$K454-SUM(P$8:P453),IF(O454="Breedte",$K454-SUM(P$8:P453),IF(O453="Breedte",1-SUM(P$8:P453)," "))))</f>
        <v xml:space="preserve"> </v>
      </c>
      <c r="Q454" s="56" t="str">
        <f t="shared" si="139"/>
        <v/>
      </c>
      <c r="R454" s="196">
        <f t="shared" si="128"/>
        <v>0</v>
      </c>
      <c r="S454" s="1">
        <f t="shared" si="137"/>
        <v>54</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54</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4">
        <f t="shared" si="125"/>
        <v>0</v>
      </c>
      <c r="B455" s="64">
        <f t="shared" si="140"/>
        <v>0</v>
      </c>
      <c r="C455" s="57">
        <f t="shared" si="136"/>
        <v>54</v>
      </c>
      <c r="F455" s="59">
        <f>IF(C455&lt;C$6,0,VLOOKUP(C455,index!$A:$M,8,0))</f>
        <v>0</v>
      </c>
      <c r="G455" s="57" t="str">
        <f t="shared" si="126"/>
        <v/>
      </c>
      <c r="H455" s="58" t="str">
        <f>IF(G455="I",$K455,IF(G455="II",$K455-SUM(H$8:H454),IF(G455="III",$K455-SUM(H$8:H454),IF(G455="IV",$K455-SUM(H$8:H454),IF(G455="V",1-SUM(H$8:H454)," ")))))</f>
        <v xml:space="preserve"> </v>
      </c>
      <c r="I455" s="66" t="str">
        <f t="shared" si="127"/>
        <v/>
      </c>
      <c r="L455" s="62" t="str">
        <f t="shared" si="124"/>
        <v xml:space="preserve"> </v>
      </c>
      <c r="P455" s="58" t="str">
        <f>IF(O455="Plus",$K455,IF(O455="Basis",$K455-SUM(P$8:P454),IF(O455="Breedte",$K455-SUM(P$8:P454),IF(O454="Breedte",1-SUM(P$8:P454)," "))))</f>
        <v xml:space="preserve"> </v>
      </c>
      <c r="Q455" s="56" t="str">
        <f t="shared" si="139"/>
        <v/>
      </c>
      <c r="R455" s="196">
        <f t="shared" si="128"/>
        <v>0</v>
      </c>
      <c r="S455" s="1">
        <f t="shared" si="137"/>
        <v>54</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54</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4">
        <f t="shared" si="125"/>
        <v>0</v>
      </c>
      <c r="B456" s="64">
        <f t="shared" si="140"/>
        <v>0</v>
      </c>
      <c r="C456" s="57">
        <f t="shared" si="136"/>
        <v>54</v>
      </c>
      <c r="F456" s="59">
        <f>IF(C456&lt;C$6,0,VLOOKUP(C456,index!$A:$M,8,0))</f>
        <v>0</v>
      </c>
      <c r="G456" s="57" t="str">
        <f t="shared" si="126"/>
        <v/>
      </c>
      <c r="H456" s="58" t="str">
        <f>IF(G456="I",$K456,IF(G456="II",$K456-SUM(H$8:H455),IF(G456="III",$K456-SUM(H$8:H455),IF(G456="IV",$K456-SUM(H$8:H455),IF(G456="V",1-SUM(H$8:H455)," ")))))</f>
        <v xml:space="preserve"> </v>
      </c>
      <c r="I456" s="66" t="str">
        <f t="shared" si="127"/>
        <v/>
      </c>
      <c r="L456" s="62" t="str">
        <f t="shared" ref="L456:L500" si="141">IF(U456=2,"Plus",IF(W456=2,"Basis",IF(X456=2,"Breedte"," ")))</f>
        <v xml:space="preserve"> </v>
      </c>
      <c r="P456" s="58" t="str">
        <f>IF(O456="Plus",$K456,IF(O456="Basis",$K456-SUM(P$8:P455),IF(O456="Breedte",$K456-SUM(P$8:P455),IF(O455="Breedte",1-SUM(P$8:P455)," "))))</f>
        <v xml:space="preserve"> </v>
      </c>
      <c r="Q456" s="56" t="str">
        <f t="shared" si="139"/>
        <v/>
      </c>
      <c r="R456" s="196">
        <f t="shared" si="128"/>
        <v>0</v>
      </c>
      <c r="S456" s="1">
        <f t="shared" si="137"/>
        <v>54</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54</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4">
        <f t="shared" ref="A457:A500" si="142">IF(I457="A",25,IF(I457="B",25,IF(I457="C",25,IF(I457="D",15,IF(I457="E",10,0)))))</f>
        <v>0</v>
      </c>
      <c r="B457" s="64">
        <f t="shared" si="140"/>
        <v>0</v>
      </c>
      <c r="C457" s="57">
        <f t="shared" si="136"/>
        <v>54</v>
      </c>
      <c r="F457" s="59">
        <f>IF(C457&lt;C$6,0,VLOOKUP(C457,index!$A:$M,8,0))</f>
        <v>0</v>
      </c>
      <c r="G457" s="57" t="str">
        <f t="shared" ref="G457:G500" si="143">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ref="I457:I500" si="144">IF(AND(F457&gt;209,F458&lt;210),"A",IF(AND(F457&gt;199,F458&lt;200),"B",IF(AND(F457&gt;189,F458&lt;190),"C",IF(AND(F457&gt;180,F458&lt;181),"D",IF(AND(F457&gt;109,F458&lt;110),"E","")))))</f>
        <v/>
      </c>
      <c r="L457" s="62" t="str">
        <f t="shared" si="141"/>
        <v xml:space="preserve"> </v>
      </c>
      <c r="P457" s="58" t="str">
        <f>IF(O457="Plus",$K457,IF(O457="Basis",$K457-SUM(P$8:P456),IF(O457="Breedte",$K457-SUM(P$8:P456),IF(O456="Breedte",1-SUM(P$8:P456)," "))))</f>
        <v xml:space="preserve"> </v>
      </c>
      <c r="Q457" s="56" t="str">
        <f t="shared" si="139"/>
        <v/>
      </c>
      <c r="R457" s="196">
        <f t="shared" ref="R457:R500" si="145">F457</f>
        <v>0</v>
      </c>
      <c r="S457" s="1">
        <f t="shared" si="137"/>
        <v>54</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54</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4">
        <f t="shared" si="142"/>
        <v>0</v>
      </c>
      <c r="B458" s="64">
        <f t="shared" si="140"/>
        <v>0</v>
      </c>
      <c r="C458" s="57">
        <f t="shared" ref="C458:C500" si="153">IF(C457-1&lt;C$6,C$6-1,C457-1)</f>
        <v>54</v>
      </c>
      <c r="F458" s="59">
        <f>IF(C458&lt;C$6,0,VLOOKUP(C458,index!$A:$M,8,0))</f>
        <v>0</v>
      </c>
      <c r="G458" s="57" t="str">
        <f t="shared" si="143"/>
        <v/>
      </c>
      <c r="H458" s="58" t="str">
        <f>IF(G458="I",$K458,IF(G458="II",$K458-SUM(H$8:H457),IF(G458="III",$K458-SUM(H$8:H457),IF(G458="IV",$K458-SUM(H$8:H457),IF(G458="V",1-SUM(H$8:H457)," ")))))</f>
        <v xml:space="preserve"> </v>
      </c>
      <c r="I458" s="66" t="str">
        <f t="shared" si="144"/>
        <v/>
      </c>
      <c r="L458" s="62" t="str">
        <f t="shared" si="141"/>
        <v xml:space="preserve"> </v>
      </c>
      <c r="P458" s="58" t="str">
        <f>IF(O458="Plus",$K458,IF(O458="Basis",$K458-SUM(P$8:P457),IF(O458="Breedte",$K458-SUM(P$8:P457),IF(O457="Breedte",1-SUM(P$8:P457)," "))))</f>
        <v xml:space="preserve"> </v>
      </c>
      <c r="Q458" s="56" t="str">
        <f t="shared" si="139"/>
        <v/>
      </c>
      <c r="R458" s="196">
        <f t="shared" si="145"/>
        <v>0</v>
      </c>
      <c r="S458" s="1">
        <f t="shared" ref="S458:S500" si="154">C458</f>
        <v>54</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54</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4">
        <f t="shared" si="142"/>
        <v>0</v>
      </c>
      <c r="B459" s="64">
        <f t="shared" si="140"/>
        <v>0</v>
      </c>
      <c r="C459" s="57">
        <f t="shared" si="153"/>
        <v>54</v>
      </c>
      <c r="F459" s="59">
        <f>IF(C459&lt;C$6,0,VLOOKUP(C459,index!$A:$M,8,0))</f>
        <v>0</v>
      </c>
      <c r="G459" s="57" t="str">
        <f t="shared" si="143"/>
        <v/>
      </c>
      <c r="H459" s="58" t="str">
        <f>IF(G459="I",$K459,IF(G459="II",$K459-SUM(H$8:H458),IF(G459="III",$K459-SUM(H$8:H458),IF(G459="IV",$K459-SUM(H$8:H458),IF(G459="V",1-SUM(H$8:H458)," ")))))</f>
        <v xml:space="preserve"> </v>
      </c>
      <c r="I459" s="66" t="str">
        <f t="shared" si="144"/>
        <v/>
      </c>
      <c r="L459" s="62" t="str">
        <f t="shared" si="141"/>
        <v xml:space="preserve"> </v>
      </c>
      <c r="P459" s="58" t="str">
        <f>IF(O459="Plus",$K459,IF(O459="Basis",$K459-SUM(P$8:P458),IF(O459="Breedte",$K459-SUM(P$8:P458),IF(O458="Breedte",1-SUM(P$8:P458)," "))))</f>
        <v xml:space="preserve"> </v>
      </c>
      <c r="Q459" s="56" t="str">
        <f t="shared" si="139"/>
        <v/>
      </c>
      <c r="R459" s="196">
        <f t="shared" si="145"/>
        <v>0</v>
      </c>
      <c r="S459" s="1">
        <f t="shared" si="154"/>
        <v>54</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54</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4">
        <f t="shared" si="142"/>
        <v>0</v>
      </c>
      <c r="B460" s="64">
        <f t="shared" si="140"/>
        <v>0</v>
      </c>
      <c r="C460" s="57">
        <f t="shared" si="153"/>
        <v>54</v>
      </c>
      <c r="F460" s="59">
        <f>IF(C460&lt;C$6,0,VLOOKUP(C460,index!$A:$M,8,0))</f>
        <v>0</v>
      </c>
      <c r="G460" s="57" t="str">
        <f t="shared" si="143"/>
        <v/>
      </c>
      <c r="H460" s="58" t="str">
        <f>IF(G460="I",$K460,IF(G460="II",$K460-SUM(H$8:H459),IF(G460="III",$K460-SUM(H$8:H459),IF(G460="IV",$K460-SUM(H$8:H459),IF(G460="V",1-SUM(H$8:H459)," ")))))</f>
        <v xml:space="preserve"> </v>
      </c>
      <c r="I460" s="66" t="str">
        <f t="shared" si="144"/>
        <v/>
      </c>
      <c r="L460" s="62" t="str">
        <f t="shared" si="141"/>
        <v xml:space="preserve"> </v>
      </c>
      <c r="P460" s="58" t="str">
        <f>IF(O460="Plus",$K460,IF(O460="Basis",$K460-SUM(P$8:P459),IF(O460="Breedte",$K460-SUM(P$8:P459),IF(O459="Breedte",1-SUM(P$8:P459)," "))))</f>
        <v xml:space="preserve"> </v>
      </c>
      <c r="Q460" s="56" t="str">
        <f t="shared" si="139"/>
        <v/>
      </c>
      <c r="R460" s="196">
        <f t="shared" si="145"/>
        <v>0</v>
      </c>
      <c r="S460" s="1">
        <f t="shared" si="154"/>
        <v>54</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54</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4">
        <f t="shared" si="142"/>
        <v>0</v>
      </c>
      <c r="B461" s="64">
        <f t="shared" si="140"/>
        <v>0</v>
      </c>
      <c r="C461" s="57">
        <f t="shared" si="153"/>
        <v>54</v>
      </c>
      <c r="F461" s="59">
        <f>IF(C461&lt;C$6,0,VLOOKUP(C461,index!$A:$M,8,0))</f>
        <v>0</v>
      </c>
      <c r="G461" s="57" t="str">
        <f t="shared" si="143"/>
        <v/>
      </c>
      <c r="H461" s="58" t="str">
        <f>IF(G461="I",$K461,IF(G461="II",$K461-SUM(H$8:H460),IF(G461="III",$K461-SUM(H$8:H460),IF(G461="IV",$K461-SUM(H$8:H460),IF(G461="V",1-SUM(H$8:H460)," ")))))</f>
        <v xml:space="preserve"> </v>
      </c>
      <c r="I461" s="66" t="str">
        <f t="shared" si="144"/>
        <v/>
      </c>
      <c r="L461" s="62" t="str">
        <f t="shared" si="141"/>
        <v xml:space="preserve"> </v>
      </c>
      <c r="P461" s="58" t="str">
        <f>IF(O461="Plus",$K461,IF(O461="Basis",$K461-SUM(P$8:P460),IF(O461="Breedte",$K461-SUM(P$8:P460),IF(O460="Breedte",1-SUM(P$8:P460)," "))))</f>
        <v xml:space="preserve"> </v>
      </c>
      <c r="Q461" s="56" t="str">
        <f t="shared" si="139"/>
        <v/>
      </c>
      <c r="R461" s="196">
        <f t="shared" si="145"/>
        <v>0</v>
      </c>
      <c r="S461" s="1">
        <f t="shared" si="154"/>
        <v>54</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54</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4">
        <f t="shared" si="142"/>
        <v>0</v>
      </c>
      <c r="B462" s="64">
        <f t="shared" si="140"/>
        <v>0</v>
      </c>
      <c r="C462" s="57">
        <f t="shared" si="153"/>
        <v>54</v>
      </c>
      <c r="F462" s="59">
        <f>IF(C462&lt;C$6,0,VLOOKUP(C462,index!$A:$M,8,0))</f>
        <v>0</v>
      </c>
      <c r="G462" s="57" t="str">
        <f t="shared" si="143"/>
        <v/>
      </c>
      <c r="H462" s="58" t="str">
        <f>IF(G462="I",$K462,IF(G462="II",$K462-SUM(H$8:H461),IF(G462="III",$K462-SUM(H$8:H461),IF(G462="IV",$K462-SUM(H$8:H461),IF(G462="V",1-SUM(H$8:H461)," ")))))</f>
        <v xml:space="preserve"> </v>
      </c>
      <c r="I462" s="66" t="str">
        <f t="shared" si="144"/>
        <v/>
      </c>
      <c r="L462" s="62" t="str">
        <f t="shared" si="141"/>
        <v xml:space="preserve"> </v>
      </c>
      <c r="P462" s="58" t="str">
        <f>IF(O462="Plus",$K462,IF(O462="Basis",$K462-SUM(P$8:P461),IF(O462="Breedte",$K462-SUM(P$8:P461),IF(O461="Breedte",1-SUM(P$8:P461)," "))))</f>
        <v xml:space="preserve"> </v>
      </c>
      <c r="Q462" s="56" t="str">
        <f t="shared" si="139"/>
        <v/>
      </c>
      <c r="R462" s="196">
        <f t="shared" si="145"/>
        <v>0</v>
      </c>
      <c r="S462" s="1">
        <f t="shared" si="154"/>
        <v>54</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54</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4">
        <f t="shared" si="142"/>
        <v>0</v>
      </c>
      <c r="B463" s="64">
        <f t="shared" si="140"/>
        <v>0</v>
      </c>
      <c r="C463" s="57">
        <f t="shared" si="153"/>
        <v>54</v>
      </c>
      <c r="F463" s="59">
        <f>IF(C463&lt;C$6,0,VLOOKUP(C463,index!$A:$M,8,0))</f>
        <v>0</v>
      </c>
      <c r="G463" s="57" t="str">
        <f t="shared" si="143"/>
        <v/>
      </c>
      <c r="H463" s="58" t="str">
        <f>IF(G463="I",$K463,IF(G463="II",$K463-SUM(H$8:H462),IF(G463="III",$K463-SUM(H$8:H462),IF(G463="IV",$K463-SUM(H$8:H462),IF(G463="V",1-SUM(H$8:H462)," ")))))</f>
        <v xml:space="preserve"> </v>
      </c>
      <c r="I463" s="66" t="str">
        <f t="shared" si="144"/>
        <v/>
      </c>
      <c r="L463" s="62" t="str">
        <f t="shared" si="141"/>
        <v xml:space="preserve"> </v>
      </c>
      <c r="P463" s="58" t="str">
        <f>IF(O463="Plus",$K463,IF(O463="Basis",$K463-SUM(P$8:P462),IF(O463="Breedte",$K463-SUM(P$8:P462),IF(O462="Breedte",1-SUM(P$8:P462)," "))))</f>
        <v xml:space="preserve"> </v>
      </c>
      <c r="Q463" s="56" t="str">
        <f t="shared" si="139"/>
        <v/>
      </c>
      <c r="R463" s="196">
        <f t="shared" si="145"/>
        <v>0</v>
      </c>
      <c r="S463" s="1">
        <f t="shared" si="154"/>
        <v>54</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54</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4">
        <f t="shared" si="142"/>
        <v>0</v>
      </c>
      <c r="B464" s="64">
        <f t="shared" si="140"/>
        <v>0</v>
      </c>
      <c r="C464" s="57">
        <f t="shared" si="153"/>
        <v>54</v>
      </c>
      <c r="F464" s="59">
        <f>IF(C464&lt;C$6,0,VLOOKUP(C464,index!$A:$M,8,0))</f>
        <v>0</v>
      </c>
      <c r="G464" s="57" t="str">
        <f t="shared" si="143"/>
        <v/>
      </c>
      <c r="H464" s="58" t="str">
        <f>IF(G464="I",$K464,IF(G464="II",$K464-SUM(H$8:H463),IF(G464="III",$K464-SUM(H$8:H463),IF(G464="IV",$K464-SUM(H$8:H463),IF(G464="V",1-SUM(H$8:H463)," ")))))</f>
        <v xml:space="preserve"> </v>
      </c>
      <c r="I464" s="66" t="str">
        <f t="shared" si="144"/>
        <v/>
      </c>
      <c r="L464" s="62" t="str">
        <f t="shared" si="141"/>
        <v xml:space="preserve"> </v>
      </c>
      <c r="P464" s="58" t="str">
        <f>IF(O464="Plus",$K464,IF(O464="Basis",$K464-SUM(P$8:P463),IF(O464="Breedte",$K464-SUM(P$8:P463),IF(O463="Breedte",1-SUM(P$8:P463)," "))))</f>
        <v xml:space="preserve"> </v>
      </c>
      <c r="Q464" s="56" t="str">
        <f t="shared" si="139"/>
        <v/>
      </c>
      <c r="R464" s="196">
        <f t="shared" si="145"/>
        <v>0</v>
      </c>
      <c r="S464" s="1">
        <f t="shared" si="154"/>
        <v>54</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54</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4">
        <f t="shared" si="142"/>
        <v>0</v>
      </c>
      <c r="B465" s="64">
        <f t="shared" si="140"/>
        <v>0</v>
      </c>
      <c r="C465" s="57">
        <f t="shared" si="153"/>
        <v>54</v>
      </c>
      <c r="F465" s="59">
        <f>IF(C465&lt;C$6,0,VLOOKUP(C465,index!$A:$M,8,0))</f>
        <v>0</v>
      </c>
      <c r="G465" s="57" t="str">
        <f t="shared" si="143"/>
        <v/>
      </c>
      <c r="H465" s="58" t="str">
        <f>IF(G465="I",$K465,IF(G465="II",$K465-SUM(H$8:H464),IF(G465="III",$K465-SUM(H$8:H464),IF(G465="IV",$K465-SUM(H$8:H464),IF(G465="V",1-SUM(H$8:H464)," ")))))</f>
        <v xml:space="preserve"> </v>
      </c>
      <c r="I465" s="66" t="str">
        <f t="shared" si="144"/>
        <v/>
      </c>
      <c r="L465" s="62" t="str">
        <f t="shared" si="141"/>
        <v xml:space="preserve"> </v>
      </c>
      <c r="P465" s="58" t="str">
        <f>IF(O465="Plus",$K465,IF(O465="Basis",$K465-SUM(P$8:P464),IF(O465="Breedte",$K465-SUM(P$8:P464),IF(O464="Breedte",1-SUM(P$8:P464)," "))))</f>
        <v xml:space="preserve"> </v>
      </c>
      <c r="Q465" s="56" t="str">
        <f t="shared" ref="Q465:Q500" si="156">IF(L464="plus",CONCATENATE(E465,", "),IF(L464="basis",IF(E465=0,"",CONCATENATE(E465,", ")),CONCATENATE(Q464,IF(E465=0,"",CONCATENATE(E465,", ")))))</f>
        <v/>
      </c>
      <c r="R465" s="196">
        <f t="shared" si="145"/>
        <v>0</v>
      </c>
      <c r="S465" s="1">
        <f t="shared" si="154"/>
        <v>54</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54</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4">
        <f t="shared" si="142"/>
        <v>0</v>
      </c>
      <c r="B466" s="64">
        <f t="shared" si="140"/>
        <v>0</v>
      </c>
      <c r="C466" s="57">
        <f t="shared" si="153"/>
        <v>54</v>
      </c>
      <c r="F466" s="59">
        <f>IF(C466&lt;C$6,0,VLOOKUP(C466,index!$A:$M,8,0))</f>
        <v>0</v>
      </c>
      <c r="G466" s="57" t="str">
        <f t="shared" si="143"/>
        <v/>
      </c>
      <c r="H466" s="58" t="str">
        <f>IF(G466="I",$K466,IF(G466="II",$K466-SUM(H$8:H465),IF(G466="III",$K466-SUM(H$8:H465),IF(G466="IV",$K466-SUM(H$8:H465),IF(G466="V",1-SUM(H$8:H465)," ")))))</f>
        <v xml:space="preserve"> </v>
      </c>
      <c r="I466" s="66" t="str">
        <f t="shared" si="144"/>
        <v/>
      </c>
      <c r="L466" s="62" t="str">
        <f t="shared" si="141"/>
        <v xml:space="preserve"> </v>
      </c>
      <c r="P466" s="58" t="str">
        <f>IF(O466="Plus",$K466,IF(O466="Basis",$K466-SUM(P$8:P465),IF(O466="Breedte",$K466-SUM(P$8:P465),IF(O465="Breedte",1-SUM(P$8:P465)," "))))</f>
        <v xml:space="preserve"> </v>
      </c>
      <c r="Q466" s="56" t="str">
        <f t="shared" si="156"/>
        <v/>
      </c>
      <c r="R466" s="196">
        <f t="shared" si="145"/>
        <v>0</v>
      </c>
      <c r="S466" s="1">
        <f t="shared" si="154"/>
        <v>54</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54</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4">
        <f t="shared" si="142"/>
        <v>0</v>
      </c>
      <c r="B467" s="64">
        <f t="shared" si="140"/>
        <v>0</v>
      </c>
      <c r="C467" s="57">
        <f t="shared" si="153"/>
        <v>54</v>
      </c>
      <c r="F467" s="59">
        <f>IF(C467&lt;C$6,0,VLOOKUP(C467,index!$A:$M,8,0))</f>
        <v>0</v>
      </c>
      <c r="G467" s="57" t="str">
        <f t="shared" si="143"/>
        <v/>
      </c>
      <c r="H467" s="58" t="str">
        <f>IF(G467="I",$K467,IF(G467="II",$K467-SUM(H$8:H466),IF(G467="III",$K467-SUM(H$8:H466),IF(G467="IV",$K467-SUM(H$8:H466),IF(G467="V",1-SUM(H$8:H466)," ")))))</f>
        <v xml:space="preserve"> </v>
      </c>
      <c r="I467" s="66" t="str">
        <f t="shared" si="144"/>
        <v/>
      </c>
      <c r="L467" s="62" t="str">
        <f t="shared" si="141"/>
        <v xml:space="preserve"> </v>
      </c>
      <c r="P467" s="58" t="str">
        <f>IF(O467="Plus",$K467,IF(O467="Basis",$K467-SUM(P$8:P466),IF(O467="Breedte",$K467-SUM(P$8:P466),IF(O466="Breedte",1-SUM(P$8:P466)," "))))</f>
        <v xml:space="preserve"> </v>
      </c>
      <c r="Q467" s="56" t="str">
        <f t="shared" si="156"/>
        <v/>
      </c>
      <c r="R467" s="196">
        <f t="shared" si="145"/>
        <v>0</v>
      </c>
      <c r="S467" s="1">
        <f t="shared" si="154"/>
        <v>54</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54</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4">
        <f t="shared" si="142"/>
        <v>0</v>
      </c>
      <c r="B468" s="64">
        <f t="shared" si="140"/>
        <v>0</v>
      </c>
      <c r="C468" s="57">
        <f t="shared" si="153"/>
        <v>54</v>
      </c>
      <c r="F468" s="59">
        <f>IF(C468&lt;C$6,0,VLOOKUP(C468,index!$A:$M,8,0))</f>
        <v>0</v>
      </c>
      <c r="G468" s="57" t="str">
        <f t="shared" si="143"/>
        <v/>
      </c>
      <c r="H468" s="58" t="str">
        <f>IF(G468="I",$K468,IF(G468="II",$K468-SUM(H$8:H467),IF(G468="III",$K468-SUM(H$8:H467),IF(G468="IV",$K468-SUM(H$8:H467),IF(G468="V",1-SUM(H$8:H467)," ")))))</f>
        <v xml:space="preserve"> </v>
      </c>
      <c r="I468" s="66" t="str">
        <f t="shared" si="144"/>
        <v/>
      </c>
      <c r="L468" s="62" t="str">
        <f t="shared" si="141"/>
        <v xml:space="preserve"> </v>
      </c>
      <c r="P468" s="58" t="str">
        <f>IF(O468="Plus",$K468,IF(O468="Basis",$K468-SUM(P$8:P467),IF(O468="Breedte",$K468-SUM(P$8:P467),IF(O467="Breedte",1-SUM(P$8:P467)," "))))</f>
        <v xml:space="preserve"> </v>
      </c>
      <c r="Q468" s="56" t="str">
        <f t="shared" si="156"/>
        <v/>
      </c>
      <c r="R468" s="196">
        <f t="shared" si="145"/>
        <v>0</v>
      </c>
      <c r="S468" s="1">
        <f t="shared" si="154"/>
        <v>54</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54</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4">
        <f t="shared" si="142"/>
        <v>0</v>
      </c>
      <c r="B469" s="64">
        <f t="shared" si="140"/>
        <v>0</v>
      </c>
      <c r="C469" s="57">
        <f t="shared" si="153"/>
        <v>54</v>
      </c>
      <c r="F469" s="59">
        <f>IF(C469&lt;C$6,0,VLOOKUP(C469,index!$A:$M,8,0))</f>
        <v>0</v>
      </c>
      <c r="G469" s="57" t="str">
        <f t="shared" si="143"/>
        <v/>
      </c>
      <c r="H469" s="58" t="str">
        <f>IF(G469="I",$K469,IF(G469="II",$K469-SUM(H$8:H468),IF(G469="III",$K469-SUM(H$8:H468),IF(G469="IV",$K469-SUM(H$8:H468),IF(G469="V",1-SUM(H$8:H468)," ")))))</f>
        <v xml:space="preserve"> </v>
      </c>
      <c r="I469" s="66" t="str">
        <f t="shared" si="144"/>
        <v/>
      </c>
      <c r="L469" s="62" t="str">
        <f t="shared" si="141"/>
        <v xml:space="preserve"> </v>
      </c>
      <c r="P469" s="58" t="str">
        <f>IF(O469="Plus",$K469,IF(O469="Basis",$K469-SUM(P$8:P468),IF(O469="Breedte",$K469-SUM(P$8:P468),IF(O468="Breedte",1-SUM(P$8:P468)," "))))</f>
        <v xml:space="preserve"> </v>
      </c>
      <c r="Q469" s="56" t="str">
        <f t="shared" si="156"/>
        <v/>
      </c>
      <c r="R469" s="196">
        <f t="shared" si="145"/>
        <v>0</v>
      </c>
      <c r="S469" s="1">
        <f t="shared" si="154"/>
        <v>54</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54</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4">
        <f t="shared" si="142"/>
        <v>0</v>
      </c>
      <c r="B470" s="64">
        <f t="shared" si="140"/>
        <v>0</v>
      </c>
      <c r="C470" s="57">
        <f t="shared" si="153"/>
        <v>54</v>
      </c>
      <c r="F470" s="59">
        <f>IF(C470&lt;C$6,0,VLOOKUP(C470,index!$A:$M,8,0))</f>
        <v>0</v>
      </c>
      <c r="G470" s="57" t="str">
        <f t="shared" si="143"/>
        <v/>
      </c>
      <c r="H470" s="58" t="str">
        <f>IF(G470="I",$K470,IF(G470="II",$K470-SUM(H$8:H469),IF(G470="III",$K470-SUM(H$8:H469),IF(G470="IV",$K470-SUM(H$8:H469),IF(G470="V",1-SUM(H$8:H469)," ")))))</f>
        <v xml:space="preserve"> </v>
      </c>
      <c r="I470" s="66" t="str">
        <f t="shared" si="144"/>
        <v/>
      </c>
      <c r="L470" s="62" t="str">
        <f t="shared" si="141"/>
        <v xml:space="preserve"> </v>
      </c>
      <c r="P470" s="58" t="str">
        <f>IF(O470="Plus",$K470,IF(O470="Basis",$K470-SUM(P$8:P469),IF(O470="Breedte",$K470-SUM(P$8:P469),IF(O469="Breedte",1-SUM(P$8:P469)," "))))</f>
        <v xml:space="preserve"> </v>
      </c>
      <c r="Q470" s="56" t="str">
        <f t="shared" si="156"/>
        <v/>
      </c>
      <c r="R470" s="196">
        <f t="shared" si="145"/>
        <v>0</v>
      </c>
      <c r="S470" s="1">
        <f t="shared" si="154"/>
        <v>54</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54</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4">
        <f t="shared" si="142"/>
        <v>0</v>
      </c>
      <c r="B471" s="64">
        <f t="shared" si="140"/>
        <v>0</v>
      </c>
      <c r="C471" s="57">
        <f t="shared" si="153"/>
        <v>54</v>
      </c>
      <c r="F471" s="59">
        <f>IF(C471&lt;C$6,0,VLOOKUP(C471,index!$A:$M,8,0))</f>
        <v>0</v>
      </c>
      <c r="G471" s="57" t="str">
        <f t="shared" si="143"/>
        <v/>
      </c>
      <c r="H471" s="58" t="str">
        <f>IF(G471="I",$K471,IF(G471="II",$K471-SUM(H$8:H470),IF(G471="III",$K471-SUM(H$8:H470),IF(G471="IV",$K471-SUM(H$8:H470),IF(G471="V",1-SUM(H$8:H470)," ")))))</f>
        <v xml:space="preserve"> </v>
      </c>
      <c r="I471" s="66" t="str">
        <f t="shared" si="144"/>
        <v/>
      </c>
      <c r="L471" s="62" t="str">
        <f t="shared" si="141"/>
        <v xml:space="preserve"> </v>
      </c>
      <c r="P471" s="58" t="str">
        <f>IF(O471="Plus",$K471,IF(O471="Basis",$K471-SUM(P$8:P470),IF(O471="Breedte",$K471-SUM(P$8:P470),IF(O470="Breedte",1-SUM(P$8:P470)," "))))</f>
        <v xml:space="preserve"> </v>
      </c>
      <c r="Q471" s="56" t="str">
        <f t="shared" si="156"/>
        <v/>
      </c>
      <c r="R471" s="196">
        <f t="shared" si="145"/>
        <v>0</v>
      </c>
      <c r="S471" s="1">
        <f t="shared" si="154"/>
        <v>54</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54</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4">
        <f t="shared" si="142"/>
        <v>0</v>
      </c>
      <c r="B472" s="64">
        <f t="shared" si="140"/>
        <v>0</v>
      </c>
      <c r="C472" s="57">
        <f t="shared" si="153"/>
        <v>54</v>
      </c>
      <c r="F472" s="59">
        <f>IF(C472&lt;C$6,0,VLOOKUP(C472,index!$A:$M,8,0))</f>
        <v>0</v>
      </c>
      <c r="G472" s="57" t="str">
        <f t="shared" si="143"/>
        <v/>
      </c>
      <c r="H472" s="58" t="str">
        <f>IF(G472="I",$K472,IF(G472="II",$K472-SUM(H$8:H471),IF(G472="III",$K472-SUM(H$8:H471),IF(G472="IV",$K472-SUM(H$8:H471),IF(G472="V",1-SUM(H$8:H471)," ")))))</f>
        <v xml:space="preserve"> </v>
      </c>
      <c r="I472" s="66" t="str">
        <f t="shared" si="144"/>
        <v/>
      </c>
      <c r="L472" s="62" t="str">
        <f t="shared" si="141"/>
        <v xml:space="preserve"> </v>
      </c>
      <c r="P472" s="58" t="str">
        <f>IF(O472="Plus",$K472,IF(O472="Basis",$K472-SUM(P$8:P471),IF(O472="Breedte",$K472-SUM(P$8:P471),IF(O471="Breedte",1-SUM(P$8:P471)," "))))</f>
        <v xml:space="preserve"> </v>
      </c>
      <c r="Q472" s="56" t="str">
        <f t="shared" si="156"/>
        <v/>
      </c>
      <c r="R472" s="196">
        <f t="shared" si="145"/>
        <v>0</v>
      </c>
      <c r="S472" s="1">
        <f t="shared" si="154"/>
        <v>54</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54</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4">
        <f t="shared" si="142"/>
        <v>0</v>
      </c>
      <c r="B473" s="64">
        <f t="shared" si="140"/>
        <v>0</v>
      </c>
      <c r="C473" s="57">
        <f t="shared" si="153"/>
        <v>54</v>
      </c>
      <c r="F473" s="59">
        <f>IF(C473&lt;C$6,0,VLOOKUP(C473,index!$A:$M,8,0))</f>
        <v>0</v>
      </c>
      <c r="G473" s="57" t="str">
        <f t="shared" si="143"/>
        <v/>
      </c>
      <c r="H473" s="58" t="str">
        <f>IF(G473="I",$K473,IF(G473="II",$K473-SUM(H$8:H472),IF(G473="III",$K473-SUM(H$8:H472),IF(G473="IV",$K473-SUM(H$8:H472),IF(G473="V",1-SUM(H$8:H472)," ")))))</f>
        <v xml:space="preserve"> </v>
      </c>
      <c r="I473" s="66" t="str">
        <f t="shared" si="144"/>
        <v/>
      </c>
      <c r="L473" s="62" t="str">
        <f t="shared" si="141"/>
        <v xml:space="preserve"> </v>
      </c>
      <c r="P473" s="58" t="str">
        <f>IF(O473="Plus",$K473,IF(O473="Basis",$K473-SUM(P$8:P472),IF(O473="Breedte",$K473-SUM(P$8:P472),IF(O472="Breedte",1-SUM(P$8:P472)," "))))</f>
        <v xml:space="preserve"> </v>
      </c>
      <c r="Q473" s="56" t="str">
        <f t="shared" si="156"/>
        <v/>
      </c>
      <c r="R473" s="196">
        <f t="shared" si="145"/>
        <v>0</v>
      </c>
      <c r="S473" s="1">
        <f t="shared" si="154"/>
        <v>54</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54</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4">
        <f t="shared" si="142"/>
        <v>0</v>
      </c>
      <c r="B474" s="64">
        <f t="shared" si="140"/>
        <v>0</v>
      </c>
      <c r="C474" s="57">
        <f t="shared" si="153"/>
        <v>54</v>
      </c>
      <c r="F474" s="59">
        <f>IF(C474&lt;C$6,0,VLOOKUP(C474,index!$A:$M,8,0))</f>
        <v>0</v>
      </c>
      <c r="G474" s="57" t="str">
        <f t="shared" si="143"/>
        <v/>
      </c>
      <c r="H474" s="58" t="str">
        <f>IF(G474="I",$K474,IF(G474="II",$K474-SUM(H$8:H473),IF(G474="III",$K474-SUM(H$8:H473),IF(G474="IV",$K474-SUM(H$8:H473),IF(G474="V",1-SUM(H$8:H473)," ")))))</f>
        <v xml:space="preserve"> </v>
      </c>
      <c r="I474" s="66" t="str">
        <f t="shared" si="144"/>
        <v/>
      </c>
      <c r="L474" s="62" t="str">
        <f t="shared" si="141"/>
        <v xml:space="preserve"> </v>
      </c>
      <c r="P474" s="58" t="str">
        <f>IF(O474="Plus",$K474,IF(O474="Basis",$K474-SUM(P$8:P473),IF(O474="Breedte",$K474-SUM(P$8:P473),IF(O473="Breedte",1-SUM(P$8:P473)," "))))</f>
        <v xml:space="preserve"> </v>
      </c>
      <c r="Q474" s="56" t="str">
        <f t="shared" si="156"/>
        <v/>
      </c>
      <c r="R474" s="196">
        <f t="shared" si="145"/>
        <v>0</v>
      </c>
      <c r="S474" s="1">
        <f t="shared" si="154"/>
        <v>54</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54</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4">
        <f t="shared" si="142"/>
        <v>0</v>
      </c>
      <c r="B475" s="64">
        <f t="shared" si="140"/>
        <v>0</v>
      </c>
      <c r="C475" s="57">
        <f t="shared" si="153"/>
        <v>54</v>
      </c>
      <c r="F475" s="59">
        <f>IF(C475&lt;C$6,0,VLOOKUP(C475,index!$A:$M,8,0))</f>
        <v>0</v>
      </c>
      <c r="G475" s="57" t="str">
        <f t="shared" si="143"/>
        <v/>
      </c>
      <c r="H475" s="58" t="str">
        <f>IF(G475="I",$K475,IF(G475="II",$K475-SUM(H$8:H474),IF(G475="III",$K475-SUM(H$8:H474),IF(G475="IV",$K475-SUM(H$8:H474),IF(G475="V",1-SUM(H$8:H474)," ")))))</f>
        <v xml:space="preserve"> </v>
      </c>
      <c r="I475" s="66" t="str">
        <f t="shared" si="144"/>
        <v/>
      </c>
      <c r="L475" s="62" t="str">
        <f t="shared" si="141"/>
        <v xml:space="preserve"> </v>
      </c>
      <c r="P475" s="58" t="str">
        <f>IF(O475="Plus",$K475,IF(O475="Basis",$K475-SUM(P$8:P474),IF(O475="Breedte",$K475-SUM(P$8:P474),IF(O474="Breedte",1-SUM(P$8:P474)," "))))</f>
        <v xml:space="preserve"> </v>
      </c>
      <c r="Q475" s="56" t="str">
        <f t="shared" si="156"/>
        <v/>
      </c>
      <c r="R475" s="196">
        <f t="shared" si="145"/>
        <v>0</v>
      </c>
      <c r="S475" s="1">
        <f t="shared" si="154"/>
        <v>54</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54</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4">
        <f t="shared" si="142"/>
        <v>0</v>
      </c>
      <c r="B476" s="64">
        <f t="shared" si="140"/>
        <v>0</v>
      </c>
      <c r="C476" s="57">
        <f t="shared" si="153"/>
        <v>54</v>
      </c>
      <c r="F476" s="59">
        <f>IF(C476&lt;C$6,0,VLOOKUP(C476,index!$A:$M,8,0))</f>
        <v>0</v>
      </c>
      <c r="G476" s="57" t="str">
        <f t="shared" si="143"/>
        <v/>
      </c>
      <c r="H476" s="58" t="str">
        <f>IF(G476="I",$K476,IF(G476="II",$K476-SUM(H$8:H475),IF(G476="III",$K476-SUM(H$8:H475),IF(G476="IV",$K476-SUM(H$8:H475),IF(G476="V",1-SUM(H$8:H475)," ")))))</f>
        <v xml:space="preserve"> </v>
      </c>
      <c r="I476" s="66" t="str">
        <f t="shared" si="144"/>
        <v/>
      </c>
      <c r="L476" s="62" t="str">
        <f t="shared" si="141"/>
        <v xml:space="preserve"> </v>
      </c>
      <c r="P476" s="58" t="str">
        <f>IF(O476="Plus",$K476,IF(O476="Basis",$K476-SUM(P$8:P475),IF(O476="Breedte",$K476-SUM(P$8:P475),IF(O475="Breedte",1-SUM(P$8:P475)," "))))</f>
        <v xml:space="preserve"> </v>
      </c>
      <c r="Q476" s="56" t="str">
        <f t="shared" si="156"/>
        <v/>
      </c>
      <c r="R476" s="196">
        <f t="shared" si="145"/>
        <v>0</v>
      </c>
      <c r="S476" s="1">
        <f t="shared" si="154"/>
        <v>54</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54</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4">
        <f t="shared" si="142"/>
        <v>0</v>
      </c>
      <c r="B477" s="64">
        <f t="shared" si="140"/>
        <v>0</v>
      </c>
      <c r="C477" s="57">
        <f t="shared" si="153"/>
        <v>54</v>
      </c>
      <c r="F477" s="59">
        <f>IF(C477&lt;C$6,0,VLOOKUP(C477,index!$A:$M,8,0))</f>
        <v>0</v>
      </c>
      <c r="G477" s="57" t="str">
        <f t="shared" si="143"/>
        <v/>
      </c>
      <c r="H477" s="58" t="str">
        <f>IF(G477="I",$K477,IF(G477="II",$K477-SUM(H$8:H476),IF(G477="III",$K477-SUM(H$8:H476),IF(G477="IV",$K477-SUM(H$8:H476),IF(G477="V",1-SUM(H$8:H476)," ")))))</f>
        <v xml:space="preserve"> </v>
      </c>
      <c r="I477" s="66" t="str">
        <f t="shared" si="144"/>
        <v/>
      </c>
      <c r="L477" s="62" t="str">
        <f t="shared" si="141"/>
        <v xml:space="preserve"> </v>
      </c>
      <c r="P477" s="58" t="str">
        <f>IF(O477="Plus",$K477,IF(O477="Basis",$K477-SUM(P$8:P476),IF(O477="Breedte",$K477-SUM(P$8:P476),IF(O476="Breedte",1-SUM(P$8:P476)," "))))</f>
        <v xml:space="preserve"> </v>
      </c>
      <c r="Q477" s="56" t="str">
        <f t="shared" si="156"/>
        <v/>
      </c>
      <c r="R477" s="196">
        <f t="shared" si="145"/>
        <v>0</v>
      </c>
      <c r="S477" s="1">
        <f t="shared" si="154"/>
        <v>54</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54</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4">
        <f t="shared" si="142"/>
        <v>0</v>
      </c>
      <c r="B478" s="64">
        <f t="shared" si="140"/>
        <v>0</v>
      </c>
      <c r="C478" s="57">
        <f t="shared" si="153"/>
        <v>54</v>
      </c>
      <c r="F478" s="59">
        <f>IF(C478&lt;C$6,0,VLOOKUP(C478,index!$A:$M,8,0))</f>
        <v>0</v>
      </c>
      <c r="G478" s="57" t="str">
        <f t="shared" si="143"/>
        <v/>
      </c>
      <c r="H478" s="58" t="str">
        <f>IF(G478="I",$K478,IF(G478="II",$K478-SUM(H$8:H477),IF(G478="III",$K478-SUM(H$8:H477),IF(G478="IV",$K478-SUM(H$8:H477),IF(G478="V",1-SUM(H$8:H477)," ")))))</f>
        <v xml:space="preserve"> </v>
      </c>
      <c r="I478" s="66" t="str">
        <f t="shared" si="144"/>
        <v/>
      </c>
      <c r="L478" s="62" t="str">
        <f t="shared" si="141"/>
        <v xml:space="preserve"> </v>
      </c>
      <c r="P478" s="58" t="str">
        <f>IF(O478="Plus",$K478,IF(O478="Basis",$K478-SUM(P$8:P477),IF(O478="Breedte",$K478-SUM(P$8:P477),IF(O477="Breedte",1-SUM(P$8:P477)," "))))</f>
        <v xml:space="preserve"> </v>
      </c>
      <c r="Q478" s="56" t="str">
        <f t="shared" si="156"/>
        <v/>
      </c>
      <c r="R478" s="196">
        <f t="shared" si="145"/>
        <v>0</v>
      </c>
      <c r="S478" s="1">
        <f t="shared" si="154"/>
        <v>54</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54</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4">
        <f t="shared" si="142"/>
        <v>0</v>
      </c>
      <c r="B479" s="64">
        <f t="shared" si="140"/>
        <v>0</v>
      </c>
      <c r="C479" s="57">
        <f t="shared" si="153"/>
        <v>54</v>
      </c>
      <c r="F479" s="59">
        <f>IF(C479&lt;C$6,0,VLOOKUP(C479,index!$A:$M,8,0))</f>
        <v>0</v>
      </c>
      <c r="G479" s="57" t="str">
        <f t="shared" si="143"/>
        <v/>
      </c>
      <c r="H479" s="58" t="str">
        <f>IF(G479="I",$K479,IF(G479="II",$K479-SUM(H$8:H478),IF(G479="III",$K479-SUM(H$8:H478),IF(G479="IV",$K479-SUM(H$8:H478),IF(G479="V",1-SUM(H$8:H478)," ")))))</f>
        <v xml:space="preserve"> </v>
      </c>
      <c r="I479" s="66" t="str">
        <f t="shared" si="144"/>
        <v/>
      </c>
      <c r="L479" s="62" t="str">
        <f t="shared" si="141"/>
        <v xml:space="preserve"> </v>
      </c>
      <c r="P479" s="58" t="str">
        <f>IF(O479="Plus",$K479,IF(O479="Basis",$K479-SUM(P$8:P478),IF(O479="Breedte",$K479-SUM(P$8:P478),IF(O478="Breedte",1-SUM(P$8:P478)," "))))</f>
        <v xml:space="preserve"> </v>
      </c>
      <c r="Q479" s="56" t="str">
        <f t="shared" si="156"/>
        <v/>
      </c>
      <c r="R479" s="196">
        <f t="shared" si="145"/>
        <v>0</v>
      </c>
      <c r="S479" s="1">
        <f t="shared" si="154"/>
        <v>54</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54</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4">
        <f t="shared" si="142"/>
        <v>0</v>
      </c>
      <c r="B480" s="64">
        <f t="shared" si="140"/>
        <v>0</v>
      </c>
      <c r="C480" s="57">
        <f t="shared" si="153"/>
        <v>54</v>
      </c>
      <c r="F480" s="59">
        <f>IF(C480&lt;C$6,0,VLOOKUP(C480,index!$A:$M,8,0))</f>
        <v>0</v>
      </c>
      <c r="G480" s="57" t="str">
        <f t="shared" si="143"/>
        <v/>
      </c>
      <c r="H480" s="58" t="str">
        <f>IF(G480="I",$K480,IF(G480="II",$K480-SUM(H$8:H479),IF(G480="III",$K480-SUM(H$8:H479),IF(G480="IV",$K480-SUM(H$8:H479),IF(G480="V",1-SUM(H$8:H479)," ")))))</f>
        <v xml:space="preserve"> </v>
      </c>
      <c r="I480" s="66" t="str">
        <f t="shared" si="144"/>
        <v/>
      </c>
      <c r="L480" s="62" t="str">
        <f t="shared" si="141"/>
        <v xml:space="preserve"> </v>
      </c>
      <c r="P480" s="58" t="str">
        <f>IF(O480="Plus",$K480,IF(O480="Basis",$K480-SUM(P$8:P479),IF(O480="Breedte",$K480-SUM(P$8:P479),IF(O479="Breedte",1-SUM(P$8:P479)," "))))</f>
        <v xml:space="preserve"> </v>
      </c>
      <c r="Q480" s="56" t="str">
        <f t="shared" si="156"/>
        <v/>
      </c>
      <c r="R480" s="196">
        <f t="shared" si="145"/>
        <v>0</v>
      </c>
      <c r="S480" s="1">
        <f t="shared" si="154"/>
        <v>54</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54</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4">
        <f t="shared" si="142"/>
        <v>0</v>
      </c>
      <c r="B481" s="64">
        <f t="shared" si="140"/>
        <v>0</v>
      </c>
      <c r="C481" s="57">
        <f t="shared" si="153"/>
        <v>54</v>
      </c>
      <c r="F481" s="59">
        <f>IF(C481&lt;C$6,0,VLOOKUP(C481,index!$A:$M,8,0))</f>
        <v>0</v>
      </c>
      <c r="G481" s="57" t="str">
        <f t="shared" si="143"/>
        <v/>
      </c>
      <c r="H481" s="58" t="str">
        <f>IF(G481="I",$K481,IF(G481="II",$K481-SUM(H$8:H480),IF(G481="III",$K481-SUM(H$8:H480),IF(G481="IV",$K481-SUM(H$8:H480),IF(G481="V",1-SUM(H$8:H480)," ")))))</f>
        <v xml:space="preserve"> </v>
      </c>
      <c r="I481" s="66" t="str">
        <f t="shared" si="144"/>
        <v/>
      </c>
      <c r="L481" s="62" t="str">
        <f t="shared" si="141"/>
        <v xml:space="preserve"> </v>
      </c>
      <c r="P481" s="58" t="str">
        <f>IF(O481="Plus",$K481,IF(O481="Basis",$K481-SUM(P$8:P480),IF(O481="Breedte",$K481-SUM(P$8:P480),IF(O480="Breedte",1-SUM(P$8:P480)," "))))</f>
        <v xml:space="preserve"> </v>
      </c>
      <c r="Q481" s="56" t="str">
        <f t="shared" si="156"/>
        <v/>
      </c>
      <c r="R481" s="196">
        <f t="shared" si="145"/>
        <v>0</v>
      </c>
      <c r="S481" s="1">
        <f t="shared" si="154"/>
        <v>54</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54</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4">
        <f t="shared" si="142"/>
        <v>0</v>
      </c>
      <c r="B482" s="64">
        <f t="shared" si="140"/>
        <v>0</v>
      </c>
      <c r="C482" s="57">
        <f t="shared" si="153"/>
        <v>54</v>
      </c>
      <c r="F482" s="59">
        <f>IF(C482&lt;C$6,0,VLOOKUP(C482,index!$A:$M,8,0))</f>
        <v>0</v>
      </c>
      <c r="G482" s="57" t="str">
        <f t="shared" si="143"/>
        <v/>
      </c>
      <c r="H482" s="58" t="str">
        <f>IF(G482="I",$K482,IF(G482="II",$K482-SUM(H$8:H481),IF(G482="III",$K482-SUM(H$8:H481),IF(G482="IV",$K482-SUM(H$8:H481),IF(G482="V",1-SUM(H$8:H481)," ")))))</f>
        <v xml:space="preserve"> </v>
      </c>
      <c r="I482" s="66" t="str">
        <f t="shared" si="144"/>
        <v/>
      </c>
      <c r="L482" s="62" t="str">
        <f t="shared" si="141"/>
        <v xml:space="preserve"> </v>
      </c>
      <c r="P482" s="58" t="str">
        <f>IF(O482="Plus",$K482,IF(O482="Basis",$K482-SUM(P$8:P481),IF(O482="Breedte",$K482-SUM(P$8:P481),IF(O481="Breedte",1-SUM(P$8:P481)," "))))</f>
        <v xml:space="preserve"> </v>
      </c>
      <c r="Q482" s="56" t="str">
        <f t="shared" si="156"/>
        <v/>
      </c>
      <c r="R482" s="196">
        <f t="shared" si="145"/>
        <v>0</v>
      </c>
      <c r="S482" s="1">
        <f t="shared" si="154"/>
        <v>54</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54</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4">
        <f t="shared" si="142"/>
        <v>0</v>
      </c>
      <c r="B483" s="64">
        <f t="shared" si="140"/>
        <v>0</v>
      </c>
      <c r="C483" s="57">
        <f t="shared" si="153"/>
        <v>54</v>
      </c>
      <c r="F483" s="59">
        <f>IF(C483&lt;C$6,0,VLOOKUP(C483,index!$A:$M,8,0))</f>
        <v>0</v>
      </c>
      <c r="G483" s="57" t="str">
        <f t="shared" si="143"/>
        <v/>
      </c>
      <c r="H483" s="58" t="str">
        <f>IF(G483="I",$K483,IF(G483="II",$K483-SUM(H$8:H482),IF(G483="III",$K483-SUM(H$8:H482),IF(G483="IV",$K483-SUM(H$8:H482),IF(G483="V",1-SUM(H$8:H482)," ")))))</f>
        <v xml:space="preserve"> </v>
      </c>
      <c r="I483" s="66" t="str">
        <f t="shared" si="144"/>
        <v/>
      </c>
      <c r="L483" s="62" t="str">
        <f t="shared" si="141"/>
        <v xml:space="preserve"> </v>
      </c>
      <c r="P483" s="58" t="str">
        <f>IF(O483="Plus",$K483,IF(O483="Basis",$K483-SUM(P$8:P482),IF(O483="Breedte",$K483-SUM(P$8:P482),IF(O482="Breedte",1-SUM(P$8:P482)," "))))</f>
        <v xml:space="preserve"> </v>
      </c>
      <c r="Q483" s="56" t="str">
        <f t="shared" si="156"/>
        <v/>
      </c>
      <c r="R483" s="196">
        <f t="shared" si="145"/>
        <v>0</v>
      </c>
      <c r="S483" s="1">
        <f t="shared" si="154"/>
        <v>54</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54</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4">
        <f t="shared" si="142"/>
        <v>0</v>
      </c>
      <c r="B484" s="64">
        <f t="shared" si="140"/>
        <v>0</v>
      </c>
      <c r="C484" s="57">
        <f t="shared" si="153"/>
        <v>54</v>
      </c>
      <c r="F484" s="59">
        <f>IF(C484&lt;C$6,0,VLOOKUP(C484,index!$A:$M,8,0))</f>
        <v>0</v>
      </c>
      <c r="G484" s="57" t="str">
        <f t="shared" si="143"/>
        <v/>
      </c>
      <c r="H484" s="58" t="str">
        <f>IF(G484="I",$K484,IF(G484="II",$K484-SUM(H$8:H483),IF(G484="III",$K484-SUM(H$8:H483),IF(G484="IV",$K484-SUM(H$8:H483),IF(G484="V",1-SUM(H$8:H483)," ")))))</f>
        <v xml:space="preserve"> </v>
      </c>
      <c r="I484" s="66" t="str">
        <f t="shared" si="144"/>
        <v/>
      </c>
      <c r="L484" s="62" t="str">
        <f t="shared" si="141"/>
        <v xml:space="preserve"> </v>
      </c>
      <c r="P484" s="58" t="str">
        <f>IF(O484="Plus",$K484,IF(O484="Basis",$K484-SUM(P$8:P483),IF(O484="Breedte",$K484-SUM(P$8:P483),IF(O483="Breedte",1-SUM(P$8:P483)," "))))</f>
        <v xml:space="preserve"> </v>
      </c>
      <c r="Q484" s="56" t="str">
        <f t="shared" si="156"/>
        <v/>
      </c>
      <c r="R484" s="196">
        <f t="shared" si="145"/>
        <v>0</v>
      </c>
      <c r="S484" s="1">
        <f t="shared" si="154"/>
        <v>54</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54</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4">
        <f t="shared" si="142"/>
        <v>0</v>
      </c>
      <c r="B485" s="64">
        <f t="shared" si="140"/>
        <v>0</v>
      </c>
      <c r="C485" s="57">
        <f t="shared" si="153"/>
        <v>54</v>
      </c>
      <c r="F485" s="59">
        <f>IF(C485&lt;C$6,0,VLOOKUP(C485,index!$A:$M,8,0))</f>
        <v>0</v>
      </c>
      <c r="G485" s="57" t="str">
        <f t="shared" si="143"/>
        <v/>
      </c>
      <c r="H485" s="58" t="str">
        <f>IF(G485="I",$K485,IF(G485="II",$K485-SUM(H$8:H484),IF(G485="III",$K485-SUM(H$8:H484),IF(G485="IV",$K485-SUM(H$8:H484),IF(G485="V",1-SUM(H$8:H484)," ")))))</f>
        <v xml:space="preserve"> </v>
      </c>
      <c r="I485" s="66" t="str">
        <f t="shared" si="144"/>
        <v/>
      </c>
      <c r="L485" s="62" t="str">
        <f t="shared" si="141"/>
        <v xml:space="preserve"> </v>
      </c>
      <c r="P485" s="58" t="str">
        <f>IF(O485="Plus",$K485,IF(O485="Basis",$K485-SUM(P$8:P484),IF(O485="Breedte",$K485-SUM(P$8:P484),IF(O484="Breedte",1-SUM(P$8:P484)," "))))</f>
        <v xml:space="preserve"> </v>
      </c>
      <c r="Q485" s="56" t="str">
        <f t="shared" si="156"/>
        <v/>
      </c>
      <c r="R485" s="196">
        <f t="shared" si="145"/>
        <v>0</v>
      </c>
      <c r="S485" s="1">
        <f t="shared" si="154"/>
        <v>54</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54</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4">
        <f t="shared" si="142"/>
        <v>0</v>
      </c>
      <c r="B486" s="64">
        <f t="shared" si="140"/>
        <v>0</v>
      </c>
      <c r="C486" s="57">
        <f t="shared" si="153"/>
        <v>54</v>
      </c>
      <c r="F486" s="59">
        <f>IF(C486&lt;C$6,0,VLOOKUP(C486,index!$A:$M,8,0))</f>
        <v>0</v>
      </c>
      <c r="G486" s="57" t="str">
        <f t="shared" si="143"/>
        <v/>
      </c>
      <c r="H486" s="58" t="str">
        <f>IF(G486="I",$K486,IF(G486="II",$K486-SUM(H$8:H485),IF(G486="III",$K486-SUM(H$8:H485),IF(G486="IV",$K486-SUM(H$8:H485),IF(G486="V",1-SUM(H$8:H485)," ")))))</f>
        <v xml:space="preserve"> </v>
      </c>
      <c r="I486" s="66" t="str">
        <f t="shared" si="144"/>
        <v/>
      </c>
      <c r="L486" s="62" t="str">
        <f t="shared" si="141"/>
        <v xml:space="preserve"> </v>
      </c>
      <c r="P486" s="58" t="str">
        <f>IF(O486="Plus",$K486,IF(O486="Basis",$K486-SUM(P$8:P485),IF(O486="Breedte",$K486-SUM(P$8:P485),IF(O485="Breedte",1-SUM(P$8:P485)," "))))</f>
        <v xml:space="preserve"> </v>
      </c>
      <c r="Q486" s="56" t="str">
        <f t="shared" si="156"/>
        <v/>
      </c>
      <c r="R486" s="196">
        <f t="shared" si="145"/>
        <v>0</v>
      </c>
      <c r="S486" s="1">
        <f t="shared" si="154"/>
        <v>54</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54</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4">
        <f t="shared" si="142"/>
        <v>0</v>
      </c>
      <c r="B487" s="64">
        <f t="shared" si="140"/>
        <v>0</v>
      </c>
      <c r="C487" s="57">
        <f t="shared" si="153"/>
        <v>54</v>
      </c>
      <c r="F487" s="59">
        <f>IF(C487&lt;C$6,0,VLOOKUP(C487,index!$A:$M,8,0))</f>
        <v>0</v>
      </c>
      <c r="G487" s="57" t="str">
        <f t="shared" si="143"/>
        <v/>
      </c>
      <c r="H487" s="58" t="str">
        <f>IF(G487="I",$K487,IF(G487="II",$K487-SUM(H$8:H486),IF(G487="III",$K487-SUM(H$8:H486),IF(G487="IV",$K487-SUM(H$8:H486),IF(G487="V",1-SUM(H$8:H486)," ")))))</f>
        <v xml:space="preserve"> </v>
      </c>
      <c r="I487" s="66" t="str">
        <f t="shared" si="144"/>
        <v/>
      </c>
      <c r="L487" s="62" t="str">
        <f t="shared" si="141"/>
        <v xml:space="preserve"> </v>
      </c>
      <c r="P487" s="58" t="str">
        <f>IF(O487="Plus",$K487,IF(O487="Basis",$K487-SUM(P$8:P486),IF(O487="Breedte",$K487-SUM(P$8:P486),IF(O486="Breedte",1-SUM(P$8:P486)," "))))</f>
        <v xml:space="preserve"> </v>
      </c>
      <c r="Q487" s="56" t="str">
        <f t="shared" si="156"/>
        <v/>
      </c>
      <c r="R487" s="196">
        <f t="shared" si="145"/>
        <v>0</v>
      </c>
      <c r="S487" s="1">
        <f t="shared" si="154"/>
        <v>54</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54</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4">
        <f t="shared" si="142"/>
        <v>0</v>
      </c>
      <c r="B488" s="64">
        <f t="shared" si="140"/>
        <v>0</v>
      </c>
      <c r="C488" s="57">
        <f t="shared" si="153"/>
        <v>54</v>
      </c>
      <c r="F488" s="59">
        <f>IF(C488&lt;C$6,0,VLOOKUP(C488,index!$A:$M,8,0))</f>
        <v>0</v>
      </c>
      <c r="G488" s="57" t="str">
        <f t="shared" si="143"/>
        <v/>
      </c>
      <c r="H488" s="58" t="str">
        <f>IF(G488="I",$K488,IF(G488="II",$K488-SUM(H$8:H487),IF(G488="III",$K488-SUM(H$8:H487),IF(G488="IV",$K488-SUM(H$8:H487),IF(G488="V",1-SUM(H$8:H487)," ")))))</f>
        <v xml:space="preserve"> </v>
      </c>
      <c r="I488" s="66" t="str">
        <f t="shared" si="144"/>
        <v/>
      </c>
      <c r="L488" s="62" t="str">
        <f t="shared" si="141"/>
        <v xml:space="preserve"> </v>
      </c>
      <c r="P488" s="58" t="str">
        <f>IF(O488="Plus",$K488,IF(O488="Basis",$K488-SUM(P$8:P487),IF(O488="Breedte",$K488-SUM(P$8:P487),IF(O487="Breedte",1-SUM(P$8:P487)," "))))</f>
        <v xml:space="preserve"> </v>
      </c>
      <c r="Q488" s="56" t="str">
        <f t="shared" si="156"/>
        <v/>
      </c>
      <c r="R488" s="196">
        <f t="shared" si="145"/>
        <v>0</v>
      </c>
      <c r="S488" s="1">
        <f t="shared" si="154"/>
        <v>54</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54</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4">
        <f t="shared" si="142"/>
        <v>0</v>
      </c>
      <c r="B489" s="64">
        <f t="shared" si="140"/>
        <v>0</v>
      </c>
      <c r="C489" s="57">
        <f t="shared" si="153"/>
        <v>54</v>
      </c>
      <c r="F489" s="59">
        <f>IF(C489&lt;C$6,0,VLOOKUP(C489,index!$A:$M,8,0))</f>
        <v>0</v>
      </c>
      <c r="G489" s="57" t="str">
        <f t="shared" si="143"/>
        <v/>
      </c>
      <c r="H489" s="58" t="str">
        <f>IF(G489="I",$K489,IF(G489="II",$K489-SUM(H$8:H488),IF(G489="III",$K489-SUM(H$8:H488),IF(G489="IV",$K489-SUM(H$8:H488),IF(G489="V",1-SUM(H$8:H488)," ")))))</f>
        <v xml:space="preserve"> </v>
      </c>
      <c r="I489" s="66" t="str">
        <f t="shared" si="144"/>
        <v/>
      </c>
      <c r="L489" s="62" t="str">
        <f t="shared" si="141"/>
        <v xml:space="preserve"> </v>
      </c>
      <c r="P489" s="58" t="str">
        <f>IF(O489="Plus",$K489,IF(O489="Basis",$K489-SUM(P$8:P488),IF(O489="Breedte",$K489-SUM(P$8:P488),IF(O488="Breedte",1-SUM(P$8:P488)," "))))</f>
        <v xml:space="preserve"> </v>
      </c>
      <c r="Q489" s="56" t="str">
        <f t="shared" si="156"/>
        <v/>
      </c>
      <c r="R489" s="196">
        <f t="shared" si="145"/>
        <v>0</v>
      </c>
      <c r="S489" s="1">
        <f t="shared" si="154"/>
        <v>54</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54</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4">
        <f t="shared" si="142"/>
        <v>0</v>
      </c>
      <c r="B490" s="64">
        <f t="shared" si="140"/>
        <v>0</v>
      </c>
      <c r="C490" s="57">
        <f t="shared" si="153"/>
        <v>54</v>
      </c>
      <c r="F490" s="59">
        <f>IF(C490&lt;C$6,0,VLOOKUP(C490,index!$A:$M,8,0))</f>
        <v>0</v>
      </c>
      <c r="G490" s="57" t="str">
        <f t="shared" si="143"/>
        <v/>
      </c>
      <c r="H490" s="58" t="str">
        <f>IF(G490="I",$K490,IF(G490="II",$K490-SUM(H$8:H489),IF(G490="III",$K490-SUM(H$8:H489),IF(G490="IV",$K490-SUM(H$8:H489),IF(G490="V",1-SUM(H$8:H489)," ")))))</f>
        <v xml:space="preserve"> </v>
      </c>
      <c r="I490" s="66" t="str">
        <f t="shared" si="144"/>
        <v/>
      </c>
      <c r="L490" s="62" t="str">
        <f t="shared" si="141"/>
        <v xml:space="preserve"> </v>
      </c>
      <c r="P490" s="58" t="str">
        <f>IF(O490="Plus",$K490,IF(O490="Basis",$K490-SUM(P$8:P489),IF(O490="Breedte",$K490-SUM(P$8:P489),IF(O489="Breedte",1-SUM(P$8:P489)," "))))</f>
        <v xml:space="preserve"> </v>
      </c>
      <c r="Q490" s="56" t="str">
        <f t="shared" si="156"/>
        <v/>
      </c>
      <c r="R490" s="196">
        <f t="shared" si="145"/>
        <v>0</v>
      </c>
      <c r="S490" s="1">
        <f t="shared" si="154"/>
        <v>54</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54</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4">
        <f t="shared" si="142"/>
        <v>0</v>
      </c>
      <c r="B491" s="64">
        <f t="shared" si="140"/>
        <v>0</v>
      </c>
      <c r="C491" s="57">
        <f t="shared" si="153"/>
        <v>54</v>
      </c>
      <c r="F491" s="59">
        <f>IF(C491&lt;C$6,0,VLOOKUP(C491,index!$A:$M,8,0))</f>
        <v>0</v>
      </c>
      <c r="G491" s="57" t="str">
        <f t="shared" si="143"/>
        <v/>
      </c>
      <c r="H491" s="58" t="str">
        <f>IF(G491="I",$K491,IF(G491="II",$K491-SUM(H$8:H490),IF(G491="III",$K491-SUM(H$8:H490),IF(G491="IV",$K491-SUM(H$8:H490),IF(G491="V",1-SUM(H$8:H490)," ")))))</f>
        <v xml:space="preserve"> </v>
      </c>
      <c r="I491" s="66" t="str">
        <f t="shared" si="144"/>
        <v/>
      </c>
      <c r="L491" s="62" t="str">
        <f t="shared" si="141"/>
        <v xml:space="preserve"> </v>
      </c>
      <c r="P491" s="58" t="str">
        <f>IF(O491="Plus",$K491,IF(O491="Basis",$K491-SUM(P$8:P490),IF(O491="Breedte",$K491-SUM(P$8:P490),IF(O490="Breedte",1-SUM(P$8:P490)," "))))</f>
        <v xml:space="preserve"> </v>
      </c>
      <c r="Q491" s="56" t="str">
        <f t="shared" si="156"/>
        <v/>
      </c>
      <c r="R491" s="196">
        <f t="shared" si="145"/>
        <v>0</v>
      </c>
      <c r="S491" s="1">
        <f t="shared" si="154"/>
        <v>54</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54</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4">
        <f t="shared" si="142"/>
        <v>0</v>
      </c>
      <c r="B492" s="64">
        <f t="shared" si="140"/>
        <v>0</v>
      </c>
      <c r="C492" s="57">
        <f t="shared" si="153"/>
        <v>54</v>
      </c>
      <c r="F492" s="59">
        <f>IF(C492&lt;C$6,0,VLOOKUP(C492,index!$A:$M,8,0))</f>
        <v>0</v>
      </c>
      <c r="G492" s="57" t="str">
        <f t="shared" si="143"/>
        <v/>
      </c>
      <c r="H492" s="58" t="str">
        <f>IF(G492="I",$K492,IF(G492="II",$K492-SUM(H$8:H491),IF(G492="III",$K492-SUM(H$8:H491),IF(G492="IV",$K492-SUM(H$8:H491),IF(G492="V",1-SUM(H$8:H491)," ")))))</f>
        <v xml:space="preserve"> </v>
      </c>
      <c r="I492" s="66" t="str">
        <f t="shared" si="144"/>
        <v/>
      </c>
      <c r="L492" s="62" t="str">
        <f t="shared" si="141"/>
        <v xml:space="preserve"> </v>
      </c>
      <c r="P492" s="58" t="str">
        <f>IF(O492="Plus",$K492,IF(O492="Basis",$K492-SUM(P$8:P491),IF(O492="Breedte",$K492-SUM(P$8:P491),IF(O491="Breedte",1-SUM(P$8:P491)," "))))</f>
        <v xml:space="preserve"> </v>
      </c>
      <c r="Q492" s="56" t="str">
        <f t="shared" si="156"/>
        <v/>
      </c>
      <c r="R492" s="196">
        <f t="shared" si="145"/>
        <v>0</v>
      </c>
      <c r="S492" s="1">
        <f t="shared" si="154"/>
        <v>54</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54</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4">
        <f t="shared" si="142"/>
        <v>0</v>
      </c>
      <c r="B493" s="64">
        <f t="shared" si="140"/>
        <v>0</v>
      </c>
      <c r="C493" s="57">
        <f t="shared" si="153"/>
        <v>54</v>
      </c>
      <c r="F493" s="59">
        <f>IF(C493&lt;C$6,0,VLOOKUP(C493,index!$A:$M,8,0))</f>
        <v>0</v>
      </c>
      <c r="G493" s="57" t="str">
        <f t="shared" si="143"/>
        <v/>
      </c>
      <c r="H493" s="58" t="str">
        <f>IF(G493="I",$K493,IF(G493="II",$K493-SUM(H$8:H492),IF(G493="III",$K493-SUM(H$8:H492),IF(G493="IV",$K493-SUM(H$8:H492),IF(G493="V",1-SUM(H$8:H492)," ")))))</f>
        <v xml:space="preserve"> </v>
      </c>
      <c r="I493" s="66" t="str">
        <f t="shared" si="144"/>
        <v/>
      </c>
      <c r="L493" s="62" t="str">
        <f t="shared" si="141"/>
        <v xml:space="preserve"> </v>
      </c>
      <c r="P493" s="58" t="str">
        <f>IF(O493="Plus",$K493,IF(O493="Basis",$K493-SUM(P$8:P492),IF(O493="Breedte",$K493-SUM(P$8:P492),IF(O492="Breedte",1-SUM(P$8:P492)," "))))</f>
        <v xml:space="preserve"> </v>
      </c>
      <c r="Q493" s="56" t="str">
        <f t="shared" si="156"/>
        <v/>
      </c>
      <c r="R493" s="196">
        <f t="shared" si="145"/>
        <v>0</v>
      </c>
      <c r="S493" s="1">
        <f t="shared" si="154"/>
        <v>54</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54</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4">
        <f t="shared" si="142"/>
        <v>0</v>
      </c>
      <c r="B494" s="64">
        <f t="shared" si="140"/>
        <v>0</v>
      </c>
      <c r="C494" s="57">
        <f t="shared" si="153"/>
        <v>54</v>
      </c>
      <c r="F494" s="59">
        <f>IF(C494&lt;C$6,0,VLOOKUP(C494,index!$A:$M,8,0))</f>
        <v>0</v>
      </c>
      <c r="G494" s="57" t="str">
        <f t="shared" si="143"/>
        <v/>
      </c>
      <c r="H494" s="58" t="str">
        <f>IF(G494="I",$K494,IF(G494="II",$K494-SUM(H$8:H493),IF(G494="III",$K494-SUM(H$8:H493),IF(G494="IV",$K494-SUM(H$8:H493),IF(G494="V",1-SUM(H$8:H493)," ")))))</f>
        <v xml:space="preserve"> </v>
      </c>
      <c r="I494" s="66" t="str">
        <f t="shared" si="144"/>
        <v/>
      </c>
      <c r="L494" s="62" t="str">
        <f t="shared" si="141"/>
        <v xml:space="preserve"> </v>
      </c>
      <c r="P494" s="58" t="str">
        <f>IF(O494="Plus",$K494,IF(O494="Basis",$K494-SUM(P$8:P493),IF(O494="Breedte",$K494-SUM(P$8:P493),IF(O493="Breedte",1-SUM(P$8:P493)," "))))</f>
        <v xml:space="preserve"> </v>
      </c>
      <c r="Q494" s="56" t="str">
        <f t="shared" si="156"/>
        <v/>
      </c>
      <c r="R494" s="196">
        <f t="shared" si="145"/>
        <v>0</v>
      </c>
      <c r="S494" s="1">
        <f t="shared" si="154"/>
        <v>54</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54</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4">
        <f t="shared" si="142"/>
        <v>0</v>
      </c>
      <c r="B495" s="64">
        <f t="shared" si="140"/>
        <v>0</v>
      </c>
      <c r="C495" s="57">
        <f t="shared" si="153"/>
        <v>54</v>
      </c>
      <c r="F495" s="59">
        <f>IF(C495&lt;C$6,0,VLOOKUP(C495,index!$A:$M,8,0))</f>
        <v>0</v>
      </c>
      <c r="G495" s="57" t="str">
        <f t="shared" si="143"/>
        <v/>
      </c>
      <c r="H495" s="58" t="str">
        <f>IF(G495="I",$K495,IF(G495="II",$K495-SUM(H$8:H494),IF(G495="III",$K495-SUM(H$8:H494),IF(G495="IV",$K495-SUM(H$8:H494),IF(G495="V",1-SUM(H$8:H494)," ")))))</f>
        <v xml:space="preserve"> </v>
      </c>
      <c r="I495" s="66" t="str">
        <f t="shared" si="144"/>
        <v/>
      </c>
      <c r="L495" s="62" t="str">
        <f t="shared" si="141"/>
        <v xml:space="preserve"> </v>
      </c>
      <c r="P495" s="58" t="str">
        <f>IF(O495="Plus",$K495,IF(O495="Basis",$K495-SUM(P$8:P494),IF(O495="Breedte",$K495-SUM(P$8:P494),IF(O494="Breedte",1-SUM(P$8:P494)," "))))</f>
        <v xml:space="preserve"> </v>
      </c>
      <c r="Q495" s="56" t="str">
        <f t="shared" si="156"/>
        <v/>
      </c>
      <c r="R495" s="196">
        <f t="shared" si="145"/>
        <v>0</v>
      </c>
      <c r="S495" s="1">
        <f t="shared" si="154"/>
        <v>54</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54</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4">
        <f t="shared" si="142"/>
        <v>0</v>
      </c>
      <c r="B496" s="64">
        <f t="shared" si="140"/>
        <v>0</v>
      </c>
      <c r="C496" s="57">
        <f t="shared" si="153"/>
        <v>54</v>
      </c>
      <c r="F496" s="59">
        <f>IF(C496&lt;C$6,0,VLOOKUP(C496,index!$A:$M,8,0))</f>
        <v>0</v>
      </c>
      <c r="G496" s="57" t="str">
        <f t="shared" si="143"/>
        <v/>
      </c>
      <c r="H496" s="58" t="str">
        <f>IF(G496="I",$K496,IF(G496="II",$K496-SUM(H$8:H495),IF(G496="III",$K496-SUM(H$8:H495),IF(G496="IV",$K496-SUM(H$8:H495),IF(G496="V",1-SUM(H$8:H495)," ")))))</f>
        <v xml:space="preserve"> </v>
      </c>
      <c r="I496" s="66" t="str">
        <f t="shared" si="144"/>
        <v/>
      </c>
      <c r="L496" s="62" t="str">
        <f t="shared" si="141"/>
        <v xml:space="preserve"> </v>
      </c>
      <c r="P496" s="58" t="str">
        <f>IF(O496="Plus",$K496,IF(O496="Basis",$K496-SUM(P$8:P495),IF(O496="Breedte",$K496-SUM(P$8:P495),IF(O495="Breedte",1-SUM(P$8:P495)," "))))</f>
        <v xml:space="preserve"> </v>
      </c>
      <c r="Q496" s="56" t="str">
        <f t="shared" si="156"/>
        <v/>
      </c>
      <c r="R496" s="196">
        <f t="shared" si="145"/>
        <v>0</v>
      </c>
      <c r="S496" s="1">
        <f t="shared" si="154"/>
        <v>54</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54</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4">
        <f t="shared" si="142"/>
        <v>0</v>
      </c>
      <c r="B497" s="64">
        <f t="shared" si="140"/>
        <v>0</v>
      </c>
      <c r="C497" s="57">
        <f t="shared" si="153"/>
        <v>54</v>
      </c>
      <c r="F497" s="59">
        <f>IF(C497&lt;C$6,0,VLOOKUP(C497,index!$A:$M,8,0))</f>
        <v>0</v>
      </c>
      <c r="G497" s="57" t="str">
        <f t="shared" si="143"/>
        <v/>
      </c>
      <c r="H497" s="58" t="str">
        <f>IF(G497="I",$K497,IF(G497="II",$K497-SUM(H$8:H496),IF(G497="III",$K497-SUM(H$8:H496),IF(G497="IV",$K497-SUM(H$8:H496),IF(G497="V",1-SUM(H$8:H496)," ")))))</f>
        <v xml:space="preserve"> </v>
      </c>
      <c r="I497" s="66" t="str">
        <f t="shared" si="144"/>
        <v/>
      </c>
      <c r="L497" s="62" t="str">
        <f t="shared" si="141"/>
        <v xml:space="preserve"> </v>
      </c>
      <c r="P497" s="58" t="str">
        <f>IF(O497="Plus",$K497,IF(O497="Basis",$K497-SUM(P$8:P496),IF(O497="Breedte",$K497-SUM(P$8:P496),IF(O496="Breedte",1-SUM(P$8:P496)," "))))</f>
        <v xml:space="preserve"> </v>
      </c>
      <c r="Q497" s="56" t="str">
        <f t="shared" si="156"/>
        <v/>
      </c>
      <c r="R497" s="196">
        <f t="shared" si="145"/>
        <v>0</v>
      </c>
      <c r="S497" s="1">
        <f t="shared" si="154"/>
        <v>54</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54</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4">
        <f t="shared" si="142"/>
        <v>0</v>
      </c>
      <c r="B498" s="64">
        <f t="shared" si="140"/>
        <v>0</v>
      </c>
      <c r="C498" s="57">
        <f t="shared" si="153"/>
        <v>54</v>
      </c>
      <c r="F498" s="59">
        <f>IF(C498&lt;C$6,0,VLOOKUP(C498,index!$A:$M,8,0))</f>
        <v>0</v>
      </c>
      <c r="G498" s="57" t="str">
        <f t="shared" si="143"/>
        <v/>
      </c>
      <c r="H498" s="58" t="str">
        <f>IF(G498="I",$K498,IF(G498="II",$K498-SUM(H$8:H497),IF(G498="III",$K498-SUM(H$8:H497),IF(G498="IV",$K498-SUM(H$8:H497),IF(G498="V",1-SUM(H$8:H497)," ")))))</f>
        <v xml:space="preserve"> </v>
      </c>
      <c r="I498" s="66" t="str">
        <f t="shared" si="144"/>
        <v/>
      </c>
      <c r="L498" s="62" t="str">
        <f t="shared" si="141"/>
        <v xml:space="preserve"> </v>
      </c>
      <c r="P498" s="58" t="str">
        <f>IF(O498="Plus",$K498,IF(O498="Basis",$K498-SUM(P$8:P497),IF(O498="Breedte",$K498-SUM(P$8:P497),IF(O497="Breedte",1-SUM(P$8:P497)," "))))</f>
        <v xml:space="preserve"> </v>
      </c>
      <c r="Q498" s="56" t="str">
        <f t="shared" si="156"/>
        <v/>
      </c>
      <c r="R498" s="196">
        <f t="shared" si="145"/>
        <v>0</v>
      </c>
      <c r="S498" s="1">
        <f t="shared" si="154"/>
        <v>54</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54</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4">
        <f t="shared" si="142"/>
        <v>0</v>
      </c>
      <c r="B499" s="64">
        <f t="shared" si="140"/>
        <v>0</v>
      </c>
      <c r="C499" s="57">
        <f t="shared" si="153"/>
        <v>54</v>
      </c>
      <c r="F499" s="59">
        <f>IF(C499&lt;C$6,0,VLOOKUP(C499,index!$A:$M,8,0))</f>
        <v>0</v>
      </c>
      <c r="G499" s="57" t="str">
        <f t="shared" si="143"/>
        <v/>
      </c>
      <c r="H499" s="58" t="str">
        <f>IF(G499="I",$K499,IF(G499="II",$K499-SUM(H$8:H498),IF(G499="III",$K499-SUM(H$8:H498),IF(G499="IV",$K499-SUM(H$8:H498),IF(G499="V",1-SUM(H$8:H498)," ")))))</f>
        <v xml:space="preserve"> </v>
      </c>
      <c r="I499" s="66" t="str">
        <f t="shared" si="144"/>
        <v/>
      </c>
      <c r="L499" s="62" t="str">
        <f t="shared" si="141"/>
        <v xml:space="preserve"> </v>
      </c>
      <c r="P499" s="58" t="str">
        <f>IF(O499="Plus",$K499,IF(O499="Basis",$K499-SUM(P$8:P498),IF(O499="Breedte",$K499-SUM(P$8:P498),IF(O498="Breedte",1-SUM(P$8:P498)," "))))</f>
        <v xml:space="preserve"> </v>
      </c>
      <c r="Q499" s="56" t="str">
        <f t="shared" si="156"/>
        <v/>
      </c>
      <c r="R499" s="196">
        <f t="shared" si="145"/>
        <v>0</v>
      </c>
      <c r="S499" s="1">
        <f t="shared" si="154"/>
        <v>54</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54</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4">
        <f t="shared" si="142"/>
        <v>0</v>
      </c>
      <c r="B500" s="64">
        <f t="shared" si="140"/>
        <v>0</v>
      </c>
      <c r="C500" s="57">
        <f t="shared" si="153"/>
        <v>54</v>
      </c>
      <c r="F500" s="59">
        <f>IF(C500&lt;C$6,0,VLOOKUP(C500,index!$A:$M,8,0))</f>
        <v>0</v>
      </c>
      <c r="G500" s="57" t="str">
        <f t="shared" si="143"/>
        <v/>
      </c>
      <c r="H500" s="58" t="str">
        <f>IF(G500="I",$K500,IF(G500="II",$K500-SUM(H$8:H499),IF(G500="III",$K500-SUM(H$8:H499),IF(G500="IV",$K500-SUM(H$8:H499),IF(G500="V",1-SUM(H$8:H499)," ")))))</f>
        <v xml:space="preserve"> </v>
      </c>
      <c r="I500" s="66" t="str">
        <f t="shared" si="144"/>
        <v/>
      </c>
      <c r="L500" s="62" t="str">
        <f t="shared" si="141"/>
        <v xml:space="preserve"> </v>
      </c>
      <c r="P500" s="58" t="str">
        <f>IF(O500="Plus",$K500,IF(O500="Basis",$K500-SUM(P$8:P499),IF(O500="Breedte",$K500-SUM(P$8:P499),IF(O499="Breedte",1-SUM(P$8:P499)," "))))</f>
        <v xml:space="preserve"> </v>
      </c>
      <c r="Q500" s="56" t="str">
        <f t="shared" si="156"/>
        <v/>
      </c>
      <c r="R500" s="196">
        <f t="shared" si="145"/>
        <v>0</v>
      </c>
      <c r="S500" s="1">
        <f t="shared" si="154"/>
        <v>54</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54</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303" priority="12" stopIfTrue="1" operator="lessThanOrEqual">
      <formula>0</formula>
    </cfRule>
  </conditionalFormatting>
  <conditionalFormatting sqref="AT18:AV22 AT26:AV30">
    <cfRule type="cellIs" dxfId="302" priority="13" stopIfTrue="1" operator="lessThanOrEqual">
      <formula>0</formula>
    </cfRule>
  </conditionalFormatting>
  <conditionalFormatting sqref="AY18:BB22 AY26:BB30">
    <cfRule type="cellIs" dxfId="301" priority="14" stopIfTrue="1" operator="lessThanOrEqual">
      <formula>0</formula>
    </cfRule>
  </conditionalFormatting>
  <conditionalFormatting sqref="AR32">
    <cfRule type="cellIs" dxfId="300" priority="11" operator="equal">
      <formula>0</formula>
    </cfRule>
  </conditionalFormatting>
  <conditionalFormatting sqref="AQ33">
    <cfRule type="containsErrors" dxfId="299" priority="15">
      <formula>ISERROR(AQ33)</formula>
    </cfRule>
  </conditionalFormatting>
  <conditionalFormatting sqref="L8:M500">
    <cfRule type="expression" dxfId="298" priority="5">
      <formula>$C8&gt;$C$6-1</formula>
    </cfRule>
    <cfRule type="expression" dxfId="297" priority="18" stopIfTrue="1">
      <formula>SUM($U8:$X8)&gt;1</formula>
    </cfRule>
  </conditionalFormatting>
  <conditionalFormatting sqref="B8:B500">
    <cfRule type="expression" dxfId="296" priority="19">
      <formula>$B8&gt;0</formula>
    </cfRule>
  </conditionalFormatting>
  <conditionalFormatting sqref="N8:P500">
    <cfRule type="expression" dxfId="295" priority="20" stopIfTrue="1">
      <formula>OR($O8="Plus",$O8="Basis",$O8="Breedte")</formula>
    </cfRule>
  </conditionalFormatting>
  <conditionalFormatting sqref="A8:A500">
    <cfRule type="expression" dxfId="294" priority="10">
      <formula>$A8&gt;0</formula>
    </cfRule>
  </conditionalFormatting>
  <conditionalFormatting sqref="G8:H500">
    <cfRule type="expression" dxfId="293" priority="22">
      <formula>$B8&gt;0</formula>
    </cfRule>
  </conditionalFormatting>
  <conditionalFormatting sqref="I8:J500">
    <cfRule type="expression" dxfId="292" priority="23">
      <formula>$A8&gt;0</formula>
    </cfRule>
  </conditionalFormatting>
  <conditionalFormatting sqref="F8:F500">
    <cfRule type="expression" dxfId="291" priority="7">
      <formula>$D8&gt;0</formula>
    </cfRule>
    <cfRule type="expression" dxfId="290" priority="8">
      <formula>$C8&gt;$C$6-1</formula>
    </cfRule>
  </conditionalFormatting>
  <conditionalFormatting sqref="A8:B500">
    <cfRule type="expression" dxfId="289" priority="21">
      <formula>$C8&gt;$C$6-1</formula>
    </cfRule>
  </conditionalFormatting>
  <conditionalFormatting sqref="C8:C500">
    <cfRule type="expression" dxfId="288" priority="3">
      <formula>$B8&gt;0</formula>
    </cfRule>
    <cfRule type="expression" dxfId="287" priority="9">
      <formula>$C8&gt;$C$6-1</formula>
    </cfRule>
  </conditionalFormatting>
  <conditionalFormatting sqref="K8:K500">
    <cfRule type="expression" dxfId="286" priority="16" stopIfTrue="1">
      <formula>SUM($U8:$X8)&gt;0</formula>
    </cfRule>
    <cfRule type="expression" dxfId="285" priority="17" stopIfTrue="1">
      <formula>$D8=0</formula>
    </cfRule>
  </conditionalFormatting>
  <conditionalFormatting sqref="D8:E500">
    <cfRule type="expression" dxfId="284" priority="6">
      <formula>$C8&gt;$C$6-1</formula>
    </cfRule>
  </conditionalFormatting>
  <conditionalFormatting sqref="G8:J500">
    <cfRule type="expression" dxfId="283" priority="24">
      <formula>$C8&gt;$C$6-1</formula>
    </cfRule>
  </conditionalFormatting>
  <conditionalFormatting sqref="O8:P500">
    <cfRule type="expression" dxfId="282" priority="4">
      <formula>$C8&gt;$C$6-1</formula>
    </cfRule>
  </conditionalFormatting>
  <conditionalFormatting sqref="AQ36">
    <cfRule type="containsErrors" dxfId="281" priority="2">
      <formula>ISERROR(AQ36)</formula>
    </cfRule>
  </conditionalFormatting>
  <conditionalFormatting sqref="AQ40">
    <cfRule type="containsErrors" dxfId="280"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5"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7" t="s">
        <v>72</v>
      </c>
      <c r="D1" s="198"/>
      <c r="E1" s="198"/>
      <c r="F1" s="198"/>
      <c r="G1" s="198"/>
      <c r="H1" s="198"/>
      <c r="I1" s="198"/>
      <c r="J1" s="198"/>
      <c r="K1" s="198"/>
      <c r="L1" s="198"/>
      <c r="M1" s="199"/>
      <c r="N1" s="69"/>
      <c r="O1" s="69"/>
      <c r="P1" s="70"/>
      <c r="Q1" s="68" t="s">
        <v>21</v>
      </c>
    </row>
    <row r="2" spans="1:55" ht="18" customHeight="1" x14ac:dyDescent="0.2">
      <c r="A2" s="68"/>
      <c r="B2" s="68" t="s">
        <v>3</v>
      </c>
      <c r="C2" s="197" t="s">
        <v>46</v>
      </c>
      <c r="D2" s="198"/>
      <c r="E2" s="198"/>
      <c r="F2" s="198"/>
      <c r="G2" s="198"/>
      <c r="H2" s="198"/>
      <c r="I2" s="198"/>
      <c r="J2" s="198"/>
      <c r="K2" s="198"/>
      <c r="L2" s="198"/>
      <c r="M2" s="199"/>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454</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58</v>
      </c>
      <c r="C6" s="6">
        <v>137</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Spelling 3.0 - E6</v>
      </c>
    </row>
    <row r="8" spans="1:55" ht="12" customHeight="1" thickTop="1" x14ac:dyDescent="0.15">
      <c r="A8" s="64">
        <f>IF(I8="A",25,IF(I8="B",25,IF(I8="C",25,IF(I8="D",15,IF(I8="E",10,0)))))</f>
        <v>0</v>
      </c>
      <c r="B8" s="64">
        <f>IF(G8="I",20,IF(G8="II",20,IF(G8="III",20,IF(G8="IV",20,IF(G8="V",20,0)))))</f>
        <v>0</v>
      </c>
      <c r="C8" s="57">
        <f>C5</f>
        <v>454</v>
      </c>
      <c r="F8" s="59">
        <f>IF(C8&lt;C$6,0,VLOOKUP(C8,index!$A:$M,9,0))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71"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6">
        <f>F8</f>
        <v>230</v>
      </c>
      <c r="S8" s="1">
        <f>C8</f>
        <v>454</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454</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453</v>
      </c>
      <c r="F9" s="59">
        <f>IF(C9&lt;C$6,0,VLOOKUP(C9,index!$A:$M,9,0))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6">
        <f t="shared" ref="R9:R72" si="7">F9</f>
        <v>230</v>
      </c>
      <c r="S9" s="1">
        <f>C9</f>
        <v>453</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453</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452</v>
      </c>
      <c r="F10" s="59">
        <f>IF(C10&lt;C$6,0,VLOOKUP(C10,index!$A:$M,9,0))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6">
        <f t="shared" si="7"/>
        <v>230</v>
      </c>
      <c r="S10" s="1">
        <f t="shared" ref="S10:S73" si="16">C10</f>
        <v>452</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452</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361</v>
      </c>
      <c r="AT10" s="10">
        <f>AU10*AT$14</f>
        <v>0</v>
      </c>
      <c r="AU10" s="11">
        <f>AV10</f>
        <v>0</v>
      </c>
      <c r="AV10" s="11">
        <f>IF($U3=0,0,VLOOKUP("I",$G:$S,5,FALSE))</f>
        <v>0</v>
      </c>
      <c r="AW10" s="103"/>
    </row>
    <row r="11" spans="1:55" ht="12" customHeight="1" x14ac:dyDescent="0.15">
      <c r="A11" s="64">
        <f t="shared" si="2"/>
        <v>0</v>
      </c>
      <c r="B11" s="64">
        <f t="shared" si="3"/>
        <v>0</v>
      </c>
      <c r="C11" s="57">
        <f t="shared" si="15"/>
        <v>451</v>
      </c>
      <c r="F11" s="59">
        <f>IF(C11&lt;C$6,0,VLOOKUP(C11,index!$A:$M,9,0))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6">
        <f t="shared" si="7"/>
        <v>230</v>
      </c>
      <c r="S11" s="1">
        <f t="shared" si="16"/>
        <v>451</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451</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306</v>
      </c>
      <c r="AT11" s="10">
        <f>AU11*AT$14</f>
        <v>0</v>
      </c>
      <c r="AU11" s="11">
        <f>AV11-AV10</f>
        <v>0</v>
      </c>
      <c r="AV11" s="11">
        <f>IF($U4=0,0,VLOOKUP("IV",$G:$S,5,FALSE))</f>
        <v>0</v>
      </c>
      <c r="AW11" s="103"/>
    </row>
    <row r="12" spans="1:55" ht="12" customHeight="1" x14ac:dyDescent="0.15">
      <c r="A12" s="64">
        <f t="shared" si="2"/>
        <v>0</v>
      </c>
      <c r="B12" s="64">
        <f t="shared" si="3"/>
        <v>0</v>
      </c>
      <c r="C12" s="57">
        <f t="shared" si="15"/>
        <v>450</v>
      </c>
      <c r="F12" s="59">
        <f>IF(C12&lt;C$6,0,VLOOKUP(C12,index!$A:$M,9,0))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6">
        <f t="shared" si="7"/>
        <v>230</v>
      </c>
      <c r="S12" s="1">
        <f t="shared" si="16"/>
        <v>450</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450</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137</v>
      </c>
      <c r="AT12" s="10">
        <f>AU12*AT$14</f>
        <v>0</v>
      </c>
      <c r="AU12" s="11">
        <f>AV12-AV11</f>
        <v>0</v>
      </c>
      <c r="AV12" s="11">
        <f>IF($U5=0,0,VLOOKUP("V",$G:$S,5,FALSE))</f>
        <v>0</v>
      </c>
      <c r="AW12" s="103"/>
    </row>
    <row r="13" spans="1:55" ht="12" customHeight="1" x14ac:dyDescent="0.15">
      <c r="A13" s="64">
        <f t="shared" si="2"/>
        <v>0</v>
      </c>
      <c r="B13" s="64">
        <f t="shared" si="3"/>
        <v>0</v>
      </c>
      <c r="C13" s="57">
        <f t="shared" si="15"/>
        <v>449</v>
      </c>
      <c r="F13" s="59">
        <f>IF(C13&lt;C$6,0,VLOOKUP(C13,index!$A:$M,9,0))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6">
        <f t="shared" si="7"/>
        <v>230</v>
      </c>
      <c r="S13" s="1">
        <f t="shared" si="16"/>
        <v>449</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449</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448</v>
      </c>
      <c r="F14" s="59">
        <f>IF(C14&lt;C$6,0,VLOOKUP(C14,index!$A:$M,9,0))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77" si="21">IF(L13="plus",IF(E14=0,"",CONCATENATE(E14,",")),IF(L13="basis",IF(E14=0,"",CONCATENATE(E14,",")),CONCATENATE(Q13,IF(E14=0,"",CONCATENATE(E14,", ")))))</f>
        <v/>
      </c>
      <c r="R14" s="196">
        <f t="shared" si="7"/>
        <v>230</v>
      </c>
      <c r="S14" s="1">
        <f t="shared" si="16"/>
        <v>448</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448</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447</v>
      </c>
      <c r="F15" s="59">
        <f>IF(C15&lt;C$6,0,VLOOKUP(C15,index!$A:$M,9,0))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6">
        <f t="shared" si="7"/>
        <v>230</v>
      </c>
      <c r="S15" s="1">
        <f t="shared" si="16"/>
        <v>447</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447</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446</v>
      </c>
      <c r="F16" s="59">
        <f>IF(C16&lt;C$6,0,VLOOKUP(C16,index!$A:$M,9,0))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6">
        <f t="shared" si="7"/>
        <v>230</v>
      </c>
      <c r="S16" s="1">
        <f t="shared" si="16"/>
        <v>446</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446</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445</v>
      </c>
      <c r="F17" s="59">
        <f>IF(C17&lt;C$6,0,VLOOKUP(C17,index!$A:$M,9,0))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6">
        <f t="shared" si="7"/>
        <v>230</v>
      </c>
      <c r="S17" s="1">
        <f t="shared" si="16"/>
        <v>445</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445</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444</v>
      </c>
      <c r="F18" s="59">
        <f>IF(C18&lt;C$6,0,VLOOKUP(C18,index!$A:$M,9,0))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6">
        <f t="shared" si="7"/>
        <v>230</v>
      </c>
      <c r="S18" s="1">
        <f t="shared" si="16"/>
        <v>444</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444</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443</v>
      </c>
      <c r="F19" s="59">
        <f>IF(C19&lt;C$6,0,VLOOKUP(C19,index!$A:$M,9,0))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6">
        <f t="shared" si="7"/>
        <v>230</v>
      </c>
      <c r="S19" s="1">
        <f t="shared" si="16"/>
        <v>443</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443</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1" si="22">BA19*$AT$22</f>
        <v>0</v>
      </c>
      <c r="BA19" s="128">
        <f>BB19-BB18</f>
        <v>0</v>
      </c>
      <c r="BB19" s="129">
        <f>IF($W4=0,0,VLOOKUP("Basis",$O:$T,6,FALSE))</f>
        <v>0</v>
      </c>
      <c r="BC19" s="117"/>
    </row>
    <row r="20" spans="1:56" ht="12" customHeight="1" thickTop="1" thickBot="1" x14ac:dyDescent="0.2">
      <c r="A20" s="64">
        <f t="shared" si="2"/>
        <v>0</v>
      </c>
      <c r="B20" s="64">
        <f t="shared" si="3"/>
        <v>0</v>
      </c>
      <c r="C20" s="57">
        <f t="shared" si="15"/>
        <v>442</v>
      </c>
      <c r="F20" s="59">
        <f>IF(C20&lt;C$6,0,VLOOKUP(C20,index!$A:$M,9,0))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6">
        <f t="shared" si="7"/>
        <v>230</v>
      </c>
      <c r="S20" s="1">
        <f t="shared" si="16"/>
        <v>442</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442</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441</v>
      </c>
      <c r="F21" s="59">
        <f>IF(C21&lt;C$6,0,VLOOKUP(C21,index!$A:$M,9,0))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6">
        <f t="shared" si="7"/>
        <v>230</v>
      </c>
      <c r="S21" s="1">
        <f t="shared" si="16"/>
        <v>441</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441</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si="22"/>
        <v>0</v>
      </c>
      <c r="BA21" s="131">
        <f>BB21-BB20</f>
        <v>0</v>
      </c>
      <c r="BB21" s="132">
        <f>IF(SUM(W3:W5)=0,0,IF(SUM(AZ18:AZ20)&lt;AZ22,1,0))</f>
        <v>0</v>
      </c>
      <c r="BC21" s="117"/>
    </row>
    <row r="22" spans="1:56" ht="12" customHeight="1" thickTop="1" thickBot="1" x14ac:dyDescent="0.2">
      <c r="A22" s="64">
        <f t="shared" si="2"/>
        <v>0</v>
      </c>
      <c r="B22" s="64">
        <f t="shared" si="3"/>
        <v>0</v>
      </c>
      <c r="C22" s="57">
        <f t="shared" si="15"/>
        <v>440</v>
      </c>
      <c r="F22" s="59">
        <f>IF(C22&lt;C$6,0,VLOOKUP(C22,index!$A:$M,9,0))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6">
        <f t="shared" si="7"/>
        <v>230</v>
      </c>
      <c r="S22" s="1">
        <f t="shared" si="16"/>
        <v>440</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440</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439</v>
      </c>
      <c r="F23" s="59">
        <f>IF(C23&lt;C$6,0,VLOOKUP(C23,index!$A:$M,9,0))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6">
        <f t="shared" si="7"/>
        <v>230</v>
      </c>
      <c r="S23" s="1">
        <f t="shared" si="16"/>
        <v>439</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439</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438</v>
      </c>
      <c r="F24" s="59">
        <f>IF(C24&lt;C$6,0,VLOOKUP(C24,index!$A:$M,9,0))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6">
        <f t="shared" si="7"/>
        <v>230</v>
      </c>
      <c r="S24" s="1">
        <f t="shared" si="16"/>
        <v>438</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438</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437</v>
      </c>
      <c r="F25" s="59">
        <f>IF(C25&lt;C$6,0,VLOOKUP(C25,index!$A:$M,9,0))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6">
        <f t="shared" si="7"/>
        <v>230</v>
      </c>
      <c r="S25" s="1">
        <f t="shared" si="16"/>
        <v>437</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437</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436</v>
      </c>
      <c r="F26" s="59">
        <f>IF(C26&lt;C$6,0,VLOOKUP(C26,index!$A:$M,9,0))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6">
        <f t="shared" si="7"/>
        <v>230</v>
      </c>
      <c r="S26" s="1">
        <f t="shared" si="16"/>
        <v>436</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436</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3">AZ18</f>
        <v>0</v>
      </c>
      <c r="BA26" s="128">
        <f t="shared" si="23"/>
        <v>0</v>
      </c>
      <c r="BB26" s="129">
        <f t="shared" si="23"/>
        <v>0</v>
      </c>
    </row>
    <row r="27" spans="1:56" ht="12" customHeight="1" thickTop="1" thickBot="1" x14ac:dyDescent="0.2">
      <c r="A27" s="64">
        <f t="shared" si="2"/>
        <v>0</v>
      </c>
      <c r="B27" s="64">
        <f t="shared" si="3"/>
        <v>0</v>
      </c>
      <c r="C27" s="57">
        <f t="shared" si="15"/>
        <v>435</v>
      </c>
      <c r="F27" s="59">
        <f>IF(C27&lt;C$6,0,VLOOKUP(C27,index!$A:$M,9,0))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6">
        <f t="shared" si="7"/>
        <v>230</v>
      </c>
      <c r="S27" s="1">
        <f t="shared" si="16"/>
        <v>435</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435</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4">AU19</f>
        <v>0</v>
      </c>
      <c r="AV27" s="124">
        <f t="shared" si="24"/>
        <v>0</v>
      </c>
      <c r="AW27" s="97"/>
      <c r="AX27" s="98"/>
      <c r="AY27" s="9">
        <f>IF(AY19=0,0,VLOOKUP("Basis",$O:$T,4,FALSE))</f>
        <v>0</v>
      </c>
      <c r="AZ27" s="9">
        <f t="shared" si="23"/>
        <v>0</v>
      </c>
      <c r="BA27" s="128">
        <f t="shared" si="23"/>
        <v>0</v>
      </c>
      <c r="BB27" s="129">
        <f t="shared" si="23"/>
        <v>0</v>
      </c>
    </row>
    <row r="28" spans="1:56" ht="12" customHeight="1" thickTop="1" thickBot="1" x14ac:dyDescent="0.2">
      <c r="A28" s="64">
        <f t="shared" si="2"/>
        <v>0</v>
      </c>
      <c r="B28" s="64">
        <f t="shared" si="3"/>
        <v>0</v>
      </c>
      <c r="C28" s="57">
        <f t="shared" si="15"/>
        <v>434</v>
      </c>
      <c r="F28" s="59">
        <f>IF(C28&lt;C$6,0,VLOOKUP(C28,index!$A:$M,9,0))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6">
        <f t="shared" si="7"/>
        <v>230</v>
      </c>
      <c r="S28" s="1">
        <f t="shared" si="16"/>
        <v>434</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434</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4"/>
        <v>0</v>
      </c>
      <c r="AV28" s="124">
        <f t="shared" si="24"/>
        <v>0</v>
      </c>
      <c r="AW28" s="97"/>
      <c r="AX28" s="98"/>
      <c r="AY28" s="9">
        <f>IF(AY20=0,0,VLOOKUP("Breedte",$O:$T,4,FALSE))</f>
        <v>0</v>
      </c>
      <c r="AZ28" s="9">
        <f t="shared" si="23"/>
        <v>0</v>
      </c>
      <c r="BA28" s="128">
        <f t="shared" si="23"/>
        <v>0</v>
      </c>
      <c r="BB28" s="129">
        <f t="shared" si="23"/>
        <v>0</v>
      </c>
    </row>
    <row r="29" spans="1:56" ht="12" customHeight="1" thickTop="1" thickBot="1" x14ac:dyDescent="0.2">
      <c r="A29" s="64">
        <f t="shared" si="2"/>
        <v>0</v>
      </c>
      <c r="B29" s="64">
        <f t="shared" si="3"/>
        <v>0</v>
      </c>
      <c r="C29" s="57">
        <f t="shared" si="15"/>
        <v>433</v>
      </c>
      <c r="F29" s="59">
        <f>IF(C29&lt;C$6,0,VLOOKUP(C29,index!$A:$M,9,0))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6">
        <f t="shared" si="7"/>
        <v>230</v>
      </c>
      <c r="S29" s="1">
        <f t="shared" si="16"/>
        <v>433</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433</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3"/>
        <v>0</v>
      </c>
      <c r="BA29" s="131">
        <f t="shared" si="23"/>
        <v>0</v>
      </c>
      <c r="BB29" s="132">
        <f t="shared" si="23"/>
        <v>0</v>
      </c>
    </row>
    <row r="30" spans="1:56" ht="12" customHeight="1" thickTop="1" thickBot="1" x14ac:dyDescent="0.2">
      <c r="A30" s="64">
        <f t="shared" si="2"/>
        <v>0</v>
      </c>
      <c r="B30" s="64">
        <f t="shared" si="3"/>
        <v>0</v>
      </c>
      <c r="C30" s="57">
        <f t="shared" si="15"/>
        <v>432</v>
      </c>
      <c r="F30" s="59">
        <f>IF(C30&lt;C$6,0,VLOOKUP(C30,index!$A:$M,9,0))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6">
        <f t="shared" si="7"/>
        <v>230</v>
      </c>
      <c r="S30" s="1">
        <f t="shared" si="16"/>
        <v>432</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432</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431</v>
      </c>
      <c r="F31" s="59">
        <f>IF(C31&lt;C$6,0,VLOOKUP(C31,index!$A:$M,9,0))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6">
        <f t="shared" si="7"/>
        <v>230</v>
      </c>
      <c r="S31" s="1">
        <f t="shared" si="16"/>
        <v>431</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431</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430</v>
      </c>
      <c r="F32" s="59">
        <f>IF(C32&lt;C$6,0,VLOOKUP(C32,index!$A:$M,9,0))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6">
        <f t="shared" si="7"/>
        <v>230</v>
      </c>
      <c r="S32" s="1">
        <f t="shared" si="16"/>
        <v>430</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430</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429</v>
      </c>
      <c r="F33" s="59">
        <f>IF(C33&lt;C$6,0,VLOOKUP(C33,index!$A:$M,9,0))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6">
        <f t="shared" si="7"/>
        <v>230</v>
      </c>
      <c r="S33" s="1">
        <f t="shared" si="16"/>
        <v>429</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429</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0" t="str">
        <f>IFERROR(VLOOKUP(AQ32,L$8:Q$500,6,FALSE),"-")</f>
        <v>-</v>
      </c>
      <c r="AR33" s="201"/>
      <c r="AS33" s="201"/>
      <c r="AT33" s="201"/>
      <c r="AU33" s="201"/>
      <c r="AV33" s="201"/>
      <c r="AW33" s="201"/>
      <c r="AX33" s="201"/>
      <c r="AY33" s="201"/>
      <c r="AZ33" s="201"/>
      <c r="BA33" s="201"/>
      <c r="BB33" s="202"/>
    </row>
    <row r="34" spans="1:54" ht="12" customHeight="1" x14ac:dyDescent="0.15">
      <c r="A34" s="64">
        <f t="shared" si="2"/>
        <v>0</v>
      </c>
      <c r="B34" s="64">
        <f t="shared" si="3"/>
        <v>0</v>
      </c>
      <c r="C34" s="57">
        <f t="shared" si="15"/>
        <v>428</v>
      </c>
      <c r="F34" s="59">
        <f>IF(C34&lt;C$6,0,VLOOKUP(C34,index!$A:$M,9,0))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6">
        <f t="shared" si="7"/>
        <v>230</v>
      </c>
      <c r="S34" s="1">
        <f t="shared" si="16"/>
        <v>428</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428</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0"/>
      <c r="AR34" s="201"/>
      <c r="AS34" s="201"/>
      <c r="AT34" s="201"/>
      <c r="AU34" s="201"/>
      <c r="AV34" s="201"/>
      <c r="AW34" s="201"/>
      <c r="AX34" s="201"/>
      <c r="AY34" s="201"/>
      <c r="AZ34" s="201"/>
      <c r="BA34" s="201"/>
      <c r="BB34" s="202"/>
    </row>
    <row r="35" spans="1:54" ht="12" customHeight="1" x14ac:dyDescent="0.15">
      <c r="A35" s="64">
        <f t="shared" si="2"/>
        <v>0</v>
      </c>
      <c r="B35" s="64">
        <f t="shared" si="3"/>
        <v>0</v>
      </c>
      <c r="C35" s="57">
        <f t="shared" si="15"/>
        <v>427</v>
      </c>
      <c r="F35" s="59">
        <f>IF(C35&lt;C$6,0,VLOOKUP(C35,index!$A:$M,9,0))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6">
        <f t="shared" si="7"/>
        <v>230</v>
      </c>
      <c r="S35" s="1">
        <f t="shared" si="16"/>
        <v>427</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427</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426</v>
      </c>
      <c r="F36" s="59">
        <f>IF(C36&lt;C$6,0,VLOOKUP(C36,index!$A:$M,9,0))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6">
        <f t="shared" si="7"/>
        <v>230</v>
      </c>
      <c r="S36" s="1">
        <f t="shared" si="16"/>
        <v>426</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426</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0" t="str">
        <f>IFERROR(VLOOKUP(AQ35,L$8:Q$500,6,FALSE),"-")</f>
        <v>-</v>
      </c>
      <c r="AR36" s="201"/>
      <c r="AS36" s="201"/>
      <c r="AT36" s="201"/>
      <c r="AU36" s="201"/>
      <c r="AV36" s="201"/>
      <c r="AW36" s="201"/>
      <c r="AX36" s="201"/>
      <c r="AY36" s="201"/>
      <c r="AZ36" s="201"/>
      <c r="BA36" s="201"/>
      <c r="BB36" s="202"/>
    </row>
    <row r="37" spans="1:54" ht="12" customHeight="1" x14ac:dyDescent="0.15">
      <c r="A37" s="64">
        <f t="shared" si="2"/>
        <v>0</v>
      </c>
      <c r="B37" s="64">
        <f t="shared" si="3"/>
        <v>0</v>
      </c>
      <c r="C37" s="57">
        <f t="shared" si="15"/>
        <v>425</v>
      </c>
      <c r="F37" s="59">
        <f>IF(C37&lt;C$6,0,VLOOKUP(C37,index!$A:$M,9,0))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6">
        <f t="shared" si="7"/>
        <v>230</v>
      </c>
      <c r="S37" s="1">
        <f t="shared" si="16"/>
        <v>425</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425</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0"/>
      <c r="AR37" s="201"/>
      <c r="AS37" s="201"/>
      <c r="AT37" s="201"/>
      <c r="AU37" s="201"/>
      <c r="AV37" s="201"/>
      <c r="AW37" s="201"/>
      <c r="AX37" s="201"/>
      <c r="AY37" s="201"/>
      <c r="AZ37" s="201"/>
      <c r="BA37" s="201"/>
      <c r="BB37" s="202"/>
    </row>
    <row r="38" spans="1:54" ht="12" customHeight="1" x14ac:dyDescent="0.15">
      <c r="A38" s="64">
        <f t="shared" si="2"/>
        <v>0</v>
      </c>
      <c r="B38" s="64">
        <f t="shared" si="3"/>
        <v>0</v>
      </c>
      <c r="C38" s="57">
        <f t="shared" si="15"/>
        <v>424</v>
      </c>
      <c r="F38" s="59">
        <f>IF(C38&lt;C$6,0,VLOOKUP(C38,index!$A:$M,9,0))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6">
        <f t="shared" si="7"/>
        <v>230</v>
      </c>
      <c r="S38" s="1">
        <f t="shared" si="16"/>
        <v>424</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424</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0"/>
      <c r="AR38" s="201"/>
      <c r="AS38" s="201"/>
      <c r="AT38" s="201"/>
      <c r="AU38" s="201"/>
      <c r="AV38" s="201"/>
      <c r="AW38" s="201"/>
      <c r="AX38" s="201"/>
      <c r="AY38" s="201"/>
      <c r="AZ38" s="201"/>
      <c r="BA38" s="201"/>
      <c r="BB38" s="202"/>
    </row>
    <row r="39" spans="1:54" ht="12" customHeight="1" x14ac:dyDescent="0.15">
      <c r="A39" s="64">
        <f t="shared" si="2"/>
        <v>0</v>
      </c>
      <c r="B39" s="64">
        <f t="shared" si="3"/>
        <v>0</v>
      </c>
      <c r="C39" s="57">
        <f t="shared" si="15"/>
        <v>423</v>
      </c>
      <c r="F39" s="59">
        <f>IF(C39&lt;C$6,0,VLOOKUP(C39,index!$A:$M,9,0))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6">
        <f t="shared" si="7"/>
        <v>230</v>
      </c>
      <c r="S39" s="1">
        <f t="shared" si="16"/>
        <v>423</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423</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422</v>
      </c>
      <c r="F40" s="59">
        <f>IF(C40&lt;C$6,0,VLOOKUP(C40,index!$A:$M,9,0))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si="0"/>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6">
        <f t="shared" si="7"/>
        <v>230</v>
      </c>
      <c r="S40" s="1">
        <f t="shared" si="16"/>
        <v>422</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422</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0" t="str">
        <f>IFERROR(VLOOKUP(AQ39,L$8:Q$500,6,FALSE),"-")</f>
        <v>-</v>
      </c>
      <c r="AR40" s="201"/>
      <c r="AS40" s="201"/>
      <c r="AT40" s="201"/>
      <c r="AU40" s="201"/>
      <c r="AV40" s="201"/>
      <c r="AW40" s="201"/>
      <c r="AX40" s="201"/>
      <c r="AY40" s="201"/>
      <c r="AZ40" s="201"/>
      <c r="BA40" s="201"/>
      <c r="BB40" s="202"/>
    </row>
    <row r="41" spans="1:54" ht="12" customHeight="1" thickBot="1" x14ac:dyDescent="0.2">
      <c r="A41" s="64">
        <f t="shared" si="2"/>
        <v>0</v>
      </c>
      <c r="B41" s="64">
        <f t="shared" si="3"/>
        <v>0</v>
      </c>
      <c r="C41" s="57">
        <f t="shared" si="15"/>
        <v>421</v>
      </c>
      <c r="F41" s="59">
        <f>IF(C41&lt;C$6,0,VLOOKUP(C41,index!$A:$M,9,0))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0"/>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6">
        <f t="shared" si="7"/>
        <v>230</v>
      </c>
      <c r="S41" s="1">
        <f t="shared" si="16"/>
        <v>421</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421</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3"/>
      <c r="AR41" s="204"/>
      <c r="AS41" s="204"/>
      <c r="AT41" s="204"/>
      <c r="AU41" s="204"/>
      <c r="AV41" s="204"/>
      <c r="AW41" s="204"/>
      <c r="AX41" s="204"/>
      <c r="AY41" s="204"/>
      <c r="AZ41" s="204"/>
      <c r="BA41" s="204"/>
      <c r="BB41" s="205"/>
    </row>
    <row r="42" spans="1:54" ht="12" customHeight="1" thickTop="1" x14ac:dyDescent="0.15">
      <c r="A42" s="64">
        <f t="shared" si="2"/>
        <v>0</v>
      </c>
      <c r="B42" s="64">
        <f t="shared" si="3"/>
        <v>0</v>
      </c>
      <c r="C42" s="57">
        <f t="shared" si="15"/>
        <v>420</v>
      </c>
      <c r="F42" s="59">
        <f>IF(C42&lt;C$6,0,VLOOKUP(C42,index!$A:$M,9,0))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0"/>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6">
        <f t="shared" si="7"/>
        <v>230</v>
      </c>
      <c r="S42" s="1">
        <f t="shared" si="16"/>
        <v>420</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420</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419</v>
      </c>
      <c r="F43" s="59">
        <f>IF(C43&lt;C$6,0,VLOOKUP(C43,index!$A:$M,9,0))</f>
        <v>230</v>
      </c>
      <c r="G43" s="57" t="str">
        <f t="shared" si="4"/>
        <v/>
      </c>
      <c r="I43" s="66" t="str">
        <f t="shared" si="5"/>
        <v/>
      </c>
      <c r="J43" s="61" t="str">
        <f>IF(I43="A",$K43,IF(I43="B",$K43-SUM(J$8:J42),IF(I43="C",$K43-SUM(J$8:J42),IF(I43="D",$K43-SUM(J$8:J42),IF(I43="E",1-SUM(J$8:J42)," ")))))</f>
        <v xml:space="preserve"> </v>
      </c>
      <c r="K43" s="58">
        <f>IF(C$4=0,0,(SUM(D$8:D43)/C$4))</f>
        <v>0</v>
      </c>
      <c r="L43" s="62" t="str">
        <f t="shared" si="0"/>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6">
        <f t="shared" si="7"/>
        <v>230</v>
      </c>
      <c r="S43" s="1">
        <f t="shared" si="16"/>
        <v>419</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419</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418</v>
      </c>
      <c r="F44" s="59">
        <f>IF(C44&lt;C$6,0,VLOOKUP(C44,index!$A:$M,9,0))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0"/>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6">
        <f t="shared" si="7"/>
        <v>230</v>
      </c>
      <c r="S44" s="1">
        <f t="shared" si="16"/>
        <v>418</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418</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417</v>
      </c>
      <c r="F45" s="59">
        <f>IF(C45&lt;C$6,0,VLOOKUP(C45,index!$A:$M,9,0))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0"/>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6">
        <f t="shared" si="7"/>
        <v>230</v>
      </c>
      <c r="S45" s="1">
        <f t="shared" si="16"/>
        <v>417</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417</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416</v>
      </c>
      <c r="F46" s="59">
        <f>IF(C46&lt;C$6,0,VLOOKUP(C46,index!$A:$M,9,0))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0"/>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si="21"/>
        <v/>
      </c>
      <c r="R46" s="196">
        <f t="shared" si="7"/>
        <v>230</v>
      </c>
      <c r="S46" s="1">
        <f t="shared" si="16"/>
        <v>416</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416</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415</v>
      </c>
      <c r="F47" s="59">
        <f>IF(C47&lt;C$6,0,VLOOKUP(C47,index!$A:$M,9,0))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0"/>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1"/>
        <v/>
      </c>
      <c r="R47" s="196">
        <f t="shared" si="7"/>
        <v>230</v>
      </c>
      <c r="S47" s="1">
        <f t="shared" si="16"/>
        <v>415</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415</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414</v>
      </c>
      <c r="F48" s="59">
        <f>IF(C48&lt;C$6,0,VLOOKUP(C48,index!$A:$M,9,0))</f>
        <v>230</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0"/>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1"/>
        <v/>
      </c>
      <c r="R48" s="196">
        <f t="shared" si="7"/>
        <v>230</v>
      </c>
      <c r="S48" s="1">
        <f t="shared" si="16"/>
        <v>414</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414</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413</v>
      </c>
      <c r="F49" s="59">
        <f>IF(C49&lt;C$6,0,VLOOKUP(C49,index!$A:$M,9,0))</f>
        <v>230</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0"/>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1"/>
        <v/>
      </c>
      <c r="R49" s="196">
        <f t="shared" si="7"/>
        <v>230</v>
      </c>
      <c r="S49" s="1">
        <f t="shared" si="16"/>
        <v>413</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413</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412</v>
      </c>
      <c r="F50" s="59">
        <f>IF(C50&lt;C$6,0,VLOOKUP(C50,index!$A:$M,9,0))</f>
        <v>230</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0"/>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1"/>
        <v/>
      </c>
      <c r="R50" s="196">
        <f t="shared" si="7"/>
        <v>230</v>
      </c>
      <c r="S50" s="1">
        <f t="shared" si="16"/>
        <v>412</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412</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411</v>
      </c>
      <c r="F51" s="59">
        <f>IF(C51&lt;C$6,0,VLOOKUP(C51,index!$A:$M,9,0))</f>
        <v>230</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0"/>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1"/>
        <v/>
      </c>
      <c r="R51" s="196">
        <f t="shared" si="7"/>
        <v>230</v>
      </c>
      <c r="S51" s="1">
        <f t="shared" si="16"/>
        <v>411</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411</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410</v>
      </c>
      <c r="F52" s="59">
        <f>IF(C52&lt;C$6,0,VLOOKUP(C52,index!$A:$M,9,0))</f>
        <v>230</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0"/>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1"/>
        <v/>
      </c>
      <c r="R52" s="196">
        <f t="shared" si="7"/>
        <v>230</v>
      </c>
      <c r="S52" s="1">
        <f t="shared" si="16"/>
        <v>410</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410</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409</v>
      </c>
      <c r="F53" s="59">
        <f>IF(C53&lt;C$6,0,VLOOKUP(C53,index!$A:$M,9,0))</f>
        <v>230</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0"/>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1"/>
        <v/>
      </c>
      <c r="R53" s="196">
        <f t="shared" si="7"/>
        <v>230</v>
      </c>
      <c r="S53" s="1">
        <f t="shared" si="16"/>
        <v>409</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409</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408</v>
      </c>
      <c r="F54" s="59">
        <f>IF(C54&lt;C$6,0,VLOOKUP(C54,index!$A:$M,9,0))</f>
        <v>230</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0"/>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1"/>
        <v/>
      </c>
      <c r="R54" s="196">
        <f t="shared" si="7"/>
        <v>230</v>
      </c>
      <c r="S54" s="1">
        <f t="shared" si="16"/>
        <v>408</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408</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407</v>
      </c>
      <c r="F55" s="59">
        <f>IF(C55&lt;C$6,0,VLOOKUP(C55,index!$A:$M,9,0))</f>
        <v>230</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0"/>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1"/>
        <v/>
      </c>
      <c r="R55" s="196">
        <f t="shared" si="7"/>
        <v>230</v>
      </c>
      <c r="S55" s="1">
        <f t="shared" si="16"/>
        <v>407</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407</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406</v>
      </c>
      <c r="F56" s="59">
        <f>IF(C56&lt;C$6,0,VLOOKUP(C56,index!$A:$M,9,0))</f>
        <v>230</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0"/>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1"/>
        <v/>
      </c>
      <c r="R56" s="196">
        <f t="shared" si="7"/>
        <v>230</v>
      </c>
      <c r="S56" s="1">
        <f t="shared" si="16"/>
        <v>406</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406</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405</v>
      </c>
      <c r="F57" s="59">
        <f>IF(C57&lt;C$6,0,VLOOKUP(C57,index!$A:$M,9,0))</f>
        <v>230</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0"/>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1"/>
        <v/>
      </c>
      <c r="R57" s="196">
        <f t="shared" si="7"/>
        <v>230</v>
      </c>
      <c r="S57" s="1">
        <f t="shared" si="16"/>
        <v>405</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405</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404</v>
      </c>
      <c r="F58" s="59">
        <f>IF(C58&lt;C$6,0,VLOOKUP(C58,index!$A:$M,9,0))</f>
        <v>230</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0"/>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1"/>
        <v/>
      </c>
      <c r="R58" s="196">
        <f t="shared" si="7"/>
        <v>230</v>
      </c>
      <c r="S58" s="1">
        <f t="shared" si="16"/>
        <v>404</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404</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403</v>
      </c>
      <c r="F59" s="59">
        <f>IF(C59&lt;C$6,0,VLOOKUP(C59,index!$A:$M,9,0))</f>
        <v>230</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0"/>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1"/>
        <v/>
      </c>
      <c r="R59" s="196">
        <f t="shared" si="7"/>
        <v>230</v>
      </c>
      <c r="S59" s="1">
        <f t="shared" si="16"/>
        <v>403</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403</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402</v>
      </c>
      <c r="F60" s="59">
        <f>IF(C60&lt;C$6,0,VLOOKUP(C60,index!$A:$M,9,0))</f>
        <v>230</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0"/>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1"/>
        <v/>
      </c>
      <c r="R60" s="196">
        <f t="shared" si="7"/>
        <v>230</v>
      </c>
      <c r="S60" s="1">
        <f t="shared" si="16"/>
        <v>402</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402</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401</v>
      </c>
      <c r="F61" s="59">
        <f>IF(C61&lt;C$6,0,VLOOKUP(C61,index!$A:$M,9,0))</f>
        <v>230</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0"/>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1"/>
        <v/>
      </c>
      <c r="R61" s="196">
        <f t="shared" si="7"/>
        <v>230</v>
      </c>
      <c r="S61" s="1">
        <f t="shared" si="16"/>
        <v>401</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401</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400</v>
      </c>
      <c r="F62" s="59">
        <f>IF(C62&lt;C$6,0,VLOOKUP(C62,index!$A:$M,9,0))</f>
        <v>230</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0"/>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1"/>
        <v/>
      </c>
      <c r="R62" s="196">
        <f t="shared" si="7"/>
        <v>230</v>
      </c>
      <c r="S62" s="1">
        <f t="shared" si="16"/>
        <v>400</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400</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399</v>
      </c>
      <c r="F63" s="59">
        <f>IF(C63&lt;C$6,0,VLOOKUP(C63,index!$A:$M,9,0))</f>
        <v>230</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0"/>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1"/>
        <v/>
      </c>
      <c r="R63" s="196">
        <f t="shared" si="7"/>
        <v>230</v>
      </c>
      <c r="S63" s="1">
        <f t="shared" si="16"/>
        <v>399</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399</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398</v>
      </c>
      <c r="F64" s="59">
        <f>IF(C64&lt;C$6,0,VLOOKUP(C64,index!$A:$M,9,0))</f>
        <v>229</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0"/>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1"/>
        <v/>
      </c>
      <c r="R64" s="196">
        <f t="shared" si="7"/>
        <v>229</v>
      </c>
      <c r="S64" s="1">
        <f t="shared" si="16"/>
        <v>398</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398</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397</v>
      </c>
      <c r="F65" s="59">
        <f>IF(C65&lt;C$6,0,VLOOKUP(C65,index!$A:$M,9,0))</f>
        <v>229</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0"/>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1"/>
        <v/>
      </c>
      <c r="R65" s="196">
        <f t="shared" si="7"/>
        <v>229</v>
      </c>
      <c r="S65" s="1">
        <f t="shared" si="16"/>
        <v>397</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397</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396</v>
      </c>
      <c r="F66" s="59">
        <f>IF(C66&lt;C$6,0,VLOOKUP(C66,index!$A:$M,9,0))</f>
        <v>229</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0"/>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1"/>
        <v/>
      </c>
      <c r="R66" s="196">
        <f t="shared" si="7"/>
        <v>229</v>
      </c>
      <c r="S66" s="1">
        <f t="shared" si="16"/>
        <v>396</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396</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395</v>
      </c>
      <c r="F67" s="59">
        <f>IF(C67&lt;C$6,0,VLOOKUP(C67,index!$A:$M,9,0))</f>
        <v>228</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0"/>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1"/>
        <v/>
      </c>
      <c r="R67" s="196">
        <f t="shared" si="7"/>
        <v>228</v>
      </c>
      <c r="S67" s="1">
        <f t="shared" si="16"/>
        <v>395</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395</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394</v>
      </c>
      <c r="F68" s="59">
        <f>IF(C68&lt;C$6,0,VLOOKUP(C68,index!$A:$M,9,0))</f>
        <v>228</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0"/>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1"/>
        <v/>
      </c>
      <c r="R68" s="196">
        <f t="shared" si="7"/>
        <v>228</v>
      </c>
      <c r="S68" s="1">
        <f t="shared" si="16"/>
        <v>394</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394</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393</v>
      </c>
      <c r="F69" s="59">
        <f>IF(C69&lt;C$6,0,VLOOKUP(C69,index!$A:$M,9,0))</f>
        <v>227</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0"/>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1"/>
        <v/>
      </c>
      <c r="R69" s="196">
        <f t="shared" si="7"/>
        <v>227</v>
      </c>
      <c r="S69" s="1">
        <f t="shared" si="16"/>
        <v>393</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393</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392</v>
      </c>
      <c r="F70" s="59">
        <f>IF(C70&lt;C$6,0,VLOOKUP(C70,index!$A:$M,9,0))</f>
        <v>227</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0"/>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1"/>
        <v/>
      </c>
      <c r="R70" s="196">
        <f t="shared" si="7"/>
        <v>227</v>
      </c>
      <c r="S70" s="1">
        <f t="shared" si="16"/>
        <v>392</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392</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391</v>
      </c>
      <c r="F71" s="59">
        <f>IF(C71&lt;C$6,0,VLOOKUP(C71,index!$A:$M,9,0))</f>
        <v>226</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0"/>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1"/>
        <v/>
      </c>
      <c r="R71" s="196">
        <f t="shared" si="7"/>
        <v>226</v>
      </c>
      <c r="S71" s="1">
        <f t="shared" si="16"/>
        <v>391</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391</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390</v>
      </c>
      <c r="F72" s="59">
        <f>IF(C72&lt;C$6,0,VLOOKUP(C72,index!$A:$M,9,0))</f>
        <v>226</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ref="L72:L135" si="25">IF(U72=2,"Plus",IF(W72=2,"Basis",IF(X72=2,"Breedte"," ")))</f>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1"/>
        <v/>
      </c>
      <c r="R72" s="196">
        <f t="shared" si="7"/>
        <v>226</v>
      </c>
      <c r="S72" s="1">
        <f t="shared" si="16"/>
        <v>390</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390</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6">IF(I73="A",25,IF(I73="B",25,IF(I73="C",25,IF(I73="D",15,IF(I73="E",10,0)))))</f>
        <v>0</v>
      </c>
      <c r="B73" s="64">
        <f t="shared" ref="B73:B136" si="27">IF(G73="I",20,IF(G73="II",20,IF(G73="III",20,IF(G73="IV",20,IF(G73="V",20,0)))))</f>
        <v>0</v>
      </c>
      <c r="C73" s="57">
        <f t="shared" si="15"/>
        <v>389</v>
      </c>
      <c r="F73" s="59">
        <f>IF(C73&lt;C$6,0,VLOOKUP(C73,index!$A:$M,9,0))</f>
        <v>225</v>
      </c>
      <c r="G73" s="57" t="str">
        <f t="shared" ref="G73:G136" si="28">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29">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si="25"/>
        <v xml:space="preserve"> </v>
      </c>
      <c r="M73" s="58" t="str">
        <f>IF(U73=2,K73,IF(W73=2,K73-SUM(M$8:M72),IF(X73=2,K73-SUM(M$8:M72),IF(X72=2,1-SUM(M$8:M72)," "))))</f>
        <v xml:space="preserve"> </v>
      </c>
      <c r="N73" s="58" t="str">
        <f t="shared" ref="N73:N136" si="30">IF(OR(O73="Plus",O73="Basis",O73="Breedte"),K73," ")</f>
        <v xml:space="preserve"> </v>
      </c>
      <c r="P73" s="58" t="str">
        <f>IF(O73="Plus",$K73,IF(O73="Basis",$K73-SUM(P$8:P72),IF(O73="Breedte",$K73-SUM(P$8:P72),IF(O72="Breedte",1-SUM(P$8:P72)," "))))</f>
        <v xml:space="preserve"> </v>
      </c>
      <c r="Q73" s="56" t="str">
        <f t="shared" si="21"/>
        <v/>
      </c>
      <c r="R73" s="196">
        <f t="shared" ref="R73:R136" si="31">F73</f>
        <v>225</v>
      </c>
      <c r="S73" s="1">
        <f t="shared" si="16"/>
        <v>389</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389</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4">
        <f t="shared" si="26"/>
        <v>0</v>
      </c>
      <c r="B74" s="64">
        <f t="shared" si="27"/>
        <v>0</v>
      </c>
      <c r="C74" s="57">
        <f t="shared" ref="C74:C137" si="39">IF(C73-1&lt;C$6,C$6-1,C73-1)</f>
        <v>388</v>
      </c>
      <c r="F74" s="59">
        <f>IF(C74&lt;C$6,0,VLOOKUP(C74,index!$A:$M,9,0))</f>
        <v>225</v>
      </c>
      <c r="G74" s="57" t="str">
        <f t="shared" si="28"/>
        <v/>
      </c>
      <c r="H74" s="58" t="str">
        <f>IF(G74="I",$K74,IF(G74="II",$K74-SUM(H$8:H73),IF(G74="III",$K74-SUM(H$8:H73),IF(G74="IV",$K74-SUM(H$8:H73),IF(G74="V",1-SUM(H$8:H73)," ")))))</f>
        <v xml:space="preserve"> </v>
      </c>
      <c r="I74" s="66" t="str">
        <f t="shared" si="29"/>
        <v/>
      </c>
      <c r="J74" s="61" t="str">
        <f>IF(I74="A",$K74,IF(I74="B",$K74-SUM(J$8:J73),IF(I74="C",$K74-SUM(J$8:J73),IF(I74="D",$K74-SUM(J$8:J73),IF(I74="E",1-SUM(J$8:J73)," ")))))</f>
        <v xml:space="preserve"> </v>
      </c>
      <c r="K74" s="58">
        <f>IF(C$4=0,0,(SUM(D$8:D74)/C$4))</f>
        <v>0</v>
      </c>
      <c r="L74" s="62" t="str">
        <f t="shared" si="25"/>
        <v xml:space="preserve"> </v>
      </c>
      <c r="M74" s="58" t="str">
        <f>IF(U74=2,K74,IF(W74=2,K74-SUM(M$8:M73),IF(X74=2,K74-SUM(M$8:M73),IF(X73=2,1-SUM(M$8:M73)," "))))</f>
        <v xml:space="preserve"> </v>
      </c>
      <c r="N74" s="58" t="str">
        <f t="shared" si="30"/>
        <v xml:space="preserve"> </v>
      </c>
      <c r="P74" s="58" t="str">
        <f>IF(O74="Plus",$K74,IF(O74="Basis",$K74-SUM(P$8:P73),IF(O74="Breedte",$K74-SUM(P$8:P73),IF(O73="Breedte",1-SUM(P$8:P73)," "))))</f>
        <v xml:space="preserve"> </v>
      </c>
      <c r="Q74" s="56" t="str">
        <f t="shared" si="21"/>
        <v/>
      </c>
      <c r="R74" s="196">
        <f t="shared" si="31"/>
        <v>225</v>
      </c>
      <c r="S74" s="1">
        <f t="shared" ref="S74:S137" si="40">C74</f>
        <v>388</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388</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4">
        <f t="shared" si="26"/>
        <v>0</v>
      </c>
      <c r="B75" s="64">
        <f t="shared" si="27"/>
        <v>0</v>
      </c>
      <c r="C75" s="57">
        <f t="shared" si="39"/>
        <v>387</v>
      </c>
      <c r="F75" s="59">
        <f>IF(C75&lt;C$6,0,VLOOKUP(C75,index!$A:$M,9,0))</f>
        <v>224</v>
      </c>
      <c r="G75" s="57" t="str">
        <f t="shared" si="28"/>
        <v/>
      </c>
      <c r="H75" s="58" t="str">
        <f>IF(G75="I",$K75,IF(G75="II",$K75-SUM(H$8:H74),IF(G75="III",$K75-SUM(H$8:H74),IF(G75="IV",$K75-SUM(H$8:H74),IF(G75="V",1-SUM(H$8:H74)," ")))))</f>
        <v xml:space="preserve"> </v>
      </c>
      <c r="I75" s="66" t="str">
        <f t="shared" si="29"/>
        <v/>
      </c>
      <c r="J75" s="61" t="str">
        <f>IF(I75="A",$K75,IF(I75="B",$K75-SUM(J$8:J74),IF(I75="C",$K75-SUM(J$8:J74),IF(I75="D",$K75-SUM(J$8:J74),IF(I75="E",1-SUM(J$8:J74)," ")))))</f>
        <v xml:space="preserve"> </v>
      </c>
      <c r="K75" s="58">
        <f>IF(C$4=0,0,(SUM(D$8:D75)/C$4))</f>
        <v>0</v>
      </c>
      <c r="L75" s="62" t="str">
        <f t="shared" si="25"/>
        <v xml:space="preserve"> </v>
      </c>
      <c r="M75" s="58" t="str">
        <f>IF(U75=2,K75,IF(W75=2,K75-SUM(M$8:M74),IF(X75=2,K75-SUM(M$8:M74),IF(X74=2,1-SUM(M$8:M74)," "))))</f>
        <v xml:space="preserve"> </v>
      </c>
      <c r="N75" s="58" t="str">
        <f t="shared" si="30"/>
        <v xml:space="preserve"> </v>
      </c>
      <c r="P75" s="58" t="str">
        <f>IF(O75="Plus",$K75,IF(O75="Basis",$K75-SUM(P$8:P74),IF(O75="Breedte",$K75-SUM(P$8:P74),IF(O74="Breedte",1-SUM(P$8:P74)," "))))</f>
        <v xml:space="preserve"> </v>
      </c>
      <c r="Q75" s="56" t="str">
        <f t="shared" si="21"/>
        <v/>
      </c>
      <c r="R75" s="196">
        <f t="shared" si="31"/>
        <v>224</v>
      </c>
      <c r="S75" s="1">
        <f t="shared" si="40"/>
        <v>387</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387</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4">
        <f t="shared" si="26"/>
        <v>0</v>
      </c>
      <c r="B76" s="64">
        <f t="shared" si="27"/>
        <v>0</v>
      </c>
      <c r="C76" s="57">
        <f t="shared" si="39"/>
        <v>386</v>
      </c>
      <c r="F76" s="59">
        <f>IF(C76&lt;C$6,0,VLOOKUP(C76,index!$A:$M,9,0))</f>
        <v>224</v>
      </c>
      <c r="G76" s="57" t="str">
        <f t="shared" si="28"/>
        <v/>
      </c>
      <c r="H76" s="58" t="str">
        <f>IF(G76="I",$K76,IF(G76="II",$K76-SUM(H$8:H75),IF(G76="III",$K76-SUM(H$8:H75),IF(G76="IV",$K76-SUM(H$8:H75),IF(G76="V",1-SUM(H$8:H75)," ")))))</f>
        <v xml:space="preserve"> </v>
      </c>
      <c r="I76" s="66" t="str">
        <f t="shared" si="29"/>
        <v/>
      </c>
      <c r="J76" s="61" t="str">
        <f>IF(I76="A",$K76,IF(I76="B",$K76-SUM(J$8:J75),IF(I76="C",$K76-SUM(J$8:J75),IF(I76="D",$K76-SUM(J$8:J75),IF(I76="E",1-SUM(J$8:J75)," ")))))</f>
        <v xml:space="preserve"> </v>
      </c>
      <c r="K76" s="58">
        <f>IF(C$4=0,0,(SUM(D$8:D76)/C$4))</f>
        <v>0</v>
      </c>
      <c r="L76" s="62" t="str">
        <f t="shared" si="25"/>
        <v xml:space="preserve"> </v>
      </c>
      <c r="M76" s="58" t="str">
        <f>IF(U76=2,K76,IF(W76=2,K76-SUM(M$8:M75),IF(X76=2,K76-SUM(M$8:M75),IF(X75=2,1-SUM(M$8:M75)," "))))</f>
        <v xml:space="preserve"> </v>
      </c>
      <c r="N76" s="58" t="str">
        <f t="shared" si="30"/>
        <v xml:space="preserve"> </v>
      </c>
      <c r="P76" s="58" t="str">
        <f>IF(O76="Plus",$K76,IF(O76="Basis",$K76-SUM(P$8:P75),IF(O76="Breedte",$K76-SUM(P$8:P75),IF(O75="Breedte",1-SUM(P$8:P75)," "))))</f>
        <v xml:space="preserve"> </v>
      </c>
      <c r="Q76" s="56" t="str">
        <f t="shared" si="21"/>
        <v/>
      </c>
      <c r="R76" s="196">
        <f t="shared" si="31"/>
        <v>224</v>
      </c>
      <c r="S76" s="1">
        <f t="shared" si="40"/>
        <v>386</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386</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4">
        <f t="shared" si="26"/>
        <v>0</v>
      </c>
      <c r="B77" s="64">
        <f t="shared" si="27"/>
        <v>0</v>
      </c>
      <c r="C77" s="57">
        <f t="shared" si="39"/>
        <v>385</v>
      </c>
      <c r="F77" s="59">
        <f>IF(C77&lt;C$6,0,VLOOKUP(C77,index!$A:$M,9,0))</f>
        <v>224</v>
      </c>
      <c r="G77" s="57" t="str">
        <f t="shared" si="28"/>
        <v/>
      </c>
      <c r="H77" s="58" t="str">
        <f>IF(G77="I",$K77,IF(G77="II",$K77-SUM(H$8:H76),IF(G77="III",$K77-SUM(H$8:H76),IF(G77="IV",$K77-SUM(H$8:H76),IF(G77="V",1-SUM(H$8:H76)," ")))))</f>
        <v xml:space="preserve"> </v>
      </c>
      <c r="I77" s="66" t="str">
        <f t="shared" si="29"/>
        <v/>
      </c>
      <c r="J77" s="61" t="str">
        <f>IF(I77="A",$K77,IF(I77="B",$K77-SUM(J$8:J76),IF(I77="C",$K77-SUM(J$8:J76),IF(I77="D",$K77-SUM(J$8:J76),IF(I77="E",1-SUM(J$8:J76)," ")))))</f>
        <v xml:space="preserve"> </v>
      </c>
      <c r="K77" s="58">
        <f>IF(C$4=0,0,(SUM(D$8:D77)/C$4))</f>
        <v>0</v>
      </c>
      <c r="L77" s="62" t="str">
        <f t="shared" si="25"/>
        <v xml:space="preserve"> </v>
      </c>
      <c r="M77" s="58" t="str">
        <f>IF(U77=2,K77,IF(W77=2,K77-SUM(M$8:M76),IF(X77=2,K77-SUM(M$8:M76),IF(X76=2,1-SUM(M$8:M76)," "))))</f>
        <v xml:space="preserve"> </v>
      </c>
      <c r="N77" s="58" t="str">
        <f t="shared" si="30"/>
        <v xml:space="preserve"> </v>
      </c>
      <c r="P77" s="58" t="str">
        <f>IF(O77="Plus",$K77,IF(O77="Basis",$K77-SUM(P$8:P76),IF(O77="Breedte",$K77-SUM(P$8:P76),IF(O76="Breedte",1-SUM(P$8:P76)," "))))</f>
        <v xml:space="preserve"> </v>
      </c>
      <c r="Q77" s="56" t="str">
        <f t="shared" si="21"/>
        <v/>
      </c>
      <c r="R77" s="196">
        <f t="shared" si="31"/>
        <v>224</v>
      </c>
      <c r="S77" s="1">
        <f t="shared" si="40"/>
        <v>385</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385</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4">
        <f t="shared" si="26"/>
        <v>0</v>
      </c>
      <c r="B78" s="64">
        <f t="shared" si="27"/>
        <v>0</v>
      </c>
      <c r="C78" s="57">
        <f t="shared" si="39"/>
        <v>384</v>
      </c>
      <c r="F78" s="59">
        <f>IF(C78&lt;C$6,0,VLOOKUP(C78,index!$A:$M,9,0))</f>
        <v>223</v>
      </c>
      <c r="G78" s="57" t="str">
        <f t="shared" si="28"/>
        <v/>
      </c>
      <c r="H78" s="58" t="str">
        <f>IF(G78="I",$K78,IF(G78="II",$K78-SUM(H$8:H77),IF(G78="III",$K78-SUM(H$8:H77),IF(G78="IV",$K78-SUM(H$8:H77),IF(G78="V",1-SUM(H$8:H77)," ")))))</f>
        <v xml:space="preserve"> </v>
      </c>
      <c r="I78" s="66" t="str">
        <f t="shared" si="29"/>
        <v/>
      </c>
      <c r="J78" s="61" t="str">
        <f>IF(I78="A",$K78,IF(I78="B",$K78-SUM(J$8:J77),IF(I78="C",$K78-SUM(J$8:J77),IF(I78="D",$K78-SUM(J$8:J77),IF(I78="E",1-SUM(J$8:J77)," ")))))</f>
        <v xml:space="preserve"> </v>
      </c>
      <c r="K78" s="58">
        <f>IF(C$4=0,0,(SUM(D$8:D78)/C$4))</f>
        <v>0</v>
      </c>
      <c r="L78" s="62" t="str">
        <f t="shared" si="25"/>
        <v xml:space="preserve"> </v>
      </c>
      <c r="M78" s="58" t="str">
        <f>IF(U78=2,K78,IF(W78=2,K78-SUM(M$8:M77),IF(X78=2,K78-SUM(M$8:M77),IF(X77=2,1-SUM(M$8:M77)," "))))</f>
        <v xml:space="preserve"> </v>
      </c>
      <c r="N78" s="58" t="str">
        <f t="shared" si="30"/>
        <v xml:space="preserve"> </v>
      </c>
      <c r="P78" s="58" t="str">
        <f>IF(O78="Plus",$K78,IF(O78="Basis",$K78-SUM(P$8:P77),IF(O78="Breedte",$K78-SUM(P$8:P77),IF(O77="Breedte",1-SUM(P$8:P77)," "))))</f>
        <v xml:space="preserve"> </v>
      </c>
      <c r="Q78" s="56" t="str">
        <f t="shared" ref="Q78:Q141" si="45">IF(L77="plus",IF(E78=0,"",CONCATENATE(E78,",")),IF(L77="basis",IF(E78=0,"",CONCATENATE(E78,",")),CONCATENATE(Q77,IF(E78=0,"",CONCATENATE(E78,", ")))))</f>
        <v/>
      </c>
      <c r="R78" s="196">
        <f t="shared" si="31"/>
        <v>223</v>
      </c>
      <c r="S78" s="1">
        <f t="shared" si="40"/>
        <v>384</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384</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4">
        <f t="shared" si="26"/>
        <v>0</v>
      </c>
      <c r="B79" s="64">
        <f t="shared" si="27"/>
        <v>0</v>
      </c>
      <c r="C79" s="57">
        <f t="shared" si="39"/>
        <v>383</v>
      </c>
      <c r="F79" s="59">
        <f>IF(C79&lt;C$6,0,VLOOKUP(C79,index!$A:$M,9,0))</f>
        <v>223</v>
      </c>
      <c r="G79" s="57" t="str">
        <f t="shared" si="28"/>
        <v/>
      </c>
      <c r="H79" s="58" t="str">
        <f>IF(G79="I",$K79,IF(G79="II",$K79-SUM(H$8:H78),IF(G79="III",$K79-SUM(H$8:H78),IF(G79="IV",$K79-SUM(H$8:H78),IF(G79="V",1-SUM(H$8:H78)," ")))))</f>
        <v xml:space="preserve"> </v>
      </c>
      <c r="I79" s="66" t="str">
        <f t="shared" si="29"/>
        <v/>
      </c>
      <c r="J79" s="61" t="str">
        <f>IF(I79="A",$K79,IF(I79="B",$K79-SUM(J$8:J78),IF(I79="C",$K79-SUM(J$8:J78),IF(I79="D",$K79-SUM(J$8:J78),IF(I79="E",1-SUM(J$8:J78)," ")))))</f>
        <v xml:space="preserve"> </v>
      </c>
      <c r="K79" s="58">
        <f>IF(C$4=0,0,(SUM(D$8:D79)/C$4))</f>
        <v>0</v>
      </c>
      <c r="L79" s="62" t="str">
        <f t="shared" si="25"/>
        <v xml:space="preserve"> </v>
      </c>
      <c r="M79" s="58" t="str">
        <f>IF(U79=2,K79,IF(W79=2,K79-SUM(M$8:M78),IF(X79=2,K79-SUM(M$8:M78),IF(X78=2,1-SUM(M$8:M78)," "))))</f>
        <v xml:space="preserve"> </v>
      </c>
      <c r="N79" s="58" t="str">
        <f t="shared" si="30"/>
        <v xml:space="preserve"> </v>
      </c>
      <c r="P79" s="58" t="str">
        <f>IF(O79="Plus",$K79,IF(O79="Basis",$K79-SUM(P$8:P78),IF(O79="Breedte",$K79-SUM(P$8:P78),IF(O78="Breedte",1-SUM(P$8:P78)," "))))</f>
        <v xml:space="preserve"> </v>
      </c>
      <c r="Q79" s="56" t="str">
        <f t="shared" si="45"/>
        <v/>
      </c>
      <c r="R79" s="196">
        <f t="shared" si="31"/>
        <v>223</v>
      </c>
      <c r="S79" s="1">
        <f t="shared" si="40"/>
        <v>383</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383</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4">
        <f t="shared" si="26"/>
        <v>0</v>
      </c>
      <c r="B80" s="64">
        <f t="shared" si="27"/>
        <v>0</v>
      </c>
      <c r="C80" s="57">
        <f t="shared" si="39"/>
        <v>382</v>
      </c>
      <c r="F80" s="59">
        <f>IF(C80&lt;C$6,0,VLOOKUP(C80,index!$A:$M,9,0))</f>
        <v>222</v>
      </c>
      <c r="G80" s="57" t="str">
        <f t="shared" si="28"/>
        <v/>
      </c>
      <c r="H80" s="58" t="str">
        <f>IF(G80="I",$K80,IF(G80="II",$K80-SUM(H$8:H79),IF(G80="III",$K80-SUM(H$8:H79),IF(G80="IV",$K80-SUM(H$8:H79),IF(G80="V",1-SUM(H$8:H79)," ")))))</f>
        <v xml:space="preserve"> </v>
      </c>
      <c r="I80" s="66" t="str">
        <f t="shared" si="29"/>
        <v/>
      </c>
      <c r="J80" s="61" t="str">
        <f>IF(I80="A",$K80,IF(I80="B",$K80-SUM(J$8:J79),IF(I80="C",$K80-SUM(J$8:J79),IF(I80="D",$K80-SUM(J$8:J79),IF(I80="E",1-SUM(J$8:J79)," ")))))</f>
        <v xml:space="preserve"> </v>
      </c>
      <c r="K80" s="58">
        <f>IF(C$4=0,0,(SUM(D$8:D80)/C$4))</f>
        <v>0</v>
      </c>
      <c r="L80" s="62" t="str">
        <f t="shared" si="25"/>
        <v xml:space="preserve"> </v>
      </c>
      <c r="M80" s="58" t="str">
        <f>IF(U80=2,K80,IF(W80=2,K80-SUM(M$8:M79),IF(X80=2,K80-SUM(M$8:M79),IF(X79=2,1-SUM(M$8:M79)," "))))</f>
        <v xml:space="preserve"> </v>
      </c>
      <c r="N80" s="58" t="str">
        <f t="shared" si="30"/>
        <v xml:space="preserve"> </v>
      </c>
      <c r="P80" s="58" t="str">
        <f>IF(O80="Plus",$K80,IF(O80="Basis",$K80-SUM(P$8:P79),IF(O80="Breedte",$K80-SUM(P$8:P79),IF(O79="Breedte",1-SUM(P$8:P79)," "))))</f>
        <v xml:space="preserve"> </v>
      </c>
      <c r="Q80" s="56" t="str">
        <f t="shared" si="45"/>
        <v/>
      </c>
      <c r="R80" s="196">
        <f t="shared" si="31"/>
        <v>222</v>
      </c>
      <c r="S80" s="1">
        <f t="shared" si="40"/>
        <v>382</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382</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4">
        <f t="shared" si="26"/>
        <v>0</v>
      </c>
      <c r="B81" s="64">
        <f t="shared" si="27"/>
        <v>0</v>
      </c>
      <c r="C81" s="57">
        <f t="shared" si="39"/>
        <v>381</v>
      </c>
      <c r="F81" s="59">
        <f>IF(C81&lt;C$6,0,VLOOKUP(C81,index!$A:$M,9,0))</f>
        <v>222</v>
      </c>
      <c r="G81" s="57" t="str">
        <f t="shared" si="28"/>
        <v/>
      </c>
      <c r="H81" s="58" t="str">
        <f>IF(G81="I",$K81,IF(G81="II",$K81-SUM(H$8:H80),IF(G81="III",$K81-SUM(H$8:H80),IF(G81="IV",$K81-SUM(H$8:H80),IF(G81="V",1-SUM(H$8:H80)," ")))))</f>
        <v xml:space="preserve"> </v>
      </c>
      <c r="I81" s="66" t="str">
        <f t="shared" si="29"/>
        <v/>
      </c>
      <c r="J81" s="61" t="str">
        <f>IF(I81="A",$K81,IF(I81="B",$K81-SUM(J$8:J80),IF(I81="C",$K81-SUM(J$8:J80),IF(I81="D",$K81-SUM(J$8:J80),IF(I81="E",1-SUM(J$8:J80)," ")))))</f>
        <v xml:space="preserve"> </v>
      </c>
      <c r="K81" s="58">
        <f>IF(C$4=0,0,(SUM(D$8:D81)/C$4))</f>
        <v>0</v>
      </c>
      <c r="L81" s="62" t="str">
        <f t="shared" si="25"/>
        <v xml:space="preserve"> </v>
      </c>
      <c r="M81" s="58" t="str">
        <f>IF(U81=2,K81,IF(W81=2,K81-SUM(M$8:M80),IF(X81=2,K81-SUM(M$8:M80),IF(X80=2,1-SUM(M$8:M80)," "))))</f>
        <v xml:space="preserve"> </v>
      </c>
      <c r="N81" s="58" t="str">
        <f t="shared" si="30"/>
        <v xml:space="preserve"> </v>
      </c>
      <c r="P81" s="58" t="str">
        <f>IF(O81="Plus",$K81,IF(O81="Basis",$K81-SUM(P$8:P80),IF(O81="Breedte",$K81-SUM(P$8:P80),IF(O80="Breedte",1-SUM(P$8:P80)," "))))</f>
        <v xml:space="preserve"> </v>
      </c>
      <c r="Q81" s="56" t="str">
        <f t="shared" si="45"/>
        <v/>
      </c>
      <c r="R81" s="196">
        <f t="shared" si="31"/>
        <v>222</v>
      </c>
      <c r="S81" s="1">
        <f t="shared" si="40"/>
        <v>381</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381</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4">
        <f t="shared" si="26"/>
        <v>0</v>
      </c>
      <c r="B82" s="64">
        <f t="shared" si="27"/>
        <v>0</v>
      </c>
      <c r="C82" s="57">
        <f t="shared" si="39"/>
        <v>380</v>
      </c>
      <c r="F82" s="59">
        <f>IF(C82&lt;C$6,0,VLOOKUP(C82,index!$A:$M,9,0))</f>
        <v>221</v>
      </c>
      <c r="G82" s="57" t="str">
        <f t="shared" si="28"/>
        <v/>
      </c>
      <c r="H82" s="58" t="str">
        <f>IF(G82="I",$K82,IF(G82="II",$K82-SUM(H$8:H81),IF(G82="III",$K82-SUM(H$8:H81),IF(G82="IV",$K82-SUM(H$8:H81),IF(G82="V",1-SUM(H$8:H81)," ")))))</f>
        <v xml:space="preserve"> </v>
      </c>
      <c r="I82" s="66" t="str">
        <f t="shared" si="29"/>
        <v/>
      </c>
      <c r="J82" s="61" t="str">
        <f>IF(I82="A",$K82,IF(I82="B",$K82-SUM(J$8:J81),IF(I82="C",$K82-SUM(J$8:J81),IF(I82="D",$K82-SUM(J$8:J81),IF(I82="E",1-SUM(J$8:J81)," ")))))</f>
        <v xml:space="preserve"> </v>
      </c>
      <c r="K82" s="58">
        <f>IF(C$4=0,0,(SUM(D$8:D82)/C$4))</f>
        <v>0</v>
      </c>
      <c r="L82" s="62" t="str">
        <f t="shared" si="25"/>
        <v xml:space="preserve"> </v>
      </c>
      <c r="M82" s="58" t="str">
        <f>IF(U82=2,K82,IF(W82=2,K82-SUM(M$8:M81),IF(X82=2,K82-SUM(M$8:M81),IF(X81=2,1-SUM(M$8:M81)," "))))</f>
        <v xml:space="preserve"> </v>
      </c>
      <c r="N82" s="58" t="str">
        <f t="shared" si="30"/>
        <v xml:space="preserve"> </v>
      </c>
      <c r="P82" s="58" t="str">
        <f>IF(O82="Plus",$K82,IF(O82="Basis",$K82-SUM(P$8:P81),IF(O82="Breedte",$K82-SUM(P$8:P81),IF(O81="Breedte",1-SUM(P$8:P81)," "))))</f>
        <v xml:space="preserve"> </v>
      </c>
      <c r="Q82" s="56" t="str">
        <f t="shared" si="45"/>
        <v/>
      </c>
      <c r="R82" s="196">
        <f t="shared" si="31"/>
        <v>221</v>
      </c>
      <c r="S82" s="1">
        <f t="shared" si="40"/>
        <v>380</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380</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4">
        <f t="shared" si="26"/>
        <v>0</v>
      </c>
      <c r="B83" s="64">
        <f t="shared" si="27"/>
        <v>0</v>
      </c>
      <c r="C83" s="57">
        <f t="shared" si="39"/>
        <v>379</v>
      </c>
      <c r="F83" s="59">
        <f>IF(C83&lt;C$6,0,VLOOKUP(C83,index!$A:$M,9,0))</f>
        <v>221</v>
      </c>
      <c r="G83" s="57" t="str">
        <f t="shared" si="28"/>
        <v/>
      </c>
      <c r="H83" s="58" t="str">
        <f>IF(G83="I",$K83,IF(G83="II",$K83-SUM(H$8:H82),IF(G83="III",$K83-SUM(H$8:H82),IF(G83="IV",$K83-SUM(H$8:H82),IF(G83="V",1-SUM(H$8:H82)," ")))))</f>
        <v xml:space="preserve"> </v>
      </c>
      <c r="I83" s="66" t="str">
        <f t="shared" si="29"/>
        <v/>
      </c>
      <c r="J83" s="61" t="str">
        <f>IF(I83="A",$K83,IF(I83="B",$K83-SUM(J$8:J82),IF(I83="C",$K83-SUM(J$8:J82),IF(I83="D",$K83-SUM(J$8:J82),IF(I83="E",1-SUM(J$8:J82)," ")))))</f>
        <v xml:space="preserve"> </v>
      </c>
      <c r="K83" s="58">
        <f>IF(C$4=0,0,(SUM(D$8:D83)/C$4))</f>
        <v>0</v>
      </c>
      <c r="L83" s="62" t="str">
        <f t="shared" si="25"/>
        <v xml:space="preserve"> </v>
      </c>
      <c r="M83" s="58" t="str">
        <f>IF(U83=2,K83,IF(W83=2,K83-SUM(M$8:M82),IF(X83=2,K83-SUM(M$8:M82),IF(X82=2,1-SUM(M$8:M82)," "))))</f>
        <v xml:space="preserve"> </v>
      </c>
      <c r="N83" s="58" t="str">
        <f t="shared" si="30"/>
        <v xml:space="preserve"> </v>
      </c>
      <c r="P83" s="58" t="str">
        <f>IF(O83="Plus",$K83,IF(O83="Basis",$K83-SUM(P$8:P82),IF(O83="Breedte",$K83-SUM(P$8:P82),IF(O82="Breedte",1-SUM(P$8:P82)," "))))</f>
        <v xml:space="preserve"> </v>
      </c>
      <c r="Q83" s="56" t="str">
        <f t="shared" si="45"/>
        <v/>
      </c>
      <c r="R83" s="196">
        <f t="shared" si="31"/>
        <v>221</v>
      </c>
      <c r="S83" s="1">
        <f t="shared" si="40"/>
        <v>379</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379</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4">
        <f t="shared" si="26"/>
        <v>0</v>
      </c>
      <c r="B84" s="64">
        <f t="shared" si="27"/>
        <v>0</v>
      </c>
      <c r="C84" s="57">
        <f t="shared" si="39"/>
        <v>378</v>
      </c>
      <c r="F84" s="59">
        <f>IF(C84&lt;C$6,0,VLOOKUP(C84,index!$A:$M,9,0))</f>
        <v>220</v>
      </c>
      <c r="G84" s="57" t="str">
        <f t="shared" si="28"/>
        <v/>
      </c>
      <c r="H84" s="58" t="str">
        <f>IF(G84="I",$K84,IF(G84="II",$K84-SUM(H$8:H83),IF(G84="III",$K84-SUM(H$8:H83),IF(G84="IV",$K84-SUM(H$8:H83),IF(G84="V",1-SUM(H$8:H83)," ")))))</f>
        <v xml:space="preserve"> </v>
      </c>
      <c r="I84" s="66" t="str">
        <f t="shared" si="29"/>
        <v/>
      </c>
      <c r="J84" s="61" t="str">
        <f>IF(I84="A",$K84,IF(I84="B",$K84-SUM(J$8:J83),IF(I84="C",$K84-SUM(J$8:J83),IF(I84="D",$K84-SUM(J$8:J83),IF(I84="E",1-SUM(J$8:J83)," ")))))</f>
        <v xml:space="preserve"> </v>
      </c>
      <c r="K84" s="58">
        <f>IF(C$4=0,0,(SUM(D$8:D84)/C$4))</f>
        <v>0</v>
      </c>
      <c r="L84" s="62" t="str">
        <f t="shared" si="25"/>
        <v xml:space="preserve"> </v>
      </c>
      <c r="M84" s="58" t="str">
        <f>IF(U84=2,K84,IF(W84=2,K84-SUM(M$8:M83),IF(X84=2,K84-SUM(M$8:M83),IF(X83=2,1-SUM(M$8:M83)," "))))</f>
        <v xml:space="preserve"> </v>
      </c>
      <c r="N84" s="58" t="str">
        <f t="shared" si="30"/>
        <v xml:space="preserve"> </v>
      </c>
      <c r="P84" s="58" t="str">
        <f>IF(O84="Plus",$K84,IF(O84="Basis",$K84-SUM(P$8:P83),IF(O84="Breedte",$K84-SUM(P$8:P83),IF(O83="Breedte",1-SUM(P$8:P83)," "))))</f>
        <v xml:space="preserve"> </v>
      </c>
      <c r="Q84" s="56" t="str">
        <f t="shared" si="45"/>
        <v/>
      </c>
      <c r="R84" s="196">
        <f t="shared" si="31"/>
        <v>220</v>
      </c>
      <c r="S84" s="1">
        <f t="shared" si="40"/>
        <v>378</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378</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4">
        <f t="shared" si="26"/>
        <v>0</v>
      </c>
      <c r="B85" s="64">
        <f t="shared" si="27"/>
        <v>0</v>
      </c>
      <c r="C85" s="57">
        <f t="shared" si="39"/>
        <v>377</v>
      </c>
      <c r="F85" s="59">
        <f>IF(C85&lt;C$6,0,VLOOKUP(C85,index!$A:$M,9,0))</f>
        <v>220</v>
      </c>
      <c r="G85" s="57" t="str">
        <f t="shared" si="28"/>
        <v/>
      </c>
      <c r="H85" s="58" t="str">
        <f>IF(G85="I",$K85,IF(G85="II",$K85-SUM(H$8:H84),IF(G85="III",$K85-SUM(H$8:H84),IF(G85="IV",$K85-SUM(H$8:H84),IF(G85="V",1-SUM(H$8:H84)," ")))))</f>
        <v xml:space="preserve"> </v>
      </c>
      <c r="I85" s="66" t="str">
        <f t="shared" si="29"/>
        <v/>
      </c>
      <c r="J85" s="61" t="str">
        <f>IF(I85="A",$K85,IF(I85="B",$K85-SUM(J$8:J84),IF(I85="C",$K85-SUM(J$8:J84),IF(I85="D",$K85-SUM(J$8:J84),IF(I85="E",1-SUM(J$8:J84)," ")))))</f>
        <v xml:space="preserve"> </v>
      </c>
      <c r="K85" s="58">
        <f>IF(C$4=0,0,(SUM(D$8:D85)/C$4))</f>
        <v>0</v>
      </c>
      <c r="L85" s="62" t="str">
        <f t="shared" si="25"/>
        <v xml:space="preserve"> </v>
      </c>
      <c r="M85" s="58" t="str">
        <f>IF(U85=2,K85,IF(W85=2,K85-SUM(M$8:M84),IF(X85=2,K85-SUM(M$8:M84),IF(X84=2,1-SUM(M$8:M84)," "))))</f>
        <v xml:space="preserve"> </v>
      </c>
      <c r="N85" s="58" t="str">
        <f t="shared" si="30"/>
        <v xml:space="preserve"> </v>
      </c>
      <c r="P85" s="58" t="str">
        <f>IF(O85="Plus",$K85,IF(O85="Basis",$K85-SUM(P$8:P84),IF(O85="Breedte",$K85-SUM(P$8:P84),IF(O84="Breedte",1-SUM(P$8:P84)," "))))</f>
        <v xml:space="preserve"> </v>
      </c>
      <c r="Q85" s="56" t="str">
        <f t="shared" si="45"/>
        <v/>
      </c>
      <c r="R85" s="196">
        <f t="shared" si="31"/>
        <v>220</v>
      </c>
      <c r="S85" s="1">
        <f t="shared" si="40"/>
        <v>377</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377</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4">
        <f t="shared" si="26"/>
        <v>0</v>
      </c>
      <c r="B86" s="64">
        <f t="shared" si="27"/>
        <v>0</v>
      </c>
      <c r="C86" s="57">
        <f t="shared" si="39"/>
        <v>376</v>
      </c>
      <c r="F86" s="59">
        <f>IF(C86&lt;C$6,0,VLOOKUP(C86,index!$A:$M,9,0))</f>
        <v>219</v>
      </c>
      <c r="G86" s="57" t="str">
        <f t="shared" si="28"/>
        <v/>
      </c>
      <c r="H86" s="58" t="str">
        <f>IF(G86="I",$K86,IF(G86="II",$K86-SUM(H$8:H85),IF(G86="III",$K86-SUM(H$8:H85),IF(G86="IV",$K86-SUM(H$8:H85),IF(G86="V",1-SUM(H$8:H85)," ")))))</f>
        <v xml:space="preserve"> </v>
      </c>
      <c r="I86" s="66" t="str">
        <f t="shared" si="29"/>
        <v/>
      </c>
      <c r="J86" s="61" t="str">
        <f>IF(I86="A",$K86,IF(I86="B",$K86-SUM(J$8:J85),IF(I86="C",$K86-SUM(J$8:J85),IF(I86="D",$K86-SUM(J$8:J85),IF(I86="E",1-SUM(J$8:J85)," ")))))</f>
        <v xml:space="preserve"> </v>
      </c>
      <c r="K86" s="58">
        <f>IF(C$4=0,0,(SUM(D$8:D86)/C$4))</f>
        <v>0</v>
      </c>
      <c r="L86" s="62" t="str">
        <f t="shared" si="25"/>
        <v xml:space="preserve"> </v>
      </c>
      <c r="M86" s="58" t="str">
        <f>IF(U86=2,K86,IF(W86=2,K86-SUM(M$8:M85),IF(X86=2,K86-SUM(M$8:M85),IF(X85=2,1-SUM(M$8:M85)," "))))</f>
        <v xml:space="preserve"> </v>
      </c>
      <c r="N86" s="58" t="str">
        <f t="shared" si="30"/>
        <v xml:space="preserve"> </v>
      </c>
      <c r="P86" s="58" t="str">
        <f>IF(O86="Plus",$K86,IF(O86="Basis",$K86-SUM(P$8:P85),IF(O86="Breedte",$K86-SUM(P$8:P85),IF(O85="Breedte",1-SUM(P$8:P85)," "))))</f>
        <v xml:space="preserve"> </v>
      </c>
      <c r="Q86" s="56" t="str">
        <f t="shared" si="45"/>
        <v/>
      </c>
      <c r="R86" s="196">
        <f t="shared" si="31"/>
        <v>219</v>
      </c>
      <c r="S86" s="1">
        <f t="shared" si="40"/>
        <v>376</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376</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4">
        <f t="shared" si="26"/>
        <v>0</v>
      </c>
      <c r="B87" s="64">
        <f t="shared" si="27"/>
        <v>0</v>
      </c>
      <c r="C87" s="57">
        <f t="shared" si="39"/>
        <v>375</v>
      </c>
      <c r="F87" s="59">
        <f>IF(C87&lt;C$6,0,VLOOKUP(C87,index!$A:$M,9,0))</f>
        <v>219</v>
      </c>
      <c r="G87" s="57" t="str">
        <f t="shared" si="28"/>
        <v/>
      </c>
      <c r="H87" s="58" t="str">
        <f>IF(G87="I",$K87,IF(G87="II",$K87-SUM(H$8:H86),IF(G87="III",$K87-SUM(H$8:H86),IF(G87="IV",$K87-SUM(H$8:H86),IF(G87="V",1-SUM(H$8:H86)," ")))))</f>
        <v xml:space="preserve"> </v>
      </c>
      <c r="I87" s="66" t="str">
        <f t="shared" si="29"/>
        <v/>
      </c>
      <c r="J87" s="61" t="str">
        <f>IF(I87="A",$K87,IF(I87="B",$K87-SUM(J$8:J86),IF(I87="C",$K87-SUM(J$8:J86),IF(I87="D",$K87-SUM(J$8:J86),IF(I87="E",1-SUM(J$8:J86)," ")))))</f>
        <v xml:space="preserve"> </v>
      </c>
      <c r="K87" s="58">
        <f>IF(C$4=0,0,(SUM(D$8:D87)/C$4))</f>
        <v>0</v>
      </c>
      <c r="L87" s="62" t="str">
        <f t="shared" si="25"/>
        <v xml:space="preserve"> </v>
      </c>
      <c r="M87" s="58" t="str">
        <f>IF(U87=2,K87,IF(W87=2,K87-SUM(M$8:M86),IF(X87=2,K87-SUM(M$8:M86),IF(X86=2,1-SUM(M$8:M86)," "))))</f>
        <v xml:space="preserve"> </v>
      </c>
      <c r="N87" s="58" t="str">
        <f t="shared" si="30"/>
        <v xml:space="preserve"> </v>
      </c>
      <c r="P87" s="58" t="str">
        <f>IF(O87="Plus",$K87,IF(O87="Basis",$K87-SUM(P$8:P86),IF(O87="Breedte",$K87-SUM(P$8:P86),IF(O86="Breedte",1-SUM(P$8:P86)," "))))</f>
        <v xml:space="preserve"> </v>
      </c>
      <c r="Q87" s="56" t="str">
        <f t="shared" si="45"/>
        <v/>
      </c>
      <c r="R87" s="196">
        <f t="shared" si="31"/>
        <v>219</v>
      </c>
      <c r="S87" s="1">
        <f t="shared" si="40"/>
        <v>375</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375</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4">
        <f t="shared" si="26"/>
        <v>0</v>
      </c>
      <c r="B88" s="64">
        <f t="shared" si="27"/>
        <v>0</v>
      </c>
      <c r="C88" s="57">
        <f t="shared" si="39"/>
        <v>374</v>
      </c>
      <c r="F88" s="59">
        <f>IF(C88&lt;C$6,0,VLOOKUP(C88,index!$A:$M,9,0))</f>
        <v>219</v>
      </c>
      <c r="G88" s="57" t="str">
        <f t="shared" si="28"/>
        <v/>
      </c>
      <c r="H88" s="58" t="str">
        <f>IF(G88="I",$K88,IF(G88="II",$K88-SUM(H$8:H87),IF(G88="III",$K88-SUM(H$8:H87),IF(G88="IV",$K88-SUM(H$8:H87),IF(G88="V",1-SUM(H$8:H87)," ")))))</f>
        <v xml:space="preserve"> </v>
      </c>
      <c r="I88" s="66" t="str">
        <f t="shared" si="29"/>
        <v/>
      </c>
      <c r="J88" s="61" t="str">
        <f>IF(I88="A",$K88,IF(I88="B",$K88-SUM(J$8:J87),IF(I88="C",$K88-SUM(J$8:J87),IF(I88="D",$K88-SUM(J$8:J87),IF(I88="E",1-SUM(J$8:J87)," ")))))</f>
        <v xml:space="preserve"> </v>
      </c>
      <c r="K88" s="58">
        <f>IF(C$4=0,0,(SUM(D$8:D88)/C$4))</f>
        <v>0</v>
      </c>
      <c r="L88" s="62" t="str">
        <f t="shared" si="25"/>
        <v xml:space="preserve"> </v>
      </c>
      <c r="M88" s="58" t="str">
        <f>IF(U88=2,K88,IF(W88=2,K88-SUM(M$8:M87),IF(X88=2,K88-SUM(M$8:M87),IF(X87=2,1-SUM(M$8:M87)," "))))</f>
        <v xml:space="preserve"> </v>
      </c>
      <c r="N88" s="58" t="str">
        <f t="shared" si="30"/>
        <v xml:space="preserve"> </v>
      </c>
      <c r="P88" s="58" t="str">
        <f>IF(O88="Plus",$K88,IF(O88="Basis",$K88-SUM(P$8:P87),IF(O88="Breedte",$K88-SUM(P$8:P87),IF(O87="Breedte",1-SUM(P$8:P87)," "))))</f>
        <v xml:space="preserve"> </v>
      </c>
      <c r="Q88" s="56" t="str">
        <f t="shared" si="45"/>
        <v/>
      </c>
      <c r="R88" s="196">
        <f t="shared" si="31"/>
        <v>219</v>
      </c>
      <c r="S88" s="1">
        <f t="shared" si="40"/>
        <v>374</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374</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4">
        <f t="shared" si="26"/>
        <v>0</v>
      </c>
      <c r="B89" s="64">
        <f t="shared" si="27"/>
        <v>0</v>
      </c>
      <c r="C89" s="57">
        <f t="shared" si="39"/>
        <v>373</v>
      </c>
      <c r="F89" s="59">
        <f>IF(C89&lt;C$6,0,VLOOKUP(C89,index!$A:$M,9,0))</f>
        <v>218</v>
      </c>
      <c r="G89" s="57" t="str">
        <f t="shared" si="28"/>
        <v/>
      </c>
      <c r="H89" s="58" t="str">
        <f>IF(G89="I",$K89,IF(G89="II",$K89-SUM(H$8:H88),IF(G89="III",$K89-SUM(H$8:H88),IF(G89="IV",$K89-SUM(H$8:H88),IF(G89="V",1-SUM(H$8:H88)," ")))))</f>
        <v xml:space="preserve"> </v>
      </c>
      <c r="I89" s="66" t="str">
        <f t="shared" si="29"/>
        <v/>
      </c>
      <c r="J89" s="61" t="str">
        <f>IF(I89="A",$K89,IF(I89="B",$K89-SUM(J$8:J88),IF(I89="C",$K89-SUM(J$8:J88),IF(I89="D",$K89-SUM(J$8:J88),IF(I89="E",1-SUM(J$8:J88)," ")))))</f>
        <v xml:space="preserve"> </v>
      </c>
      <c r="K89" s="58">
        <f>IF(C$4=0,0,(SUM(D$8:D89)/C$4))</f>
        <v>0</v>
      </c>
      <c r="L89" s="62" t="str">
        <f t="shared" si="25"/>
        <v xml:space="preserve"> </v>
      </c>
      <c r="M89" s="58" t="str">
        <f>IF(U89=2,K89,IF(W89=2,K89-SUM(M$8:M88),IF(X89=2,K89-SUM(M$8:M88),IF(X88=2,1-SUM(M$8:M88)," "))))</f>
        <v xml:space="preserve"> </v>
      </c>
      <c r="N89" s="58" t="str">
        <f t="shared" si="30"/>
        <v xml:space="preserve"> </v>
      </c>
      <c r="P89" s="58" t="str">
        <f>IF(O89="Plus",$K89,IF(O89="Basis",$K89-SUM(P$8:P88),IF(O89="Breedte",$K89-SUM(P$8:P88),IF(O88="Breedte",1-SUM(P$8:P88)," "))))</f>
        <v xml:space="preserve"> </v>
      </c>
      <c r="Q89" s="56" t="str">
        <f t="shared" si="45"/>
        <v/>
      </c>
      <c r="R89" s="196">
        <f t="shared" si="31"/>
        <v>218</v>
      </c>
      <c r="S89" s="1">
        <f t="shared" si="40"/>
        <v>373</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373</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4">
        <f t="shared" si="26"/>
        <v>0</v>
      </c>
      <c r="B90" s="64">
        <f t="shared" si="27"/>
        <v>0</v>
      </c>
      <c r="C90" s="57">
        <f t="shared" si="39"/>
        <v>372</v>
      </c>
      <c r="F90" s="59">
        <f>IF(C90&lt;C$6,0,VLOOKUP(C90,index!$A:$M,9,0))</f>
        <v>218</v>
      </c>
      <c r="G90" s="57" t="str">
        <f t="shared" si="28"/>
        <v/>
      </c>
      <c r="H90" s="58" t="str">
        <f>IF(G90="I",$K90,IF(G90="II",$K90-SUM(H$8:H89),IF(G90="III",$K90-SUM(H$8:H89),IF(G90="IV",$K90-SUM(H$8:H89),IF(G90="V",1-SUM(H$8:H89)," ")))))</f>
        <v xml:space="preserve"> </v>
      </c>
      <c r="I90" s="66" t="str">
        <f t="shared" si="29"/>
        <v/>
      </c>
      <c r="J90" s="61" t="str">
        <f>IF(I90="A",$K90,IF(I90="B",$K90-SUM(J$8:J89),IF(I90="C",$K90-SUM(J$8:J89),IF(I90="D",$K90-SUM(J$8:J89),IF(I90="E",1-SUM(J$8:J89)," ")))))</f>
        <v xml:space="preserve"> </v>
      </c>
      <c r="K90" s="58">
        <f>IF(C$4=0,0,(SUM(D$8:D90)/C$4))</f>
        <v>0</v>
      </c>
      <c r="L90" s="62" t="str">
        <f t="shared" si="25"/>
        <v xml:space="preserve"> </v>
      </c>
      <c r="M90" s="58" t="str">
        <f>IF(U90=2,K90,IF(W90=2,K90-SUM(M$8:M89),IF(X90=2,K90-SUM(M$8:M89),IF(X89=2,1-SUM(M$8:M89)," "))))</f>
        <v xml:space="preserve"> </v>
      </c>
      <c r="N90" s="58" t="str">
        <f t="shared" si="30"/>
        <v xml:space="preserve"> </v>
      </c>
      <c r="P90" s="58" t="str">
        <f>IF(O90="Plus",$K90,IF(O90="Basis",$K90-SUM(P$8:P89),IF(O90="Breedte",$K90-SUM(P$8:P89),IF(O89="Breedte",1-SUM(P$8:P89)," "))))</f>
        <v xml:space="preserve"> </v>
      </c>
      <c r="Q90" s="56" t="str">
        <f t="shared" si="45"/>
        <v/>
      </c>
      <c r="R90" s="196">
        <f t="shared" si="31"/>
        <v>218</v>
      </c>
      <c r="S90" s="1">
        <f t="shared" si="40"/>
        <v>372</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372</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4">
        <f t="shared" si="26"/>
        <v>0</v>
      </c>
      <c r="B91" s="64">
        <f t="shared" si="27"/>
        <v>0</v>
      </c>
      <c r="C91" s="57">
        <f t="shared" si="39"/>
        <v>371</v>
      </c>
      <c r="F91" s="59">
        <f>IF(C91&lt;C$6,0,VLOOKUP(C91,index!$A:$M,9,0))</f>
        <v>217</v>
      </c>
      <c r="G91" s="57" t="str">
        <f t="shared" si="28"/>
        <v/>
      </c>
      <c r="H91" s="58" t="str">
        <f>IF(G91="I",$K91,IF(G91="II",$K91-SUM(H$8:H90),IF(G91="III",$K91-SUM(H$8:H90),IF(G91="IV",$K91-SUM(H$8:H90),IF(G91="V",1-SUM(H$8:H90)," ")))))</f>
        <v xml:space="preserve"> </v>
      </c>
      <c r="I91" s="66" t="str">
        <f t="shared" si="29"/>
        <v/>
      </c>
      <c r="J91" s="61" t="str">
        <f>IF(I91="A",$K91,IF(I91="B",$K91-SUM(J$8:J90),IF(I91="C",$K91-SUM(J$8:J90),IF(I91="D",$K91-SUM(J$8:J90),IF(I91="E",1-SUM(J$8:J90)," ")))))</f>
        <v xml:space="preserve"> </v>
      </c>
      <c r="K91" s="58">
        <f>IF(C$4=0,0,(SUM(D$8:D91)/C$4))</f>
        <v>0</v>
      </c>
      <c r="L91" s="62" t="str">
        <f t="shared" si="25"/>
        <v xml:space="preserve"> </v>
      </c>
      <c r="M91" s="58" t="str">
        <f>IF(U91=2,K91,IF(W91=2,K91-SUM(M$8:M90),IF(X91=2,K91-SUM(M$8:M90),IF(X90=2,1-SUM(M$8:M90)," "))))</f>
        <v xml:space="preserve"> </v>
      </c>
      <c r="N91" s="58" t="str">
        <f t="shared" si="30"/>
        <v xml:space="preserve"> </v>
      </c>
      <c r="P91" s="58" t="str">
        <f>IF(O91="Plus",$K91,IF(O91="Basis",$K91-SUM(P$8:P90),IF(O91="Breedte",$K91-SUM(P$8:P90),IF(O90="Breedte",1-SUM(P$8:P90)," "))))</f>
        <v xml:space="preserve"> </v>
      </c>
      <c r="Q91" s="56" t="str">
        <f t="shared" si="45"/>
        <v/>
      </c>
      <c r="R91" s="196">
        <f t="shared" si="31"/>
        <v>217</v>
      </c>
      <c r="S91" s="1">
        <f t="shared" si="40"/>
        <v>371</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371</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4">
        <f t="shared" si="26"/>
        <v>0</v>
      </c>
      <c r="B92" s="64">
        <f t="shared" si="27"/>
        <v>0</v>
      </c>
      <c r="C92" s="57">
        <f t="shared" si="39"/>
        <v>370</v>
      </c>
      <c r="F92" s="59">
        <f>IF(C92&lt;C$6,0,VLOOKUP(C92,index!$A:$M,9,0))</f>
        <v>217</v>
      </c>
      <c r="G92" s="57" t="str">
        <f t="shared" si="28"/>
        <v/>
      </c>
      <c r="H92" s="58" t="str">
        <f>IF(G92="I",$K92,IF(G92="II",$K92-SUM(H$8:H91),IF(G92="III",$K92-SUM(H$8:H91),IF(G92="IV",$K92-SUM(H$8:H91),IF(G92="V",1-SUM(H$8:H91)," ")))))</f>
        <v xml:space="preserve"> </v>
      </c>
      <c r="I92" s="66" t="str">
        <f t="shared" si="29"/>
        <v/>
      </c>
      <c r="J92" s="61" t="str">
        <f>IF(I92="A",$K92,IF(I92="B",$K92-SUM(J$8:J91),IF(I92="C",$K92-SUM(J$8:J91),IF(I92="D",$K92-SUM(J$8:J91),IF(I92="E",1-SUM(J$8:J91)," ")))))</f>
        <v xml:space="preserve"> </v>
      </c>
      <c r="K92" s="58">
        <f>IF(C$4=0,0,(SUM(D$8:D92)/C$4))</f>
        <v>0</v>
      </c>
      <c r="L92" s="62" t="str">
        <f t="shared" si="25"/>
        <v xml:space="preserve"> </v>
      </c>
      <c r="M92" s="58" t="str">
        <f>IF(U92=2,K92,IF(W92=2,K92-SUM(M$8:M91),IF(X92=2,K92-SUM(M$8:M91),IF(X91=2,1-SUM(M$8:M91)," "))))</f>
        <v xml:space="preserve"> </v>
      </c>
      <c r="N92" s="58" t="str">
        <f t="shared" si="30"/>
        <v xml:space="preserve"> </v>
      </c>
      <c r="P92" s="58" t="str">
        <f>IF(O92="Plus",$K92,IF(O92="Basis",$K92-SUM(P$8:P91),IF(O92="Breedte",$K92-SUM(P$8:P91),IF(O91="Breedte",1-SUM(P$8:P91)," "))))</f>
        <v xml:space="preserve"> </v>
      </c>
      <c r="Q92" s="56" t="str">
        <f t="shared" si="45"/>
        <v/>
      </c>
      <c r="R92" s="196">
        <f t="shared" si="31"/>
        <v>217</v>
      </c>
      <c r="S92" s="1">
        <f t="shared" si="40"/>
        <v>370</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370</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4">
        <f t="shared" si="26"/>
        <v>0</v>
      </c>
      <c r="B93" s="64">
        <f t="shared" si="27"/>
        <v>0</v>
      </c>
      <c r="C93" s="57">
        <f t="shared" si="39"/>
        <v>369</v>
      </c>
      <c r="F93" s="59">
        <f>IF(C93&lt;C$6,0,VLOOKUP(C93,index!$A:$M,9,0))</f>
        <v>216</v>
      </c>
      <c r="G93" s="57" t="str">
        <f t="shared" si="28"/>
        <v/>
      </c>
      <c r="H93" s="58" t="str">
        <f>IF(G93="I",$K93,IF(G93="II",$K93-SUM(H$8:H92),IF(G93="III",$K93-SUM(H$8:H92),IF(G93="IV",$K93-SUM(H$8:H92),IF(G93="V",1-SUM(H$8:H92)," ")))))</f>
        <v xml:space="preserve"> </v>
      </c>
      <c r="I93" s="66" t="str">
        <f t="shared" si="29"/>
        <v/>
      </c>
      <c r="J93" s="61" t="str">
        <f>IF(I93="A",$K93,IF(I93="B",$K93-SUM(J$8:J92),IF(I93="C",$K93-SUM(J$8:J92),IF(I93="D",$K93-SUM(J$8:J92),IF(I93="E",1-SUM(J$8:J92)," ")))))</f>
        <v xml:space="preserve"> </v>
      </c>
      <c r="K93" s="58">
        <f>IF(C$4=0,0,(SUM(D$8:D93)/C$4))</f>
        <v>0</v>
      </c>
      <c r="L93" s="62" t="str">
        <f t="shared" si="25"/>
        <v xml:space="preserve"> </v>
      </c>
      <c r="M93" s="58" t="str">
        <f>IF(U93=2,K93,IF(W93=2,K93-SUM(M$8:M92),IF(X93=2,K93-SUM(M$8:M92),IF(X92=2,1-SUM(M$8:M92)," "))))</f>
        <v xml:space="preserve"> </v>
      </c>
      <c r="N93" s="58" t="str">
        <f t="shared" si="30"/>
        <v xml:space="preserve"> </v>
      </c>
      <c r="P93" s="58" t="str">
        <f>IF(O93="Plus",$K93,IF(O93="Basis",$K93-SUM(P$8:P92),IF(O93="Breedte",$K93-SUM(P$8:P92),IF(O92="Breedte",1-SUM(P$8:P92)," "))))</f>
        <v xml:space="preserve"> </v>
      </c>
      <c r="Q93" s="56" t="str">
        <f t="shared" si="45"/>
        <v/>
      </c>
      <c r="R93" s="196">
        <f t="shared" si="31"/>
        <v>216</v>
      </c>
      <c r="S93" s="1">
        <f t="shared" si="40"/>
        <v>369</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369</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4">
        <f t="shared" si="26"/>
        <v>0</v>
      </c>
      <c r="B94" s="64">
        <f t="shared" si="27"/>
        <v>0</v>
      </c>
      <c r="C94" s="57">
        <f t="shared" si="39"/>
        <v>368</v>
      </c>
      <c r="F94" s="59">
        <f>IF(C94&lt;C$6,0,VLOOKUP(C94,index!$A:$M,9,0))</f>
        <v>216</v>
      </c>
      <c r="G94" s="57" t="str">
        <f t="shared" si="28"/>
        <v/>
      </c>
      <c r="H94" s="58" t="str">
        <f>IF(G94="I",$K94,IF(G94="II",$K94-SUM(H$8:H93),IF(G94="III",$K94-SUM(H$8:H93),IF(G94="IV",$K94-SUM(H$8:H93),IF(G94="V",1-SUM(H$8:H93)," ")))))</f>
        <v xml:space="preserve"> </v>
      </c>
      <c r="I94" s="66" t="str">
        <f t="shared" si="29"/>
        <v/>
      </c>
      <c r="J94" s="61" t="str">
        <f>IF(I94="A",$K94,IF(I94="B",$K94-SUM(J$8:J93),IF(I94="C",$K94-SUM(J$8:J93),IF(I94="D",$K94-SUM(J$8:J93),IF(I94="E",1-SUM(J$8:J93)," ")))))</f>
        <v xml:space="preserve"> </v>
      </c>
      <c r="K94" s="58">
        <f>IF(C$4=0,0,(SUM(D$8:D94)/C$4))</f>
        <v>0</v>
      </c>
      <c r="L94" s="62" t="str">
        <f t="shared" si="25"/>
        <v xml:space="preserve"> </v>
      </c>
      <c r="M94" s="58" t="str">
        <f>IF(U94=2,K94,IF(W94=2,K94-SUM(M$8:M93),IF(X94=2,K94-SUM(M$8:M93),IF(X93=2,1-SUM(M$8:M93)," "))))</f>
        <v xml:space="preserve"> </v>
      </c>
      <c r="N94" s="58" t="str">
        <f t="shared" si="30"/>
        <v xml:space="preserve"> </v>
      </c>
      <c r="P94" s="58" t="str">
        <f>IF(O94="Plus",$K94,IF(O94="Basis",$K94-SUM(P$8:P93),IF(O94="Breedte",$K94-SUM(P$8:P93),IF(O93="Breedte",1-SUM(P$8:P93)," "))))</f>
        <v xml:space="preserve"> </v>
      </c>
      <c r="Q94" s="56" t="str">
        <f t="shared" si="45"/>
        <v/>
      </c>
      <c r="R94" s="196">
        <f t="shared" si="31"/>
        <v>216</v>
      </c>
      <c r="S94" s="1">
        <f t="shared" si="40"/>
        <v>368</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368</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4">
        <f t="shared" si="26"/>
        <v>0</v>
      </c>
      <c r="B95" s="64">
        <f t="shared" si="27"/>
        <v>0</v>
      </c>
      <c r="C95" s="57">
        <f t="shared" si="39"/>
        <v>367</v>
      </c>
      <c r="F95" s="59">
        <f>IF(C95&lt;C$6,0,VLOOKUP(C95,index!$A:$M,9,0))</f>
        <v>215</v>
      </c>
      <c r="G95" s="57" t="str">
        <f t="shared" si="28"/>
        <v/>
      </c>
      <c r="H95" s="58" t="str">
        <f>IF(G95="I",$K95,IF(G95="II",$K95-SUM(H$8:H94),IF(G95="III",$K95-SUM(H$8:H94),IF(G95="IV",$K95-SUM(H$8:H94),IF(G95="V",1-SUM(H$8:H94)," ")))))</f>
        <v xml:space="preserve"> </v>
      </c>
      <c r="I95" s="66" t="str">
        <f t="shared" si="29"/>
        <v/>
      </c>
      <c r="J95" s="61" t="str">
        <f>IF(I95="A",$K95,IF(I95="B",$K95-SUM(J$8:J94),IF(I95="C",$K95-SUM(J$8:J94),IF(I95="D",$K95-SUM(J$8:J94),IF(I95="E",1-SUM(J$8:J94)," ")))))</f>
        <v xml:space="preserve"> </v>
      </c>
      <c r="K95" s="58">
        <f>IF(C$4=0,0,(SUM(D$8:D95)/C$4))</f>
        <v>0</v>
      </c>
      <c r="L95" s="62" t="str">
        <f t="shared" si="25"/>
        <v xml:space="preserve"> </v>
      </c>
      <c r="M95" s="58" t="str">
        <f>IF(U95=2,K95,IF(W95=2,K95-SUM(M$8:M94),IF(X95=2,K95-SUM(M$8:M94),IF(X94=2,1-SUM(M$8:M94)," "))))</f>
        <v xml:space="preserve"> </v>
      </c>
      <c r="N95" s="58" t="str">
        <f t="shared" si="30"/>
        <v xml:space="preserve"> </v>
      </c>
      <c r="P95" s="58" t="str">
        <f>IF(O95="Plus",$K95,IF(O95="Basis",$K95-SUM(P$8:P94),IF(O95="Breedte",$K95-SUM(P$8:P94),IF(O94="Breedte",1-SUM(P$8:P94)," "))))</f>
        <v xml:space="preserve"> </v>
      </c>
      <c r="Q95" s="56" t="str">
        <f t="shared" si="45"/>
        <v/>
      </c>
      <c r="R95" s="196">
        <f t="shared" si="31"/>
        <v>215</v>
      </c>
      <c r="S95" s="1">
        <f t="shared" si="40"/>
        <v>367</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367</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4">
        <f t="shared" si="26"/>
        <v>0</v>
      </c>
      <c r="B96" s="64">
        <f t="shared" si="27"/>
        <v>0</v>
      </c>
      <c r="C96" s="57">
        <f t="shared" si="39"/>
        <v>366</v>
      </c>
      <c r="F96" s="59">
        <f>IF(C96&lt;C$6,0,VLOOKUP(C96,index!$A:$M,9,0))</f>
        <v>215</v>
      </c>
      <c r="G96" s="57" t="str">
        <f t="shared" si="28"/>
        <v/>
      </c>
      <c r="H96" s="58" t="str">
        <f>IF(G96="I",$K96,IF(G96="II",$K96-SUM(H$8:H95),IF(G96="III",$K96-SUM(H$8:H95),IF(G96="IV",$K96-SUM(H$8:H95),IF(G96="V",1-SUM(H$8:H95)," ")))))</f>
        <v xml:space="preserve"> </v>
      </c>
      <c r="I96" s="66" t="str">
        <f t="shared" si="29"/>
        <v/>
      </c>
      <c r="J96" s="61" t="str">
        <f>IF(I96="A",$K96,IF(I96="B",$K96-SUM(J$8:J95),IF(I96="C",$K96-SUM(J$8:J95),IF(I96="D",$K96-SUM(J$8:J95),IF(I96="E",1-SUM(J$8:J95)," ")))))</f>
        <v xml:space="preserve"> </v>
      </c>
      <c r="K96" s="58">
        <f>IF(C$4=0,0,(SUM(D$8:D96)/C$4))</f>
        <v>0</v>
      </c>
      <c r="L96" s="62" t="str">
        <f t="shared" si="25"/>
        <v xml:space="preserve"> </v>
      </c>
      <c r="M96" s="58" t="str">
        <f>IF(U96=2,K96,IF(W96=2,K96-SUM(M$8:M95),IF(X96=2,K96-SUM(M$8:M95),IF(X95=2,1-SUM(M$8:M95)," "))))</f>
        <v xml:space="preserve"> </v>
      </c>
      <c r="N96" s="58" t="str">
        <f t="shared" si="30"/>
        <v xml:space="preserve"> </v>
      </c>
      <c r="P96" s="58" t="str">
        <f>IF(O96="Plus",$K96,IF(O96="Basis",$K96-SUM(P$8:P95),IF(O96="Breedte",$K96-SUM(P$8:P95),IF(O95="Breedte",1-SUM(P$8:P95)," "))))</f>
        <v xml:space="preserve"> </v>
      </c>
      <c r="Q96" s="56" t="str">
        <f t="shared" si="45"/>
        <v/>
      </c>
      <c r="R96" s="196">
        <f t="shared" si="31"/>
        <v>215</v>
      </c>
      <c r="S96" s="1">
        <f t="shared" si="40"/>
        <v>366</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366</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4">
        <f t="shared" si="26"/>
        <v>0</v>
      </c>
      <c r="B97" s="64">
        <f t="shared" si="27"/>
        <v>0</v>
      </c>
      <c r="C97" s="57">
        <f t="shared" si="39"/>
        <v>365</v>
      </c>
      <c r="F97" s="59">
        <f>IF(C97&lt;C$6,0,VLOOKUP(C97,index!$A:$M,9,0))</f>
        <v>214</v>
      </c>
      <c r="G97" s="57" t="str">
        <f t="shared" si="28"/>
        <v/>
      </c>
      <c r="H97" s="58" t="str">
        <f>IF(G97="I",$K97,IF(G97="II",$K97-SUM(H$8:H96),IF(G97="III",$K97-SUM(H$8:H96),IF(G97="IV",$K97-SUM(H$8:H96),IF(G97="V",1-SUM(H$8:H96)," ")))))</f>
        <v xml:space="preserve"> </v>
      </c>
      <c r="I97" s="66" t="str">
        <f t="shared" si="29"/>
        <v/>
      </c>
      <c r="J97" s="61" t="str">
        <f>IF(I97="A",$K97,IF(I97="B",$K97-SUM(J$8:J96),IF(I97="C",$K97-SUM(J$8:J96),IF(I97="D",$K97-SUM(J$8:J96),IF(I97="E",1-SUM(J$8:J96)," ")))))</f>
        <v xml:space="preserve"> </v>
      </c>
      <c r="K97" s="58">
        <f>IF(C$4=0,0,(SUM(D$8:D97)/C$4))</f>
        <v>0</v>
      </c>
      <c r="L97" s="62" t="str">
        <f t="shared" si="25"/>
        <v xml:space="preserve"> </v>
      </c>
      <c r="M97" s="58" t="str">
        <f>IF(U97=2,K97,IF(W97=2,K97-SUM(M$8:M96),IF(X97=2,K97-SUM(M$8:M96),IF(X96=2,1-SUM(M$8:M96)," "))))</f>
        <v xml:space="preserve"> </v>
      </c>
      <c r="N97" s="58" t="str">
        <f t="shared" si="30"/>
        <v xml:space="preserve"> </v>
      </c>
      <c r="P97" s="58" t="str">
        <f>IF(O97="Plus",$K97,IF(O97="Basis",$K97-SUM(P$8:P96),IF(O97="Breedte",$K97-SUM(P$8:P96),IF(O96="Breedte",1-SUM(P$8:P96)," "))))</f>
        <v xml:space="preserve"> </v>
      </c>
      <c r="Q97" s="56" t="str">
        <f t="shared" si="45"/>
        <v/>
      </c>
      <c r="R97" s="196">
        <f t="shared" si="31"/>
        <v>214</v>
      </c>
      <c r="S97" s="1">
        <f t="shared" si="40"/>
        <v>365</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365</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4">
        <f t="shared" si="26"/>
        <v>0</v>
      </c>
      <c r="B98" s="64">
        <f t="shared" si="27"/>
        <v>0</v>
      </c>
      <c r="C98" s="57">
        <f t="shared" si="39"/>
        <v>364</v>
      </c>
      <c r="F98" s="59">
        <f>IF(C98&lt;C$6,0,VLOOKUP(C98,index!$A:$M,9,0))</f>
        <v>214</v>
      </c>
      <c r="G98" s="57" t="str">
        <f t="shared" si="28"/>
        <v/>
      </c>
      <c r="H98" s="58" t="str">
        <f>IF(G98="I",$K98,IF(G98="II",$K98-SUM(H$8:H97),IF(G98="III",$K98-SUM(H$8:H97),IF(G98="IV",$K98-SUM(H$8:H97),IF(G98="V",1-SUM(H$8:H97)," ")))))</f>
        <v xml:space="preserve"> </v>
      </c>
      <c r="I98" s="66" t="str">
        <f t="shared" si="29"/>
        <v/>
      </c>
      <c r="J98" s="61" t="str">
        <f>IF(I98="A",$K98,IF(I98="B",$K98-SUM(J$8:J97),IF(I98="C",$K98-SUM(J$8:J97),IF(I98="D",$K98-SUM(J$8:J97),IF(I98="E",1-SUM(J$8:J97)," ")))))</f>
        <v xml:space="preserve"> </v>
      </c>
      <c r="K98" s="58">
        <f>IF(C$4=0,0,(SUM(D$8:D98)/C$4))</f>
        <v>0</v>
      </c>
      <c r="L98" s="62" t="str">
        <f t="shared" si="25"/>
        <v xml:space="preserve"> </v>
      </c>
      <c r="M98" s="58" t="str">
        <f>IF(U98=2,K98,IF(W98=2,K98-SUM(M$8:M97),IF(X98=2,K98-SUM(M$8:M97),IF(X97=2,1-SUM(M$8:M97)," "))))</f>
        <v xml:space="preserve"> </v>
      </c>
      <c r="N98" s="58" t="str">
        <f t="shared" si="30"/>
        <v xml:space="preserve"> </v>
      </c>
      <c r="P98" s="58" t="str">
        <f>IF(O98="Plus",$K98,IF(O98="Basis",$K98-SUM(P$8:P97),IF(O98="Breedte",$K98-SUM(P$8:P97),IF(O97="Breedte",1-SUM(P$8:P97)," "))))</f>
        <v xml:space="preserve"> </v>
      </c>
      <c r="Q98" s="56" t="str">
        <f t="shared" si="45"/>
        <v/>
      </c>
      <c r="R98" s="196">
        <f t="shared" si="31"/>
        <v>214</v>
      </c>
      <c r="S98" s="1">
        <f t="shared" si="40"/>
        <v>364</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364</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4">
        <f t="shared" si="26"/>
        <v>0</v>
      </c>
      <c r="B99" s="64">
        <f t="shared" si="27"/>
        <v>0</v>
      </c>
      <c r="C99" s="57">
        <f t="shared" si="39"/>
        <v>363</v>
      </c>
      <c r="F99" s="59">
        <f>IF(C99&lt;C$6,0,VLOOKUP(C99,index!$A:$M,9,0))</f>
        <v>213</v>
      </c>
      <c r="G99" s="57" t="str">
        <f t="shared" si="28"/>
        <v/>
      </c>
      <c r="H99" s="58" t="str">
        <f>IF(G99="I",$K99,IF(G99="II",$K99-SUM(H$8:H98),IF(G99="III",$K99-SUM(H$8:H98),IF(G99="IV",$K99-SUM(H$8:H98),IF(G99="V",1-SUM(H$8:H98)," ")))))</f>
        <v xml:space="preserve"> </v>
      </c>
      <c r="I99" s="66" t="str">
        <f t="shared" si="29"/>
        <v/>
      </c>
      <c r="J99" s="61" t="str">
        <f>IF(I99="A",$K99,IF(I99="B",$K99-SUM(J$8:J98),IF(I99="C",$K99-SUM(J$8:J98),IF(I99="D",$K99-SUM(J$8:J98),IF(I99="E",1-SUM(J$8:J98)," ")))))</f>
        <v xml:space="preserve"> </v>
      </c>
      <c r="K99" s="58">
        <f>IF(C$4=0,0,(SUM(D$8:D99)/C$4))</f>
        <v>0</v>
      </c>
      <c r="L99" s="62" t="str">
        <f t="shared" si="25"/>
        <v xml:space="preserve"> </v>
      </c>
      <c r="M99" s="58" t="str">
        <f>IF(U99=2,K99,IF(W99=2,K99-SUM(M$8:M98),IF(X99=2,K99-SUM(M$8:M98),IF(X98=2,1-SUM(M$8:M98)," "))))</f>
        <v xml:space="preserve"> </v>
      </c>
      <c r="N99" s="58" t="str">
        <f t="shared" si="30"/>
        <v xml:space="preserve"> </v>
      </c>
      <c r="P99" s="58" t="str">
        <f>IF(O99="Plus",$K99,IF(O99="Basis",$K99-SUM(P$8:P98),IF(O99="Breedte",$K99-SUM(P$8:P98),IF(O98="Breedte",1-SUM(P$8:P98)," "))))</f>
        <v xml:space="preserve"> </v>
      </c>
      <c r="Q99" s="56" t="str">
        <f t="shared" si="45"/>
        <v/>
      </c>
      <c r="R99" s="196">
        <f t="shared" si="31"/>
        <v>213</v>
      </c>
      <c r="S99" s="1">
        <f t="shared" si="40"/>
        <v>363</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363</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4">
        <f t="shared" si="26"/>
        <v>0</v>
      </c>
      <c r="B100" s="64">
        <f t="shared" si="27"/>
        <v>0</v>
      </c>
      <c r="C100" s="57">
        <f t="shared" si="39"/>
        <v>362</v>
      </c>
      <c r="F100" s="59">
        <f>IF(C100&lt;C$6,0,VLOOKUP(C100,index!$A:$M,9,0))</f>
        <v>213</v>
      </c>
      <c r="G100" s="57" t="str">
        <f t="shared" si="28"/>
        <v/>
      </c>
      <c r="H100" s="58" t="str">
        <f>IF(G100="I",$K100,IF(G100="II",$K100-SUM(H$8:H99),IF(G100="III",$K100-SUM(H$8:H99),IF(G100="IV",$K100-SUM(H$8:H99),IF(G100="V",1-SUM(H$8:H99)," ")))))</f>
        <v xml:space="preserve"> </v>
      </c>
      <c r="I100" s="66" t="str">
        <f t="shared" si="29"/>
        <v/>
      </c>
      <c r="J100" s="61" t="str">
        <f>IF(I100="A",$K100,IF(I100="B",$K100-SUM(J$8:J99),IF(I100="C",$K100-SUM(J$8:J99),IF(I100="D",$K100-SUM(J$8:J99),IF(I100="E",1-SUM(J$8:J99)," ")))))</f>
        <v xml:space="preserve"> </v>
      </c>
      <c r="K100" s="58">
        <f>IF(C$4=0,0,(SUM(D$8:D100)/C$4))</f>
        <v>0</v>
      </c>
      <c r="L100" s="62" t="str">
        <f t="shared" si="25"/>
        <v xml:space="preserve"> </v>
      </c>
      <c r="M100" s="58" t="str">
        <f>IF(U100=2,K100,IF(W100=2,K100-SUM(M$8:M99),IF(X100=2,K100-SUM(M$8:M99),IF(X99=2,1-SUM(M$8:M99)," "))))</f>
        <v xml:space="preserve"> </v>
      </c>
      <c r="N100" s="58" t="str">
        <f t="shared" si="30"/>
        <v xml:space="preserve"> </v>
      </c>
      <c r="P100" s="58" t="str">
        <f>IF(O100="Plus",$K100,IF(O100="Basis",$K100-SUM(P$8:P99),IF(O100="Breedte",$K100-SUM(P$8:P99),IF(O99="Breedte",1-SUM(P$8:P99)," "))))</f>
        <v xml:space="preserve"> </v>
      </c>
      <c r="Q100" s="56" t="str">
        <f t="shared" si="45"/>
        <v/>
      </c>
      <c r="R100" s="196">
        <f t="shared" si="31"/>
        <v>213</v>
      </c>
      <c r="S100" s="1">
        <f t="shared" si="40"/>
        <v>362</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362</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4">
        <f t="shared" si="26"/>
        <v>0</v>
      </c>
      <c r="B101" s="64">
        <f t="shared" si="27"/>
        <v>20</v>
      </c>
      <c r="C101" s="57">
        <f t="shared" si="39"/>
        <v>361</v>
      </c>
      <c r="F101" s="59">
        <f>IF(C101&lt;C$6,0,VLOOKUP(C101,index!$A:$M,9,0))</f>
        <v>213</v>
      </c>
      <c r="G101" s="57" t="str">
        <f t="shared" si="28"/>
        <v>I</v>
      </c>
      <c r="H101" s="58">
        <f>IF(G101="I",$K101,IF(G101="II",$K101-SUM(H$8:H100),IF(G101="III",$K101-SUM(H$8:H100),IF(G101="IV",$K101-SUM(H$8:H100),IF(G101="V",1-SUM(H$8:H100)," ")))))</f>
        <v>0</v>
      </c>
      <c r="I101" s="66" t="str">
        <f t="shared" si="29"/>
        <v/>
      </c>
      <c r="J101" s="61" t="str">
        <f>IF(I101="A",$K101,IF(I101="B",$K101-SUM(J$8:J100),IF(I101="C",$K101-SUM(J$8:J100),IF(I101="D",$K101-SUM(J$8:J100),IF(I101="E",1-SUM(J$8:J100)," ")))))</f>
        <v xml:space="preserve"> </v>
      </c>
      <c r="K101" s="58">
        <f>IF(C$4=0,0,(SUM(D$8:D101)/C$4))</f>
        <v>0</v>
      </c>
      <c r="L101" s="62" t="str">
        <f t="shared" si="25"/>
        <v xml:space="preserve"> </v>
      </c>
      <c r="M101" s="58" t="str">
        <f>IF(U101=2,K101,IF(W101=2,K101-SUM(M$8:M100),IF(X101=2,K101-SUM(M$8:M100),IF(X100=2,1-SUM(M$8:M100)," "))))</f>
        <v xml:space="preserve"> </v>
      </c>
      <c r="N101" s="58" t="str">
        <f t="shared" si="30"/>
        <v xml:space="preserve"> </v>
      </c>
      <c r="P101" s="58" t="str">
        <f>IF(O101="Plus",$K101,IF(O101="Basis",$K101-SUM(P$8:P100),IF(O101="Breedte",$K101-SUM(P$8:P100),IF(O100="Breedte",1-SUM(P$8:P100)," "))))</f>
        <v xml:space="preserve"> </v>
      </c>
      <c r="Q101" s="56" t="str">
        <f t="shared" si="45"/>
        <v/>
      </c>
      <c r="R101" s="196">
        <f t="shared" si="31"/>
        <v>213</v>
      </c>
      <c r="S101" s="1">
        <f t="shared" si="40"/>
        <v>361</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361</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4">
        <f t="shared" si="26"/>
        <v>0</v>
      </c>
      <c r="B102" s="64">
        <f t="shared" si="27"/>
        <v>0</v>
      </c>
      <c r="C102" s="57">
        <f t="shared" si="39"/>
        <v>360</v>
      </c>
      <c r="F102" s="59">
        <f>IF(C102&lt;C$6,0,VLOOKUP(C102,index!$A:$M,9,0))</f>
        <v>212</v>
      </c>
      <c r="G102" s="57" t="str">
        <f t="shared" si="28"/>
        <v/>
      </c>
      <c r="H102" s="58" t="str">
        <f>IF(G102="I",$K102,IF(G102="II",$K102-SUM(H$8:H101),IF(G102="III",$K102-SUM(H$8:H101),IF(G102="IV",$K102-SUM(H$8:H101),IF(G102="V",1-SUM(H$8:H101)," ")))))</f>
        <v xml:space="preserve"> </v>
      </c>
      <c r="I102" s="66" t="str">
        <f t="shared" si="29"/>
        <v/>
      </c>
      <c r="J102" s="61" t="str">
        <f>IF(I102="A",$K102,IF(I102="B",$K102-SUM(J$8:J101),IF(I102="C",$K102-SUM(J$8:J101),IF(I102="D",$K102-SUM(J$8:J101),IF(I102="E",1-SUM(J$8:J101)," ")))))</f>
        <v xml:space="preserve"> </v>
      </c>
      <c r="K102" s="58">
        <f>IF(C$4=0,0,(SUM(D$8:D102)/C$4))</f>
        <v>0</v>
      </c>
      <c r="L102" s="62" t="str">
        <f t="shared" si="25"/>
        <v xml:space="preserve"> </v>
      </c>
      <c r="M102" s="58" t="str">
        <f>IF(U102=2,K102,IF(W102=2,K102-SUM(M$8:M101),IF(X102=2,K102-SUM(M$8:M101),IF(X101=2,1-SUM(M$8:M101)," "))))</f>
        <v xml:space="preserve"> </v>
      </c>
      <c r="N102" s="58" t="str">
        <f t="shared" si="30"/>
        <v xml:space="preserve"> </v>
      </c>
      <c r="P102" s="58" t="str">
        <f>IF(O102="Plus",$K102,IF(O102="Basis",$K102-SUM(P$8:P101),IF(O102="Breedte",$K102-SUM(P$8:P101),IF(O101="Breedte",1-SUM(P$8:P101)," "))))</f>
        <v xml:space="preserve"> </v>
      </c>
      <c r="Q102" s="56" t="str">
        <f t="shared" si="45"/>
        <v/>
      </c>
      <c r="R102" s="196">
        <f t="shared" si="31"/>
        <v>212</v>
      </c>
      <c r="S102" s="1">
        <f t="shared" si="40"/>
        <v>360</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360</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4">
        <f t="shared" si="26"/>
        <v>0</v>
      </c>
      <c r="B103" s="64">
        <f t="shared" si="27"/>
        <v>0</v>
      </c>
      <c r="C103" s="57">
        <f t="shared" si="39"/>
        <v>359</v>
      </c>
      <c r="F103" s="59">
        <f>IF(C103&lt;C$6,0,VLOOKUP(C103,index!$A:$M,9,0))</f>
        <v>212</v>
      </c>
      <c r="G103" s="57" t="str">
        <f t="shared" si="28"/>
        <v/>
      </c>
      <c r="H103" s="58" t="str">
        <f>IF(G103="I",$K103,IF(G103="II",$K103-SUM(H$8:H102),IF(G103="III",$K103-SUM(H$8:H102),IF(G103="IV",$K103-SUM(H$8:H102),IF(G103="V",1-SUM(H$8:H102)," ")))))</f>
        <v xml:space="preserve"> </v>
      </c>
      <c r="I103" s="66" t="str">
        <f t="shared" si="29"/>
        <v/>
      </c>
      <c r="J103" s="61" t="str">
        <f>IF(I103="A",$K103,IF(I103="B",$K103-SUM(J$8:J102),IF(I103="C",$K103-SUM(J$8:J102),IF(I103="D",$K103-SUM(J$8:J102),IF(I103="E",1-SUM(J$8:J102)," ")))))</f>
        <v xml:space="preserve"> </v>
      </c>
      <c r="K103" s="58">
        <f>IF(C$4=0,0,(SUM(D$8:D103)/C$4))</f>
        <v>0</v>
      </c>
      <c r="L103" s="62" t="str">
        <f t="shared" si="25"/>
        <v xml:space="preserve"> </v>
      </c>
      <c r="M103" s="58" t="str">
        <f>IF(U103=2,K103,IF(W103=2,K103-SUM(M$8:M102),IF(X103=2,K103-SUM(M$8:M102),IF(X102=2,1-SUM(M$8:M102)," "))))</f>
        <v xml:space="preserve"> </v>
      </c>
      <c r="N103" s="58" t="str">
        <f t="shared" si="30"/>
        <v xml:space="preserve"> </v>
      </c>
      <c r="P103" s="58" t="str">
        <f>IF(O103="Plus",$K103,IF(O103="Basis",$K103-SUM(P$8:P102),IF(O103="Breedte",$K103-SUM(P$8:P102),IF(O102="Breedte",1-SUM(P$8:P102)," "))))</f>
        <v xml:space="preserve"> </v>
      </c>
      <c r="Q103" s="56" t="str">
        <f t="shared" si="45"/>
        <v/>
      </c>
      <c r="R103" s="196">
        <f t="shared" si="31"/>
        <v>212</v>
      </c>
      <c r="S103" s="1">
        <f t="shared" si="40"/>
        <v>359</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359</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4">
        <f t="shared" si="26"/>
        <v>0</v>
      </c>
      <c r="B104" s="64">
        <f t="shared" si="27"/>
        <v>0</v>
      </c>
      <c r="C104" s="57">
        <f t="shared" si="39"/>
        <v>358</v>
      </c>
      <c r="F104" s="59">
        <f>IF(C104&lt;C$6,0,VLOOKUP(C104,index!$A:$M,9,0))</f>
        <v>211</v>
      </c>
      <c r="G104" s="57" t="str">
        <f t="shared" si="28"/>
        <v/>
      </c>
      <c r="H104" s="58" t="str">
        <f>IF(G104="I",$K104,IF(G104="II",$K104-SUM(H$8:H103),IF(G104="III",$K104-SUM(H$8:H103),IF(G104="IV",$K104-SUM(H$8:H103),IF(G104="V",1-SUM(H$8:H103)," ")))))</f>
        <v xml:space="preserve"> </v>
      </c>
      <c r="I104" s="66" t="str">
        <f t="shared" si="29"/>
        <v/>
      </c>
      <c r="J104" s="61" t="str">
        <f>IF(I104="A",$K104,IF(I104="B",$K104-SUM(J$8:J103),IF(I104="C",$K104-SUM(J$8:J103),IF(I104="D",$K104-SUM(J$8:J103),IF(I104="E",1-SUM(J$8:J103)," ")))))</f>
        <v xml:space="preserve"> </v>
      </c>
      <c r="K104" s="58">
        <f>IF(C$4=0,0,(SUM(D$8:D104)/C$4))</f>
        <v>0</v>
      </c>
      <c r="L104" s="62" t="str">
        <f t="shared" si="25"/>
        <v xml:space="preserve"> </v>
      </c>
      <c r="M104" s="58" t="str">
        <f>IF(U104=2,K104,IF(W104=2,K104-SUM(M$8:M103),IF(X104=2,K104-SUM(M$8:M103),IF(X103=2,1-SUM(M$8:M103)," "))))</f>
        <v xml:space="preserve"> </v>
      </c>
      <c r="N104" s="58" t="str">
        <f t="shared" si="30"/>
        <v xml:space="preserve"> </v>
      </c>
      <c r="P104" s="58" t="str">
        <f>IF(O104="Plus",$K104,IF(O104="Basis",$K104-SUM(P$8:P103),IF(O104="Breedte",$K104-SUM(P$8:P103),IF(O103="Breedte",1-SUM(P$8:P103)," "))))</f>
        <v xml:space="preserve"> </v>
      </c>
      <c r="Q104" s="56" t="str">
        <f t="shared" si="45"/>
        <v/>
      </c>
      <c r="R104" s="196">
        <f t="shared" si="31"/>
        <v>211</v>
      </c>
      <c r="S104" s="1">
        <f t="shared" si="40"/>
        <v>358</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358</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4">
        <f t="shared" si="26"/>
        <v>0</v>
      </c>
      <c r="B105" s="64">
        <f t="shared" si="27"/>
        <v>0</v>
      </c>
      <c r="C105" s="57">
        <f t="shared" si="39"/>
        <v>357</v>
      </c>
      <c r="F105" s="59">
        <f>IF(C105&lt;C$6,0,VLOOKUP(C105,index!$A:$M,9,0))</f>
        <v>211</v>
      </c>
      <c r="G105" s="57" t="str">
        <f t="shared" si="28"/>
        <v/>
      </c>
      <c r="H105" s="58" t="str">
        <f>IF(G105="I",$K105,IF(G105="II",$K105-SUM(H$8:H104),IF(G105="III",$K105-SUM(H$8:H104),IF(G105="IV",$K105-SUM(H$8:H104),IF(G105="V",1-SUM(H$8:H104)," ")))))</f>
        <v xml:space="preserve"> </v>
      </c>
      <c r="I105" s="66" t="str">
        <f t="shared" si="29"/>
        <v/>
      </c>
      <c r="J105" s="61" t="str">
        <f>IF(I105="A",$K105,IF(I105="B",$K105-SUM(J$8:J104),IF(I105="C",$K105-SUM(J$8:J104),IF(I105="D",$K105-SUM(J$8:J104),IF(I105="E",1-SUM(J$8:J104)," ")))))</f>
        <v xml:space="preserve"> </v>
      </c>
      <c r="K105" s="58">
        <f>IF(C$4=0,0,(SUM(D$8:D105)/C$4))</f>
        <v>0</v>
      </c>
      <c r="L105" s="62" t="str">
        <f t="shared" si="25"/>
        <v xml:space="preserve"> </v>
      </c>
      <c r="M105" s="58" t="str">
        <f>IF(U105=2,K105,IF(W105=2,K105-SUM(M$8:M104),IF(X105=2,K105-SUM(M$8:M104),IF(X104=2,1-SUM(M$8:M104)," "))))</f>
        <v xml:space="preserve"> </v>
      </c>
      <c r="N105" s="58" t="str">
        <f t="shared" si="30"/>
        <v xml:space="preserve"> </v>
      </c>
      <c r="P105" s="58" t="str">
        <f>IF(O105="Plus",$K105,IF(O105="Basis",$K105-SUM(P$8:P104),IF(O105="Breedte",$K105-SUM(P$8:P104),IF(O104="Breedte",1-SUM(P$8:P104)," "))))</f>
        <v xml:space="preserve"> </v>
      </c>
      <c r="Q105" s="56" t="str">
        <f t="shared" si="45"/>
        <v/>
      </c>
      <c r="R105" s="196">
        <f t="shared" si="31"/>
        <v>211</v>
      </c>
      <c r="S105" s="1">
        <f t="shared" si="40"/>
        <v>357</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357</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4">
        <f t="shared" si="26"/>
        <v>0</v>
      </c>
      <c r="B106" s="64">
        <f t="shared" si="27"/>
        <v>0</v>
      </c>
      <c r="C106" s="57">
        <f t="shared" si="39"/>
        <v>356</v>
      </c>
      <c r="F106" s="59">
        <f>IF(C106&lt;C$6,0,VLOOKUP(C106,index!$A:$M,9,0))</f>
        <v>210</v>
      </c>
      <c r="G106" s="57" t="str">
        <f t="shared" si="28"/>
        <v/>
      </c>
      <c r="H106" s="58" t="str">
        <f>IF(G106="I",$K106,IF(G106="II",$K106-SUM(H$8:H105),IF(G106="III",$K106-SUM(H$8:H105),IF(G106="IV",$K106-SUM(H$8:H105),IF(G106="V",1-SUM(H$8:H105)," ")))))</f>
        <v xml:space="preserve"> </v>
      </c>
      <c r="I106" s="66" t="str">
        <f t="shared" si="29"/>
        <v/>
      </c>
      <c r="J106" s="61" t="str">
        <f>IF(I106="A",$K106,IF(I106="B",$K106-SUM(J$8:J105),IF(I106="C",$K106-SUM(J$8:J105),IF(I106="D",$K106-SUM(J$8:J105),IF(I106="E",1-SUM(J$8:J105)," ")))))</f>
        <v xml:space="preserve"> </v>
      </c>
      <c r="K106" s="58">
        <f>IF(C$4=0,0,(SUM(D$8:D106)/C$4))</f>
        <v>0</v>
      </c>
      <c r="L106" s="62" t="str">
        <f t="shared" si="25"/>
        <v xml:space="preserve"> </v>
      </c>
      <c r="M106" s="58" t="str">
        <f>IF(U106=2,K106,IF(W106=2,K106-SUM(M$8:M105),IF(X106=2,K106-SUM(M$8:M105),IF(X105=2,1-SUM(M$8:M105)," "))))</f>
        <v xml:space="preserve"> </v>
      </c>
      <c r="N106" s="58" t="str">
        <f t="shared" si="30"/>
        <v xml:space="preserve"> </v>
      </c>
      <c r="P106" s="58" t="str">
        <f>IF(O106="Plus",$K106,IF(O106="Basis",$K106-SUM(P$8:P105),IF(O106="Breedte",$K106-SUM(P$8:P105),IF(O105="Breedte",1-SUM(P$8:P105)," "))))</f>
        <v xml:space="preserve"> </v>
      </c>
      <c r="Q106" s="56" t="str">
        <f t="shared" si="45"/>
        <v/>
      </c>
      <c r="R106" s="196">
        <f t="shared" si="31"/>
        <v>210</v>
      </c>
      <c r="S106" s="1">
        <f t="shared" si="40"/>
        <v>356</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356</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4">
        <f t="shared" si="26"/>
        <v>25</v>
      </c>
      <c r="B107" s="64">
        <f t="shared" si="27"/>
        <v>0</v>
      </c>
      <c r="C107" s="57">
        <f t="shared" si="39"/>
        <v>355</v>
      </c>
      <c r="F107" s="59">
        <f>IF(C107&lt;C$6,0,VLOOKUP(C107,index!$A:$M,9,0))</f>
        <v>210</v>
      </c>
      <c r="G107" s="57" t="str">
        <f t="shared" si="28"/>
        <v/>
      </c>
      <c r="H107" s="58" t="str">
        <f>IF(G107="I",$K107,IF(G107="II",$K107-SUM(H$8:H106),IF(G107="III",$K107-SUM(H$8:H106),IF(G107="IV",$K107-SUM(H$8:H106),IF(G107="V",1-SUM(H$8:H106)," ")))))</f>
        <v xml:space="preserve"> </v>
      </c>
      <c r="I107" s="66" t="str">
        <f t="shared" si="29"/>
        <v>A</v>
      </c>
      <c r="J107" s="61">
        <f>IF(I107="A",$K107,IF(I107="B",$K107-SUM(J$8:J106),IF(I107="C",$K107-SUM(J$8:J106),IF(I107="D",$K107-SUM(J$8:J106),IF(I107="E",1-SUM(J$8:J106)," ")))))</f>
        <v>0</v>
      </c>
      <c r="K107" s="58">
        <f>IF(C$4=0,0,(SUM(D$8:D107)/C$4))</f>
        <v>0</v>
      </c>
      <c r="L107" s="62" t="str">
        <f t="shared" si="25"/>
        <v xml:space="preserve"> </v>
      </c>
      <c r="M107" s="58" t="str">
        <f>IF(U107=2,K107,IF(W107=2,K107-SUM(M$8:M106),IF(X107=2,K107-SUM(M$8:M106),IF(X106=2,1-SUM(M$8:M106)," "))))</f>
        <v xml:space="preserve"> </v>
      </c>
      <c r="N107" s="58" t="str">
        <f t="shared" si="30"/>
        <v xml:space="preserve"> </v>
      </c>
      <c r="P107" s="58" t="str">
        <f>IF(O107="Plus",$K107,IF(O107="Basis",$K107-SUM(P$8:P106),IF(O107="Breedte",$K107-SUM(P$8:P106),IF(O106="Breedte",1-SUM(P$8:P106)," "))))</f>
        <v xml:space="preserve"> </v>
      </c>
      <c r="Q107" s="56" t="str">
        <f t="shared" si="45"/>
        <v/>
      </c>
      <c r="R107" s="196">
        <f t="shared" si="31"/>
        <v>210</v>
      </c>
      <c r="S107" s="1">
        <f t="shared" si="40"/>
        <v>355</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355</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4">
        <f t="shared" si="26"/>
        <v>0</v>
      </c>
      <c r="B108" s="64">
        <f t="shared" si="27"/>
        <v>0</v>
      </c>
      <c r="C108" s="57">
        <f t="shared" si="39"/>
        <v>354</v>
      </c>
      <c r="F108" s="59">
        <f>IF(C108&lt;C$6,0,VLOOKUP(C108,index!$A:$M,9,0))</f>
        <v>209</v>
      </c>
      <c r="G108" s="57" t="str">
        <f t="shared" si="28"/>
        <v/>
      </c>
      <c r="H108" s="58" t="str">
        <f>IF(G108="I",$K108,IF(G108="II",$K108-SUM(H$8:H107),IF(G108="III",$K108-SUM(H$8:H107),IF(G108="IV",$K108-SUM(H$8:H107),IF(G108="V",1-SUM(H$8:H107)," ")))))</f>
        <v xml:space="preserve"> </v>
      </c>
      <c r="I108" s="66" t="str">
        <f t="shared" si="29"/>
        <v/>
      </c>
      <c r="J108" s="61" t="str">
        <f>IF(I108="A",$K108,IF(I108="B",$K108-SUM(J$8:J107),IF(I108="C",$K108-SUM(J$8:J107),IF(I108="D",$K108-SUM(J$8:J107),IF(I108="E",1-SUM(J$8:J107)," ")))))</f>
        <v xml:space="preserve"> </v>
      </c>
      <c r="K108" s="58">
        <f>IF(C$4=0,0,(SUM(D$8:D108)/C$4))</f>
        <v>0</v>
      </c>
      <c r="L108" s="62" t="str">
        <f t="shared" si="25"/>
        <v xml:space="preserve"> </v>
      </c>
      <c r="M108" s="58" t="str">
        <f>IF(U108=2,K108,IF(W108=2,K108-SUM(M$8:M107),IF(X108=2,K108-SUM(M$8:M107),IF(X107=2,1-SUM(M$8:M107)," "))))</f>
        <v xml:space="preserve"> </v>
      </c>
      <c r="N108" s="58" t="str">
        <f t="shared" si="30"/>
        <v xml:space="preserve"> </v>
      </c>
      <c r="P108" s="58" t="str">
        <f>IF(O108="Plus",$K108,IF(O108="Basis",$K108-SUM(P$8:P107),IF(O108="Breedte",$K108-SUM(P$8:P107),IF(O107="Breedte",1-SUM(P$8:P107)," "))))</f>
        <v xml:space="preserve"> </v>
      </c>
      <c r="Q108" s="56" t="str">
        <f t="shared" si="45"/>
        <v/>
      </c>
      <c r="R108" s="196">
        <f t="shared" si="31"/>
        <v>209</v>
      </c>
      <c r="S108" s="1">
        <f t="shared" si="40"/>
        <v>354</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354</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4">
        <f t="shared" si="26"/>
        <v>0</v>
      </c>
      <c r="B109" s="64">
        <f t="shared" si="27"/>
        <v>0</v>
      </c>
      <c r="C109" s="57">
        <f t="shared" si="39"/>
        <v>353</v>
      </c>
      <c r="F109" s="59">
        <f>IF(C109&lt;C$6,0,VLOOKUP(C109,index!$A:$M,9,0))</f>
        <v>209</v>
      </c>
      <c r="G109" s="57" t="str">
        <f t="shared" si="28"/>
        <v/>
      </c>
      <c r="H109" s="58" t="str">
        <f>IF(G109="I",$K109,IF(G109="II",$K109-SUM(H$8:H108),IF(G109="III",$K109-SUM(H$8:H108),IF(G109="IV",$K109-SUM(H$8:H108),IF(G109="V",1-SUM(H$8:H108)," ")))))</f>
        <v xml:space="preserve"> </v>
      </c>
      <c r="I109" s="66" t="str">
        <f t="shared" si="29"/>
        <v/>
      </c>
      <c r="J109" s="61" t="str">
        <f>IF(I109="A",$K109,IF(I109="B",$K109-SUM(J$8:J108),IF(I109="C",$K109-SUM(J$8:J108),IF(I109="D",$K109-SUM(J$8:J108),IF(I109="E",1-SUM(J$8:J108)," ")))))</f>
        <v xml:space="preserve"> </v>
      </c>
      <c r="K109" s="58">
        <f>IF(C$4=0,0,(SUM(D$8:D109)/C$4))</f>
        <v>0</v>
      </c>
      <c r="L109" s="62" t="str">
        <f t="shared" si="25"/>
        <v xml:space="preserve"> </v>
      </c>
      <c r="M109" s="58" t="str">
        <f>IF(U109=2,K109,IF(W109=2,K109-SUM(M$8:M108),IF(X109=2,K109-SUM(M$8:M108),IF(X108=2,1-SUM(M$8:M108)," "))))</f>
        <v xml:space="preserve"> </v>
      </c>
      <c r="N109" s="58" t="str">
        <f t="shared" si="30"/>
        <v xml:space="preserve"> </v>
      </c>
      <c r="P109" s="58" t="str">
        <f>IF(O109="Plus",$K109,IF(O109="Basis",$K109-SUM(P$8:P108),IF(O109="Breedte",$K109-SUM(P$8:P108),IF(O108="Breedte",1-SUM(P$8:P108)," "))))</f>
        <v xml:space="preserve"> </v>
      </c>
      <c r="Q109" s="56" t="str">
        <f t="shared" si="45"/>
        <v/>
      </c>
      <c r="R109" s="196">
        <f t="shared" si="31"/>
        <v>209</v>
      </c>
      <c r="S109" s="1">
        <f t="shared" si="40"/>
        <v>353</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353</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4">
        <f t="shared" si="26"/>
        <v>0</v>
      </c>
      <c r="B110" s="64">
        <f t="shared" si="27"/>
        <v>0</v>
      </c>
      <c r="C110" s="57">
        <f t="shared" si="39"/>
        <v>352</v>
      </c>
      <c r="F110" s="59">
        <f>IF(C110&lt;C$6,0,VLOOKUP(C110,index!$A:$M,9,0))</f>
        <v>208</v>
      </c>
      <c r="G110" s="57" t="str">
        <f t="shared" si="28"/>
        <v/>
      </c>
      <c r="H110" s="58" t="str">
        <f>IF(G110="I",$K110,IF(G110="II",$K110-SUM(H$8:H109),IF(G110="III",$K110-SUM(H$8:H109),IF(G110="IV",$K110-SUM(H$8:H109),IF(G110="V",1-SUM(H$8:H109)," ")))))</f>
        <v xml:space="preserve"> </v>
      </c>
      <c r="I110" s="66" t="str">
        <f t="shared" si="29"/>
        <v/>
      </c>
      <c r="J110" s="61" t="str">
        <f>IF(I110="A",$K110,IF(I110="B",$K110-SUM(J$8:J109),IF(I110="C",$K110-SUM(J$8:J109),IF(I110="D",$K110-SUM(J$8:J109),IF(I110="E",1-SUM(J$8:J109)," ")))))</f>
        <v xml:space="preserve"> </v>
      </c>
      <c r="K110" s="58">
        <f>IF(C$4=0,0,(SUM(D$8:D110)/C$4))</f>
        <v>0</v>
      </c>
      <c r="L110" s="62" t="str">
        <f t="shared" si="25"/>
        <v xml:space="preserve"> </v>
      </c>
      <c r="M110" s="58" t="str">
        <f>IF(U110=2,K110,IF(W110=2,K110-SUM(M$8:M109),IF(X110=2,K110-SUM(M$8:M109),IF(X109=2,1-SUM(M$8:M109)," "))))</f>
        <v xml:space="preserve"> </v>
      </c>
      <c r="N110" s="58" t="str">
        <f t="shared" si="30"/>
        <v xml:space="preserve"> </v>
      </c>
      <c r="P110" s="58" t="str">
        <f>IF(O110="Plus",$K110,IF(O110="Basis",$K110-SUM(P$8:P109),IF(O110="Breedte",$K110-SUM(P$8:P109),IF(O109="Breedte",1-SUM(P$8:P109)," "))))</f>
        <v xml:space="preserve"> </v>
      </c>
      <c r="Q110" s="56" t="str">
        <f t="shared" si="45"/>
        <v/>
      </c>
      <c r="R110" s="196">
        <f t="shared" si="31"/>
        <v>208</v>
      </c>
      <c r="S110" s="1">
        <f t="shared" si="40"/>
        <v>352</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352</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4">
        <f t="shared" si="26"/>
        <v>0</v>
      </c>
      <c r="B111" s="64">
        <f t="shared" si="27"/>
        <v>0</v>
      </c>
      <c r="C111" s="57">
        <f t="shared" si="39"/>
        <v>351</v>
      </c>
      <c r="F111" s="59">
        <f>IF(C111&lt;C$6,0,VLOOKUP(C111,index!$A:$M,9,0))</f>
        <v>208</v>
      </c>
      <c r="G111" s="57" t="str">
        <f t="shared" si="28"/>
        <v/>
      </c>
      <c r="H111" s="58" t="str">
        <f>IF(G111="I",$K111,IF(G111="II",$K111-SUM(H$8:H110),IF(G111="III",$K111-SUM(H$8:H110),IF(G111="IV",$K111-SUM(H$8:H110),IF(G111="V",1-SUM(H$8:H110)," ")))))</f>
        <v xml:space="preserve"> </v>
      </c>
      <c r="I111" s="66" t="str">
        <f t="shared" si="29"/>
        <v/>
      </c>
      <c r="J111" s="61" t="str">
        <f>IF(I111="A",$K111,IF(I111="B",$K111-SUM(J$8:J110),IF(I111="C",$K111-SUM(J$8:J110),IF(I111="D",$K111-SUM(J$8:J110),IF(I111="E",1-SUM(J$8:J110)," ")))))</f>
        <v xml:space="preserve"> </v>
      </c>
      <c r="K111" s="58">
        <f>IF(C$4=0,0,(SUM(D$8:D111)/C$4))</f>
        <v>0</v>
      </c>
      <c r="L111" s="62" t="str">
        <f t="shared" si="25"/>
        <v xml:space="preserve"> </v>
      </c>
      <c r="M111" s="58" t="str">
        <f>IF(U111=2,K111,IF(W111=2,K111-SUM(M$8:M110),IF(X111=2,K111-SUM(M$8:M110),IF(X110=2,1-SUM(M$8:M110)," "))))</f>
        <v xml:space="preserve"> </v>
      </c>
      <c r="N111" s="58" t="str">
        <f t="shared" si="30"/>
        <v xml:space="preserve"> </v>
      </c>
      <c r="P111" s="58" t="str">
        <f>IF(O111="Plus",$K111,IF(O111="Basis",$K111-SUM(P$8:P110),IF(O111="Breedte",$K111-SUM(P$8:P110),IF(O110="Breedte",1-SUM(P$8:P110)," "))))</f>
        <v xml:space="preserve"> </v>
      </c>
      <c r="Q111" s="56" t="str">
        <f t="shared" si="45"/>
        <v/>
      </c>
      <c r="R111" s="196">
        <f t="shared" si="31"/>
        <v>208</v>
      </c>
      <c r="S111" s="1">
        <f t="shared" si="40"/>
        <v>351</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351</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4">
        <f t="shared" si="26"/>
        <v>0</v>
      </c>
      <c r="B112" s="64">
        <f t="shared" si="27"/>
        <v>0</v>
      </c>
      <c r="C112" s="57">
        <f t="shared" si="39"/>
        <v>350</v>
      </c>
      <c r="F112" s="59">
        <f>IF(C112&lt;C$6,0,VLOOKUP(C112,index!$A:$M,9,0))</f>
        <v>208</v>
      </c>
      <c r="G112" s="57" t="str">
        <f t="shared" si="28"/>
        <v/>
      </c>
      <c r="H112" s="58" t="str">
        <f>IF(G112="I",$K112,IF(G112="II",$K112-SUM(H$8:H111),IF(G112="III",$K112-SUM(H$8:H111),IF(G112="IV",$K112-SUM(H$8:H111),IF(G112="V",1-SUM(H$8:H111)," ")))))</f>
        <v xml:space="preserve"> </v>
      </c>
      <c r="I112" s="66" t="str">
        <f t="shared" si="29"/>
        <v/>
      </c>
      <c r="J112" s="61" t="str">
        <f>IF(I112="A",$K112,IF(I112="B",$K112-SUM(J$8:J111),IF(I112="C",$K112-SUM(J$8:J111),IF(I112="D",$K112-SUM(J$8:J111),IF(I112="E",1-SUM(J$8:J111)," ")))))</f>
        <v xml:space="preserve"> </v>
      </c>
      <c r="K112" s="58">
        <f>IF(C$4=0,0,(SUM(D$8:D112)/C$4))</f>
        <v>0</v>
      </c>
      <c r="L112" s="62" t="str">
        <f t="shared" si="25"/>
        <v xml:space="preserve"> </v>
      </c>
      <c r="M112" s="58" t="str">
        <f>IF(U112=2,K112,IF(W112=2,K112-SUM(M$8:M111),IF(X112=2,K112-SUM(M$8:M111),IF(X111=2,1-SUM(M$8:M111)," "))))</f>
        <v xml:space="preserve"> </v>
      </c>
      <c r="N112" s="58" t="str">
        <f t="shared" si="30"/>
        <v xml:space="preserve"> </v>
      </c>
      <c r="P112" s="58" t="str">
        <f>IF(O112="Plus",$K112,IF(O112="Basis",$K112-SUM(P$8:P111),IF(O112="Breedte",$K112-SUM(P$8:P111),IF(O111="Breedte",1-SUM(P$8:P111)," "))))</f>
        <v xml:space="preserve"> </v>
      </c>
      <c r="Q112" s="56" t="str">
        <f t="shared" si="45"/>
        <v/>
      </c>
      <c r="R112" s="196">
        <f t="shared" si="31"/>
        <v>208</v>
      </c>
      <c r="S112" s="1">
        <f t="shared" si="40"/>
        <v>350</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350</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4">
        <f t="shared" si="26"/>
        <v>0</v>
      </c>
      <c r="B113" s="64">
        <f t="shared" si="27"/>
        <v>0</v>
      </c>
      <c r="C113" s="57">
        <f t="shared" si="39"/>
        <v>349</v>
      </c>
      <c r="F113" s="59">
        <f>IF(C113&lt;C$6,0,VLOOKUP(C113,index!$A:$M,9,0))</f>
        <v>207</v>
      </c>
      <c r="G113" s="57" t="str">
        <f t="shared" si="28"/>
        <v/>
      </c>
      <c r="H113" s="58" t="str">
        <f>IF(G113="I",$K113,IF(G113="II",$K113-SUM(H$8:H112),IF(G113="III",$K113-SUM(H$8:H112),IF(G113="IV",$K113-SUM(H$8:H112),IF(G113="V",1-SUM(H$8:H112)," ")))))</f>
        <v xml:space="preserve"> </v>
      </c>
      <c r="I113" s="66" t="str">
        <f t="shared" si="29"/>
        <v/>
      </c>
      <c r="J113" s="61" t="str">
        <f>IF(I113="A",$K113,IF(I113="B",$K113-SUM(J$8:J112),IF(I113="C",$K113-SUM(J$8:J112),IF(I113="D",$K113-SUM(J$8:J112),IF(I113="E",1-SUM(J$8:J112)," ")))))</f>
        <v xml:space="preserve"> </v>
      </c>
      <c r="K113" s="58">
        <f>IF(C$4=0,0,(SUM(D$8:D113)/C$4))</f>
        <v>0</v>
      </c>
      <c r="L113" s="62" t="str">
        <f t="shared" si="25"/>
        <v xml:space="preserve"> </v>
      </c>
      <c r="M113" s="58" t="str">
        <f>IF(U113=2,K113,IF(W113=2,K113-SUM(M$8:M112),IF(X113=2,K113-SUM(M$8:M112),IF(X112=2,1-SUM(M$8:M112)," "))))</f>
        <v xml:space="preserve"> </v>
      </c>
      <c r="N113" s="58" t="str">
        <f t="shared" si="30"/>
        <v xml:space="preserve"> </v>
      </c>
      <c r="P113" s="58" t="str">
        <f>IF(O113="Plus",$K113,IF(O113="Basis",$K113-SUM(P$8:P112),IF(O113="Breedte",$K113-SUM(P$8:P112),IF(O112="Breedte",1-SUM(P$8:P112)," "))))</f>
        <v xml:space="preserve"> </v>
      </c>
      <c r="Q113" s="56" t="str">
        <f t="shared" si="45"/>
        <v/>
      </c>
      <c r="R113" s="196">
        <f t="shared" si="31"/>
        <v>207</v>
      </c>
      <c r="S113" s="1">
        <f t="shared" si="40"/>
        <v>349</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349</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4">
        <f t="shared" si="26"/>
        <v>0</v>
      </c>
      <c r="B114" s="64">
        <f t="shared" si="27"/>
        <v>0</v>
      </c>
      <c r="C114" s="57">
        <f t="shared" si="39"/>
        <v>348</v>
      </c>
      <c r="F114" s="59">
        <f>IF(C114&lt;C$6,0,VLOOKUP(C114,index!$A:$M,9,0))</f>
        <v>207</v>
      </c>
      <c r="G114" s="57" t="str">
        <f t="shared" si="28"/>
        <v/>
      </c>
      <c r="H114" s="58" t="str">
        <f>IF(G114="I",$K114,IF(G114="II",$K114-SUM(H$8:H113),IF(G114="III",$K114-SUM(H$8:H113),IF(G114="IV",$K114-SUM(H$8:H113),IF(G114="V",1-SUM(H$8:H113)," ")))))</f>
        <v xml:space="preserve"> </v>
      </c>
      <c r="I114" s="66" t="str">
        <f t="shared" si="29"/>
        <v/>
      </c>
      <c r="J114" s="61" t="str">
        <f>IF(I114="A",$K114,IF(I114="B",$K114-SUM(J$8:J113),IF(I114="C",$K114-SUM(J$8:J113),IF(I114="D",$K114-SUM(J$8:J113),IF(I114="E",1-SUM(J$8:J113)," ")))))</f>
        <v xml:space="preserve"> </v>
      </c>
      <c r="K114" s="58">
        <f>IF(C$4=0,0,(SUM(D$8:D114)/C$4))</f>
        <v>0</v>
      </c>
      <c r="L114" s="62" t="str">
        <f t="shared" si="25"/>
        <v xml:space="preserve"> </v>
      </c>
      <c r="M114" s="58" t="str">
        <f>IF(U114=2,K114,IF(W114=2,K114-SUM(M$8:M113),IF(X114=2,K114-SUM(M$8:M113),IF(X113=2,1-SUM(M$8:M113)," "))))</f>
        <v xml:space="preserve"> </v>
      </c>
      <c r="N114" s="58" t="str">
        <f t="shared" si="30"/>
        <v xml:space="preserve"> </v>
      </c>
      <c r="P114" s="58" t="str">
        <f>IF(O114="Plus",$K114,IF(O114="Basis",$K114-SUM(P$8:P113),IF(O114="Breedte",$K114-SUM(P$8:P113),IF(O113="Breedte",1-SUM(P$8:P113)," "))))</f>
        <v xml:space="preserve"> </v>
      </c>
      <c r="Q114" s="56" t="str">
        <f t="shared" si="45"/>
        <v/>
      </c>
      <c r="R114" s="196">
        <f t="shared" si="31"/>
        <v>207</v>
      </c>
      <c r="S114" s="1">
        <f t="shared" si="40"/>
        <v>348</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348</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4">
        <f t="shared" si="26"/>
        <v>0</v>
      </c>
      <c r="B115" s="64">
        <f t="shared" si="27"/>
        <v>0</v>
      </c>
      <c r="C115" s="57">
        <f t="shared" si="39"/>
        <v>347</v>
      </c>
      <c r="F115" s="59">
        <f>IF(C115&lt;C$6,0,VLOOKUP(C115,index!$A:$M,9,0))</f>
        <v>206</v>
      </c>
      <c r="G115" s="57" t="str">
        <f t="shared" si="28"/>
        <v/>
      </c>
      <c r="H115" s="58" t="str">
        <f>IF(G115="I",$K115,IF(G115="II",$K115-SUM(H$8:H114),IF(G115="III",$K115-SUM(H$8:H114),IF(G115="IV",$K115-SUM(H$8:H114),IF(G115="V",1-SUM(H$8:H114)," ")))))</f>
        <v xml:space="preserve"> </v>
      </c>
      <c r="I115" s="66" t="str">
        <f t="shared" si="29"/>
        <v/>
      </c>
      <c r="J115" s="61" t="str">
        <f>IF(I115="A",$K115,IF(I115="B",$K115-SUM(J$8:J114),IF(I115="C",$K115-SUM(J$8:J114),IF(I115="D",$K115-SUM(J$8:J114),IF(I115="E",1-SUM(J$8:J114)," ")))))</f>
        <v xml:space="preserve"> </v>
      </c>
      <c r="K115" s="58">
        <f>IF(C$4=0,0,(SUM(D$8:D115)/C$4))</f>
        <v>0</v>
      </c>
      <c r="L115" s="62" t="str">
        <f t="shared" si="25"/>
        <v xml:space="preserve"> </v>
      </c>
      <c r="M115" s="58" t="str">
        <f>IF(U115=2,K115,IF(W115=2,K115-SUM(M$8:M114),IF(X115=2,K115-SUM(M$8:M114),IF(X114=2,1-SUM(M$8:M114)," "))))</f>
        <v xml:space="preserve"> </v>
      </c>
      <c r="N115" s="58" t="str">
        <f t="shared" si="30"/>
        <v xml:space="preserve"> </v>
      </c>
      <c r="P115" s="58" t="str">
        <f>IF(O115="Plus",$K115,IF(O115="Basis",$K115-SUM(P$8:P114),IF(O115="Breedte",$K115-SUM(P$8:P114),IF(O114="Breedte",1-SUM(P$8:P114)," "))))</f>
        <v xml:space="preserve"> </v>
      </c>
      <c r="Q115" s="56" t="str">
        <f t="shared" si="45"/>
        <v/>
      </c>
      <c r="R115" s="196">
        <f t="shared" si="31"/>
        <v>206</v>
      </c>
      <c r="S115" s="1">
        <f t="shared" si="40"/>
        <v>347</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347</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4">
        <f t="shared" si="26"/>
        <v>0</v>
      </c>
      <c r="B116" s="64">
        <f t="shared" si="27"/>
        <v>0</v>
      </c>
      <c r="C116" s="57">
        <f t="shared" si="39"/>
        <v>346</v>
      </c>
      <c r="F116" s="59">
        <f>IF(C116&lt;C$6,0,VLOOKUP(C116,index!$A:$M,9,0))</f>
        <v>206</v>
      </c>
      <c r="G116" s="57" t="str">
        <f t="shared" si="28"/>
        <v/>
      </c>
      <c r="H116" s="58" t="str">
        <f>IF(G116="I",$K116,IF(G116="II",$K116-SUM(H$8:H115),IF(G116="III",$K116-SUM(H$8:H115),IF(G116="IV",$K116-SUM(H$8:H115),IF(G116="V",1-SUM(H$8:H115)," ")))))</f>
        <v xml:space="preserve"> </v>
      </c>
      <c r="I116" s="66" t="str">
        <f t="shared" si="29"/>
        <v/>
      </c>
      <c r="J116" s="61" t="str">
        <f>IF(I116="A",$K116,IF(I116="B",$K116-SUM(J$8:J115),IF(I116="C",$K116-SUM(J$8:J115),IF(I116="D",$K116-SUM(J$8:J115),IF(I116="E",1-SUM(J$8:J115)," ")))))</f>
        <v xml:space="preserve"> </v>
      </c>
      <c r="K116" s="58">
        <f>IF(C$4=0,0,(SUM(D$8:D116)/C$4))</f>
        <v>0</v>
      </c>
      <c r="L116" s="62" t="str">
        <f t="shared" si="25"/>
        <v xml:space="preserve"> </v>
      </c>
      <c r="M116" s="58" t="str">
        <f>IF(U116=2,K116,IF(W116=2,K116-SUM(M$8:M115),IF(X116=2,K116-SUM(M$8:M115),IF(X115=2,1-SUM(M$8:M115)," "))))</f>
        <v xml:space="preserve"> </v>
      </c>
      <c r="N116" s="58" t="str">
        <f t="shared" si="30"/>
        <v xml:space="preserve"> </v>
      </c>
      <c r="P116" s="58" t="str">
        <f>IF(O116="Plus",$K116,IF(O116="Basis",$K116-SUM(P$8:P115),IF(O116="Breedte",$K116-SUM(P$8:P115),IF(O115="Breedte",1-SUM(P$8:P115)," "))))</f>
        <v xml:space="preserve"> </v>
      </c>
      <c r="Q116" s="56" t="str">
        <f t="shared" si="45"/>
        <v/>
      </c>
      <c r="R116" s="196">
        <f t="shared" si="31"/>
        <v>206</v>
      </c>
      <c r="S116" s="1">
        <f t="shared" si="40"/>
        <v>346</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346</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4">
        <f t="shared" si="26"/>
        <v>0</v>
      </c>
      <c r="B117" s="64">
        <f t="shared" si="27"/>
        <v>0</v>
      </c>
      <c r="C117" s="57">
        <f t="shared" si="39"/>
        <v>345</v>
      </c>
      <c r="F117" s="59">
        <f>IF(C117&lt;C$6,0,VLOOKUP(C117,index!$A:$M,9,0))</f>
        <v>205</v>
      </c>
      <c r="G117" s="57" t="str">
        <f t="shared" si="28"/>
        <v/>
      </c>
      <c r="H117" s="58" t="str">
        <f>IF(G117="I",$K117,IF(G117="II",$K117-SUM(H$8:H116),IF(G117="III",$K117-SUM(H$8:H116),IF(G117="IV",$K117-SUM(H$8:H116),IF(G117="V",1-SUM(H$8:H116)," ")))))</f>
        <v xml:space="preserve"> </v>
      </c>
      <c r="I117" s="66" t="str">
        <f t="shared" si="29"/>
        <v/>
      </c>
      <c r="J117" s="61" t="str">
        <f>IF(I117="A",$K117,IF(I117="B",$K117-SUM(J$8:J116),IF(I117="C",$K117-SUM(J$8:J116),IF(I117="D",$K117-SUM(J$8:J116),IF(I117="E",1-SUM(J$8:J116)," ")))))</f>
        <v xml:space="preserve"> </v>
      </c>
      <c r="K117" s="58">
        <f>IF(C$4=0,0,(SUM(D$8:D117)/C$4))</f>
        <v>0</v>
      </c>
      <c r="L117" s="62" t="str">
        <f t="shared" si="25"/>
        <v xml:space="preserve"> </v>
      </c>
      <c r="M117" s="58" t="str">
        <f>IF(U117=2,K117,IF(W117=2,K117-SUM(M$8:M116),IF(X117=2,K117-SUM(M$8:M116),IF(X116=2,1-SUM(M$8:M116)," "))))</f>
        <v xml:space="preserve"> </v>
      </c>
      <c r="N117" s="58" t="str">
        <f t="shared" si="30"/>
        <v xml:space="preserve"> </v>
      </c>
      <c r="P117" s="58" t="str">
        <f>IF(O117="Plus",$K117,IF(O117="Basis",$K117-SUM(P$8:P116),IF(O117="Breedte",$K117-SUM(P$8:P116),IF(O116="Breedte",1-SUM(P$8:P116)," "))))</f>
        <v xml:space="preserve"> </v>
      </c>
      <c r="Q117" s="56" t="str">
        <f t="shared" si="45"/>
        <v/>
      </c>
      <c r="R117" s="196">
        <f t="shared" si="31"/>
        <v>205</v>
      </c>
      <c r="S117" s="1">
        <f t="shared" si="40"/>
        <v>345</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345</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4">
        <f t="shared" si="26"/>
        <v>0</v>
      </c>
      <c r="B118" s="64">
        <f t="shared" si="27"/>
        <v>0</v>
      </c>
      <c r="C118" s="57">
        <f t="shared" si="39"/>
        <v>344</v>
      </c>
      <c r="F118" s="59">
        <f>IF(C118&lt;C$6,0,VLOOKUP(C118,index!$A:$M,9,0))</f>
        <v>205</v>
      </c>
      <c r="G118" s="57" t="str">
        <f t="shared" si="28"/>
        <v/>
      </c>
      <c r="H118" s="58" t="str">
        <f>IF(G118="I",$K118,IF(G118="II",$K118-SUM(H$8:H117),IF(G118="III",$K118-SUM(H$8:H117),IF(G118="IV",$K118-SUM(H$8:H117),IF(G118="V",1-SUM(H$8:H117)," ")))))</f>
        <v xml:space="preserve"> </v>
      </c>
      <c r="I118" s="66" t="str">
        <f t="shared" si="29"/>
        <v/>
      </c>
      <c r="J118" s="61" t="str">
        <f>IF(I118="A",$K118,IF(I118="B",$K118-SUM(J$8:J117),IF(I118="C",$K118-SUM(J$8:J117),IF(I118="D",$K118-SUM(J$8:J117),IF(I118="E",1-SUM(J$8:J117)," ")))))</f>
        <v xml:space="preserve"> </v>
      </c>
      <c r="K118" s="58">
        <f>IF(C$4=0,0,(SUM(D$8:D118)/C$4))</f>
        <v>0</v>
      </c>
      <c r="L118" s="62" t="str">
        <f t="shared" si="25"/>
        <v xml:space="preserve"> </v>
      </c>
      <c r="M118" s="58" t="str">
        <f>IF(U118=2,K118,IF(W118=2,K118-SUM(M$8:M117),IF(X118=2,K118-SUM(M$8:M117),IF(X117=2,1-SUM(M$8:M117)," "))))</f>
        <v xml:space="preserve"> </v>
      </c>
      <c r="N118" s="58" t="str">
        <f t="shared" si="30"/>
        <v xml:space="preserve"> </v>
      </c>
      <c r="P118" s="58" t="str">
        <f>IF(O118="Plus",$K118,IF(O118="Basis",$K118-SUM(P$8:P117),IF(O118="Breedte",$K118-SUM(P$8:P117),IF(O117="Breedte",1-SUM(P$8:P117)," "))))</f>
        <v xml:space="preserve"> </v>
      </c>
      <c r="Q118" s="56" t="str">
        <f t="shared" si="45"/>
        <v/>
      </c>
      <c r="R118" s="196">
        <f t="shared" si="31"/>
        <v>205</v>
      </c>
      <c r="S118" s="1">
        <f t="shared" si="40"/>
        <v>344</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344</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4">
        <f t="shared" si="26"/>
        <v>0</v>
      </c>
      <c r="B119" s="64">
        <f t="shared" si="27"/>
        <v>0</v>
      </c>
      <c r="C119" s="57">
        <f t="shared" si="39"/>
        <v>343</v>
      </c>
      <c r="F119" s="59">
        <f>IF(C119&lt;C$6,0,VLOOKUP(C119,index!$A:$M,9,0))</f>
        <v>204</v>
      </c>
      <c r="G119" s="57" t="str">
        <f t="shared" si="28"/>
        <v/>
      </c>
      <c r="H119" s="58" t="str">
        <f>IF(G119="I",$K119,IF(G119="II",$K119-SUM(H$8:H118),IF(G119="III",$K119-SUM(H$8:H118),IF(G119="IV",$K119-SUM(H$8:H118),IF(G119="V",1-SUM(H$8:H118)," ")))))</f>
        <v xml:space="preserve"> </v>
      </c>
      <c r="I119" s="66" t="str">
        <f t="shared" si="29"/>
        <v/>
      </c>
      <c r="J119" s="61" t="str">
        <f>IF(I119="A",$K119,IF(I119="B",$K119-SUM(J$8:J118),IF(I119="C",$K119-SUM(J$8:J118),IF(I119="D",$K119-SUM(J$8:J118),IF(I119="E",1-SUM(J$8:J118)," ")))))</f>
        <v xml:space="preserve"> </v>
      </c>
      <c r="K119" s="58">
        <f>IF(C$4=0,0,(SUM(D$8:D119)/C$4))</f>
        <v>0</v>
      </c>
      <c r="L119" s="62" t="str">
        <f t="shared" si="25"/>
        <v xml:space="preserve"> </v>
      </c>
      <c r="M119" s="58" t="str">
        <f>IF(U119=2,K119,IF(W119=2,K119-SUM(M$8:M118),IF(X119=2,K119-SUM(M$8:M118),IF(X118=2,1-SUM(M$8:M118)," "))))</f>
        <v xml:space="preserve"> </v>
      </c>
      <c r="N119" s="58" t="str">
        <f t="shared" si="30"/>
        <v xml:space="preserve"> </v>
      </c>
      <c r="P119" s="58" t="str">
        <f>IF(O119="Plus",$K119,IF(O119="Basis",$K119-SUM(P$8:P118),IF(O119="Breedte",$K119-SUM(P$8:P118),IF(O118="Breedte",1-SUM(P$8:P118)," "))))</f>
        <v xml:space="preserve"> </v>
      </c>
      <c r="Q119" s="56" t="str">
        <f t="shared" si="45"/>
        <v/>
      </c>
      <c r="R119" s="196">
        <f t="shared" si="31"/>
        <v>204</v>
      </c>
      <c r="S119" s="1">
        <f t="shared" si="40"/>
        <v>343</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343</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4">
        <f t="shared" si="26"/>
        <v>0</v>
      </c>
      <c r="B120" s="64">
        <f t="shared" si="27"/>
        <v>20</v>
      </c>
      <c r="C120" s="57">
        <f t="shared" si="39"/>
        <v>342</v>
      </c>
      <c r="F120" s="59">
        <f>IF(C120&lt;C$6,0,VLOOKUP(C120,index!$A:$M,9,0))</f>
        <v>204</v>
      </c>
      <c r="G120" s="57" t="str">
        <f t="shared" si="28"/>
        <v>II</v>
      </c>
      <c r="H120" s="58">
        <f>IF(G120="I",$K120,IF(G120="II",$K120-SUM(H$8:H119),IF(G120="III",$K120-SUM(H$8:H119),IF(G120="IV",$K120-SUM(H$8:H119),IF(G120="V",1-SUM(H$8:H119)," ")))))</f>
        <v>0</v>
      </c>
      <c r="I120" s="66" t="str">
        <f t="shared" si="29"/>
        <v/>
      </c>
      <c r="J120" s="61" t="str">
        <f>IF(I120="A",$K120,IF(I120="B",$K120-SUM(J$8:J119),IF(I120="C",$K120-SUM(J$8:J119),IF(I120="D",$K120-SUM(J$8:J119),IF(I120="E",1-SUM(J$8:J119)," ")))))</f>
        <v xml:space="preserve"> </v>
      </c>
      <c r="K120" s="58">
        <f>IF(C$4=0,0,(SUM(D$8:D120)/C$4))</f>
        <v>0</v>
      </c>
      <c r="L120" s="62" t="str">
        <f t="shared" si="25"/>
        <v xml:space="preserve"> </v>
      </c>
      <c r="M120" s="58" t="str">
        <f>IF(U120=2,K120,IF(W120=2,K120-SUM(M$8:M119),IF(X120=2,K120-SUM(M$8:M119),IF(X119=2,1-SUM(M$8:M119)," "))))</f>
        <v xml:space="preserve"> </v>
      </c>
      <c r="N120" s="58" t="str">
        <f t="shared" si="30"/>
        <v xml:space="preserve"> </v>
      </c>
      <c r="P120" s="58" t="str">
        <f>IF(O120="Plus",$K120,IF(O120="Basis",$K120-SUM(P$8:P119),IF(O120="Breedte",$K120-SUM(P$8:P119),IF(O119="Breedte",1-SUM(P$8:P119)," "))))</f>
        <v xml:space="preserve"> </v>
      </c>
      <c r="Q120" s="56" t="str">
        <f t="shared" si="45"/>
        <v/>
      </c>
      <c r="R120" s="196">
        <f t="shared" si="31"/>
        <v>204</v>
      </c>
      <c r="S120" s="1">
        <f t="shared" si="40"/>
        <v>342</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342</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4">
        <f t="shared" si="26"/>
        <v>0</v>
      </c>
      <c r="B121" s="64">
        <f t="shared" si="27"/>
        <v>0</v>
      </c>
      <c r="C121" s="57">
        <f t="shared" si="39"/>
        <v>341</v>
      </c>
      <c r="F121" s="59">
        <f>IF(C121&lt;C$6,0,VLOOKUP(C121,index!$A:$M,9,0))</f>
        <v>203</v>
      </c>
      <c r="G121" s="57" t="str">
        <f t="shared" si="28"/>
        <v/>
      </c>
      <c r="H121" s="58" t="str">
        <f>IF(G121="I",$K121,IF(G121="II",$K121-SUM(H$8:H120),IF(G121="III",$K121-SUM(H$8:H120),IF(G121="IV",$K121-SUM(H$8:H120),IF(G121="V",1-SUM(H$8:H120)," ")))))</f>
        <v xml:space="preserve"> </v>
      </c>
      <c r="I121" s="66" t="str">
        <f t="shared" si="29"/>
        <v/>
      </c>
      <c r="J121" s="61" t="str">
        <f>IF(I121="A",$K121,IF(I121="B",$K121-SUM(J$8:J120),IF(I121="C",$K121-SUM(J$8:J120),IF(I121="D",$K121-SUM(J$8:J120),IF(I121="E",1-SUM(J$8:J120)," ")))))</f>
        <v xml:space="preserve"> </v>
      </c>
      <c r="K121" s="58">
        <f>IF(C$4=0,0,(SUM(D$8:D121)/C$4))</f>
        <v>0</v>
      </c>
      <c r="L121" s="62" t="str">
        <f t="shared" si="25"/>
        <v xml:space="preserve"> </v>
      </c>
      <c r="M121" s="58" t="str">
        <f>IF(U121=2,K121,IF(W121=2,K121-SUM(M$8:M120),IF(X121=2,K121-SUM(M$8:M120),IF(X120=2,1-SUM(M$8:M120)," "))))</f>
        <v xml:space="preserve"> </v>
      </c>
      <c r="N121" s="58" t="str">
        <f t="shared" si="30"/>
        <v xml:space="preserve"> </v>
      </c>
      <c r="P121" s="58" t="str">
        <f>IF(O121="Plus",$K121,IF(O121="Basis",$K121-SUM(P$8:P120),IF(O121="Breedte",$K121-SUM(P$8:P120),IF(O120="Breedte",1-SUM(P$8:P120)," "))))</f>
        <v xml:space="preserve"> </v>
      </c>
      <c r="Q121" s="56" t="str">
        <f t="shared" si="45"/>
        <v/>
      </c>
      <c r="R121" s="196">
        <f t="shared" si="31"/>
        <v>203</v>
      </c>
      <c r="S121" s="1">
        <f t="shared" si="40"/>
        <v>341</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341</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4">
        <f t="shared" si="26"/>
        <v>0</v>
      </c>
      <c r="B122" s="64">
        <f t="shared" si="27"/>
        <v>0</v>
      </c>
      <c r="C122" s="57">
        <f t="shared" si="39"/>
        <v>340</v>
      </c>
      <c r="F122" s="59">
        <f>IF(C122&lt;C$6,0,VLOOKUP(C122,index!$A:$M,9,0))</f>
        <v>203</v>
      </c>
      <c r="G122" s="57" t="str">
        <f t="shared" si="28"/>
        <v/>
      </c>
      <c r="H122" s="58" t="str">
        <f>IF(G122="I",$K122,IF(G122="II",$K122-SUM(H$8:H121),IF(G122="III",$K122-SUM(H$8:H121),IF(G122="IV",$K122-SUM(H$8:H121),IF(G122="V",1-SUM(H$8:H121)," ")))))</f>
        <v xml:space="preserve"> </v>
      </c>
      <c r="I122" s="66" t="str">
        <f t="shared" si="29"/>
        <v/>
      </c>
      <c r="J122" s="61" t="str">
        <f>IF(I122="A",$K122,IF(I122="B",$K122-SUM(J$8:J121),IF(I122="C",$K122-SUM(J$8:J121),IF(I122="D",$K122-SUM(J$8:J121),IF(I122="E",1-SUM(J$8:J121)," ")))))</f>
        <v xml:space="preserve"> </v>
      </c>
      <c r="K122" s="58">
        <f>IF(C$4=0,0,(SUM(D$8:D122)/C$4))</f>
        <v>0</v>
      </c>
      <c r="L122" s="62" t="str">
        <f t="shared" si="25"/>
        <v xml:space="preserve"> </v>
      </c>
      <c r="M122" s="58" t="str">
        <f>IF(U122=2,K122,IF(W122=2,K122-SUM(M$8:M121),IF(X122=2,K122-SUM(M$8:M121),IF(X121=2,1-SUM(M$8:M121)," "))))</f>
        <v xml:space="preserve"> </v>
      </c>
      <c r="N122" s="58" t="str">
        <f t="shared" si="30"/>
        <v xml:space="preserve"> </v>
      </c>
      <c r="P122" s="58" t="str">
        <f>IF(O122="Plus",$K122,IF(O122="Basis",$K122-SUM(P$8:P121),IF(O122="Breedte",$K122-SUM(P$8:P121),IF(O121="Breedte",1-SUM(P$8:P121)," "))))</f>
        <v xml:space="preserve"> </v>
      </c>
      <c r="Q122" s="56" t="str">
        <f t="shared" si="45"/>
        <v/>
      </c>
      <c r="R122" s="196">
        <f t="shared" si="31"/>
        <v>203</v>
      </c>
      <c r="S122" s="1">
        <f t="shared" si="40"/>
        <v>340</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340</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4">
        <f t="shared" si="26"/>
        <v>0</v>
      </c>
      <c r="B123" s="64">
        <f t="shared" si="27"/>
        <v>0</v>
      </c>
      <c r="C123" s="57">
        <f t="shared" si="39"/>
        <v>339</v>
      </c>
      <c r="F123" s="59">
        <f>IF(C123&lt;C$6,0,VLOOKUP(C123,index!$A:$M,9,0))</f>
        <v>203</v>
      </c>
      <c r="G123" s="57" t="str">
        <f t="shared" si="28"/>
        <v/>
      </c>
      <c r="H123" s="58" t="str">
        <f>IF(G123="I",$K123,IF(G123="II",$K123-SUM(H$8:H122),IF(G123="III",$K123-SUM(H$8:H122),IF(G123="IV",$K123-SUM(H$8:H122),IF(G123="V",1-SUM(H$8:H122)," ")))))</f>
        <v xml:space="preserve"> </v>
      </c>
      <c r="I123" s="66" t="str">
        <f t="shared" si="29"/>
        <v/>
      </c>
      <c r="J123" s="61" t="str">
        <f>IF(I123="A",$K123,IF(I123="B",$K123-SUM(J$8:J122),IF(I123="C",$K123-SUM(J$8:J122),IF(I123="D",$K123-SUM(J$8:J122),IF(I123="E",1-SUM(J$8:J122)," ")))))</f>
        <v xml:space="preserve"> </v>
      </c>
      <c r="K123" s="58">
        <f>IF(C$4=0,0,(SUM(D$8:D123)/C$4))</f>
        <v>0</v>
      </c>
      <c r="L123" s="62" t="str">
        <f t="shared" si="25"/>
        <v xml:space="preserve"> </v>
      </c>
      <c r="M123" s="58" t="str">
        <f>IF(U123=2,K123,IF(W123=2,K123-SUM(M$8:M122),IF(X123=2,K123-SUM(M$8:M122),IF(X122=2,1-SUM(M$8:M122)," "))))</f>
        <v xml:space="preserve"> </v>
      </c>
      <c r="N123" s="58" t="str">
        <f t="shared" si="30"/>
        <v xml:space="preserve"> </v>
      </c>
      <c r="P123" s="58" t="str">
        <f>IF(O123="Plus",$K123,IF(O123="Basis",$K123-SUM(P$8:P122),IF(O123="Breedte",$K123-SUM(P$8:P122),IF(O122="Breedte",1-SUM(P$8:P122)," "))))</f>
        <v xml:space="preserve"> </v>
      </c>
      <c r="Q123" s="56" t="str">
        <f t="shared" si="45"/>
        <v/>
      </c>
      <c r="R123" s="196">
        <f t="shared" si="31"/>
        <v>203</v>
      </c>
      <c r="S123" s="1">
        <f t="shared" si="40"/>
        <v>339</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339</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4">
        <f t="shared" si="26"/>
        <v>0</v>
      </c>
      <c r="B124" s="64">
        <f t="shared" si="27"/>
        <v>0</v>
      </c>
      <c r="C124" s="57">
        <f t="shared" si="39"/>
        <v>338</v>
      </c>
      <c r="F124" s="59">
        <f>IF(C124&lt;C$6,0,VLOOKUP(C124,index!$A:$M,9,0))</f>
        <v>202</v>
      </c>
      <c r="G124" s="57" t="str">
        <f t="shared" si="28"/>
        <v/>
      </c>
      <c r="H124" s="58" t="str">
        <f>IF(G124="I",$K124,IF(G124="II",$K124-SUM(H$8:H123),IF(G124="III",$K124-SUM(H$8:H123),IF(G124="IV",$K124-SUM(H$8:H123),IF(G124="V",1-SUM(H$8:H123)," ")))))</f>
        <v xml:space="preserve"> </v>
      </c>
      <c r="I124" s="66" t="str">
        <f t="shared" si="29"/>
        <v/>
      </c>
      <c r="J124" s="61" t="str">
        <f>IF(I124="A",$K124,IF(I124="B",$K124-SUM(J$8:J123),IF(I124="C",$K124-SUM(J$8:J123),IF(I124="D",$K124-SUM(J$8:J123),IF(I124="E",1-SUM(J$8:J123)," ")))))</f>
        <v xml:space="preserve"> </v>
      </c>
      <c r="K124" s="58">
        <f>IF(C$4=0,0,(SUM(D$8:D124)/C$4))</f>
        <v>0</v>
      </c>
      <c r="L124" s="62" t="str">
        <f t="shared" si="25"/>
        <v xml:space="preserve"> </v>
      </c>
      <c r="M124" s="58" t="str">
        <f>IF(U124=2,K124,IF(W124=2,K124-SUM(M$8:M123),IF(X124=2,K124-SUM(M$8:M123),IF(X123=2,1-SUM(M$8:M123)," "))))</f>
        <v xml:space="preserve"> </v>
      </c>
      <c r="N124" s="58" t="str">
        <f t="shared" si="30"/>
        <v xml:space="preserve"> </v>
      </c>
      <c r="P124" s="58" t="str">
        <f>IF(O124="Plus",$K124,IF(O124="Basis",$K124-SUM(P$8:P123),IF(O124="Breedte",$K124-SUM(P$8:P123),IF(O123="Breedte",1-SUM(P$8:P123)," "))))</f>
        <v xml:space="preserve"> </v>
      </c>
      <c r="Q124" s="56" t="str">
        <f t="shared" si="45"/>
        <v/>
      </c>
      <c r="R124" s="196">
        <f t="shared" si="31"/>
        <v>202</v>
      </c>
      <c r="S124" s="1">
        <f t="shared" si="40"/>
        <v>338</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338</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4">
        <f t="shared" si="26"/>
        <v>0</v>
      </c>
      <c r="B125" s="64">
        <f t="shared" si="27"/>
        <v>0</v>
      </c>
      <c r="C125" s="57">
        <f t="shared" si="39"/>
        <v>337</v>
      </c>
      <c r="F125" s="59">
        <f>IF(C125&lt;C$6,0,VLOOKUP(C125,index!$A:$M,9,0))</f>
        <v>202</v>
      </c>
      <c r="G125" s="57" t="str">
        <f t="shared" si="28"/>
        <v/>
      </c>
      <c r="H125" s="58" t="str">
        <f>IF(G125="I",$K125,IF(G125="II",$K125-SUM(H$8:H124),IF(G125="III",$K125-SUM(H$8:H124),IF(G125="IV",$K125-SUM(H$8:H124),IF(G125="V",1-SUM(H$8:H124)," ")))))</f>
        <v xml:space="preserve"> </v>
      </c>
      <c r="I125" s="66" t="str">
        <f t="shared" si="29"/>
        <v/>
      </c>
      <c r="J125" s="61" t="str">
        <f>IF(I125="A",$K125,IF(I125="B",$K125-SUM(J$8:J124),IF(I125="C",$K125-SUM(J$8:J124),IF(I125="D",$K125-SUM(J$8:J124),IF(I125="E",1-SUM(J$8:J124)," ")))))</f>
        <v xml:space="preserve"> </v>
      </c>
      <c r="K125" s="58">
        <f>IF(C$4=0,0,(SUM(D$8:D125)/C$4))</f>
        <v>0</v>
      </c>
      <c r="L125" s="62" t="str">
        <f t="shared" si="25"/>
        <v xml:space="preserve"> </v>
      </c>
      <c r="M125" s="58" t="str">
        <f>IF(U125=2,K125,IF(W125=2,K125-SUM(M$8:M124),IF(X125=2,K125-SUM(M$8:M124),IF(X124=2,1-SUM(M$8:M124)," "))))</f>
        <v xml:space="preserve"> </v>
      </c>
      <c r="N125" s="58" t="str">
        <f t="shared" si="30"/>
        <v xml:space="preserve"> </v>
      </c>
      <c r="P125" s="58" t="str">
        <f>IF(O125="Plus",$K125,IF(O125="Basis",$K125-SUM(P$8:P124),IF(O125="Breedte",$K125-SUM(P$8:P124),IF(O124="Breedte",1-SUM(P$8:P124)," "))))</f>
        <v xml:space="preserve"> </v>
      </c>
      <c r="Q125" s="56" t="str">
        <f t="shared" si="45"/>
        <v/>
      </c>
      <c r="R125" s="196">
        <f t="shared" si="31"/>
        <v>202</v>
      </c>
      <c r="S125" s="1">
        <f t="shared" si="40"/>
        <v>337</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337</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4">
        <f t="shared" si="26"/>
        <v>0</v>
      </c>
      <c r="B126" s="64">
        <f t="shared" si="27"/>
        <v>0</v>
      </c>
      <c r="C126" s="57">
        <f t="shared" si="39"/>
        <v>336</v>
      </c>
      <c r="F126" s="59">
        <f>IF(C126&lt;C$6,0,VLOOKUP(C126,index!$A:$M,9,0))</f>
        <v>201</v>
      </c>
      <c r="G126" s="57" t="str">
        <f t="shared" si="28"/>
        <v/>
      </c>
      <c r="H126" s="58" t="str">
        <f>IF(G126="I",$K126,IF(G126="II",$K126-SUM(H$8:H125),IF(G126="III",$K126-SUM(H$8:H125),IF(G126="IV",$K126-SUM(H$8:H125),IF(G126="V",1-SUM(H$8:H125)," ")))))</f>
        <v xml:space="preserve"> </v>
      </c>
      <c r="I126" s="66" t="str">
        <f t="shared" si="29"/>
        <v/>
      </c>
      <c r="J126" s="61" t="str">
        <f>IF(I126="A",$K126,IF(I126="B",$K126-SUM(J$8:J125),IF(I126="C",$K126-SUM(J$8:J125),IF(I126="D",$K126-SUM(J$8:J125),IF(I126="E",1-SUM(J$8:J125)," ")))))</f>
        <v xml:space="preserve"> </v>
      </c>
      <c r="K126" s="58">
        <f>IF(C$4=0,0,(SUM(D$8:D126)/C$4))</f>
        <v>0</v>
      </c>
      <c r="L126" s="62" t="str">
        <f t="shared" si="25"/>
        <v xml:space="preserve"> </v>
      </c>
      <c r="M126" s="58" t="str">
        <f>IF(U126=2,K126,IF(W126=2,K126-SUM(M$8:M125),IF(X126=2,K126-SUM(M$8:M125),IF(X125=2,1-SUM(M$8:M125)," "))))</f>
        <v xml:space="preserve"> </v>
      </c>
      <c r="N126" s="58" t="str">
        <f t="shared" si="30"/>
        <v xml:space="preserve"> </v>
      </c>
      <c r="P126" s="58" t="str">
        <f>IF(O126="Plus",$K126,IF(O126="Basis",$K126-SUM(P$8:P125),IF(O126="Breedte",$K126-SUM(P$8:P125),IF(O125="Breedte",1-SUM(P$8:P125)," "))))</f>
        <v xml:space="preserve"> </v>
      </c>
      <c r="Q126" s="56" t="str">
        <f t="shared" si="45"/>
        <v/>
      </c>
      <c r="R126" s="196">
        <f t="shared" si="31"/>
        <v>201</v>
      </c>
      <c r="S126" s="1">
        <f t="shared" si="40"/>
        <v>336</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336</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4">
        <f t="shared" si="26"/>
        <v>0</v>
      </c>
      <c r="B127" s="64">
        <f t="shared" si="27"/>
        <v>0</v>
      </c>
      <c r="C127" s="57">
        <f t="shared" si="39"/>
        <v>335</v>
      </c>
      <c r="F127" s="59">
        <f>IF(C127&lt;C$6,0,VLOOKUP(C127,index!$A:$M,9,0))</f>
        <v>201</v>
      </c>
      <c r="G127" s="57" t="str">
        <f t="shared" si="28"/>
        <v/>
      </c>
      <c r="H127" s="58" t="str">
        <f>IF(G127="I",$K127,IF(G127="II",$K127-SUM(H$8:H126),IF(G127="III",$K127-SUM(H$8:H126),IF(G127="IV",$K127-SUM(H$8:H126),IF(G127="V",1-SUM(H$8:H126)," ")))))</f>
        <v xml:space="preserve"> </v>
      </c>
      <c r="I127" s="66" t="str">
        <f t="shared" si="29"/>
        <v/>
      </c>
      <c r="J127" s="61" t="str">
        <f>IF(I127="A",$K127,IF(I127="B",$K127-SUM(J$8:J126),IF(I127="C",$K127-SUM(J$8:J126),IF(I127="D",$K127-SUM(J$8:J126),IF(I127="E",1-SUM(J$8:J126)," ")))))</f>
        <v xml:space="preserve"> </v>
      </c>
      <c r="K127" s="58">
        <f>IF(C$4=0,0,(SUM(D$8:D127)/C$4))</f>
        <v>0</v>
      </c>
      <c r="L127" s="62" t="str">
        <f t="shared" si="25"/>
        <v xml:space="preserve"> </v>
      </c>
      <c r="M127" s="58" t="str">
        <f>IF(U127=2,K127,IF(W127=2,K127-SUM(M$8:M126),IF(X127=2,K127-SUM(M$8:M126),IF(X126=2,1-SUM(M$8:M126)," "))))</f>
        <v xml:space="preserve"> </v>
      </c>
      <c r="N127" s="58" t="str">
        <f t="shared" si="30"/>
        <v xml:space="preserve"> </v>
      </c>
      <c r="P127" s="58" t="str">
        <f>IF(O127="Plus",$K127,IF(O127="Basis",$K127-SUM(P$8:P126),IF(O127="Breedte",$K127-SUM(P$8:P126),IF(O126="Breedte",1-SUM(P$8:P126)," "))))</f>
        <v xml:space="preserve"> </v>
      </c>
      <c r="Q127" s="56" t="str">
        <f t="shared" si="45"/>
        <v/>
      </c>
      <c r="R127" s="196">
        <f t="shared" si="31"/>
        <v>201</v>
      </c>
      <c r="S127" s="1">
        <f t="shared" si="40"/>
        <v>335</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335</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4">
        <f t="shared" si="26"/>
        <v>0</v>
      </c>
      <c r="B128" s="64">
        <f t="shared" si="27"/>
        <v>0</v>
      </c>
      <c r="C128" s="57">
        <f t="shared" si="39"/>
        <v>334</v>
      </c>
      <c r="F128" s="59">
        <f>IF(C128&lt;C$6,0,VLOOKUP(C128,index!$A:$M,9,0))</f>
        <v>200</v>
      </c>
      <c r="G128" s="57" t="str">
        <f t="shared" si="28"/>
        <v/>
      </c>
      <c r="H128" s="58" t="str">
        <f>IF(G128="I",$K128,IF(G128="II",$K128-SUM(H$8:H127),IF(G128="III",$K128-SUM(H$8:H127),IF(G128="IV",$K128-SUM(H$8:H127),IF(G128="V",1-SUM(H$8:H127)," ")))))</f>
        <v xml:space="preserve"> </v>
      </c>
      <c r="I128" s="66" t="str">
        <f t="shared" si="29"/>
        <v/>
      </c>
      <c r="J128" s="61" t="str">
        <f>IF(I128="A",$K128,IF(I128="B",$K128-SUM(J$8:J127),IF(I128="C",$K128-SUM(J$8:J127),IF(I128="D",$K128-SUM(J$8:J127),IF(I128="E",1-SUM(J$8:J127)," ")))))</f>
        <v xml:space="preserve"> </v>
      </c>
      <c r="K128" s="58">
        <f>IF(C$4=0,0,(SUM(D$8:D128)/C$4))</f>
        <v>0</v>
      </c>
      <c r="L128" s="62" t="str">
        <f t="shared" si="25"/>
        <v xml:space="preserve"> </v>
      </c>
      <c r="M128" s="58" t="str">
        <f>IF(U128=2,K128,IF(W128=2,K128-SUM(M$8:M127),IF(X128=2,K128-SUM(M$8:M127),IF(X127=2,1-SUM(M$8:M127)," "))))</f>
        <v xml:space="preserve"> </v>
      </c>
      <c r="N128" s="58" t="str">
        <f t="shared" si="30"/>
        <v xml:space="preserve"> </v>
      </c>
      <c r="P128" s="58" t="str">
        <f>IF(O128="Plus",$K128,IF(O128="Basis",$K128-SUM(P$8:P127),IF(O128="Breedte",$K128-SUM(P$8:P127),IF(O127="Breedte",1-SUM(P$8:P127)," "))))</f>
        <v xml:space="preserve"> </v>
      </c>
      <c r="Q128" s="56" t="str">
        <f t="shared" si="45"/>
        <v/>
      </c>
      <c r="R128" s="196">
        <f t="shared" si="31"/>
        <v>200</v>
      </c>
      <c r="S128" s="1">
        <f t="shared" si="40"/>
        <v>334</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334</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4">
        <f t="shared" si="26"/>
        <v>25</v>
      </c>
      <c r="B129" s="64">
        <f t="shared" si="27"/>
        <v>0</v>
      </c>
      <c r="C129" s="57">
        <f t="shared" si="39"/>
        <v>333</v>
      </c>
      <c r="F129" s="59">
        <f>IF(C129&lt;C$6,0,VLOOKUP(C129,index!$A:$M,9,0))</f>
        <v>200</v>
      </c>
      <c r="G129" s="57" t="str">
        <f t="shared" si="28"/>
        <v/>
      </c>
      <c r="H129" s="58" t="str">
        <f>IF(G129="I",$K129,IF(G129="II",$K129-SUM(H$8:H128),IF(G129="III",$K129-SUM(H$8:H128),IF(G129="IV",$K129-SUM(H$8:H128),IF(G129="V",1-SUM(H$8:H128)," ")))))</f>
        <v xml:space="preserve"> </v>
      </c>
      <c r="I129" s="66" t="str">
        <f t="shared" si="29"/>
        <v>B</v>
      </c>
      <c r="J129" s="61">
        <f>IF(I129="A",$K129,IF(I129="B",$K129-SUM(J$8:J128),IF(I129="C",$K129-SUM(J$8:J128),IF(I129="D",$K129-SUM(J$8:J128),IF(I129="E",1-SUM(J$8:J128)," ")))))</f>
        <v>0</v>
      </c>
      <c r="K129" s="58">
        <f>IF(C$4=0,0,(SUM(D$8:D129)/C$4))</f>
        <v>0</v>
      </c>
      <c r="L129" s="62" t="str">
        <f t="shared" si="25"/>
        <v xml:space="preserve"> </v>
      </c>
      <c r="M129" s="58" t="str">
        <f>IF(U129=2,K129,IF(W129=2,K129-SUM(M$8:M128),IF(X129=2,K129-SUM(M$8:M128),IF(X128=2,1-SUM(M$8:M128)," "))))</f>
        <v xml:space="preserve"> </v>
      </c>
      <c r="N129" s="58" t="str">
        <f t="shared" si="30"/>
        <v xml:space="preserve"> </v>
      </c>
      <c r="P129" s="58" t="str">
        <f>IF(O129="Plus",$K129,IF(O129="Basis",$K129-SUM(P$8:P128),IF(O129="Breedte",$K129-SUM(P$8:P128),IF(O128="Breedte",1-SUM(P$8:P128)," "))))</f>
        <v xml:space="preserve"> </v>
      </c>
      <c r="Q129" s="56" t="str">
        <f t="shared" si="45"/>
        <v/>
      </c>
      <c r="R129" s="196">
        <f t="shared" si="31"/>
        <v>200</v>
      </c>
      <c r="S129" s="1">
        <f t="shared" si="40"/>
        <v>333</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333</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4">
        <f t="shared" si="26"/>
        <v>0</v>
      </c>
      <c r="B130" s="64">
        <f t="shared" si="27"/>
        <v>0</v>
      </c>
      <c r="C130" s="57">
        <f t="shared" si="39"/>
        <v>332</v>
      </c>
      <c r="F130" s="59">
        <f>IF(C130&lt;C$6,0,VLOOKUP(C130,index!$A:$M,9,0))</f>
        <v>199</v>
      </c>
      <c r="G130" s="57" t="str">
        <f t="shared" si="28"/>
        <v/>
      </c>
      <c r="H130" s="58" t="str">
        <f>IF(G130="I",$K130,IF(G130="II",$K130-SUM(H$8:H129),IF(G130="III",$K130-SUM(H$8:H129),IF(G130="IV",$K130-SUM(H$8:H129),IF(G130="V",1-SUM(H$8:H129)," ")))))</f>
        <v xml:space="preserve"> </v>
      </c>
      <c r="I130" s="66" t="str">
        <f t="shared" si="29"/>
        <v/>
      </c>
      <c r="J130" s="61" t="str">
        <f>IF(I130="A",$K130,IF(I130="B",$K130-SUM(J$8:J129),IF(I130="C",$K130-SUM(J$8:J129),IF(I130="D",$K130-SUM(J$8:J129),IF(I130="E",1-SUM(J$8:J129)," ")))))</f>
        <v xml:space="preserve"> </v>
      </c>
      <c r="K130" s="58">
        <f>IF(C$4=0,0,(SUM(D$8:D130)/C$4))</f>
        <v>0</v>
      </c>
      <c r="L130" s="62" t="str">
        <f t="shared" si="25"/>
        <v xml:space="preserve"> </v>
      </c>
      <c r="M130" s="58" t="str">
        <f>IF(U130=2,K130,IF(W130=2,K130-SUM(M$8:M129),IF(X130=2,K130-SUM(M$8:M129),IF(X129=2,1-SUM(M$8:M129)," "))))</f>
        <v xml:space="preserve"> </v>
      </c>
      <c r="N130" s="58" t="str">
        <f t="shared" si="30"/>
        <v xml:space="preserve"> </v>
      </c>
      <c r="P130" s="58" t="str">
        <f>IF(O130="Plus",$K130,IF(O130="Basis",$K130-SUM(P$8:P129),IF(O130="Breedte",$K130-SUM(P$8:P129),IF(O129="Breedte",1-SUM(P$8:P129)," "))))</f>
        <v xml:space="preserve"> </v>
      </c>
      <c r="Q130" s="56" t="str">
        <f t="shared" si="45"/>
        <v/>
      </c>
      <c r="R130" s="196">
        <f t="shared" si="31"/>
        <v>199</v>
      </c>
      <c r="S130" s="1">
        <f t="shared" si="40"/>
        <v>332</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332</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4">
        <f t="shared" si="26"/>
        <v>0</v>
      </c>
      <c r="B131" s="64">
        <f t="shared" si="27"/>
        <v>0</v>
      </c>
      <c r="C131" s="57">
        <f t="shared" si="39"/>
        <v>331</v>
      </c>
      <c r="F131" s="59">
        <f>IF(C131&lt;C$6,0,VLOOKUP(C131,index!$A:$M,9,0))</f>
        <v>199</v>
      </c>
      <c r="G131" s="57" t="str">
        <f t="shared" si="28"/>
        <v/>
      </c>
      <c r="H131" s="58" t="str">
        <f>IF(G131="I",$K131,IF(G131="II",$K131-SUM(H$8:H130),IF(G131="III",$K131-SUM(H$8:H130),IF(G131="IV",$K131-SUM(H$8:H130),IF(G131="V",1-SUM(H$8:H130)," ")))))</f>
        <v xml:space="preserve"> </v>
      </c>
      <c r="I131" s="66" t="str">
        <f t="shared" si="29"/>
        <v/>
      </c>
      <c r="J131" s="61" t="str">
        <f>IF(I131="A",$K131,IF(I131="B",$K131-SUM(J$8:J130),IF(I131="C",$K131-SUM(J$8:J130),IF(I131="D",$K131-SUM(J$8:J130),IF(I131="E",1-SUM(J$8:J130)," ")))))</f>
        <v xml:space="preserve"> </v>
      </c>
      <c r="K131" s="58">
        <f>IF(C$4=0,0,(SUM(D$8:D131)/C$4))</f>
        <v>0</v>
      </c>
      <c r="L131" s="62" t="str">
        <f t="shared" si="25"/>
        <v xml:space="preserve"> </v>
      </c>
      <c r="M131" s="58" t="str">
        <f>IF(U131=2,K131,IF(W131=2,K131-SUM(M$8:M130),IF(X131=2,K131-SUM(M$8:M130),IF(X130=2,1-SUM(M$8:M130)," "))))</f>
        <v xml:space="preserve"> </v>
      </c>
      <c r="N131" s="58" t="str">
        <f t="shared" si="30"/>
        <v xml:space="preserve"> </v>
      </c>
      <c r="P131" s="58" t="str">
        <f>IF(O131="Plus",$K131,IF(O131="Basis",$K131-SUM(P$8:P130),IF(O131="Breedte",$K131-SUM(P$8:P130),IF(O130="Breedte",1-SUM(P$8:P130)," "))))</f>
        <v xml:space="preserve"> </v>
      </c>
      <c r="Q131" s="56" t="str">
        <f t="shared" si="45"/>
        <v/>
      </c>
      <c r="R131" s="196">
        <f t="shared" si="31"/>
        <v>199</v>
      </c>
      <c r="S131" s="1">
        <f t="shared" si="40"/>
        <v>331</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331</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4">
        <f t="shared" si="26"/>
        <v>0</v>
      </c>
      <c r="B132" s="64">
        <f t="shared" si="27"/>
        <v>0</v>
      </c>
      <c r="C132" s="57">
        <f t="shared" si="39"/>
        <v>330</v>
      </c>
      <c r="F132" s="59">
        <f>IF(C132&lt;C$6,0,VLOOKUP(C132,index!$A:$M,9,0))</f>
        <v>198</v>
      </c>
      <c r="G132" s="57" t="str">
        <f t="shared" si="28"/>
        <v/>
      </c>
      <c r="H132" s="58" t="str">
        <f>IF(G132="I",$K132,IF(G132="II",$K132-SUM(H$8:H131),IF(G132="III",$K132-SUM(H$8:H131),IF(G132="IV",$K132-SUM(H$8:H131),IF(G132="V",1-SUM(H$8:H131)," ")))))</f>
        <v xml:space="preserve"> </v>
      </c>
      <c r="I132" s="66" t="str">
        <f t="shared" si="29"/>
        <v/>
      </c>
      <c r="J132" s="61" t="str">
        <f>IF(I132="A",$K132,IF(I132="B",$K132-SUM(J$8:J131),IF(I132="C",$K132-SUM(J$8:J131),IF(I132="D",$K132-SUM(J$8:J131),IF(I132="E",1-SUM(J$8:J131)," ")))))</f>
        <v xml:space="preserve"> </v>
      </c>
      <c r="K132" s="58">
        <f>IF(C$4=0,0,(SUM(D$8:D132)/C$4))</f>
        <v>0</v>
      </c>
      <c r="L132" s="62" t="str">
        <f t="shared" si="25"/>
        <v xml:space="preserve"> </v>
      </c>
      <c r="M132" s="58" t="str">
        <f>IF(U132=2,K132,IF(W132=2,K132-SUM(M$8:M131),IF(X132=2,K132-SUM(M$8:M131),IF(X131=2,1-SUM(M$8:M131)," "))))</f>
        <v xml:space="preserve"> </v>
      </c>
      <c r="N132" s="58" t="str">
        <f t="shared" si="30"/>
        <v xml:space="preserve"> </v>
      </c>
      <c r="P132" s="58" t="str">
        <f>IF(O132="Plus",$K132,IF(O132="Basis",$K132-SUM(P$8:P131),IF(O132="Breedte",$K132-SUM(P$8:P131),IF(O131="Breedte",1-SUM(P$8:P131)," "))))</f>
        <v xml:space="preserve"> </v>
      </c>
      <c r="Q132" s="56" t="str">
        <f t="shared" si="45"/>
        <v/>
      </c>
      <c r="R132" s="196">
        <f t="shared" si="31"/>
        <v>198</v>
      </c>
      <c r="S132" s="1">
        <f t="shared" si="40"/>
        <v>330</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330</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4">
        <f t="shared" si="26"/>
        <v>0</v>
      </c>
      <c r="B133" s="64">
        <f t="shared" si="27"/>
        <v>0</v>
      </c>
      <c r="C133" s="57">
        <f t="shared" si="39"/>
        <v>329</v>
      </c>
      <c r="F133" s="59">
        <f>IF(C133&lt;C$6,0,VLOOKUP(C133,index!$A:$M,9,0))</f>
        <v>198</v>
      </c>
      <c r="G133" s="57" t="str">
        <f t="shared" si="28"/>
        <v/>
      </c>
      <c r="H133" s="58" t="str">
        <f>IF(G133="I",$K133,IF(G133="II",$K133-SUM(H$8:H132),IF(G133="III",$K133-SUM(H$8:H132),IF(G133="IV",$K133-SUM(H$8:H132),IF(G133="V",1-SUM(H$8:H132)," ")))))</f>
        <v xml:space="preserve"> </v>
      </c>
      <c r="I133" s="66" t="str">
        <f t="shared" si="29"/>
        <v/>
      </c>
      <c r="J133" s="61" t="str">
        <f>IF(I133="A",$K133,IF(I133="B",$K133-SUM(J$8:J132),IF(I133="C",$K133-SUM(J$8:J132),IF(I133="D",$K133-SUM(J$8:J132),IF(I133="E",1-SUM(J$8:J132)," ")))))</f>
        <v xml:space="preserve"> </v>
      </c>
      <c r="K133" s="58">
        <f>IF(C$4=0,0,(SUM(D$8:D133)/C$4))</f>
        <v>0</v>
      </c>
      <c r="L133" s="62" t="str">
        <f t="shared" si="25"/>
        <v xml:space="preserve"> </v>
      </c>
      <c r="M133" s="58" t="str">
        <f>IF(U133=2,K133,IF(W133=2,K133-SUM(M$8:M132),IF(X133=2,K133-SUM(M$8:M132),IF(X132=2,1-SUM(M$8:M132)," "))))</f>
        <v xml:space="preserve"> </v>
      </c>
      <c r="N133" s="58" t="str">
        <f t="shared" si="30"/>
        <v xml:space="preserve"> </v>
      </c>
      <c r="P133" s="58" t="str">
        <f>IF(O133="Plus",$K133,IF(O133="Basis",$K133-SUM(P$8:P132),IF(O133="Breedte",$K133-SUM(P$8:P132),IF(O132="Breedte",1-SUM(P$8:P132)," "))))</f>
        <v xml:space="preserve"> </v>
      </c>
      <c r="Q133" s="56" t="str">
        <f t="shared" si="45"/>
        <v/>
      </c>
      <c r="R133" s="196">
        <f t="shared" si="31"/>
        <v>198</v>
      </c>
      <c r="S133" s="1">
        <f t="shared" si="40"/>
        <v>329</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329</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4">
        <f t="shared" si="26"/>
        <v>0</v>
      </c>
      <c r="B134" s="64">
        <f t="shared" si="27"/>
        <v>0</v>
      </c>
      <c r="C134" s="57">
        <f t="shared" si="39"/>
        <v>328</v>
      </c>
      <c r="F134" s="59">
        <f>IF(C134&lt;C$6,0,VLOOKUP(C134,index!$A:$M,9,0))</f>
        <v>197</v>
      </c>
      <c r="G134" s="57" t="str">
        <f t="shared" si="28"/>
        <v/>
      </c>
      <c r="H134" s="58" t="str">
        <f>IF(G134="I",$K134,IF(G134="II",$K134-SUM(H$8:H133),IF(G134="III",$K134-SUM(H$8:H133),IF(G134="IV",$K134-SUM(H$8:H133),IF(G134="V",1-SUM(H$8:H133)," ")))))</f>
        <v xml:space="preserve"> </v>
      </c>
      <c r="I134" s="66" t="str">
        <f t="shared" si="29"/>
        <v/>
      </c>
      <c r="J134" s="61" t="str">
        <f>IF(I134="A",$K134,IF(I134="B",$K134-SUM(J$8:J133),IF(I134="C",$K134-SUM(J$8:J133),IF(I134="D",$K134-SUM(J$8:J133),IF(I134="E",1-SUM(J$8:J133)," ")))))</f>
        <v xml:space="preserve"> </v>
      </c>
      <c r="K134" s="58">
        <f>IF(C$4=0,0,(SUM(D$8:D134)/C$4))</f>
        <v>0</v>
      </c>
      <c r="L134" s="62" t="str">
        <f t="shared" si="25"/>
        <v xml:space="preserve"> </v>
      </c>
      <c r="M134" s="58" t="str">
        <f>IF(U134=2,K134,IF(W134=2,K134-SUM(M$8:M133),IF(X134=2,K134-SUM(M$8:M133),IF(X133=2,1-SUM(M$8:M133)," "))))</f>
        <v xml:space="preserve"> </v>
      </c>
      <c r="N134" s="58" t="str">
        <f t="shared" si="30"/>
        <v xml:space="preserve"> </v>
      </c>
      <c r="P134" s="58" t="str">
        <f>IF(O134="Plus",$K134,IF(O134="Basis",$K134-SUM(P$8:P133),IF(O134="Breedte",$K134-SUM(P$8:P133),IF(O133="Breedte",1-SUM(P$8:P133)," "))))</f>
        <v xml:space="preserve"> </v>
      </c>
      <c r="Q134" s="56" t="str">
        <f t="shared" si="45"/>
        <v/>
      </c>
      <c r="R134" s="196">
        <f t="shared" si="31"/>
        <v>197</v>
      </c>
      <c r="S134" s="1">
        <f t="shared" si="40"/>
        <v>328</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328</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4">
        <f t="shared" si="26"/>
        <v>0</v>
      </c>
      <c r="B135" s="64">
        <f t="shared" si="27"/>
        <v>0</v>
      </c>
      <c r="C135" s="57">
        <f t="shared" si="39"/>
        <v>327</v>
      </c>
      <c r="F135" s="59">
        <f>IF(C135&lt;C$6,0,VLOOKUP(C135,index!$A:$M,9,0))</f>
        <v>197</v>
      </c>
      <c r="G135" s="57" t="str">
        <f t="shared" si="28"/>
        <v/>
      </c>
      <c r="H135" s="58" t="str">
        <f>IF(G135="I",$K135,IF(G135="II",$K135-SUM(H$8:H134),IF(G135="III",$K135-SUM(H$8:H134),IF(G135="IV",$K135-SUM(H$8:H134),IF(G135="V",1-SUM(H$8:H134)," ")))))</f>
        <v xml:space="preserve"> </v>
      </c>
      <c r="I135" s="66" t="str">
        <f t="shared" si="29"/>
        <v/>
      </c>
      <c r="J135" s="61" t="str">
        <f>IF(I135="A",$K135,IF(I135="B",$K135-SUM(J$8:J134),IF(I135="C",$K135-SUM(J$8:J134),IF(I135="D",$K135-SUM(J$8:J134),IF(I135="E",1-SUM(J$8:J134)," ")))))</f>
        <v xml:space="preserve"> </v>
      </c>
      <c r="K135" s="58">
        <f>IF(C$4=0,0,(SUM(D$8:D135)/C$4))</f>
        <v>0</v>
      </c>
      <c r="L135" s="62" t="str">
        <f t="shared" si="25"/>
        <v xml:space="preserve"> </v>
      </c>
      <c r="M135" s="58" t="str">
        <f>IF(U135=2,K135,IF(W135=2,K135-SUM(M$8:M134),IF(X135=2,K135-SUM(M$8:M134),IF(X134=2,1-SUM(M$8:M134)," "))))</f>
        <v xml:space="preserve"> </v>
      </c>
      <c r="N135" s="58" t="str">
        <f t="shared" si="30"/>
        <v xml:space="preserve"> </v>
      </c>
      <c r="P135" s="58" t="str">
        <f>IF(O135="Plus",$K135,IF(O135="Basis",$K135-SUM(P$8:P134),IF(O135="Breedte",$K135-SUM(P$8:P134),IF(O134="Breedte",1-SUM(P$8:P134)," "))))</f>
        <v xml:space="preserve"> </v>
      </c>
      <c r="Q135" s="56" t="str">
        <f t="shared" si="45"/>
        <v/>
      </c>
      <c r="R135" s="196">
        <f t="shared" si="31"/>
        <v>197</v>
      </c>
      <c r="S135" s="1">
        <f t="shared" si="40"/>
        <v>327</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327</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4">
        <f t="shared" si="26"/>
        <v>0</v>
      </c>
      <c r="B136" s="64">
        <f t="shared" si="27"/>
        <v>0</v>
      </c>
      <c r="C136" s="57">
        <f t="shared" si="39"/>
        <v>326</v>
      </c>
      <c r="F136" s="59">
        <f>IF(C136&lt;C$6,0,VLOOKUP(C136,index!$A:$M,9,0))</f>
        <v>196</v>
      </c>
      <c r="G136" s="57" t="str">
        <f t="shared" si="28"/>
        <v/>
      </c>
      <c r="H136" s="58" t="str">
        <f>IF(G136="I",$K136,IF(G136="II",$K136-SUM(H$8:H135),IF(G136="III",$K136-SUM(H$8:H135),IF(G136="IV",$K136-SUM(H$8:H135),IF(G136="V",1-SUM(H$8:H135)," ")))))</f>
        <v xml:space="preserve"> </v>
      </c>
      <c r="I136" s="66" t="str">
        <f t="shared" si="29"/>
        <v/>
      </c>
      <c r="J136" s="61" t="str">
        <f>IF(I136="A",$K136,IF(I136="B",$K136-SUM(J$8:J135),IF(I136="C",$K136-SUM(J$8:J135),IF(I136="D",$K136-SUM(J$8:J135),IF(I136="E",1-SUM(J$8:J135)," ")))))</f>
        <v xml:space="preserve"> </v>
      </c>
      <c r="K136" s="58">
        <f>IF(C$4=0,0,(SUM(D$8:D136)/C$4))</f>
        <v>0</v>
      </c>
      <c r="L136" s="62" t="str">
        <f t="shared" ref="L136:L199" si="46">IF(U136=2,"Plus",IF(W136=2,"Basis",IF(X136=2,"Breedte"," ")))</f>
        <v xml:space="preserve"> </v>
      </c>
      <c r="M136" s="58" t="str">
        <f>IF(U136=2,K136,IF(W136=2,K136-SUM(M$8:M135),IF(X136=2,K136-SUM(M$8:M135),IF(X135=2,1-SUM(M$8:M135)," "))))</f>
        <v xml:space="preserve"> </v>
      </c>
      <c r="N136" s="58" t="str">
        <f t="shared" si="30"/>
        <v xml:space="preserve"> </v>
      </c>
      <c r="P136" s="58" t="str">
        <f>IF(O136="Plus",$K136,IF(O136="Basis",$K136-SUM(P$8:P135),IF(O136="Breedte",$K136-SUM(P$8:P135),IF(O135="Breedte",1-SUM(P$8:P135)," "))))</f>
        <v xml:space="preserve"> </v>
      </c>
      <c r="Q136" s="56" t="str">
        <f t="shared" si="45"/>
        <v/>
      </c>
      <c r="R136" s="196">
        <f t="shared" si="31"/>
        <v>196</v>
      </c>
      <c r="S136" s="1">
        <f t="shared" si="40"/>
        <v>326</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326</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4">
        <f t="shared" ref="A137:A200" si="47">IF(I137="A",25,IF(I137="B",25,IF(I137="C",25,IF(I137="D",15,IF(I137="E",10,0)))))</f>
        <v>0</v>
      </c>
      <c r="B137" s="64">
        <f t="shared" ref="B137:B200" si="48">IF(G137="I",20,IF(G137="II",20,IF(G137="III",20,IF(G137="IV",20,IF(G137="V",20,0)))))</f>
        <v>20</v>
      </c>
      <c r="C137" s="57">
        <f t="shared" si="39"/>
        <v>325</v>
      </c>
      <c r="F137" s="59">
        <f>IF(C137&lt;C$6,0,VLOOKUP(C137,index!$A:$M,9,0))</f>
        <v>196</v>
      </c>
      <c r="G137" s="57" t="str">
        <f t="shared" ref="G137:G200" si="49">IF(AND(F137&gt;212,F138&lt;213),"I",IF(AND(F137&gt;203,F138&lt;204),"II",IF(AND(F137&gt;195,F138&lt;196),"III",IF(AND(F137&gt;186,F138&lt;187),"IV",IF(AND(F137&gt;109,F138&lt;110),"V","")))))</f>
        <v>III</v>
      </c>
      <c r="H137" s="58">
        <f>IF(G137="I",$K137,IF(G137="II",$K137-SUM(H$8:H136),IF(G137="III",$K137-SUM(H$8:H136),IF(G137="IV",$K137-SUM(H$8:H136),IF(G137="V",1-SUM(H$8:H136)," ")))))</f>
        <v>0</v>
      </c>
      <c r="I137" s="66" t="str">
        <f t="shared" ref="I137:I200" si="50">IF(AND(F137&gt;209,F138&lt;210),"A",IF(AND(F137&gt;199,F138&lt;200),"B",IF(AND(F137&gt;189,F138&lt;190),"C",IF(AND(F137&gt;180,F138&lt;181),"D",IF(AND(F137&gt;109,F138&lt;110),"E","")))))</f>
        <v/>
      </c>
      <c r="J137" s="61" t="str">
        <f>IF(I137="A",$K137,IF(I137="B",$K137-SUM(J$8:J136),IF(I137="C",$K137-SUM(J$8:J136),IF(I137="D",$K137-SUM(J$8:J136),IF(I137="E",1-SUM(J$8:J136)," ")))))</f>
        <v xml:space="preserve"> </v>
      </c>
      <c r="K137" s="58">
        <f>IF(C$4=0,0,(SUM(D$8:D137)/C$4))</f>
        <v>0</v>
      </c>
      <c r="L137" s="62" t="str">
        <f t="shared" si="46"/>
        <v xml:space="preserve"> </v>
      </c>
      <c r="M137" s="58" t="str">
        <f>IF(U137=2,K137,IF(W137=2,K137-SUM(M$8:M136),IF(X137=2,K137-SUM(M$8:M136),IF(X136=2,1-SUM(M$8:M136)," "))))</f>
        <v xml:space="preserve"> </v>
      </c>
      <c r="N137" s="58" t="str">
        <f t="shared" ref="N137:N200" si="51">IF(OR(O137="Plus",O137="Basis",O137="Breedte"),K137," ")</f>
        <v xml:space="preserve"> </v>
      </c>
      <c r="P137" s="58" t="str">
        <f>IF(O137="Plus",$K137,IF(O137="Basis",$K137-SUM(P$8:P136),IF(O137="Breedte",$K137-SUM(P$8:P136),IF(O136="Breedte",1-SUM(P$8:P136)," "))))</f>
        <v xml:space="preserve"> </v>
      </c>
      <c r="Q137" s="56" t="str">
        <f t="shared" si="45"/>
        <v/>
      </c>
      <c r="R137" s="196">
        <f t="shared" ref="R137:R200" si="52">F137</f>
        <v>196</v>
      </c>
      <c r="S137" s="1">
        <f t="shared" si="40"/>
        <v>325</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325</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4">
        <f t="shared" si="47"/>
        <v>0</v>
      </c>
      <c r="B138" s="64">
        <f t="shared" si="48"/>
        <v>0</v>
      </c>
      <c r="C138" s="57">
        <f t="shared" ref="C138:C201" si="60">IF(C137-1&lt;C$6,C$6-1,C137-1)</f>
        <v>324</v>
      </c>
      <c r="F138" s="59">
        <f>IF(C138&lt;C$6,0,VLOOKUP(C138,index!$A:$M,9,0))</f>
        <v>195</v>
      </c>
      <c r="G138" s="57" t="str">
        <f t="shared" si="49"/>
        <v/>
      </c>
      <c r="H138" s="58" t="str">
        <f>IF(G138="I",$K138,IF(G138="II",$K138-SUM(H$8:H137),IF(G138="III",$K138-SUM(H$8:H137),IF(G138="IV",$K138-SUM(H$8:H137),IF(G138="V",1-SUM(H$8:H137)," ")))))</f>
        <v xml:space="preserve"> </v>
      </c>
      <c r="I138" s="66" t="str">
        <f t="shared" si="50"/>
        <v/>
      </c>
      <c r="J138" s="61" t="str">
        <f>IF(I138="A",$K138,IF(I138="B",$K138-SUM(J$8:J137),IF(I138="C",$K138-SUM(J$8:J137),IF(I138="D",$K138-SUM(J$8:J137),IF(I138="E",1-SUM(J$8:J137)," ")))))</f>
        <v xml:space="preserve"> </v>
      </c>
      <c r="K138" s="58">
        <f>IF(C$4=0,0,(SUM(D$8:D138)/C$4))</f>
        <v>0</v>
      </c>
      <c r="L138" s="62" t="str">
        <f t="shared" si="46"/>
        <v xml:space="preserve"> </v>
      </c>
      <c r="M138" s="58" t="str">
        <f>IF(U138=2,K138,IF(W138=2,K138-SUM(M$8:M137),IF(X138=2,K138-SUM(M$8:M137),IF(X137=2,1-SUM(M$8:M137)," "))))</f>
        <v xml:space="preserve"> </v>
      </c>
      <c r="N138" s="58" t="str">
        <f t="shared" si="51"/>
        <v xml:space="preserve"> </v>
      </c>
      <c r="P138" s="58" t="str">
        <f>IF(O138="Plus",$K138,IF(O138="Basis",$K138-SUM(P$8:P137),IF(O138="Breedte",$K138-SUM(P$8:P137),IF(O137="Breedte",1-SUM(P$8:P137)," "))))</f>
        <v xml:space="preserve"> </v>
      </c>
      <c r="Q138" s="56" t="str">
        <f t="shared" si="45"/>
        <v/>
      </c>
      <c r="R138" s="196">
        <f t="shared" si="52"/>
        <v>195</v>
      </c>
      <c r="S138" s="1">
        <f t="shared" ref="S138:S201" si="61">C138</f>
        <v>324</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324</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4">
        <f t="shared" si="47"/>
        <v>0</v>
      </c>
      <c r="B139" s="64">
        <f t="shared" si="48"/>
        <v>0</v>
      </c>
      <c r="C139" s="57">
        <f t="shared" si="60"/>
        <v>323</v>
      </c>
      <c r="F139" s="59">
        <f>IF(C139&lt;C$6,0,VLOOKUP(C139,index!$A:$M,9,0))</f>
        <v>195</v>
      </c>
      <c r="G139" s="57" t="str">
        <f t="shared" si="49"/>
        <v/>
      </c>
      <c r="H139" s="58" t="str">
        <f>IF(G139="I",$K139,IF(G139="II",$K139-SUM(H$8:H138),IF(G139="III",$K139-SUM(H$8:H138),IF(G139="IV",$K139-SUM(H$8:H138),IF(G139="V",1-SUM(H$8:H138)," ")))))</f>
        <v xml:space="preserve"> </v>
      </c>
      <c r="I139" s="66" t="str">
        <f t="shared" si="50"/>
        <v/>
      </c>
      <c r="J139" s="61" t="str">
        <f>IF(I139="A",$K139,IF(I139="B",$K139-SUM(J$8:J138),IF(I139="C",$K139-SUM(J$8:J138),IF(I139="D",$K139-SUM(J$8:J138),IF(I139="E",1-SUM(J$8:J138)," ")))))</f>
        <v xml:space="preserve"> </v>
      </c>
      <c r="K139" s="58">
        <f>IF(C$4=0,0,(SUM(D$8:D139)/C$4))</f>
        <v>0</v>
      </c>
      <c r="L139" s="62" t="str">
        <f t="shared" si="46"/>
        <v xml:space="preserve"> </v>
      </c>
      <c r="M139" s="58" t="str">
        <f>IF(U139=2,K139,IF(W139=2,K139-SUM(M$8:M138),IF(X139=2,K139-SUM(M$8:M138),IF(X138=2,1-SUM(M$8:M138)," "))))</f>
        <v xml:space="preserve"> </v>
      </c>
      <c r="N139" s="58" t="str">
        <f t="shared" si="51"/>
        <v xml:space="preserve"> </v>
      </c>
      <c r="P139" s="58" t="str">
        <f>IF(O139="Plus",$K139,IF(O139="Basis",$K139-SUM(P$8:P138),IF(O139="Breedte",$K139-SUM(P$8:P138),IF(O138="Breedte",1-SUM(P$8:P138)," "))))</f>
        <v xml:space="preserve"> </v>
      </c>
      <c r="Q139" s="56" t="str">
        <f t="shared" si="45"/>
        <v/>
      </c>
      <c r="R139" s="196">
        <f t="shared" si="52"/>
        <v>195</v>
      </c>
      <c r="S139" s="1">
        <f t="shared" si="61"/>
        <v>323</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323</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4">
        <f t="shared" si="47"/>
        <v>0</v>
      </c>
      <c r="B140" s="64">
        <f t="shared" si="48"/>
        <v>0</v>
      </c>
      <c r="C140" s="57">
        <f t="shared" si="60"/>
        <v>322</v>
      </c>
      <c r="F140" s="59">
        <f>IF(C140&lt;C$6,0,VLOOKUP(C140,index!$A:$M,9,0))</f>
        <v>194</v>
      </c>
      <c r="G140" s="57" t="str">
        <f t="shared" si="49"/>
        <v/>
      </c>
      <c r="H140" s="58" t="str">
        <f>IF(G140="I",$K140,IF(G140="II",$K140-SUM(H$8:H139),IF(G140="III",$K140-SUM(H$8:H139),IF(G140="IV",$K140-SUM(H$8:H139),IF(G140="V",1-SUM(H$8:H139)," ")))))</f>
        <v xml:space="preserve"> </v>
      </c>
      <c r="I140" s="66" t="str">
        <f t="shared" si="50"/>
        <v/>
      </c>
      <c r="J140" s="61" t="str">
        <f>IF(I140="A",$K140,IF(I140="B",$K140-SUM(J$8:J139),IF(I140="C",$K140-SUM(J$8:J139),IF(I140="D",$K140-SUM(J$8:J139),IF(I140="E",1-SUM(J$8:J139)," ")))))</f>
        <v xml:space="preserve"> </v>
      </c>
      <c r="K140" s="58">
        <f>IF(C$4=0,0,(SUM(D$8:D140)/C$4))</f>
        <v>0</v>
      </c>
      <c r="L140" s="62" t="str">
        <f t="shared" si="46"/>
        <v xml:space="preserve"> </v>
      </c>
      <c r="M140" s="58" t="str">
        <f>IF(U140=2,K140,IF(W140=2,K140-SUM(M$8:M139),IF(X140=2,K140-SUM(M$8:M139),IF(X139=2,1-SUM(M$8:M139)," "))))</f>
        <v xml:space="preserve"> </v>
      </c>
      <c r="N140" s="58" t="str">
        <f t="shared" si="51"/>
        <v xml:space="preserve"> </v>
      </c>
      <c r="P140" s="58" t="str">
        <f>IF(O140="Plus",$K140,IF(O140="Basis",$K140-SUM(P$8:P139),IF(O140="Breedte",$K140-SUM(P$8:P139),IF(O139="Breedte",1-SUM(P$8:P139)," "))))</f>
        <v xml:space="preserve"> </v>
      </c>
      <c r="Q140" s="56" t="str">
        <f t="shared" si="45"/>
        <v/>
      </c>
      <c r="R140" s="196">
        <f t="shared" si="52"/>
        <v>194</v>
      </c>
      <c r="S140" s="1">
        <f t="shared" si="61"/>
        <v>322</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322</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4">
        <f t="shared" si="47"/>
        <v>0</v>
      </c>
      <c r="B141" s="64">
        <f t="shared" si="48"/>
        <v>0</v>
      </c>
      <c r="C141" s="57">
        <f t="shared" si="60"/>
        <v>321</v>
      </c>
      <c r="F141" s="59">
        <f>IF(C141&lt;C$6,0,VLOOKUP(C141,index!$A:$M,9,0))</f>
        <v>194</v>
      </c>
      <c r="G141" s="57" t="str">
        <f t="shared" si="49"/>
        <v/>
      </c>
      <c r="H141" s="58" t="str">
        <f>IF(G141="I",$K141,IF(G141="II",$K141-SUM(H$8:H140),IF(G141="III",$K141-SUM(H$8:H140),IF(G141="IV",$K141-SUM(H$8:H140),IF(G141="V",1-SUM(H$8:H140)," ")))))</f>
        <v xml:space="preserve"> </v>
      </c>
      <c r="I141" s="66" t="str">
        <f t="shared" si="50"/>
        <v/>
      </c>
      <c r="J141" s="61" t="str">
        <f>IF(I141="A",$K141,IF(I141="B",$K141-SUM(J$8:J140),IF(I141="C",$K141-SUM(J$8:J140),IF(I141="D",$K141-SUM(J$8:J140),IF(I141="E",1-SUM(J$8:J140)," ")))))</f>
        <v xml:space="preserve"> </v>
      </c>
      <c r="K141" s="58">
        <f>IF(C$4=0,0,(SUM(D$8:D141)/C$4))</f>
        <v>0</v>
      </c>
      <c r="L141" s="62" t="str">
        <f t="shared" si="46"/>
        <v xml:space="preserve"> </v>
      </c>
      <c r="M141" s="58" t="str">
        <f>IF(U141=2,K141,IF(W141=2,K141-SUM(M$8:M140),IF(X141=2,K141-SUM(M$8:M140),IF(X140=2,1-SUM(M$8:M140)," "))))</f>
        <v xml:space="preserve"> </v>
      </c>
      <c r="N141" s="58" t="str">
        <f t="shared" si="51"/>
        <v xml:space="preserve"> </v>
      </c>
      <c r="P141" s="58" t="str">
        <f>IF(O141="Plus",$K141,IF(O141="Basis",$K141-SUM(P$8:P140),IF(O141="Breedte",$K141-SUM(P$8:P140),IF(O140="Breedte",1-SUM(P$8:P140)," "))))</f>
        <v xml:space="preserve"> </v>
      </c>
      <c r="Q141" s="56" t="str">
        <f t="shared" si="45"/>
        <v/>
      </c>
      <c r="R141" s="196">
        <f t="shared" si="52"/>
        <v>194</v>
      </c>
      <c r="S141" s="1">
        <f t="shared" si="61"/>
        <v>321</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321</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4">
        <f t="shared" si="47"/>
        <v>0</v>
      </c>
      <c r="B142" s="64">
        <f t="shared" si="48"/>
        <v>0</v>
      </c>
      <c r="C142" s="57">
        <f t="shared" si="60"/>
        <v>320</v>
      </c>
      <c r="F142" s="59">
        <f>IF(C142&lt;C$6,0,VLOOKUP(C142,index!$A:$M,9,0))</f>
        <v>194</v>
      </c>
      <c r="G142" s="57" t="str">
        <f t="shared" si="49"/>
        <v/>
      </c>
      <c r="H142" s="58" t="str">
        <f>IF(G142="I",$K142,IF(G142="II",$K142-SUM(H$8:H141),IF(G142="III",$K142-SUM(H$8:H141),IF(G142="IV",$K142-SUM(H$8:H141),IF(G142="V",1-SUM(H$8:H141)," ")))))</f>
        <v xml:space="preserve"> </v>
      </c>
      <c r="I142" s="66" t="str">
        <f t="shared" si="50"/>
        <v/>
      </c>
      <c r="J142" s="61" t="str">
        <f>IF(I142="A",$K142,IF(I142="B",$K142-SUM(J$8:J141),IF(I142="C",$K142-SUM(J$8:J141),IF(I142="D",$K142-SUM(J$8:J141),IF(I142="E",1-SUM(J$8:J141)," ")))))</f>
        <v xml:space="preserve"> </v>
      </c>
      <c r="K142" s="58">
        <f>IF(C$4=0,0,(SUM(D$8:D142)/C$4))</f>
        <v>0</v>
      </c>
      <c r="L142" s="62" t="str">
        <f t="shared" si="46"/>
        <v xml:space="preserve"> </v>
      </c>
      <c r="M142" s="58" t="str">
        <f>IF(U142=2,K142,IF(W142=2,K142-SUM(M$8:M141),IF(X142=2,K142-SUM(M$8:M141),IF(X141=2,1-SUM(M$8:M141)," "))))</f>
        <v xml:space="preserve"> </v>
      </c>
      <c r="N142" s="58" t="str">
        <f t="shared" si="51"/>
        <v xml:space="preserve"> </v>
      </c>
      <c r="P142" s="58" t="str">
        <f>IF(O142="Plus",$K142,IF(O142="Basis",$K142-SUM(P$8:P141),IF(O142="Breedte",$K142-SUM(P$8:P141),IF(O141="Breedte",1-SUM(P$8:P141)," "))))</f>
        <v xml:space="preserve"> </v>
      </c>
      <c r="Q142" s="56" t="str">
        <f t="shared" ref="Q142:Q205" si="66">IF(L141="plus",IF(E142=0,"",CONCATENATE(E142,",")),IF(L141="basis",IF(E142=0,"",CONCATENATE(E142,",")),CONCATENATE(Q141,IF(E142=0,"",CONCATENATE(E142,", ")))))</f>
        <v/>
      </c>
      <c r="R142" s="196">
        <f t="shared" si="52"/>
        <v>194</v>
      </c>
      <c r="S142" s="1">
        <f t="shared" si="61"/>
        <v>320</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320</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4">
        <f t="shared" si="47"/>
        <v>0</v>
      </c>
      <c r="B143" s="64">
        <f t="shared" si="48"/>
        <v>0</v>
      </c>
      <c r="C143" s="57">
        <f t="shared" si="60"/>
        <v>319</v>
      </c>
      <c r="F143" s="59">
        <f>IF(C143&lt;C$6,0,VLOOKUP(C143,index!$A:$M,9,0))</f>
        <v>193</v>
      </c>
      <c r="G143" s="57" t="str">
        <f t="shared" si="49"/>
        <v/>
      </c>
      <c r="H143" s="58" t="str">
        <f>IF(G143="I",$K143,IF(G143="II",$K143-SUM(H$8:H142),IF(G143="III",$K143-SUM(H$8:H142),IF(G143="IV",$K143-SUM(H$8:H142),IF(G143="V",1-SUM(H$8:H142)," ")))))</f>
        <v xml:space="preserve"> </v>
      </c>
      <c r="I143" s="66" t="str">
        <f t="shared" si="50"/>
        <v/>
      </c>
      <c r="J143" s="61" t="str">
        <f>IF(I143="A",$K143,IF(I143="B",$K143-SUM(J$8:J142),IF(I143="C",$K143-SUM(J$8:J142),IF(I143="D",$K143-SUM(J$8:J142),IF(I143="E",1-SUM(J$8:J142)," ")))))</f>
        <v xml:space="preserve"> </v>
      </c>
      <c r="K143" s="58">
        <f>IF(C$4=0,0,(SUM(D$8:D143)/C$4))</f>
        <v>0</v>
      </c>
      <c r="L143" s="62" t="str">
        <f t="shared" si="46"/>
        <v xml:space="preserve"> </v>
      </c>
      <c r="M143" s="58" t="str">
        <f>IF(U143=2,K143,IF(W143=2,K143-SUM(M$8:M142),IF(X143=2,K143-SUM(M$8:M142),IF(X142=2,1-SUM(M$8:M142)," "))))</f>
        <v xml:space="preserve"> </v>
      </c>
      <c r="N143" s="58" t="str">
        <f t="shared" si="51"/>
        <v xml:space="preserve"> </v>
      </c>
      <c r="P143" s="58" t="str">
        <f>IF(O143="Plus",$K143,IF(O143="Basis",$K143-SUM(P$8:P142),IF(O143="Breedte",$K143-SUM(P$8:P142),IF(O142="Breedte",1-SUM(P$8:P142)," "))))</f>
        <v xml:space="preserve"> </v>
      </c>
      <c r="Q143" s="56" t="str">
        <f t="shared" si="66"/>
        <v/>
      </c>
      <c r="R143" s="196">
        <f t="shared" si="52"/>
        <v>193</v>
      </c>
      <c r="S143" s="1">
        <f t="shared" si="61"/>
        <v>319</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319</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4">
        <f t="shared" si="47"/>
        <v>0</v>
      </c>
      <c r="B144" s="64">
        <f t="shared" si="48"/>
        <v>0</v>
      </c>
      <c r="C144" s="57">
        <f t="shared" si="60"/>
        <v>318</v>
      </c>
      <c r="F144" s="59">
        <f>IF(C144&lt;C$6,0,VLOOKUP(C144,index!$A:$M,9,0))</f>
        <v>193</v>
      </c>
      <c r="G144" s="57" t="str">
        <f t="shared" si="49"/>
        <v/>
      </c>
      <c r="H144" s="58" t="str">
        <f>IF(G144="I",$K144,IF(G144="II",$K144-SUM(H$8:H143),IF(G144="III",$K144-SUM(H$8:H143),IF(G144="IV",$K144-SUM(H$8:H143),IF(G144="V",1-SUM(H$8:H143)," ")))))</f>
        <v xml:space="preserve"> </v>
      </c>
      <c r="I144" s="66" t="str">
        <f t="shared" si="50"/>
        <v/>
      </c>
      <c r="J144" s="61" t="str">
        <f>IF(I144="A",$K144,IF(I144="B",$K144-SUM(J$8:J143),IF(I144="C",$K144-SUM(J$8:J143),IF(I144="D",$K144-SUM(J$8:J143),IF(I144="E",1-SUM(J$8:J143)," ")))))</f>
        <v xml:space="preserve"> </v>
      </c>
      <c r="K144" s="58">
        <f>IF(C$4=0,0,(SUM(D$8:D144)/C$4))</f>
        <v>0</v>
      </c>
      <c r="L144" s="62" t="str">
        <f t="shared" si="46"/>
        <v xml:space="preserve"> </v>
      </c>
      <c r="M144" s="58" t="str">
        <f>IF(U144=2,K144,IF(W144=2,K144-SUM(M$8:M143),IF(X144=2,K144-SUM(M$8:M143),IF(X143=2,1-SUM(M$8:M143)," "))))</f>
        <v xml:space="preserve"> </v>
      </c>
      <c r="N144" s="58" t="str">
        <f t="shared" si="51"/>
        <v xml:space="preserve"> </v>
      </c>
      <c r="P144" s="58" t="str">
        <f>IF(O144="Plus",$K144,IF(O144="Basis",$K144-SUM(P$8:P143),IF(O144="Breedte",$K144-SUM(P$8:P143),IF(O143="Breedte",1-SUM(P$8:P143)," "))))</f>
        <v xml:space="preserve"> </v>
      </c>
      <c r="Q144" s="56" t="str">
        <f t="shared" si="66"/>
        <v/>
      </c>
      <c r="R144" s="196">
        <f t="shared" si="52"/>
        <v>193</v>
      </c>
      <c r="S144" s="1">
        <f t="shared" si="61"/>
        <v>318</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318</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4">
        <f t="shared" si="47"/>
        <v>0</v>
      </c>
      <c r="B145" s="64">
        <f t="shared" si="48"/>
        <v>0</v>
      </c>
      <c r="C145" s="57">
        <f t="shared" si="60"/>
        <v>317</v>
      </c>
      <c r="F145" s="59">
        <f>IF(C145&lt;C$6,0,VLOOKUP(C145,index!$A:$M,9,0))</f>
        <v>192</v>
      </c>
      <c r="G145" s="57" t="str">
        <f t="shared" si="49"/>
        <v/>
      </c>
      <c r="H145" s="58" t="str">
        <f>IF(G145="I",$K145,IF(G145="II",$K145-SUM(H$8:H144),IF(G145="III",$K145-SUM(H$8:H144),IF(G145="IV",$K145-SUM(H$8:H144),IF(G145="V",1-SUM(H$8:H144)," ")))))</f>
        <v xml:space="preserve"> </v>
      </c>
      <c r="I145" s="66" t="str">
        <f t="shared" si="50"/>
        <v/>
      </c>
      <c r="J145" s="61" t="str">
        <f>IF(I145="A",$K145,IF(I145="B",$K145-SUM(J$8:J144),IF(I145="C",$K145-SUM(J$8:J144),IF(I145="D",$K145-SUM(J$8:J144),IF(I145="E",1-SUM(J$8:J144)," ")))))</f>
        <v xml:space="preserve"> </v>
      </c>
      <c r="K145" s="58">
        <f>IF(C$4=0,0,(SUM(D$8:D145)/C$4))</f>
        <v>0</v>
      </c>
      <c r="L145" s="62" t="str">
        <f t="shared" si="46"/>
        <v xml:space="preserve"> </v>
      </c>
      <c r="M145" s="58" t="str">
        <f>IF(U145=2,K145,IF(W145=2,K145-SUM(M$8:M144),IF(X145=2,K145-SUM(M$8:M144),IF(X144=2,1-SUM(M$8:M144)," "))))</f>
        <v xml:space="preserve"> </v>
      </c>
      <c r="N145" s="58" t="str">
        <f t="shared" si="51"/>
        <v xml:space="preserve"> </v>
      </c>
      <c r="P145" s="58" t="str">
        <f>IF(O145="Plus",$K145,IF(O145="Basis",$K145-SUM(P$8:P144),IF(O145="Breedte",$K145-SUM(P$8:P144),IF(O144="Breedte",1-SUM(P$8:P144)," "))))</f>
        <v xml:space="preserve"> </v>
      </c>
      <c r="Q145" s="56" t="str">
        <f t="shared" si="66"/>
        <v/>
      </c>
      <c r="R145" s="196">
        <f t="shared" si="52"/>
        <v>192</v>
      </c>
      <c r="S145" s="1">
        <f t="shared" si="61"/>
        <v>317</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317</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4">
        <f t="shared" si="47"/>
        <v>0</v>
      </c>
      <c r="B146" s="64">
        <f t="shared" si="48"/>
        <v>0</v>
      </c>
      <c r="C146" s="57">
        <f t="shared" si="60"/>
        <v>316</v>
      </c>
      <c r="F146" s="59">
        <f>IF(C146&lt;C$6,0,VLOOKUP(C146,index!$A:$M,9,0))</f>
        <v>192</v>
      </c>
      <c r="G146" s="57" t="str">
        <f t="shared" si="49"/>
        <v/>
      </c>
      <c r="H146" s="58" t="str">
        <f>IF(G146="I",$K146,IF(G146="II",$K146-SUM(H$8:H145),IF(G146="III",$K146-SUM(H$8:H145),IF(G146="IV",$K146-SUM(H$8:H145),IF(G146="V",1-SUM(H$8:H145)," ")))))</f>
        <v xml:space="preserve"> </v>
      </c>
      <c r="I146" s="66" t="str">
        <f t="shared" si="50"/>
        <v/>
      </c>
      <c r="J146" s="61" t="str">
        <f>IF(I146="A",$K146,IF(I146="B",$K146-SUM(J$8:J145),IF(I146="C",$K146-SUM(J$8:J145),IF(I146="D",$K146-SUM(J$8:J145),IF(I146="E",1-SUM(J$8:J145)," ")))))</f>
        <v xml:space="preserve"> </v>
      </c>
      <c r="K146" s="58">
        <f>IF(C$4=0,0,(SUM(D$8:D146)/C$4))</f>
        <v>0</v>
      </c>
      <c r="L146" s="62" t="str">
        <f t="shared" si="46"/>
        <v xml:space="preserve"> </v>
      </c>
      <c r="M146" s="58" t="str">
        <f>IF(U146=2,K146,IF(W146=2,K146-SUM(M$8:M145),IF(X146=2,K146-SUM(M$8:M145),IF(X145=2,1-SUM(M$8:M145)," "))))</f>
        <v xml:space="preserve"> </v>
      </c>
      <c r="N146" s="58" t="str">
        <f t="shared" si="51"/>
        <v xml:space="preserve"> </v>
      </c>
      <c r="P146" s="58" t="str">
        <f>IF(O146="Plus",$K146,IF(O146="Basis",$K146-SUM(P$8:P145),IF(O146="Breedte",$K146-SUM(P$8:P145),IF(O145="Breedte",1-SUM(P$8:P145)," "))))</f>
        <v xml:space="preserve"> </v>
      </c>
      <c r="Q146" s="56" t="str">
        <f t="shared" si="66"/>
        <v/>
      </c>
      <c r="R146" s="196">
        <f t="shared" si="52"/>
        <v>192</v>
      </c>
      <c r="S146" s="1">
        <f t="shared" si="61"/>
        <v>316</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316</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4">
        <f t="shared" si="47"/>
        <v>0</v>
      </c>
      <c r="B147" s="64">
        <f t="shared" si="48"/>
        <v>0</v>
      </c>
      <c r="C147" s="57">
        <f t="shared" si="60"/>
        <v>315</v>
      </c>
      <c r="F147" s="59">
        <f>IF(C147&lt;C$6,0,VLOOKUP(C147,index!$A:$M,9,0))</f>
        <v>191</v>
      </c>
      <c r="G147" s="57" t="str">
        <f t="shared" si="49"/>
        <v/>
      </c>
      <c r="H147" s="58" t="str">
        <f>IF(G147="I",$K147,IF(G147="II",$K147-SUM(H$8:H146),IF(G147="III",$K147-SUM(H$8:H146),IF(G147="IV",$K147-SUM(H$8:H146),IF(G147="V",1-SUM(H$8:H146)," ")))))</f>
        <v xml:space="preserve"> </v>
      </c>
      <c r="I147" s="66" t="str">
        <f t="shared" si="50"/>
        <v/>
      </c>
      <c r="J147" s="61" t="str">
        <f>IF(I147="A",$K147,IF(I147="B",$K147-SUM(J$8:J146),IF(I147="C",$K147-SUM(J$8:J146),IF(I147="D",$K147-SUM(J$8:J146),IF(I147="E",1-SUM(J$8:J146)," ")))))</f>
        <v xml:space="preserve"> </v>
      </c>
      <c r="K147" s="58">
        <f>IF(C$4=0,0,(SUM(D$8:D147)/C$4))</f>
        <v>0</v>
      </c>
      <c r="L147" s="62" t="str">
        <f t="shared" si="46"/>
        <v xml:space="preserve"> </v>
      </c>
      <c r="M147" s="58" t="str">
        <f>IF(U147=2,K147,IF(W147=2,K147-SUM(M$8:M146),IF(X147=2,K147-SUM(M$8:M146),IF(X146=2,1-SUM(M$8:M146)," "))))</f>
        <v xml:space="preserve"> </v>
      </c>
      <c r="N147" s="58" t="str">
        <f t="shared" si="51"/>
        <v xml:space="preserve"> </v>
      </c>
      <c r="P147" s="58" t="str">
        <f>IF(O147="Plus",$K147,IF(O147="Basis",$K147-SUM(P$8:P146),IF(O147="Breedte",$K147-SUM(P$8:P146),IF(O146="Breedte",1-SUM(P$8:P146)," "))))</f>
        <v xml:space="preserve"> </v>
      </c>
      <c r="Q147" s="56" t="str">
        <f t="shared" si="66"/>
        <v/>
      </c>
      <c r="R147" s="196">
        <f t="shared" si="52"/>
        <v>191</v>
      </c>
      <c r="S147" s="1">
        <f t="shared" si="61"/>
        <v>315</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315</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4">
        <f t="shared" si="47"/>
        <v>0</v>
      </c>
      <c r="B148" s="64">
        <f t="shared" si="48"/>
        <v>0</v>
      </c>
      <c r="C148" s="57">
        <f t="shared" si="60"/>
        <v>314</v>
      </c>
      <c r="F148" s="59">
        <f>IF(C148&lt;C$6,0,VLOOKUP(C148,index!$A:$M,9,0))</f>
        <v>191</v>
      </c>
      <c r="G148" s="57" t="str">
        <f t="shared" si="49"/>
        <v/>
      </c>
      <c r="H148" s="58" t="str">
        <f>IF(G148="I",$K148,IF(G148="II",$K148-SUM(H$8:H147),IF(G148="III",$K148-SUM(H$8:H147),IF(G148="IV",$K148-SUM(H$8:H147),IF(G148="V",1-SUM(H$8:H147)," ")))))</f>
        <v xml:space="preserve"> </v>
      </c>
      <c r="I148" s="66" t="str">
        <f t="shared" si="50"/>
        <v/>
      </c>
      <c r="J148" s="61" t="str">
        <f>IF(I148="A",$K148,IF(I148="B",$K148-SUM(J$8:J147),IF(I148="C",$K148-SUM(J$8:J147),IF(I148="D",$K148-SUM(J$8:J147),IF(I148="E",1-SUM(J$8:J147)," ")))))</f>
        <v xml:space="preserve"> </v>
      </c>
      <c r="K148" s="58">
        <f>IF(C$4=0,0,(SUM(D$8:D148)/C$4))</f>
        <v>0</v>
      </c>
      <c r="L148" s="62" t="str">
        <f t="shared" si="46"/>
        <v xml:space="preserve"> </v>
      </c>
      <c r="M148" s="58" t="str">
        <f>IF(U148=2,K148,IF(W148=2,K148-SUM(M$8:M147),IF(X148=2,K148-SUM(M$8:M147),IF(X147=2,1-SUM(M$8:M147)," "))))</f>
        <v xml:space="preserve"> </v>
      </c>
      <c r="N148" s="58" t="str">
        <f t="shared" si="51"/>
        <v xml:space="preserve"> </v>
      </c>
      <c r="P148" s="58" t="str">
        <f>IF(O148="Plus",$K148,IF(O148="Basis",$K148-SUM(P$8:P147),IF(O148="Breedte",$K148-SUM(P$8:P147),IF(O147="Breedte",1-SUM(P$8:P147)," "))))</f>
        <v xml:space="preserve"> </v>
      </c>
      <c r="Q148" s="56" t="str">
        <f t="shared" si="66"/>
        <v/>
      </c>
      <c r="R148" s="196">
        <f t="shared" si="52"/>
        <v>191</v>
      </c>
      <c r="S148" s="1">
        <f t="shared" si="61"/>
        <v>314</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314</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4">
        <f t="shared" si="47"/>
        <v>0</v>
      </c>
      <c r="B149" s="64">
        <f t="shared" si="48"/>
        <v>0</v>
      </c>
      <c r="C149" s="57">
        <f t="shared" si="60"/>
        <v>313</v>
      </c>
      <c r="F149" s="59">
        <f>IF(C149&lt;C$6,0,VLOOKUP(C149,index!$A:$M,9,0))</f>
        <v>190</v>
      </c>
      <c r="G149" s="57" t="str">
        <f t="shared" si="49"/>
        <v/>
      </c>
      <c r="H149" s="58" t="str">
        <f>IF(G149="I",$K149,IF(G149="II",$K149-SUM(H$8:H148),IF(G149="III",$K149-SUM(H$8:H148),IF(G149="IV",$K149-SUM(H$8:H148),IF(G149="V",1-SUM(H$8:H148)," ")))))</f>
        <v xml:space="preserve"> </v>
      </c>
      <c r="I149" s="66" t="str">
        <f t="shared" si="50"/>
        <v/>
      </c>
      <c r="J149" s="61" t="str">
        <f>IF(I149="A",$K149,IF(I149="B",$K149-SUM(J$8:J148),IF(I149="C",$K149-SUM(J$8:J148),IF(I149="D",$K149-SUM(J$8:J148),IF(I149="E",1-SUM(J$8:J148)," ")))))</f>
        <v xml:space="preserve"> </v>
      </c>
      <c r="K149" s="58">
        <f>IF(C$4=0,0,(SUM(D$8:D149)/C$4))</f>
        <v>0</v>
      </c>
      <c r="L149" s="62" t="str">
        <f t="shared" si="46"/>
        <v xml:space="preserve"> </v>
      </c>
      <c r="M149" s="58" t="str">
        <f>IF(U149=2,K149,IF(W149=2,K149-SUM(M$8:M148),IF(X149=2,K149-SUM(M$8:M148),IF(X148=2,1-SUM(M$8:M148)," "))))</f>
        <v xml:space="preserve"> </v>
      </c>
      <c r="N149" s="58" t="str">
        <f t="shared" si="51"/>
        <v xml:space="preserve"> </v>
      </c>
      <c r="P149" s="58" t="str">
        <f>IF(O149="Plus",$K149,IF(O149="Basis",$K149-SUM(P$8:P148),IF(O149="Breedte",$K149-SUM(P$8:P148),IF(O148="Breedte",1-SUM(P$8:P148)," "))))</f>
        <v xml:space="preserve"> </v>
      </c>
      <c r="Q149" s="56" t="str">
        <f t="shared" si="66"/>
        <v/>
      </c>
      <c r="R149" s="196">
        <f t="shared" si="52"/>
        <v>190</v>
      </c>
      <c r="S149" s="1">
        <f t="shared" si="61"/>
        <v>313</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313</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4">
        <f t="shared" si="47"/>
        <v>25</v>
      </c>
      <c r="B150" s="64">
        <f t="shared" si="48"/>
        <v>0</v>
      </c>
      <c r="C150" s="57">
        <f t="shared" si="60"/>
        <v>312</v>
      </c>
      <c r="F150" s="59">
        <f>IF(C150&lt;C$6,0,VLOOKUP(C150,index!$A:$M,9,0))</f>
        <v>190</v>
      </c>
      <c r="G150" s="57" t="str">
        <f t="shared" si="49"/>
        <v/>
      </c>
      <c r="H150" s="58" t="str">
        <f>IF(G150="I",$K150,IF(G150="II",$K150-SUM(H$8:H149),IF(G150="III",$K150-SUM(H$8:H149),IF(G150="IV",$K150-SUM(H$8:H149),IF(G150="V",1-SUM(H$8:H149)," ")))))</f>
        <v xml:space="preserve"> </v>
      </c>
      <c r="I150" s="66" t="str">
        <f t="shared" si="50"/>
        <v>C</v>
      </c>
      <c r="J150" s="61">
        <f>IF(I150="A",$K150,IF(I150="B",$K150-SUM(J$8:J149),IF(I150="C",$K150-SUM(J$8:J149),IF(I150="D",$K150-SUM(J$8:J149),IF(I150="E",1-SUM(J$8:J149)," ")))))</f>
        <v>0</v>
      </c>
      <c r="K150" s="58">
        <f>IF(C$4=0,0,(SUM(D$8:D150)/C$4))</f>
        <v>0</v>
      </c>
      <c r="L150" s="62" t="str">
        <f t="shared" si="46"/>
        <v xml:space="preserve"> </v>
      </c>
      <c r="M150" s="58" t="str">
        <f>IF(U150=2,K150,IF(W150=2,K150-SUM(M$8:M149),IF(X150=2,K150-SUM(M$8:M149),IF(X149=2,1-SUM(M$8:M149)," "))))</f>
        <v xml:space="preserve"> </v>
      </c>
      <c r="N150" s="58" t="str">
        <f t="shared" si="51"/>
        <v xml:space="preserve"> </v>
      </c>
      <c r="P150" s="58" t="str">
        <f>IF(O150="Plus",$K150,IF(O150="Basis",$K150-SUM(P$8:P149),IF(O150="Breedte",$K150-SUM(P$8:P149),IF(O149="Breedte",1-SUM(P$8:P149)," "))))</f>
        <v xml:space="preserve"> </v>
      </c>
      <c r="Q150" s="56" t="str">
        <f t="shared" si="66"/>
        <v/>
      </c>
      <c r="R150" s="196">
        <f t="shared" si="52"/>
        <v>190</v>
      </c>
      <c r="S150" s="1">
        <f t="shared" si="61"/>
        <v>312</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312</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4">
        <f t="shared" si="47"/>
        <v>0</v>
      </c>
      <c r="B151" s="64">
        <f t="shared" si="48"/>
        <v>0</v>
      </c>
      <c r="C151" s="57">
        <f t="shared" si="60"/>
        <v>311</v>
      </c>
      <c r="F151" s="59">
        <f>IF(C151&lt;C$6,0,VLOOKUP(C151,index!$A:$M,9,0))</f>
        <v>189</v>
      </c>
      <c r="G151" s="57" t="str">
        <f t="shared" si="49"/>
        <v/>
      </c>
      <c r="H151" s="58" t="str">
        <f>IF(G151="I",$K151,IF(G151="II",$K151-SUM(H$8:H150),IF(G151="III",$K151-SUM(H$8:H150),IF(G151="IV",$K151-SUM(H$8:H150),IF(G151="V",1-SUM(H$8:H150)," ")))))</f>
        <v xml:space="preserve"> </v>
      </c>
      <c r="I151" s="66" t="str">
        <f t="shared" si="50"/>
        <v/>
      </c>
      <c r="J151" s="61" t="str">
        <f>IF(I151="A",$K151,IF(I151="B",$K151-SUM(J$8:J150),IF(I151="C",$K151-SUM(J$8:J150),IF(I151="D",$K151-SUM(J$8:J150),IF(I151="E",1-SUM(J$8:J150)," ")))))</f>
        <v xml:space="preserve"> </v>
      </c>
      <c r="K151" s="58">
        <f>IF(C$4=0,0,(SUM(D$8:D151)/C$4))</f>
        <v>0</v>
      </c>
      <c r="L151" s="62" t="str">
        <f t="shared" si="46"/>
        <v xml:space="preserve"> </v>
      </c>
      <c r="M151" s="58" t="str">
        <f>IF(U151=2,K151,IF(W151=2,K151-SUM(M$8:M150),IF(X151=2,K151-SUM(M$8:M150),IF(X150=2,1-SUM(M$8:M150)," "))))</f>
        <v xml:space="preserve"> </v>
      </c>
      <c r="N151" s="58" t="str">
        <f t="shared" si="51"/>
        <v xml:space="preserve"> </v>
      </c>
      <c r="P151" s="58" t="str">
        <f>IF(O151="Plus",$K151,IF(O151="Basis",$K151-SUM(P$8:P150),IF(O151="Breedte",$K151-SUM(P$8:P150),IF(O150="Breedte",1-SUM(P$8:P150)," "))))</f>
        <v xml:space="preserve"> </v>
      </c>
      <c r="Q151" s="56" t="str">
        <f t="shared" si="66"/>
        <v/>
      </c>
      <c r="R151" s="196">
        <f t="shared" si="52"/>
        <v>189</v>
      </c>
      <c r="S151" s="1">
        <f t="shared" si="61"/>
        <v>311</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311</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4">
        <f t="shared" si="47"/>
        <v>0</v>
      </c>
      <c r="B152" s="64">
        <f t="shared" si="48"/>
        <v>0</v>
      </c>
      <c r="C152" s="57">
        <f t="shared" si="60"/>
        <v>310</v>
      </c>
      <c r="F152" s="59">
        <f>IF(C152&lt;C$6,0,VLOOKUP(C152,index!$A:$M,9,0))</f>
        <v>189</v>
      </c>
      <c r="G152" s="57" t="str">
        <f t="shared" si="49"/>
        <v/>
      </c>
      <c r="H152" s="58" t="str">
        <f>IF(G152="I",$K152,IF(G152="II",$K152-SUM(H$8:H151),IF(G152="III",$K152-SUM(H$8:H151),IF(G152="IV",$K152-SUM(H$8:H151),IF(G152="V",1-SUM(H$8:H151)," ")))))</f>
        <v xml:space="preserve"> </v>
      </c>
      <c r="I152" s="66" t="str">
        <f t="shared" si="50"/>
        <v/>
      </c>
      <c r="J152" s="61" t="str">
        <f>IF(I152="A",$K152,IF(I152="B",$K152-SUM(J$8:J151),IF(I152="C",$K152-SUM(J$8:J151),IF(I152="D",$K152-SUM(J$8:J151),IF(I152="E",1-SUM(J$8:J151)," ")))))</f>
        <v xml:space="preserve"> </v>
      </c>
      <c r="K152" s="58">
        <f>IF(C$4=0,0,(SUM(D$8:D152)/C$4))</f>
        <v>0</v>
      </c>
      <c r="L152" s="62" t="str">
        <f t="shared" si="46"/>
        <v xml:space="preserve"> </v>
      </c>
      <c r="M152" s="58" t="str">
        <f>IF(U152=2,K152,IF(W152=2,K152-SUM(M$8:M151),IF(X152=2,K152-SUM(M$8:M151),IF(X151=2,1-SUM(M$8:M151)," "))))</f>
        <v xml:space="preserve"> </v>
      </c>
      <c r="N152" s="58" t="str">
        <f t="shared" si="51"/>
        <v xml:space="preserve"> </v>
      </c>
      <c r="P152" s="58" t="str">
        <f>IF(O152="Plus",$K152,IF(O152="Basis",$K152-SUM(P$8:P151),IF(O152="Breedte",$K152-SUM(P$8:P151),IF(O151="Breedte",1-SUM(P$8:P151)," "))))</f>
        <v xml:space="preserve"> </v>
      </c>
      <c r="Q152" s="56" t="str">
        <f t="shared" si="66"/>
        <v/>
      </c>
      <c r="R152" s="196">
        <f t="shared" si="52"/>
        <v>189</v>
      </c>
      <c r="S152" s="1">
        <f t="shared" si="61"/>
        <v>310</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310</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4">
        <f t="shared" si="47"/>
        <v>0</v>
      </c>
      <c r="B153" s="64">
        <f t="shared" si="48"/>
        <v>0</v>
      </c>
      <c r="C153" s="57">
        <f t="shared" si="60"/>
        <v>309</v>
      </c>
      <c r="F153" s="59">
        <f>IF(C153&lt;C$6,0,VLOOKUP(C153,index!$A:$M,9,0))</f>
        <v>188</v>
      </c>
      <c r="G153" s="57" t="str">
        <f t="shared" si="49"/>
        <v/>
      </c>
      <c r="H153" s="58" t="str">
        <f>IF(G153="I",$K153,IF(G153="II",$K153-SUM(H$8:H152),IF(G153="III",$K153-SUM(H$8:H152),IF(G153="IV",$K153-SUM(H$8:H152),IF(G153="V",1-SUM(H$8:H152)," ")))))</f>
        <v xml:space="preserve"> </v>
      </c>
      <c r="I153" s="66" t="str">
        <f t="shared" si="50"/>
        <v/>
      </c>
      <c r="J153" s="61" t="str">
        <f>IF(I153="A",$K153,IF(I153="B",$K153-SUM(J$8:J152),IF(I153="C",$K153-SUM(J$8:J152),IF(I153="D",$K153-SUM(J$8:J152),IF(I153="E",1-SUM(J$8:J152)," ")))))</f>
        <v xml:space="preserve"> </v>
      </c>
      <c r="K153" s="58">
        <f>IF(C$4=0,0,(SUM(D$8:D153)/C$4))</f>
        <v>0</v>
      </c>
      <c r="L153" s="62" t="str">
        <f t="shared" si="46"/>
        <v xml:space="preserve"> </v>
      </c>
      <c r="M153" s="58" t="str">
        <f>IF(U153=2,K153,IF(W153=2,K153-SUM(M$8:M152),IF(X153=2,K153-SUM(M$8:M152),IF(X152=2,1-SUM(M$8:M152)," "))))</f>
        <v xml:space="preserve"> </v>
      </c>
      <c r="N153" s="58" t="str">
        <f t="shared" si="51"/>
        <v xml:space="preserve"> </v>
      </c>
      <c r="P153" s="58" t="str">
        <f>IF(O153="Plus",$K153,IF(O153="Basis",$K153-SUM(P$8:P152),IF(O153="Breedte",$K153-SUM(P$8:P152),IF(O152="Breedte",1-SUM(P$8:P152)," "))))</f>
        <v xml:space="preserve"> </v>
      </c>
      <c r="Q153" s="56" t="str">
        <f t="shared" si="66"/>
        <v/>
      </c>
      <c r="R153" s="196">
        <f t="shared" si="52"/>
        <v>188</v>
      </c>
      <c r="S153" s="1">
        <f t="shared" si="61"/>
        <v>309</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309</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4">
        <f t="shared" si="47"/>
        <v>0</v>
      </c>
      <c r="B154" s="64">
        <f t="shared" si="48"/>
        <v>0</v>
      </c>
      <c r="C154" s="57">
        <f t="shared" si="60"/>
        <v>308</v>
      </c>
      <c r="F154" s="59">
        <f>IF(C154&lt;C$6,0,VLOOKUP(C154,index!$A:$M,9,0))</f>
        <v>188</v>
      </c>
      <c r="G154" s="57" t="str">
        <f t="shared" si="49"/>
        <v/>
      </c>
      <c r="H154" s="58" t="str">
        <f>IF(G154="I",$K154,IF(G154="II",$K154-SUM(H$8:H153),IF(G154="III",$K154-SUM(H$8:H153),IF(G154="IV",$K154-SUM(H$8:H153),IF(G154="V",1-SUM(H$8:H153)," ")))))</f>
        <v xml:space="preserve"> </v>
      </c>
      <c r="I154" s="66" t="str">
        <f t="shared" si="50"/>
        <v/>
      </c>
      <c r="J154" s="61" t="str">
        <f>IF(I154="A",$K154,IF(I154="B",$K154-SUM(J$8:J153),IF(I154="C",$K154-SUM(J$8:J153),IF(I154="D",$K154-SUM(J$8:J153),IF(I154="E",1-SUM(J$8:J153)," ")))))</f>
        <v xml:space="preserve"> </v>
      </c>
      <c r="K154" s="58">
        <f>IF(C$4=0,0,(SUM(D$8:D154)/C$4))</f>
        <v>0</v>
      </c>
      <c r="L154" s="62" t="str">
        <f t="shared" si="46"/>
        <v xml:space="preserve"> </v>
      </c>
      <c r="M154" s="58" t="str">
        <f>IF(U154=2,K154,IF(W154=2,K154-SUM(M$8:M153),IF(X154=2,K154-SUM(M$8:M153),IF(X153=2,1-SUM(M$8:M153)," "))))</f>
        <v xml:space="preserve"> </v>
      </c>
      <c r="N154" s="58" t="str">
        <f t="shared" si="51"/>
        <v xml:space="preserve"> </v>
      </c>
      <c r="P154" s="58" t="str">
        <f>IF(O154="Plus",$K154,IF(O154="Basis",$K154-SUM(P$8:P153),IF(O154="Breedte",$K154-SUM(P$8:P153),IF(O153="Breedte",1-SUM(P$8:P153)," "))))</f>
        <v xml:space="preserve"> </v>
      </c>
      <c r="Q154" s="56" t="str">
        <f t="shared" si="66"/>
        <v/>
      </c>
      <c r="R154" s="196">
        <f t="shared" si="52"/>
        <v>188</v>
      </c>
      <c r="S154" s="1">
        <f t="shared" si="61"/>
        <v>308</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308</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4">
        <f t="shared" si="47"/>
        <v>0</v>
      </c>
      <c r="B155" s="64">
        <f t="shared" si="48"/>
        <v>0</v>
      </c>
      <c r="C155" s="57">
        <f t="shared" si="60"/>
        <v>307</v>
      </c>
      <c r="F155" s="59">
        <f>IF(C155&lt;C$6,0,VLOOKUP(C155,index!$A:$M,9,0))</f>
        <v>187</v>
      </c>
      <c r="G155" s="57" t="str">
        <f t="shared" si="49"/>
        <v/>
      </c>
      <c r="H155" s="58" t="str">
        <f>IF(G155="I",$K155,IF(G155="II",$K155-SUM(H$8:H154),IF(G155="III",$K155-SUM(H$8:H154),IF(G155="IV",$K155-SUM(H$8:H154),IF(G155="V",1-SUM(H$8:H154)," ")))))</f>
        <v xml:space="preserve"> </v>
      </c>
      <c r="I155" s="66" t="str">
        <f t="shared" si="50"/>
        <v/>
      </c>
      <c r="J155" s="61" t="str">
        <f>IF(I155="A",$K155,IF(I155="B",$K155-SUM(J$8:J154),IF(I155="C",$K155-SUM(J$8:J154),IF(I155="D",$K155-SUM(J$8:J154),IF(I155="E",1-SUM(J$8:J154)," ")))))</f>
        <v xml:space="preserve"> </v>
      </c>
      <c r="K155" s="58">
        <f>IF(C$4=0,0,(SUM(D$8:D155)/C$4))</f>
        <v>0</v>
      </c>
      <c r="L155" s="62" t="str">
        <f t="shared" si="46"/>
        <v xml:space="preserve"> </v>
      </c>
      <c r="M155" s="58" t="str">
        <f>IF(U155=2,K155,IF(W155=2,K155-SUM(M$8:M154),IF(X155=2,K155-SUM(M$8:M154),IF(X154=2,1-SUM(M$8:M154)," "))))</f>
        <v xml:space="preserve"> </v>
      </c>
      <c r="N155" s="58" t="str">
        <f t="shared" si="51"/>
        <v xml:space="preserve"> </v>
      </c>
      <c r="P155" s="58" t="str">
        <f>IF(O155="Plus",$K155,IF(O155="Basis",$K155-SUM(P$8:P154),IF(O155="Breedte",$K155-SUM(P$8:P154),IF(O154="Breedte",1-SUM(P$8:P154)," "))))</f>
        <v xml:space="preserve"> </v>
      </c>
      <c r="Q155" s="56" t="str">
        <f t="shared" si="66"/>
        <v/>
      </c>
      <c r="R155" s="196">
        <f t="shared" si="52"/>
        <v>187</v>
      </c>
      <c r="S155" s="1">
        <f t="shared" si="61"/>
        <v>307</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307</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4">
        <f t="shared" si="47"/>
        <v>0</v>
      </c>
      <c r="B156" s="64">
        <f t="shared" si="48"/>
        <v>20</v>
      </c>
      <c r="C156" s="57">
        <f t="shared" si="60"/>
        <v>306</v>
      </c>
      <c r="F156" s="59">
        <f>IF(C156&lt;C$6,0,VLOOKUP(C156,index!$A:$M,9,0))</f>
        <v>187</v>
      </c>
      <c r="G156" s="57" t="str">
        <f t="shared" si="49"/>
        <v>IV</v>
      </c>
      <c r="H156" s="58">
        <f>IF(G156="I",$K156,IF(G156="II",$K156-SUM(H$8:H155),IF(G156="III",$K156-SUM(H$8:H155),IF(G156="IV",$K156-SUM(H$8:H155),IF(G156="V",1-SUM(H$8:H155)," ")))))</f>
        <v>0</v>
      </c>
      <c r="I156" s="66" t="str">
        <f t="shared" si="50"/>
        <v/>
      </c>
      <c r="J156" s="61" t="str">
        <f>IF(I156="A",$K156,IF(I156="B",$K156-SUM(J$8:J155),IF(I156="C",$K156-SUM(J$8:J155),IF(I156="D",$K156-SUM(J$8:J155),IF(I156="E",1-SUM(J$8:J155)," ")))))</f>
        <v xml:space="preserve"> </v>
      </c>
      <c r="K156" s="58">
        <f>IF(C$4=0,0,(SUM(D$8:D156)/C$4))</f>
        <v>0</v>
      </c>
      <c r="L156" s="62" t="str">
        <f t="shared" si="46"/>
        <v xml:space="preserve"> </v>
      </c>
      <c r="M156" s="58" t="str">
        <f>IF(U156=2,K156,IF(W156=2,K156-SUM(M$8:M155),IF(X156=2,K156-SUM(M$8:M155),IF(X155=2,1-SUM(M$8:M155)," "))))</f>
        <v xml:space="preserve"> </v>
      </c>
      <c r="N156" s="58" t="str">
        <f t="shared" si="51"/>
        <v xml:space="preserve"> </v>
      </c>
      <c r="P156" s="58" t="str">
        <f>IF(O156="Plus",$K156,IF(O156="Basis",$K156-SUM(P$8:P155),IF(O156="Breedte",$K156-SUM(P$8:P155),IF(O155="Breedte",1-SUM(P$8:P155)," "))))</f>
        <v xml:space="preserve"> </v>
      </c>
      <c r="Q156" s="56" t="str">
        <f t="shared" si="66"/>
        <v/>
      </c>
      <c r="R156" s="196">
        <f t="shared" si="52"/>
        <v>187</v>
      </c>
      <c r="S156" s="1">
        <f t="shared" si="61"/>
        <v>306</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306</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4">
        <f t="shared" si="47"/>
        <v>0</v>
      </c>
      <c r="B157" s="64">
        <f t="shared" si="48"/>
        <v>0</v>
      </c>
      <c r="C157" s="57">
        <f t="shared" si="60"/>
        <v>305</v>
      </c>
      <c r="F157" s="59">
        <f>IF(C157&lt;C$6,0,VLOOKUP(C157,index!$A:$M,9,0))</f>
        <v>186</v>
      </c>
      <c r="G157" s="57" t="str">
        <f t="shared" si="49"/>
        <v/>
      </c>
      <c r="H157" s="58" t="str">
        <f>IF(G157="I",$K157,IF(G157="II",$K157-SUM(H$8:H156),IF(G157="III",$K157-SUM(H$8:H156),IF(G157="IV",$K157-SUM(H$8:H156),IF(G157="V",1-SUM(H$8:H156)," ")))))</f>
        <v xml:space="preserve"> </v>
      </c>
      <c r="I157" s="66" t="str">
        <f t="shared" si="50"/>
        <v/>
      </c>
      <c r="J157" s="61" t="str">
        <f>IF(I157="A",$K157,IF(I157="B",$K157-SUM(J$8:J156),IF(I157="C",$K157-SUM(J$8:J156),IF(I157="D",$K157-SUM(J$8:J156),IF(I157="E",1-SUM(J$8:J156)," ")))))</f>
        <v xml:space="preserve"> </v>
      </c>
      <c r="K157" s="58">
        <f>IF(C$4=0,0,(SUM(D$8:D157)/C$4))</f>
        <v>0</v>
      </c>
      <c r="L157" s="62" t="str">
        <f t="shared" si="46"/>
        <v xml:space="preserve"> </v>
      </c>
      <c r="M157" s="58" t="str">
        <f>IF(U157=2,K157,IF(W157=2,K157-SUM(M$8:M156),IF(X157=2,K157-SUM(M$8:M156),IF(X156=2,1-SUM(M$8:M156)," "))))</f>
        <v xml:space="preserve"> </v>
      </c>
      <c r="N157" s="58" t="str">
        <f t="shared" si="51"/>
        <v xml:space="preserve"> </v>
      </c>
      <c r="P157" s="58" t="str">
        <f>IF(O157="Plus",$K157,IF(O157="Basis",$K157-SUM(P$8:P156),IF(O157="Breedte",$K157-SUM(P$8:P156),IF(O156="Breedte",1-SUM(P$8:P156)," "))))</f>
        <v xml:space="preserve"> </v>
      </c>
      <c r="Q157" s="56" t="str">
        <f t="shared" si="66"/>
        <v/>
      </c>
      <c r="R157" s="196">
        <f t="shared" si="52"/>
        <v>186</v>
      </c>
      <c r="S157" s="1">
        <f t="shared" si="61"/>
        <v>305</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305</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4">
        <f t="shared" si="47"/>
        <v>0</v>
      </c>
      <c r="B158" s="64">
        <f t="shared" si="48"/>
        <v>0</v>
      </c>
      <c r="C158" s="57">
        <f t="shared" si="60"/>
        <v>304</v>
      </c>
      <c r="F158" s="59">
        <f>IF(C158&lt;C$6,0,VLOOKUP(C158,index!$A:$M,9,0))</f>
        <v>186</v>
      </c>
      <c r="G158" s="57" t="str">
        <f t="shared" si="49"/>
        <v/>
      </c>
      <c r="H158" s="58" t="str">
        <f>IF(G158="I",$K158,IF(G158="II",$K158-SUM(H$8:H157),IF(G158="III",$K158-SUM(H$8:H157),IF(G158="IV",$K158-SUM(H$8:H157),IF(G158="V",1-SUM(H$8:H157)," ")))))</f>
        <v xml:space="preserve"> </v>
      </c>
      <c r="I158" s="66" t="str">
        <f t="shared" si="50"/>
        <v/>
      </c>
      <c r="J158" s="61" t="str">
        <f>IF(I158="A",$K158,IF(I158="B",$K158-SUM(J$8:J157),IF(I158="C",$K158-SUM(J$8:J157),IF(I158="D",$K158-SUM(J$8:J157),IF(I158="E",1-SUM(J$8:J157)," ")))))</f>
        <v xml:space="preserve"> </v>
      </c>
      <c r="K158" s="58">
        <f>IF(C$4=0,0,(SUM(D$8:D158)/C$4))</f>
        <v>0</v>
      </c>
      <c r="L158" s="62" t="str">
        <f t="shared" si="46"/>
        <v xml:space="preserve"> </v>
      </c>
      <c r="M158" s="58" t="str">
        <f>IF(U158=2,K158,IF(W158=2,K158-SUM(M$8:M157),IF(X158=2,K158-SUM(M$8:M157),IF(X157=2,1-SUM(M$8:M157)," "))))</f>
        <v xml:space="preserve"> </v>
      </c>
      <c r="N158" s="58" t="str">
        <f t="shared" si="51"/>
        <v xml:space="preserve"> </v>
      </c>
      <c r="P158" s="58" t="str">
        <f>IF(O158="Plus",$K158,IF(O158="Basis",$K158-SUM(P$8:P157),IF(O158="Breedte",$K158-SUM(P$8:P157),IF(O157="Breedte",1-SUM(P$8:P157)," "))))</f>
        <v xml:space="preserve"> </v>
      </c>
      <c r="Q158" s="56" t="str">
        <f t="shared" si="66"/>
        <v/>
      </c>
      <c r="R158" s="196">
        <f t="shared" si="52"/>
        <v>186</v>
      </c>
      <c r="S158" s="1">
        <f t="shared" si="61"/>
        <v>304</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304</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4">
        <f t="shared" si="47"/>
        <v>0</v>
      </c>
      <c r="B159" s="64">
        <f t="shared" si="48"/>
        <v>0</v>
      </c>
      <c r="C159" s="57">
        <f t="shared" si="60"/>
        <v>303</v>
      </c>
      <c r="F159" s="59">
        <f>IF(C159&lt;C$6,0,VLOOKUP(C159,index!$A:$M,9,0))</f>
        <v>185</v>
      </c>
      <c r="G159" s="57" t="str">
        <f t="shared" si="49"/>
        <v/>
      </c>
      <c r="H159" s="58" t="str">
        <f>IF(G159="I",$K159,IF(G159="II",$K159-SUM(H$8:H158),IF(G159="III",$K159-SUM(H$8:H158),IF(G159="IV",$K159-SUM(H$8:H158),IF(G159="V",1-SUM(H$8:H158)," ")))))</f>
        <v xml:space="preserve"> </v>
      </c>
      <c r="I159" s="66" t="str">
        <f t="shared" si="50"/>
        <v/>
      </c>
      <c r="J159" s="61" t="str">
        <f>IF(I159="A",$K159,IF(I159="B",$K159-SUM(J$8:J158),IF(I159="C",$K159-SUM(J$8:J158),IF(I159="D",$K159-SUM(J$8:J158),IF(I159="E",1-SUM(J$8:J158)," ")))))</f>
        <v xml:space="preserve"> </v>
      </c>
      <c r="K159" s="58">
        <f>IF(C$4=0,0,(SUM(D$8:D159)/C$4))</f>
        <v>0</v>
      </c>
      <c r="L159" s="62" t="str">
        <f t="shared" si="46"/>
        <v xml:space="preserve"> </v>
      </c>
      <c r="M159" s="58" t="str">
        <f>IF(U159=2,K159,IF(W159=2,K159-SUM(M$8:M158),IF(X159=2,K159-SUM(M$8:M158),IF(X158=2,1-SUM(M$8:M158)," "))))</f>
        <v xml:space="preserve"> </v>
      </c>
      <c r="N159" s="58" t="str">
        <f t="shared" si="51"/>
        <v xml:space="preserve"> </v>
      </c>
      <c r="P159" s="58" t="str">
        <f>IF(O159="Plus",$K159,IF(O159="Basis",$K159-SUM(P$8:P158),IF(O159="Breedte",$K159-SUM(P$8:P158),IF(O158="Breedte",1-SUM(P$8:P158)," "))))</f>
        <v xml:space="preserve"> </v>
      </c>
      <c r="Q159" s="56" t="str">
        <f t="shared" si="66"/>
        <v/>
      </c>
      <c r="R159" s="196">
        <f t="shared" si="52"/>
        <v>185</v>
      </c>
      <c r="S159" s="1">
        <f t="shared" si="61"/>
        <v>303</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303</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4">
        <f t="shared" si="47"/>
        <v>0</v>
      </c>
      <c r="B160" s="64">
        <f t="shared" si="48"/>
        <v>0</v>
      </c>
      <c r="C160" s="57">
        <f t="shared" si="60"/>
        <v>302</v>
      </c>
      <c r="F160" s="59">
        <f>IF(C160&lt;C$6,0,VLOOKUP(C160,index!$A:$M,9,0))</f>
        <v>185</v>
      </c>
      <c r="G160" s="57" t="str">
        <f t="shared" si="49"/>
        <v/>
      </c>
      <c r="H160" s="58" t="str">
        <f>IF(G160="I",$K160,IF(G160="II",$K160-SUM(H$8:H159),IF(G160="III",$K160-SUM(H$8:H159),IF(G160="IV",$K160-SUM(H$8:H159),IF(G160="V",1-SUM(H$8:H159)," ")))))</f>
        <v xml:space="preserve"> </v>
      </c>
      <c r="I160" s="66" t="str">
        <f t="shared" si="50"/>
        <v/>
      </c>
      <c r="J160" s="61" t="str">
        <f>IF(I160="A",$K160,IF(I160="B",$K160-SUM(J$8:J159),IF(I160="C",$K160-SUM(J$8:J159),IF(I160="D",$K160-SUM(J$8:J159),IF(I160="E",1-SUM(J$8:J159)," ")))))</f>
        <v xml:space="preserve"> </v>
      </c>
      <c r="K160" s="58">
        <f>IF(C$4=0,0,(SUM(D$8:D160)/C$4))</f>
        <v>0</v>
      </c>
      <c r="L160" s="62" t="str">
        <f t="shared" si="46"/>
        <v xml:space="preserve"> </v>
      </c>
      <c r="M160" s="58" t="str">
        <f>IF(U160=2,K160,IF(W160=2,K160-SUM(M$8:M159),IF(X160=2,K160-SUM(M$8:M159),IF(X159=2,1-SUM(M$8:M159)," "))))</f>
        <v xml:space="preserve"> </v>
      </c>
      <c r="N160" s="58" t="str">
        <f t="shared" si="51"/>
        <v xml:space="preserve"> </v>
      </c>
      <c r="P160" s="58" t="str">
        <f>IF(O160="Plus",$K160,IF(O160="Basis",$K160-SUM(P$8:P159),IF(O160="Breedte",$K160-SUM(P$8:P159),IF(O159="Breedte",1-SUM(P$8:P159)," "))))</f>
        <v xml:space="preserve"> </v>
      </c>
      <c r="Q160" s="56" t="str">
        <f t="shared" si="66"/>
        <v/>
      </c>
      <c r="R160" s="196">
        <f t="shared" si="52"/>
        <v>185</v>
      </c>
      <c r="S160" s="1">
        <f t="shared" si="61"/>
        <v>302</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302</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4">
        <f t="shared" si="47"/>
        <v>0</v>
      </c>
      <c r="B161" s="64">
        <f t="shared" si="48"/>
        <v>0</v>
      </c>
      <c r="C161" s="57">
        <f t="shared" si="60"/>
        <v>301</v>
      </c>
      <c r="F161" s="59">
        <f>IF(C161&lt;C$6,0,VLOOKUP(C161,index!$A:$M,9,0))</f>
        <v>184</v>
      </c>
      <c r="G161" s="57" t="str">
        <f t="shared" si="49"/>
        <v/>
      </c>
      <c r="H161" s="58" t="str">
        <f>IF(G161="I",$K161,IF(G161="II",$K161-SUM(H$8:H160),IF(G161="III",$K161-SUM(H$8:H160),IF(G161="IV",$K161-SUM(H$8:H160),IF(G161="V",1-SUM(H$8:H160)," ")))))</f>
        <v xml:space="preserve"> </v>
      </c>
      <c r="I161" s="66" t="str">
        <f t="shared" si="50"/>
        <v/>
      </c>
      <c r="J161" s="61" t="str">
        <f>IF(I161="A",$K161,IF(I161="B",$K161-SUM(J$8:J160),IF(I161="C",$K161-SUM(J$8:J160),IF(I161="D",$K161-SUM(J$8:J160),IF(I161="E",1-SUM(J$8:J160)," ")))))</f>
        <v xml:space="preserve"> </v>
      </c>
      <c r="K161" s="58">
        <f>IF(C$4=0,0,(SUM(D$8:D161)/C$4))</f>
        <v>0</v>
      </c>
      <c r="L161" s="62" t="str">
        <f t="shared" si="46"/>
        <v xml:space="preserve"> </v>
      </c>
      <c r="M161" s="58" t="str">
        <f>IF(U161=2,K161,IF(W161=2,K161-SUM(M$8:M160),IF(X161=2,K161-SUM(M$8:M160),IF(X160=2,1-SUM(M$8:M160)," "))))</f>
        <v xml:space="preserve"> </v>
      </c>
      <c r="N161" s="58" t="str">
        <f t="shared" si="51"/>
        <v xml:space="preserve"> </v>
      </c>
      <c r="P161" s="58" t="str">
        <f>IF(O161="Plus",$K161,IF(O161="Basis",$K161-SUM(P$8:P160),IF(O161="Breedte",$K161-SUM(P$8:P160),IF(O160="Breedte",1-SUM(P$8:P160)," "))))</f>
        <v xml:space="preserve"> </v>
      </c>
      <c r="Q161" s="56" t="str">
        <f t="shared" si="66"/>
        <v/>
      </c>
      <c r="R161" s="196">
        <f t="shared" si="52"/>
        <v>184</v>
      </c>
      <c r="S161" s="1">
        <f t="shared" si="61"/>
        <v>301</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301</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4">
        <f t="shared" si="47"/>
        <v>0</v>
      </c>
      <c r="B162" s="64">
        <f t="shared" si="48"/>
        <v>0</v>
      </c>
      <c r="C162" s="57">
        <f t="shared" si="60"/>
        <v>300</v>
      </c>
      <c r="F162" s="59">
        <f>IF(C162&lt;C$6,0,VLOOKUP(C162,index!$A:$M,9,0))</f>
        <v>184</v>
      </c>
      <c r="G162" s="57" t="str">
        <f t="shared" si="49"/>
        <v/>
      </c>
      <c r="H162" s="58" t="str">
        <f>IF(G162="I",$K162,IF(G162="II",$K162-SUM(H$8:H161),IF(G162="III",$K162-SUM(H$8:H161),IF(G162="IV",$K162-SUM(H$8:H161),IF(G162="V",1-SUM(H$8:H161)," ")))))</f>
        <v xml:space="preserve"> </v>
      </c>
      <c r="I162" s="66" t="str">
        <f t="shared" si="50"/>
        <v/>
      </c>
      <c r="J162" s="61" t="str">
        <f>IF(I162="A",$K162,IF(I162="B",$K162-SUM(J$8:J161),IF(I162="C",$K162-SUM(J$8:J161),IF(I162="D",$K162-SUM(J$8:J161),IF(I162="E",1-SUM(J$8:J161)," ")))))</f>
        <v xml:space="preserve"> </v>
      </c>
      <c r="K162" s="58">
        <f>IF(C$4=0,0,(SUM(D$8:D162)/C$4))</f>
        <v>0</v>
      </c>
      <c r="L162" s="62" t="str">
        <f t="shared" si="46"/>
        <v xml:space="preserve"> </v>
      </c>
      <c r="M162" s="58" t="str">
        <f>IF(U162=2,K162,IF(W162=2,K162-SUM(M$8:M161),IF(X162=2,K162-SUM(M$8:M161),IF(X161=2,1-SUM(M$8:M161)," "))))</f>
        <v xml:space="preserve"> </v>
      </c>
      <c r="N162" s="58" t="str">
        <f t="shared" si="51"/>
        <v xml:space="preserve"> </v>
      </c>
      <c r="P162" s="58" t="str">
        <f>IF(O162="Plus",$K162,IF(O162="Basis",$K162-SUM(P$8:P161),IF(O162="Breedte",$K162-SUM(P$8:P161),IF(O161="Breedte",1-SUM(P$8:P161)," "))))</f>
        <v xml:space="preserve"> </v>
      </c>
      <c r="Q162" s="56" t="str">
        <f t="shared" si="66"/>
        <v/>
      </c>
      <c r="R162" s="196">
        <f t="shared" si="52"/>
        <v>184</v>
      </c>
      <c r="S162" s="1">
        <f t="shared" si="61"/>
        <v>300</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300</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4">
        <f t="shared" si="47"/>
        <v>0</v>
      </c>
      <c r="B163" s="64">
        <f t="shared" si="48"/>
        <v>0</v>
      </c>
      <c r="C163" s="57">
        <f t="shared" si="60"/>
        <v>299</v>
      </c>
      <c r="F163" s="59">
        <f>IF(C163&lt;C$6,0,VLOOKUP(C163,index!$A:$M,9,0))</f>
        <v>183</v>
      </c>
      <c r="G163" s="57" t="str">
        <f t="shared" si="49"/>
        <v/>
      </c>
      <c r="H163" s="58" t="str">
        <f>IF(G163="I",$K163,IF(G163="II",$K163-SUM(H$8:H162),IF(G163="III",$K163-SUM(H$8:H162),IF(G163="IV",$K163-SUM(H$8:H162),IF(G163="V",1-SUM(H$8:H162)," ")))))</f>
        <v xml:space="preserve"> </v>
      </c>
      <c r="I163" s="66" t="str">
        <f t="shared" si="50"/>
        <v/>
      </c>
      <c r="J163" s="61" t="str">
        <f>IF(I163="A",$K163,IF(I163="B",$K163-SUM(J$8:J162),IF(I163="C",$K163-SUM(J$8:J162),IF(I163="D",$K163-SUM(J$8:J162),IF(I163="E",1-SUM(J$8:J162)," ")))))</f>
        <v xml:space="preserve"> </v>
      </c>
      <c r="K163" s="58">
        <f>IF(C$4=0,0,(SUM(D$8:D163)/C$4))</f>
        <v>0</v>
      </c>
      <c r="L163" s="62" t="str">
        <f t="shared" si="46"/>
        <v xml:space="preserve"> </v>
      </c>
      <c r="M163" s="58" t="str">
        <f>IF(U163=2,K163,IF(W163=2,K163-SUM(M$8:M162),IF(X163=2,K163-SUM(M$8:M162),IF(X162=2,1-SUM(M$8:M162)," "))))</f>
        <v xml:space="preserve"> </v>
      </c>
      <c r="N163" s="58" t="str">
        <f t="shared" si="51"/>
        <v xml:space="preserve"> </v>
      </c>
      <c r="P163" s="58" t="str">
        <f>IF(O163="Plus",$K163,IF(O163="Basis",$K163-SUM(P$8:P162),IF(O163="Breedte",$K163-SUM(P$8:P162),IF(O162="Breedte",1-SUM(P$8:P162)," "))))</f>
        <v xml:space="preserve"> </v>
      </c>
      <c r="Q163" s="56" t="str">
        <f t="shared" si="66"/>
        <v/>
      </c>
      <c r="R163" s="196">
        <f t="shared" si="52"/>
        <v>183</v>
      </c>
      <c r="S163" s="1">
        <f t="shared" si="61"/>
        <v>299</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299</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4">
        <f t="shared" si="47"/>
        <v>0</v>
      </c>
      <c r="B164" s="64">
        <f t="shared" si="48"/>
        <v>0</v>
      </c>
      <c r="C164" s="57">
        <f t="shared" si="60"/>
        <v>298</v>
      </c>
      <c r="F164" s="59">
        <f>IF(C164&lt;C$6,0,VLOOKUP(C164,index!$A:$M,9,0))</f>
        <v>183</v>
      </c>
      <c r="G164" s="57" t="str">
        <f t="shared" si="49"/>
        <v/>
      </c>
      <c r="H164" s="58" t="str">
        <f>IF(G164="I",$K164,IF(G164="II",$K164-SUM(H$8:H163),IF(G164="III",$K164-SUM(H$8:H163),IF(G164="IV",$K164-SUM(H$8:H163),IF(G164="V",1-SUM(H$8:H163)," ")))))</f>
        <v xml:space="preserve"> </v>
      </c>
      <c r="I164" s="66" t="str">
        <f t="shared" si="50"/>
        <v/>
      </c>
      <c r="J164" s="61" t="str">
        <f>IF(I164="A",$K164,IF(I164="B",$K164-SUM(J$8:J163),IF(I164="C",$K164-SUM(J$8:J163),IF(I164="D",$K164-SUM(J$8:J163),IF(I164="E",1-SUM(J$8:J163)," ")))))</f>
        <v xml:space="preserve"> </v>
      </c>
      <c r="K164" s="58">
        <f>IF(C$4=0,0,(SUM(D$8:D164)/C$4))</f>
        <v>0</v>
      </c>
      <c r="L164" s="62" t="str">
        <f t="shared" si="46"/>
        <v xml:space="preserve"> </v>
      </c>
      <c r="M164" s="58" t="str">
        <f>IF(U164=2,K164,IF(W164=2,K164-SUM(M$8:M163),IF(X164=2,K164-SUM(M$8:M163),IF(X163=2,1-SUM(M$8:M163)," "))))</f>
        <v xml:space="preserve"> </v>
      </c>
      <c r="N164" s="58" t="str">
        <f t="shared" si="51"/>
        <v xml:space="preserve"> </v>
      </c>
      <c r="P164" s="58" t="str">
        <f>IF(O164="Plus",$K164,IF(O164="Basis",$K164-SUM(P$8:P163),IF(O164="Breedte",$K164-SUM(P$8:P163),IF(O163="Breedte",1-SUM(P$8:P163)," "))))</f>
        <v xml:space="preserve"> </v>
      </c>
      <c r="Q164" s="56" t="str">
        <f t="shared" si="66"/>
        <v/>
      </c>
      <c r="R164" s="196">
        <f t="shared" si="52"/>
        <v>183</v>
      </c>
      <c r="S164" s="1">
        <f t="shared" si="61"/>
        <v>298</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298</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4">
        <f t="shared" si="47"/>
        <v>0</v>
      </c>
      <c r="B165" s="64">
        <f t="shared" si="48"/>
        <v>0</v>
      </c>
      <c r="C165" s="57">
        <f t="shared" si="60"/>
        <v>297</v>
      </c>
      <c r="F165" s="59">
        <f>IF(C165&lt;C$6,0,VLOOKUP(C165,index!$A:$M,9,0))</f>
        <v>183</v>
      </c>
      <c r="G165" s="57" t="str">
        <f t="shared" si="49"/>
        <v/>
      </c>
      <c r="H165" s="58" t="str">
        <f>IF(G165="I",$K165,IF(G165="II",$K165-SUM(H$8:H164),IF(G165="III",$K165-SUM(H$8:H164),IF(G165="IV",$K165-SUM(H$8:H164),IF(G165="V",1-SUM(H$8:H164)," ")))))</f>
        <v xml:space="preserve"> </v>
      </c>
      <c r="I165" s="66" t="str">
        <f t="shared" si="50"/>
        <v/>
      </c>
      <c r="J165" s="61" t="str">
        <f>IF(I165="A",$K165,IF(I165="B",$K165-SUM(J$8:J164),IF(I165="C",$K165-SUM(J$8:J164),IF(I165="D",$K165-SUM(J$8:J164),IF(I165="E",1-SUM(J$8:J164)," ")))))</f>
        <v xml:space="preserve"> </v>
      </c>
      <c r="K165" s="58">
        <f>IF(C$4=0,0,(SUM(D$8:D165)/C$4))</f>
        <v>0</v>
      </c>
      <c r="L165" s="62" t="str">
        <f t="shared" si="46"/>
        <v xml:space="preserve"> </v>
      </c>
      <c r="M165" s="58" t="str">
        <f>IF(U165=2,K165,IF(W165=2,K165-SUM(M$8:M164),IF(X165=2,K165-SUM(M$8:M164),IF(X164=2,1-SUM(M$8:M164)," "))))</f>
        <v xml:space="preserve"> </v>
      </c>
      <c r="N165" s="58" t="str">
        <f t="shared" si="51"/>
        <v xml:space="preserve"> </v>
      </c>
      <c r="P165" s="58" t="str">
        <f>IF(O165="Plus",$K165,IF(O165="Basis",$K165-SUM(P$8:P164),IF(O165="Breedte",$K165-SUM(P$8:P164),IF(O164="Breedte",1-SUM(P$8:P164)," "))))</f>
        <v xml:space="preserve"> </v>
      </c>
      <c r="Q165" s="56" t="str">
        <f t="shared" si="66"/>
        <v/>
      </c>
      <c r="R165" s="196">
        <f t="shared" si="52"/>
        <v>183</v>
      </c>
      <c r="S165" s="1">
        <f t="shared" si="61"/>
        <v>297</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297</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4">
        <f t="shared" si="47"/>
        <v>0</v>
      </c>
      <c r="B166" s="64">
        <f t="shared" si="48"/>
        <v>0</v>
      </c>
      <c r="C166" s="57">
        <f t="shared" si="60"/>
        <v>296</v>
      </c>
      <c r="F166" s="59">
        <f>IF(C166&lt;C$6,0,VLOOKUP(C166,index!$A:$M,9,0))</f>
        <v>182</v>
      </c>
      <c r="G166" s="57" t="str">
        <f t="shared" si="49"/>
        <v/>
      </c>
      <c r="H166" s="58" t="str">
        <f>IF(G166="I",$K166,IF(G166="II",$K166-SUM(H$8:H165),IF(G166="III",$K166-SUM(H$8:H165),IF(G166="IV",$K166-SUM(H$8:H165),IF(G166="V",1-SUM(H$8:H165)," ")))))</f>
        <v xml:space="preserve"> </v>
      </c>
      <c r="I166" s="66" t="str">
        <f t="shared" si="50"/>
        <v/>
      </c>
      <c r="J166" s="61" t="str">
        <f>IF(I166="A",$K166,IF(I166="B",$K166-SUM(J$8:J165),IF(I166="C",$K166-SUM(J$8:J165),IF(I166="D",$K166-SUM(J$8:J165),IF(I166="E",1-SUM(J$8:J165)," ")))))</f>
        <v xml:space="preserve"> </v>
      </c>
      <c r="K166" s="58">
        <f>IF(C$4=0,0,(SUM(D$8:D166)/C$4))</f>
        <v>0</v>
      </c>
      <c r="L166" s="62" t="str">
        <f t="shared" si="46"/>
        <v xml:space="preserve"> </v>
      </c>
      <c r="M166" s="58" t="str">
        <f>IF(U166=2,K166,IF(W166=2,K166-SUM(M$8:M165),IF(X166=2,K166-SUM(M$8:M165),IF(X165=2,1-SUM(M$8:M165)," "))))</f>
        <v xml:space="preserve"> </v>
      </c>
      <c r="N166" s="58" t="str">
        <f t="shared" si="51"/>
        <v xml:space="preserve"> </v>
      </c>
      <c r="P166" s="58" t="str">
        <f>IF(O166="Plus",$K166,IF(O166="Basis",$K166-SUM(P$8:P165),IF(O166="Breedte",$K166-SUM(P$8:P165),IF(O165="Breedte",1-SUM(P$8:P165)," "))))</f>
        <v xml:space="preserve"> </v>
      </c>
      <c r="Q166" s="56" t="str">
        <f t="shared" si="66"/>
        <v/>
      </c>
      <c r="R166" s="196">
        <f t="shared" si="52"/>
        <v>182</v>
      </c>
      <c r="S166" s="1">
        <f t="shared" si="61"/>
        <v>296</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296</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4">
        <f t="shared" si="47"/>
        <v>0</v>
      </c>
      <c r="B167" s="64">
        <f t="shared" si="48"/>
        <v>0</v>
      </c>
      <c r="C167" s="57">
        <f t="shared" si="60"/>
        <v>295</v>
      </c>
      <c r="F167" s="59">
        <f>IF(C167&lt;C$6,0,VLOOKUP(C167,index!$A:$M,9,0))</f>
        <v>182</v>
      </c>
      <c r="G167" s="57" t="str">
        <f t="shared" si="49"/>
        <v/>
      </c>
      <c r="H167" s="58" t="str">
        <f>IF(G167="I",$K167,IF(G167="II",$K167-SUM(H$8:H166),IF(G167="III",$K167-SUM(H$8:H166),IF(G167="IV",$K167-SUM(H$8:H166),IF(G167="V",1-SUM(H$8:H166)," ")))))</f>
        <v xml:space="preserve"> </v>
      </c>
      <c r="I167" s="66" t="str">
        <f t="shared" si="50"/>
        <v/>
      </c>
      <c r="J167" s="61" t="str">
        <f>IF(I167="A",$K167,IF(I167="B",$K167-SUM(J$8:J166),IF(I167="C",$K167-SUM(J$8:J166),IF(I167="D",$K167-SUM(J$8:J166),IF(I167="E",1-SUM(J$8:J166)," ")))))</f>
        <v xml:space="preserve"> </v>
      </c>
      <c r="K167" s="58">
        <f>IF(C$4=0,0,(SUM(D$8:D167)/C$4))</f>
        <v>0</v>
      </c>
      <c r="L167" s="62" t="str">
        <f t="shared" si="46"/>
        <v xml:space="preserve"> </v>
      </c>
      <c r="M167" s="58" t="str">
        <f>IF(U167=2,K167,IF(W167=2,K167-SUM(M$8:M166),IF(X167=2,K167-SUM(M$8:M166),IF(X166=2,1-SUM(M$8:M166)," "))))</f>
        <v xml:space="preserve"> </v>
      </c>
      <c r="N167" s="58" t="str">
        <f t="shared" si="51"/>
        <v xml:space="preserve"> </v>
      </c>
      <c r="P167" s="58" t="str">
        <f>IF(O167="Plus",$K167,IF(O167="Basis",$K167-SUM(P$8:P166),IF(O167="Breedte",$K167-SUM(P$8:P166),IF(O166="Breedte",1-SUM(P$8:P166)," "))))</f>
        <v xml:space="preserve"> </v>
      </c>
      <c r="Q167" s="56" t="str">
        <f t="shared" si="66"/>
        <v/>
      </c>
      <c r="R167" s="196">
        <f t="shared" si="52"/>
        <v>182</v>
      </c>
      <c r="S167" s="1">
        <f t="shared" si="61"/>
        <v>295</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295</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4">
        <f t="shared" si="47"/>
        <v>0</v>
      </c>
      <c r="B168" s="64">
        <f t="shared" si="48"/>
        <v>0</v>
      </c>
      <c r="C168" s="57">
        <f t="shared" si="60"/>
        <v>294</v>
      </c>
      <c r="F168" s="59">
        <f>IF(C168&lt;C$6,0,VLOOKUP(C168,index!$A:$M,9,0))</f>
        <v>181</v>
      </c>
      <c r="G168" s="57" t="str">
        <f t="shared" si="49"/>
        <v/>
      </c>
      <c r="H168" s="58" t="str">
        <f>IF(G168="I",$K168,IF(G168="II",$K168-SUM(H$8:H167),IF(G168="III",$K168-SUM(H$8:H167),IF(G168="IV",$K168-SUM(H$8:H167),IF(G168="V",1-SUM(H$8:H167)," ")))))</f>
        <v xml:space="preserve"> </v>
      </c>
      <c r="I168" s="66" t="str">
        <f t="shared" si="50"/>
        <v/>
      </c>
      <c r="J168" s="61" t="str">
        <f>IF(I168="A",$K168,IF(I168="B",$K168-SUM(J$8:J167),IF(I168="C",$K168-SUM(J$8:J167),IF(I168="D",$K168-SUM(J$8:J167),IF(I168="E",1-SUM(J$8:J167)," ")))))</f>
        <v xml:space="preserve"> </v>
      </c>
      <c r="K168" s="58">
        <f>IF(C$4=0,0,(SUM(D$8:D168)/C$4))</f>
        <v>0</v>
      </c>
      <c r="L168" s="62" t="str">
        <f t="shared" si="46"/>
        <v xml:space="preserve"> </v>
      </c>
      <c r="M168" s="58" t="str">
        <f>IF(U168=2,K168,IF(W168=2,K168-SUM(M$8:M167),IF(X168=2,K168-SUM(M$8:M167),IF(X167=2,1-SUM(M$8:M167)," "))))</f>
        <v xml:space="preserve"> </v>
      </c>
      <c r="N168" s="58" t="str">
        <f t="shared" si="51"/>
        <v xml:space="preserve"> </v>
      </c>
      <c r="P168" s="58" t="str">
        <f>IF(O168="Plus",$K168,IF(O168="Basis",$K168-SUM(P$8:P167),IF(O168="Breedte",$K168-SUM(P$8:P167),IF(O167="Breedte",1-SUM(P$8:P167)," "))))</f>
        <v xml:space="preserve"> </v>
      </c>
      <c r="Q168" s="56" t="str">
        <f t="shared" si="66"/>
        <v/>
      </c>
      <c r="R168" s="196">
        <f t="shared" si="52"/>
        <v>181</v>
      </c>
      <c r="S168" s="1">
        <f t="shared" si="61"/>
        <v>294</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294</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4">
        <f t="shared" si="47"/>
        <v>15</v>
      </c>
      <c r="B169" s="64">
        <f t="shared" si="48"/>
        <v>0</v>
      </c>
      <c r="C169" s="57">
        <f t="shared" si="60"/>
        <v>293</v>
      </c>
      <c r="F169" s="59">
        <f>IF(C169&lt;C$6,0,VLOOKUP(C169,index!$A:$M,9,0))</f>
        <v>181</v>
      </c>
      <c r="G169" s="57" t="str">
        <f t="shared" si="49"/>
        <v/>
      </c>
      <c r="H169" s="58" t="str">
        <f>IF(G169="I",$K169,IF(G169="II",$K169-SUM(H$8:H168),IF(G169="III",$K169-SUM(H$8:H168),IF(G169="IV",$K169-SUM(H$8:H168),IF(G169="V",1-SUM(H$8:H168)," ")))))</f>
        <v xml:space="preserve"> </v>
      </c>
      <c r="I169" s="66" t="str">
        <f t="shared" si="50"/>
        <v>D</v>
      </c>
      <c r="J169" s="61">
        <f>IF(I169="A",$K169,IF(I169="B",$K169-SUM(J$8:J168),IF(I169="C",$K169-SUM(J$8:J168),IF(I169="D",$K169-SUM(J$8:J168),IF(I169="E",1-SUM(J$8:J168)," ")))))</f>
        <v>0</v>
      </c>
      <c r="K169" s="58">
        <f>IF(C$4=0,0,(SUM(D$8:D169)/C$4))</f>
        <v>0</v>
      </c>
      <c r="L169" s="62" t="str">
        <f t="shared" si="46"/>
        <v xml:space="preserve"> </v>
      </c>
      <c r="M169" s="58" t="str">
        <f>IF(U169=2,K169,IF(W169=2,K169-SUM(M$8:M168),IF(X169=2,K169-SUM(M$8:M168),IF(X168=2,1-SUM(M$8:M168)," "))))</f>
        <v xml:space="preserve"> </v>
      </c>
      <c r="N169" s="58" t="str">
        <f t="shared" si="51"/>
        <v xml:space="preserve"> </v>
      </c>
      <c r="P169" s="58" t="str">
        <f>IF(O169="Plus",$K169,IF(O169="Basis",$K169-SUM(P$8:P168),IF(O169="Breedte",$K169-SUM(P$8:P168),IF(O168="Breedte",1-SUM(P$8:P168)," "))))</f>
        <v xml:space="preserve"> </v>
      </c>
      <c r="Q169" s="56" t="str">
        <f t="shared" si="66"/>
        <v/>
      </c>
      <c r="R169" s="196">
        <f t="shared" si="52"/>
        <v>181</v>
      </c>
      <c r="S169" s="1">
        <f t="shared" si="61"/>
        <v>293</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293</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4">
        <f t="shared" si="47"/>
        <v>0</v>
      </c>
      <c r="B170" s="64">
        <f t="shared" si="48"/>
        <v>0</v>
      </c>
      <c r="C170" s="57">
        <f t="shared" si="60"/>
        <v>292</v>
      </c>
      <c r="F170" s="59">
        <f>IF(C170&lt;C$6,0,VLOOKUP(C170,index!$A:$M,9,0))</f>
        <v>180</v>
      </c>
      <c r="G170" s="57" t="str">
        <f t="shared" si="49"/>
        <v/>
      </c>
      <c r="H170" s="58" t="str">
        <f>IF(G170="I",$K170,IF(G170="II",$K170-SUM(H$8:H169),IF(G170="III",$K170-SUM(H$8:H169),IF(G170="IV",$K170-SUM(H$8:H169),IF(G170="V",1-SUM(H$8:H169)," ")))))</f>
        <v xml:space="preserve"> </v>
      </c>
      <c r="I170" s="66" t="str">
        <f t="shared" si="50"/>
        <v/>
      </c>
      <c r="J170" s="61" t="str">
        <f>IF(I170="A",$K170,IF(I170="B",$K170-SUM(J$8:J169),IF(I170="C",$K170-SUM(J$8:J169),IF(I170="D",$K170-SUM(J$8:J169),IF(I170="E",1-SUM(J$8:J169)," ")))))</f>
        <v xml:space="preserve"> </v>
      </c>
      <c r="K170" s="58">
        <f>IF(C$4=0,0,(SUM(D$8:D170)/C$4))</f>
        <v>0</v>
      </c>
      <c r="L170" s="62" t="str">
        <f t="shared" si="46"/>
        <v xml:space="preserve"> </v>
      </c>
      <c r="M170" s="58" t="str">
        <f>IF(U170=2,K170,IF(W170=2,K170-SUM(M$8:M169),IF(X170=2,K170-SUM(M$8:M169),IF(X169=2,1-SUM(M$8:M169)," "))))</f>
        <v xml:space="preserve"> </v>
      </c>
      <c r="N170" s="58" t="str">
        <f t="shared" si="51"/>
        <v xml:space="preserve"> </v>
      </c>
      <c r="P170" s="58" t="str">
        <f>IF(O170="Plus",$K170,IF(O170="Basis",$K170-SUM(P$8:P169),IF(O170="Breedte",$K170-SUM(P$8:P169),IF(O169="Breedte",1-SUM(P$8:P169)," "))))</f>
        <v xml:space="preserve"> </v>
      </c>
      <c r="Q170" s="56" t="str">
        <f t="shared" si="66"/>
        <v/>
      </c>
      <c r="R170" s="196">
        <f t="shared" si="52"/>
        <v>180</v>
      </c>
      <c r="S170" s="1">
        <f t="shared" si="61"/>
        <v>292</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292</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4">
        <f t="shared" si="47"/>
        <v>0</v>
      </c>
      <c r="B171" s="64">
        <f t="shared" si="48"/>
        <v>0</v>
      </c>
      <c r="C171" s="57">
        <f t="shared" si="60"/>
        <v>291</v>
      </c>
      <c r="F171" s="59">
        <f>IF(C171&lt;C$6,0,VLOOKUP(C171,index!$A:$M,9,0))</f>
        <v>180</v>
      </c>
      <c r="G171" s="57" t="str">
        <f t="shared" si="49"/>
        <v/>
      </c>
      <c r="H171" s="58" t="str">
        <f>IF(G171="I",$K171,IF(G171="II",$K171-SUM(H$8:H170),IF(G171="III",$K171-SUM(H$8:H170),IF(G171="IV",$K171-SUM(H$8:H170),IF(G171="V",1-SUM(H$8:H170)," ")))))</f>
        <v xml:space="preserve"> </v>
      </c>
      <c r="I171" s="66" t="str">
        <f t="shared" si="50"/>
        <v/>
      </c>
      <c r="J171" s="61" t="str">
        <f>IF(I171="A",$K171,IF(I171="B",$K171-SUM(J$8:J170),IF(I171="C",$K171-SUM(J$8:J170),IF(I171="D",$K171-SUM(J$8:J170),IF(I171="E",1-SUM(J$8:J170)," ")))))</f>
        <v xml:space="preserve"> </v>
      </c>
      <c r="K171" s="58">
        <f>IF(C$4=0,0,(SUM(D$8:D171)/C$4))</f>
        <v>0</v>
      </c>
      <c r="L171" s="62" t="str">
        <f t="shared" si="46"/>
        <v xml:space="preserve"> </v>
      </c>
      <c r="M171" s="58" t="str">
        <f>IF(U171=2,K171,IF(W171=2,K171-SUM(M$8:M170),IF(X171=2,K171-SUM(M$8:M170),IF(X170=2,1-SUM(M$8:M170)," "))))</f>
        <v xml:space="preserve"> </v>
      </c>
      <c r="N171" s="58" t="str">
        <f t="shared" si="51"/>
        <v xml:space="preserve"> </v>
      </c>
      <c r="P171" s="58" t="str">
        <f>IF(O171="Plus",$K171,IF(O171="Basis",$K171-SUM(P$8:P170),IF(O171="Breedte",$K171-SUM(P$8:P170),IF(O170="Breedte",1-SUM(P$8:P170)," "))))</f>
        <v xml:space="preserve"> </v>
      </c>
      <c r="Q171" s="56" t="str">
        <f t="shared" si="66"/>
        <v/>
      </c>
      <c r="R171" s="196">
        <f t="shared" si="52"/>
        <v>180</v>
      </c>
      <c r="S171" s="1">
        <f t="shared" si="61"/>
        <v>291</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291</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4">
        <f t="shared" si="47"/>
        <v>0</v>
      </c>
      <c r="B172" s="64">
        <f t="shared" si="48"/>
        <v>0</v>
      </c>
      <c r="C172" s="57">
        <f t="shared" si="60"/>
        <v>290</v>
      </c>
      <c r="F172" s="59">
        <f>IF(C172&lt;C$6,0,VLOOKUP(C172,index!$A:$M,9,0))</f>
        <v>179</v>
      </c>
      <c r="G172" s="57" t="str">
        <f t="shared" si="49"/>
        <v/>
      </c>
      <c r="H172" s="58" t="str">
        <f>IF(G172="I",$K172,IF(G172="II",$K172-SUM(H$8:H171),IF(G172="III",$K172-SUM(H$8:H171),IF(G172="IV",$K172-SUM(H$8:H171),IF(G172="V",1-SUM(H$8:H171)," ")))))</f>
        <v xml:space="preserve"> </v>
      </c>
      <c r="I172" s="66" t="str">
        <f t="shared" si="50"/>
        <v/>
      </c>
      <c r="J172" s="61" t="str">
        <f>IF(I172="A",$K172,IF(I172="B",$K172-SUM(J$8:J171),IF(I172="C",$K172-SUM(J$8:J171),IF(I172="D",$K172-SUM(J$8:J171),IF(I172="E",1-SUM(J$8:J171)," ")))))</f>
        <v xml:space="preserve"> </v>
      </c>
      <c r="K172" s="58">
        <f>IF(C$4=0,0,(SUM(D$8:D172)/C$4))</f>
        <v>0</v>
      </c>
      <c r="L172" s="62" t="str">
        <f t="shared" si="46"/>
        <v xml:space="preserve"> </v>
      </c>
      <c r="M172" s="58" t="str">
        <f>IF(U172=2,K172,IF(W172=2,K172-SUM(M$8:M171),IF(X172=2,K172-SUM(M$8:M171),IF(X171=2,1-SUM(M$8:M171)," "))))</f>
        <v xml:space="preserve"> </v>
      </c>
      <c r="N172" s="58" t="str">
        <f t="shared" si="51"/>
        <v xml:space="preserve"> </v>
      </c>
      <c r="P172" s="58" t="str">
        <f>IF(O172="Plus",$K172,IF(O172="Basis",$K172-SUM(P$8:P171),IF(O172="Breedte",$K172-SUM(P$8:P171),IF(O171="Breedte",1-SUM(P$8:P171)," "))))</f>
        <v xml:space="preserve"> </v>
      </c>
      <c r="Q172" s="56" t="str">
        <f t="shared" si="66"/>
        <v/>
      </c>
      <c r="R172" s="196">
        <f t="shared" si="52"/>
        <v>179</v>
      </c>
      <c r="S172" s="1">
        <f t="shared" si="61"/>
        <v>290</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290</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4">
        <f t="shared" si="47"/>
        <v>0</v>
      </c>
      <c r="B173" s="64">
        <f t="shared" si="48"/>
        <v>0</v>
      </c>
      <c r="C173" s="57">
        <f t="shared" si="60"/>
        <v>289</v>
      </c>
      <c r="F173" s="59">
        <f>IF(C173&lt;C$6,0,VLOOKUP(C173,index!$A:$M,9,0))</f>
        <v>179</v>
      </c>
      <c r="G173" s="57" t="str">
        <f t="shared" si="49"/>
        <v/>
      </c>
      <c r="H173" s="58" t="str">
        <f>IF(G173="I",$K173,IF(G173="II",$K173-SUM(H$8:H172),IF(G173="III",$K173-SUM(H$8:H172),IF(G173="IV",$K173-SUM(H$8:H172),IF(G173="V",1-SUM(H$8:H172)," ")))))</f>
        <v xml:space="preserve"> </v>
      </c>
      <c r="I173" s="66" t="str">
        <f t="shared" si="50"/>
        <v/>
      </c>
      <c r="J173" s="61" t="str">
        <f>IF(I173="A",$K173,IF(I173="B",$K173-SUM(J$8:J172),IF(I173="C",$K173-SUM(J$8:J172),IF(I173="D",$K173-SUM(J$8:J172),IF(I173="E",1-SUM(J$8:J172)," ")))))</f>
        <v xml:space="preserve"> </v>
      </c>
      <c r="K173" s="58">
        <f>IF(C$4=0,0,(SUM(D$8:D173)/C$4))</f>
        <v>0</v>
      </c>
      <c r="L173" s="62" t="str">
        <f t="shared" si="46"/>
        <v xml:space="preserve"> </v>
      </c>
      <c r="M173" s="58" t="str">
        <f>IF(U173=2,K173,IF(W173=2,K173-SUM(M$8:M172),IF(X173=2,K173-SUM(M$8:M172),IF(X172=2,1-SUM(M$8:M172)," "))))</f>
        <v xml:space="preserve"> </v>
      </c>
      <c r="N173" s="58" t="str">
        <f t="shared" si="51"/>
        <v xml:space="preserve"> </v>
      </c>
      <c r="P173" s="58" t="str">
        <f>IF(O173="Plus",$K173,IF(O173="Basis",$K173-SUM(P$8:P172),IF(O173="Breedte",$K173-SUM(P$8:P172),IF(O172="Breedte",1-SUM(P$8:P172)," "))))</f>
        <v xml:space="preserve"> </v>
      </c>
      <c r="Q173" s="56" t="str">
        <f t="shared" si="66"/>
        <v/>
      </c>
      <c r="R173" s="196">
        <f t="shared" si="52"/>
        <v>179</v>
      </c>
      <c r="S173" s="1">
        <f t="shared" si="61"/>
        <v>289</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289</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4">
        <f t="shared" si="47"/>
        <v>0</v>
      </c>
      <c r="B174" s="64">
        <f t="shared" si="48"/>
        <v>0</v>
      </c>
      <c r="C174" s="57">
        <f t="shared" si="60"/>
        <v>288</v>
      </c>
      <c r="F174" s="59">
        <f>IF(C174&lt;C$6,0,VLOOKUP(C174,index!$A:$M,9,0))</f>
        <v>178</v>
      </c>
      <c r="G174" s="57" t="str">
        <f t="shared" si="49"/>
        <v/>
      </c>
      <c r="H174" s="58" t="str">
        <f>IF(G174="I",$K174,IF(G174="II",$K174-SUM(H$8:H173),IF(G174="III",$K174-SUM(H$8:H173),IF(G174="IV",$K174-SUM(H$8:H173),IF(G174="V",1-SUM(H$8:H173)," ")))))</f>
        <v xml:space="preserve"> </v>
      </c>
      <c r="I174" s="66" t="str">
        <f t="shared" si="50"/>
        <v/>
      </c>
      <c r="J174" s="61" t="str">
        <f>IF(I174="A",$K174,IF(I174="B",$K174-SUM(J$8:J173),IF(I174="C",$K174-SUM(J$8:J173),IF(I174="D",$K174-SUM(J$8:J173),IF(I174="E",1-SUM(J$8:J173)," ")))))</f>
        <v xml:space="preserve"> </v>
      </c>
      <c r="K174" s="58">
        <f>IF(C$4=0,0,(SUM(D$8:D174)/C$4))</f>
        <v>0</v>
      </c>
      <c r="L174" s="62" t="str">
        <f t="shared" si="46"/>
        <v xml:space="preserve"> </v>
      </c>
      <c r="M174" s="58" t="str">
        <f>IF(U174=2,K174,IF(W174=2,K174-SUM(M$8:M173),IF(X174=2,K174-SUM(M$8:M173),IF(X173=2,1-SUM(M$8:M173)," "))))</f>
        <v xml:space="preserve"> </v>
      </c>
      <c r="N174" s="58" t="str">
        <f t="shared" si="51"/>
        <v xml:space="preserve"> </v>
      </c>
      <c r="P174" s="58" t="str">
        <f>IF(O174="Plus",$K174,IF(O174="Basis",$K174-SUM(P$8:P173),IF(O174="Breedte",$K174-SUM(P$8:P173),IF(O173="Breedte",1-SUM(P$8:P173)," "))))</f>
        <v xml:space="preserve"> </v>
      </c>
      <c r="Q174" s="56" t="str">
        <f t="shared" si="66"/>
        <v/>
      </c>
      <c r="R174" s="196">
        <f t="shared" si="52"/>
        <v>178</v>
      </c>
      <c r="S174" s="1">
        <f t="shared" si="61"/>
        <v>288</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288</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4">
        <f t="shared" si="47"/>
        <v>0</v>
      </c>
      <c r="B175" s="64">
        <f t="shared" si="48"/>
        <v>0</v>
      </c>
      <c r="C175" s="57">
        <f t="shared" si="60"/>
        <v>287</v>
      </c>
      <c r="F175" s="59">
        <f>IF(C175&lt;C$6,0,VLOOKUP(C175,index!$A:$M,9,0))</f>
        <v>178</v>
      </c>
      <c r="G175" s="57" t="str">
        <f t="shared" si="49"/>
        <v/>
      </c>
      <c r="H175" s="58" t="str">
        <f>IF(G175="I",$K175,IF(G175="II",$K175-SUM(H$8:H174),IF(G175="III",$K175-SUM(H$8:H174),IF(G175="IV",$K175-SUM(H$8:H174),IF(G175="V",1-SUM(H$8:H174)," ")))))</f>
        <v xml:space="preserve"> </v>
      </c>
      <c r="I175" s="66" t="str">
        <f t="shared" si="50"/>
        <v/>
      </c>
      <c r="J175" s="61" t="str">
        <f>IF(I175="A",$K175,IF(I175="B",$K175-SUM(J$8:J174),IF(I175="C",$K175-SUM(J$8:J174),IF(I175="D",$K175-SUM(J$8:J174),IF(I175="E",1-SUM(J$8:J174)," ")))))</f>
        <v xml:space="preserve"> </v>
      </c>
      <c r="K175" s="58">
        <f>IF(C$4=0,0,(SUM(D$8:D175)/C$4))</f>
        <v>0</v>
      </c>
      <c r="L175" s="62" t="str">
        <f t="shared" si="46"/>
        <v xml:space="preserve"> </v>
      </c>
      <c r="M175" s="58" t="str">
        <f>IF(U175=2,K175,IF(W175=2,K175-SUM(M$8:M174),IF(X175=2,K175-SUM(M$8:M174),IF(X174=2,1-SUM(M$8:M174)," "))))</f>
        <v xml:space="preserve"> </v>
      </c>
      <c r="N175" s="58" t="str">
        <f t="shared" si="51"/>
        <v xml:space="preserve"> </v>
      </c>
      <c r="P175" s="58" t="str">
        <f>IF(O175="Plus",$K175,IF(O175="Basis",$K175-SUM(P$8:P174),IF(O175="Breedte",$K175-SUM(P$8:P174),IF(O174="Breedte",1-SUM(P$8:P174)," "))))</f>
        <v xml:space="preserve"> </v>
      </c>
      <c r="Q175" s="56" t="str">
        <f t="shared" si="66"/>
        <v/>
      </c>
      <c r="R175" s="196">
        <f t="shared" si="52"/>
        <v>178</v>
      </c>
      <c r="S175" s="1">
        <f t="shared" si="61"/>
        <v>287</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287</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4">
        <f t="shared" si="47"/>
        <v>0</v>
      </c>
      <c r="B176" s="64">
        <f t="shared" si="48"/>
        <v>0</v>
      </c>
      <c r="C176" s="57">
        <f t="shared" si="60"/>
        <v>286</v>
      </c>
      <c r="F176" s="59">
        <f>IF(C176&lt;C$6,0,VLOOKUP(C176,index!$A:$M,9,0))</f>
        <v>177</v>
      </c>
      <c r="G176" s="57" t="str">
        <f t="shared" si="49"/>
        <v/>
      </c>
      <c r="H176" s="58" t="str">
        <f>IF(G176="I",$K176,IF(G176="II",$K176-SUM(H$8:H175),IF(G176="III",$K176-SUM(H$8:H175),IF(G176="IV",$K176-SUM(H$8:H175),IF(G176="V",1-SUM(H$8:H175)," ")))))</f>
        <v xml:space="preserve"> </v>
      </c>
      <c r="I176" s="66" t="str">
        <f t="shared" si="50"/>
        <v/>
      </c>
      <c r="J176" s="61" t="str">
        <f>IF(I176="A",$K176,IF(I176="B",$K176-SUM(J$8:J175),IF(I176="C",$K176-SUM(J$8:J175),IF(I176="D",$K176-SUM(J$8:J175),IF(I176="E",1-SUM(J$8:J175)," ")))))</f>
        <v xml:space="preserve"> </v>
      </c>
      <c r="K176" s="58">
        <f>IF(C$4=0,0,(SUM(D$8:D176)/C$4))</f>
        <v>0</v>
      </c>
      <c r="L176" s="62" t="str">
        <f t="shared" si="46"/>
        <v xml:space="preserve"> </v>
      </c>
      <c r="M176" s="58" t="str">
        <f>IF(U176=2,K176,IF(W176=2,K176-SUM(M$8:M175),IF(X176=2,K176-SUM(M$8:M175),IF(X175=2,1-SUM(M$8:M175)," "))))</f>
        <v xml:space="preserve"> </v>
      </c>
      <c r="N176" s="58" t="str">
        <f t="shared" si="51"/>
        <v xml:space="preserve"> </v>
      </c>
      <c r="P176" s="58" t="str">
        <f>IF(O176="Plus",$K176,IF(O176="Basis",$K176-SUM(P$8:P175),IF(O176="Breedte",$K176-SUM(P$8:P175),IF(O175="Breedte",1-SUM(P$8:P175)," "))))</f>
        <v xml:space="preserve"> </v>
      </c>
      <c r="Q176" s="56" t="str">
        <f t="shared" si="66"/>
        <v/>
      </c>
      <c r="R176" s="196">
        <f t="shared" si="52"/>
        <v>177</v>
      </c>
      <c r="S176" s="1">
        <f t="shared" si="61"/>
        <v>286</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286</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4">
        <f t="shared" si="47"/>
        <v>0</v>
      </c>
      <c r="B177" s="64">
        <f t="shared" si="48"/>
        <v>0</v>
      </c>
      <c r="C177" s="57">
        <f t="shared" si="60"/>
        <v>285</v>
      </c>
      <c r="F177" s="59">
        <f>IF(C177&lt;C$6,0,VLOOKUP(C177,index!$A:$M,9,0))</f>
        <v>177</v>
      </c>
      <c r="G177" s="57" t="str">
        <f t="shared" si="49"/>
        <v/>
      </c>
      <c r="H177" s="58" t="str">
        <f>IF(G177="I",$K177,IF(G177="II",$K177-SUM(H$8:H176),IF(G177="III",$K177-SUM(H$8:H176),IF(G177="IV",$K177-SUM(H$8:H176),IF(G177="V",1-SUM(H$8:H176)," ")))))</f>
        <v xml:space="preserve"> </v>
      </c>
      <c r="I177" s="66" t="str">
        <f t="shared" si="50"/>
        <v/>
      </c>
      <c r="J177" s="61" t="str">
        <f>IF(I177="A",$K177,IF(I177="B",$K177-SUM(J$8:J176),IF(I177="C",$K177-SUM(J$8:J176),IF(I177="D",$K177-SUM(J$8:J176),IF(I177="E",1-SUM(J$8:J176)," ")))))</f>
        <v xml:space="preserve"> </v>
      </c>
      <c r="K177" s="58">
        <f>IF(C$4=0,0,(SUM(D$8:D177)/C$4))</f>
        <v>0</v>
      </c>
      <c r="L177" s="62" t="str">
        <f t="shared" si="46"/>
        <v xml:space="preserve"> </v>
      </c>
      <c r="M177" s="58" t="str">
        <f>IF(U177=2,K177,IF(W177=2,K177-SUM(M$8:M176),IF(X177=2,K177-SUM(M$8:M176),IF(X176=2,1-SUM(M$8:M176)," "))))</f>
        <v xml:space="preserve"> </v>
      </c>
      <c r="N177" s="58" t="str">
        <f t="shared" si="51"/>
        <v xml:space="preserve"> </v>
      </c>
      <c r="P177" s="58" t="str">
        <f>IF(O177="Plus",$K177,IF(O177="Basis",$K177-SUM(P$8:P176),IF(O177="Breedte",$K177-SUM(P$8:P176),IF(O176="Breedte",1-SUM(P$8:P176)," "))))</f>
        <v xml:space="preserve"> </v>
      </c>
      <c r="Q177" s="56" t="str">
        <f t="shared" si="66"/>
        <v/>
      </c>
      <c r="R177" s="196">
        <f t="shared" si="52"/>
        <v>177</v>
      </c>
      <c r="S177" s="1">
        <f t="shared" si="61"/>
        <v>285</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285</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4">
        <f t="shared" si="47"/>
        <v>0</v>
      </c>
      <c r="B178" s="64">
        <f t="shared" si="48"/>
        <v>0</v>
      </c>
      <c r="C178" s="57">
        <f t="shared" si="60"/>
        <v>284</v>
      </c>
      <c r="F178" s="59">
        <f>IF(C178&lt;C$6,0,VLOOKUP(C178,index!$A:$M,9,0))</f>
        <v>176</v>
      </c>
      <c r="G178" s="57" t="str">
        <f t="shared" si="49"/>
        <v/>
      </c>
      <c r="H178" s="58" t="str">
        <f>IF(G178="I",$K178,IF(G178="II",$K178-SUM(H$8:H177),IF(G178="III",$K178-SUM(H$8:H177),IF(G178="IV",$K178-SUM(H$8:H177),IF(G178="V",1-SUM(H$8:H177)," ")))))</f>
        <v xml:space="preserve"> </v>
      </c>
      <c r="I178" s="66" t="str">
        <f t="shared" si="50"/>
        <v/>
      </c>
      <c r="J178" s="61" t="str">
        <f>IF(I178="A",$K178,IF(I178="B",$K178-SUM(J$8:J177),IF(I178="C",$K178-SUM(J$8:J177),IF(I178="D",$K178-SUM(J$8:J177),IF(I178="E",1-SUM(J$8:J177)," ")))))</f>
        <v xml:space="preserve"> </v>
      </c>
      <c r="K178" s="58">
        <f>IF(C$4=0,0,(SUM(D$8:D178)/C$4))</f>
        <v>0</v>
      </c>
      <c r="L178" s="62" t="str">
        <f t="shared" si="46"/>
        <v xml:space="preserve"> </v>
      </c>
      <c r="M178" s="58" t="str">
        <f>IF(U178=2,K178,IF(W178=2,K178-SUM(M$8:M177),IF(X178=2,K178-SUM(M$8:M177),IF(X177=2,1-SUM(M$8:M177)," "))))</f>
        <v xml:space="preserve"> </v>
      </c>
      <c r="N178" s="58" t="str">
        <f t="shared" si="51"/>
        <v xml:space="preserve"> </v>
      </c>
      <c r="P178" s="58" t="str">
        <f>IF(O178="Plus",$K178,IF(O178="Basis",$K178-SUM(P$8:P177),IF(O178="Breedte",$K178-SUM(P$8:P177),IF(O177="Breedte",1-SUM(P$8:P177)," "))))</f>
        <v xml:space="preserve"> </v>
      </c>
      <c r="Q178" s="56" t="str">
        <f t="shared" si="66"/>
        <v/>
      </c>
      <c r="R178" s="196">
        <f t="shared" si="52"/>
        <v>176</v>
      </c>
      <c r="S178" s="1">
        <f t="shared" si="61"/>
        <v>284</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284</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4">
        <f t="shared" si="47"/>
        <v>0</v>
      </c>
      <c r="B179" s="64">
        <f t="shared" si="48"/>
        <v>0</v>
      </c>
      <c r="C179" s="57">
        <f t="shared" si="60"/>
        <v>283</v>
      </c>
      <c r="F179" s="59">
        <f>IF(C179&lt;C$6,0,VLOOKUP(C179,index!$A:$M,9,0))</f>
        <v>176</v>
      </c>
      <c r="G179" s="57" t="str">
        <f t="shared" si="49"/>
        <v/>
      </c>
      <c r="H179" s="58" t="str">
        <f>IF(G179="I",$K179,IF(G179="II",$K179-SUM(H$8:H178),IF(G179="III",$K179-SUM(H$8:H178),IF(G179="IV",$K179-SUM(H$8:H178),IF(G179="V",1-SUM(H$8:H178)," ")))))</f>
        <v xml:space="preserve"> </v>
      </c>
      <c r="I179" s="66" t="str">
        <f t="shared" si="50"/>
        <v/>
      </c>
      <c r="J179" s="61" t="str">
        <f>IF(I179="A",$K179,IF(I179="B",$K179-SUM(J$8:J178),IF(I179="C",$K179-SUM(J$8:J178),IF(I179="D",$K179-SUM(J$8:J178),IF(I179="E",1-SUM(J$8:J178)," ")))))</f>
        <v xml:space="preserve"> </v>
      </c>
      <c r="K179" s="58">
        <f>IF(C$4=0,0,(SUM(D$8:D179)/C$4))</f>
        <v>0</v>
      </c>
      <c r="L179" s="62" t="str">
        <f t="shared" si="46"/>
        <v xml:space="preserve"> </v>
      </c>
      <c r="M179" s="58" t="str">
        <f>IF(U179=2,K179,IF(W179=2,K179-SUM(M$8:M178),IF(X179=2,K179-SUM(M$8:M178),IF(X178=2,1-SUM(M$8:M178)," "))))</f>
        <v xml:space="preserve"> </v>
      </c>
      <c r="N179" s="58" t="str">
        <f t="shared" si="51"/>
        <v xml:space="preserve"> </v>
      </c>
      <c r="P179" s="58" t="str">
        <f>IF(O179="Plus",$K179,IF(O179="Basis",$K179-SUM(P$8:P178),IF(O179="Breedte",$K179-SUM(P$8:P178),IF(O178="Breedte",1-SUM(P$8:P178)," "))))</f>
        <v xml:space="preserve"> </v>
      </c>
      <c r="Q179" s="56" t="str">
        <f t="shared" si="66"/>
        <v/>
      </c>
      <c r="R179" s="196">
        <f t="shared" si="52"/>
        <v>176</v>
      </c>
      <c r="S179" s="1">
        <f t="shared" si="61"/>
        <v>283</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283</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4">
        <f t="shared" si="47"/>
        <v>0</v>
      </c>
      <c r="B180" s="64">
        <f t="shared" si="48"/>
        <v>0</v>
      </c>
      <c r="C180" s="57">
        <f t="shared" si="60"/>
        <v>282</v>
      </c>
      <c r="F180" s="59">
        <f>IF(C180&lt;C$6,0,VLOOKUP(C180,index!$A:$M,9,0))</f>
        <v>175</v>
      </c>
      <c r="G180" s="57" t="str">
        <f t="shared" si="49"/>
        <v/>
      </c>
      <c r="H180" s="58" t="str">
        <f>IF(G180="I",$K180,IF(G180="II",$K180-SUM(H$8:H179),IF(G180="III",$K180-SUM(H$8:H179),IF(G180="IV",$K180-SUM(H$8:H179),IF(G180="V",1-SUM(H$8:H179)," ")))))</f>
        <v xml:space="preserve"> </v>
      </c>
      <c r="I180" s="66" t="str">
        <f t="shared" si="50"/>
        <v/>
      </c>
      <c r="J180" s="61" t="str">
        <f>IF(I180="A",$K180,IF(I180="B",$K180-SUM(J$8:J179),IF(I180="C",$K180-SUM(J$8:J179),IF(I180="D",$K180-SUM(J$8:J179),IF(I180="E",1-SUM(J$8:J179)," ")))))</f>
        <v xml:space="preserve"> </v>
      </c>
      <c r="K180" s="58">
        <f>IF(C$4=0,0,(SUM(D$8:D180)/C$4))</f>
        <v>0</v>
      </c>
      <c r="L180" s="62" t="str">
        <f t="shared" si="46"/>
        <v xml:space="preserve"> </v>
      </c>
      <c r="M180" s="58" t="str">
        <f>IF(U180=2,K180,IF(W180=2,K180-SUM(M$8:M179),IF(X180=2,K180-SUM(M$8:M179),IF(X179=2,1-SUM(M$8:M179)," "))))</f>
        <v xml:space="preserve"> </v>
      </c>
      <c r="N180" s="58" t="str">
        <f t="shared" si="51"/>
        <v xml:space="preserve"> </v>
      </c>
      <c r="P180" s="58" t="str">
        <f>IF(O180="Plus",$K180,IF(O180="Basis",$K180-SUM(P$8:P179),IF(O180="Breedte",$K180-SUM(P$8:P179),IF(O179="Breedte",1-SUM(P$8:P179)," "))))</f>
        <v xml:space="preserve"> </v>
      </c>
      <c r="Q180" s="56" t="str">
        <f t="shared" si="66"/>
        <v/>
      </c>
      <c r="R180" s="196">
        <f t="shared" si="52"/>
        <v>175</v>
      </c>
      <c r="S180" s="1">
        <f t="shared" si="61"/>
        <v>282</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282</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4">
        <f t="shared" si="47"/>
        <v>0</v>
      </c>
      <c r="B181" s="64">
        <f t="shared" si="48"/>
        <v>0</v>
      </c>
      <c r="C181" s="57">
        <f t="shared" si="60"/>
        <v>281</v>
      </c>
      <c r="F181" s="59">
        <f>IF(C181&lt;C$6,0,VLOOKUP(C181,index!$A:$M,9,0))</f>
        <v>175</v>
      </c>
      <c r="G181" s="57" t="str">
        <f t="shared" si="49"/>
        <v/>
      </c>
      <c r="H181" s="58" t="str">
        <f>IF(G181="I",$K181,IF(G181="II",$K181-SUM(H$8:H180),IF(G181="III",$K181-SUM(H$8:H180),IF(G181="IV",$K181-SUM(H$8:H180),IF(G181="V",1-SUM(H$8:H180)," ")))))</f>
        <v xml:space="preserve"> </v>
      </c>
      <c r="I181" s="66" t="str">
        <f t="shared" si="50"/>
        <v/>
      </c>
      <c r="J181" s="61" t="str">
        <f>IF(I181="A",$K181,IF(I181="B",$K181-SUM(J$8:J180),IF(I181="C",$K181-SUM(J$8:J180),IF(I181="D",$K181-SUM(J$8:J180),IF(I181="E",1-SUM(J$8:J180)," ")))))</f>
        <v xml:space="preserve"> </v>
      </c>
      <c r="K181" s="58">
        <f>IF(C$4=0,0,(SUM(D$8:D181)/C$4))</f>
        <v>0</v>
      </c>
      <c r="L181" s="62" t="str">
        <f t="shared" si="46"/>
        <v xml:space="preserve"> </v>
      </c>
      <c r="M181" s="58" t="str">
        <f>IF(U181=2,K181,IF(W181=2,K181-SUM(M$8:M180),IF(X181=2,K181-SUM(M$8:M180),IF(X180=2,1-SUM(M$8:M180)," "))))</f>
        <v xml:space="preserve"> </v>
      </c>
      <c r="N181" s="58" t="str">
        <f t="shared" si="51"/>
        <v xml:space="preserve"> </v>
      </c>
      <c r="P181" s="58" t="str">
        <f>IF(O181="Plus",$K181,IF(O181="Basis",$K181-SUM(P$8:P180),IF(O181="Breedte",$K181-SUM(P$8:P180),IF(O180="Breedte",1-SUM(P$8:P180)," "))))</f>
        <v xml:space="preserve"> </v>
      </c>
      <c r="Q181" s="56" t="str">
        <f t="shared" si="66"/>
        <v/>
      </c>
      <c r="R181" s="196">
        <f t="shared" si="52"/>
        <v>175</v>
      </c>
      <c r="S181" s="1">
        <f t="shared" si="61"/>
        <v>281</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281</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4">
        <f t="shared" si="47"/>
        <v>0</v>
      </c>
      <c r="B182" s="64">
        <f t="shared" si="48"/>
        <v>0</v>
      </c>
      <c r="C182" s="57">
        <f t="shared" si="60"/>
        <v>280</v>
      </c>
      <c r="F182" s="59">
        <f>IF(C182&lt;C$6,0,VLOOKUP(C182,index!$A:$M,9,0))</f>
        <v>174</v>
      </c>
      <c r="G182" s="57" t="str">
        <f t="shared" si="49"/>
        <v/>
      </c>
      <c r="H182" s="58" t="str">
        <f>IF(G182="I",$K182,IF(G182="II",$K182-SUM(H$8:H181),IF(G182="III",$K182-SUM(H$8:H181),IF(G182="IV",$K182-SUM(H$8:H181),IF(G182="V",1-SUM(H$8:H181)," ")))))</f>
        <v xml:space="preserve"> </v>
      </c>
      <c r="I182" s="66" t="str">
        <f t="shared" si="50"/>
        <v/>
      </c>
      <c r="J182" s="61" t="str">
        <f>IF(I182="A",$K182,IF(I182="B",$K182-SUM(J$8:J181),IF(I182="C",$K182-SUM(J$8:J181),IF(I182="D",$K182-SUM(J$8:J181),IF(I182="E",1-SUM(J$8:J181)," ")))))</f>
        <v xml:space="preserve"> </v>
      </c>
      <c r="K182" s="58">
        <f>IF(C$4=0,0,(SUM(D$8:D182)/C$4))</f>
        <v>0</v>
      </c>
      <c r="L182" s="62" t="str">
        <f t="shared" si="46"/>
        <v xml:space="preserve"> </v>
      </c>
      <c r="M182" s="58" t="str">
        <f>IF(U182=2,K182,IF(W182=2,K182-SUM(M$8:M181),IF(X182=2,K182-SUM(M$8:M181),IF(X181=2,1-SUM(M$8:M181)," "))))</f>
        <v xml:space="preserve"> </v>
      </c>
      <c r="N182" s="58" t="str">
        <f t="shared" si="51"/>
        <v xml:space="preserve"> </v>
      </c>
      <c r="P182" s="58" t="str">
        <f>IF(O182="Plus",$K182,IF(O182="Basis",$K182-SUM(P$8:P181),IF(O182="Breedte",$K182-SUM(P$8:P181),IF(O181="Breedte",1-SUM(P$8:P181)," "))))</f>
        <v xml:space="preserve"> </v>
      </c>
      <c r="Q182" s="56" t="str">
        <f t="shared" si="66"/>
        <v/>
      </c>
      <c r="R182" s="196">
        <f t="shared" si="52"/>
        <v>174</v>
      </c>
      <c r="S182" s="1">
        <f t="shared" si="61"/>
        <v>280</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280</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4">
        <f t="shared" si="47"/>
        <v>0</v>
      </c>
      <c r="B183" s="64">
        <f t="shared" si="48"/>
        <v>0</v>
      </c>
      <c r="C183" s="57">
        <f t="shared" si="60"/>
        <v>279</v>
      </c>
      <c r="F183" s="59">
        <f>IF(C183&lt;C$6,0,VLOOKUP(C183,index!$A:$M,9,0))</f>
        <v>174</v>
      </c>
      <c r="G183" s="57" t="str">
        <f t="shared" si="49"/>
        <v/>
      </c>
      <c r="H183" s="58" t="str">
        <f>IF(G183="I",$K183,IF(G183="II",$K183-SUM(H$8:H182),IF(G183="III",$K183-SUM(H$8:H182),IF(G183="IV",$K183-SUM(H$8:H182),IF(G183="V",1-SUM(H$8:H182)," ")))))</f>
        <v xml:space="preserve"> </v>
      </c>
      <c r="I183" s="66" t="str">
        <f t="shared" si="50"/>
        <v/>
      </c>
      <c r="J183" s="61" t="str">
        <f>IF(I183="A",$K183,IF(I183="B",$K183-SUM(J$8:J182),IF(I183="C",$K183-SUM(J$8:J182),IF(I183="D",$K183-SUM(J$8:J182),IF(I183="E",1-SUM(J$8:J182)," ")))))</f>
        <v xml:space="preserve"> </v>
      </c>
      <c r="K183" s="58">
        <f>IF(C$4=0,0,(SUM(D$8:D183)/C$4))</f>
        <v>0</v>
      </c>
      <c r="L183" s="62" t="str">
        <f t="shared" si="46"/>
        <v xml:space="preserve"> </v>
      </c>
      <c r="M183" s="58" t="str">
        <f>IF(U183=2,K183,IF(W183=2,K183-SUM(M$8:M182),IF(X183=2,K183-SUM(M$8:M182),IF(X182=2,1-SUM(M$8:M182)," "))))</f>
        <v xml:space="preserve"> </v>
      </c>
      <c r="N183" s="58" t="str">
        <f t="shared" si="51"/>
        <v xml:space="preserve"> </v>
      </c>
      <c r="P183" s="58" t="str">
        <f>IF(O183="Plus",$K183,IF(O183="Basis",$K183-SUM(P$8:P182),IF(O183="Breedte",$K183-SUM(P$8:P182),IF(O182="Breedte",1-SUM(P$8:P182)," "))))</f>
        <v xml:space="preserve"> </v>
      </c>
      <c r="Q183" s="56" t="str">
        <f t="shared" si="66"/>
        <v/>
      </c>
      <c r="R183" s="196">
        <f t="shared" si="52"/>
        <v>174</v>
      </c>
      <c r="S183" s="1">
        <f t="shared" si="61"/>
        <v>279</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279</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4">
        <f t="shared" si="47"/>
        <v>0</v>
      </c>
      <c r="B184" s="64">
        <f t="shared" si="48"/>
        <v>0</v>
      </c>
      <c r="C184" s="57">
        <f t="shared" si="60"/>
        <v>278</v>
      </c>
      <c r="F184" s="59">
        <f>IF(C184&lt;C$6,0,VLOOKUP(C184,index!$A:$M,9,0))</f>
        <v>173</v>
      </c>
      <c r="G184" s="57" t="str">
        <f t="shared" si="49"/>
        <v/>
      </c>
      <c r="H184" s="58" t="str">
        <f>IF(G184="I",$K184,IF(G184="II",$K184-SUM(H$8:H183),IF(G184="III",$K184-SUM(H$8:H183),IF(G184="IV",$K184-SUM(H$8:H183),IF(G184="V",1-SUM(H$8:H183)," ")))))</f>
        <v xml:space="preserve"> </v>
      </c>
      <c r="I184" s="66" t="str">
        <f t="shared" si="50"/>
        <v/>
      </c>
      <c r="J184" s="61" t="str">
        <f>IF(I184="A",$K184,IF(I184="B",$K184-SUM(J$8:J183),IF(I184="C",$K184-SUM(J$8:J183),IF(I184="D",$K184-SUM(J$8:J183),IF(I184="E",1-SUM(J$8:J183)," ")))))</f>
        <v xml:space="preserve"> </v>
      </c>
      <c r="K184" s="58">
        <f>IF(C$4=0,0,(SUM(D$8:D184)/C$4))</f>
        <v>0</v>
      </c>
      <c r="L184" s="62" t="str">
        <f t="shared" si="46"/>
        <v xml:space="preserve"> </v>
      </c>
      <c r="M184" s="58" t="str">
        <f>IF(U184=2,K184,IF(W184=2,K184-SUM(M$8:M183),IF(X184=2,K184-SUM(M$8:M183),IF(X183=2,1-SUM(M$8:M183)," "))))</f>
        <v xml:space="preserve"> </v>
      </c>
      <c r="N184" s="58" t="str">
        <f t="shared" si="51"/>
        <v xml:space="preserve"> </v>
      </c>
      <c r="P184" s="58" t="str">
        <f>IF(O184="Plus",$K184,IF(O184="Basis",$K184-SUM(P$8:P183),IF(O184="Breedte",$K184-SUM(P$8:P183),IF(O183="Breedte",1-SUM(P$8:P183)," "))))</f>
        <v xml:space="preserve"> </v>
      </c>
      <c r="Q184" s="56" t="str">
        <f t="shared" si="66"/>
        <v/>
      </c>
      <c r="R184" s="196">
        <f t="shared" si="52"/>
        <v>173</v>
      </c>
      <c r="S184" s="1">
        <f t="shared" si="61"/>
        <v>278</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278</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4">
        <f t="shared" si="47"/>
        <v>0</v>
      </c>
      <c r="B185" s="64">
        <f t="shared" si="48"/>
        <v>0</v>
      </c>
      <c r="C185" s="57">
        <f t="shared" si="60"/>
        <v>277</v>
      </c>
      <c r="F185" s="59">
        <f>IF(C185&lt;C$6,0,VLOOKUP(C185,index!$A:$M,9,0))</f>
        <v>173</v>
      </c>
      <c r="G185" s="57" t="str">
        <f t="shared" si="49"/>
        <v/>
      </c>
      <c r="H185" s="58" t="str">
        <f>IF(G185="I",$K185,IF(G185="II",$K185-SUM(H$8:H184),IF(G185="III",$K185-SUM(H$8:H184),IF(G185="IV",$K185-SUM(H$8:H184),IF(G185="V",1-SUM(H$8:H184)," ")))))</f>
        <v xml:space="preserve"> </v>
      </c>
      <c r="I185" s="66" t="str">
        <f t="shared" si="50"/>
        <v/>
      </c>
      <c r="J185" s="61" t="str">
        <f>IF(I185="A",$K185,IF(I185="B",$K185-SUM(J$8:J184),IF(I185="C",$K185-SUM(J$8:J184),IF(I185="D",$K185-SUM(J$8:J184),IF(I185="E",1-SUM(J$8:J184)," ")))))</f>
        <v xml:space="preserve"> </v>
      </c>
      <c r="K185" s="58">
        <f>IF(C$4=0,0,(SUM(D$8:D185)/C$4))</f>
        <v>0</v>
      </c>
      <c r="L185" s="62" t="str">
        <f t="shared" si="46"/>
        <v xml:space="preserve"> </v>
      </c>
      <c r="M185" s="58" t="str">
        <f>IF(U185=2,K185,IF(W185=2,K185-SUM(M$8:M184),IF(X185=2,K185-SUM(M$8:M184),IF(X184=2,1-SUM(M$8:M184)," "))))</f>
        <v xml:space="preserve"> </v>
      </c>
      <c r="N185" s="58" t="str">
        <f t="shared" si="51"/>
        <v xml:space="preserve"> </v>
      </c>
      <c r="P185" s="58" t="str">
        <f>IF(O185="Plus",$K185,IF(O185="Basis",$K185-SUM(P$8:P184),IF(O185="Breedte",$K185-SUM(P$8:P184),IF(O184="Breedte",1-SUM(P$8:P184)," "))))</f>
        <v xml:space="preserve"> </v>
      </c>
      <c r="Q185" s="56" t="str">
        <f t="shared" si="66"/>
        <v/>
      </c>
      <c r="R185" s="196">
        <f t="shared" si="52"/>
        <v>173</v>
      </c>
      <c r="S185" s="1">
        <f t="shared" si="61"/>
        <v>277</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277</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4">
        <f t="shared" si="47"/>
        <v>0</v>
      </c>
      <c r="B186" s="64">
        <f t="shared" si="48"/>
        <v>0</v>
      </c>
      <c r="C186" s="57">
        <f t="shared" si="60"/>
        <v>276</v>
      </c>
      <c r="F186" s="59">
        <f>IF(C186&lt;C$6,0,VLOOKUP(C186,index!$A:$M,9,0))</f>
        <v>172</v>
      </c>
      <c r="G186" s="57" t="str">
        <f t="shared" si="49"/>
        <v/>
      </c>
      <c r="H186" s="58" t="str">
        <f>IF(G186="I",$K186,IF(G186="II",$K186-SUM(H$8:H185),IF(G186="III",$K186-SUM(H$8:H185),IF(G186="IV",$K186-SUM(H$8:H185),IF(G186="V",1-SUM(H$8:H185)," ")))))</f>
        <v xml:space="preserve"> </v>
      </c>
      <c r="I186" s="66" t="str">
        <f t="shared" si="50"/>
        <v/>
      </c>
      <c r="J186" s="61" t="str">
        <f>IF(I186="A",$K186,IF(I186="B",$K186-SUM(J$8:J185),IF(I186="C",$K186-SUM(J$8:J185),IF(I186="D",$K186-SUM(J$8:J185),IF(I186="E",1-SUM(J$8:J185)," ")))))</f>
        <v xml:space="preserve"> </v>
      </c>
      <c r="K186" s="58">
        <f>IF(C$4=0,0,(SUM(D$8:D186)/C$4))</f>
        <v>0</v>
      </c>
      <c r="L186" s="62" t="str">
        <f t="shared" si="46"/>
        <v xml:space="preserve"> </v>
      </c>
      <c r="M186" s="58" t="str">
        <f>IF(U186=2,K186,IF(W186=2,K186-SUM(M$8:M185),IF(X186=2,K186-SUM(M$8:M185),IF(X185=2,1-SUM(M$8:M185)," "))))</f>
        <v xml:space="preserve"> </v>
      </c>
      <c r="N186" s="58" t="str">
        <f t="shared" si="51"/>
        <v xml:space="preserve"> </v>
      </c>
      <c r="P186" s="58" t="str">
        <f>IF(O186="Plus",$K186,IF(O186="Basis",$K186-SUM(P$8:P185),IF(O186="Breedte",$K186-SUM(P$8:P185),IF(O185="Breedte",1-SUM(P$8:P185)," "))))</f>
        <v xml:space="preserve"> </v>
      </c>
      <c r="Q186" s="56" t="str">
        <f t="shared" si="66"/>
        <v/>
      </c>
      <c r="R186" s="196">
        <f t="shared" si="52"/>
        <v>172</v>
      </c>
      <c r="S186" s="1">
        <f t="shared" si="61"/>
        <v>276</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276</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4">
        <f t="shared" si="47"/>
        <v>0</v>
      </c>
      <c r="B187" s="64">
        <f t="shared" si="48"/>
        <v>0</v>
      </c>
      <c r="C187" s="57">
        <f t="shared" si="60"/>
        <v>275</v>
      </c>
      <c r="F187" s="59">
        <f>IF(C187&lt;C$6,0,VLOOKUP(C187,index!$A:$M,9,0))</f>
        <v>172</v>
      </c>
      <c r="G187" s="57" t="str">
        <f t="shared" si="49"/>
        <v/>
      </c>
      <c r="H187" s="58" t="str">
        <f>IF(G187="I",$K187,IF(G187="II",$K187-SUM(H$8:H186),IF(G187="III",$K187-SUM(H$8:H186),IF(G187="IV",$K187-SUM(H$8:H186),IF(G187="V",1-SUM(H$8:H186)," ")))))</f>
        <v xml:space="preserve"> </v>
      </c>
      <c r="I187" s="66" t="str">
        <f t="shared" si="50"/>
        <v/>
      </c>
      <c r="J187" s="61" t="str">
        <f>IF(I187="A",$K187,IF(I187="B",$K187-SUM(J$8:J186),IF(I187="C",$K187-SUM(J$8:J186),IF(I187="D",$K187-SUM(J$8:J186),IF(I187="E",1-SUM(J$8:J186)," ")))))</f>
        <v xml:space="preserve"> </v>
      </c>
      <c r="K187" s="58">
        <f>IF(C$4=0,0,(SUM(D$8:D187)/C$4))</f>
        <v>0</v>
      </c>
      <c r="L187" s="62" t="str">
        <f t="shared" si="46"/>
        <v xml:space="preserve"> </v>
      </c>
      <c r="M187" s="58" t="str">
        <f>IF(U187=2,K187,IF(W187=2,K187-SUM(M$8:M186),IF(X187=2,K187-SUM(M$8:M186),IF(X186=2,1-SUM(M$8:M186)," "))))</f>
        <v xml:space="preserve"> </v>
      </c>
      <c r="N187" s="58" t="str">
        <f t="shared" si="51"/>
        <v xml:space="preserve"> </v>
      </c>
      <c r="P187" s="58" t="str">
        <f>IF(O187="Plus",$K187,IF(O187="Basis",$K187-SUM(P$8:P186),IF(O187="Breedte",$K187-SUM(P$8:P186),IF(O186="Breedte",1-SUM(P$8:P186)," "))))</f>
        <v xml:space="preserve"> </v>
      </c>
      <c r="Q187" s="56" t="str">
        <f t="shared" si="66"/>
        <v/>
      </c>
      <c r="R187" s="196">
        <f t="shared" si="52"/>
        <v>172</v>
      </c>
      <c r="S187" s="1">
        <f t="shared" si="61"/>
        <v>275</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275</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4">
        <f t="shared" si="47"/>
        <v>0</v>
      </c>
      <c r="B188" s="64">
        <f t="shared" si="48"/>
        <v>0</v>
      </c>
      <c r="C188" s="57">
        <f t="shared" si="60"/>
        <v>274</v>
      </c>
      <c r="F188" s="59">
        <f>IF(C188&lt;C$6,0,VLOOKUP(C188,index!$A:$M,9,0))</f>
        <v>172</v>
      </c>
      <c r="G188" s="57" t="str">
        <f t="shared" si="49"/>
        <v/>
      </c>
      <c r="H188" s="58" t="str">
        <f>IF(G188="I",$K188,IF(G188="II",$K188-SUM(H$8:H187),IF(G188="III",$K188-SUM(H$8:H187),IF(G188="IV",$K188-SUM(H$8:H187),IF(G188="V",1-SUM(H$8:H187)," ")))))</f>
        <v xml:space="preserve"> </v>
      </c>
      <c r="I188" s="66" t="str">
        <f t="shared" si="50"/>
        <v/>
      </c>
      <c r="J188" s="61" t="str">
        <f>IF(I188="A",$K188,IF(I188="B",$K188-SUM(J$8:J187),IF(I188="C",$K188-SUM(J$8:J187),IF(I188="D",$K188-SUM(J$8:J187),IF(I188="E",1-SUM(J$8:J187)," ")))))</f>
        <v xml:space="preserve"> </v>
      </c>
      <c r="K188" s="58">
        <f>IF(C$4=0,0,(SUM(D$8:D188)/C$4))</f>
        <v>0</v>
      </c>
      <c r="L188" s="62" t="str">
        <f t="shared" si="46"/>
        <v xml:space="preserve"> </v>
      </c>
      <c r="M188" s="58" t="str">
        <f>IF(U188=2,K188,IF(W188=2,K188-SUM(M$8:M187),IF(X188=2,K188-SUM(M$8:M187),IF(X187=2,1-SUM(M$8:M187)," "))))</f>
        <v xml:space="preserve"> </v>
      </c>
      <c r="N188" s="58" t="str">
        <f t="shared" si="51"/>
        <v xml:space="preserve"> </v>
      </c>
      <c r="P188" s="58" t="str">
        <f>IF(O188="Plus",$K188,IF(O188="Basis",$K188-SUM(P$8:P187),IF(O188="Breedte",$K188-SUM(P$8:P187),IF(O187="Breedte",1-SUM(P$8:P187)," "))))</f>
        <v xml:space="preserve"> </v>
      </c>
      <c r="Q188" s="56" t="str">
        <f t="shared" si="66"/>
        <v/>
      </c>
      <c r="R188" s="196">
        <f t="shared" si="52"/>
        <v>172</v>
      </c>
      <c r="S188" s="1">
        <f t="shared" si="61"/>
        <v>274</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274</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4">
        <f t="shared" si="47"/>
        <v>0</v>
      </c>
      <c r="B189" s="64">
        <f t="shared" si="48"/>
        <v>0</v>
      </c>
      <c r="C189" s="57">
        <f t="shared" si="60"/>
        <v>273</v>
      </c>
      <c r="F189" s="59">
        <f>IF(C189&lt;C$6,0,VLOOKUP(C189,index!$A:$M,9,0))</f>
        <v>171</v>
      </c>
      <c r="G189" s="57" t="str">
        <f t="shared" si="49"/>
        <v/>
      </c>
      <c r="H189" s="58" t="str">
        <f>IF(G189="I",$K189,IF(G189="II",$K189-SUM(H$8:H188),IF(G189="III",$K189-SUM(H$8:H188),IF(G189="IV",$K189-SUM(H$8:H188),IF(G189="V",1-SUM(H$8:H188)," ")))))</f>
        <v xml:space="preserve"> </v>
      </c>
      <c r="I189" s="66" t="str">
        <f t="shared" si="50"/>
        <v/>
      </c>
      <c r="J189" s="61" t="str">
        <f>IF(I189="A",$K189,IF(I189="B",$K189-SUM(J$8:J188),IF(I189="C",$K189-SUM(J$8:J188),IF(I189="D",$K189-SUM(J$8:J188),IF(I189="E",1-SUM(J$8:J188)," ")))))</f>
        <v xml:space="preserve"> </v>
      </c>
      <c r="K189" s="58">
        <f>IF(C$4=0,0,(SUM(D$8:D189)/C$4))</f>
        <v>0</v>
      </c>
      <c r="L189" s="62" t="str">
        <f t="shared" si="46"/>
        <v xml:space="preserve"> </v>
      </c>
      <c r="M189" s="58" t="str">
        <f>IF(U189=2,K189,IF(W189=2,K189-SUM(M$8:M188),IF(X189=2,K189-SUM(M$8:M188),IF(X188=2,1-SUM(M$8:M188)," "))))</f>
        <v xml:space="preserve"> </v>
      </c>
      <c r="N189" s="58" t="str">
        <f t="shared" si="51"/>
        <v xml:space="preserve"> </v>
      </c>
      <c r="P189" s="58" t="str">
        <f>IF(O189="Plus",$K189,IF(O189="Basis",$K189-SUM(P$8:P188),IF(O189="Breedte",$K189-SUM(P$8:P188),IF(O188="Breedte",1-SUM(P$8:P188)," "))))</f>
        <v xml:space="preserve"> </v>
      </c>
      <c r="Q189" s="56" t="str">
        <f t="shared" si="66"/>
        <v/>
      </c>
      <c r="R189" s="196">
        <f t="shared" si="52"/>
        <v>171</v>
      </c>
      <c r="S189" s="1">
        <f t="shared" si="61"/>
        <v>273</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273</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4">
        <f t="shared" si="47"/>
        <v>0</v>
      </c>
      <c r="B190" s="64">
        <f t="shared" si="48"/>
        <v>0</v>
      </c>
      <c r="C190" s="57">
        <f t="shared" si="60"/>
        <v>272</v>
      </c>
      <c r="F190" s="59">
        <f>IF(C190&lt;C$6,0,VLOOKUP(C190,index!$A:$M,9,0))</f>
        <v>171</v>
      </c>
      <c r="G190" s="57" t="str">
        <f t="shared" si="49"/>
        <v/>
      </c>
      <c r="H190" s="58" t="str">
        <f>IF(G190="I",$K190,IF(G190="II",$K190-SUM(H$8:H189),IF(G190="III",$K190-SUM(H$8:H189),IF(G190="IV",$K190-SUM(H$8:H189),IF(G190="V",1-SUM(H$8:H189)," ")))))</f>
        <v xml:space="preserve"> </v>
      </c>
      <c r="I190" s="66" t="str">
        <f t="shared" si="50"/>
        <v/>
      </c>
      <c r="J190" s="61" t="str">
        <f>IF(I190="A",$K190,IF(I190="B",$K190-SUM(J$8:J189),IF(I190="C",$K190-SUM(J$8:J189),IF(I190="D",$K190-SUM(J$8:J189),IF(I190="E",1-SUM(J$8:J189)," ")))))</f>
        <v xml:space="preserve"> </v>
      </c>
      <c r="K190" s="58">
        <f>IF(C$4=0,0,(SUM(D$8:D190)/C$4))</f>
        <v>0</v>
      </c>
      <c r="L190" s="62" t="str">
        <f t="shared" si="46"/>
        <v xml:space="preserve"> </v>
      </c>
      <c r="M190" s="58" t="str">
        <f>IF(U190=2,K190,IF(W190=2,K190-SUM(M$8:M189),IF(X190=2,K190-SUM(M$8:M189),IF(X189=2,1-SUM(M$8:M189)," "))))</f>
        <v xml:space="preserve"> </v>
      </c>
      <c r="N190" s="58" t="str">
        <f t="shared" si="51"/>
        <v xml:space="preserve"> </v>
      </c>
      <c r="P190" s="58" t="str">
        <f>IF(O190="Plus",$K190,IF(O190="Basis",$K190-SUM(P$8:P189),IF(O190="Breedte",$K190-SUM(P$8:P189),IF(O189="Breedte",1-SUM(P$8:P189)," "))))</f>
        <v xml:space="preserve"> </v>
      </c>
      <c r="Q190" s="56" t="str">
        <f t="shared" si="66"/>
        <v/>
      </c>
      <c r="R190" s="196">
        <f t="shared" si="52"/>
        <v>171</v>
      </c>
      <c r="S190" s="1">
        <f t="shared" si="61"/>
        <v>272</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272</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4">
        <f t="shared" si="47"/>
        <v>0</v>
      </c>
      <c r="B191" s="64">
        <f t="shared" si="48"/>
        <v>0</v>
      </c>
      <c r="C191" s="57">
        <f t="shared" si="60"/>
        <v>271</v>
      </c>
      <c r="F191" s="59">
        <f>IF(C191&lt;C$6,0,VLOOKUP(C191,index!$A:$M,9,0))</f>
        <v>170</v>
      </c>
      <c r="G191" s="57" t="str">
        <f t="shared" si="49"/>
        <v/>
      </c>
      <c r="H191" s="58" t="str">
        <f>IF(G191="I",$K191,IF(G191="II",$K191-SUM(H$8:H190),IF(G191="III",$K191-SUM(H$8:H190),IF(G191="IV",$K191-SUM(H$8:H190),IF(G191="V",1-SUM(H$8:H190)," ")))))</f>
        <v xml:space="preserve"> </v>
      </c>
      <c r="I191" s="66" t="str">
        <f t="shared" si="50"/>
        <v/>
      </c>
      <c r="J191" s="61" t="str">
        <f>IF(I191="A",$K191,IF(I191="B",$K191-SUM(J$8:J190),IF(I191="C",$K191-SUM(J$8:J190),IF(I191="D",$K191-SUM(J$8:J190),IF(I191="E",1-SUM(J$8:J190)," ")))))</f>
        <v xml:space="preserve"> </v>
      </c>
      <c r="K191" s="58">
        <f>IF(C$4=0,0,(SUM(D$8:D191)/C$4))</f>
        <v>0</v>
      </c>
      <c r="L191" s="62" t="str">
        <f t="shared" si="46"/>
        <v xml:space="preserve"> </v>
      </c>
      <c r="M191" s="58" t="str">
        <f>IF(U191=2,K191,IF(W191=2,K191-SUM(M$8:M190),IF(X191=2,K191-SUM(M$8:M190),IF(X190=2,1-SUM(M$8:M190)," "))))</f>
        <v xml:space="preserve"> </v>
      </c>
      <c r="N191" s="58" t="str">
        <f t="shared" si="51"/>
        <v xml:space="preserve"> </v>
      </c>
      <c r="P191" s="58" t="str">
        <f>IF(O191="Plus",$K191,IF(O191="Basis",$K191-SUM(P$8:P190),IF(O191="Breedte",$K191-SUM(P$8:P190),IF(O190="Breedte",1-SUM(P$8:P190)," "))))</f>
        <v xml:space="preserve"> </v>
      </c>
      <c r="Q191" s="56" t="str">
        <f t="shared" si="66"/>
        <v/>
      </c>
      <c r="R191" s="196">
        <f t="shared" si="52"/>
        <v>170</v>
      </c>
      <c r="S191" s="1">
        <f t="shared" si="61"/>
        <v>271</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271</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4">
        <f t="shared" si="47"/>
        <v>0</v>
      </c>
      <c r="B192" s="64">
        <f t="shared" si="48"/>
        <v>0</v>
      </c>
      <c r="C192" s="57">
        <f t="shared" si="60"/>
        <v>270</v>
      </c>
      <c r="F192" s="59">
        <f>IF(C192&lt;C$6,0,VLOOKUP(C192,index!$A:$M,9,0))</f>
        <v>170</v>
      </c>
      <c r="G192" s="57" t="str">
        <f t="shared" si="49"/>
        <v/>
      </c>
      <c r="H192" s="58" t="str">
        <f>IF(G192="I",$K192,IF(G192="II",$K192-SUM(H$8:H191),IF(G192="III",$K192-SUM(H$8:H191),IF(G192="IV",$K192-SUM(H$8:H191),IF(G192="V",1-SUM(H$8:H191)," ")))))</f>
        <v xml:space="preserve"> </v>
      </c>
      <c r="I192" s="66" t="str">
        <f t="shared" si="50"/>
        <v/>
      </c>
      <c r="J192" s="61" t="str">
        <f>IF(I192="A",$K192,IF(I192="B",$K192-SUM(J$8:J191),IF(I192="C",$K192-SUM(J$8:J191),IF(I192="D",$K192-SUM(J$8:J191),IF(I192="E",1-SUM(J$8:J191)," ")))))</f>
        <v xml:space="preserve"> </v>
      </c>
      <c r="K192" s="58">
        <f>IF(C$4=0,0,(SUM(D$8:D192)/C$4))</f>
        <v>0</v>
      </c>
      <c r="L192" s="62" t="str">
        <f t="shared" si="46"/>
        <v xml:space="preserve"> </v>
      </c>
      <c r="M192" s="58" t="str">
        <f>IF(U192=2,K192,IF(W192=2,K192-SUM(M$8:M191),IF(X192=2,K192-SUM(M$8:M191),IF(X191=2,1-SUM(M$8:M191)," "))))</f>
        <v xml:space="preserve"> </v>
      </c>
      <c r="N192" s="58" t="str">
        <f t="shared" si="51"/>
        <v xml:space="preserve"> </v>
      </c>
      <c r="P192" s="58" t="str">
        <f>IF(O192="Plus",$K192,IF(O192="Basis",$K192-SUM(P$8:P191),IF(O192="Breedte",$K192-SUM(P$8:P191),IF(O191="Breedte",1-SUM(P$8:P191)," "))))</f>
        <v xml:space="preserve"> </v>
      </c>
      <c r="Q192" s="56" t="str">
        <f t="shared" si="66"/>
        <v/>
      </c>
      <c r="R192" s="196">
        <f t="shared" si="52"/>
        <v>170</v>
      </c>
      <c r="S192" s="1">
        <f t="shared" si="61"/>
        <v>270</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270</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4">
        <f t="shared" si="47"/>
        <v>0</v>
      </c>
      <c r="B193" s="64">
        <f t="shared" si="48"/>
        <v>0</v>
      </c>
      <c r="C193" s="57">
        <f t="shared" si="60"/>
        <v>269</v>
      </c>
      <c r="F193" s="59">
        <f>IF(C193&lt;C$6,0,VLOOKUP(C193,index!$A:$M,9,0))</f>
        <v>169</v>
      </c>
      <c r="G193" s="57" t="str">
        <f t="shared" si="49"/>
        <v/>
      </c>
      <c r="H193" s="58" t="str">
        <f>IF(G193="I",$K193,IF(G193="II",$K193-SUM(H$8:H192),IF(G193="III",$K193-SUM(H$8:H192),IF(G193="IV",$K193-SUM(H$8:H192),IF(G193="V",1-SUM(H$8:H192)," ")))))</f>
        <v xml:space="preserve"> </v>
      </c>
      <c r="I193" s="66" t="str">
        <f t="shared" si="50"/>
        <v/>
      </c>
      <c r="J193" s="61" t="str">
        <f>IF(I193="A",$K193,IF(I193="B",$K193-SUM(J$8:J192),IF(I193="C",$K193-SUM(J$8:J192),IF(I193="D",$K193-SUM(J$8:J192),IF(I193="E",1-SUM(J$8:J192)," ")))))</f>
        <v xml:space="preserve"> </v>
      </c>
      <c r="K193" s="58">
        <f>IF(C$4=0,0,(SUM(D$8:D193)/C$4))</f>
        <v>0</v>
      </c>
      <c r="L193" s="62" t="str">
        <f t="shared" si="46"/>
        <v xml:space="preserve"> </v>
      </c>
      <c r="M193" s="58" t="str">
        <f>IF(U193=2,K193,IF(W193=2,K193-SUM(M$8:M192),IF(X193=2,K193-SUM(M$8:M192),IF(X192=2,1-SUM(M$8:M192)," "))))</f>
        <v xml:space="preserve"> </v>
      </c>
      <c r="N193" s="58" t="str">
        <f t="shared" si="51"/>
        <v xml:space="preserve"> </v>
      </c>
      <c r="P193" s="58" t="str">
        <f>IF(O193="Plus",$K193,IF(O193="Basis",$K193-SUM(P$8:P192),IF(O193="Breedte",$K193-SUM(P$8:P192),IF(O192="Breedte",1-SUM(P$8:P192)," "))))</f>
        <v xml:space="preserve"> </v>
      </c>
      <c r="Q193" s="56" t="str">
        <f t="shared" si="66"/>
        <v/>
      </c>
      <c r="R193" s="196">
        <f t="shared" si="52"/>
        <v>169</v>
      </c>
      <c r="S193" s="1">
        <f t="shared" si="61"/>
        <v>269</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269</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4">
        <f t="shared" si="47"/>
        <v>0</v>
      </c>
      <c r="B194" s="64">
        <f t="shared" si="48"/>
        <v>0</v>
      </c>
      <c r="C194" s="57">
        <f t="shared" si="60"/>
        <v>268</v>
      </c>
      <c r="F194" s="59">
        <f>IF(C194&lt;C$6,0,VLOOKUP(C194,index!$A:$M,9,0))</f>
        <v>169</v>
      </c>
      <c r="G194" s="57" t="str">
        <f t="shared" si="49"/>
        <v/>
      </c>
      <c r="H194" s="58" t="str">
        <f>IF(G194="I",$K194,IF(G194="II",$K194-SUM(H$8:H193),IF(G194="III",$K194-SUM(H$8:H193),IF(G194="IV",$K194-SUM(H$8:H193),IF(G194="V",1-SUM(H$8:H193)," ")))))</f>
        <v xml:space="preserve"> </v>
      </c>
      <c r="I194" s="66" t="str">
        <f t="shared" si="50"/>
        <v/>
      </c>
      <c r="J194" s="61" t="str">
        <f>IF(I194="A",$K194,IF(I194="B",$K194-SUM(J$8:J193),IF(I194="C",$K194-SUM(J$8:J193),IF(I194="D",$K194-SUM(J$8:J193),IF(I194="E",1-SUM(J$8:J193)," ")))))</f>
        <v xml:space="preserve"> </v>
      </c>
      <c r="K194" s="58">
        <f>IF(C$4=0,0,(SUM(D$8:D194)/C$4))</f>
        <v>0</v>
      </c>
      <c r="L194" s="62" t="str">
        <f t="shared" si="46"/>
        <v xml:space="preserve"> </v>
      </c>
      <c r="M194" s="58" t="str">
        <f>IF(U194=2,K194,IF(W194=2,K194-SUM(M$8:M193),IF(X194=2,K194-SUM(M$8:M193),IF(X193=2,1-SUM(M$8:M193)," "))))</f>
        <v xml:space="preserve"> </v>
      </c>
      <c r="N194" s="58" t="str">
        <f t="shared" si="51"/>
        <v xml:space="preserve"> </v>
      </c>
      <c r="P194" s="58" t="str">
        <f>IF(O194="Plus",$K194,IF(O194="Basis",$K194-SUM(P$8:P193),IF(O194="Breedte",$K194-SUM(P$8:P193),IF(O193="Breedte",1-SUM(P$8:P193)," "))))</f>
        <v xml:space="preserve"> </v>
      </c>
      <c r="Q194" s="56" t="str">
        <f t="shared" si="66"/>
        <v/>
      </c>
      <c r="R194" s="196">
        <f t="shared" si="52"/>
        <v>169</v>
      </c>
      <c r="S194" s="1">
        <f t="shared" si="61"/>
        <v>268</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268</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4">
        <f t="shared" si="47"/>
        <v>0</v>
      </c>
      <c r="B195" s="64">
        <f t="shared" si="48"/>
        <v>0</v>
      </c>
      <c r="C195" s="57">
        <f t="shared" si="60"/>
        <v>267</v>
      </c>
      <c r="F195" s="59">
        <f>IF(C195&lt;C$6,0,VLOOKUP(C195,index!$A:$M,9,0))</f>
        <v>168</v>
      </c>
      <c r="G195" s="57" t="str">
        <f t="shared" si="49"/>
        <v/>
      </c>
      <c r="H195" s="58" t="str">
        <f>IF(G195="I",$K195,IF(G195="II",$K195-SUM(H$8:H194),IF(G195="III",$K195-SUM(H$8:H194),IF(G195="IV",$K195-SUM(H$8:H194),IF(G195="V",1-SUM(H$8:H194)," ")))))</f>
        <v xml:space="preserve"> </v>
      </c>
      <c r="I195" s="66" t="str">
        <f t="shared" si="50"/>
        <v/>
      </c>
      <c r="J195" s="61" t="str">
        <f>IF(I195="A",$K195,IF(I195="B",$K195-SUM(J$8:J194),IF(I195="C",$K195-SUM(J$8:J194),IF(I195="D",$K195-SUM(J$8:J194),IF(I195="E",1-SUM(J$8:J194)," ")))))</f>
        <v xml:space="preserve"> </v>
      </c>
      <c r="K195" s="58">
        <f>IF(C$4=0,0,(SUM(D$8:D195)/C$4))</f>
        <v>0</v>
      </c>
      <c r="L195" s="62" t="str">
        <f t="shared" si="46"/>
        <v xml:space="preserve"> </v>
      </c>
      <c r="M195" s="58" t="str">
        <f>IF(U195=2,K195,IF(W195=2,K195-SUM(M$8:M194),IF(X195=2,K195-SUM(M$8:M194),IF(X194=2,1-SUM(M$8:M194)," "))))</f>
        <v xml:space="preserve"> </v>
      </c>
      <c r="N195" s="58" t="str">
        <f t="shared" si="51"/>
        <v xml:space="preserve"> </v>
      </c>
      <c r="P195" s="58" t="str">
        <f>IF(O195="Plus",$K195,IF(O195="Basis",$K195-SUM(P$8:P194),IF(O195="Breedte",$K195-SUM(P$8:P194),IF(O194="Breedte",1-SUM(P$8:P194)," "))))</f>
        <v xml:space="preserve"> </v>
      </c>
      <c r="Q195" s="56" t="str">
        <f t="shared" si="66"/>
        <v/>
      </c>
      <c r="R195" s="196">
        <f t="shared" si="52"/>
        <v>168</v>
      </c>
      <c r="S195" s="1">
        <f t="shared" si="61"/>
        <v>267</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267</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4">
        <f t="shared" si="47"/>
        <v>0</v>
      </c>
      <c r="B196" s="64">
        <f t="shared" si="48"/>
        <v>0</v>
      </c>
      <c r="C196" s="57">
        <f t="shared" si="60"/>
        <v>266</v>
      </c>
      <c r="F196" s="59">
        <f>IF(C196&lt;C$6,0,VLOOKUP(C196,index!$A:$M,9,0))</f>
        <v>168</v>
      </c>
      <c r="G196" s="57" t="str">
        <f t="shared" si="49"/>
        <v/>
      </c>
      <c r="H196" s="58" t="str">
        <f>IF(G196="I",$K196,IF(G196="II",$K196-SUM(H$8:H195),IF(G196="III",$K196-SUM(H$8:H195),IF(G196="IV",$K196-SUM(H$8:H195),IF(G196="V",1-SUM(H$8:H195)," ")))))</f>
        <v xml:space="preserve"> </v>
      </c>
      <c r="I196" s="66" t="str">
        <f t="shared" si="50"/>
        <v/>
      </c>
      <c r="J196" s="61" t="str">
        <f>IF(I196="A",$K196,IF(I196="B",$K196-SUM(J$8:J195),IF(I196="C",$K196-SUM(J$8:J195),IF(I196="D",$K196-SUM(J$8:J195),IF(I196="E",1-SUM(J$8:J195)," ")))))</f>
        <v xml:space="preserve"> </v>
      </c>
      <c r="K196" s="58">
        <f>IF(C$4=0,0,(SUM(D$8:D196)/C$4))</f>
        <v>0</v>
      </c>
      <c r="L196" s="62" t="str">
        <f t="shared" si="46"/>
        <v xml:space="preserve"> </v>
      </c>
      <c r="M196" s="58" t="str">
        <f>IF(U196=2,K196,IF(W196=2,K196-SUM(M$8:M195),IF(X196=2,K196-SUM(M$8:M195),IF(X195=2,1-SUM(M$8:M195)," "))))</f>
        <v xml:space="preserve"> </v>
      </c>
      <c r="N196" s="58" t="str">
        <f t="shared" si="51"/>
        <v xml:space="preserve"> </v>
      </c>
      <c r="P196" s="58" t="str">
        <f>IF(O196="Plus",$K196,IF(O196="Basis",$K196-SUM(P$8:P195),IF(O196="Breedte",$K196-SUM(P$8:P195),IF(O195="Breedte",1-SUM(P$8:P195)," "))))</f>
        <v xml:space="preserve"> </v>
      </c>
      <c r="Q196" s="56" t="str">
        <f t="shared" si="66"/>
        <v/>
      </c>
      <c r="R196" s="196">
        <f t="shared" si="52"/>
        <v>168</v>
      </c>
      <c r="S196" s="1">
        <f t="shared" si="61"/>
        <v>266</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266</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4">
        <f t="shared" si="47"/>
        <v>0</v>
      </c>
      <c r="B197" s="64">
        <f t="shared" si="48"/>
        <v>0</v>
      </c>
      <c r="C197" s="57">
        <f t="shared" si="60"/>
        <v>265</v>
      </c>
      <c r="F197" s="59">
        <f>IF(C197&lt;C$6,0,VLOOKUP(C197,index!$A:$M,9,0))</f>
        <v>167</v>
      </c>
      <c r="G197" s="57" t="str">
        <f t="shared" si="49"/>
        <v/>
      </c>
      <c r="H197" s="58" t="str">
        <f>IF(G197="I",$K197,IF(G197="II",$K197-SUM(H$8:H196),IF(G197="III",$K197-SUM(H$8:H196),IF(G197="IV",$K197-SUM(H$8:H196),IF(G197="V",1-SUM(H$8:H196)," ")))))</f>
        <v xml:space="preserve"> </v>
      </c>
      <c r="I197" s="66" t="str">
        <f t="shared" si="50"/>
        <v/>
      </c>
      <c r="J197" s="61" t="str">
        <f>IF(I197="A",$K197,IF(I197="B",$K197-SUM(J$8:J196),IF(I197="C",$K197-SUM(J$8:J196),IF(I197="D",$K197-SUM(J$8:J196),IF(I197="E",1-SUM(J$8:J196)," ")))))</f>
        <v xml:space="preserve"> </v>
      </c>
      <c r="K197" s="58">
        <f>IF(C$4=0,0,(SUM(D$8:D197)/C$4))</f>
        <v>0</v>
      </c>
      <c r="L197" s="62" t="str">
        <f t="shared" si="46"/>
        <v xml:space="preserve"> </v>
      </c>
      <c r="M197" s="58" t="str">
        <f>IF(U197=2,K197,IF(W197=2,K197-SUM(M$8:M196),IF(X197=2,K197-SUM(M$8:M196),IF(X196=2,1-SUM(M$8:M196)," "))))</f>
        <v xml:space="preserve"> </v>
      </c>
      <c r="N197" s="58" t="str">
        <f t="shared" si="51"/>
        <v xml:space="preserve"> </v>
      </c>
      <c r="P197" s="58" t="str">
        <f>IF(O197="Plus",$K197,IF(O197="Basis",$K197-SUM(P$8:P196),IF(O197="Breedte",$K197-SUM(P$8:P196),IF(O196="Breedte",1-SUM(P$8:P196)," "))))</f>
        <v xml:space="preserve"> </v>
      </c>
      <c r="Q197" s="56" t="str">
        <f t="shared" si="66"/>
        <v/>
      </c>
      <c r="R197" s="196">
        <f t="shared" si="52"/>
        <v>167</v>
      </c>
      <c r="S197" s="1">
        <f t="shared" si="61"/>
        <v>265</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265</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4">
        <f t="shared" si="47"/>
        <v>0</v>
      </c>
      <c r="B198" s="64">
        <f t="shared" si="48"/>
        <v>0</v>
      </c>
      <c r="C198" s="57">
        <f t="shared" si="60"/>
        <v>264</v>
      </c>
      <c r="F198" s="59">
        <f>IF(C198&lt;C$6,0,VLOOKUP(C198,index!$A:$M,9,0))</f>
        <v>167</v>
      </c>
      <c r="G198" s="57" t="str">
        <f t="shared" si="49"/>
        <v/>
      </c>
      <c r="H198" s="58" t="str">
        <f>IF(G198="I",$K198,IF(G198="II",$K198-SUM(H$8:H197),IF(G198="III",$K198-SUM(H$8:H197),IF(G198="IV",$K198-SUM(H$8:H197),IF(G198="V",1-SUM(H$8:H197)," ")))))</f>
        <v xml:space="preserve"> </v>
      </c>
      <c r="I198" s="66" t="str">
        <f t="shared" si="50"/>
        <v/>
      </c>
      <c r="J198" s="61" t="str">
        <f>IF(I198="A",$K198,IF(I198="B",$K198-SUM(J$8:J197),IF(I198="C",$K198-SUM(J$8:J197),IF(I198="D",$K198-SUM(J$8:J197),IF(I198="E",1-SUM(J$8:J197)," ")))))</f>
        <v xml:space="preserve"> </v>
      </c>
      <c r="K198" s="58">
        <f>IF(C$4=0,0,(SUM(D$8:D198)/C$4))</f>
        <v>0</v>
      </c>
      <c r="L198" s="62" t="str">
        <f t="shared" si="46"/>
        <v xml:space="preserve"> </v>
      </c>
      <c r="M198" s="58" t="str">
        <f>IF(U198=2,K198,IF(W198=2,K198-SUM(M$8:M197),IF(X198=2,K198-SUM(M$8:M197),IF(X197=2,1-SUM(M$8:M197)," "))))</f>
        <v xml:space="preserve"> </v>
      </c>
      <c r="N198" s="58" t="str">
        <f t="shared" si="51"/>
        <v xml:space="preserve"> </v>
      </c>
      <c r="P198" s="58" t="str">
        <f>IF(O198="Plus",$K198,IF(O198="Basis",$K198-SUM(P$8:P197),IF(O198="Breedte",$K198-SUM(P$8:P197),IF(O197="Breedte",1-SUM(P$8:P197)," "))))</f>
        <v xml:space="preserve"> </v>
      </c>
      <c r="Q198" s="56" t="str">
        <f t="shared" si="66"/>
        <v/>
      </c>
      <c r="R198" s="196">
        <f t="shared" si="52"/>
        <v>167</v>
      </c>
      <c r="S198" s="1">
        <f t="shared" si="61"/>
        <v>264</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264</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4">
        <f t="shared" si="47"/>
        <v>0</v>
      </c>
      <c r="B199" s="64">
        <f t="shared" si="48"/>
        <v>0</v>
      </c>
      <c r="C199" s="57">
        <f t="shared" si="60"/>
        <v>263</v>
      </c>
      <c r="F199" s="59">
        <f>IF(C199&lt;C$6,0,VLOOKUP(C199,index!$A:$M,9,0))</f>
        <v>166</v>
      </c>
      <c r="G199" s="57" t="str">
        <f t="shared" si="49"/>
        <v/>
      </c>
      <c r="H199" s="58" t="str">
        <f>IF(G199="I",$K199,IF(G199="II",$K199-SUM(H$8:H198),IF(G199="III",$K199-SUM(H$8:H198),IF(G199="IV",$K199-SUM(H$8:H198),IF(G199="V",1-SUM(H$8:H198)," ")))))</f>
        <v xml:space="preserve"> </v>
      </c>
      <c r="I199" s="66" t="str">
        <f t="shared" si="50"/>
        <v/>
      </c>
      <c r="J199" s="61" t="str">
        <f>IF(I199="A",$K199,IF(I199="B",$K199-SUM(J$8:J198),IF(I199="C",$K199-SUM(J$8:J198),IF(I199="D",$K199-SUM(J$8:J198),IF(I199="E",1-SUM(J$8:J198)," ")))))</f>
        <v xml:space="preserve"> </v>
      </c>
      <c r="K199" s="58">
        <f>IF(C$4=0,0,(SUM(D$8:D199)/C$4))</f>
        <v>0</v>
      </c>
      <c r="L199" s="62" t="str">
        <f t="shared" si="46"/>
        <v xml:space="preserve"> </v>
      </c>
      <c r="M199" s="58" t="str">
        <f>IF(U199=2,K199,IF(W199=2,K199-SUM(M$8:M198),IF(X199=2,K199-SUM(M$8:M198),IF(X198=2,1-SUM(M$8:M198)," "))))</f>
        <v xml:space="preserve"> </v>
      </c>
      <c r="N199" s="58" t="str">
        <f t="shared" si="51"/>
        <v xml:space="preserve"> </v>
      </c>
      <c r="P199" s="58" t="str">
        <f>IF(O199="Plus",$K199,IF(O199="Basis",$K199-SUM(P$8:P198),IF(O199="Breedte",$K199-SUM(P$8:P198),IF(O198="Breedte",1-SUM(P$8:P198)," "))))</f>
        <v xml:space="preserve"> </v>
      </c>
      <c r="Q199" s="56" t="str">
        <f t="shared" si="66"/>
        <v/>
      </c>
      <c r="R199" s="196">
        <f t="shared" si="52"/>
        <v>166</v>
      </c>
      <c r="S199" s="1">
        <f t="shared" si="61"/>
        <v>263</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263</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4">
        <f t="shared" si="47"/>
        <v>0</v>
      </c>
      <c r="B200" s="64">
        <f t="shared" si="48"/>
        <v>0</v>
      </c>
      <c r="C200" s="57">
        <f t="shared" si="60"/>
        <v>262</v>
      </c>
      <c r="F200" s="59">
        <f>IF(C200&lt;C$6,0,VLOOKUP(C200,index!$A:$M,9,0))</f>
        <v>166</v>
      </c>
      <c r="G200" s="57" t="str">
        <f t="shared" si="49"/>
        <v/>
      </c>
      <c r="H200" s="58" t="str">
        <f>IF(G200="I",$K200,IF(G200="II",$K200-SUM(H$8:H199),IF(G200="III",$K200-SUM(H$8:H199),IF(G200="IV",$K200-SUM(H$8:H199),IF(G200="V",1-SUM(H$8:H199)," ")))))</f>
        <v xml:space="preserve"> </v>
      </c>
      <c r="I200" s="66" t="str">
        <f t="shared" si="50"/>
        <v/>
      </c>
      <c r="J200" s="61" t="str">
        <f>IF(I200="A",$K200,IF(I200="B",$K200-SUM(J$8:J199),IF(I200="C",$K200-SUM(J$8:J199),IF(I200="D",$K200-SUM(J$8:J199),IF(I200="E",1-SUM(J$8:J199)," ")))))</f>
        <v xml:space="preserve"> </v>
      </c>
      <c r="K200" s="58">
        <f>IF(C$4=0,0,(SUM(D$8:D200)/C$4))</f>
        <v>0</v>
      </c>
      <c r="L200" s="62" t="str">
        <f t="shared" ref="L200:L263" si="67">IF(U200=2,"Plus",IF(W200=2,"Basis",IF(X200=2,"Breedte"," ")))</f>
        <v xml:space="preserve"> </v>
      </c>
      <c r="M200" s="58" t="str">
        <f>IF(U200=2,K200,IF(W200=2,K200-SUM(M$8:M199),IF(X200=2,K200-SUM(M$8:M199),IF(X199=2,1-SUM(M$8:M199)," "))))</f>
        <v xml:space="preserve"> </v>
      </c>
      <c r="N200" s="58" t="str">
        <f t="shared" si="51"/>
        <v xml:space="preserve"> </v>
      </c>
      <c r="P200" s="58" t="str">
        <f>IF(O200="Plus",$K200,IF(O200="Basis",$K200-SUM(P$8:P199),IF(O200="Breedte",$K200-SUM(P$8:P199),IF(O199="Breedte",1-SUM(P$8:P199)," "))))</f>
        <v xml:space="preserve"> </v>
      </c>
      <c r="Q200" s="56" t="str">
        <f t="shared" si="66"/>
        <v/>
      </c>
      <c r="R200" s="196">
        <f t="shared" si="52"/>
        <v>166</v>
      </c>
      <c r="S200" s="1">
        <f t="shared" si="61"/>
        <v>262</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262</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4">
        <f t="shared" ref="A201:A264" si="68">IF(I201="A",25,IF(I201="B",25,IF(I201="C",25,IF(I201="D",15,IF(I201="E",10,0)))))</f>
        <v>0</v>
      </c>
      <c r="B201" s="64">
        <f t="shared" ref="B201:B264" si="69">IF(G201="I",20,IF(G201="II",20,IF(G201="III",20,IF(G201="IV",20,IF(G201="V",20,0)))))</f>
        <v>0</v>
      </c>
      <c r="C201" s="57">
        <f t="shared" si="60"/>
        <v>261</v>
      </c>
      <c r="F201" s="59">
        <f>IF(C201&lt;C$6,0,VLOOKUP(C201,index!$A:$M,9,0))</f>
        <v>165</v>
      </c>
      <c r="G201" s="57" t="str">
        <f t="shared" ref="G201:G264" si="70">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1">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si="67"/>
        <v xml:space="preserve"> </v>
      </c>
      <c r="M201" s="58" t="str">
        <f>IF(U201=2,K201,IF(W201=2,K201-SUM(M$8:M200),IF(X201=2,K201-SUM(M$8:M200),IF(X200=2,1-SUM(M$8:M200)," "))))</f>
        <v xml:space="preserve"> </v>
      </c>
      <c r="N201" s="58" t="str">
        <f t="shared" ref="N201:N208" si="72">IF(OR(O201="Plus",O201="Basis",O201="Breedte"),K201," ")</f>
        <v xml:space="preserve"> </v>
      </c>
      <c r="P201" s="58" t="str">
        <f>IF(O201="Plus",$K201,IF(O201="Basis",$K201-SUM(P$8:P200),IF(O201="Breedte",$K201-SUM(P$8:P200),IF(O200="Breedte",1-SUM(P$8:P200)," "))))</f>
        <v xml:space="preserve"> </v>
      </c>
      <c r="Q201" s="56" t="str">
        <f t="shared" si="66"/>
        <v/>
      </c>
      <c r="R201" s="196">
        <f t="shared" ref="R201:R264" si="73">F201</f>
        <v>165</v>
      </c>
      <c r="S201" s="1">
        <f t="shared" si="61"/>
        <v>261</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261</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4">
        <f t="shared" si="68"/>
        <v>0</v>
      </c>
      <c r="B202" s="64">
        <f t="shared" si="69"/>
        <v>0</v>
      </c>
      <c r="C202" s="57">
        <f t="shared" ref="C202:C265" si="81">IF(C201-1&lt;C$6,C$6-1,C201-1)</f>
        <v>260</v>
      </c>
      <c r="F202" s="59">
        <f>IF(C202&lt;C$6,0,VLOOKUP(C202,index!$A:$M,9,0))</f>
        <v>165</v>
      </c>
      <c r="G202" s="57" t="str">
        <f t="shared" si="70"/>
        <v/>
      </c>
      <c r="H202" s="58" t="str">
        <f>IF(G202="I",$K202,IF(G202="II",$K202-SUM(H$8:H201),IF(G202="III",$K202-SUM(H$8:H201),IF(G202="IV",$K202-SUM(H$8:H201),IF(G202="V",1-SUM(H$8:H201)," ")))))</f>
        <v xml:space="preserve"> </v>
      </c>
      <c r="I202" s="66" t="str">
        <f t="shared" si="71"/>
        <v/>
      </c>
      <c r="J202" s="61" t="str">
        <f>IF(I202="A",$K202,IF(I202="B",$K202-SUM(J$8:J201),IF(I202="C",$K202-SUM(J$8:J201),IF(I202="D",$K202-SUM(J$8:J201),IF(I202="E",1-SUM(J$8:J201)," ")))))</f>
        <v xml:space="preserve"> </v>
      </c>
      <c r="K202" s="58">
        <f>IF(C$4=0,0,(SUM(D$8:D202)/C$4))</f>
        <v>0</v>
      </c>
      <c r="L202" s="62" t="str">
        <f t="shared" si="67"/>
        <v xml:space="preserve"> </v>
      </c>
      <c r="M202" s="58" t="str">
        <f>IF(U202=2,K202,IF(W202=2,K202-SUM(M$8:M201),IF(X202=2,K202-SUM(M$8:M201),IF(X201=2,1-SUM(M$8:M201)," "))))</f>
        <v xml:space="preserve"> </v>
      </c>
      <c r="N202" s="58" t="str">
        <f t="shared" si="72"/>
        <v xml:space="preserve"> </v>
      </c>
      <c r="P202" s="58" t="str">
        <f>IF(O202="Plus",$K202,IF(O202="Basis",$K202-SUM(P$8:P201),IF(O202="Breedte",$K202-SUM(P$8:P201),IF(O201="Breedte",1-SUM(P$8:P201)," "))))</f>
        <v xml:space="preserve"> </v>
      </c>
      <c r="Q202" s="56" t="str">
        <f t="shared" si="66"/>
        <v/>
      </c>
      <c r="R202" s="196">
        <f t="shared" si="73"/>
        <v>165</v>
      </c>
      <c r="S202" s="1">
        <f t="shared" ref="S202:S265" si="82">C202</f>
        <v>260</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260</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4">
        <f t="shared" si="68"/>
        <v>0</v>
      </c>
      <c r="B203" s="64">
        <f t="shared" si="69"/>
        <v>0</v>
      </c>
      <c r="C203" s="57">
        <f t="shared" si="81"/>
        <v>259</v>
      </c>
      <c r="F203" s="59">
        <f>IF(C203&lt;C$6,0,VLOOKUP(C203,index!$A:$M,9,0))</f>
        <v>164</v>
      </c>
      <c r="G203" s="57" t="str">
        <f t="shared" si="70"/>
        <v/>
      </c>
      <c r="H203" s="58" t="str">
        <f>IF(G203="I",$K203,IF(G203="II",$K203-SUM(H$8:H202),IF(G203="III",$K203-SUM(H$8:H202),IF(G203="IV",$K203-SUM(H$8:H202),IF(G203="V",1-SUM(H$8:H202)," ")))))</f>
        <v xml:space="preserve"> </v>
      </c>
      <c r="I203" s="66" t="str">
        <f t="shared" si="71"/>
        <v/>
      </c>
      <c r="J203" s="61" t="str">
        <f>IF(I203="A",$K203,IF(I203="B",$K203-SUM(J$8:J202),IF(I203="C",$K203-SUM(J$8:J202),IF(I203="D",$K203-SUM(J$8:J202),IF(I203="E",1-SUM(J$8:J202)," ")))))</f>
        <v xml:space="preserve"> </v>
      </c>
      <c r="K203" s="58">
        <f>IF(C$4=0,0,(SUM(D$8:D203)/C$4))</f>
        <v>0</v>
      </c>
      <c r="L203" s="62" t="str">
        <f t="shared" si="67"/>
        <v xml:space="preserve"> </v>
      </c>
      <c r="M203" s="58" t="str">
        <f>IF(U203=2,K203,IF(W203=2,K203-SUM(M$8:M202),IF(X203=2,K203-SUM(M$8:M202),IF(X202=2,1-SUM(M$8:M202)," "))))</f>
        <v xml:space="preserve"> </v>
      </c>
      <c r="N203" s="58" t="str">
        <f t="shared" si="72"/>
        <v xml:space="preserve"> </v>
      </c>
      <c r="P203" s="58" t="str">
        <f>IF(O203="Plus",$K203,IF(O203="Basis",$K203-SUM(P$8:P202),IF(O203="Breedte",$K203-SUM(P$8:P202),IF(O202="Breedte",1-SUM(P$8:P202)," "))))</f>
        <v xml:space="preserve"> </v>
      </c>
      <c r="Q203" s="56" t="str">
        <f t="shared" si="66"/>
        <v/>
      </c>
      <c r="R203" s="196">
        <f t="shared" si="73"/>
        <v>164</v>
      </c>
      <c r="S203" s="1">
        <f t="shared" si="82"/>
        <v>259</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259</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4">
        <f t="shared" si="68"/>
        <v>0</v>
      </c>
      <c r="B204" s="64">
        <f t="shared" si="69"/>
        <v>0</v>
      </c>
      <c r="C204" s="57">
        <f t="shared" si="81"/>
        <v>258</v>
      </c>
      <c r="F204" s="59">
        <f>IF(C204&lt;C$6,0,VLOOKUP(C204,index!$A:$M,9,0))</f>
        <v>164</v>
      </c>
      <c r="G204" s="57" t="str">
        <f t="shared" si="70"/>
        <v/>
      </c>
      <c r="H204" s="58" t="str">
        <f>IF(G204="I",$K204,IF(G204="II",$K204-SUM(H$8:H203),IF(G204="III",$K204-SUM(H$8:H203),IF(G204="IV",$K204-SUM(H$8:H203),IF(G204="V",1-SUM(H$8:H203)," ")))))</f>
        <v xml:space="preserve"> </v>
      </c>
      <c r="I204" s="66" t="str">
        <f t="shared" si="71"/>
        <v/>
      </c>
      <c r="J204" s="61" t="str">
        <f>IF(I204="A",$K204,IF(I204="B",$K204-SUM(J$8:J203),IF(I204="C",$K204-SUM(J$8:J203),IF(I204="D",$K204-SUM(J$8:J203),IF(I204="E",1-SUM(J$8:J203)," ")))))</f>
        <v xml:space="preserve"> </v>
      </c>
      <c r="K204" s="58">
        <f>IF(C$4=0,0,(SUM(D$8:D204)/C$4))</f>
        <v>0</v>
      </c>
      <c r="L204" s="62" t="str">
        <f t="shared" si="67"/>
        <v xml:space="preserve"> </v>
      </c>
      <c r="M204" s="58" t="str">
        <f>IF(U204=2,K204,IF(W204=2,K204-SUM(M$8:M203),IF(X204=2,K204-SUM(M$8:M203),IF(X203=2,1-SUM(M$8:M203)," "))))</f>
        <v xml:space="preserve"> </v>
      </c>
      <c r="N204" s="58" t="str">
        <f t="shared" si="72"/>
        <v xml:space="preserve"> </v>
      </c>
      <c r="P204" s="58" t="str">
        <f>IF(O204="Plus",$K204,IF(O204="Basis",$K204-SUM(P$8:P203),IF(O204="Breedte",$K204-SUM(P$8:P203),IF(O203="Breedte",1-SUM(P$8:P203)," "))))</f>
        <v xml:space="preserve"> </v>
      </c>
      <c r="Q204" s="56" t="str">
        <f t="shared" si="66"/>
        <v/>
      </c>
      <c r="R204" s="196">
        <f t="shared" si="73"/>
        <v>164</v>
      </c>
      <c r="S204" s="1">
        <f t="shared" si="82"/>
        <v>258</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258</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4">
        <f t="shared" si="68"/>
        <v>0</v>
      </c>
      <c r="B205" s="64">
        <f t="shared" si="69"/>
        <v>0</v>
      </c>
      <c r="C205" s="57">
        <f t="shared" si="81"/>
        <v>257</v>
      </c>
      <c r="F205" s="59">
        <f>IF(C205&lt;C$6,0,VLOOKUP(C205,index!$A:$M,9,0))</f>
        <v>163</v>
      </c>
      <c r="G205" s="57" t="str">
        <f t="shared" si="70"/>
        <v/>
      </c>
      <c r="H205" s="58" t="str">
        <f>IF(G205="I",$K205,IF(G205="II",$K205-SUM(H$8:H204),IF(G205="III",$K205-SUM(H$8:H204),IF(G205="IV",$K205-SUM(H$8:H204),IF(G205="V",1-SUM(H$8:H204)," ")))))</f>
        <v xml:space="preserve"> </v>
      </c>
      <c r="I205" s="66" t="str">
        <f t="shared" si="71"/>
        <v/>
      </c>
      <c r="J205" s="61" t="str">
        <f>IF(I205="A",$K205,IF(I205="B",$K205-SUM(J$8:J204),IF(I205="C",$K205-SUM(J$8:J204),IF(I205="D",$K205-SUM(J$8:J204),IF(I205="E",1-SUM(J$8:J204)," ")))))</f>
        <v xml:space="preserve"> </v>
      </c>
      <c r="K205" s="58">
        <f>IF(C$4=0,0,(SUM(D$8:D205)/C$4))</f>
        <v>0</v>
      </c>
      <c r="L205" s="62" t="str">
        <f t="shared" si="67"/>
        <v xml:space="preserve"> </v>
      </c>
      <c r="M205" s="58" t="str">
        <f>IF(U205=2,K205,IF(W205=2,K205-SUM(M$8:M204),IF(X205=2,K205-SUM(M$8:M204),IF(X204=2,1-SUM(M$8:M204)," "))))</f>
        <v xml:space="preserve"> </v>
      </c>
      <c r="N205" s="58" t="str">
        <f t="shared" si="72"/>
        <v xml:space="preserve"> </v>
      </c>
      <c r="P205" s="58" t="str">
        <f>IF(O205="Plus",$K205,IF(O205="Basis",$K205-SUM(P$8:P204),IF(O205="Breedte",$K205-SUM(P$8:P204),IF(O204="Breedte",1-SUM(P$8:P204)," "))))</f>
        <v xml:space="preserve"> </v>
      </c>
      <c r="Q205" s="56" t="str">
        <f t="shared" si="66"/>
        <v/>
      </c>
      <c r="R205" s="196">
        <f t="shared" si="73"/>
        <v>163</v>
      </c>
      <c r="S205" s="1">
        <f t="shared" si="82"/>
        <v>257</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257</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4">
        <f t="shared" si="68"/>
        <v>0</v>
      </c>
      <c r="B206" s="64">
        <f t="shared" si="69"/>
        <v>0</v>
      </c>
      <c r="C206" s="57">
        <f t="shared" si="81"/>
        <v>256</v>
      </c>
      <c r="F206" s="59">
        <f>IF(C206&lt;C$6,0,VLOOKUP(C206,index!$A:$M,9,0))</f>
        <v>163</v>
      </c>
      <c r="G206" s="57" t="str">
        <f t="shared" si="70"/>
        <v/>
      </c>
      <c r="H206" s="58" t="str">
        <f>IF(G206="I",$K206,IF(G206="II",$K206-SUM(H$8:H205),IF(G206="III",$K206-SUM(H$8:H205),IF(G206="IV",$K206-SUM(H$8:H205),IF(G206="V",1-SUM(H$8:H205)," ")))))</f>
        <v xml:space="preserve"> </v>
      </c>
      <c r="I206" s="66" t="str">
        <f t="shared" si="71"/>
        <v/>
      </c>
      <c r="J206" s="61" t="str">
        <f>IF(I206="A",$K206,IF(I206="B",$K206-SUM(J$8:J205),IF(I206="C",$K206-SUM(J$8:J205),IF(I206="D",$K206-SUM(J$8:J205),IF(I206="E",1-SUM(J$8:J205)," ")))))</f>
        <v xml:space="preserve"> </v>
      </c>
      <c r="K206" s="58">
        <f>IF(C$4=0,0,(SUM(D$8:D206)/C$4))</f>
        <v>0</v>
      </c>
      <c r="L206" s="62" t="str">
        <f t="shared" si="67"/>
        <v xml:space="preserve"> </v>
      </c>
      <c r="M206" s="58" t="str">
        <f>IF(U206=2,K206,IF(W206=2,K206-SUM(M$8:M205),IF(X206=2,K206-SUM(M$8:M205),IF(X205=2,1-SUM(M$8:M205)," "))))</f>
        <v xml:space="preserve"> </v>
      </c>
      <c r="N206" s="58" t="str">
        <f t="shared" si="72"/>
        <v xml:space="preserve"> </v>
      </c>
      <c r="P206" s="58" t="str">
        <f>IF(O206="Plus",$K206,IF(O206="Basis",$K206-SUM(P$8:P205),IF(O206="Breedte",$K206-SUM(P$8:P205),IF(O205="Breedte",1-SUM(P$8:P205)," "))))</f>
        <v xml:space="preserve"> </v>
      </c>
      <c r="Q206" s="56" t="str">
        <f t="shared" ref="Q206:Q208" si="87">IF(L205="plus",IF(E206=0,"",CONCATENATE(E206,",")),IF(L205="basis",IF(E206=0,"",CONCATENATE(E206,",")),CONCATENATE(Q205,IF(E206=0,"",CONCATENATE(E206,", ")))))</f>
        <v/>
      </c>
      <c r="R206" s="196">
        <f t="shared" si="73"/>
        <v>163</v>
      </c>
      <c r="S206" s="1">
        <f t="shared" si="82"/>
        <v>256</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256</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4">
        <f t="shared" si="68"/>
        <v>0</v>
      </c>
      <c r="B207" s="64">
        <f t="shared" si="69"/>
        <v>0</v>
      </c>
      <c r="C207" s="57">
        <f t="shared" si="81"/>
        <v>255</v>
      </c>
      <c r="F207" s="59">
        <f>IF(C207&lt;C$6,0,VLOOKUP(C207,index!$A:$M,9,0))</f>
        <v>162</v>
      </c>
      <c r="G207" s="57" t="str">
        <f t="shared" si="70"/>
        <v/>
      </c>
      <c r="H207" s="58" t="str">
        <f>IF(G207="I",$K207,IF(G207="II",$K207-SUM(H$8:H206),IF(G207="III",$K207-SUM(H$8:H206),IF(G207="IV",$K207-SUM(H$8:H206),IF(G207="V",1-SUM(H$8:H206)," ")))))</f>
        <v xml:space="preserve"> </v>
      </c>
      <c r="I207" s="66" t="str">
        <f t="shared" si="71"/>
        <v/>
      </c>
      <c r="J207" s="61" t="str">
        <f>IF(I207="A",$K207,IF(I207="B",$K207-SUM(J$8:J206),IF(I207="C",$K207-SUM(J$8:J206),IF(I207="D",$K207-SUM(J$8:J206),IF(I207="E",1-SUM(J$8:J206)," ")))))</f>
        <v xml:space="preserve"> </v>
      </c>
      <c r="K207" s="58">
        <f>IF(C$4=0,0,(SUM(D$8:D207)/C$4))</f>
        <v>0</v>
      </c>
      <c r="L207" s="62" t="str">
        <f t="shared" si="67"/>
        <v xml:space="preserve"> </v>
      </c>
      <c r="M207" s="58" t="str">
        <f>IF(U207=2,K207,IF(W207=2,K207-SUM(M$8:M206),IF(X207=2,K207-SUM(M$8:M206),IF(X206=2,1-SUM(M$8:M206)," "))))</f>
        <v xml:space="preserve"> </v>
      </c>
      <c r="N207" s="58" t="str">
        <f t="shared" si="72"/>
        <v xml:space="preserve"> </v>
      </c>
      <c r="P207" s="58" t="str">
        <f>IF(O207="Plus",$K207,IF(O207="Basis",$K207-SUM(P$8:P206),IF(O207="Breedte",$K207-SUM(P$8:P206),IF(O206="Breedte",1-SUM(P$8:P206)," "))))</f>
        <v xml:space="preserve"> </v>
      </c>
      <c r="Q207" s="56" t="str">
        <f t="shared" si="87"/>
        <v/>
      </c>
      <c r="R207" s="196">
        <f t="shared" si="73"/>
        <v>162</v>
      </c>
      <c r="S207" s="1">
        <f t="shared" si="82"/>
        <v>255</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255</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4">
        <f t="shared" si="68"/>
        <v>0</v>
      </c>
      <c r="B208" s="64">
        <f t="shared" si="69"/>
        <v>0</v>
      </c>
      <c r="C208" s="57">
        <f t="shared" si="81"/>
        <v>254</v>
      </c>
      <c r="F208" s="59">
        <f>IF(C208&lt;C$6,0,VLOOKUP(C208,index!$A:$M,9,0))</f>
        <v>162</v>
      </c>
      <c r="G208" s="57" t="str">
        <f t="shared" si="70"/>
        <v/>
      </c>
      <c r="H208" s="58" t="str">
        <f>IF(G208="I",$K208,IF(G208="II",$K208-SUM(H$8:H207),IF(G208="III",$K208-SUM(H$8:H207),IF(G208="IV",$K208-SUM(H$8:H207),IF(G208="V",1-SUM(H$8:H207)," ")))))</f>
        <v xml:space="preserve"> </v>
      </c>
      <c r="I208" s="66" t="str">
        <f t="shared" si="71"/>
        <v/>
      </c>
      <c r="J208" s="61" t="str">
        <f>IF(I208="A",$K208,IF(I208="B",$K208-SUM(J$8:J207),IF(I208="C",$K208-SUM(J$8:J207),IF(I208="D",$K208-SUM(J$8:J207),IF(I208="E",1-SUM(J$8:J207)," ")))))</f>
        <v xml:space="preserve"> </v>
      </c>
      <c r="K208" s="58">
        <f>IF(C$4=0,0,(SUM(D$8:D208)/C$4))</f>
        <v>0</v>
      </c>
      <c r="L208" s="62" t="str">
        <f t="shared" si="67"/>
        <v xml:space="preserve"> </v>
      </c>
      <c r="M208" s="58" t="str">
        <f>IF(U208=2,K208,IF(W208=2,K208-SUM(M$8:M207),IF(X208=2,K208-SUM(M$8:M207),IF(X207=2,1-SUM(M$8:M207)," "))))</f>
        <v xml:space="preserve"> </v>
      </c>
      <c r="N208" s="58" t="str">
        <f t="shared" si="72"/>
        <v xml:space="preserve"> </v>
      </c>
      <c r="P208" s="58" t="str">
        <f>IF(O208="Plus",$K208,IF(O208="Basis",$K208-SUM(P$8:P207),IF(O208="Breedte",$K208-SUM(P$8:P207),IF(O207="Breedte",1-SUM(P$8:P207)," "))))</f>
        <v xml:space="preserve"> </v>
      </c>
      <c r="Q208" s="56" t="str">
        <f t="shared" si="87"/>
        <v/>
      </c>
      <c r="R208" s="196">
        <f t="shared" si="73"/>
        <v>162</v>
      </c>
      <c r="S208" s="1">
        <f t="shared" si="82"/>
        <v>254</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254</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4">
        <f t="shared" si="68"/>
        <v>0</v>
      </c>
      <c r="B209" s="64">
        <f t="shared" si="69"/>
        <v>0</v>
      </c>
      <c r="C209" s="57">
        <f t="shared" si="81"/>
        <v>253</v>
      </c>
      <c r="F209" s="59">
        <f>IF(C209&lt;C$6,0,VLOOKUP(C209,index!$A:$M,9,0))</f>
        <v>161</v>
      </c>
      <c r="G209" s="57" t="str">
        <f t="shared" si="70"/>
        <v/>
      </c>
      <c r="H209" s="58" t="str">
        <f>IF(G209="I",$K209,IF(G209="II",$K209-SUM(H$8:H208),IF(G209="III",$K209-SUM(H$8:H208),IF(G209="IV",$K209-SUM(H$8:H208),IF(G209="V",1-SUM(H$8:H208)," ")))))</f>
        <v xml:space="preserve"> </v>
      </c>
      <c r="I209" s="66" t="str">
        <f t="shared" si="71"/>
        <v/>
      </c>
      <c r="J209" s="61" t="str">
        <f>IF(I209="A",$K209,IF(I209="B",$K209-SUM(J$8:J208),IF(I209="C",$K209-SUM(J$8:J208),IF(I209="D",$K209-SUM(J$8:J208),IF(I209="E",1-SUM(J$8:J208)," ")))))</f>
        <v xml:space="preserve"> </v>
      </c>
      <c r="L209" s="62" t="str">
        <f t="shared" si="67"/>
        <v xml:space="preserve"> </v>
      </c>
      <c r="P209" s="58" t="str">
        <f>IF(O209="Plus",$K209,IF(O209="Basis",$K209-SUM(P$8:P208),IF(O209="Breedte",$K209-SUM(P$8:P208),IF(O208="Breedte",1-SUM(P$8:P208)," "))))</f>
        <v xml:space="preserve"> </v>
      </c>
      <c r="Q209" s="56" t="str">
        <f t="shared" ref="Q209:Q272" si="88">IF(L208="plus",CONCATENATE(E209,", "),IF(L208="basis",IF(E209=0,"",CONCATENATE(E209,", ")),CONCATENATE(Q208,IF(E209=0,"",CONCATENATE(E209,", ")))))</f>
        <v/>
      </c>
      <c r="R209" s="196">
        <f t="shared" si="73"/>
        <v>161</v>
      </c>
      <c r="S209" s="1">
        <f t="shared" si="82"/>
        <v>253</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253</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4">
        <f t="shared" si="68"/>
        <v>0</v>
      </c>
      <c r="B210" s="64">
        <f t="shared" si="69"/>
        <v>0</v>
      </c>
      <c r="C210" s="57">
        <f t="shared" si="81"/>
        <v>252</v>
      </c>
      <c r="F210" s="59">
        <f>IF(C210&lt;C$6,0,VLOOKUP(C210,index!$A:$M,9,0))</f>
        <v>161</v>
      </c>
      <c r="G210" s="57" t="str">
        <f t="shared" si="70"/>
        <v/>
      </c>
      <c r="H210" s="58" t="str">
        <f>IF(G210="I",$K210,IF(G210="II",$K210-SUM(H$8:H209),IF(G210="III",$K210-SUM(H$8:H209),IF(G210="IV",$K210-SUM(H$8:H209),IF(G210="V",1-SUM(H$8:H209)," ")))))</f>
        <v xml:space="preserve"> </v>
      </c>
      <c r="I210" s="66" t="str">
        <f t="shared" si="71"/>
        <v/>
      </c>
      <c r="J210" s="61" t="str">
        <f>IF(I210="A",$K210,IF(I210="B",$K210-SUM(J$8:J209),IF(I210="C",$K210-SUM(J$8:J209),IF(I210="D",$K210-SUM(J$8:J209),IF(I210="E",1-SUM(J$8:J209)," ")))))</f>
        <v xml:space="preserve"> </v>
      </c>
      <c r="L210" s="62" t="str">
        <f t="shared" si="67"/>
        <v xml:space="preserve"> </v>
      </c>
      <c r="P210" s="58" t="str">
        <f>IF(O210="Plus",$K210,IF(O210="Basis",$K210-SUM(P$8:P209),IF(O210="Breedte",$K210-SUM(P$8:P209),IF(O209="Breedte",1-SUM(P$8:P209)," "))))</f>
        <v xml:space="preserve"> </v>
      </c>
      <c r="Q210" s="56" t="str">
        <f t="shared" si="88"/>
        <v/>
      </c>
      <c r="R210" s="196">
        <f t="shared" si="73"/>
        <v>161</v>
      </c>
      <c r="S210" s="1">
        <f t="shared" si="82"/>
        <v>252</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252</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4">
        <f t="shared" si="68"/>
        <v>0</v>
      </c>
      <c r="B211" s="64">
        <f t="shared" si="69"/>
        <v>0</v>
      </c>
      <c r="C211" s="57">
        <f t="shared" si="81"/>
        <v>251</v>
      </c>
      <c r="F211" s="59">
        <f>IF(C211&lt;C$6,0,VLOOKUP(C211,index!$A:$M,9,0))</f>
        <v>161</v>
      </c>
      <c r="G211" s="57" t="str">
        <f t="shared" si="70"/>
        <v/>
      </c>
      <c r="H211" s="58" t="str">
        <f>IF(G211="I",$K211,IF(G211="II",$K211-SUM(H$8:H210),IF(G211="III",$K211-SUM(H$8:H210),IF(G211="IV",$K211-SUM(H$8:H210),IF(G211="V",1-SUM(H$8:H210)," ")))))</f>
        <v xml:space="preserve"> </v>
      </c>
      <c r="I211" s="66" t="str">
        <f t="shared" si="71"/>
        <v/>
      </c>
      <c r="J211" s="61" t="str">
        <f>IF(I211="A",$K211,IF(I211="B",$K211-SUM(J$8:J210),IF(I211="C",$K211-SUM(J$8:J210),IF(I211="D",$K211-SUM(J$8:J210),IF(I211="E",1-SUM(J$8:J210)," ")))))</f>
        <v xml:space="preserve"> </v>
      </c>
      <c r="L211" s="62" t="str">
        <f t="shared" si="67"/>
        <v xml:space="preserve"> </v>
      </c>
      <c r="P211" s="58" t="str">
        <f>IF(O211="Plus",$K211,IF(O211="Basis",$K211-SUM(P$8:P210),IF(O211="Breedte",$K211-SUM(P$8:P210),IF(O210="Breedte",1-SUM(P$8:P210)," "))))</f>
        <v xml:space="preserve"> </v>
      </c>
      <c r="Q211" s="56" t="str">
        <f t="shared" si="88"/>
        <v/>
      </c>
      <c r="R211" s="196">
        <f t="shared" si="73"/>
        <v>161</v>
      </c>
      <c r="S211" s="1">
        <f t="shared" si="82"/>
        <v>251</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251</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4">
        <f t="shared" si="68"/>
        <v>0</v>
      </c>
      <c r="B212" s="64">
        <f t="shared" si="69"/>
        <v>0</v>
      </c>
      <c r="C212" s="57">
        <f t="shared" si="81"/>
        <v>250</v>
      </c>
      <c r="F212" s="59">
        <f>IF(C212&lt;C$6,0,VLOOKUP(C212,index!$A:$M,9,0))</f>
        <v>160</v>
      </c>
      <c r="G212" s="57" t="str">
        <f t="shared" si="70"/>
        <v/>
      </c>
      <c r="H212" s="58" t="str">
        <f>IF(G212="I",$K212,IF(G212="II",$K212-SUM(H$8:H211),IF(G212="III",$K212-SUM(H$8:H211),IF(G212="IV",$K212-SUM(H$8:H211),IF(G212="V",1-SUM(H$8:H211)," ")))))</f>
        <v xml:space="preserve"> </v>
      </c>
      <c r="I212" s="66" t="str">
        <f t="shared" si="71"/>
        <v/>
      </c>
      <c r="J212" s="61" t="str">
        <f>IF(I212="A",$K212,IF(I212="B",$K212-SUM(J$8:J211),IF(I212="C",$K212-SUM(J$8:J211),IF(I212="D",$K212-SUM(J$8:J211),IF(I212="E",1-SUM(J$8:J211)," ")))))</f>
        <v xml:space="preserve"> </v>
      </c>
      <c r="L212" s="62" t="str">
        <f t="shared" si="67"/>
        <v xml:space="preserve"> </v>
      </c>
      <c r="P212" s="58" t="str">
        <f>IF(O212="Plus",$K212,IF(O212="Basis",$K212-SUM(P$8:P211),IF(O212="Breedte",$K212-SUM(P$8:P211),IF(O211="Breedte",1-SUM(P$8:P211)," "))))</f>
        <v xml:space="preserve"> </v>
      </c>
      <c r="Q212" s="56" t="str">
        <f t="shared" si="88"/>
        <v/>
      </c>
      <c r="R212" s="196">
        <f t="shared" si="73"/>
        <v>160</v>
      </c>
      <c r="S212" s="1">
        <f t="shared" si="82"/>
        <v>250</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250</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4">
        <f t="shared" si="68"/>
        <v>0</v>
      </c>
      <c r="B213" s="64">
        <f t="shared" si="69"/>
        <v>0</v>
      </c>
      <c r="C213" s="57">
        <f t="shared" si="81"/>
        <v>249</v>
      </c>
      <c r="F213" s="59">
        <f>IF(C213&lt;C$6,0,VLOOKUP(C213,index!$A:$M,9,0))</f>
        <v>160</v>
      </c>
      <c r="G213" s="57" t="str">
        <f t="shared" si="70"/>
        <v/>
      </c>
      <c r="H213" s="58" t="str">
        <f>IF(G213="I",$K213,IF(G213="II",$K213-SUM(H$8:H212),IF(G213="III",$K213-SUM(H$8:H212),IF(G213="IV",$K213-SUM(H$8:H212),IF(G213="V",1-SUM(H$8:H212)," ")))))</f>
        <v xml:space="preserve"> </v>
      </c>
      <c r="I213" s="66" t="str">
        <f t="shared" si="71"/>
        <v/>
      </c>
      <c r="J213" s="61" t="str">
        <f>IF(I213="A",$K213,IF(I213="B",$K213-SUM(J$8:J212),IF(I213="C",$K213-SUM(J$8:J212),IF(I213="D",$K213-SUM(J$8:J212),IF(I213="E",1-SUM(J$8:J212)," ")))))</f>
        <v xml:space="preserve"> </v>
      </c>
      <c r="L213" s="62" t="str">
        <f t="shared" si="67"/>
        <v xml:space="preserve"> </v>
      </c>
      <c r="P213" s="58" t="str">
        <f>IF(O213="Plus",$K213,IF(O213="Basis",$K213-SUM(P$8:P212),IF(O213="Breedte",$K213-SUM(P$8:P212),IF(O212="Breedte",1-SUM(P$8:P212)," "))))</f>
        <v xml:space="preserve"> </v>
      </c>
      <c r="Q213" s="56" t="str">
        <f t="shared" si="88"/>
        <v/>
      </c>
      <c r="R213" s="196">
        <f t="shared" si="73"/>
        <v>160</v>
      </c>
      <c r="S213" s="1">
        <f t="shared" si="82"/>
        <v>249</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249</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4">
        <f t="shared" si="68"/>
        <v>0</v>
      </c>
      <c r="B214" s="64">
        <f t="shared" si="69"/>
        <v>0</v>
      </c>
      <c r="C214" s="57">
        <f t="shared" si="81"/>
        <v>248</v>
      </c>
      <c r="F214" s="59">
        <f>IF(C214&lt;C$6,0,VLOOKUP(C214,index!$A:$M,9,0))</f>
        <v>159</v>
      </c>
      <c r="G214" s="57" t="str">
        <f t="shared" si="70"/>
        <v/>
      </c>
      <c r="H214" s="58" t="str">
        <f>IF(G214="I",$K214,IF(G214="II",$K214-SUM(H$8:H213),IF(G214="III",$K214-SUM(H$8:H213),IF(G214="IV",$K214-SUM(H$8:H213),IF(G214="V",1-SUM(H$8:H213)," ")))))</f>
        <v xml:space="preserve"> </v>
      </c>
      <c r="I214" s="66" t="str">
        <f t="shared" si="71"/>
        <v/>
      </c>
      <c r="J214" s="61" t="str">
        <f>IF(I214="A",$K214,IF(I214="B",$K214-SUM(J$8:J213),IF(I214="C",$K214-SUM(J$8:J213),IF(I214="D",$K214-SUM(J$8:J213),IF(I214="E",1-SUM(J$8:J213)," ")))))</f>
        <v xml:space="preserve"> </v>
      </c>
      <c r="L214" s="62" t="str">
        <f t="shared" si="67"/>
        <v xml:space="preserve"> </v>
      </c>
      <c r="P214" s="58" t="str">
        <f>IF(O214="Plus",$K214,IF(O214="Basis",$K214-SUM(P$8:P213),IF(O214="Breedte",$K214-SUM(P$8:P213),IF(O213="Breedte",1-SUM(P$8:P213)," "))))</f>
        <v xml:space="preserve"> </v>
      </c>
      <c r="Q214" s="56" t="str">
        <f t="shared" si="88"/>
        <v/>
      </c>
      <c r="R214" s="196">
        <f t="shared" si="73"/>
        <v>159</v>
      </c>
      <c r="S214" s="1">
        <f t="shared" si="82"/>
        <v>248</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248</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4">
        <f t="shared" si="68"/>
        <v>0</v>
      </c>
      <c r="B215" s="64">
        <f t="shared" si="69"/>
        <v>0</v>
      </c>
      <c r="C215" s="57">
        <f t="shared" si="81"/>
        <v>247</v>
      </c>
      <c r="F215" s="59">
        <f>IF(C215&lt;C$6,0,VLOOKUP(C215,index!$A:$M,9,0))</f>
        <v>159</v>
      </c>
      <c r="G215" s="57" t="str">
        <f t="shared" si="70"/>
        <v/>
      </c>
      <c r="H215" s="58" t="str">
        <f>IF(G215="I",$K215,IF(G215="II",$K215-SUM(H$8:H214),IF(G215="III",$K215-SUM(H$8:H214),IF(G215="IV",$K215-SUM(H$8:H214),IF(G215="V",1-SUM(H$8:H214)," ")))))</f>
        <v xml:space="preserve"> </v>
      </c>
      <c r="I215" s="66" t="str">
        <f t="shared" si="71"/>
        <v/>
      </c>
      <c r="J215" s="61" t="str">
        <f>IF(I215="A",$K215,IF(I215="B",$K215-SUM(J$8:J214),IF(I215="C",$K215-SUM(J$8:J214),IF(I215="D",$K215-SUM(J$8:J214),IF(I215="E",1-SUM(J$8:J214)," ")))))</f>
        <v xml:space="preserve"> </v>
      </c>
      <c r="L215" s="62" t="str">
        <f t="shared" si="67"/>
        <v xml:space="preserve"> </v>
      </c>
      <c r="P215" s="58" t="str">
        <f>IF(O215="Plus",$K215,IF(O215="Basis",$K215-SUM(P$8:P214),IF(O215="Breedte",$K215-SUM(P$8:P214),IF(O214="Breedte",1-SUM(P$8:P214)," "))))</f>
        <v xml:space="preserve"> </v>
      </c>
      <c r="Q215" s="56" t="str">
        <f t="shared" si="88"/>
        <v/>
      </c>
      <c r="R215" s="196">
        <f t="shared" si="73"/>
        <v>159</v>
      </c>
      <c r="S215" s="1">
        <f t="shared" si="82"/>
        <v>247</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247</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4">
        <f t="shared" si="68"/>
        <v>0</v>
      </c>
      <c r="B216" s="64">
        <f t="shared" si="69"/>
        <v>0</v>
      </c>
      <c r="C216" s="57">
        <f t="shared" si="81"/>
        <v>246</v>
      </c>
      <c r="F216" s="59">
        <f>IF(C216&lt;C$6,0,VLOOKUP(C216,index!$A:$M,9,0))</f>
        <v>158</v>
      </c>
      <c r="G216" s="57" t="str">
        <f t="shared" si="70"/>
        <v/>
      </c>
      <c r="H216" s="58" t="str">
        <f>IF(G216="I",$K216,IF(G216="II",$K216-SUM(H$8:H215),IF(G216="III",$K216-SUM(H$8:H215),IF(G216="IV",$K216-SUM(H$8:H215),IF(G216="V",1-SUM(H$8:H215)," ")))))</f>
        <v xml:space="preserve"> </v>
      </c>
      <c r="I216" s="66" t="str">
        <f t="shared" si="71"/>
        <v/>
      </c>
      <c r="J216" s="61" t="str">
        <f>IF(I216="A",$K216,IF(I216="B",$K216-SUM(J$8:J215),IF(I216="C",$K216-SUM(J$8:J215),IF(I216="D",$K216-SUM(J$8:J215),IF(I216="E",1-SUM(J$8:J215)," ")))))</f>
        <v xml:space="preserve"> </v>
      </c>
      <c r="L216" s="62" t="str">
        <f t="shared" si="67"/>
        <v xml:space="preserve"> </v>
      </c>
      <c r="P216" s="58" t="str">
        <f>IF(O216="Plus",$K216,IF(O216="Basis",$K216-SUM(P$8:P215),IF(O216="Breedte",$K216-SUM(P$8:P215),IF(O215="Breedte",1-SUM(P$8:P215)," "))))</f>
        <v xml:space="preserve"> </v>
      </c>
      <c r="Q216" s="56" t="str">
        <f t="shared" si="88"/>
        <v/>
      </c>
      <c r="R216" s="196">
        <f t="shared" si="73"/>
        <v>158</v>
      </c>
      <c r="S216" s="1">
        <f t="shared" si="82"/>
        <v>246</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246</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4">
        <f t="shared" si="68"/>
        <v>0</v>
      </c>
      <c r="B217" s="64">
        <f t="shared" si="69"/>
        <v>0</v>
      </c>
      <c r="C217" s="57">
        <f t="shared" si="81"/>
        <v>245</v>
      </c>
      <c r="F217" s="59">
        <f>IF(C217&lt;C$6,0,VLOOKUP(C217,index!$A:$M,9,0))</f>
        <v>158</v>
      </c>
      <c r="G217" s="57" t="str">
        <f t="shared" si="70"/>
        <v/>
      </c>
      <c r="H217" s="58" t="str">
        <f>IF(G217="I",$K217,IF(G217="II",$K217-SUM(H$8:H216),IF(G217="III",$K217-SUM(H$8:H216),IF(G217="IV",$K217-SUM(H$8:H216),IF(G217="V",1-SUM(H$8:H216)," ")))))</f>
        <v xml:space="preserve"> </v>
      </c>
      <c r="I217" s="66" t="str">
        <f t="shared" si="71"/>
        <v/>
      </c>
      <c r="J217" s="61" t="str">
        <f>IF(I217="A",$K217,IF(I217="B",$K217-SUM(J$8:J216),IF(I217="C",$K217-SUM(J$8:J216),IF(I217="D",$K217-SUM(J$8:J216),IF(I217="E",1-SUM(J$8:J216)," ")))))</f>
        <v xml:space="preserve"> </v>
      </c>
      <c r="L217" s="62" t="str">
        <f t="shared" si="67"/>
        <v xml:space="preserve"> </v>
      </c>
      <c r="P217" s="58" t="str">
        <f>IF(O217="Plus",$K217,IF(O217="Basis",$K217-SUM(P$8:P216),IF(O217="Breedte",$K217-SUM(P$8:P216),IF(O216="Breedte",1-SUM(P$8:P216)," "))))</f>
        <v xml:space="preserve"> </v>
      </c>
      <c r="Q217" s="56" t="str">
        <f t="shared" si="88"/>
        <v/>
      </c>
      <c r="R217" s="196">
        <f t="shared" si="73"/>
        <v>158</v>
      </c>
      <c r="S217" s="1">
        <f t="shared" si="82"/>
        <v>245</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245</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4">
        <f t="shared" si="68"/>
        <v>0</v>
      </c>
      <c r="B218" s="64">
        <f t="shared" si="69"/>
        <v>0</v>
      </c>
      <c r="C218" s="57">
        <f t="shared" si="81"/>
        <v>244</v>
      </c>
      <c r="F218" s="59">
        <f>IF(C218&lt;C$6,0,VLOOKUP(C218,index!$A:$M,9,0))</f>
        <v>157</v>
      </c>
      <c r="G218" s="57" t="str">
        <f t="shared" si="70"/>
        <v/>
      </c>
      <c r="H218" s="58" t="str">
        <f>IF(G218="I",$K218,IF(G218="II",$K218-SUM(H$8:H217),IF(G218="III",$K218-SUM(H$8:H217),IF(G218="IV",$K218-SUM(H$8:H217),IF(G218="V",1-SUM(H$8:H217)," ")))))</f>
        <v xml:space="preserve"> </v>
      </c>
      <c r="I218" s="66" t="str">
        <f t="shared" si="71"/>
        <v/>
      </c>
      <c r="L218" s="62" t="str">
        <f t="shared" si="67"/>
        <v xml:space="preserve"> </v>
      </c>
      <c r="P218" s="58" t="str">
        <f>IF(O218="Plus",$K218,IF(O218="Basis",$K218-SUM(P$8:P217),IF(O218="Breedte",$K218-SUM(P$8:P217),IF(O217="Breedte",1-SUM(P$8:P217)," "))))</f>
        <v xml:space="preserve"> </v>
      </c>
      <c r="Q218" s="56" t="str">
        <f t="shared" si="88"/>
        <v/>
      </c>
      <c r="R218" s="196">
        <f t="shared" si="73"/>
        <v>157</v>
      </c>
      <c r="S218" s="1">
        <f t="shared" si="82"/>
        <v>244</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244</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4">
        <f t="shared" si="68"/>
        <v>0</v>
      </c>
      <c r="B219" s="64">
        <f t="shared" si="69"/>
        <v>0</v>
      </c>
      <c r="C219" s="57">
        <f t="shared" si="81"/>
        <v>243</v>
      </c>
      <c r="F219" s="59">
        <f>IF(C219&lt;C$6,0,VLOOKUP(C219,index!$A:$M,9,0))</f>
        <v>157</v>
      </c>
      <c r="G219" s="57" t="str">
        <f t="shared" si="70"/>
        <v/>
      </c>
      <c r="H219" s="58" t="str">
        <f>IF(G219="I",$K219,IF(G219="II",$K219-SUM(H$8:H218),IF(G219="III",$K219-SUM(H$8:H218),IF(G219="IV",$K219-SUM(H$8:H218),IF(G219="V",1-SUM(H$8:H218)," ")))))</f>
        <v xml:space="preserve"> </v>
      </c>
      <c r="I219" s="66" t="str">
        <f t="shared" si="71"/>
        <v/>
      </c>
      <c r="L219" s="62" t="str">
        <f t="shared" si="67"/>
        <v xml:space="preserve"> </v>
      </c>
      <c r="P219" s="58" t="str">
        <f>IF(O219="Plus",$K219,IF(O219="Basis",$K219-SUM(P$8:P218),IF(O219="Breedte",$K219-SUM(P$8:P218),IF(O218="Breedte",1-SUM(P$8:P218)," "))))</f>
        <v xml:space="preserve"> </v>
      </c>
      <c r="Q219" s="56" t="str">
        <f t="shared" si="88"/>
        <v/>
      </c>
      <c r="R219" s="196">
        <f t="shared" si="73"/>
        <v>157</v>
      </c>
      <c r="S219" s="1">
        <f t="shared" si="82"/>
        <v>243</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243</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4">
        <f t="shared" si="68"/>
        <v>0</v>
      </c>
      <c r="B220" s="64">
        <f t="shared" si="69"/>
        <v>0</v>
      </c>
      <c r="C220" s="57">
        <f t="shared" si="81"/>
        <v>242</v>
      </c>
      <c r="F220" s="59">
        <f>IF(C220&lt;C$6,0,VLOOKUP(C220,index!$A:$M,9,0))</f>
        <v>156</v>
      </c>
      <c r="G220" s="57" t="str">
        <f t="shared" si="70"/>
        <v/>
      </c>
      <c r="H220" s="58" t="str">
        <f>IF(G220="I",$K220,IF(G220="II",$K220-SUM(H$8:H219),IF(G220="III",$K220-SUM(H$8:H219),IF(G220="IV",$K220-SUM(H$8:H219),IF(G220="V",1-SUM(H$8:H219)," ")))))</f>
        <v xml:space="preserve"> </v>
      </c>
      <c r="I220" s="66" t="str">
        <f t="shared" si="71"/>
        <v/>
      </c>
      <c r="L220" s="62" t="str">
        <f t="shared" si="67"/>
        <v xml:space="preserve"> </v>
      </c>
      <c r="P220" s="58" t="str">
        <f>IF(O220="Plus",$K220,IF(O220="Basis",$K220-SUM(P$8:P219),IF(O220="Breedte",$K220-SUM(P$8:P219),IF(O219="Breedte",1-SUM(P$8:P219)," "))))</f>
        <v xml:space="preserve"> </v>
      </c>
      <c r="Q220" s="56" t="str">
        <f t="shared" si="88"/>
        <v/>
      </c>
      <c r="R220" s="196">
        <f t="shared" si="73"/>
        <v>156</v>
      </c>
      <c r="S220" s="1">
        <f t="shared" si="82"/>
        <v>242</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242</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4">
        <f t="shared" si="68"/>
        <v>0</v>
      </c>
      <c r="B221" s="64">
        <f t="shared" si="69"/>
        <v>0</v>
      </c>
      <c r="C221" s="57">
        <f t="shared" si="81"/>
        <v>241</v>
      </c>
      <c r="F221" s="59">
        <f>IF(C221&lt;C$6,0,VLOOKUP(C221,index!$A:$M,9,0))</f>
        <v>156</v>
      </c>
      <c r="G221" s="57" t="str">
        <f t="shared" si="70"/>
        <v/>
      </c>
      <c r="H221" s="58" t="str">
        <f>IF(G221="I",$K221,IF(G221="II",$K221-SUM(H$8:H220),IF(G221="III",$K221-SUM(H$8:H220),IF(G221="IV",$K221-SUM(H$8:H220),IF(G221="V",1-SUM(H$8:H220)," ")))))</f>
        <v xml:space="preserve"> </v>
      </c>
      <c r="I221" s="66" t="str">
        <f t="shared" si="71"/>
        <v/>
      </c>
      <c r="L221" s="62" t="str">
        <f t="shared" si="67"/>
        <v xml:space="preserve"> </v>
      </c>
      <c r="P221" s="58" t="str">
        <f>IF(O221="Plus",$K221,IF(O221="Basis",$K221-SUM(P$8:P220),IF(O221="Breedte",$K221-SUM(P$8:P220),IF(O220="Breedte",1-SUM(P$8:P220)," "))))</f>
        <v xml:space="preserve"> </v>
      </c>
      <c r="Q221" s="56" t="str">
        <f t="shared" si="88"/>
        <v/>
      </c>
      <c r="R221" s="196">
        <f t="shared" si="73"/>
        <v>156</v>
      </c>
      <c r="S221" s="1">
        <f t="shared" si="82"/>
        <v>241</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241</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4">
        <f t="shared" si="68"/>
        <v>0</v>
      </c>
      <c r="B222" s="64">
        <f t="shared" si="69"/>
        <v>0</v>
      </c>
      <c r="C222" s="57">
        <f t="shared" si="81"/>
        <v>240</v>
      </c>
      <c r="F222" s="59">
        <f>IF(C222&lt;C$6,0,VLOOKUP(C222,index!$A:$M,9,0))</f>
        <v>155</v>
      </c>
      <c r="G222" s="57" t="str">
        <f t="shared" si="70"/>
        <v/>
      </c>
      <c r="H222" s="58" t="str">
        <f>IF(G222="I",$K222,IF(G222="II",$K222-SUM(H$8:H221),IF(G222="III",$K222-SUM(H$8:H221),IF(G222="IV",$K222-SUM(H$8:H221),IF(G222="V",1-SUM(H$8:H221)," ")))))</f>
        <v xml:space="preserve"> </v>
      </c>
      <c r="I222" s="66" t="str">
        <f t="shared" si="71"/>
        <v/>
      </c>
      <c r="L222" s="62" t="str">
        <f t="shared" si="67"/>
        <v xml:space="preserve"> </v>
      </c>
      <c r="P222" s="58" t="str">
        <f>IF(O222="Plus",$K222,IF(O222="Basis",$K222-SUM(P$8:P221),IF(O222="Breedte",$K222-SUM(P$8:P221),IF(O221="Breedte",1-SUM(P$8:P221)," "))))</f>
        <v xml:space="preserve"> </v>
      </c>
      <c r="Q222" s="56" t="str">
        <f t="shared" si="88"/>
        <v/>
      </c>
      <c r="R222" s="196">
        <f t="shared" si="73"/>
        <v>155</v>
      </c>
      <c r="S222" s="1">
        <f t="shared" si="82"/>
        <v>240</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240</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4">
        <f t="shared" si="68"/>
        <v>0</v>
      </c>
      <c r="B223" s="64">
        <f t="shared" si="69"/>
        <v>0</v>
      </c>
      <c r="C223" s="57">
        <f t="shared" si="81"/>
        <v>239</v>
      </c>
      <c r="F223" s="59">
        <f>IF(C223&lt;C$6,0,VLOOKUP(C223,index!$A:$M,9,0))</f>
        <v>155</v>
      </c>
      <c r="G223" s="57" t="str">
        <f t="shared" si="70"/>
        <v/>
      </c>
      <c r="H223" s="58" t="str">
        <f>IF(G223="I",$K223,IF(G223="II",$K223-SUM(H$8:H222),IF(G223="III",$K223-SUM(H$8:H222),IF(G223="IV",$K223-SUM(H$8:H222),IF(G223="V",1-SUM(H$8:H222)," ")))))</f>
        <v xml:space="preserve"> </v>
      </c>
      <c r="I223" s="66" t="str">
        <f t="shared" si="71"/>
        <v/>
      </c>
      <c r="L223" s="62" t="str">
        <f t="shared" si="67"/>
        <v xml:space="preserve"> </v>
      </c>
      <c r="P223" s="58" t="str">
        <f>IF(O223="Plus",$K223,IF(O223="Basis",$K223-SUM(P$8:P222),IF(O223="Breedte",$K223-SUM(P$8:P222),IF(O222="Breedte",1-SUM(P$8:P222)," "))))</f>
        <v xml:space="preserve"> </v>
      </c>
      <c r="Q223" s="56" t="str">
        <f t="shared" si="88"/>
        <v/>
      </c>
      <c r="R223" s="196">
        <f t="shared" si="73"/>
        <v>155</v>
      </c>
      <c r="S223" s="1">
        <f t="shared" si="82"/>
        <v>239</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239</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4">
        <f t="shared" si="68"/>
        <v>0</v>
      </c>
      <c r="B224" s="64">
        <f t="shared" si="69"/>
        <v>0</v>
      </c>
      <c r="C224" s="57">
        <f t="shared" si="81"/>
        <v>238</v>
      </c>
      <c r="F224" s="59">
        <f>IF(C224&lt;C$6,0,VLOOKUP(C224,index!$A:$M,9,0))</f>
        <v>154</v>
      </c>
      <c r="G224" s="57" t="str">
        <f t="shared" si="70"/>
        <v/>
      </c>
      <c r="H224" s="58" t="str">
        <f>IF(G224="I",$K224,IF(G224="II",$K224-SUM(H$8:H223),IF(G224="III",$K224-SUM(H$8:H223),IF(G224="IV",$K224-SUM(H$8:H223),IF(G224="V",1-SUM(H$8:H223)," ")))))</f>
        <v xml:space="preserve"> </v>
      </c>
      <c r="I224" s="66" t="str">
        <f t="shared" si="71"/>
        <v/>
      </c>
      <c r="L224" s="62" t="str">
        <f t="shared" si="67"/>
        <v xml:space="preserve"> </v>
      </c>
      <c r="P224" s="58" t="str">
        <f>IF(O224="Plus",$K224,IF(O224="Basis",$K224-SUM(P$8:P223),IF(O224="Breedte",$K224-SUM(P$8:P223),IF(O223="Breedte",1-SUM(P$8:P223)," "))))</f>
        <v xml:space="preserve"> </v>
      </c>
      <c r="Q224" s="56" t="str">
        <f t="shared" si="88"/>
        <v/>
      </c>
      <c r="R224" s="196">
        <f t="shared" si="73"/>
        <v>154</v>
      </c>
      <c r="S224" s="1">
        <f t="shared" si="82"/>
        <v>238</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238</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4">
        <f t="shared" si="68"/>
        <v>0</v>
      </c>
      <c r="B225" s="64">
        <f t="shared" si="69"/>
        <v>0</v>
      </c>
      <c r="C225" s="57">
        <f t="shared" si="81"/>
        <v>237</v>
      </c>
      <c r="F225" s="59">
        <f>IF(C225&lt;C$6,0,VLOOKUP(C225,index!$A:$M,9,0))</f>
        <v>154</v>
      </c>
      <c r="G225" s="57" t="str">
        <f t="shared" si="70"/>
        <v/>
      </c>
      <c r="H225" s="58" t="str">
        <f>IF(G225="I",$K225,IF(G225="II",$K225-SUM(H$8:H224),IF(G225="III",$K225-SUM(H$8:H224),IF(G225="IV",$K225-SUM(H$8:H224),IF(G225="V",1-SUM(H$8:H224)," ")))))</f>
        <v xml:space="preserve"> </v>
      </c>
      <c r="I225" s="66" t="str">
        <f t="shared" si="71"/>
        <v/>
      </c>
      <c r="L225" s="62" t="str">
        <f t="shared" si="67"/>
        <v xml:space="preserve"> </v>
      </c>
      <c r="P225" s="58" t="str">
        <f>IF(O225="Plus",$K225,IF(O225="Basis",$K225-SUM(P$8:P224),IF(O225="Breedte",$K225-SUM(P$8:P224),IF(O224="Breedte",1-SUM(P$8:P224)," "))))</f>
        <v xml:space="preserve"> </v>
      </c>
      <c r="Q225" s="56" t="str">
        <f t="shared" si="88"/>
        <v/>
      </c>
      <c r="R225" s="196">
        <f t="shared" si="73"/>
        <v>154</v>
      </c>
      <c r="S225" s="1">
        <f t="shared" si="82"/>
        <v>237</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237</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4">
        <f t="shared" si="68"/>
        <v>0</v>
      </c>
      <c r="B226" s="64">
        <f t="shared" si="69"/>
        <v>0</v>
      </c>
      <c r="C226" s="57">
        <f t="shared" si="81"/>
        <v>236</v>
      </c>
      <c r="F226" s="59">
        <f>IF(C226&lt;C$6,0,VLOOKUP(C226,index!$A:$M,9,0))</f>
        <v>153</v>
      </c>
      <c r="G226" s="57" t="str">
        <f t="shared" si="70"/>
        <v/>
      </c>
      <c r="H226" s="58" t="str">
        <f>IF(G226="I",$K226,IF(G226="II",$K226-SUM(H$8:H225),IF(G226="III",$K226-SUM(H$8:H225),IF(G226="IV",$K226-SUM(H$8:H225),IF(G226="V",1-SUM(H$8:H225)," ")))))</f>
        <v xml:space="preserve"> </v>
      </c>
      <c r="I226" s="66" t="str">
        <f t="shared" si="71"/>
        <v/>
      </c>
      <c r="L226" s="62" t="str">
        <f t="shared" si="67"/>
        <v xml:space="preserve"> </v>
      </c>
      <c r="P226" s="58" t="str">
        <f>IF(O226="Plus",$K226,IF(O226="Basis",$K226-SUM(P$8:P225),IF(O226="Breedte",$K226-SUM(P$8:P225),IF(O225="Breedte",1-SUM(P$8:P225)," "))))</f>
        <v xml:space="preserve"> </v>
      </c>
      <c r="Q226" s="56" t="str">
        <f t="shared" si="88"/>
        <v/>
      </c>
      <c r="R226" s="196">
        <f t="shared" si="73"/>
        <v>153</v>
      </c>
      <c r="S226" s="1">
        <f t="shared" si="82"/>
        <v>236</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236</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4">
        <f t="shared" si="68"/>
        <v>0</v>
      </c>
      <c r="B227" s="64">
        <f t="shared" si="69"/>
        <v>0</v>
      </c>
      <c r="C227" s="57">
        <f t="shared" si="81"/>
        <v>235</v>
      </c>
      <c r="F227" s="59">
        <f>IF(C227&lt;C$6,0,VLOOKUP(C227,index!$A:$M,9,0))</f>
        <v>153</v>
      </c>
      <c r="G227" s="57" t="str">
        <f t="shared" si="70"/>
        <v/>
      </c>
      <c r="H227" s="58" t="str">
        <f>IF(G227="I",$K227,IF(G227="II",$K227-SUM(H$8:H226),IF(G227="III",$K227-SUM(H$8:H226),IF(G227="IV",$K227-SUM(H$8:H226),IF(G227="V",1-SUM(H$8:H226)," ")))))</f>
        <v xml:space="preserve"> </v>
      </c>
      <c r="I227" s="66" t="str">
        <f t="shared" si="71"/>
        <v/>
      </c>
      <c r="L227" s="62" t="str">
        <f t="shared" si="67"/>
        <v xml:space="preserve"> </v>
      </c>
      <c r="P227" s="58" t="str">
        <f>IF(O227="Plus",$K227,IF(O227="Basis",$K227-SUM(P$8:P226),IF(O227="Breedte",$K227-SUM(P$8:P226),IF(O226="Breedte",1-SUM(P$8:P226)," "))))</f>
        <v xml:space="preserve"> </v>
      </c>
      <c r="Q227" s="56" t="str">
        <f t="shared" si="88"/>
        <v/>
      </c>
      <c r="R227" s="196">
        <f t="shared" si="73"/>
        <v>153</v>
      </c>
      <c r="S227" s="1">
        <f t="shared" si="82"/>
        <v>235</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235</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4">
        <f t="shared" si="68"/>
        <v>0</v>
      </c>
      <c r="B228" s="64">
        <f t="shared" si="69"/>
        <v>0</v>
      </c>
      <c r="C228" s="57">
        <f t="shared" si="81"/>
        <v>234</v>
      </c>
      <c r="F228" s="59">
        <f>IF(C228&lt;C$6,0,VLOOKUP(C228,index!$A:$M,9,0))</f>
        <v>152</v>
      </c>
      <c r="G228" s="57" t="str">
        <f t="shared" si="70"/>
        <v/>
      </c>
      <c r="H228" s="58" t="str">
        <f>IF(G228="I",$K228,IF(G228="II",$K228-SUM(H$8:H227),IF(G228="III",$K228-SUM(H$8:H227),IF(G228="IV",$K228-SUM(H$8:H227),IF(G228="V",1-SUM(H$8:H227)," ")))))</f>
        <v xml:space="preserve"> </v>
      </c>
      <c r="I228" s="66" t="str">
        <f t="shared" si="71"/>
        <v/>
      </c>
      <c r="L228" s="62" t="str">
        <f t="shared" si="67"/>
        <v xml:space="preserve"> </v>
      </c>
      <c r="P228" s="58" t="str">
        <f>IF(O228="Plus",$K228,IF(O228="Basis",$K228-SUM(P$8:P227),IF(O228="Breedte",$K228-SUM(P$8:P227),IF(O227="Breedte",1-SUM(P$8:P227)," "))))</f>
        <v xml:space="preserve"> </v>
      </c>
      <c r="Q228" s="56" t="str">
        <f t="shared" si="88"/>
        <v/>
      </c>
      <c r="R228" s="196">
        <f t="shared" si="73"/>
        <v>152</v>
      </c>
      <c r="S228" s="1">
        <f t="shared" si="82"/>
        <v>234</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234</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4">
        <f t="shared" si="68"/>
        <v>0</v>
      </c>
      <c r="B229" s="64">
        <f t="shared" si="69"/>
        <v>0</v>
      </c>
      <c r="C229" s="57">
        <f t="shared" si="81"/>
        <v>233</v>
      </c>
      <c r="F229" s="59">
        <f>IF(C229&lt;C$6,0,VLOOKUP(C229,index!$A:$M,9,0))</f>
        <v>152</v>
      </c>
      <c r="G229" s="57" t="str">
        <f t="shared" si="70"/>
        <v/>
      </c>
      <c r="H229" s="58" t="str">
        <f>IF(G229="I",$K229,IF(G229="II",$K229-SUM(H$8:H228),IF(G229="III",$K229-SUM(H$8:H228),IF(G229="IV",$K229-SUM(H$8:H228),IF(G229="V",1-SUM(H$8:H228)," ")))))</f>
        <v xml:space="preserve"> </v>
      </c>
      <c r="I229" s="66" t="str">
        <f t="shared" si="71"/>
        <v/>
      </c>
      <c r="L229" s="62" t="str">
        <f t="shared" si="67"/>
        <v xml:space="preserve"> </v>
      </c>
      <c r="P229" s="58" t="str">
        <f>IF(O229="Plus",$K229,IF(O229="Basis",$K229-SUM(P$8:P228),IF(O229="Breedte",$K229-SUM(P$8:P228),IF(O228="Breedte",1-SUM(P$8:P228)," "))))</f>
        <v xml:space="preserve"> </v>
      </c>
      <c r="Q229" s="56" t="str">
        <f t="shared" si="88"/>
        <v/>
      </c>
      <c r="R229" s="196">
        <f t="shared" si="73"/>
        <v>152</v>
      </c>
      <c r="S229" s="1">
        <f t="shared" si="82"/>
        <v>233</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233</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4">
        <f t="shared" si="68"/>
        <v>0</v>
      </c>
      <c r="B230" s="64">
        <f t="shared" si="69"/>
        <v>0</v>
      </c>
      <c r="C230" s="57">
        <f t="shared" si="81"/>
        <v>232</v>
      </c>
      <c r="F230" s="59">
        <f>IF(C230&lt;C$6,0,VLOOKUP(C230,index!$A:$M,9,0))</f>
        <v>151</v>
      </c>
      <c r="G230" s="57" t="str">
        <f t="shared" si="70"/>
        <v/>
      </c>
      <c r="H230" s="58" t="str">
        <f>IF(G230="I",$K230,IF(G230="II",$K230-SUM(H$8:H229),IF(G230="III",$K230-SUM(H$8:H229),IF(G230="IV",$K230-SUM(H$8:H229),IF(G230="V",1-SUM(H$8:H229)," ")))))</f>
        <v xml:space="preserve"> </v>
      </c>
      <c r="I230" s="66" t="str">
        <f t="shared" si="71"/>
        <v/>
      </c>
      <c r="L230" s="62" t="str">
        <f t="shared" si="67"/>
        <v xml:space="preserve"> </v>
      </c>
      <c r="P230" s="58" t="str">
        <f>IF(O230="Plus",$K230,IF(O230="Basis",$K230-SUM(P$8:P229),IF(O230="Breedte",$K230-SUM(P$8:P229),IF(O229="Breedte",1-SUM(P$8:P229)," "))))</f>
        <v xml:space="preserve"> </v>
      </c>
      <c r="Q230" s="56" t="str">
        <f t="shared" si="88"/>
        <v/>
      </c>
      <c r="R230" s="196">
        <f t="shared" si="73"/>
        <v>151</v>
      </c>
      <c r="S230" s="1">
        <f t="shared" si="82"/>
        <v>232</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232</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4">
        <f t="shared" si="68"/>
        <v>0</v>
      </c>
      <c r="B231" s="64">
        <f t="shared" si="69"/>
        <v>0</v>
      </c>
      <c r="C231" s="57">
        <f t="shared" si="81"/>
        <v>231</v>
      </c>
      <c r="F231" s="59">
        <f>IF(C231&lt;C$6,0,VLOOKUP(C231,index!$A:$M,9,0))</f>
        <v>151</v>
      </c>
      <c r="G231" s="57" t="str">
        <f t="shared" si="70"/>
        <v/>
      </c>
      <c r="H231" s="58" t="str">
        <f>IF(G231="I",$K231,IF(G231="II",$K231-SUM(H$8:H230),IF(G231="III",$K231-SUM(H$8:H230),IF(G231="IV",$K231-SUM(H$8:H230),IF(G231="V",1-SUM(H$8:H230)," ")))))</f>
        <v xml:space="preserve"> </v>
      </c>
      <c r="I231" s="66" t="str">
        <f t="shared" si="71"/>
        <v/>
      </c>
      <c r="L231" s="62" t="str">
        <f t="shared" si="67"/>
        <v xml:space="preserve"> </v>
      </c>
      <c r="P231" s="58" t="str">
        <f>IF(O231="Plus",$K231,IF(O231="Basis",$K231-SUM(P$8:P230),IF(O231="Breedte",$K231-SUM(P$8:P230),IF(O230="Breedte",1-SUM(P$8:P230)," "))))</f>
        <v xml:space="preserve"> </v>
      </c>
      <c r="Q231" s="56" t="str">
        <f t="shared" si="88"/>
        <v/>
      </c>
      <c r="R231" s="196">
        <f t="shared" si="73"/>
        <v>151</v>
      </c>
      <c r="S231" s="1">
        <f t="shared" si="82"/>
        <v>231</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231</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4">
        <f t="shared" si="68"/>
        <v>0</v>
      </c>
      <c r="B232" s="64">
        <f t="shared" si="69"/>
        <v>0</v>
      </c>
      <c r="C232" s="57">
        <f t="shared" si="81"/>
        <v>230</v>
      </c>
      <c r="F232" s="59">
        <f>IF(C232&lt;C$6,0,VLOOKUP(C232,index!$A:$M,9,0))</f>
        <v>150</v>
      </c>
      <c r="G232" s="57" t="str">
        <f t="shared" si="70"/>
        <v/>
      </c>
      <c r="H232" s="58" t="str">
        <f>IF(G232="I",$K232,IF(G232="II",$K232-SUM(H$8:H231),IF(G232="III",$K232-SUM(H$8:H231),IF(G232="IV",$K232-SUM(H$8:H231),IF(G232="V",1-SUM(H$8:H231)," ")))))</f>
        <v xml:space="preserve"> </v>
      </c>
      <c r="I232" s="66" t="str">
        <f t="shared" si="71"/>
        <v/>
      </c>
      <c r="L232" s="62" t="str">
        <f t="shared" si="67"/>
        <v xml:space="preserve"> </v>
      </c>
      <c r="P232" s="58" t="str">
        <f>IF(O232="Plus",$K232,IF(O232="Basis",$K232-SUM(P$8:P231),IF(O232="Breedte",$K232-SUM(P$8:P231),IF(O231="Breedte",1-SUM(P$8:P231)," "))))</f>
        <v xml:space="preserve"> </v>
      </c>
      <c r="Q232" s="56" t="str">
        <f t="shared" si="88"/>
        <v/>
      </c>
      <c r="R232" s="196">
        <f t="shared" si="73"/>
        <v>150</v>
      </c>
      <c r="S232" s="1">
        <f t="shared" si="82"/>
        <v>230</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230</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4">
        <f t="shared" si="68"/>
        <v>0</v>
      </c>
      <c r="B233" s="64">
        <f t="shared" si="69"/>
        <v>0</v>
      </c>
      <c r="C233" s="57">
        <f t="shared" si="81"/>
        <v>229</v>
      </c>
      <c r="F233" s="59">
        <f>IF(C233&lt;C$6,0,VLOOKUP(C233,index!$A:$M,9,0))</f>
        <v>150</v>
      </c>
      <c r="G233" s="57" t="str">
        <f t="shared" si="70"/>
        <v/>
      </c>
      <c r="H233" s="58" t="str">
        <f>IF(G233="I",$K233,IF(G233="II",$K233-SUM(H$8:H232),IF(G233="III",$K233-SUM(H$8:H232),IF(G233="IV",$K233-SUM(H$8:H232),IF(G233="V",1-SUM(H$8:H232)," ")))))</f>
        <v xml:space="preserve"> </v>
      </c>
      <c r="I233" s="66" t="str">
        <f t="shared" si="71"/>
        <v/>
      </c>
      <c r="L233" s="62" t="str">
        <f t="shared" si="67"/>
        <v xml:space="preserve"> </v>
      </c>
      <c r="P233" s="58" t="str">
        <f>IF(O233="Plus",$K233,IF(O233="Basis",$K233-SUM(P$8:P232),IF(O233="Breedte",$K233-SUM(P$8:P232),IF(O232="Breedte",1-SUM(P$8:P232)," "))))</f>
        <v xml:space="preserve"> </v>
      </c>
      <c r="Q233" s="56" t="str">
        <f t="shared" si="88"/>
        <v/>
      </c>
      <c r="R233" s="196">
        <f t="shared" si="73"/>
        <v>150</v>
      </c>
      <c r="S233" s="1">
        <f t="shared" si="82"/>
        <v>229</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229</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4">
        <f t="shared" si="68"/>
        <v>0</v>
      </c>
      <c r="B234" s="64">
        <f t="shared" si="69"/>
        <v>0</v>
      </c>
      <c r="C234" s="57">
        <f t="shared" si="81"/>
        <v>228</v>
      </c>
      <c r="F234" s="59">
        <f>IF(C234&lt;C$6,0,VLOOKUP(C234,index!$A:$M,9,0))</f>
        <v>150</v>
      </c>
      <c r="G234" s="57" t="str">
        <f t="shared" si="70"/>
        <v/>
      </c>
      <c r="H234" s="58" t="str">
        <f>IF(G234="I",$K234,IF(G234="II",$K234-SUM(H$8:H233),IF(G234="III",$K234-SUM(H$8:H233),IF(G234="IV",$K234-SUM(H$8:H233),IF(G234="V",1-SUM(H$8:H233)," ")))))</f>
        <v xml:space="preserve"> </v>
      </c>
      <c r="I234" s="66" t="str">
        <f t="shared" si="71"/>
        <v/>
      </c>
      <c r="L234" s="62" t="str">
        <f t="shared" si="67"/>
        <v xml:space="preserve"> </v>
      </c>
      <c r="P234" s="58" t="str">
        <f>IF(O234="Plus",$K234,IF(O234="Basis",$K234-SUM(P$8:P233),IF(O234="Breedte",$K234-SUM(P$8:P233),IF(O233="Breedte",1-SUM(P$8:P233)," "))))</f>
        <v xml:space="preserve"> </v>
      </c>
      <c r="Q234" s="56" t="str">
        <f t="shared" si="88"/>
        <v/>
      </c>
      <c r="R234" s="196">
        <f t="shared" si="73"/>
        <v>150</v>
      </c>
      <c r="S234" s="1">
        <f t="shared" si="82"/>
        <v>228</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228</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4">
        <f t="shared" si="68"/>
        <v>0</v>
      </c>
      <c r="B235" s="64">
        <f t="shared" si="69"/>
        <v>0</v>
      </c>
      <c r="C235" s="57">
        <f t="shared" si="81"/>
        <v>227</v>
      </c>
      <c r="F235" s="59">
        <f>IF(C235&lt;C$6,0,VLOOKUP(C235,index!$A:$M,9,0))</f>
        <v>149</v>
      </c>
      <c r="G235" s="57" t="str">
        <f t="shared" si="70"/>
        <v/>
      </c>
      <c r="H235" s="58" t="str">
        <f>IF(G235="I",$K235,IF(G235="II",$K235-SUM(H$8:H234),IF(G235="III",$K235-SUM(H$8:H234),IF(G235="IV",$K235-SUM(H$8:H234),IF(G235="V",1-SUM(H$8:H234)," ")))))</f>
        <v xml:space="preserve"> </v>
      </c>
      <c r="I235" s="66" t="str">
        <f t="shared" si="71"/>
        <v/>
      </c>
      <c r="L235" s="62" t="str">
        <f t="shared" si="67"/>
        <v xml:space="preserve"> </v>
      </c>
      <c r="P235" s="58" t="str">
        <f>IF(O235="Plus",$K235,IF(O235="Basis",$K235-SUM(P$8:P234),IF(O235="Breedte",$K235-SUM(P$8:P234),IF(O234="Breedte",1-SUM(P$8:P234)," "))))</f>
        <v xml:space="preserve"> </v>
      </c>
      <c r="Q235" s="56" t="str">
        <f t="shared" si="88"/>
        <v/>
      </c>
      <c r="R235" s="196">
        <f t="shared" si="73"/>
        <v>149</v>
      </c>
      <c r="S235" s="1">
        <f t="shared" si="82"/>
        <v>227</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227</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4">
        <f t="shared" si="68"/>
        <v>0</v>
      </c>
      <c r="B236" s="64">
        <f t="shared" si="69"/>
        <v>0</v>
      </c>
      <c r="C236" s="57">
        <f t="shared" si="81"/>
        <v>226</v>
      </c>
      <c r="F236" s="59">
        <f>IF(C236&lt;C$6,0,VLOOKUP(C236,index!$A:$M,9,0))</f>
        <v>149</v>
      </c>
      <c r="G236" s="57" t="str">
        <f t="shared" si="70"/>
        <v/>
      </c>
      <c r="H236" s="58" t="str">
        <f>IF(G236="I",$K236,IF(G236="II",$K236-SUM(H$8:H235),IF(G236="III",$K236-SUM(H$8:H235),IF(G236="IV",$K236-SUM(H$8:H235),IF(G236="V",1-SUM(H$8:H235)," ")))))</f>
        <v xml:space="preserve"> </v>
      </c>
      <c r="I236" s="66" t="str">
        <f t="shared" si="71"/>
        <v/>
      </c>
      <c r="L236" s="62" t="str">
        <f t="shared" si="67"/>
        <v xml:space="preserve"> </v>
      </c>
      <c r="P236" s="58" t="str">
        <f>IF(O236="Plus",$K236,IF(O236="Basis",$K236-SUM(P$8:P235),IF(O236="Breedte",$K236-SUM(P$8:P235),IF(O235="Breedte",1-SUM(P$8:P235)," "))))</f>
        <v xml:space="preserve"> </v>
      </c>
      <c r="Q236" s="56" t="str">
        <f t="shared" si="88"/>
        <v/>
      </c>
      <c r="R236" s="196">
        <f t="shared" si="73"/>
        <v>149</v>
      </c>
      <c r="S236" s="1">
        <f t="shared" si="82"/>
        <v>226</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226</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4">
        <f t="shared" si="68"/>
        <v>0</v>
      </c>
      <c r="B237" s="64">
        <f t="shared" si="69"/>
        <v>0</v>
      </c>
      <c r="C237" s="57">
        <f t="shared" si="81"/>
        <v>225</v>
      </c>
      <c r="F237" s="59">
        <f>IF(C237&lt;C$6,0,VLOOKUP(C237,index!$A:$M,9,0))</f>
        <v>148</v>
      </c>
      <c r="G237" s="57" t="str">
        <f t="shared" si="70"/>
        <v/>
      </c>
      <c r="H237" s="58" t="str">
        <f>IF(G237="I",$K237,IF(G237="II",$K237-SUM(H$8:H236),IF(G237="III",$K237-SUM(H$8:H236),IF(G237="IV",$K237-SUM(H$8:H236),IF(G237="V",1-SUM(H$8:H236)," ")))))</f>
        <v xml:space="preserve"> </v>
      </c>
      <c r="I237" s="66" t="str">
        <f t="shared" si="71"/>
        <v/>
      </c>
      <c r="L237" s="62" t="str">
        <f t="shared" si="67"/>
        <v xml:space="preserve"> </v>
      </c>
      <c r="P237" s="58" t="str">
        <f>IF(O237="Plus",$K237,IF(O237="Basis",$K237-SUM(P$8:P236),IF(O237="Breedte",$K237-SUM(P$8:P236),IF(O236="Breedte",1-SUM(P$8:P236)," "))))</f>
        <v xml:space="preserve"> </v>
      </c>
      <c r="Q237" s="56" t="str">
        <f t="shared" si="88"/>
        <v/>
      </c>
      <c r="R237" s="196">
        <f t="shared" si="73"/>
        <v>148</v>
      </c>
      <c r="S237" s="1">
        <f t="shared" si="82"/>
        <v>225</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225</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4">
        <f t="shared" si="68"/>
        <v>0</v>
      </c>
      <c r="B238" s="64">
        <f t="shared" si="69"/>
        <v>0</v>
      </c>
      <c r="C238" s="57">
        <f t="shared" si="81"/>
        <v>224</v>
      </c>
      <c r="F238" s="59">
        <f>IF(C238&lt;C$6,0,VLOOKUP(C238,index!$A:$M,9,0))</f>
        <v>148</v>
      </c>
      <c r="G238" s="57" t="str">
        <f t="shared" si="70"/>
        <v/>
      </c>
      <c r="H238" s="58" t="str">
        <f>IF(G238="I",$K238,IF(G238="II",$K238-SUM(H$8:H237),IF(G238="III",$K238-SUM(H$8:H237),IF(G238="IV",$K238-SUM(H$8:H237),IF(G238="V",1-SUM(H$8:H237)," ")))))</f>
        <v xml:space="preserve"> </v>
      </c>
      <c r="I238" s="66" t="str">
        <f t="shared" si="71"/>
        <v/>
      </c>
      <c r="L238" s="62" t="str">
        <f t="shared" si="67"/>
        <v xml:space="preserve"> </v>
      </c>
      <c r="P238" s="58" t="str">
        <f>IF(O238="Plus",$K238,IF(O238="Basis",$K238-SUM(P$8:P237),IF(O238="Breedte",$K238-SUM(P$8:P237),IF(O237="Breedte",1-SUM(P$8:P237)," "))))</f>
        <v xml:space="preserve"> </v>
      </c>
      <c r="Q238" s="56" t="str">
        <f t="shared" si="88"/>
        <v/>
      </c>
      <c r="R238" s="196">
        <f t="shared" si="73"/>
        <v>148</v>
      </c>
      <c r="S238" s="1">
        <f t="shared" si="82"/>
        <v>224</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224</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4">
        <f t="shared" si="68"/>
        <v>0</v>
      </c>
      <c r="B239" s="64">
        <f t="shared" si="69"/>
        <v>0</v>
      </c>
      <c r="C239" s="57">
        <f t="shared" si="81"/>
        <v>223</v>
      </c>
      <c r="F239" s="59">
        <f>IF(C239&lt;C$6,0,VLOOKUP(C239,index!$A:$M,9,0))</f>
        <v>147</v>
      </c>
      <c r="G239" s="57" t="str">
        <f t="shared" si="70"/>
        <v/>
      </c>
      <c r="H239" s="58" t="str">
        <f>IF(G239="I",$K239,IF(G239="II",$K239-SUM(H$8:H238),IF(G239="III",$K239-SUM(H$8:H238),IF(G239="IV",$K239-SUM(H$8:H238),IF(G239="V",1-SUM(H$8:H238)," ")))))</f>
        <v xml:space="preserve"> </v>
      </c>
      <c r="I239" s="66" t="str">
        <f t="shared" si="71"/>
        <v/>
      </c>
      <c r="L239" s="62" t="str">
        <f t="shared" si="67"/>
        <v xml:space="preserve"> </v>
      </c>
      <c r="P239" s="58" t="str">
        <f>IF(O239="Plus",$K239,IF(O239="Basis",$K239-SUM(P$8:P238),IF(O239="Breedte",$K239-SUM(P$8:P238),IF(O238="Breedte",1-SUM(P$8:P238)," "))))</f>
        <v xml:space="preserve"> </v>
      </c>
      <c r="Q239" s="56" t="str">
        <f t="shared" si="88"/>
        <v/>
      </c>
      <c r="R239" s="196">
        <f t="shared" si="73"/>
        <v>147</v>
      </c>
      <c r="S239" s="1">
        <f t="shared" si="82"/>
        <v>223</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223</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4">
        <f t="shared" si="68"/>
        <v>0</v>
      </c>
      <c r="B240" s="64">
        <f t="shared" si="69"/>
        <v>0</v>
      </c>
      <c r="C240" s="57">
        <f t="shared" si="81"/>
        <v>222</v>
      </c>
      <c r="F240" s="59">
        <f>IF(C240&lt;C$6,0,VLOOKUP(C240,index!$A:$M,9,0))</f>
        <v>147</v>
      </c>
      <c r="G240" s="57" t="str">
        <f t="shared" si="70"/>
        <v/>
      </c>
      <c r="H240" s="58" t="str">
        <f>IF(G240="I",$K240,IF(G240="II",$K240-SUM(H$8:H239),IF(G240="III",$K240-SUM(H$8:H239),IF(G240="IV",$K240-SUM(H$8:H239),IF(G240="V",1-SUM(H$8:H239)," ")))))</f>
        <v xml:space="preserve"> </v>
      </c>
      <c r="I240" s="66" t="str">
        <f t="shared" si="71"/>
        <v/>
      </c>
      <c r="L240" s="62" t="str">
        <f t="shared" si="67"/>
        <v xml:space="preserve"> </v>
      </c>
      <c r="P240" s="58" t="str">
        <f>IF(O240="Plus",$K240,IF(O240="Basis",$K240-SUM(P$8:P239),IF(O240="Breedte",$K240-SUM(P$8:P239),IF(O239="Breedte",1-SUM(P$8:P239)," "))))</f>
        <v xml:space="preserve"> </v>
      </c>
      <c r="Q240" s="56" t="str">
        <f t="shared" si="88"/>
        <v/>
      </c>
      <c r="R240" s="196">
        <f t="shared" si="73"/>
        <v>147</v>
      </c>
      <c r="S240" s="1">
        <f t="shared" si="82"/>
        <v>222</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222</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4">
        <f t="shared" si="68"/>
        <v>0</v>
      </c>
      <c r="B241" s="64">
        <f t="shared" si="69"/>
        <v>0</v>
      </c>
      <c r="C241" s="57">
        <f t="shared" si="81"/>
        <v>221</v>
      </c>
      <c r="F241" s="59">
        <f>IF(C241&lt;C$6,0,VLOOKUP(C241,index!$A:$M,9,0))</f>
        <v>146</v>
      </c>
      <c r="G241" s="57" t="str">
        <f t="shared" si="70"/>
        <v/>
      </c>
      <c r="H241" s="58" t="str">
        <f>IF(G241="I",$K241,IF(G241="II",$K241-SUM(H$8:H240),IF(G241="III",$K241-SUM(H$8:H240),IF(G241="IV",$K241-SUM(H$8:H240),IF(G241="V",1-SUM(H$8:H240)," ")))))</f>
        <v xml:space="preserve"> </v>
      </c>
      <c r="I241" s="66" t="str">
        <f t="shared" si="71"/>
        <v/>
      </c>
      <c r="L241" s="62" t="str">
        <f t="shared" si="67"/>
        <v xml:space="preserve"> </v>
      </c>
      <c r="P241" s="58" t="str">
        <f>IF(O241="Plus",$K241,IF(O241="Basis",$K241-SUM(P$8:P240),IF(O241="Breedte",$K241-SUM(P$8:P240),IF(O240="Breedte",1-SUM(P$8:P240)," "))))</f>
        <v xml:space="preserve"> </v>
      </c>
      <c r="Q241" s="56" t="str">
        <f t="shared" si="88"/>
        <v/>
      </c>
      <c r="R241" s="196">
        <f t="shared" si="73"/>
        <v>146</v>
      </c>
      <c r="S241" s="1">
        <f t="shared" si="82"/>
        <v>221</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221</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4">
        <f t="shared" si="68"/>
        <v>0</v>
      </c>
      <c r="B242" s="64">
        <f t="shared" si="69"/>
        <v>0</v>
      </c>
      <c r="C242" s="57">
        <f t="shared" si="81"/>
        <v>220</v>
      </c>
      <c r="F242" s="59">
        <f>IF(C242&lt;C$6,0,VLOOKUP(C242,index!$A:$M,9,0))</f>
        <v>146</v>
      </c>
      <c r="G242" s="57" t="str">
        <f t="shared" si="70"/>
        <v/>
      </c>
      <c r="H242" s="58" t="str">
        <f>IF(G242="I",$K242,IF(G242="II",$K242-SUM(H$8:H241),IF(G242="III",$K242-SUM(H$8:H241),IF(G242="IV",$K242-SUM(H$8:H241),IF(G242="V",1-SUM(H$8:H241)," ")))))</f>
        <v xml:space="preserve"> </v>
      </c>
      <c r="I242" s="66" t="str">
        <f t="shared" si="71"/>
        <v/>
      </c>
      <c r="L242" s="62" t="str">
        <f t="shared" si="67"/>
        <v xml:space="preserve"> </v>
      </c>
      <c r="P242" s="58" t="str">
        <f>IF(O242="Plus",$K242,IF(O242="Basis",$K242-SUM(P$8:P241),IF(O242="Breedte",$K242-SUM(P$8:P241),IF(O241="Breedte",1-SUM(P$8:P241)," "))))</f>
        <v xml:space="preserve"> </v>
      </c>
      <c r="Q242" s="56" t="str">
        <f t="shared" si="88"/>
        <v/>
      </c>
      <c r="R242" s="196">
        <f t="shared" si="73"/>
        <v>146</v>
      </c>
      <c r="S242" s="1">
        <f t="shared" si="82"/>
        <v>220</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220</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4">
        <f t="shared" si="68"/>
        <v>0</v>
      </c>
      <c r="B243" s="64">
        <f t="shared" si="69"/>
        <v>0</v>
      </c>
      <c r="C243" s="57">
        <f t="shared" si="81"/>
        <v>219</v>
      </c>
      <c r="F243" s="59">
        <f>IF(C243&lt;C$6,0,VLOOKUP(C243,index!$A:$M,9,0))</f>
        <v>145</v>
      </c>
      <c r="G243" s="57" t="str">
        <f t="shared" si="70"/>
        <v/>
      </c>
      <c r="H243" s="58" t="str">
        <f>IF(G243="I",$K243,IF(G243="II",$K243-SUM(H$8:H242),IF(G243="III",$K243-SUM(H$8:H242),IF(G243="IV",$K243-SUM(H$8:H242),IF(G243="V",1-SUM(H$8:H242)," ")))))</f>
        <v xml:space="preserve"> </v>
      </c>
      <c r="I243" s="66" t="str">
        <f t="shared" si="71"/>
        <v/>
      </c>
      <c r="L243" s="62" t="str">
        <f t="shared" si="67"/>
        <v xml:space="preserve"> </v>
      </c>
      <c r="P243" s="58" t="str">
        <f>IF(O243="Plus",$K243,IF(O243="Basis",$K243-SUM(P$8:P242),IF(O243="Breedte",$K243-SUM(P$8:P242),IF(O242="Breedte",1-SUM(P$8:P242)," "))))</f>
        <v xml:space="preserve"> </v>
      </c>
      <c r="Q243" s="56" t="str">
        <f t="shared" si="88"/>
        <v/>
      </c>
      <c r="R243" s="196">
        <f t="shared" si="73"/>
        <v>145</v>
      </c>
      <c r="S243" s="1">
        <f t="shared" si="82"/>
        <v>219</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219</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4">
        <f t="shared" si="68"/>
        <v>0</v>
      </c>
      <c r="B244" s="64">
        <f t="shared" si="69"/>
        <v>0</v>
      </c>
      <c r="C244" s="57">
        <f t="shared" si="81"/>
        <v>218</v>
      </c>
      <c r="F244" s="59">
        <f>IF(C244&lt;C$6,0,VLOOKUP(C244,index!$A:$M,9,0))</f>
        <v>145</v>
      </c>
      <c r="G244" s="57" t="str">
        <f t="shared" si="70"/>
        <v/>
      </c>
      <c r="H244" s="58" t="str">
        <f>IF(G244="I",$K244,IF(G244="II",$K244-SUM(H$8:H243),IF(G244="III",$K244-SUM(H$8:H243),IF(G244="IV",$K244-SUM(H$8:H243),IF(G244="V",1-SUM(H$8:H243)," ")))))</f>
        <v xml:space="preserve"> </v>
      </c>
      <c r="I244" s="66" t="str">
        <f t="shared" si="71"/>
        <v/>
      </c>
      <c r="L244" s="62" t="str">
        <f t="shared" si="67"/>
        <v xml:space="preserve"> </v>
      </c>
      <c r="P244" s="58" t="str">
        <f>IF(O244="Plus",$K244,IF(O244="Basis",$K244-SUM(P$8:P243),IF(O244="Breedte",$K244-SUM(P$8:P243),IF(O243="Breedte",1-SUM(P$8:P243)," "))))</f>
        <v xml:space="preserve"> </v>
      </c>
      <c r="Q244" s="56" t="str">
        <f t="shared" si="88"/>
        <v/>
      </c>
      <c r="R244" s="196">
        <f t="shared" si="73"/>
        <v>145</v>
      </c>
      <c r="S244" s="1">
        <f t="shared" si="82"/>
        <v>218</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218</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4">
        <f t="shared" si="68"/>
        <v>0</v>
      </c>
      <c r="B245" s="64">
        <f t="shared" si="69"/>
        <v>0</v>
      </c>
      <c r="C245" s="57">
        <f t="shared" si="81"/>
        <v>217</v>
      </c>
      <c r="F245" s="59">
        <f>IF(C245&lt;C$6,0,VLOOKUP(C245,index!$A:$M,9,0))</f>
        <v>144</v>
      </c>
      <c r="G245" s="57" t="str">
        <f t="shared" si="70"/>
        <v/>
      </c>
      <c r="H245" s="58" t="str">
        <f>IF(G245="I",$K245,IF(G245="II",$K245-SUM(H$8:H244),IF(G245="III",$K245-SUM(H$8:H244),IF(G245="IV",$K245-SUM(H$8:H244),IF(G245="V",1-SUM(H$8:H244)," ")))))</f>
        <v xml:space="preserve"> </v>
      </c>
      <c r="I245" s="66" t="str">
        <f t="shared" si="71"/>
        <v/>
      </c>
      <c r="L245" s="62" t="str">
        <f t="shared" si="67"/>
        <v xml:space="preserve"> </v>
      </c>
      <c r="P245" s="58" t="str">
        <f>IF(O245="Plus",$K245,IF(O245="Basis",$K245-SUM(P$8:P244),IF(O245="Breedte",$K245-SUM(P$8:P244),IF(O244="Breedte",1-SUM(P$8:P244)," "))))</f>
        <v xml:space="preserve"> </v>
      </c>
      <c r="Q245" s="56" t="str">
        <f t="shared" si="88"/>
        <v/>
      </c>
      <c r="R245" s="196">
        <f t="shared" si="73"/>
        <v>144</v>
      </c>
      <c r="S245" s="1">
        <f t="shared" si="82"/>
        <v>217</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217</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4">
        <f t="shared" si="68"/>
        <v>0</v>
      </c>
      <c r="B246" s="64">
        <f t="shared" si="69"/>
        <v>0</v>
      </c>
      <c r="C246" s="57">
        <f t="shared" si="81"/>
        <v>216</v>
      </c>
      <c r="F246" s="59">
        <f>IF(C246&lt;C$6,0,VLOOKUP(C246,index!$A:$M,9,0))</f>
        <v>144</v>
      </c>
      <c r="G246" s="57" t="str">
        <f t="shared" si="70"/>
        <v/>
      </c>
      <c r="H246" s="58" t="str">
        <f>IF(G246="I",$K246,IF(G246="II",$K246-SUM(H$8:H245),IF(G246="III",$K246-SUM(H$8:H245),IF(G246="IV",$K246-SUM(H$8:H245),IF(G246="V",1-SUM(H$8:H245)," ")))))</f>
        <v xml:space="preserve"> </v>
      </c>
      <c r="I246" s="66" t="str">
        <f t="shared" si="71"/>
        <v/>
      </c>
      <c r="L246" s="62" t="str">
        <f t="shared" si="67"/>
        <v xml:space="preserve"> </v>
      </c>
      <c r="P246" s="58" t="str">
        <f>IF(O246="Plus",$K246,IF(O246="Basis",$K246-SUM(P$8:P245),IF(O246="Breedte",$K246-SUM(P$8:P245),IF(O245="Breedte",1-SUM(P$8:P245)," "))))</f>
        <v xml:space="preserve"> </v>
      </c>
      <c r="Q246" s="56" t="str">
        <f t="shared" si="88"/>
        <v/>
      </c>
      <c r="R246" s="196">
        <f t="shared" si="73"/>
        <v>144</v>
      </c>
      <c r="S246" s="1">
        <f t="shared" si="82"/>
        <v>216</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216</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4">
        <f t="shared" si="68"/>
        <v>0</v>
      </c>
      <c r="B247" s="64">
        <f t="shared" si="69"/>
        <v>0</v>
      </c>
      <c r="C247" s="57">
        <f t="shared" si="81"/>
        <v>215</v>
      </c>
      <c r="F247" s="59">
        <f>IF(C247&lt;C$6,0,VLOOKUP(C247,index!$A:$M,9,0))</f>
        <v>143</v>
      </c>
      <c r="G247" s="57" t="str">
        <f t="shared" si="70"/>
        <v/>
      </c>
      <c r="H247" s="58" t="str">
        <f>IF(G247="I",$K247,IF(G247="II",$K247-SUM(H$8:H246),IF(G247="III",$K247-SUM(H$8:H246),IF(G247="IV",$K247-SUM(H$8:H246),IF(G247="V",1-SUM(H$8:H246)," ")))))</f>
        <v xml:space="preserve"> </v>
      </c>
      <c r="I247" s="66" t="str">
        <f t="shared" si="71"/>
        <v/>
      </c>
      <c r="L247" s="62" t="str">
        <f t="shared" si="67"/>
        <v xml:space="preserve"> </v>
      </c>
      <c r="P247" s="58" t="str">
        <f>IF(O247="Plus",$K247,IF(O247="Basis",$K247-SUM(P$8:P246),IF(O247="Breedte",$K247-SUM(P$8:P246),IF(O246="Breedte",1-SUM(P$8:P246)," "))))</f>
        <v xml:space="preserve"> </v>
      </c>
      <c r="Q247" s="56" t="str">
        <f t="shared" si="88"/>
        <v/>
      </c>
      <c r="R247" s="196">
        <f t="shared" si="73"/>
        <v>143</v>
      </c>
      <c r="S247" s="1">
        <f t="shared" si="82"/>
        <v>215</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215</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4">
        <f t="shared" si="68"/>
        <v>0</v>
      </c>
      <c r="B248" s="64">
        <f t="shared" si="69"/>
        <v>0</v>
      </c>
      <c r="C248" s="57">
        <f t="shared" si="81"/>
        <v>214</v>
      </c>
      <c r="F248" s="59">
        <f>IF(C248&lt;C$6,0,VLOOKUP(C248,index!$A:$M,9,0))</f>
        <v>143</v>
      </c>
      <c r="G248" s="57" t="str">
        <f t="shared" si="70"/>
        <v/>
      </c>
      <c r="H248" s="58" t="str">
        <f>IF(G248="I",$K248,IF(G248="II",$K248-SUM(H$8:H247),IF(G248="III",$K248-SUM(H$8:H247),IF(G248="IV",$K248-SUM(H$8:H247),IF(G248="V",1-SUM(H$8:H247)," ")))))</f>
        <v xml:space="preserve"> </v>
      </c>
      <c r="I248" s="66" t="str">
        <f t="shared" si="71"/>
        <v/>
      </c>
      <c r="L248" s="62" t="str">
        <f t="shared" si="67"/>
        <v xml:space="preserve"> </v>
      </c>
      <c r="P248" s="58" t="str">
        <f>IF(O248="Plus",$K248,IF(O248="Basis",$K248-SUM(P$8:P247),IF(O248="Breedte",$K248-SUM(P$8:P247),IF(O247="Breedte",1-SUM(P$8:P247)," "))))</f>
        <v xml:space="preserve"> </v>
      </c>
      <c r="Q248" s="56" t="str">
        <f t="shared" si="88"/>
        <v/>
      </c>
      <c r="R248" s="196">
        <f t="shared" si="73"/>
        <v>143</v>
      </c>
      <c r="S248" s="1">
        <f t="shared" si="82"/>
        <v>214</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214</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4">
        <f t="shared" si="68"/>
        <v>0</v>
      </c>
      <c r="B249" s="64">
        <f t="shared" si="69"/>
        <v>0</v>
      </c>
      <c r="C249" s="57">
        <f t="shared" si="81"/>
        <v>213</v>
      </c>
      <c r="F249" s="59">
        <f>IF(C249&lt;C$6,0,VLOOKUP(C249,index!$A:$M,9,0))</f>
        <v>142</v>
      </c>
      <c r="G249" s="57" t="str">
        <f t="shared" si="70"/>
        <v/>
      </c>
      <c r="H249" s="58" t="str">
        <f>IF(G249="I",$K249,IF(G249="II",$K249-SUM(H$8:H248),IF(G249="III",$K249-SUM(H$8:H248),IF(G249="IV",$K249-SUM(H$8:H248),IF(G249="V",1-SUM(H$8:H248)," ")))))</f>
        <v xml:space="preserve"> </v>
      </c>
      <c r="I249" s="66" t="str">
        <f t="shared" si="71"/>
        <v/>
      </c>
      <c r="L249" s="62" t="str">
        <f t="shared" si="67"/>
        <v xml:space="preserve"> </v>
      </c>
      <c r="P249" s="58" t="str">
        <f>IF(O249="Plus",$K249,IF(O249="Basis",$K249-SUM(P$8:P248),IF(O249="Breedte",$K249-SUM(P$8:P248),IF(O248="Breedte",1-SUM(P$8:P248)," "))))</f>
        <v xml:space="preserve"> </v>
      </c>
      <c r="Q249" s="56" t="str">
        <f t="shared" si="88"/>
        <v/>
      </c>
      <c r="R249" s="196">
        <f t="shared" si="73"/>
        <v>142</v>
      </c>
      <c r="S249" s="1">
        <f t="shared" si="82"/>
        <v>213</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213</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4">
        <f t="shared" si="68"/>
        <v>0</v>
      </c>
      <c r="B250" s="64">
        <f t="shared" si="69"/>
        <v>0</v>
      </c>
      <c r="C250" s="57">
        <f t="shared" si="81"/>
        <v>212</v>
      </c>
      <c r="F250" s="59">
        <f>IF(C250&lt;C$6,0,VLOOKUP(C250,index!$A:$M,9,0))</f>
        <v>142</v>
      </c>
      <c r="G250" s="57" t="str">
        <f t="shared" si="70"/>
        <v/>
      </c>
      <c r="H250" s="58" t="str">
        <f>IF(G250="I",$K250,IF(G250="II",$K250-SUM(H$8:H249),IF(G250="III",$K250-SUM(H$8:H249),IF(G250="IV",$K250-SUM(H$8:H249),IF(G250="V",1-SUM(H$8:H249)," ")))))</f>
        <v xml:space="preserve"> </v>
      </c>
      <c r="I250" s="66" t="str">
        <f t="shared" si="71"/>
        <v/>
      </c>
      <c r="L250" s="62" t="str">
        <f t="shared" si="67"/>
        <v xml:space="preserve"> </v>
      </c>
      <c r="P250" s="58" t="str">
        <f>IF(O250="Plus",$K250,IF(O250="Basis",$K250-SUM(P$8:P249),IF(O250="Breedte",$K250-SUM(P$8:P249),IF(O249="Breedte",1-SUM(P$8:P249)," "))))</f>
        <v xml:space="preserve"> </v>
      </c>
      <c r="Q250" s="56" t="str">
        <f t="shared" si="88"/>
        <v/>
      </c>
      <c r="R250" s="196">
        <f t="shared" si="73"/>
        <v>142</v>
      </c>
      <c r="S250" s="1">
        <f t="shared" si="82"/>
        <v>212</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212</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4">
        <f t="shared" si="68"/>
        <v>0</v>
      </c>
      <c r="B251" s="64">
        <f t="shared" si="69"/>
        <v>0</v>
      </c>
      <c r="C251" s="57">
        <f t="shared" si="81"/>
        <v>211</v>
      </c>
      <c r="F251" s="59">
        <f>IF(C251&lt;C$6,0,VLOOKUP(C251,index!$A:$M,9,0))</f>
        <v>141</v>
      </c>
      <c r="G251" s="57" t="str">
        <f t="shared" si="70"/>
        <v/>
      </c>
      <c r="H251" s="58" t="str">
        <f>IF(G251="I",$K251,IF(G251="II",$K251-SUM(H$8:H250),IF(G251="III",$K251-SUM(H$8:H250),IF(G251="IV",$K251-SUM(H$8:H250),IF(G251="V",1-SUM(H$8:H250)," ")))))</f>
        <v xml:space="preserve"> </v>
      </c>
      <c r="I251" s="66" t="str">
        <f t="shared" si="71"/>
        <v/>
      </c>
      <c r="L251" s="62" t="str">
        <f t="shared" si="67"/>
        <v xml:space="preserve"> </v>
      </c>
      <c r="P251" s="58" t="str">
        <f>IF(O251="Plus",$K251,IF(O251="Basis",$K251-SUM(P$8:P250),IF(O251="Breedte",$K251-SUM(P$8:P250),IF(O250="Breedte",1-SUM(P$8:P250)," "))))</f>
        <v xml:space="preserve"> </v>
      </c>
      <c r="Q251" s="56" t="str">
        <f t="shared" si="88"/>
        <v/>
      </c>
      <c r="R251" s="196">
        <f t="shared" si="73"/>
        <v>141</v>
      </c>
      <c r="S251" s="1">
        <f t="shared" si="82"/>
        <v>211</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211</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4">
        <f t="shared" si="68"/>
        <v>0</v>
      </c>
      <c r="B252" s="64">
        <f t="shared" si="69"/>
        <v>0</v>
      </c>
      <c r="C252" s="57">
        <f t="shared" si="81"/>
        <v>210</v>
      </c>
      <c r="F252" s="59">
        <f>IF(C252&lt;C$6,0,VLOOKUP(C252,index!$A:$M,9,0))</f>
        <v>141</v>
      </c>
      <c r="G252" s="57" t="str">
        <f t="shared" si="70"/>
        <v/>
      </c>
      <c r="H252" s="58" t="str">
        <f>IF(G252="I",$K252,IF(G252="II",$K252-SUM(H$8:H251),IF(G252="III",$K252-SUM(H$8:H251),IF(G252="IV",$K252-SUM(H$8:H251),IF(G252="V",1-SUM(H$8:H251)," ")))))</f>
        <v xml:space="preserve"> </v>
      </c>
      <c r="I252" s="66" t="str">
        <f t="shared" si="71"/>
        <v/>
      </c>
      <c r="L252" s="62" t="str">
        <f t="shared" si="67"/>
        <v xml:space="preserve"> </v>
      </c>
      <c r="P252" s="58" t="str">
        <f>IF(O252="Plus",$K252,IF(O252="Basis",$K252-SUM(P$8:P251),IF(O252="Breedte",$K252-SUM(P$8:P251),IF(O251="Breedte",1-SUM(P$8:P251)," "))))</f>
        <v xml:space="preserve"> </v>
      </c>
      <c r="Q252" s="56" t="str">
        <f t="shared" si="88"/>
        <v/>
      </c>
      <c r="R252" s="196">
        <f t="shared" si="73"/>
        <v>141</v>
      </c>
      <c r="S252" s="1">
        <f t="shared" si="82"/>
        <v>210</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210</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4">
        <f t="shared" si="68"/>
        <v>0</v>
      </c>
      <c r="B253" s="64">
        <f t="shared" si="69"/>
        <v>0</v>
      </c>
      <c r="C253" s="57">
        <f t="shared" si="81"/>
        <v>209</v>
      </c>
      <c r="F253" s="59">
        <f>IF(C253&lt;C$6,0,VLOOKUP(C253,index!$A:$M,9,0))</f>
        <v>140</v>
      </c>
      <c r="G253" s="57" t="str">
        <f t="shared" si="70"/>
        <v/>
      </c>
      <c r="H253" s="58" t="str">
        <f>IF(G253="I",$K253,IF(G253="II",$K253-SUM(H$8:H252),IF(G253="III",$K253-SUM(H$8:H252),IF(G253="IV",$K253-SUM(H$8:H252),IF(G253="V",1-SUM(H$8:H252)," ")))))</f>
        <v xml:space="preserve"> </v>
      </c>
      <c r="I253" s="66" t="str">
        <f t="shared" si="71"/>
        <v/>
      </c>
      <c r="L253" s="62" t="str">
        <f t="shared" si="67"/>
        <v xml:space="preserve"> </v>
      </c>
      <c r="P253" s="58" t="str">
        <f>IF(O253="Plus",$K253,IF(O253="Basis",$K253-SUM(P$8:P252),IF(O253="Breedte",$K253-SUM(P$8:P252),IF(O252="Breedte",1-SUM(P$8:P252)," "))))</f>
        <v xml:space="preserve"> </v>
      </c>
      <c r="Q253" s="56" t="str">
        <f t="shared" si="88"/>
        <v/>
      </c>
      <c r="R253" s="196">
        <f t="shared" si="73"/>
        <v>140</v>
      </c>
      <c r="S253" s="1">
        <f t="shared" si="82"/>
        <v>209</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209</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4">
        <f t="shared" si="68"/>
        <v>0</v>
      </c>
      <c r="B254" s="64">
        <f t="shared" si="69"/>
        <v>0</v>
      </c>
      <c r="C254" s="57">
        <f t="shared" si="81"/>
        <v>208</v>
      </c>
      <c r="F254" s="59">
        <f>IF(C254&lt;C$6,0,VLOOKUP(C254,index!$A:$M,9,0))</f>
        <v>140</v>
      </c>
      <c r="G254" s="57" t="str">
        <f t="shared" si="70"/>
        <v/>
      </c>
      <c r="H254" s="58" t="str">
        <f>IF(G254="I",$K254,IF(G254="II",$K254-SUM(H$8:H253),IF(G254="III",$K254-SUM(H$8:H253),IF(G254="IV",$K254-SUM(H$8:H253),IF(G254="V",1-SUM(H$8:H253)," ")))))</f>
        <v xml:space="preserve"> </v>
      </c>
      <c r="I254" s="66" t="str">
        <f t="shared" si="71"/>
        <v/>
      </c>
      <c r="L254" s="62" t="str">
        <f t="shared" si="67"/>
        <v xml:space="preserve"> </v>
      </c>
      <c r="P254" s="58" t="str">
        <f>IF(O254="Plus",$K254,IF(O254="Basis",$K254-SUM(P$8:P253),IF(O254="Breedte",$K254-SUM(P$8:P253),IF(O253="Breedte",1-SUM(P$8:P253)," "))))</f>
        <v xml:space="preserve"> </v>
      </c>
      <c r="Q254" s="56" t="str">
        <f t="shared" si="88"/>
        <v/>
      </c>
      <c r="R254" s="196">
        <f t="shared" si="73"/>
        <v>140</v>
      </c>
      <c r="S254" s="1">
        <f t="shared" si="82"/>
        <v>208</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208</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4">
        <f t="shared" si="68"/>
        <v>0</v>
      </c>
      <c r="B255" s="64">
        <f t="shared" si="69"/>
        <v>0</v>
      </c>
      <c r="C255" s="57">
        <f t="shared" si="81"/>
        <v>207</v>
      </c>
      <c r="F255" s="59">
        <f>IF(C255&lt;C$6,0,VLOOKUP(C255,index!$A:$M,9,0))</f>
        <v>139</v>
      </c>
      <c r="G255" s="57" t="str">
        <f t="shared" si="70"/>
        <v/>
      </c>
      <c r="H255" s="58" t="str">
        <f>IF(G255="I",$K255,IF(G255="II",$K255-SUM(H$8:H254),IF(G255="III",$K255-SUM(H$8:H254),IF(G255="IV",$K255-SUM(H$8:H254),IF(G255="V",1-SUM(H$8:H254)," ")))))</f>
        <v xml:space="preserve"> </v>
      </c>
      <c r="I255" s="66" t="str">
        <f t="shared" si="71"/>
        <v/>
      </c>
      <c r="L255" s="62" t="str">
        <f t="shared" si="67"/>
        <v xml:space="preserve"> </v>
      </c>
      <c r="P255" s="58" t="str">
        <f>IF(O255="Plus",$K255,IF(O255="Basis",$K255-SUM(P$8:P254),IF(O255="Breedte",$K255-SUM(P$8:P254),IF(O254="Breedte",1-SUM(P$8:P254)," "))))</f>
        <v xml:space="preserve"> </v>
      </c>
      <c r="Q255" s="56" t="str">
        <f t="shared" si="88"/>
        <v/>
      </c>
      <c r="R255" s="196">
        <f t="shared" si="73"/>
        <v>139</v>
      </c>
      <c r="S255" s="1">
        <f t="shared" si="82"/>
        <v>207</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207</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4">
        <f t="shared" si="68"/>
        <v>0</v>
      </c>
      <c r="B256" s="64">
        <f t="shared" si="69"/>
        <v>0</v>
      </c>
      <c r="C256" s="57">
        <f t="shared" si="81"/>
        <v>206</v>
      </c>
      <c r="F256" s="59">
        <f>IF(C256&lt;C$6,0,VLOOKUP(C256,index!$A:$M,9,0))</f>
        <v>139</v>
      </c>
      <c r="G256" s="57" t="str">
        <f t="shared" si="70"/>
        <v/>
      </c>
      <c r="H256" s="58" t="str">
        <f>IF(G256="I",$K256,IF(G256="II",$K256-SUM(H$8:H255),IF(G256="III",$K256-SUM(H$8:H255),IF(G256="IV",$K256-SUM(H$8:H255),IF(G256="V",1-SUM(H$8:H255)," ")))))</f>
        <v xml:space="preserve"> </v>
      </c>
      <c r="I256" s="66" t="str">
        <f t="shared" si="71"/>
        <v/>
      </c>
      <c r="L256" s="62" t="str">
        <f t="shared" si="67"/>
        <v xml:space="preserve"> </v>
      </c>
      <c r="P256" s="58" t="str">
        <f>IF(O256="Plus",$K256,IF(O256="Basis",$K256-SUM(P$8:P255),IF(O256="Breedte",$K256-SUM(P$8:P255),IF(O255="Breedte",1-SUM(P$8:P255)," "))))</f>
        <v xml:space="preserve"> </v>
      </c>
      <c r="Q256" s="56" t="str">
        <f t="shared" si="88"/>
        <v/>
      </c>
      <c r="R256" s="196">
        <f t="shared" si="73"/>
        <v>139</v>
      </c>
      <c r="S256" s="1">
        <f t="shared" si="82"/>
        <v>206</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206</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4">
        <f t="shared" si="68"/>
        <v>0</v>
      </c>
      <c r="B257" s="64">
        <f t="shared" si="69"/>
        <v>0</v>
      </c>
      <c r="C257" s="57">
        <f t="shared" si="81"/>
        <v>205</v>
      </c>
      <c r="F257" s="59">
        <f>IF(C257&lt;C$6,0,VLOOKUP(C257,index!$A:$M,9,0))</f>
        <v>139</v>
      </c>
      <c r="G257" s="57" t="str">
        <f t="shared" si="70"/>
        <v/>
      </c>
      <c r="H257" s="58" t="str">
        <f>IF(G257="I",$K257,IF(G257="II",$K257-SUM(H$8:H256),IF(G257="III",$K257-SUM(H$8:H256),IF(G257="IV",$K257-SUM(H$8:H256),IF(G257="V",1-SUM(H$8:H256)," ")))))</f>
        <v xml:space="preserve"> </v>
      </c>
      <c r="I257" s="66" t="str">
        <f t="shared" si="71"/>
        <v/>
      </c>
      <c r="L257" s="62" t="str">
        <f t="shared" si="67"/>
        <v xml:space="preserve"> </v>
      </c>
      <c r="P257" s="58" t="str">
        <f>IF(O257="Plus",$K257,IF(O257="Basis",$K257-SUM(P$8:P256),IF(O257="Breedte",$K257-SUM(P$8:P256),IF(O256="Breedte",1-SUM(P$8:P256)," "))))</f>
        <v xml:space="preserve"> </v>
      </c>
      <c r="Q257" s="56" t="str">
        <f t="shared" si="88"/>
        <v/>
      </c>
      <c r="R257" s="196">
        <f t="shared" si="73"/>
        <v>139</v>
      </c>
      <c r="S257" s="1">
        <f t="shared" si="82"/>
        <v>205</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205</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4">
        <f t="shared" si="68"/>
        <v>0</v>
      </c>
      <c r="B258" s="64">
        <f t="shared" si="69"/>
        <v>0</v>
      </c>
      <c r="C258" s="57">
        <f t="shared" si="81"/>
        <v>204</v>
      </c>
      <c r="F258" s="59">
        <f>IF(C258&lt;C$6,0,VLOOKUP(C258,index!$A:$M,9,0))</f>
        <v>138</v>
      </c>
      <c r="G258" s="57" t="str">
        <f t="shared" si="70"/>
        <v/>
      </c>
      <c r="H258" s="58" t="str">
        <f>IF(G258="I",$K258,IF(G258="II",$K258-SUM(H$8:H257),IF(G258="III",$K258-SUM(H$8:H257),IF(G258="IV",$K258-SUM(H$8:H257),IF(G258="V",1-SUM(H$8:H257)," ")))))</f>
        <v xml:space="preserve"> </v>
      </c>
      <c r="I258" s="66" t="str">
        <f t="shared" si="71"/>
        <v/>
      </c>
      <c r="L258" s="62" t="str">
        <f t="shared" si="67"/>
        <v xml:space="preserve"> </v>
      </c>
      <c r="P258" s="58" t="str">
        <f>IF(O258="Plus",$K258,IF(O258="Basis",$K258-SUM(P$8:P257),IF(O258="Breedte",$K258-SUM(P$8:P257),IF(O257="Breedte",1-SUM(P$8:P257)," "))))</f>
        <v xml:space="preserve"> </v>
      </c>
      <c r="Q258" s="56" t="str">
        <f t="shared" si="88"/>
        <v/>
      </c>
      <c r="R258" s="196">
        <f t="shared" si="73"/>
        <v>138</v>
      </c>
      <c r="S258" s="1">
        <f t="shared" si="82"/>
        <v>204</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204</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4">
        <f t="shared" si="68"/>
        <v>0</v>
      </c>
      <c r="B259" s="64">
        <f t="shared" si="69"/>
        <v>0</v>
      </c>
      <c r="C259" s="57">
        <f t="shared" si="81"/>
        <v>203</v>
      </c>
      <c r="F259" s="59">
        <f>IF(C259&lt;C$6,0,VLOOKUP(C259,index!$A:$M,9,0))</f>
        <v>138</v>
      </c>
      <c r="G259" s="57" t="str">
        <f t="shared" si="70"/>
        <v/>
      </c>
      <c r="H259" s="58" t="str">
        <f>IF(G259="I",$K259,IF(G259="II",$K259-SUM(H$8:H258),IF(G259="III",$K259-SUM(H$8:H258),IF(G259="IV",$K259-SUM(H$8:H258),IF(G259="V",1-SUM(H$8:H258)," ")))))</f>
        <v xml:space="preserve"> </v>
      </c>
      <c r="I259" s="66" t="str">
        <f t="shared" si="71"/>
        <v/>
      </c>
      <c r="L259" s="62" t="str">
        <f t="shared" si="67"/>
        <v xml:space="preserve"> </v>
      </c>
      <c r="P259" s="58" t="str">
        <f>IF(O259="Plus",$K259,IF(O259="Basis",$K259-SUM(P$8:P258),IF(O259="Breedte",$K259-SUM(P$8:P258),IF(O258="Breedte",1-SUM(P$8:P258)," "))))</f>
        <v xml:space="preserve"> </v>
      </c>
      <c r="Q259" s="56" t="str">
        <f t="shared" si="88"/>
        <v/>
      </c>
      <c r="R259" s="196">
        <f t="shared" si="73"/>
        <v>138</v>
      </c>
      <c r="S259" s="1">
        <f t="shared" si="82"/>
        <v>203</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203</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4">
        <f t="shared" si="68"/>
        <v>0</v>
      </c>
      <c r="B260" s="64">
        <f t="shared" si="69"/>
        <v>0</v>
      </c>
      <c r="C260" s="57">
        <f t="shared" si="81"/>
        <v>202</v>
      </c>
      <c r="F260" s="59">
        <f>IF(C260&lt;C$6,0,VLOOKUP(C260,index!$A:$M,9,0))</f>
        <v>137</v>
      </c>
      <c r="G260" s="57" t="str">
        <f t="shared" si="70"/>
        <v/>
      </c>
      <c r="H260" s="58" t="str">
        <f>IF(G260="I",$K260,IF(G260="II",$K260-SUM(H$8:H259),IF(G260="III",$K260-SUM(H$8:H259),IF(G260="IV",$K260-SUM(H$8:H259),IF(G260="V",1-SUM(H$8:H259)," ")))))</f>
        <v xml:space="preserve"> </v>
      </c>
      <c r="I260" s="66" t="str">
        <f t="shared" si="71"/>
        <v/>
      </c>
      <c r="L260" s="62" t="str">
        <f t="shared" si="67"/>
        <v xml:space="preserve"> </v>
      </c>
      <c r="P260" s="58" t="str">
        <f>IF(O260="Plus",$K260,IF(O260="Basis",$K260-SUM(P$8:P259),IF(O260="Breedte",$K260-SUM(P$8:P259),IF(O259="Breedte",1-SUM(P$8:P259)," "))))</f>
        <v xml:space="preserve"> </v>
      </c>
      <c r="Q260" s="56" t="str">
        <f t="shared" si="88"/>
        <v/>
      </c>
      <c r="R260" s="196">
        <f t="shared" si="73"/>
        <v>137</v>
      </c>
      <c r="S260" s="1">
        <f t="shared" si="82"/>
        <v>202</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202</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4">
        <f t="shared" si="68"/>
        <v>0</v>
      </c>
      <c r="B261" s="64">
        <f t="shared" si="69"/>
        <v>0</v>
      </c>
      <c r="C261" s="57">
        <f t="shared" si="81"/>
        <v>201</v>
      </c>
      <c r="F261" s="59">
        <f>IF(C261&lt;C$6,0,VLOOKUP(C261,index!$A:$M,9,0))</f>
        <v>137</v>
      </c>
      <c r="G261" s="57" t="str">
        <f t="shared" si="70"/>
        <v/>
      </c>
      <c r="H261" s="58" t="str">
        <f>IF(G261="I",$K261,IF(G261="II",$K261-SUM(H$8:H260),IF(G261="III",$K261-SUM(H$8:H260),IF(G261="IV",$K261-SUM(H$8:H260),IF(G261="V",1-SUM(H$8:H260)," ")))))</f>
        <v xml:space="preserve"> </v>
      </c>
      <c r="I261" s="66" t="str">
        <f t="shared" si="71"/>
        <v/>
      </c>
      <c r="L261" s="62" t="str">
        <f t="shared" si="67"/>
        <v xml:space="preserve"> </v>
      </c>
      <c r="P261" s="58" t="str">
        <f>IF(O261="Plus",$K261,IF(O261="Basis",$K261-SUM(P$8:P260),IF(O261="Breedte",$K261-SUM(P$8:P260),IF(O260="Breedte",1-SUM(P$8:P260)," "))))</f>
        <v xml:space="preserve"> </v>
      </c>
      <c r="Q261" s="56" t="str">
        <f t="shared" si="88"/>
        <v/>
      </c>
      <c r="R261" s="196">
        <f t="shared" si="73"/>
        <v>137</v>
      </c>
      <c r="S261" s="1">
        <f t="shared" si="82"/>
        <v>201</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201</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4">
        <f t="shared" si="68"/>
        <v>0</v>
      </c>
      <c r="B262" s="64">
        <f t="shared" si="69"/>
        <v>0</v>
      </c>
      <c r="C262" s="57">
        <f t="shared" si="81"/>
        <v>200</v>
      </c>
      <c r="F262" s="59">
        <f>IF(C262&lt;C$6,0,VLOOKUP(C262,index!$A:$M,9,0))</f>
        <v>136</v>
      </c>
      <c r="G262" s="57" t="str">
        <f t="shared" si="70"/>
        <v/>
      </c>
      <c r="H262" s="58" t="str">
        <f>IF(G262="I",$K262,IF(G262="II",$K262-SUM(H$8:H261),IF(G262="III",$K262-SUM(H$8:H261),IF(G262="IV",$K262-SUM(H$8:H261),IF(G262="V",1-SUM(H$8:H261)," ")))))</f>
        <v xml:space="preserve"> </v>
      </c>
      <c r="I262" s="66" t="str">
        <f t="shared" si="71"/>
        <v/>
      </c>
      <c r="L262" s="62" t="str">
        <f t="shared" si="67"/>
        <v xml:space="preserve"> </v>
      </c>
      <c r="P262" s="58" t="str">
        <f>IF(O262="Plus",$K262,IF(O262="Basis",$K262-SUM(P$8:P261),IF(O262="Breedte",$K262-SUM(P$8:P261),IF(O261="Breedte",1-SUM(P$8:P261)," "))))</f>
        <v xml:space="preserve"> </v>
      </c>
      <c r="Q262" s="56" t="str">
        <f t="shared" si="88"/>
        <v/>
      </c>
      <c r="R262" s="196">
        <f t="shared" si="73"/>
        <v>136</v>
      </c>
      <c r="S262" s="1">
        <f t="shared" si="82"/>
        <v>200</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200</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4">
        <f t="shared" si="68"/>
        <v>0</v>
      </c>
      <c r="B263" s="64">
        <f t="shared" si="69"/>
        <v>0</v>
      </c>
      <c r="C263" s="57">
        <f t="shared" si="81"/>
        <v>199</v>
      </c>
      <c r="F263" s="59">
        <f>IF(C263&lt;C$6,0,VLOOKUP(C263,index!$A:$M,9,0))</f>
        <v>136</v>
      </c>
      <c r="G263" s="57" t="str">
        <f t="shared" si="70"/>
        <v/>
      </c>
      <c r="H263" s="58" t="str">
        <f>IF(G263="I",$K263,IF(G263="II",$K263-SUM(H$8:H262),IF(G263="III",$K263-SUM(H$8:H262),IF(G263="IV",$K263-SUM(H$8:H262),IF(G263="V",1-SUM(H$8:H262)," ")))))</f>
        <v xml:space="preserve"> </v>
      </c>
      <c r="I263" s="66" t="str">
        <f t="shared" si="71"/>
        <v/>
      </c>
      <c r="L263" s="62" t="str">
        <f t="shared" si="67"/>
        <v xml:space="preserve"> </v>
      </c>
      <c r="P263" s="58" t="str">
        <f>IF(O263="Plus",$K263,IF(O263="Basis",$K263-SUM(P$8:P262),IF(O263="Breedte",$K263-SUM(P$8:P262),IF(O262="Breedte",1-SUM(P$8:P262)," "))))</f>
        <v xml:space="preserve"> </v>
      </c>
      <c r="Q263" s="56" t="str">
        <f t="shared" si="88"/>
        <v/>
      </c>
      <c r="R263" s="196">
        <f t="shared" si="73"/>
        <v>136</v>
      </c>
      <c r="S263" s="1">
        <f t="shared" si="82"/>
        <v>199</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199</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4">
        <f t="shared" si="68"/>
        <v>0</v>
      </c>
      <c r="B264" s="64">
        <f t="shared" si="69"/>
        <v>0</v>
      </c>
      <c r="C264" s="57">
        <f t="shared" si="81"/>
        <v>198</v>
      </c>
      <c r="F264" s="59">
        <f>IF(C264&lt;C$6,0,VLOOKUP(C264,index!$A:$M,9,0))</f>
        <v>135</v>
      </c>
      <c r="G264" s="57" t="str">
        <f t="shared" si="70"/>
        <v/>
      </c>
      <c r="H264" s="58" t="str">
        <f>IF(G264="I",$K264,IF(G264="II",$K264-SUM(H$8:H263),IF(G264="III",$K264-SUM(H$8:H263),IF(G264="IV",$K264-SUM(H$8:H263),IF(G264="V",1-SUM(H$8:H263)," ")))))</f>
        <v xml:space="preserve"> </v>
      </c>
      <c r="I264" s="66" t="str">
        <f t="shared" si="71"/>
        <v/>
      </c>
      <c r="L264" s="62" t="str">
        <f t="shared" ref="L264:L327" si="89">IF(U264=2,"Plus",IF(W264=2,"Basis",IF(X264=2,"Breedte"," ")))</f>
        <v xml:space="preserve"> </v>
      </c>
      <c r="P264" s="58" t="str">
        <f>IF(O264="Plus",$K264,IF(O264="Basis",$K264-SUM(P$8:P263),IF(O264="Breedte",$K264-SUM(P$8:P263),IF(O263="Breedte",1-SUM(P$8:P263)," "))))</f>
        <v xml:space="preserve"> </v>
      </c>
      <c r="Q264" s="56" t="str">
        <f t="shared" si="88"/>
        <v/>
      </c>
      <c r="R264" s="196">
        <f t="shared" si="73"/>
        <v>135</v>
      </c>
      <c r="S264" s="1">
        <f t="shared" si="82"/>
        <v>198</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198</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4">
        <f t="shared" ref="A265:A328" si="90">IF(I265="A",25,IF(I265="B",25,IF(I265="C",25,IF(I265="D",15,IF(I265="E",10,0)))))</f>
        <v>0</v>
      </c>
      <c r="B265" s="64">
        <f t="shared" ref="B265:B328" si="91">IF(G265="I",20,IF(G265="II",20,IF(G265="III",20,IF(G265="IV",20,IF(G265="V",20,0)))))</f>
        <v>0</v>
      </c>
      <c r="C265" s="57">
        <f t="shared" si="81"/>
        <v>197</v>
      </c>
      <c r="F265" s="59">
        <f>IF(C265&lt;C$6,0,VLOOKUP(C265,index!$A:$M,9,0))</f>
        <v>135</v>
      </c>
      <c r="G265" s="57" t="str">
        <f t="shared" ref="G265:G328" si="92">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93">IF(AND(F265&gt;209,F266&lt;210),"A",IF(AND(F265&gt;199,F266&lt;200),"B",IF(AND(F265&gt;189,F266&lt;190),"C",IF(AND(F265&gt;180,F266&lt;181),"D",IF(AND(F265&gt;109,F266&lt;110),"E","")))))</f>
        <v/>
      </c>
      <c r="L265" s="62" t="str">
        <f t="shared" si="89"/>
        <v xml:space="preserve"> </v>
      </c>
      <c r="P265" s="58" t="str">
        <f>IF(O265="Plus",$K265,IF(O265="Basis",$K265-SUM(P$8:P264),IF(O265="Breedte",$K265-SUM(P$8:P264),IF(O264="Breedte",1-SUM(P$8:P264)," "))))</f>
        <v xml:space="preserve"> </v>
      </c>
      <c r="Q265" s="56" t="str">
        <f t="shared" si="88"/>
        <v/>
      </c>
      <c r="R265" s="196">
        <f t="shared" ref="R265:R328" si="94">F265</f>
        <v>135</v>
      </c>
      <c r="S265" s="1">
        <f t="shared" si="82"/>
        <v>197</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197</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4">
        <f t="shared" si="90"/>
        <v>0</v>
      </c>
      <c r="B266" s="64">
        <f t="shared" si="91"/>
        <v>0</v>
      </c>
      <c r="C266" s="57">
        <f t="shared" ref="C266:C329" si="102">IF(C265-1&lt;C$6,C$6-1,C265-1)</f>
        <v>196</v>
      </c>
      <c r="F266" s="59">
        <f>IF(C266&lt;C$6,0,VLOOKUP(C266,index!$A:$M,9,0))</f>
        <v>134</v>
      </c>
      <c r="G266" s="57" t="str">
        <f t="shared" si="92"/>
        <v/>
      </c>
      <c r="H266" s="58" t="str">
        <f>IF(G266="I",$K266,IF(G266="II",$K266-SUM(H$8:H265),IF(G266="III",$K266-SUM(H$8:H265),IF(G266="IV",$K266-SUM(H$8:H265),IF(G266="V",1-SUM(H$8:H265)," ")))))</f>
        <v xml:space="preserve"> </v>
      </c>
      <c r="I266" s="66" t="str">
        <f t="shared" si="93"/>
        <v/>
      </c>
      <c r="L266" s="62" t="str">
        <f t="shared" si="89"/>
        <v xml:space="preserve"> </v>
      </c>
      <c r="P266" s="58" t="str">
        <f>IF(O266="Plus",$K266,IF(O266="Basis",$K266-SUM(P$8:P265),IF(O266="Breedte",$K266-SUM(P$8:P265),IF(O265="Breedte",1-SUM(P$8:P265)," "))))</f>
        <v xml:space="preserve"> </v>
      </c>
      <c r="Q266" s="56" t="str">
        <f t="shared" si="88"/>
        <v/>
      </c>
      <c r="R266" s="196">
        <f t="shared" si="94"/>
        <v>134</v>
      </c>
      <c r="S266" s="1">
        <f t="shared" ref="S266:S329" si="103">C266</f>
        <v>196</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196</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4">
        <f t="shared" si="90"/>
        <v>0</v>
      </c>
      <c r="B267" s="64">
        <f t="shared" si="91"/>
        <v>0</v>
      </c>
      <c r="C267" s="57">
        <f t="shared" si="102"/>
        <v>195</v>
      </c>
      <c r="F267" s="59">
        <f>IF(C267&lt;C$6,0,VLOOKUP(C267,index!$A:$M,9,0))</f>
        <v>134</v>
      </c>
      <c r="G267" s="57" t="str">
        <f t="shared" si="92"/>
        <v/>
      </c>
      <c r="H267" s="58" t="str">
        <f>IF(G267="I",$K267,IF(G267="II",$K267-SUM(H$8:H266),IF(G267="III",$K267-SUM(H$8:H266),IF(G267="IV",$K267-SUM(H$8:H266),IF(G267="V",1-SUM(H$8:H266)," ")))))</f>
        <v xml:space="preserve"> </v>
      </c>
      <c r="I267" s="66" t="str">
        <f t="shared" si="93"/>
        <v/>
      </c>
      <c r="L267" s="62" t="str">
        <f t="shared" si="89"/>
        <v xml:space="preserve"> </v>
      </c>
      <c r="P267" s="58" t="str">
        <f>IF(O267="Plus",$K267,IF(O267="Basis",$K267-SUM(P$8:P266),IF(O267="Breedte",$K267-SUM(P$8:P266),IF(O266="Breedte",1-SUM(P$8:P266)," "))))</f>
        <v xml:space="preserve"> </v>
      </c>
      <c r="Q267" s="56" t="str">
        <f t="shared" si="88"/>
        <v/>
      </c>
      <c r="R267" s="196">
        <f t="shared" si="94"/>
        <v>134</v>
      </c>
      <c r="S267" s="1">
        <f t="shared" si="103"/>
        <v>195</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195</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4">
        <f t="shared" si="90"/>
        <v>0</v>
      </c>
      <c r="B268" s="64">
        <f t="shared" si="91"/>
        <v>0</v>
      </c>
      <c r="C268" s="57">
        <f t="shared" si="102"/>
        <v>194</v>
      </c>
      <c r="F268" s="59">
        <f>IF(C268&lt;C$6,0,VLOOKUP(C268,index!$A:$M,9,0))</f>
        <v>133</v>
      </c>
      <c r="G268" s="57" t="str">
        <f t="shared" si="92"/>
        <v/>
      </c>
      <c r="H268" s="58" t="str">
        <f>IF(G268="I",$K268,IF(G268="II",$K268-SUM(H$8:H267),IF(G268="III",$K268-SUM(H$8:H267),IF(G268="IV",$K268-SUM(H$8:H267),IF(G268="V",1-SUM(H$8:H267)," ")))))</f>
        <v xml:space="preserve"> </v>
      </c>
      <c r="I268" s="66" t="str">
        <f t="shared" si="93"/>
        <v/>
      </c>
      <c r="L268" s="62" t="str">
        <f t="shared" si="89"/>
        <v xml:space="preserve"> </v>
      </c>
      <c r="P268" s="58" t="str">
        <f>IF(O268="Plus",$K268,IF(O268="Basis",$K268-SUM(P$8:P267),IF(O268="Breedte",$K268-SUM(P$8:P267),IF(O267="Breedte",1-SUM(P$8:P267)," "))))</f>
        <v xml:space="preserve"> </v>
      </c>
      <c r="Q268" s="56" t="str">
        <f t="shared" si="88"/>
        <v/>
      </c>
      <c r="R268" s="196">
        <f t="shared" si="94"/>
        <v>133</v>
      </c>
      <c r="S268" s="1">
        <f t="shared" si="103"/>
        <v>194</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194</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4">
        <f t="shared" si="90"/>
        <v>0</v>
      </c>
      <c r="B269" s="64">
        <f t="shared" si="91"/>
        <v>0</v>
      </c>
      <c r="C269" s="57">
        <f t="shared" si="102"/>
        <v>193</v>
      </c>
      <c r="F269" s="59">
        <f>IF(C269&lt;C$6,0,VLOOKUP(C269,index!$A:$M,9,0))</f>
        <v>133</v>
      </c>
      <c r="G269" s="57" t="str">
        <f t="shared" si="92"/>
        <v/>
      </c>
      <c r="H269" s="58" t="str">
        <f>IF(G269="I",$K269,IF(G269="II",$K269-SUM(H$8:H268),IF(G269="III",$K269-SUM(H$8:H268),IF(G269="IV",$K269-SUM(H$8:H268),IF(G269="V",1-SUM(H$8:H268)," ")))))</f>
        <v xml:space="preserve"> </v>
      </c>
      <c r="I269" s="66" t="str">
        <f t="shared" si="93"/>
        <v/>
      </c>
      <c r="L269" s="62" t="str">
        <f t="shared" si="89"/>
        <v xml:space="preserve"> </v>
      </c>
      <c r="P269" s="58" t="str">
        <f>IF(O269="Plus",$K269,IF(O269="Basis",$K269-SUM(P$8:P268),IF(O269="Breedte",$K269-SUM(P$8:P268),IF(O268="Breedte",1-SUM(P$8:P268)," "))))</f>
        <v xml:space="preserve"> </v>
      </c>
      <c r="Q269" s="56" t="str">
        <f t="shared" si="88"/>
        <v/>
      </c>
      <c r="R269" s="196">
        <f t="shared" si="94"/>
        <v>133</v>
      </c>
      <c r="S269" s="1">
        <f t="shared" si="103"/>
        <v>193</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193</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4">
        <f t="shared" si="90"/>
        <v>0</v>
      </c>
      <c r="B270" s="64">
        <f t="shared" si="91"/>
        <v>0</v>
      </c>
      <c r="C270" s="57">
        <f t="shared" si="102"/>
        <v>192</v>
      </c>
      <c r="F270" s="59">
        <f>IF(C270&lt;C$6,0,VLOOKUP(C270,index!$A:$M,9,0))</f>
        <v>132</v>
      </c>
      <c r="G270" s="57" t="str">
        <f t="shared" si="92"/>
        <v/>
      </c>
      <c r="H270" s="58" t="str">
        <f>IF(G270="I",$K270,IF(G270="II",$K270-SUM(H$8:H269),IF(G270="III",$K270-SUM(H$8:H269),IF(G270="IV",$K270-SUM(H$8:H269),IF(G270="V",1-SUM(H$8:H269)," ")))))</f>
        <v xml:space="preserve"> </v>
      </c>
      <c r="I270" s="66" t="str">
        <f t="shared" si="93"/>
        <v/>
      </c>
      <c r="L270" s="62" t="str">
        <f t="shared" si="89"/>
        <v xml:space="preserve"> </v>
      </c>
      <c r="P270" s="58" t="str">
        <f>IF(O270="Plus",$K270,IF(O270="Basis",$K270-SUM(P$8:P269),IF(O270="Breedte",$K270-SUM(P$8:P269),IF(O269="Breedte",1-SUM(P$8:P269)," "))))</f>
        <v xml:space="preserve"> </v>
      </c>
      <c r="Q270" s="56" t="str">
        <f t="shared" si="88"/>
        <v/>
      </c>
      <c r="R270" s="196">
        <f t="shared" si="94"/>
        <v>132</v>
      </c>
      <c r="S270" s="1">
        <f t="shared" si="103"/>
        <v>192</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192</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4">
        <f t="shared" si="90"/>
        <v>0</v>
      </c>
      <c r="B271" s="64">
        <f t="shared" si="91"/>
        <v>0</v>
      </c>
      <c r="C271" s="57">
        <f t="shared" si="102"/>
        <v>191</v>
      </c>
      <c r="F271" s="59">
        <f>IF(C271&lt;C$6,0,VLOOKUP(C271,index!$A:$M,9,0))</f>
        <v>132</v>
      </c>
      <c r="G271" s="57" t="str">
        <f t="shared" si="92"/>
        <v/>
      </c>
      <c r="H271" s="58" t="str">
        <f>IF(G271="I",$K271,IF(G271="II",$K271-SUM(H$8:H270),IF(G271="III",$K271-SUM(H$8:H270),IF(G271="IV",$K271-SUM(H$8:H270),IF(G271="V",1-SUM(H$8:H270)," ")))))</f>
        <v xml:space="preserve"> </v>
      </c>
      <c r="I271" s="66" t="str">
        <f t="shared" si="93"/>
        <v/>
      </c>
      <c r="L271" s="62" t="str">
        <f t="shared" si="89"/>
        <v xml:space="preserve"> </v>
      </c>
      <c r="P271" s="58" t="str">
        <f>IF(O271="Plus",$K271,IF(O271="Basis",$K271-SUM(P$8:P270),IF(O271="Breedte",$K271-SUM(P$8:P270),IF(O270="Breedte",1-SUM(P$8:P270)," "))))</f>
        <v xml:space="preserve"> </v>
      </c>
      <c r="Q271" s="56" t="str">
        <f t="shared" si="88"/>
        <v/>
      </c>
      <c r="R271" s="196">
        <f t="shared" si="94"/>
        <v>132</v>
      </c>
      <c r="S271" s="1">
        <f t="shared" si="103"/>
        <v>191</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191</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4">
        <f t="shared" si="90"/>
        <v>0</v>
      </c>
      <c r="B272" s="64">
        <f t="shared" si="91"/>
        <v>0</v>
      </c>
      <c r="C272" s="57">
        <f t="shared" si="102"/>
        <v>190</v>
      </c>
      <c r="F272" s="59">
        <f>IF(C272&lt;C$6,0,VLOOKUP(C272,index!$A:$M,9,0))</f>
        <v>131</v>
      </c>
      <c r="G272" s="57" t="str">
        <f t="shared" si="92"/>
        <v/>
      </c>
      <c r="H272" s="58" t="str">
        <f>IF(G272="I",$K272,IF(G272="II",$K272-SUM(H$8:H271),IF(G272="III",$K272-SUM(H$8:H271),IF(G272="IV",$K272-SUM(H$8:H271),IF(G272="V",1-SUM(H$8:H271)," ")))))</f>
        <v xml:space="preserve"> </v>
      </c>
      <c r="I272" s="66" t="str">
        <f t="shared" si="93"/>
        <v/>
      </c>
      <c r="L272" s="62" t="str">
        <f t="shared" si="89"/>
        <v xml:space="preserve"> </v>
      </c>
      <c r="P272" s="58" t="str">
        <f>IF(O272="Plus",$K272,IF(O272="Basis",$K272-SUM(P$8:P271),IF(O272="Breedte",$K272-SUM(P$8:P271),IF(O271="Breedte",1-SUM(P$8:P271)," "))))</f>
        <v xml:space="preserve"> </v>
      </c>
      <c r="Q272" s="56" t="str">
        <f t="shared" si="88"/>
        <v/>
      </c>
      <c r="R272" s="196">
        <f t="shared" si="94"/>
        <v>131</v>
      </c>
      <c r="S272" s="1">
        <f t="shared" si="103"/>
        <v>190</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190</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4">
        <f t="shared" si="90"/>
        <v>0</v>
      </c>
      <c r="B273" s="64">
        <f t="shared" si="91"/>
        <v>0</v>
      </c>
      <c r="C273" s="57">
        <f t="shared" si="102"/>
        <v>189</v>
      </c>
      <c r="F273" s="59">
        <f>IF(C273&lt;C$6,0,VLOOKUP(C273,index!$A:$M,9,0))</f>
        <v>131</v>
      </c>
      <c r="G273" s="57" t="str">
        <f t="shared" si="92"/>
        <v/>
      </c>
      <c r="H273" s="58" t="str">
        <f>IF(G273="I",$K273,IF(G273="II",$K273-SUM(H$8:H272),IF(G273="III",$K273-SUM(H$8:H272),IF(G273="IV",$K273-SUM(H$8:H272),IF(G273="V",1-SUM(H$8:H272)," ")))))</f>
        <v xml:space="preserve"> </v>
      </c>
      <c r="I273" s="66" t="str">
        <f t="shared" si="93"/>
        <v/>
      </c>
      <c r="L273" s="62" t="str">
        <f t="shared" si="89"/>
        <v xml:space="preserve"> </v>
      </c>
      <c r="P273" s="58" t="str">
        <f>IF(O273="Plus",$K273,IF(O273="Basis",$K273-SUM(P$8:P272),IF(O273="Breedte",$K273-SUM(P$8:P272),IF(O272="Breedte",1-SUM(P$8:P272)," "))))</f>
        <v xml:space="preserve"> </v>
      </c>
      <c r="Q273" s="56" t="str">
        <f t="shared" ref="Q273:Q336" si="105">IF(L272="plus",CONCATENATE(E273,", "),IF(L272="basis",IF(E273=0,"",CONCATENATE(E273,", ")),CONCATENATE(Q272,IF(E273=0,"",CONCATENATE(E273,", ")))))</f>
        <v/>
      </c>
      <c r="R273" s="196">
        <f t="shared" si="94"/>
        <v>131</v>
      </c>
      <c r="S273" s="1">
        <f t="shared" si="103"/>
        <v>189</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189</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4">
        <f t="shared" si="90"/>
        <v>0</v>
      </c>
      <c r="B274" s="64">
        <f t="shared" si="91"/>
        <v>0</v>
      </c>
      <c r="C274" s="57">
        <f t="shared" si="102"/>
        <v>188</v>
      </c>
      <c r="F274" s="59">
        <f>IF(C274&lt;C$6,0,VLOOKUP(C274,index!$A:$M,9,0))</f>
        <v>130</v>
      </c>
      <c r="G274" s="57" t="str">
        <f t="shared" si="92"/>
        <v/>
      </c>
      <c r="H274" s="58" t="str">
        <f>IF(G274="I",$K274,IF(G274="II",$K274-SUM(H$8:H273),IF(G274="III",$K274-SUM(H$8:H273),IF(G274="IV",$K274-SUM(H$8:H273),IF(G274="V",1-SUM(H$8:H273)," ")))))</f>
        <v xml:space="preserve"> </v>
      </c>
      <c r="I274" s="66" t="str">
        <f t="shared" si="93"/>
        <v/>
      </c>
      <c r="L274" s="62" t="str">
        <f t="shared" si="89"/>
        <v xml:space="preserve"> </v>
      </c>
      <c r="P274" s="58" t="str">
        <f>IF(O274="Plus",$K274,IF(O274="Basis",$K274-SUM(P$8:P273),IF(O274="Breedte",$K274-SUM(P$8:P273),IF(O273="Breedte",1-SUM(P$8:P273)," "))))</f>
        <v xml:space="preserve"> </v>
      </c>
      <c r="Q274" s="56" t="str">
        <f t="shared" si="105"/>
        <v/>
      </c>
      <c r="R274" s="196">
        <f t="shared" si="94"/>
        <v>130</v>
      </c>
      <c r="S274" s="1">
        <f t="shared" si="103"/>
        <v>188</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188</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4">
        <f t="shared" si="90"/>
        <v>0</v>
      </c>
      <c r="B275" s="64">
        <f t="shared" si="91"/>
        <v>0</v>
      </c>
      <c r="C275" s="57">
        <f t="shared" si="102"/>
        <v>187</v>
      </c>
      <c r="F275" s="59">
        <f>IF(C275&lt;C$6,0,VLOOKUP(C275,index!$A:$M,9,0))</f>
        <v>130</v>
      </c>
      <c r="G275" s="57" t="str">
        <f t="shared" si="92"/>
        <v/>
      </c>
      <c r="H275" s="58" t="str">
        <f>IF(G275="I",$K275,IF(G275="II",$K275-SUM(H$8:H274),IF(G275="III",$K275-SUM(H$8:H274),IF(G275="IV",$K275-SUM(H$8:H274),IF(G275="V",1-SUM(H$8:H274)," ")))))</f>
        <v xml:space="preserve"> </v>
      </c>
      <c r="I275" s="66" t="str">
        <f t="shared" si="93"/>
        <v/>
      </c>
      <c r="L275" s="62" t="str">
        <f t="shared" si="89"/>
        <v xml:space="preserve"> </v>
      </c>
      <c r="P275" s="58" t="str">
        <f>IF(O275="Plus",$K275,IF(O275="Basis",$K275-SUM(P$8:P274),IF(O275="Breedte",$K275-SUM(P$8:P274),IF(O274="Breedte",1-SUM(P$8:P274)," "))))</f>
        <v xml:space="preserve"> </v>
      </c>
      <c r="Q275" s="56" t="str">
        <f t="shared" si="105"/>
        <v/>
      </c>
      <c r="R275" s="196">
        <f t="shared" si="94"/>
        <v>130</v>
      </c>
      <c r="S275" s="1">
        <f t="shared" si="103"/>
        <v>187</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187</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4">
        <f t="shared" si="90"/>
        <v>0</v>
      </c>
      <c r="B276" s="64">
        <f t="shared" si="91"/>
        <v>0</v>
      </c>
      <c r="C276" s="57">
        <f t="shared" si="102"/>
        <v>186</v>
      </c>
      <c r="F276" s="59">
        <f>IF(C276&lt;C$6,0,VLOOKUP(C276,index!$A:$M,9,0))</f>
        <v>129</v>
      </c>
      <c r="G276" s="57" t="str">
        <f t="shared" si="92"/>
        <v/>
      </c>
      <c r="H276" s="58" t="str">
        <f>IF(G276="I",$K276,IF(G276="II",$K276-SUM(H$8:H275),IF(G276="III",$K276-SUM(H$8:H275),IF(G276="IV",$K276-SUM(H$8:H275),IF(G276="V",1-SUM(H$8:H275)," ")))))</f>
        <v xml:space="preserve"> </v>
      </c>
      <c r="I276" s="66" t="str">
        <f t="shared" si="93"/>
        <v/>
      </c>
      <c r="L276" s="62" t="str">
        <f t="shared" si="89"/>
        <v xml:space="preserve"> </v>
      </c>
      <c r="P276" s="58" t="str">
        <f>IF(O276="Plus",$K276,IF(O276="Basis",$K276-SUM(P$8:P275),IF(O276="Breedte",$K276-SUM(P$8:P275),IF(O275="Breedte",1-SUM(P$8:P275)," "))))</f>
        <v xml:space="preserve"> </v>
      </c>
      <c r="Q276" s="56" t="str">
        <f t="shared" si="105"/>
        <v/>
      </c>
      <c r="R276" s="196">
        <f t="shared" si="94"/>
        <v>129</v>
      </c>
      <c r="S276" s="1">
        <f t="shared" si="103"/>
        <v>186</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186</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4">
        <f t="shared" si="90"/>
        <v>0</v>
      </c>
      <c r="B277" s="64">
        <f t="shared" si="91"/>
        <v>0</v>
      </c>
      <c r="C277" s="57">
        <f t="shared" si="102"/>
        <v>185</v>
      </c>
      <c r="F277" s="59">
        <f>IF(C277&lt;C$6,0,VLOOKUP(C277,index!$A:$M,9,0))</f>
        <v>129</v>
      </c>
      <c r="G277" s="57" t="str">
        <f t="shared" si="92"/>
        <v/>
      </c>
      <c r="H277" s="58" t="str">
        <f>IF(G277="I",$K277,IF(G277="II",$K277-SUM(H$8:H276),IF(G277="III",$K277-SUM(H$8:H276),IF(G277="IV",$K277-SUM(H$8:H276),IF(G277="V",1-SUM(H$8:H276)," ")))))</f>
        <v xml:space="preserve"> </v>
      </c>
      <c r="I277" s="66" t="str">
        <f t="shared" si="93"/>
        <v/>
      </c>
      <c r="L277" s="62" t="str">
        <f t="shared" si="89"/>
        <v xml:space="preserve"> </v>
      </c>
      <c r="P277" s="58" t="str">
        <f>IF(O277="Plus",$K277,IF(O277="Basis",$K277-SUM(P$8:P276),IF(O277="Breedte",$K277-SUM(P$8:P276),IF(O276="Breedte",1-SUM(P$8:P276)," "))))</f>
        <v xml:space="preserve"> </v>
      </c>
      <c r="Q277" s="56" t="str">
        <f t="shared" si="105"/>
        <v/>
      </c>
      <c r="R277" s="196">
        <f t="shared" si="94"/>
        <v>129</v>
      </c>
      <c r="S277" s="1">
        <f t="shared" si="103"/>
        <v>185</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185</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4">
        <f t="shared" si="90"/>
        <v>0</v>
      </c>
      <c r="B278" s="64">
        <f t="shared" si="91"/>
        <v>0</v>
      </c>
      <c r="C278" s="57">
        <f t="shared" si="102"/>
        <v>184</v>
      </c>
      <c r="F278" s="59">
        <f>IF(C278&lt;C$6,0,VLOOKUP(C278,index!$A:$M,9,0))</f>
        <v>128</v>
      </c>
      <c r="G278" s="57" t="str">
        <f t="shared" si="92"/>
        <v/>
      </c>
      <c r="H278" s="58" t="str">
        <f>IF(G278="I",$K278,IF(G278="II",$K278-SUM(H$8:H277),IF(G278="III",$K278-SUM(H$8:H277),IF(G278="IV",$K278-SUM(H$8:H277),IF(G278="V",1-SUM(H$8:H277)," ")))))</f>
        <v xml:space="preserve"> </v>
      </c>
      <c r="I278" s="66" t="str">
        <f t="shared" si="93"/>
        <v/>
      </c>
      <c r="L278" s="62" t="str">
        <f t="shared" si="89"/>
        <v xml:space="preserve"> </v>
      </c>
      <c r="P278" s="58" t="str">
        <f>IF(O278="Plus",$K278,IF(O278="Basis",$K278-SUM(P$8:P277),IF(O278="Breedte",$K278-SUM(P$8:P277),IF(O277="Breedte",1-SUM(P$8:P277)," "))))</f>
        <v xml:space="preserve"> </v>
      </c>
      <c r="Q278" s="56" t="str">
        <f t="shared" si="105"/>
        <v/>
      </c>
      <c r="R278" s="196">
        <f t="shared" si="94"/>
        <v>128</v>
      </c>
      <c r="S278" s="1">
        <f t="shared" si="103"/>
        <v>184</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184</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4">
        <f t="shared" si="90"/>
        <v>0</v>
      </c>
      <c r="B279" s="64">
        <f t="shared" si="91"/>
        <v>0</v>
      </c>
      <c r="C279" s="57">
        <f t="shared" si="102"/>
        <v>183</v>
      </c>
      <c r="F279" s="59">
        <f>IF(C279&lt;C$6,0,VLOOKUP(C279,index!$A:$M,9,0))</f>
        <v>128</v>
      </c>
      <c r="G279" s="57" t="str">
        <f t="shared" si="92"/>
        <v/>
      </c>
      <c r="H279" s="58" t="str">
        <f>IF(G279="I",$K279,IF(G279="II",$K279-SUM(H$8:H278),IF(G279="III",$K279-SUM(H$8:H278),IF(G279="IV",$K279-SUM(H$8:H278),IF(G279="V",1-SUM(H$8:H278)," ")))))</f>
        <v xml:space="preserve"> </v>
      </c>
      <c r="I279" s="66" t="str">
        <f t="shared" si="93"/>
        <v/>
      </c>
      <c r="L279" s="62" t="str">
        <f t="shared" si="89"/>
        <v xml:space="preserve"> </v>
      </c>
      <c r="P279" s="58" t="str">
        <f>IF(O279="Plus",$K279,IF(O279="Basis",$K279-SUM(P$8:P278),IF(O279="Breedte",$K279-SUM(P$8:P278),IF(O278="Breedte",1-SUM(P$8:P278)," "))))</f>
        <v xml:space="preserve"> </v>
      </c>
      <c r="Q279" s="56" t="str">
        <f t="shared" si="105"/>
        <v/>
      </c>
      <c r="R279" s="196">
        <f t="shared" si="94"/>
        <v>128</v>
      </c>
      <c r="S279" s="1">
        <f t="shared" si="103"/>
        <v>183</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183</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4">
        <f t="shared" si="90"/>
        <v>0</v>
      </c>
      <c r="B280" s="64">
        <f t="shared" si="91"/>
        <v>0</v>
      </c>
      <c r="C280" s="57">
        <f t="shared" si="102"/>
        <v>182</v>
      </c>
      <c r="F280" s="59">
        <f>IF(C280&lt;C$6,0,VLOOKUP(C280,index!$A:$M,9,0))</f>
        <v>127</v>
      </c>
      <c r="G280" s="57" t="str">
        <f t="shared" si="92"/>
        <v/>
      </c>
      <c r="H280" s="58" t="str">
        <f>IF(G280="I",$K280,IF(G280="II",$K280-SUM(H$8:H279),IF(G280="III",$K280-SUM(H$8:H279),IF(G280="IV",$K280-SUM(H$8:H279),IF(G280="V",1-SUM(H$8:H279)," ")))))</f>
        <v xml:space="preserve"> </v>
      </c>
      <c r="I280" s="66" t="str">
        <f t="shared" si="93"/>
        <v/>
      </c>
      <c r="L280" s="62" t="str">
        <f t="shared" si="89"/>
        <v xml:space="preserve"> </v>
      </c>
      <c r="P280" s="58" t="str">
        <f>IF(O280="Plus",$K280,IF(O280="Basis",$K280-SUM(P$8:P279),IF(O280="Breedte",$K280-SUM(P$8:P279),IF(O279="Breedte",1-SUM(P$8:P279)," "))))</f>
        <v xml:space="preserve"> </v>
      </c>
      <c r="Q280" s="56" t="str">
        <f t="shared" si="105"/>
        <v/>
      </c>
      <c r="R280" s="196">
        <f t="shared" si="94"/>
        <v>127</v>
      </c>
      <c r="S280" s="1">
        <f t="shared" si="103"/>
        <v>182</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182</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4">
        <f t="shared" si="90"/>
        <v>0</v>
      </c>
      <c r="B281" s="64">
        <f t="shared" si="91"/>
        <v>0</v>
      </c>
      <c r="C281" s="57">
        <f t="shared" si="102"/>
        <v>181</v>
      </c>
      <c r="F281" s="59">
        <f>IF(C281&lt;C$6,0,VLOOKUP(C281,index!$A:$M,9,0))</f>
        <v>127</v>
      </c>
      <c r="G281" s="57" t="str">
        <f t="shared" si="92"/>
        <v/>
      </c>
      <c r="H281" s="58" t="str">
        <f>IF(G281="I",$K281,IF(G281="II",$K281-SUM(H$8:H280),IF(G281="III",$K281-SUM(H$8:H280),IF(G281="IV",$K281-SUM(H$8:H280),IF(G281="V",1-SUM(H$8:H280)," ")))))</f>
        <v xml:space="preserve"> </v>
      </c>
      <c r="I281" s="66" t="str">
        <f t="shared" si="93"/>
        <v/>
      </c>
      <c r="L281" s="62" t="str">
        <f t="shared" si="89"/>
        <v xml:space="preserve"> </v>
      </c>
      <c r="P281" s="58" t="str">
        <f>IF(O281="Plus",$K281,IF(O281="Basis",$K281-SUM(P$8:P280),IF(O281="Breedte",$K281-SUM(P$8:P280),IF(O280="Breedte",1-SUM(P$8:P280)," "))))</f>
        <v xml:space="preserve"> </v>
      </c>
      <c r="Q281" s="56" t="str">
        <f t="shared" si="105"/>
        <v/>
      </c>
      <c r="R281" s="196">
        <f t="shared" si="94"/>
        <v>127</v>
      </c>
      <c r="S281" s="1">
        <f t="shared" si="103"/>
        <v>181</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181</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4">
        <f t="shared" si="90"/>
        <v>0</v>
      </c>
      <c r="B282" s="64">
        <f t="shared" si="91"/>
        <v>0</v>
      </c>
      <c r="C282" s="57">
        <f t="shared" si="102"/>
        <v>180</v>
      </c>
      <c r="F282" s="59">
        <f>IF(C282&lt;C$6,0,VLOOKUP(C282,index!$A:$M,9,0))</f>
        <v>127</v>
      </c>
      <c r="G282" s="57" t="str">
        <f t="shared" si="92"/>
        <v/>
      </c>
      <c r="H282" s="58" t="str">
        <f>IF(G282="I",$K282,IF(G282="II",$K282-SUM(H$8:H281),IF(G282="III",$K282-SUM(H$8:H281),IF(G282="IV",$K282-SUM(H$8:H281),IF(G282="V",1-SUM(H$8:H281)," ")))))</f>
        <v xml:space="preserve"> </v>
      </c>
      <c r="I282" s="66" t="str">
        <f t="shared" si="93"/>
        <v/>
      </c>
      <c r="L282" s="62" t="str">
        <f t="shared" si="89"/>
        <v xml:space="preserve"> </v>
      </c>
      <c r="P282" s="58" t="str">
        <f>IF(O282="Plus",$K282,IF(O282="Basis",$K282-SUM(P$8:P281),IF(O282="Breedte",$K282-SUM(P$8:P281),IF(O281="Breedte",1-SUM(P$8:P281)," "))))</f>
        <v xml:space="preserve"> </v>
      </c>
      <c r="Q282" s="56" t="str">
        <f t="shared" si="105"/>
        <v/>
      </c>
      <c r="R282" s="196">
        <f t="shared" si="94"/>
        <v>127</v>
      </c>
      <c r="S282" s="1">
        <f t="shared" si="103"/>
        <v>180</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180</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4">
        <f t="shared" si="90"/>
        <v>0</v>
      </c>
      <c r="B283" s="64">
        <f t="shared" si="91"/>
        <v>0</v>
      </c>
      <c r="C283" s="57">
        <f t="shared" si="102"/>
        <v>179</v>
      </c>
      <c r="F283" s="59">
        <f>IF(C283&lt;C$6,0,VLOOKUP(C283,index!$A:$M,9,0))</f>
        <v>126</v>
      </c>
      <c r="G283" s="57" t="str">
        <f t="shared" si="92"/>
        <v/>
      </c>
      <c r="H283" s="58" t="str">
        <f>IF(G283="I",$K283,IF(G283="II",$K283-SUM(H$8:H282),IF(G283="III",$K283-SUM(H$8:H282),IF(G283="IV",$K283-SUM(H$8:H282),IF(G283="V",1-SUM(H$8:H282)," ")))))</f>
        <v xml:space="preserve"> </v>
      </c>
      <c r="I283" s="66" t="str">
        <f t="shared" si="93"/>
        <v/>
      </c>
      <c r="L283" s="62" t="str">
        <f t="shared" si="89"/>
        <v xml:space="preserve"> </v>
      </c>
      <c r="P283" s="58" t="str">
        <f>IF(O283="Plus",$K283,IF(O283="Basis",$K283-SUM(P$8:P282),IF(O283="Breedte",$K283-SUM(P$8:P282),IF(O282="Breedte",1-SUM(P$8:P282)," "))))</f>
        <v xml:space="preserve"> </v>
      </c>
      <c r="Q283" s="56" t="str">
        <f t="shared" si="105"/>
        <v/>
      </c>
      <c r="R283" s="196">
        <f t="shared" si="94"/>
        <v>126</v>
      </c>
      <c r="S283" s="1">
        <f t="shared" si="103"/>
        <v>179</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179</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4">
        <f t="shared" si="90"/>
        <v>0</v>
      </c>
      <c r="B284" s="64">
        <f t="shared" si="91"/>
        <v>0</v>
      </c>
      <c r="C284" s="57">
        <f t="shared" si="102"/>
        <v>178</v>
      </c>
      <c r="F284" s="59">
        <f>IF(C284&lt;C$6,0,VLOOKUP(C284,index!$A:$M,9,0))</f>
        <v>126</v>
      </c>
      <c r="G284" s="57" t="str">
        <f t="shared" si="92"/>
        <v/>
      </c>
      <c r="H284" s="58" t="str">
        <f>IF(G284="I",$K284,IF(G284="II",$K284-SUM(H$8:H283),IF(G284="III",$K284-SUM(H$8:H283),IF(G284="IV",$K284-SUM(H$8:H283),IF(G284="V",1-SUM(H$8:H283)," ")))))</f>
        <v xml:space="preserve"> </v>
      </c>
      <c r="I284" s="66" t="str">
        <f t="shared" si="93"/>
        <v/>
      </c>
      <c r="L284" s="62" t="str">
        <f t="shared" si="89"/>
        <v xml:space="preserve"> </v>
      </c>
      <c r="P284" s="58" t="str">
        <f>IF(O284="Plus",$K284,IF(O284="Basis",$K284-SUM(P$8:P283),IF(O284="Breedte",$K284-SUM(P$8:P283),IF(O283="Breedte",1-SUM(P$8:P283)," "))))</f>
        <v xml:space="preserve"> </v>
      </c>
      <c r="Q284" s="56" t="str">
        <f t="shared" si="105"/>
        <v/>
      </c>
      <c r="R284" s="196">
        <f t="shared" si="94"/>
        <v>126</v>
      </c>
      <c r="S284" s="1">
        <f t="shared" si="103"/>
        <v>178</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178</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4">
        <f t="shared" si="90"/>
        <v>0</v>
      </c>
      <c r="B285" s="64">
        <f t="shared" si="91"/>
        <v>0</v>
      </c>
      <c r="C285" s="57">
        <f t="shared" si="102"/>
        <v>177</v>
      </c>
      <c r="F285" s="59">
        <f>IF(C285&lt;C$6,0,VLOOKUP(C285,index!$A:$M,9,0))</f>
        <v>125</v>
      </c>
      <c r="G285" s="57" t="str">
        <f t="shared" si="92"/>
        <v/>
      </c>
      <c r="H285" s="58" t="str">
        <f>IF(G285="I",$K285,IF(G285="II",$K285-SUM(H$8:H284),IF(G285="III",$K285-SUM(H$8:H284),IF(G285="IV",$K285-SUM(H$8:H284),IF(G285="V",1-SUM(H$8:H284)," ")))))</f>
        <v xml:space="preserve"> </v>
      </c>
      <c r="I285" s="66" t="str">
        <f t="shared" si="93"/>
        <v/>
      </c>
      <c r="L285" s="62" t="str">
        <f t="shared" si="89"/>
        <v xml:space="preserve"> </v>
      </c>
      <c r="P285" s="58" t="str">
        <f>IF(O285="Plus",$K285,IF(O285="Basis",$K285-SUM(P$8:P284),IF(O285="Breedte",$K285-SUM(P$8:P284),IF(O284="Breedte",1-SUM(P$8:P284)," "))))</f>
        <v xml:space="preserve"> </v>
      </c>
      <c r="Q285" s="56" t="str">
        <f t="shared" si="105"/>
        <v/>
      </c>
      <c r="R285" s="196">
        <f t="shared" si="94"/>
        <v>125</v>
      </c>
      <c r="S285" s="1">
        <f t="shared" si="103"/>
        <v>177</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177</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4">
        <f t="shared" si="90"/>
        <v>0</v>
      </c>
      <c r="B286" s="64">
        <f t="shared" si="91"/>
        <v>0</v>
      </c>
      <c r="C286" s="57">
        <f t="shared" si="102"/>
        <v>176</v>
      </c>
      <c r="F286" s="59">
        <f>IF(C286&lt;C$6,0,VLOOKUP(C286,index!$A:$M,9,0))</f>
        <v>125</v>
      </c>
      <c r="G286" s="57" t="str">
        <f t="shared" si="92"/>
        <v/>
      </c>
      <c r="H286" s="58" t="str">
        <f>IF(G286="I",$K286,IF(G286="II",$K286-SUM(H$8:H285),IF(G286="III",$K286-SUM(H$8:H285),IF(G286="IV",$K286-SUM(H$8:H285),IF(G286="V",1-SUM(H$8:H285)," ")))))</f>
        <v xml:space="preserve"> </v>
      </c>
      <c r="I286" s="66" t="str">
        <f t="shared" si="93"/>
        <v/>
      </c>
      <c r="L286" s="62" t="str">
        <f t="shared" si="89"/>
        <v xml:space="preserve"> </v>
      </c>
      <c r="P286" s="58" t="str">
        <f>IF(O286="Plus",$K286,IF(O286="Basis",$K286-SUM(P$8:P285),IF(O286="Breedte",$K286-SUM(P$8:P285),IF(O285="Breedte",1-SUM(P$8:P285)," "))))</f>
        <v xml:space="preserve"> </v>
      </c>
      <c r="Q286" s="56" t="str">
        <f t="shared" si="105"/>
        <v/>
      </c>
      <c r="R286" s="196">
        <f t="shared" si="94"/>
        <v>125</v>
      </c>
      <c r="S286" s="1">
        <f t="shared" si="103"/>
        <v>176</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176</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4">
        <f t="shared" si="90"/>
        <v>0</v>
      </c>
      <c r="B287" s="64">
        <f t="shared" si="91"/>
        <v>0</v>
      </c>
      <c r="C287" s="57">
        <f t="shared" si="102"/>
        <v>175</v>
      </c>
      <c r="F287" s="59">
        <f>IF(C287&lt;C$6,0,VLOOKUP(C287,index!$A:$M,9,0))</f>
        <v>124</v>
      </c>
      <c r="G287" s="57" t="str">
        <f t="shared" si="92"/>
        <v/>
      </c>
      <c r="H287" s="58" t="str">
        <f>IF(G287="I",$K287,IF(G287="II",$K287-SUM(H$8:H286),IF(G287="III",$K287-SUM(H$8:H286),IF(G287="IV",$K287-SUM(H$8:H286),IF(G287="V",1-SUM(H$8:H286)," ")))))</f>
        <v xml:space="preserve"> </v>
      </c>
      <c r="I287" s="66" t="str">
        <f t="shared" si="93"/>
        <v/>
      </c>
      <c r="L287" s="62" t="str">
        <f t="shared" si="89"/>
        <v xml:space="preserve"> </v>
      </c>
      <c r="P287" s="58" t="str">
        <f>IF(O287="Plus",$K287,IF(O287="Basis",$K287-SUM(P$8:P286),IF(O287="Breedte",$K287-SUM(P$8:P286),IF(O286="Breedte",1-SUM(P$8:P286)," "))))</f>
        <v xml:space="preserve"> </v>
      </c>
      <c r="Q287" s="56" t="str">
        <f t="shared" si="105"/>
        <v/>
      </c>
      <c r="R287" s="196">
        <f t="shared" si="94"/>
        <v>124</v>
      </c>
      <c r="S287" s="1">
        <f t="shared" si="103"/>
        <v>175</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175</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4">
        <f t="shared" si="90"/>
        <v>0</v>
      </c>
      <c r="B288" s="64">
        <f t="shared" si="91"/>
        <v>0</v>
      </c>
      <c r="C288" s="57">
        <f t="shared" si="102"/>
        <v>174</v>
      </c>
      <c r="F288" s="59">
        <f>IF(C288&lt;C$6,0,VLOOKUP(C288,index!$A:$M,9,0))</f>
        <v>124</v>
      </c>
      <c r="G288" s="57" t="str">
        <f t="shared" si="92"/>
        <v/>
      </c>
      <c r="H288" s="58" t="str">
        <f>IF(G288="I",$K288,IF(G288="II",$K288-SUM(H$8:H287),IF(G288="III",$K288-SUM(H$8:H287),IF(G288="IV",$K288-SUM(H$8:H287),IF(G288="V",1-SUM(H$8:H287)," ")))))</f>
        <v xml:space="preserve"> </v>
      </c>
      <c r="I288" s="66" t="str">
        <f t="shared" si="93"/>
        <v/>
      </c>
      <c r="L288" s="62" t="str">
        <f t="shared" si="89"/>
        <v xml:space="preserve"> </v>
      </c>
      <c r="P288" s="58" t="str">
        <f>IF(O288="Plus",$K288,IF(O288="Basis",$K288-SUM(P$8:P287),IF(O288="Breedte",$K288-SUM(P$8:P287),IF(O287="Breedte",1-SUM(P$8:P287)," "))))</f>
        <v xml:space="preserve"> </v>
      </c>
      <c r="Q288" s="56" t="str">
        <f t="shared" si="105"/>
        <v/>
      </c>
      <c r="R288" s="196">
        <f t="shared" si="94"/>
        <v>124</v>
      </c>
      <c r="S288" s="1">
        <f t="shared" si="103"/>
        <v>174</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174</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4">
        <f t="shared" si="90"/>
        <v>0</v>
      </c>
      <c r="B289" s="64">
        <f t="shared" si="91"/>
        <v>0</v>
      </c>
      <c r="C289" s="57">
        <f t="shared" si="102"/>
        <v>173</v>
      </c>
      <c r="F289" s="59">
        <f>IF(C289&lt;C$6,0,VLOOKUP(C289,index!$A:$M,9,0))</f>
        <v>123</v>
      </c>
      <c r="G289" s="57" t="str">
        <f t="shared" si="92"/>
        <v/>
      </c>
      <c r="H289" s="58" t="str">
        <f>IF(G289="I",$K289,IF(G289="II",$K289-SUM(H$8:H288),IF(G289="III",$K289-SUM(H$8:H288),IF(G289="IV",$K289-SUM(H$8:H288),IF(G289="V",1-SUM(H$8:H288)," ")))))</f>
        <v xml:space="preserve"> </v>
      </c>
      <c r="I289" s="66" t="str">
        <f t="shared" si="93"/>
        <v/>
      </c>
      <c r="L289" s="62" t="str">
        <f t="shared" si="89"/>
        <v xml:space="preserve"> </v>
      </c>
      <c r="P289" s="58" t="str">
        <f>IF(O289="Plus",$K289,IF(O289="Basis",$K289-SUM(P$8:P288),IF(O289="Breedte",$K289-SUM(P$8:P288),IF(O288="Breedte",1-SUM(P$8:P288)," "))))</f>
        <v xml:space="preserve"> </v>
      </c>
      <c r="Q289" s="56" t="str">
        <f t="shared" si="105"/>
        <v/>
      </c>
      <c r="R289" s="196">
        <f t="shared" si="94"/>
        <v>123</v>
      </c>
      <c r="S289" s="1">
        <f t="shared" si="103"/>
        <v>173</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173</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4">
        <f t="shared" si="90"/>
        <v>0</v>
      </c>
      <c r="B290" s="64">
        <f t="shared" si="91"/>
        <v>0</v>
      </c>
      <c r="C290" s="57">
        <f t="shared" si="102"/>
        <v>172</v>
      </c>
      <c r="F290" s="59">
        <f>IF(C290&lt;C$6,0,VLOOKUP(C290,index!$A:$M,9,0))</f>
        <v>123</v>
      </c>
      <c r="G290" s="57" t="str">
        <f t="shared" si="92"/>
        <v/>
      </c>
      <c r="H290" s="58" t="str">
        <f>IF(G290="I",$K290,IF(G290="II",$K290-SUM(H$8:H289),IF(G290="III",$K290-SUM(H$8:H289),IF(G290="IV",$K290-SUM(H$8:H289),IF(G290="V",1-SUM(H$8:H289)," ")))))</f>
        <v xml:space="preserve"> </v>
      </c>
      <c r="I290" s="66" t="str">
        <f t="shared" si="93"/>
        <v/>
      </c>
      <c r="L290" s="62" t="str">
        <f t="shared" si="89"/>
        <v xml:space="preserve"> </v>
      </c>
      <c r="P290" s="58" t="str">
        <f>IF(O290="Plus",$K290,IF(O290="Basis",$K290-SUM(P$8:P289),IF(O290="Breedte",$K290-SUM(P$8:P289),IF(O289="Breedte",1-SUM(P$8:P289)," "))))</f>
        <v xml:space="preserve"> </v>
      </c>
      <c r="Q290" s="56" t="str">
        <f t="shared" si="105"/>
        <v/>
      </c>
      <c r="R290" s="196">
        <f t="shared" si="94"/>
        <v>123</v>
      </c>
      <c r="S290" s="1">
        <f t="shared" si="103"/>
        <v>172</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172</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4">
        <f t="shared" si="90"/>
        <v>0</v>
      </c>
      <c r="B291" s="64">
        <f t="shared" si="91"/>
        <v>0</v>
      </c>
      <c r="C291" s="57">
        <f t="shared" si="102"/>
        <v>171</v>
      </c>
      <c r="F291" s="59">
        <f>IF(C291&lt;C$6,0,VLOOKUP(C291,index!$A:$M,9,0))</f>
        <v>122</v>
      </c>
      <c r="G291" s="57" t="str">
        <f t="shared" si="92"/>
        <v/>
      </c>
      <c r="H291" s="58" t="str">
        <f>IF(G291="I",$K291,IF(G291="II",$K291-SUM(H$8:H290),IF(G291="III",$K291-SUM(H$8:H290),IF(G291="IV",$K291-SUM(H$8:H290),IF(G291="V",1-SUM(H$8:H290)," ")))))</f>
        <v xml:space="preserve"> </v>
      </c>
      <c r="I291" s="66" t="str">
        <f t="shared" si="93"/>
        <v/>
      </c>
      <c r="L291" s="62" t="str">
        <f t="shared" si="89"/>
        <v xml:space="preserve"> </v>
      </c>
      <c r="P291" s="58" t="str">
        <f>IF(O291="Plus",$K291,IF(O291="Basis",$K291-SUM(P$8:P290),IF(O291="Breedte",$K291-SUM(P$8:P290),IF(O290="Breedte",1-SUM(P$8:P290)," "))))</f>
        <v xml:space="preserve"> </v>
      </c>
      <c r="Q291" s="56" t="str">
        <f t="shared" si="105"/>
        <v/>
      </c>
      <c r="R291" s="196">
        <f t="shared" si="94"/>
        <v>122</v>
      </c>
      <c r="S291" s="1">
        <f t="shared" si="103"/>
        <v>171</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171</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4">
        <f t="shared" si="90"/>
        <v>0</v>
      </c>
      <c r="B292" s="64">
        <f t="shared" si="91"/>
        <v>0</v>
      </c>
      <c r="C292" s="57">
        <f t="shared" si="102"/>
        <v>170</v>
      </c>
      <c r="F292" s="59">
        <f>IF(C292&lt;C$6,0,VLOOKUP(C292,index!$A:$M,9,0))</f>
        <v>122</v>
      </c>
      <c r="G292" s="57" t="str">
        <f t="shared" si="92"/>
        <v/>
      </c>
      <c r="H292" s="58" t="str">
        <f>IF(G292="I",$K292,IF(G292="II",$K292-SUM(H$8:H291),IF(G292="III",$K292-SUM(H$8:H291),IF(G292="IV",$K292-SUM(H$8:H291),IF(G292="V",1-SUM(H$8:H291)," ")))))</f>
        <v xml:space="preserve"> </v>
      </c>
      <c r="I292" s="66" t="str">
        <f t="shared" si="93"/>
        <v/>
      </c>
      <c r="L292" s="62" t="str">
        <f t="shared" si="89"/>
        <v xml:space="preserve"> </v>
      </c>
      <c r="P292" s="58" t="str">
        <f>IF(O292="Plus",$K292,IF(O292="Basis",$K292-SUM(P$8:P291),IF(O292="Breedte",$K292-SUM(P$8:P291),IF(O291="Breedte",1-SUM(P$8:P291)," "))))</f>
        <v xml:space="preserve"> </v>
      </c>
      <c r="Q292" s="56" t="str">
        <f t="shared" si="105"/>
        <v/>
      </c>
      <c r="R292" s="196">
        <f t="shared" si="94"/>
        <v>122</v>
      </c>
      <c r="S292" s="1">
        <f t="shared" si="103"/>
        <v>170</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170</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4">
        <f t="shared" si="90"/>
        <v>0</v>
      </c>
      <c r="B293" s="64">
        <f t="shared" si="91"/>
        <v>0</v>
      </c>
      <c r="C293" s="57">
        <f t="shared" si="102"/>
        <v>169</v>
      </c>
      <c r="F293" s="59">
        <f>IF(C293&lt;C$6,0,VLOOKUP(C293,index!$A:$M,9,0))</f>
        <v>121</v>
      </c>
      <c r="G293" s="57" t="str">
        <f t="shared" si="92"/>
        <v/>
      </c>
      <c r="H293" s="58" t="str">
        <f>IF(G293="I",$K293,IF(G293="II",$K293-SUM(H$8:H292),IF(G293="III",$K293-SUM(H$8:H292),IF(G293="IV",$K293-SUM(H$8:H292),IF(G293="V",1-SUM(H$8:H292)," ")))))</f>
        <v xml:space="preserve"> </v>
      </c>
      <c r="I293" s="66" t="str">
        <f t="shared" si="93"/>
        <v/>
      </c>
      <c r="L293" s="62" t="str">
        <f t="shared" si="89"/>
        <v xml:space="preserve"> </v>
      </c>
      <c r="P293" s="58" t="str">
        <f>IF(O293="Plus",$K293,IF(O293="Basis",$K293-SUM(P$8:P292),IF(O293="Breedte",$K293-SUM(P$8:P292),IF(O292="Breedte",1-SUM(P$8:P292)," "))))</f>
        <v xml:space="preserve"> </v>
      </c>
      <c r="Q293" s="56" t="str">
        <f t="shared" si="105"/>
        <v/>
      </c>
      <c r="R293" s="196">
        <f t="shared" si="94"/>
        <v>121</v>
      </c>
      <c r="S293" s="1">
        <f t="shared" si="103"/>
        <v>169</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169</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4">
        <f t="shared" si="90"/>
        <v>0</v>
      </c>
      <c r="B294" s="64">
        <f t="shared" si="91"/>
        <v>0</v>
      </c>
      <c r="C294" s="57">
        <f t="shared" si="102"/>
        <v>168</v>
      </c>
      <c r="F294" s="59">
        <f>IF(C294&lt;C$6,0,VLOOKUP(C294,index!$A:$M,9,0))</f>
        <v>121</v>
      </c>
      <c r="G294" s="57" t="str">
        <f t="shared" si="92"/>
        <v/>
      </c>
      <c r="H294" s="58" t="str">
        <f>IF(G294="I",$K294,IF(G294="II",$K294-SUM(H$8:H293),IF(G294="III",$K294-SUM(H$8:H293),IF(G294="IV",$K294-SUM(H$8:H293),IF(G294="V",1-SUM(H$8:H293)," ")))))</f>
        <v xml:space="preserve"> </v>
      </c>
      <c r="I294" s="66" t="str">
        <f t="shared" si="93"/>
        <v/>
      </c>
      <c r="L294" s="62" t="str">
        <f t="shared" si="89"/>
        <v xml:space="preserve"> </v>
      </c>
      <c r="P294" s="58" t="str">
        <f>IF(O294="Plus",$K294,IF(O294="Basis",$K294-SUM(P$8:P293),IF(O294="Breedte",$K294-SUM(P$8:P293),IF(O293="Breedte",1-SUM(P$8:P293)," "))))</f>
        <v xml:space="preserve"> </v>
      </c>
      <c r="Q294" s="56" t="str">
        <f t="shared" si="105"/>
        <v/>
      </c>
      <c r="R294" s="196">
        <f t="shared" si="94"/>
        <v>121</v>
      </c>
      <c r="S294" s="1">
        <f t="shared" si="103"/>
        <v>168</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168</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4">
        <f t="shared" si="90"/>
        <v>0</v>
      </c>
      <c r="B295" s="64">
        <f t="shared" si="91"/>
        <v>0</v>
      </c>
      <c r="C295" s="57">
        <f t="shared" si="102"/>
        <v>167</v>
      </c>
      <c r="F295" s="59">
        <f>IF(C295&lt;C$6,0,VLOOKUP(C295,index!$A:$M,9,0))</f>
        <v>120</v>
      </c>
      <c r="G295" s="57" t="str">
        <f t="shared" si="92"/>
        <v/>
      </c>
      <c r="H295" s="58" t="str">
        <f>IF(G295="I",$K295,IF(G295="II",$K295-SUM(H$8:H294),IF(G295="III",$K295-SUM(H$8:H294),IF(G295="IV",$K295-SUM(H$8:H294),IF(G295="V",1-SUM(H$8:H294)," ")))))</f>
        <v xml:space="preserve"> </v>
      </c>
      <c r="I295" s="66" t="str">
        <f t="shared" si="93"/>
        <v/>
      </c>
      <c r="L295" s="62" t="str">
        <f t="shared" si="89"/>
        <v xml:space="preserve"> </v>
      </c>
      <c r="P295" s="58" t="str">
        <f>IF(O295="Plus",$K295,IF(O295="Basis",$K295-SUM(P$8:P294),IF(O295="Breedte",$K295-SUM(P$8:P294),IF(O294="Breedte",1-SUM(P$8:P294)," "))))</f>
        <v xml:space="preserve"> </v>
      </c>
      <c r="Q295" s="56" t="str">
        <f t="shared" si="105"/>
        <v/>
      </c>
      <c r="R295" s="196">
        <f t="shared" si="94"/>
        <v>120</v>
      </c>
      <c r="S295" s="1">
        <f t="shared" si="103"/>
        <v>167</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167</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4">
        <f t="shared" si="90"/>
        <v>0</v>
      </c>
      <c r="B296" s="64">
        <f t="shared" si="91"/>
        <v>0</v>
      </c>
      <c r="C296" s="57">
        <f t="shared" si="102"/>
        <v>166</v>
      </c>
      <c r="F296" s="59">
        <f>IF(C296&lt;C$6,0,VLOOKUP(C296,index!$A:$M,9,0))</f>
        <v>120</v>
      </c>
      <c r="G296" s="57" t="str">
        <f t="shared" si="92"/>
        <v/>
      </c>
      <c r="H296" s="58" t="str">
        <f>IF(G296="I",$K296,IF(G296="II",$K296-SUM(H$8:H295),IF(G296="III",$K296-SUM(H$8:H295),IF(G296="IV",$K296-SUM(H$8:H295),IF(G296="V",1-SUM(H$8:H295)," ")))))</f>
        <v xml:space="preserve"> </v>
      </c>
      <c r="I296" s="66" t="str">
        <f t="shared" si="93"/>
        <v/>
      </c>
      <c r="L296" s="62" t="str">
        <f t="shared" si="89"/>
        <v xml:space="preserve"> </v>
      </c>
      <c r="P296" s="58" t="str">
        <f>IF(O296="Plus",$K296,IF(O296="Basis",$K296-SUM(P$8:P295),IF(O296="Breedte",$K296-SUM(P$8:P295),IF(O295="Breedte",1-SUM(P$8:P295)," "))))</f>
        <v xml:space="preserve"> </v>
      </c>
      <c r="Q296" s="56" t="str">
        <f t="shared" si="105"/>
        <v/>
      </c>
      <c r="R296" s="196">
        <f t="shared" si="94"/>
        <v>120</v>
      </c>
      <c r="S296" s="1">
        <f t="shared" si="103"/>
        <v>166</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166</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4">
        <f t="shared" si="90"/>
        <v>0</v>
      </c>
      <c r="B297" s="64">
        <f t="shared" si="91"/>
        <v>0</v>
      </c>
      <c r="C297" s="57">
        <f t="shared" si="102"/>
        <v>165</v>
      </c>
      <c r="F297" s="59">
        <f>IF(C297&lt;C$6,0,VLOOKUP(C297,index!$A:$M,9,0))</f>
        <v>119</v>
      </c>
      <c r="G297" s="57" t="str">
        <f t="shared" si="92"/>
        <v/>
      </c>
      <c r="H297" s="58" t="str">
        <f>IF(G297="I",$K297,IF(G297="II",$K297-SUM(H$8:H296),IF(G297="III",$K297-SUM(H$8:H296),IF(G297="IV",$K297-SUM(H$8:H296),IF(G297="V",1-SUM(H$8:H296)," ")))))</f>
        <v xml:space="preserve"> </v>
      </c>
      <c r="I297" s="66" t="str">
        <f t="shared" si="93"/>
        <v/>
      </c>
      <c r="L297" s="62" t="str">
        <f t="shared" si="89"/>
        <v xml:space="preserve"> </v>
      </c>
      <c r="P297" s="58" t="str">
        <f>IF(O297="Plus",$K297,IF(O297="Basis",$K297-SUM(P$8:P296),IF(O297="Breedte",$K297-SUM(P$8:P296),IF(O296="Breedte",1-SUM(P$8:P296)," "))))</f>
        <v xml:space="preserve"> </v>
      </c>
      <c r="Q297" s="56" t="str">
        <f t="shared" si="105"/>
        <v/>
      </c>
      <c r="R297" s="196">
        <f t="shared" si="94"/>
        <v>119</v>
      </c>
      <c r="S297" s="1">
        <f t="shared" si="103"/>
        <v>165</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165</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4">
        <f t="shared" si="90"/>
        <v>0</v>
      </c>
      <c r="B298" s="64">
        <f t="shared" si="91"/>
        <v>0</v>
      </c>
      <c r="C298" s="57">
        <f t="shared" si="102"/>
        <v>164</v>
      </c>
      <c r="F298" s="59">
        <f>IF(C298&lt;C$6,0,VLOOKUP(C298,index!$A:$M,9,0))</f>
        <v>119</v>
      </c>
      <c r="G298" s="57" t="str">
        <f t="shared" si="92"/>
        <v/>
      </c>
      <c r="H298" s="58" t="str">
        <f>IF(G298="I",$K298,IF(G298="II",$K298-SUM(H$8:H297),IF(G298="III",$K298-SUM(H$8:H297),IF(G298="IV",$K298-SUM(H$8:H297),IF(G298="V",1-SUM(H$8:H297)," ")))))</f>
        <v xml:space="preserve"> </v>
      </c>
      <c r="I298" s="66" t="str">
        <f t="shared" si="93"/>
        <v/>
      </c>
      <c r="L298" s="62" t="str">
        <f t="shared" si="89"/>
        <v xml:space="preserve"> </v>
      </c>
      <c r="P298" s="58" t="str">
        <f>IF(O298="Plus",$K298,IF(O298="Basis",$K298-SUM(P$8:P297),IF(O298="Breedte",$K298-SUM(P$8:P297),IF(O297="Breedte",1-SUM(P$8:P297)," "))))</f>
        <v xml:space="preserve"> </v>
      </c>
      <c r="Q298" s="56" t="str">
        <f t="shared" si="105"/>
        <v/>
      </c>
      <c r="R298" s="196">
        <f t="shared" si="94"/>
        <v>119</v>
      </c>
      <c r="S298" s="1">
        <f t="shared" si="103"/>
        <v>164</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164</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4">
        <f t="shared" si="90"/>
        <v>0</v>
      </c>
      <c r="B299" s="64">
        <f t="shared" si="91"/>
        <v>0</v>
      </c>
      <c r="C299" s="57">
        <f t="shared" si="102"/>
        <v>163</v>
      </c>
      <c r="F299" s="59">
        <f>IF(C299&lt;C$6,0,VLOOKUP(C299,index!$A:$M,9,0))</f>
        <v>118</v>
      </c>
      <c r="G299" s="57" t="str">
        <f t="shared" si="92"/>
        <v/>
      </c>
      <c r="H299" s="58" t="str">
        <f>IF(G299="I",$K299,IF(G299="II",$K299-SUM(H$8:H298),IF(G299="III",$K299-SUM(H$8:H298),IF(G299="IV",$K299-SUM(H$8:H298),IF(G299="V",1-SUM(H$8:H298)," ")))))</f>
        <v xml:space="preserve"> </v>
      </c>
      <c r="I299" s="66" t="str">
        <f t="shared" si="93"/>
        <v/>
      </c>
      <c r="L299" s="62" t="str">
        <f t="shared" si="89"/>
        <v xml:space="preserve"> </v>
      </c>
      <c r="P299" s="58" t="str">
        <f>IF(O299="Plus",$K299,IF(O299="Basis",$K299-SUM(P$8:P298),IF(O299="Breedte",$K299-SUM(P$8:P298),IF(O298="Breedte",1-SUM(P$8:P298)," "))))</f>
        <v xml:space="preserve"> </v>
      </c>
      <c r="Q299" s="56" t="str">
        <f t="shared" si="105"/>
        <v/>
      </c>
      <c r="R299" s="196">
        <f t="shared" si="94"/>
        <v>118</v>
      </c>
      <c r="S299" s="1">
        <f t="shared" si="103"/>
        <v>163</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163</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4">
        <f t="shared" si="90"/>
        <v>0</v>
      </c>
      <c r="B300" s="64">
        <f t="shared" si="91"/>
        <v>0</v>
      </c>
      <c r="C300" s="57">
        <f t="shared" si="102"/>
        <v>162</v>
      </c>
      <c r="F300" s="59">
        <f>IF(C300&lt;C$6,0,VLOOKUP(C300,index!$A:$M,9,0))</f>
        <v>118</v>
      </c>
      <c r="G300" s="57" t="str">
        <f t="shared" si="92"/>
        <v/>
      </c>
      <c r="H300" s="58" t="str">
        <f>IF(G300="I",$K300,IF(G300="II",$K300-SUM(H$8:H299),IF(G300="III",$K300-SUM(H$8:H299),IF(G300="IV",$K300-SUM(H$8:H299),IF(G300="V",1-SUM(H$8:H299)," ")))))</f>
        <v xml:space="preserve"> </v>
      </c>
      <c r="I300" s="66" t="str">
        <f t="shared" si="93"/>
        <v/>
      </c>
      <c r="L300" s="62" t="str">
        <f t="shared" si="89"/>
        <v xml:space="preserve"> </v>
      </c>
      <c r="P300" s="58" t="str">
        <f>IF(O300="Plus",$K300,IF(O300="Basis",$K300-SUM(P$8:P299),IF(O300="Breedte",$K300-SUM(P$8:P299),IF(O299="Breedte",1-SUM(P$8:P299)," "))))</f>
        <v xml:space="preserve"> </v>
      </c>
      <c r="Q300" s="56" t="str">
        <f t="shared" si="105"/>
        <v/>
      </c>
      <c r="R300" s="196">
        <f t="shared" si="94"/>
        <v>118</v>
      </c>
      <c r="S300" s="1">
        <f t="shared" si="103"/>
        <v>162</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162</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4">
        <f t="shared" si="90"/>
        <v>0</v>
      </c>
      <c r="B301" s="64">
        <f t="shared" si="91"/>
        <v>0</v>
      </c>
      <c r="C301" s="57">
        <f t="shared" si="102"/>
        <v>161</v>
      </c>
      <c r="F301" s="59">
        <f>IF(C301&lt;C$6,0,VLOOKUP(C301,index!$A:$M,9,0))</f>
        <v>117</v>
      </c>
      <c r="G301" s="57" t="str">
        <f t="shared" si="92"/>
        <v/>
      </c>
      <c r="H301" s="58" t="str">
        <f>IF(G301="I",$K301,IF(G301="II",$K301-SUM(H$8:H300),IF(G301="III",$K301-SUM(H$8:H300),IF(G301="IV",$K301-SUM(H$8:H300),IF(G301="V",1-SUM(H$8:H300)," ")))))</f>
        <v xml:space="preserve"> </v>
      </c>
      <c r="I301" s="66" t="str">
        <f t="shared" si="93"/>
        <v/>
      </c>
      <c r="L301" s="62" t="str">
        <f t="shared" si="89"/>
        <v xml:space="preserve"> </v>
      </c>
      <c r="P301" s="58" t="str">
        <f>IF(O301="Plus",$K301,IF(O301="Basis",$K301-SUM(P$8:P300),IF(O301="Breedte",$K301-SUM(P$8:P300),IF(O300="Breedte",1-SUM(P$8:P300)," "))))</f>
        <v xml:space="preserve"> </v>
      </c>
      <c r="Q301" s="56" t="str">
        <f t="shared" si="105"/>
        <v/>
      </c>
      <c r="R301" s="196">
        <f t="shared" si="94"/>
        <v>117</v>
      </c>
      <c r="S301" s="1">
        <f t="shared" si="103"/>
        <v>161</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161</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4">
        <f t="shared" si="90"/>
        <v>0</v>
      </c>
      <c r="B302" s="64">
        <f t="shared" si="91"/>
        <v>0</v>
      </c>
      <c r="C302" s="57">
        <f t="shared" si="102"/>
        <v>160</v>
      </c>
      <c r="F302" s="59">
        <f>IF(C302&lt;C$6,0,VLOOKUP(C302,index!$A:$M,9,0))</f>
        <v>117</v>
      </c>
      <c r="G302" s="57" t="str">
        <f t="shared" si="92"/>
        <v/>
      </c>
      <c r="H302" s="58" t="str">
        <f>IF(G302="I",$K302,IF(G302="II",$K302-SUM(H$8:H301),IF(G302="III",$K302-SUM(H$8:H301),IF(G302="IV",$K302-SUM(H$8:H301),IF(G302="V",1-SUM(H$8:H301)," ")))))</f>
        <v xml:space="preserve"> </v>
      </c>
      <c r="I302" s="66" t="str">
        <f t="shared" si="93"/>
        <v/>
      </c>
      <c r="L302" s="62" t="str">
        <f t="shared" si="89"/>
        <v xml:space="preserve"> </v>
      </c>
      <c r="P302" s="58" t="str">
        <f>IF(O302="Plus",$K302,IF(O302="Basis",$K302-SUM(P$8:P301),IF(O302="Breedte",$K302-SUM(P$8:P301),IF(O301="Breedte",1-SUM(P$8:P301)," "))))</f>
        <v xml:space="preserve"> </v>
      </c>
      <c r="Q302" s="56" t="str">
        <f t="shared" si="105"/>
        <v/>
      </c>
      <c r="R302" s="196">
        <f t="shared" si="94"/>
        <v>117</v>
      </c>
      <c r="S302" s="1">
        <f t="shared" si="103"/>
        <v>160</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160</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4">
        <f t="shared" si="90"/>
        <v>0</v>
      </c>
      <c r="B303" s="64">
        <f t="shared" si="91"/>
        <v>0</v>
      </c>
      <c r="C303" s="57">
        <f t="shared" si="102"/>
        <v>159</v>
      </c>
      <c r="F303" s="59">
        <f>IF(C303&lt;C$6,0,VLOOKUP(C303,index!$A:$M,9,0))</f>
        <v>116</v>
      </c>
      <c r="G303" s="57" t="str">
        <f t="shared" si="92"/>
        <v/>
      </c>
      <c r="H303" s="58" t="str">
        <f>IF(G303="I",$K303,IF(G303="II",$K303-SUM(H$8:H302),IF(G303="III",$K303-SUM(H$8:H302),IF(G303="IV",$K303-SUM(H$8:H302),IF(G303="V",1-SUM(H$8:H302)," ")))))</f>
        <v xml:space="preserve"> </v>
      </c>
      <c r="I303" s="66" t="str">
        <f t="shared" si="93"/>
        <v/>
      </c>
      <c r="L303" s="62" t="str">
        <f t="shared" si="89"/>
        <v xml:space="preserve"> </v>
      </c>
      <c r="P303" s="58" t="str">
        <f>IF(O303="Plus",$K303,IF(O303="Basis",$K303-SUM(P$8:P302),IF(O303="Breedte",$K303-SUM(P$8:P302),IF(O302="Breedte",1-SUM(P$8:P302)," "))))</f>
        <v xml:space="preserve"> </v>
      </c>
      <c r="Q303" s="56" t="str">
        <f t="shared" si="105"/>
        <v/>
      </c>
      <c r="R303" s="196">
        <f t="shared" si="94"/>
        <v>116</v>
      </c>
      <c r="S303" s="1">
        <f t="shared" si="103"/>
        <v>159</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159</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4">
        <f t="shared" si="90"/>
        <v>0</v>
      </c>
      <c r="B304" s="64">
        <f t="shared" si="91"/>
        <v>0</v>
      </c>
      <c r="C304" s="57">
        <f t="shared" si="102"/>
        <v>158</v>
      </c>
      <c r="F304" s="59">
        <f>IF(C304&lt;C$6,0,VLOOKUP(C304,index!$A:$M,9,0))</f>
        <v>116</v>
      </c>
      <c r="G304" s="57" t="str">
        <f t="shared" si="92"/>
        <v/>
      </c>
      <c r="H304" s="58" t="str">
        <f>IF(G304="I",$K304,IF(G304="II",$K304-SUM(H$8:H303),IF(G304="III",$K304-SUM(H$8:H303),IF(G304="IV",$K304-SUM(H$8:H303),IF(G304="V",1-SUM(H$8:H303)," ")))))</f>
        <v xml:space="preserve"> </v>
      </c>
      <c r="I304" s="66" t="str">
        <f t="shared" si="93"/>
        <v/>
      </c>
      <c r="L304" s="62" t="str">
        <f t="shared" si="89"/>
        <v xml:space="preserve"> </v>
      </c>
      <c r="P304" s="58" t="str">
        <f>IF(O304="Plus",$K304,IF(O304="Basis",$K304-SUM(P$8:P303),IF(O304="Breedte",$K304-SUM(P$8:P303),IF(O303="Breedte",1-SUM(P$8:P303)," "))))</f>
        <v xml:space="preserve"> </v>
      </c>
      <c r="Q304" s="56" t="str">
        <f t="shared" si="105"/>
        <v/>
      </c>
      <c r="R304" s="196">
        <f t="shared" si="94"/>
        <v>116</v>
      </c>
      <c r="S304" s="1">
        <f t="shared" si="103"/>
        <v>158</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158</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4">
        <f t="shared" si="90"/>
        <v>0</v>
      </c>
      <c r="B305" s="64">
        <f t="shared" si="91"/>
        <v>0</v>
      </c>
      <c r="C305" s="57">
        <f t="shared" si="102"/>
        <v>157</v>
      </c>
      <c r="F305" s="59">
        <f>IF(C305&lt;C$6,0,VLOOKUP(C305,index!$A:$M,9,0))</f>
        <v>116</v>
      </c>
      <c r="G305" s="57" t="str">
        <f t="shared" si="92"/>
        <v/>
      </c>
      <c r="H305" s="58" t="str">
        <f>IF(G305="I",$K305,IF(G305="II",$K305-SUM(H$8:H304),IF(G305="III",$K305-SUM(H$8:H304),IF(G305="IV",$K305-SUM(H$8:H304),IF(G305="V",1-SUM(H$8:H304)," ")))))</f>
        <v xml:space="preserve"> </v>
      </c>
      <c r="I305" s="66" t="str">
        <f t="shared" si="93"/>
        <v/>
      </c>
      <c r="L305" s="62" t="str">
        <f t="shared" si="89"/>
        <v xml:space="preserve"> </v>
      </c>
      <c r="P305" s="58" t="str">
        <f>IF(O305="Plus",$K305,IF(O305="Basis",$K305-SUM(P$8:P304),IF(O305="Breedte",$K305-SUM(P$8:P304),IF(O304="Breedte",1-SUM(P$8:P304)," "))))</f>
        <v xml:space="preserve"> </v>
      </c>
      <c r="Q305" s="56" t="str">
        <f t="shared" si="105"/>
        <v/>
      </c>
      <c r="R305" s="196">
        <f t="shared" si="94"/>
        <v>116</v>
      </c>
      <c r="S305" s="1">
        <f t="shared" si="103"/>
        <v>157</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157</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4">
        <f t="shared" si="90"/>
        <v>0</v>
      </c>
      <c r="B306" s="64">
        <f t="shared" si="91"/>
        <v>0</v>
      </c>
      <c r="C306" s="57">
        <f t="shared" si="102"/>
        <v>156</v>
      </c>
      <c r="F306" s="59">
        <f>IF(C306&lt;C$6,0,VLOOKUP(C306,index!$A:$M,9,0))</f>
        <v>115</v>
      </c>
      <c r="G306" s="57" t="str">
        <f t="shared" si="92"/>
        <v/>
      </c>
      <c r="H306" s="58" t="str">
        <f>IF(G306="I",$K306,IF(G306="II",$K306-SUM(H$8:H305),IF(G306="III",$K306-SUM(H$8:H305),IF(G306="IV",$K306-SUM(H$8:H305),IF(G306="V",1-SUM(H$8:H305)," ")))))</f>
        <v xml:space="preserve"> </v>
      </c>
      <c r="I306" s="66" t="str">
        <f t="shared" si="93"/>
        <v/>
      </c>
      <c r="L306" s="62" t="str">
        <f t="shared" si="89"/>
        <v xml:space="preserve"> </v>
      </c>
      <c r="P306" s="58" t="str">
        <f>IF(O306="Plus",$K306,IF(O306="Basis",$K306-SUM(P$8:P305),IF(O306="Breedte",$K306-SUM(P$8:P305),IF(O305="Breedte",1-SUM(P$8:P305)," "))))</f>
        <v xml:space="preserve"> </v>
      </c>
      <c r="Q306" s="56" t="str">
        <f t="shared" si="105"/>
        <v/>
      </c>
      <c r="R306" s="196">
        <f t="shared" si="94"/>
        <v>115</v>
      </c>
      <c r="S306" s="1">
        <f t="shared" si="103"/>
        <v>156</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156</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4">
        <f t="shared" si="90"/>
        <v>0</v>
      </c>
      <c r="B307" s="64">
        <f t="shared" si="91"/>
        <v>0</v>
      </c>
      <c r="C307" s="57">
        <f t="shared" si="102"/>
        <v>155</v>
      </c>
      <c r="F307" s="59">
        <f>IF(C307&lt;C$6,0,VLOOKUP(C307,index!$A:$M,9,0))</f>
        <v>115</v>
      </c>
      <c r="G307" s="57" t="str">
        <f t="shared" si="92"/>
        <v/>
      </c>
      <c r="H307" s="58" t="str">
        <f>IF(G307="I",$K307,IF(G307="II",$K307-SUM(H$8:H306),IF(G307="III",$K307-SUM(H$8:H306),IF(G307="IV",$K307-SUM(H$8:H306),IF(G307="V",1-SUM(H$8:H306)," ")))))</f>
        <v xml:space="preserve"> </v>
      </c>
      <c r="I307" s="66" t="str">
        <f t="shared" si="93"/>
        <v/>
      </c>
      <c r="L307" s="62" t="str">
        <f t="shared" si="89"/>
        <v xml:space="preserve"> </v>
      </c>
      <c r="P307" s="58" t="str">
        <f>IF(O307="Plus",$K307,IF(O307="Basis",$K307-SUM(P$8:P306),IF(O307="Breedte",$K307-SUM(P$8:P306),IF(O306="Breedte",1-SUM(P$8:P306)," "))))</f>
        <v xml:space="preserve"> </v>
      </c>
      <c r="Q307" s="56" t="str">
        <f t="shared" si="105"/>
        <v/>
      </c>
      <c r="R307" s="196">
        <f t="shared" si="94"/>
        <v>115</v>
      </c>
      <c r="S307" s="1">
        <f t="shared" si="103"/>
        <v>155</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155</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4">
        <f t="shared" si="90"/>
        <v>0</v>
      </c>
      <c r="B308" s="64">
        <f t="shared" si="91"/>
        <v>0</v>
      </c>
      <c r="C308" s="57">
        <f t="shared" si="102"/>
        <v>154</v>
      </c>
      <c r="F308" s="59">
        <f>IF(C308&lt;C$6,0,VLOOKUP(C308,index!$A:$M,9,0))</f>
        <v>114</v>
      </c>
      <c r="G308" s="57" t="str">
        <f t="shared" si="92"/>
        <v/>
      </c>
      <c r="H308" s="58" t="str">
        <f>IF(G308="I",$K308,IF(G308="II",$K308-SUM(H$8:H307),IF(G308="III",$K308-SUM(H$8:H307),IF(G308="IV",$K308-SUM(H$8:H307),IF(G308="V",1-SUM(H$8:H307)," ")))))</f>
        <v xml:space="preserve"> </v>
      </c>
      <c r="I308" s="66" t="str">
        <f t="shared" si="93"/>
        <v/>
      </c>
      <c r="L308" s="62" t="str">
        <f t="shared" si="89"/>
        <v xml:space="preserve"> </v>
      </c>
      <c r="P308" s="58" t="str">
        <f>IF(O308="Plus",$K308,IF(O308="Basis",$K308-SUM(P$8:P307),IF(O308="Breedte",$K308-SUM(P$8:P307),IF(O307="Breedte",1-SUM(P$8:P307)," "))))</f>
        <v xml:space="preserve"> </v>
      </c>
      <c r="Q308" s="56" t="str">
        <f t="shared" si="105"/>
        <v/>
      </c>
      <c r="R308" s="196">
        <f t="shared" si="94"/>
        <v>114</v>
      </c>
      <c r="S308" s="1">
        <f t="shared" si="103"/>
        <v>154</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154</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4">
        <f t="shared" si="90"/>
        <v>0</v>
      </c>
      <c r="B309" s="64">
        <f t="shared" si="91"/>
        <v>0</v>
      </c>
      <c r="C309" s="57">
        <f t="shared" si="102"/>
        <v>153</v>
      </c>
      <c r="F309" s="59">
        <f>IF(C309&lt;C$6,0,VLOOKUP(C309,index!$A:$M,9,0))</f>
        <v>114</v>
      </c>
      <c r="G309" s="57" t="str">
        <f t="shared" si="92"/>
        <v/>
      </c>
      <c r="H309" s="58" t="str">
        <f>IF(G309="I",$K309,IF(G309="II",$K309-SUM(H$8:H308),IF(G309="III",$K309-SUM(H$8:H308),IF(G309="IV",$K309-SUM(H$8:H308),IF(G309="V",1-SUM(H$8:H308)," ")))))</f>
        <v xml:space="preserve"> </v>
      </c>
      <c r="I309" s="66" t="str">
        <f t="shared" si="93"/>
        <v/>
      </c>
      <c r="L309" s="62" t="str">
        <f t="shared" si="89"/>
        <v xml:space="preserve"> </v>
      </c>
      <c r="P309" s="58" t="str">
        <f>IF(O309="Plus",$K309,IF(O309="Basis",$K309-SUM(P$8:P308),IF(O309="Breedte",$K309-SUM(P$8:P308),IF(O308="Breedte",1-SUM(P$8:P308)," "))))</f>
        <v xml:space="preserve"> </v>
      </c>
      <c r="Q309" s="56" t="str">
        <f t="shared" si="105"/>
        <v/>
      </c>
      <c r="R309" s="196">
        <f t="shared" si="94"/>
        <v>114</v>
      </c>
      <c r="S309" s="1">
        <f t="shared" si="103"/>
        <v>153</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153</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4">
        <f t="shared" si="90"/>
        <v>0</v>
      </c>
      <c r="B310" s="64">
        <f t="shared" si="91"/>
        <v>0</v>
      </c>
      <c r="C310" s="57">
        <f t="shared" si="102"/>
        <v>152</v>
      </c>
      <c r="F310" s="59">
        <f>IF(C310&lt;C$6,0,VLOOKUP(C310,index!$A:$M,9,0))</f>
        <v>113</v>
      </c>
      <c r="G310" s="57" t="str">
        <f t="shared" si="92"/>
        <v/>
      </c>
      <c r="H310" s="58" t="str">
        <f>IF(G310="I",$K310,IF(G310="II",$K310-SUM(H$8:H309),IF(G310="III",$K310-SUM(H$8:H309),IF(G310="IV",$K310-SUM(H$8:H309),IF(G310="V",1-SUM(H$8:H309)," ")))))</f>
        <v xml:space="preserve"> </v>
      </c>
      <c r="I310" s="66" t="str">
        <f t="shared" si="93"/>
        <v/>
      </c>
      <c r="L310" s="62" t="str">
        <f t="shared" si="89"/>
        <v xml:space="preserve"> </v>
      </c>
      <c r="P310" s="58" t="str">
        <f>IF(O310="Plus",$K310,IF(O310="Basis",$K310-SUM(P$8:P309),IF(O310="Breedte",$K310-SUM(P$8:P309),IF(O309="Breedte",1-SUM(P$8:P309)," "))))</f>
        <v xml:space="preserve"> </v>
      </c>
      <c r="Q310" s="56" t="str">
        <f t="shared" si="105"/>
        <v/>
      </c>
      <c r="R310" s="196">
        <f t="shared" si="94"/>
        <v>113</v>
      </c>
      <c r="S310" s="1">
        <f t="shared" si="103"/>
        <v>152</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152</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4">
        <f t="shared" si="90"/>
        <v>0</v>
      </c>
      <c r="B311" s="64">
        <f t="shared" si="91"/>
        <v>0</v>
      </c>
      <c r="C311" s="57">
        <f t="shared" si="102"/>
        <v>151</v>
      </c>
      <c r="F311" s="59">
        <f>IF(C311&lt;C$6,0,VLOOKUP(C311,index!$A:$M,9,0))</f>
        <v>113</v>
      </c>
      <c r="G311" s="57" t="str">
        <f t="shared" si="92"/>
        <v/>
      </c>
      <c r="H311" s="58" t="str">
        <f>IF(G311="I",$K311,IF(G311="II",$K311-SUM(H$8:H310),IF(G311="III",$K311-SUM(H$8:H310),IF(G311="IV",$K311-SUM(H$8:H310),IF(G311="V",1-SUM(H$8:H310)," ")))))</f>
        <v xml:space="preserve"> </v>
      </c>
      <c r="I311" s="66" t="str">
        <f t="shared" si="93"/>
        <v/>
      </c>
      <c r="L311" s="62" t="str">
        <f t="shared" si="89"/>
        <v xml:space="preserve"> </v>
      </c>
      <c r="P311" s="58" t="str">
        <f>IF(O311="Plus",$K311,IF(O311="Basis",$K311-SUM(P$8:P310),IF(O311="Breedte",$K311-SUM(P$8:P310),IF(O310="Breedte",1-SUM(P$8:P310)," "))))</f>
        <v xml:space="preserve"> </v>
      </c>
      <c r="Q311" s="56" t="str">
        <f t="shared" si="105"/>
        <v/>
      </c>
      <c r="R311" s="196">
        <f t="shared" si="94"/>
        <v>113</v>
      </c>
      <c r="S311" s="1">
        <f t="shared" si="103"/>
        <v>151</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151</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4">
        <f t="shared" si="90"/>
        <v>0</v>
      </c>
      <c r="B312" s="64">
        <f t="shared" si="91"/>
        <v>0</v>
      </c>
      <c r="C312" s="57">
        <f t="shared" si="102"/>
        <v>150</v>
      </c>
      <c r="F312" s="59">
        <f>IF(C312&lt;C$6,0,VLOOKUP(C312,index!$A:$M,9,0))</f>
        <v>112</v>
      </c>
      <c r="G312" s="57" t="str">
        <f t="shared" si="92"/>
        <v/>
      </c>
      <c r="H312" s="58" t="str">
        <f>IF(G312="I",$K312,IF(G312="II",$K312-SUM(H$8:H311),IF(G312="III",$K312-SUM(H$8:H311),IF(G312="IV",$K312-SUM(H$8:H311),IF(G312="V",1-SUM(H$8:H311)," ")))))</f>
        <v xml:space="preserve"> </v>
      </c>
      <c r="I312" s="66" t="str">
        <f t="shared" si="93"/>
        <v/>
      </c>
      <c r="L312" s="62" t="str">
        <f t="shared" si="89"/>
        <v xml:space="preserve"> </v>
      </c>
      <c r="P312" s="58" t="str">
        <f>IF(O312="Plus",$K312,IF(O312="Basis",$K312-SUM(P$8:P311),IF(O312="Breedte",$K312-SUM(P$8:P311),IF(O311="Breedte",1-SUM(P$8:P311)," "))))</f>
        <v xml:space="preserve"> </v>
      </c>
      <c r="Q312" s="56" t="str">
        <f t="shared" si="105"/>
        <v/>
      </c>
      <c r="R312" s="196">
        <f t="shared" si="94"/>
        <v>112</v>
      </c>
      <c r="S312" s="1">
        <f t="shared" si="103"/>
        <v>150</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150</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4">
        <f t="shared" si="90"/>
        <v>0</v>
      </c>
      <c r="B313" s="64">
        <f t="shared" si="91"/>
        <v>0</v>
      </c>
      <c r="C313" s="57">
        <f t="shared" si="102"/>
        <v>149</v>
      </c>
      <c r="F313" s="59">
        <f>IF(C313&lt;C$6,0,VLOOKUP(C313,index!$A:$M,9,0))</f>
        <v>112</v>
      </c>
      <c r="G313" s="57" t="str">
        <f t="shared" si="92"/>
        <v/>
      </c>
      <c r="H313" s="58" t="str">
        <f>IF(G313="I",$K313,IF(G313="II",$K313-SUM(H$8:H312),IF(G313="III",$K313-SUM(H$8:H312),IF(G313="IV",$K313-SUM(H$8:H312),IF(G313="V",1-SUM(H$8:H312)," ")))))</f>
        <v xml:space="preserve"> </v>
      </c>
      <c r="I313" s="66" t="str">
        <f t="shared" si="93"/>
        <v/>
      </c>
      <c r="L313" s="62" t="str">
        <f t="shared" si="89"/>
        <v xml:space="preserve"> </v>
      </c>
      <c r="P313" s="58" t="str">
        <f>IF(O313="Plus",$K313,IF(O313="Basis",$K313-SUM(P$8:P312),IF(O313="Breedte",$K313-SUM(P$8:P312),IF(O312="Breedte",1-SUM(P$8:P312)," "))))</f>
        <v xml:space="preserve"> </v>
      </c>
      <c r="Q313" s="56" t="str">
        <f t="shared" si="105"/>
        <v/>
      </c>
      <c r="R313" s="196">
        <f t="shared" si="94"/>
        <v>112</v>
      </c>
      <c r="S313" s="1">
        <f t="shared" si="103"/>
        <v>149</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149</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4">
        <f t="shared" si="90"/>
        <v>0</v>
      </c>
      <c r="B314" s="64">
        <f t="shared" si="91"/>
        <v>0</v>
      </c>
      <c r="C314" s="57">
        <f t="shared" si="102"/>
        <v>148</v>
      </c>
      <c r="F314" s="59">
        <f>IF(C314&lt;C$6,0,VLOOKUP(C314,index!$A:$M,9,0))</f>
        <v>111</v>
      </c>
      <c r="G314" s="57" t="str">
        <f t="shared" si="92"/>
        <v/>
      </c>
      <c r="H314" s="58" t="str">
        <f>IF(G314="I",$K314,IF(G314="II",$K314-SUM(H$8:H313),IF(G314="III",$K314-SUM(H$8:H313),IF(G314="IV",$K314-SUM(H$8:H313),IF(G314="V",1-SUM(H$8:H313)," ")))))</f>
        <v xml:space="preserve"> </v>
      </c>
      <c r="I314" s="66" t="str">
        <f t="shared" si="93"/>
        <v/>
      </c>
      <c r="L314" s="62" t="str">
        <f t="shared" si="89"/>
        <v xml:space="preserve"> </v>
      </c>
      <c r="P314" s="58" t="str">
        <f>IF(O314="Plus",$K314,IF(O314="Basis",$K314-SUM(P$8:P313),IF(O314="Breedte",$K314-SUM(P$8:P313),IF(O313="Breedte",1-SUM(P$8:P313)," "))))</f>
        <v xml:space="preserve"> </v>
      </c>
      <c r="Q314" s="56" t="str">
        <f t="shared" si="105"/>
        <v/>
      </c>
      <c r="R314" s="196">
        <f t="shared" si="94"/>
        <v>111</v>
      </c>
      <c r="S314" s="1">
        <f t="shared" si="103"/>
        <v>148</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148</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4">
        <f t="shared" si="90"/>
        <v>0</v>
      </c>
      <c r="B315" s="64">
        <f t="shared" si="91"/>
        <v>0</v>
      </c>
      <c r="C315" s="57">
        <f t="shared" si="102"/>
        <v>147</v>
      </c>
      <c r="F315" s="59">
        <f>IF(C315&lt;C$6,0,VLOOKUP(C315,index!$A:$M,9,0))</f>
        <v>111</v>
      </c>
      <c r="G315" s="57" t="str">
        <f t="shared" si="92"/>
        <v/>
      </c>
      <c r="H315" s="58" t="str">
        <f>IF(G315="I",$K315,IF(G315="II",$K315-SUM(H$8:H314),IF(G315="III",$K315-SUM(H$8:H314),IF(G315="IV",$K315-SUM(H$8:H314),IF(G315="V",1-SUM(H$8:H314)," ")))))</f>
        <v xml:space="preserve"> </v>
      </c>
      <c r="I315" s="66" t="str">
        <f t="shared" si="93"/>
        <v/>
      </c>
      <c r="L315" s="62" t="str">
        <f t="shared" si="89"/>
        <v xml:space="preserve"> </v>
      </c>
      <c r="P315" s="58" t="str">
        <f>IF(O315="Plus",$K315,IF(O315="Basis",$K315-SUM(P$8:P314),IF(O315="Breedte",$K315-SUM(P$8:P314),IF(O314="Breedte",1-SUM(P$8:P314)," "))))</f>
        <v xml:space="preserve"> </v>
      </c>
      <c r="Q315" s="56" t="str">
        <f t="shared" si="105"/>
        <v/>
      </c>
      <c r="R315" s="196">
        <f t="shared" si="94"/>
        <v>111</v>
      </c>
      <c r="S315" s="1">
        <f t="shared" si="103"/>
        <v>147</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147</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4">
        <f t="shared" si="90"/>
        <v>0</v>
      </c>
      <c r="B316" s="64">
        <f t="shared" si="91"/>
        <v>0</v>
      </c>
      <c r="C316" s="57">
        <f t="shared" si="102"/>
        <v>146</v>
      </c>
      <c r="F316" s="59">
        <f>IF(C316&lt;C$6,0,VLOOKUP(C316,index!$A:$M,9,0))</f>
        <v>110</v>
      </c>
      <c r="G316" s="57" t="str">
        <f t="shared" si="92"/>
        <v/>
      </c>
      <c r="H316" s="58" t="str">
        <f>IF(G316="I",$K316,IF(G316="II",$K316-SUM(H$8:H315),IF(G316="III",$K316-SUM(H$8:H315),IF(G316="IV",$K316-SUM(H$8:H315),IF(G316="V",1-SUM(H$8:H315)," ")))))</f>
        <v xml:space="preserve"> </v>
      </c>
      <c r="I316" s="66" t="str">
        <f t="shared" si="93"/>
        <v/>
      </c>
      <c r="L316" s="62" t="str">
        <f t="shared" si="89"/>
        <v xml:space="preserve"> </v>
      </c>
      <c r="P316" s="58" t="str">
        <f>IF(O316="Plus",$K316,IF(O316="Basis",$K316-SUM(P$8:P315),IF(O316="Breedte",$K316-SUM(P$8:P315),IF(O315="Breedte",1-SUM(P$8:P315)," "))))</f>
        <v xml:space="preserve"> </v>
      </c>
      <c r="Q316" s="56" t="str">
        <f t="shared" si="105"/>
        <v/>
      </c>
      <c r="R316" s="196">
        <f t="shared" si="94"/>
        <v>110</v>
      </c>
      <c r="S316" s="1">
        <f t="shared" si="103"/>
        <v>146</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146</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4">
        <f t="shared" si="90"/>
        <v>0</v>
      </c>
      <c r="B317" s="64">
        <f t="shared" si="91"/>
        <v>0</v>
      </c>
      <c r="C317" s="57">
        <f t="shared" si="102"/>
        <v>145</v>
      </c>
      <c r="F317" s="59">
        <f>IF(C317&lt;C$6,0,VLOOKUP(C317,index!$A:$M,9,0))</f>
        <v>110</v>
      </c>
      <c r="G317" s="57" t="str">
        <f t="shared" si="92"/>
        <v/>
      </c>
      <c r="H317" s="58" t="str">
        <f>IF(G317="I",$K317,IF(G317="II",$K317-SUM(H$8:H316),IF(G317="III",$K317-SUM(H$8:H316),IF(G317="IV",$K317-SUM(H$8:H316),IF(G317="V",1-SUM(H$8:H316)," ")))))</f>
        <v xml:space="preserve"> </v>
      </c>
      <c r="I317" s="66" t="str">
        <f t="shared" si="93"/>
        <v/>
      </c>
      <c r="L317" s="62" t="str">
        <f t="shared" si="89"/>
        <v xml:space="preserve"> </v>
      </c>
      <c r="P317" s="58" t="str">
        <f>IF(O317="Plus",$K317,IF(O317="Basis",$K317-SUM(P$8:P316),IF(O317="Breedte",$K317-SUM(P$8:P316),IF(O316="Breedte",1-SUM(P$8:P316)," "))))</f>
        <v xml:space="preserve"> </v>
      </c>
      <c r="Q317" s="56" t="str">
        <f t="shared" si="105"/>
        <v/>
      </c>
      <c r="R317" s="196">
        <f t="shared" si="94"/>
        <v>110</v>
      </c>
      <c r="S317" s="1">
        <f t="shared" si="103"/>
        <v>145</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145</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4">
        <f t="shared" si="90"/>
        <v>0</v>
      </c>
      <c r="B318" s="64">
        <f t="shared" si="91"/>
        <v>0</v>
      </c>
      <c r="C318" s="57">
        <f t="shared" si="102"/>
        <v>144</v>
      </c>
      <c r="F318" s="59">
        <f>IF(C318&lt;C$6,0,VLOOKUP(C318,index!$A:$M,9,0))</f>
        <v>110</v>
      </c>
      <c r="G318" s="57" t="str">
        <f t="shared" si="92"/>
        <v/>
      </c>
      <c r="H318" s="58" t="str">
        <f>IF(G318="I",$K318,IF(G318="II",$K318-SUM(H$8:H317),IF(G318="III",$K318-SUM(H$8:H317),IF(G318="IV",$K318-SUM(H$8:H317),IF(G318="V",1-SUM(H$8:H317)," ")))))</f>
        <v xml:space="preserve"> </v>
      </c>
      <c r="I318" s="66" t="str">
        <f t="shared" si="93"/>
        <v/>
      </c>
      <c r="L318" s="62" t="str">
        <f t="shared" si="89"/>
        <v xml:space="preserve"> </v>
      </c>
      <c r="P318" s="58" t="str">
        <f>IF(O318="Plus",$K318,IF(O318="Basis",$K318-SUM(P$8:P317),IF(O318="Breedte",$K318-SUM(P$8:P317),IF(O317="Breedte",1-SUM(P$8:P317)," "))))</f>
        <v xml:space="preserve"> </v>
      </c>
      <c r="Q318" s="56" t="str">
        <f t="shared" si="105"/>
        <v/>
      </c>
      <c r="R318" s="196">
        <f t="shared" si="94"/>
        <v>110</v>
      </c>
      <c r="S318" s="1">
        <f t="shared" si="103"/>
        <v>144</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144</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4">
        <f t="shared" si="90"/>
        <v>0</v>
      </c>
      <c r="B319" s="64">
        <f t="shared" si="91"/>
        <v>0</v>
      </c>
      <c r="C319" s="57">
        <f t="shared" si="102"/>
        <v>143</v>
      </c>
      <c r="F319" s="59">
        <f>IF(C319&lt;C$6,0,VLOOKUP(C319,index!$A:$M,9,0))</f>
        <v>110</v>
      </c>
      <c r="G319" s="57" t="str">
        <f t="shared" si="92"/>
        <v/>
      </c>
      <c r="H319" s="58" t="str">
        <f>IF(G319="I",$K319,IF(G319="II",$K319-SUM(H$8:H318),IF(G319="III",$K319-SUM(H$8:H318),IF(G319="IV",$K319-SUM(H$8:H318),IF(G319="V",1-SUM(H$8:H318)," ")))))</f>
        <v xml:space="preserve"> </v>
      </c>
      <c r="I319" s="66" t="str">
        <f t="shared" si="93"/>
        <v/>
      </c>
      <c r="L319" s="62" t="str">
        <f t="shared" si="89"/>
        <v xml:space="preserve"> </v>
      </c>
      <c r="P319" s="58" t="str">
        <f>IF(O319="Plus",$K319,IF(O319="Basis",$K319-SUM(P$8:P318),IF(O319="Breedte",$K319-SUM(P$8:P318),IF(O318="Breedte",1-SUM(P$8:P318)," "))))</f>
        <v xml:space="preserve"> </v>
      </c>
      <c r="Q319" s="56" t="str">
        <f t="shared" si="105"/>
        <v/>
      </c>
      <c r="R319" s="196">
        <f t="shared" si="94"/>
        <v>110</v>
      </c>
      <c r="S319" s="1">
        <f t="shared" si="103"/>
        <v>143</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143</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4">
        <f t="shared" si="90"/>
        <v>0</v>
      </c>
      <c r="B320" s="64">
        <f t="shared" si="91"/>
        <v>0</v>
      </c>
      <c r="C320" s="57">
        <f t="shared" si="102"/>
        <v>142</v>
      </c>
      <c r="F320" s="59">
        <f>IF(C320&lt;C$6,0,VLOOKUP(C320,index!$A:$M,9,0))</f>
        <v>110</v>
      </c>
      <c r="G320" s="57" t="str">
        <f t="shared" si="92"/>
        <v/>
      </c>
      <c r="H320" s="58" t="str">
        <f>IF(G320="I",$K320,IF(G320="II",$K320-SUM(H$8:H319),IF(G320="III",$K320-SUM(H$8:H319),IF(G320="IV",$K320-SUM(H$8:H319),IF(G320="V",1-SUM(H$8:H319)," ")))))</f>
        <v xml:space="preserve"> </v>
      </c>
      <c r="I320" s="66" t="str">
        <f t="shared" si="93"/>
        <v/>
      </c>
      <c r="L320" s="62" t="str">
        <f t="shared" si="89"/>
        <v xml:space="preserve"> </v>
      </c>
      <c r="P320" s="58" t="str">
        <f>IF(O320="Plus",$K320,IF(O320="Basis",$K320-SUM(P$8:P319),IF(O320="Breedte",$K320-SUM(P$8:P319),IF(O319="Breedte",1-SUM(P$8:P319)," "))))</f>
        <v xml:space="preserve"> </v>
      </c>
      <c r="Q320" s="56" t="str">
        <f t="shared" si="105"/>
        <v/>
      </c>
      <c r="R320" s="196">
        <f t="shared" si="94"/>
        <v>110</v>
      </c>
      <c r="S320" s="1">
        <f t="shared" si="103"/>
        <v>142</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142</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4">
        <f t="shared" si="90"/>
        <v>0</v>
      </c>
      <c r="B321" s="64">
        <f t="shared" si="91"/>
        <v>0</v>
      </c>
      <c r="C321" s="57">
        <f t="shared" si="102"/>
        <v>141</v>
      </c>
      <c r="F321" s="59">
        <f>IF(C321&lt;C$6,0,VLOOKUP(C321,index!$A:$M,9,0))</f>
        <v>110</v>
      </c>
      <c r="G321" s="57" t="str">
        <f t="shared" si="92"/>
        <v/>
      </c>
      <c r="H321" s="58" t="str">
        <f>IF(G321="I",$K321,IF(G321="II",$K321-SUM(H$8:H320),IF(G321="III",$K321-SUM(H$8:H320),IF(G321="IV",$K321-SUM(H$8:H320),IF(G321="V",1-SUM(H$8:H320)," ")))))</f>
        <v xml:space="preserve"> </v>
      </c>
      <c r="I321" s="66" t="str">
        <f t="shared" si="93"/>
        <v/>
      </c>
      <c r="L321" s="62" t="str">
        <f t="shared" si="89"/>
        <v xml:space="preserve"> </v>
      </c>
      <c r="P321" s="58" t="str">
        <f>IF(O321="Plus",$K321,IF(O321="Basis",$K321-SUM(P$8:P320),IF(O321="Breedte",$K321-SUM(P$8:P320),IF(O320="Breedte",1-SUM(P$8:P320)," "))))</f>
        <v xml:space="preserve"> </v>
      </c>
      <c r="Q321" s="56" t="str">
        <f t="shared" si="105"/>
        <v/>
      </c>
      <c r="R321" s="196">
        <f t="shared" si="94"/>
        <v>110</v>
      </c>
      <c r="S321" s="1">
        <f t="shared" si="103"/>
        <v>141</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141</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4">
        <f t="shared" si="90"/>
        <v>0</v>
      </c>
      <c r="B322" s="64">
        <f t="shared" si="91"/>
        <v>0</v>
      </c>
      <c r="C322" s="57">
        <f t="shared" si="102"/>
        <v>140</v>
      </c>
      <c r="F322" s="59">
        <f>IF(C322&lt;C$6,0,VLOOKUP(C322,index!$A:$M,9,0))</f>
        <v>110</v>
      </c>
      <c r="G322" s="57" t="str">
        <f t="shared" si="92"/>
        <v/>
      </c>
      <c r="H322" s="58" t="str">
        <f>IF(G322="I",$K322,IF(G322="II",$K322-SUM(H$8:H321),IF(G322="III",$K322-SUM(H$8:H321),IF(G322="IV",$K322-SUM(H$8:H321),IF(G322="V",1-SUM(H$8:H321)," ")))))</f>
        <v xml:space="preserve"> </v>
      </c>
      <c r="I322" s="66" t="str">
        <f t="shared" si="93"/>
        <v/>
      </c>
      <c r="L322" s="62" t="str">
        <f t="shared" si="89"/>
        <v xml:space="preserve"> </v>
      </c>
      <c r="P322" s="58" t="str">
        <f>IF(O322="Plus",$K322,IF(O322="Basis",$K322-SUM(P$8:P321),IF(O322="Breedte",$K322-SUM(P$8:P321),IF(O321="Breedte",1-SUM(P$8:P321)," "))))</f>
        <v xml:space="preserve"> </v>
      </c>
      <c r="Q322" s="56" t="str">
        <f t="shared" si="105"/>
        <v/>
      </c>
      <c r="R322" s="196">
        <f t="shared" si="94"/>
        <v>110</v>
      </c>
      <c r="S322" s="1">
        <f t="shared" si="103"/>
        <v>140</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140</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4">
        <f t="shared" si="90"/>
        <v>0</v>
      </c>
      <c r="B323" s="64">
        <f t="shared" si="91"/>
        <v>0</v>
      </c>
      <c r="C323" s="57">
        <f t="shared" si="102"/>
        <v>139</v>
      </c>
      <c r="F323" s="59">
        <f>IF(C323&lt;C$6,0,VLOOKUP(C323,index!$A:$M,9,0))</f>
        <v>110</v>
      </c>
      <c r="G323" s="57" t="str">
        <f t="shared" si="92"/>
        <v/>
      </c>
      <c r="H323" s="58" t="str">
        <f>IF(G323="I",$K323,IF(G323="II",$K323-SUM(H$8:H322),IF(G323="III",$K323-SUM(H$8:H322),IF(G323="IV",$K323-SUM(H$8:H322),IF(G323="V",1-SUM(H$8:H322)," ")))))</f>
        <v xml:space="preserve"> </v>
      </c>
      <c r="I323" s="66" t="str">
        <f t="shared" si="93"/>
        <v/>
      </c>
      <c r="L323" s="62" t="str">
        <f t="shared" si="89"/>
        <v xml:space="preserve"> </v>
      </c>
      <c r="P323" s="58" t="str">
        <f>IF(O323="Plus",$K323,IF(O323="Basis",$K323-SUM(P$8:P322),IF(O323="Breedte",$K323-SUM(P$8:P322),IF(O322="Breedte",1-SUM(P$8:P322)," "))))</f>
        <v xml:space="preserve"> </v>
      </c>
      <c r="Q323" s="56" t="str">
        <f t="shared" si="105"/>
        <v/>
      </c>
      <c r="R323" s="196">
        <f t="shared" si="94"/>
        <v>110</v>
      </c>
      <c r="S323" s="1">
        <f t="shared" si="103"/>
        <v>139</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139</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4">
        <f t="shared" si="90"/>
        <v>0</v>
      </c>
      <c r="B324" s="64">
        <f t="shared" si="91"/>
        <v>0</v>
      </c>
      <c r="C324" s="57">
        <f t="shared" si="102"/>
        <v>138</v>
      </c>
      <c r="F324" s="59">
        <f>IF(C324&lt;C$6,0,VLOOKUP(C324,index!$A:$M,9,0))</f>
        <v>110</v>
      </c>
      <c r="G324" s="57" t="str">
        <f t="shared" si="92"/>
        <v/>
      </c>
      <c r="H324" s="58" t="str">
        <f>IF(G324="I",$K324,IF(G324="II",$K324-SUM(H$8:H323),IF(G324="III",$K324-SUM(H$8:H323),IF(G324="IV",$K324-SUM(H$8:H323),IF(G324="V",1-SUM(H$8:H323)," ")))))</f>
        <v xml:space="preserve"> </v>
      </c>
      <c r="I324" s="66" t="str">
        <f t="shared" si="93"/>
        <v/>
      </c>
      <c r="L324" s="62" t="str">
        <f t="shared" si="89"/>
        <v xml:space="preserve"> </v>
      </c>
      <c r="P324" s="58" t="str">
        <f>IF(O324="Plus",$K324,IF(O324="Basis",$K324-SUM(P$8:P323),IF(O324="Breedte",$K324-SUM(P$8:P323),IF(O323="Breedte",1-SUM(P$8:P323)," "))))</f>
        <v xml:space="preserve"> </v>
      </c>
      <c r="Q324" s="56" t="str">
        <f t="shared" si="105"/>
        <v/>
      </c>
      <c r="R324" s="196">
        <f t="shared" si="94"/>
        <v>110</v>
      </c>
      <c r="S324" s="1">
        <f t="shared" si="103"/>
        <v>138</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138</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4">
        <f t="shared" si="90"/>
        <v>10</v>
      </c>
      <c r="B325" s="64">
        <f t="shared" si="91"/>
        <v>20</v>
      </c>
      <c r="C325" s="57">
        <f t="shared" si="102"/>
        <v>137</v>
      </c>
      <c r="F325" s="59">
        <f>IF(C325&lt;C$6,0,VLOOKUP(C325,index!$A:$M,9,0))</f>
        <v>110</v>
      </c>
      <c r="G325" s="57" t="str">
        <f t="shared" si="92"/>
        <v>V</v>
      </c>
      <c r="H325" s="58">
        <f>IF(G325="I",$K325,IF(G325="II",$K325-SUM(H$8:H324),IF(G325="III",$K325-SUM(H$8:H324),IF(G325="IV",$K325-SUM(H$8:H324),IF(G325="V",1-SUM(H$8:H324)," ")))))</f>
        <v>1</v>
      </c>
      <c r="I325" s="66" t="str">
        <f t="shared" si="93"/>
        <v>E</v>
      </c>
      <c r="L325" s="62" t="str">
        <f t="shared" si="89"/>
        <v xml:space="preserve"> </v>
      </c>
      <c r="P325" s="58" t="str">
        <f>IF(O325="Plus",$K325,IF(O325="Basis",$K325-SUM(P$8:P324),IF(O325="Breedte",$K325-SUM(P$8:P324),IF(O324="Breedte",1-SUM(P$8:P324)," "))))</f>
        <v xml:space="preserve"> </v>
      </c>
      <c r="Q325" s="56" t="str">
        <f t="shared" si="105"/>
        <v/>
      </c>
      <c r="R325" s="196">
        <f t="shared" si="94"/>
        <v>110</v>
      </c>
      <c r="S325" s="1">
        <f t="shared" si="103"/>
        <v>137</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137</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4">
        <f t="shared" si="90"/>
        <v>0</v>
      </c>
      <c r="B326" s="64">
        <f t="shared" si="91"/>
        <v>0</v>
      </c>
      <c r="C326" s="57">
        <f t="shared" si="102"/>
        <v>136</v>
      </c>
      <c r="F326" s="59">
        <f>IF(C326&lt;C$6,0,VLOOKUP(C326,index!$A:$M,9,0))</f>
        <v>0</v>
      </c>
      <c r="G326" s="57" t="str">
        <f t="shared" si="92"/>
        <v/>
      </c>
      <c r="H326" s="58" t="str">
        <f>IF(G326="I",$K326,IF(G326="II",$K326-SUM(H$8:H325),IF(G326="III",$K326-SUM(H$8:H325),IF(G326="IV",$K326-SUM(H$8:H325),IF(G326="V",1-SUM(H$8:H325)," ")))))</f>
        <v xml:space="preserve"> </v>
      </c>
      <c r="I326" s="66" t="str">
        <f t="shared" si="93"/>
        <v/>
      </c>
      <c r="L326" s="62" t="str">
        <f t="shared" si="89"/>
        <v xml:space="preserve"> </v>
      </c>
      <c r="P326" s="58" t="str">
        <f>IF(O326="Plus",$K326,IF(O326="Basis",$K326-SUM(P$8:P325),IF(O326="Breedte",$K326-SUM(P$8:P325),IF(O325="Breedte",1-SUM(P$8:P325)," "))))</f>
        <v xml:space="preserve"> </v>
      </c>
      <c r="Q326" s="56" t="str">
        <f t="shared" si="105"/>
        <v/>
      </c>
      <c r="R326" s="196">
        <f t="shared" si="94"/>
        <v>0</v>
      </c>
      <c r="S326" s="1">
        <f t="shared" si="103"/>
        <v>136</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136</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4">
        <f t="shared" si="90"/>
        <v>0</v>
      </c>
      <c r="B327" s="64">
        <f t="shared" si="91"/>
        <v>0</v>
      </c>
      <c r="C327" s="57">
        <f t="shared" si="102"/>
        <v>136</v>
      </c>
      <c r="F327" s="59">
        <f>IF(C327&lt;C$6,0,VLOOKUP(C327,index!$A:$M,9,0))</f>
        <v>0</v>
      </c>
      <c r="G327" s="57" t="str">
        <f t="shared" si="92"/>
        <v/>
      </c>
      <c r="H327" s="58" t="str">
        <f>IF(G327="I",$K327,IF(G327="II",$K327-SUM(H$8:H326),IF(G327="III",$K327-SUM(H$8:H326),IF(G327="IV",$K327-SUM(H$8:H326),IF(G327="V",1-SUM(H$8:H326)," ")))))</f>
        <v xml:space="preserve"> </v>
      </c>
      <c r="I327" s="66" t="str">
        <f t="shared" si="93"/>
        <v/>
      </c>
      <c r="L327" s="62" t="str">
        <f t="shared" si="89"/>
        <v xml:space="preserve"> </v>
      </c>
      <c r="P327" s="58" t="str">
        <f>IF(O327="Plus",$K327,IF(O327="Basis",$K327-SUM(P$8:P326),IF(O327="Breedte",$K327-SUM(P$8:P326),IF(O326="Breedte",1-SUM(P$8:P326)," "))))</f>
        <v xml:space="preserve"> </v>
      </c>
      <c r="Q327" s="56" t="str">
        <f t="shared" si="105"/>
        <v/>
      </c>
      <c r="R327" s="196">
        <f t="shared" si="94"/>
        <v>0</v>
      </c>
      <c r="S327" s="1">
        <f t="shared" si="103"/>
        <v>136</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136</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4">
        <f t="shared" si="90"/>
        <v>0</v>
      </c>
      <c r="B328" s="64">
        <f t="shared" si="91"/>
        <v>0</v>
      </c>
      <c r="C328" s="57">
        <f t="shared" si="102"/>
        <v>136</v>
      </c>
      <c r="F328" s="59">
        <f>IF(C328&lt;C$6,0,VLOOKUP(C328,index!$A:$M,9,0))</f>
        <v>0</v>
      </c>
      <c r="G328" s="57" t="str">
        <f t="shared" si="92"/>
        <v/>
      </c>
      <c r="H328" s="58" t="str">
        <f>IF(G328="I",$K328,IF(G328="II",$K328-SUM(H$8:H327),IF(G328="III",$K328-SUM(H$8:H327),IF(G328="IV",$K328-SUM(H$8:H327),IF(G328="V",1-SUM(H$8:H327)," ")))))</f>
        <v xml:space="preserve"> </v>
      </c>
      <c r="I328" s="66" t="str">
        <f t="shared" si="93"/>
        <v/>
      </c>
      <c r="L328" s="62" t="str">
        <f t="shared" ref="L328:L391" si="106">IF(U328=2,"Plus",IF(W328=2,"Basis",IF(X328=2,"Breedte"," ")))</f>
        <v xml:space="preserve"> </v>
      </c>
      <c r="P328" s="58" t="str">
        <f>IF(O328="Plus",$K328,IF(O328="Basis",$K328-SUM(P$8:P327),IF(O328="Breedte",$K328-SUM(P$8:P327),IF(O327="Breedte",1-SUM(P$8:P327)," "))))</f>
        <v xml:space="preserve"> </v>
      </c>
      <c r="Q328" s="56" t="str">
        <f t="shared" si="105"/>
        <v/>
      </c>
      <c r="R328" s="196">
        <f t="shared" si="94"/>
        <v>0</v>
      </c>
      <c r="S328" s="1">
        <f t="shared" si="103"/>
        <v>136</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136</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4">
        <f t="shared" ref="A329:A392" si="107">IF(I329="A",25,IF(I329="B",25,IF(I329="C",25,IF(I329="D",15,IF(I329="E",10,0)))))</f>
        <v>0</v>
      </c>
      <c r="B329" s="64">
        <f t="shared" ref="B329:B384" si="108">IF(G329="I",20,IF(G329="II",20,IF(G329="III",20,IF(G329="IV",20,IF(G329="V",20,0)))))</f>
        <v>0</v>
      </c>
      <c r="C329" s="57">
        <f t="shared" si="102"/>
        <v>136</v>
      </c>
      <c r="F329" s="59">
        <f>IF(C329&lt;C$6,0,VLOOKUP(C329,index!$A:$M,9,0))</f>
        <v>0</v>
      </c>
      <c r="G329" s="57" t="str">
        <f t="shared" ref="G329:G392" si="109">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92" si="110">IF(AND(F329&gt;209,F330&lt;210),"A",IF(AND(F329&gt;199,F330&lt;200),"B",IF(AND(F329&gt;189,F330&lt;190),"C",IF(AND(F329&gt;180,F330&lt;181),"D",IF(AND(F329&gt;109,F330&lt;110),"E","")))))</f>
        <v/>
      </c>
      <c r="L329" s="62" t="str">
        <f t="shared" si="106"/>
        <v xml:space="preserve"> </v>
      </c>
      <c r="P329" s="58" t="str">
        <f>IF(O329="Plus",$K329,IF(O329="Basis",$K329-SUM(P$8:P328),IF(O329="Breedte",$K329-SUM(P$8:P328),IF(O328="Breedte",1-SUM(P$8:P328)," "))))</f>
        <v xml:space="preserve"> </v>
      </c>
      <c r="Q329" s="56" t="str">
        <f t="shared" si="105"/>
        <v/>
      </c>
      <c r="R329" s="196">
        <f t="shared" ref="R329:R392" si="111">F329</f>
        <v>0</v>
      </c>
      <c r="S329" s="1">
        <f t="shared" si="103"/>
        <v>136</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136</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4">
        <f t="shared" si="107"/>
        <v>0</v>
      </c>
      <c r="B330" s="64">
        <f t="shared" si="108"/>
        <v>0</v>
      </c>
      <c r="C330" s="57">
        <f t="shared" ref="C330:C393" si="119">IF(C329-1&lt;C$6,C$6-1,C329-1)</f>
        <v>136</v>
      </c>
      <c r="F330" s="59">
        <f>IF(C330&lt;C$6,0,VLOOKUP(C330,index!$A:$M,9,0))</f>
        <v>0</v>
      </c>
      <c r="G330" s="57" t="str">
        <f t="shared" si="109"/>
        <v/>
      </c>
      <c r="H330" s="58" t="str">
        <f>IF(G330="I",$K330,IF(G330="II",$K330-SUM(H$8:H329),IF(G330="III",$K330-SUM(H$8:H329),IF(G330="IV",$K330-SUM(H$8:H329),IF(G330="V",1-SUM(H$8:H329)," ")))))</f>
        <v xml:space="preserve"> </v>
      </c>
      <c r="I330" s="66" t="str">
        <f t="shared" si="110"/>
        <v/>
      </c>
      <c r="L330" s="62" t="str">
        <f t="shared" si="106"/>
        <v xml:space="preserve"> </v>
      </c>
      <c r="P330" s="58" t="str">
        <f>IF(O330="Plus",$K330,IF(O330="Basis",$K330-SUM(P$8:P329),IF(O330="Breedte",$K330-SUM(P$8:P329),IF(O329="Breedte",1-SUM(P$8:P329)," "))))</f>
        <v xml:space="preserve"> </v>
      </c>
      <c r="Q330" s="56" t="str">
        <f t="shared" si="105"/>
        <v/>
      </c>
      <c r="R330" s="196">
        <f t="shared" si="111"/>
        <v>0</v>
      </c>
      <c r="S330" s="1">
        <f t="shared" ref="S330:S393" si="120">C330</f>
        <v>136</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136</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4">
        <f t="shared" si="107"/>
        <v>0</v>
      </c>
      <c r="B331" s="64">
        <f t="shared" si="108"/>
        <v>0</v>
      </c>
      <c r="C331" s="57">
        <f t="shared" si="119"/>
        <v>136</v>
      </c>
      <c r="F331" s="59">
        <f>IF(C331&lt;C$6,0,VLOOKUP(C331,index!$A:$M,9,0))</f>
        <v>0</v>
      </c>
      <c r="G331" s="57" t="str">
        <f t="shared" si="109"/>
        <v/>
      </c>
      <c r="H331" s="58" t="str">
        <f>IF(G331="I",$K331,IF(G331="II",$K331-SUM(H$8:H330),IF(G331="III",$K331-SUM(H$8:H330),IF(G331="IV",$K331-SUM(H$8:H330),IF(G331="V",1-SUM(H$8:H330)," ")))))</f>
        <v xml:space="preserve"> </v>
      </c>
      <c r="I331" s="66" t="str">
        <f t="shared" si="110"/>
        <v/>
      </c>
      <c r="L331" s="62" t="str">
        <f t="shared" si="106"/>
        <v xml:space="preserve"> </v>
      </c>
      <c r="P331" s="58" t="str">
        <f>IF(O331="Plus",$K331,IF(O331="Basis",$K331-SUM(P$8:P330),IF(O331="Breedte",$K331-SUM(P$8:P330),IF(O330="Breedte",1-SUM(P$8:P330)," "))))</f>
        <v xml:space="preserve"> </v>
      </c>
      <c r="Q331" s="56" t="str">
        <f t="shared" si="105"/>
        <v/>
      </c>
      <c r="R331" s="196">
        <f t="shared" si="111"/>
        <v>0</v>
      </c>
      <c r="S331" s="1">
        <f t="shared" si="120"/>
        <v>136</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136</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4">
        <f t="shared" si="107"/>
        <v>0</v>
      </c>
      <c r="B332" s="64">
        <f t="shared" si="108"/>
        <v>0</v>
      </c>
      <c r="C332" s="57">
        <f t="shared" si="119"/>
        <v>136</v>
      </c>
      <c r="F332" s="59">
        <f>IF(C332&lt;C$6,0,VLOOKUP(C332,index!$A:$M,9,0))</f>
        <v>0</v>
      </c>
      <c r="G332" s="57" t="str">
        <f t="shared" si="109"/>
        <v/>
      </c>
      <c r="H332" s="58" t="str">
        <f>IF(G332="I",$K332,IF(G332="II",$K332-SUM(H$8:H331),IF(G332="III",$K332-SUM(H$8:H331),IF(G332="IV",$K332-SUM(H$8:H331),IF(G332="V",1-SUM(H$8:H331)," ")))))</f>
        <v xml:space="preserve"> </v>
      </c>
      <c r="I332" s="66" t="str">
        <f t="shared" si="110"/>
        <v/>
      </c>
      <c r="L332" s="62" t="str">
        <f t="shared" si="106"/>
        <v xml:space="preserve"> </v>
      </c>
      <c r="P332" s="58" t="str">
        <f>IF(O332="Plus",$K332,IF(O332="Basis",$K332-SUM(P$8:P331),IF(O332="Breedte",$K332-SUM(P$8:P331),IF(O331="Breedte",1-SUM(P$8:P331)," "))))</f>
        <v xml:space="preserve"> </v>
      </c>
      <c r="Q332" s="56" t="str">
        <f t="shared" si="105"/>
        <v/>
      </c>
      <c r="R332" s="196">
        <f t="shared" si="111"/>
        <v>0</v>
      </c>
      <c r="S332" s="1">
        <f t="shared" si="120"/>
        <v>136</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136</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4">
        <f t="shared" si="107"/>
        <v>0</v>
      </c>
      <c r="B333" s="64">
        <f t="shared" si="108"/>
        <v>0</v>
      </c>
      <c r="C333" s="57">
        <f t="shared" si="119"/>
        <v>136</v>
      </c>
      <c r="F333" s="59">
        <f>IF(C333&lt;C$6,0,VLOOKUP(C333,index!$A:$M,9,0))</f>
        <v>0</v>
      </c>
      <c r="G333" s="57" t="str">
        <f t="shared" si="109"/>
        <v/>
      </c>
      <c r="H333" s="58" t="str">
        <f>IF(G333="I",$K333,IF(G333="II",$K333-SUM(H$8:H332),IF(G333="III",$K333-SUM(H$8:H332),IF(G333="IV",$K333-SUM(H$8:H332),IF(G333="V",1-SUM(H$8:H332)," ")))))</f>
        <v xml:space="preserve"> </v>
      </c>
      <c r="I333" s="66" t="str">
        <f t="shared" si="110"/>
        <v/>
      </c>
      <c r="L333" s="62" t="str">
        <f t="shared" si="106"/>
        <v xml:space="preserve"> </v>
      </c>
      <c r="P333" s="58" t="str">
        <f>IF(O333="Plus",$K333,IF(O333="Basis",$K333-SUM(P$8:P332),IF(O333="Breedte",$K333-SUM(P$8:P332),IF(O332="Breedte",1-SUM(P$8:P332)," "))))</f>
        <v xml:space="preserve"> </v>
      </c>
      <c r="Q333" s="56" t="str">
        <f t="shared" si="105"/>
        <v/>
      </c>
      <c r="R333" s="196">
        <f t="shared" si="111"/>
        <v>0</v>
      </c>
      <c r="S333" s="1">
        <f t="shared" si="120"/>
        <v>136</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136</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4">
        <f t="shared" si="107"/>
        <v>0</v>
      </c>
      <c r="B334" s="64">
        <f t="shared" si="108"/>
        <v>0</v>
      </c>
      <c r="C334" s="57">
        <f t="shared" si="119"/>
        <v>136</v>
      </c>
      <c r="F334" s="59">
        <f>IF(C334&lt;C$6,0,VLOOKUP(C334,index!$A:$M,9,0))</f>
        <v>0</v>
      </c>
      <c r="G334" s="57" t="str">
        <f t="shared" si="109"/>
        <v/>
      </c>
      <c r="H334" s="58" t="str">
        <f>IF(G334="I",$K334,IF(G334="II",$K334-SUM(H$8:H333),IF(G334="III",$K334-SUM(H$8:H333),IF(G334="IV",$K334-SUM(H$8:H333),IF(G334="V",1-SUM(H$8:H333)," ")))))</f>
        <v xml:space="preserve"> </v>
      </c>
      <c r="I334" s="66" t="str">
        <f t="shared" si="110"/>
        <v/>
      </c>
      <c r="L334" s="62" t="str">
        <f t="shared" si="106"/>
        <v xml:space="preserve"> </v>
      </c>
      <c r="P334" s="58" t="str">
        <f>IF(O334="Plus",$K334,IF(O334="Basis",$K334-SUM(P$8:P333),IF(O334="Breedte",$K334-SUM(P$8:P333),IF(O333="Breedte",1-SUM(P$8:P333)," "))))</f>
        <v xml:space="preserve"> </v>
      </c>
      <c r="Q334" s="56" t="str">
        <f t="shared" si="105"/>
        <v/>
      </c>
      <c r="R334" s="196">
        <f t="shared" si="111"/>
        <v>0</v>
      </c>
      <c r="S334" s="1">
        <f t="shared" si="120"/>
        <v>136</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136</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4">
        <f t="shared" si="107"/>
        <v>0</v>
      </c>
      <c r="B335" s="64">
        <f t="shared" si="108"/>
        <v>0</v>
      </c>
      <c r="C335" s="57">
        <f t="shared" si="119"/>
        <v>136</v>
      </c>
      <c r="F335" s="59">
        <f>IF(C335&lt;C$6,0,VLOOKUP(C335,index!$A:$M,9,0))</f>
        <v>0</v>
      </c>
      <c r="G335" s="57" t="str">
        <f t="shared" si="109"/>
        <v/>
      </c>
      <c r="H335" s="58" t="str">
        <f>IF(G335="I",$K335,IF(G335="II",$K335-SUM(H$8:H334),IF(G335="III",$K335-SUM(H$8:H334),IF(G335="IV",$K335-SUM(H$8:H334),IF(G335="V",1-SUM(H$8:H334)," ")))))</f>
        <v xml:space="preserve"> </v>
      </c>
      <c r="I335" s="66" t="str">
        <f t="shared" si="110"/>
        <v/>
      </c>
      <c r="L335" s="62" t="str">
        <f t="shared" si="106"/>
        <v xml:space="preserve"> </v>
      </c>
      <c r="P335" s="58" t="str">
        <f>IF(O335="Plus",$K335,IF(O335="Basis",$K335-SUM(P$8:P334),IF(O335="Breedte",$K335-SUM(P$8:P334),IF(O334="Breedte",1-SUM(P$8:P334)," "))))</f>
        <v xml:space="preserve"> </v>
      </c>
      <c r="Q335" s="56" t="str">
        <f t="shared" si="105"/>
        <v/>
      </c>
      <c r="R335" s="196">
        <f t="shared" si="111"/>
        <v>0</v>
      </c>
      <c r="S335" s="1">
        <f t="shared" si="120"/>
        <v>136</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136</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4">
        <f t="shared" si="107"/>
        <v>0</v>
      </c>
      <c r="B336" s="64">
        <f t="shared" si="108"/>
        <v>0</v>
      </c>
      <c r="C336" s="57">
        <f t="shared" si="119"/>
        <v>136</v>
      </c>
      <c r="F336" s="59">
        <f>IF(C336&lt;C$6,0,VLOOKUP(C336,index!$A:$M,9,0))</f>
        <v>0</v>
      </c>
      <c r="G336" s="57" t="str">
        <f t="shared" si="109"/>
        <v/>
      </c>
      <c r="H336" s="58" t="str">
        <f>IF(G336="I",$K336,IF(G336="II",$K336-SUM(H$8:H335),IF(G336="III",$K336-SUM(H$8:H335),IF(G336="IV",$K336-SUM(H$8:H335),IF(G336="V",1-SUM(H$8:H335)," ")))))</f>
        <v xml:space="preserve"> </v>
      </c>
      <c r="I336" s="66" t="str">
        <f t="shared" si="110"/>
        <v/>
      </c>
      <c r="L336" s="62" t="str">
        <f t="shared" si="106"/>
        <v xml:space="preserve"> </v>
      </c>
      <c r="P336" s="58" t="str">
        <f>IF(O336="Plus",$K336,IF(O336="Basis",$K336-SUM(P$8:P335),IF(O336="Breedte",$K336-SUM(P$8:P335),IF(O335="Breedte",1-SUM(P$8:P335)," "))))</f>
        <v xml:space="preserve"> </v>
      </c>
      <c r="Q336" s="56" t="str">
        <f t="shared" si="105"/>
        <v/>
      </c>
      <c r="R336" s="196">
        <f t="shared" si="111"/>
        <v>0</v>
      </c>
      <c r="S336" s="1">
        <f t="shared" si="120"/>
        <v>136</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136</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4">
        <f t="shared" si="107"/>
        <v>0</v>
      </c>
      <c r="B337" s="64">
        <f t="shared" si="108"/>
        <v>0</v>
      </c>
      <c r="C337" s="57">
        <f t="shared" si="119"/>
        <v>136</v>
      </c>
      <c r="F337" s="59">
        <f>IF(C337&lt;C$6,0,VLOOKUP(C337,index!$A:$M,9,0))</f>
        <v>0</v>
      </c>
      <c r="G337" s="57" t="str">
        <f t="shared" si="109"/>
        <v/>
      </c>
      <c r="H337" s="58" t="str">
        <f>IF(G337="I",$K337,IF(G337="II",$K337-SUM(H$8:H336),IF(G337="III",$K337-SUM(H$8:H336),IF(G337="IV",$K337-SUM(H$8:H336),IF(G337="V",1-SUM(H$8:H336)," ")))))</f>
        <v xml:space="preserve"> </v>
      </c>
      <c r="I337" s="66" t="str">
        <f t="shared" si="110"/>
        <v/>
      </c>
      <c r="L337" s="62" t="str">
        <f t="shared" si="106"/>
        <v xml:space="preserve"> </v>
      </c>
      <c r="P337" s="58" t="str">
        <f>IF(O337="Plus",$K337,IF(O337="Basis",$K337-SUM(P$8:P336),IF(O337="Breedte",$K337-SUM(P$8:P336),IF(O336="Breedte",1-SUM(P$8:P336)," "))))</f>
        <v xml:space="preserve"> </v>
      </c>
      <c r="Q337" s="56" t="str">
        <f t="shared" ref="Q337:Q400" si="122">IF(L336="plus",CONCATENATE(E337,", "),IF(L336="basis",IF(E337=0,"",CONCATENATE(E337,", ")),CONCATENATE(Q336,IF(E337=0,"",CONCATENATE(E337,", ")))))</f>
        <v/>
      </c>
      <c r="R337" s="196">
        <f t="shared" si="111"/>
        <v>0</v>
      </c>
      <c r="S337" s="1">
        <f t="shared" si="120"/>
        <v>136</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136</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4">
        <f t="shared" si="107"/>
        <v>0</v>
      </c>
      <c r="B338" s="64">
        <f t="shared" si="108"/>
        <v>0</v>
      </c>
      <c r="C338" s="57">
        <f t="shared" si="119"/>
        <v>136</v>
      </c>
      <c r="F338" s="59">
        <f>IF(C338&lt;C$6,0,VLOOKUP(C338,index!$A:$M,9,0))</f>
        <v>0</v>
      </c>
      <c r="G338" s="57" t="str">
        <f t="shared" si="109"/>
        <v/>
      </c>
      <c r="H338" s="58" t="str">
        <f>IF(G338="I",$K338,IF(G338="II",$K338-SUM(H$8:H337),IF(G338="III",$K338-SUM(H$8:H337),IF(G338="IV",$K338-SUM(H$8:H337),IF(G338="V",1-SUM(H$8:H337)," ")))))</f>
        <v xml:space="preserve"> </v>
      </c>
      <c r="I338" s="66" t="str">
        <f t="shared" si="110"/>
        <v/>
      </c>
      <c r="L338" s="62" t="str">
        <f t="shared" si="106"/>
        <v xml:space="preserve"> </v>
      </c>
      <c r="P338" s="58" t="str">
        <f>IF(O338="Plus",$K338,IF(O338="Basis",$K338-SUM(P$8:P337),IF(O338="Breedte",$K338-SUM(P$8:P337),IF(O337="Breedte",1-SUM(P$8:P337)," "))))</f>
        <v xml:space="preserve"> </v>
      </c>
      <c r="Q338" s="56" t="str">
        <f t="shared" si="122"/>
        <v/>
      </c>
      <c r="R338" s="196">
        <f t="shared" si="111"/>
        <v>0</v>
      </c>
      <c r="S338" s="1">
        <f t="shared" si="120"/>
        <v>136</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136</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4">
        <f t="shared" si="107"/>
        <v>0</v>
      </c>
      <c r="B339" s="64">
        <f t="shared" si="108"/>
        <v>0</v>
      </c>
      <c r="C339" s="57">
        <f t="shared" si="119"/>
        <v>136</v>
      </c>
      <c r="F339" s="59">
        <f>IF(C339&lt;C$6,0,VLOOKUP(C339,index!$A:$M,9,0))</f>
        <v>0</v>
      </c>
      <c r="G339" s="57" t="str">
        <f t="shared" si="109"/>
        <v/>
      </c>
      <c r="H339" s="58" t="str">
        <f>IF(G339="I",$K339,IF(G339="II",$K339-SUM(H$8:H338),IF(G339="III",$K339-SUM(H$8:H338),IF(G339="IV",$K339-SUM(H$8:H338),IF(G339="V",1-SUM(H$8:H338)," ")))))</f>
        <v xml:space="preserve"> </v>
      </c>
      <c r="I339" s="66" t="str">
        <f t="shared" si="110"/>
        <v/>
      </c>
      <c r="L339" s="62" t="str">
        <f t="shared" si="106"/>
        <v xml:space="preserve"> </v>
      </c>
      <c r="P339" s="58" t="str">
        <f>IF(O339="Plus",$K339,IF(O339="Basis",$K339-SUM(P$8:P338),IF(O339="Breedte",$K339-SUM(P$8:P338),IF(O338="Breedte",1-SUM(P$8:P338)," "))))</f>
        <v xml:space="preserve"> </v>
      </c>
      <c r="Q339" s="56" t="str">
        <f t="shared" si="122"/>
        <v/>
      </c>
      <c r="R339" s="196">
        <f t="shared" si="111"/>
        <v>0</v>
      </c>
      <c r="S339" s="1">
        <f t="shared" si="120"/>
        <v>136</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136</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4">
        <f t="shared" si="107"/>
        <v>0</v>
      </c>
      <c r="B340" s="64">
        <f t="shared" si="108"/>
        <v>0</v>
      </c>
      <c r="C340" s="57">
        <f t="shared" si="119"/>
        <v>136</v>
      </c>
      <c r="F340" s="59">
        <f>IF(C340&lt;C$6,0,VLOOKUP(C340,index!$A:$M,9,0))</f>
        <v>0</v>
      </c>
      <c r="G340" s="57" t="str">
        <f t="shared" si="109"/>
        <v/>
      </c>
      <c r="H340" s="58" t="str">
        <f>IF(G340="I",$K340,IF(G340="II",$K340-SUM(H$8:H339),IF(G340="III",$K340-SUM(H$8:H339),IF(G340="IV",$K340-SUM(H$8:H339),IF(G340="V",1-SUM(H$8:H339)," ")))))</f>
        <v xml:space="preserve"> </v>
      </c>
      <c r="I340" s="66" t="str">
        <f t="shared" si="110"/>
        <v/>
      </c>
      <c r="L340" s="62" t="str">
        <f t="shared" si="106"/>
        <v xml:space="preserve"> </v>
      </c>
      <c r="P340" s="58" t="str">
        <f>IF(O340="Plus",$K340,IF(O340="Basis",$K340-SUM(P$8:P339),IF(O340="Breedte",$K340-SUM(P$8:P339),IF(O339="Breedte",1-SUM(P$8:P339)," "))))</f>
        <v xml:space="preserve"> </v>
      </c>
      <c r="Q340" s="56" t="str">
        <f t="shared" si="122"/>
        <v/>
      </c>
      <c r="R340" s="196">
        <f t="shared" si="111"/>
        <v>0</v>
      </c>
      <c r="S340" s="1">
        <f t="shared" si="120"/>
        <v>136</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136</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4">
        <f t="shared" si="107"/>
        <v>0</v>
      </c>
      <c r="B341" s="64">
        <f t="shared" si="108"/>
        <v>0</v>
      </c>
      <c r="C341" s="57">
        <f t="shared" si="119"/>
        <v>136</v>
      </c>
      <c r="F341" s="59">
        <f>IF(C341&lt;C$6,0,VLOOKUP(C341,index!$A:$M,9,0))</f>
        <v>0</v>
      </c>
      <c r="G341" s="57" t="str">
        <f t="shared" si="109"/>
        <v/>
      </c>
      <c r="H341" s="58" t="str">
        <f>IF(G341="I",$K341,IF(G341="II",$K341-SUM(H$8:H340),IF(G341="III",$K341-SUM(H$8:H340),IF(G341="IV",$K341-SUM(H$8:H340),IF(G341="V",1-SUM(H$8:H340)," ")))))</f>
        <v xml:space="preserve"> </v>
      </c>
      <c r="I341" s="66" t="str">
        <f t="shared" si="110"/>
        <v/>
      </c>
      <c r="L341" s="62" t="str">
        <f t="shared" si="106"/>
        <v xml:space="preserve"> </v>
      </c>
      <c r="P341" s="58" t="str">
        <f>IF(O341="Plus",$K341,IF(O341="Basis",$K341-SUM(P$8:P340),IF(O341="Breedte",$K341-SUM(P$8:P340),IF(O340="Breedte",1-SUM(P$8:P340)," "))))</f>
        <v xml:space="preserve"> </v>
      </c>
      <c r="Q341" s="56" t="str">
        <f t="shared" si="122"/>
        <v/>
      </c>
      <c r="R341" s="196">
        <f t="shared" si="111"/>
        <v>0</v>
      </c>
      <c r="S341" s="1">
        <f t="shared" si="120"/>
        <v>136</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136</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4">
        <f t="shared" si="107"/>
        <v>0</v>
      </c>
      <c r="B342" s="64">
        <f t="shared" si="108"/>
        <v>0</v>
      </c>
      <c r="C342" s="57">
        <f t="shared" si="119"/>
        <v>136</v>
      </c>
      <c r="F342" s="59">
        <f>IF(C342&lt;C$6,0,VLOOKUP(C342,index!$A:$M,9,0))</f>
        <v>0</v>
      </c>
      <c r="G342" s="57" t="str">
        <f t="shared" si="109"/>
        <v/>
      </c>
      <c r="H342" s="58" t="str">
        <f>IF(G342="I",$K342,IF(G342="II",$K342-SUM(H$8:H341),IF(G342="III",$K342-SUM(H$8:H341),IF(G342="IV",$K342-SUM(H$8:H341),IF(G342="V",1-SUM(H$8:H341)," ")))))</f>
        <v xml:space="preserve"> </v>
      </c>
      <c r="I342" s="66" t="str">
        <f t="shared" si="110"/>
        <v/>
      </c>
      <c r="L342" s="62" t="str">
        <f t="shared" si="106"/>
        <v xml:space="preserve"> </v>
      </c>
      <c r="P342" s="58" t="str">
        <f>IF(O342="Plus",$K342,IF(O342="Basis",$K342-SUM(P$8:P341),IF(O342="Breedte",$K342-SUM(P$8:P341),IF(O341="Breedte",1-SUM(P$8:P341)," "))))</f>
        <v xml:space="preserve"> </v>
      </c>
      <c r="Q342" s="56" t="str">
        <f t="shared" si="122"/>
        <v/>
      </c>
      <c r="R342" s="196">
        <f t="shared" si="111"/>
        <v>0</v>
      </c>
      <c r="S342" s="1">
        <f t="shared" si="120"/>
        <v>136</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136</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4">
        <f t="shared" si="107"/>
        <v>0</v>
      </c>
      <c r="B343" s="64">
        <f t="shared" si="108"/>
        <v>0</v>
      </c>
      <c r="C343" s="57">
        <f t="shared" si="119"/>
        <v>136</v>
      </c>
      <c r="F343" s="59">
        <f>IF(C343&lt;C$6,0,VLOOKUP(C343,index!$A:$M,9,0))</f>
        <v>0</v>
      </c>
      <c r="G343" s="57" t="str">
        <f t="shared" si="109"/>
        <v/>
      </c>
      <c r="H343" s="58" t="str">
        <f>IF(G343="I",$K343,IF(G343="II",$K343-SUM(H$8:H342),IF(G343="III",$K343-SUM(H$8:H342),IF(G343="IV",$K343-SUM(H$8:H342),IF(G343="V",1-SUM(H$8:H342)," ")))))</f>
        <v xml:space="preserve"> </v>
      </c>
      <c r="I343" s="66" t="str">
        <f t="shared" si="110"/>
        <v/>
      </c>
      <c r="L343" s="62" t="str">
        <f t="shared" si="106"/>
        <v xml:space="preserve"> </v>
      </c>
      <c r="P343" s="58" t="str">
        <f>IF(O343="Plus",$K343,IF(O343="Basis",$K343-SUM(P$8:P342),IF(O343="Breedte",$K343-SUM(P$8:P342),IF(O342="Breedte",1-SUM(P$8:P342)," "))))</f>
        <v xml:space="preserve"> </v>
      </c>
      <c r="Q343" s="56" t="str">
        <f t="shared" si="122"/>
        <v/>
      </c>
      <c r="R343" s="196">
        <f t="shared" si="111"/>
        <v>0</v>
      </c>
      <c r="S343" s="1">
        <f t="shared" si="120"/>
        <v>136</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136</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4">
        <f t="shared" si="107"/>
        <v>0</v>
      </c>
      <c r="B344" s="64">
        <f t="shared" si="108"/>
        <v>0</v>
      </c>
      <c r="C344" s="57">
        <f t="shared" si="119"/>
        <v>136</v>
      </c>
      <c r="F344" s="59">
        <f>IF(C344&lt;C$6,0,VLOOKUP(C344,index!$A:$M,9,0))</f>
        <v>0</v>
      </c>
      <c r="G344" s="57" t="str">
        <f t="shared" si="109"/>
        <v/>
      </c>
      <c r="H344" s="58" t="str">
        <f>IF(G344="I",$K344,IF(G344="II",$K344-SUM(H$8:H343),IF(G344="III",$K344-SUM(H$8:H343),IF(G344="IV",$K344-SUM(H$8:H343),IF(G344="V",1-SUM(H$8:H343)," ")))))</f>
        <v xml:space="preserve"> </v>
      </c>
      <c r="I344" s="66" t="str">
        <f t="shared" si="110"/>
        <v/>
      </c>
      <c r="L344" s="62" t="str">
        <f t="shared" si="106"/>
        <v xml:space="preserve"> </v>
      </c>
      <c r="P344" s="58" t="str">
        <f>IF(O344="Plus",$K344,IF(O344="Basis",$K344-SUM(P$8:P343),IF(O344="Breedte",$K344-SUM(P$8:P343),IF(O343="Breedte",1-SUM(P$8:P343)," "))))</f>
        <v xml:space="preserve"> </v>
      </c>
      <c r="Q344" s="56" t="str">
        <f t="shared" si="122"/>
        <v/>
      </c>
      <c r="R344" s="196">
        <f t="shared" si="111"/>
        <v>0</v>
      </c>
      <c r="S344" s="1">
        <f t="shared" si="120"/>
        <v>136</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136</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4">
        <f t="shared" si="107"/>
        <v>0</v>
      </c>
      <c r="B345" s="64">
        <f t="shared" si="108"/>
        <v>0</v>
      </c>
      <c r="C345" s="57">
        <f t="shared" si="119"/>
        <v>136</v>
      </c>
      <c r="F345" s="59">
        <f>IF(C345&lt;C$6,0,VLOOKUP(C345,index!$A:$M,9,0))</f>
        <v>0</v>
      </c>
      <c r="G345" s="57" t="str">
        <f t="shared" si="109"/>
        <v/>
      </c>
      <c r="H345" s="58" t="str">
        <f>IF(G345="I",$K345,IF(G345="II",$K345-SUM(H$8:H344),IF(G345="III",$K345-SUM(H$8:H344),IF(G345="IV",$K345-SUM(H$8:H344),IF(G345="V",1-SUM(H$8:H344)," ")))))</f>
        <v xml:space="preserve"> </v>
      </c>
      <c r="I345" s="66" t="str">
        <f t="shared" si="110"/>
        <v/>
      </c>
      <c r="L345" s="62" t="str">
        <f t="shared" si="106"/>
        <v xml:space="preserve"> </v>
      </c>
      <c r="P345" s="58" t="str">
        <f>IF(O345="Plus",$K345,IF(O345="Basis",$K345-SUM(P$8:P344),IF(O345="Breedte",$K345-SUM(P$8:P344),IF(O344="Breedte",1-SUM(P$8:P344)," "))))</f>
        <v xml:space="preserve"> </v>
      </c>
      <c r="Q345" s="56" t="str">
        <f t="shared" si="122"/>
        <v/>
      </c>
      <c r="R345" s="196">
        <f t="shared" si="111"/>
        <v>0</v>
      </c>
      <c r="S345" s="1">
        <f t="shared" si="120"/>
        <v>136</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136</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4">
        <f t="shared" si="107"/>
        <v>0</v>
      </c>
      <c r="B346" s="64">
        <f t="shared" si="108"/>
        <v>0</v>
      </c>
      <c r="C346" s="57">
        <f t="shared" si="119"/>
        <v>136</v>
      </c>
      <c r="F346" s="59">
        <f>IF(C346&lt;C$6,0,VLOOKUP(C346,index!$A:$M,9,0))</f>
        <v>0</v>
      </c>
      <c r="G346" s="57" t="str">
        <f t="shared" si="109"/>
        <v/>
      </c>
      <c r="H346" s="58" t="str">
        <f>IF(G346="I",$K346,IF(G346="II",$K346-SUM(H$8:H345),IF(G346="III",$K346-SUM(H$8:H345),IF(G346="IV",$K346-SUM(H$8:H345),IF(G346="V",1-SUM(H$8:H345)," ")))))</f>
        <v xml:space="preserve"> </v>
      </c>
      <c r="I346" s="66" t="str">
        <f t="shared" si="110"/>
        <v/>
      </c>
      <c r="L346" s="62" t="str">
        <f t="shared" si="106"/>
        <v xml:space="preserve"> </v>
      </c>
      <c r="P346" s="58" t="str">
        <f>IF(O346="Plus",$K346,IF(O346="Basis",$K346-SUM(P$8:P345),IF(O346="Breedte",$K346-SUM(P$8:P345),IF(O345="Breedte",1-SUM(P$8:P345)," "))))</f>
        <v xml:space="preserve"> </v>
      </c>
      <c r="Q346" s="56" t="str">
        <f t="shared" si="122"/>
        <v/>
      </c>
      <c r="R346" s="196">
        <f t="shared" si="111"/>
        <v>0</v>
      </c>
      <c r="S346" s="1">
        <f t="shared" si="120"/>
        <v>136</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136</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4">
        <f t="shared" si="107"/>
        <v>0</v>
      </c>
      <c r="B347" s="64">
        <f t="shared" si="108"/>
        <v>0</v>
      </c>
      <c r="C347" s="57">
        <f t="shared" si="119"/>
        <v>136</v>
      </c>
      <c r="F347" s="59">
        <f>IF(C347&lt;C$6,0,VLOOKUP(C347,index!$A:$M,9,0))</f>
        <v>0</v>
      </c>
      <c r="G347" s="57" t="str">
        <f t="shared" si="109"/>
        <v/>
      </c>
      <c r="H347" s="58" t="str">
        <f>IF(G347="I",$K347,IF(G347="II",$K347-SUM(H$8:H346),IF(G347="III",$K347-SUM(H$8:H346),IF(G347="IV",$K347-SUM(H$8:H346),IF(G347="V",1-SUM(H$8:H346)," ")))))</f>
        <v xml:space="preserve"> </v>
      </c>
      <c r="I347" s="66" t="str">
        <f t="shared" si="110"/>
        <v/>
      </c>
      <c r="L347" s="62" t="str">
        <f t="shared" si="106"/>
        <v xml:space="preserve"> </v>
      </c>
      <c r="P347" s="58" t="str">
        <f>IF(O347="Plus",$K347,IF(O347="Basis",$K347-SUM(P$8:P346),IF(O347="Breedte",$K347-SUM(P$8:P346),IF(O346="Breedte",1-SUM(P$8:P346)," "))))</f>
        <v xml:space="preserve"> </v>
      </c>
      <c r="Q347" s="56" t="str">
        <f t="shared" si="122"/>
        <v/>
      </c>
      <c r="R347" s="196">
        <f t="shared" si="111"/>
        <v>0</v>
      </c>
      <c r="S347" s="1">
        <f t="shared" si="120"/>
        <v>136</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136</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4">
        <f t="shared" si="107"/>
        <v>0</v>
      </c>
      <c r="B348" s="64">
        <f t="shared" si="108"/>
        <v>0</v>
      </c>
      <c r="C348" s="57">
        <f t="shared" si="119"/>
        <v>136</v>
      </c>
      <c r="F348" s="59">
        <f>IF(C348&lt;C$6,0,VLOOKUP(C348,index!$A:$M,9,0))</f>
        <v>0</v>
      </c>
      <c r="G348" s="57" t="str">
        <f t="shared" si="109"/>
        <v/>
      </c>
      <c r="H348" s="58" t="str">
        <f>IF(G348="I",$K348,IF(G348="II",$K348-SUM(H$8:H347),IF(G348="III",$K348-SUM(H$8:H347),IF(G348="IV",$K348-SUM(H$8:H347),IF(G348="V",1-SUM(H$8:H347)," ")))))</f>
        <v xml:space="preserve"> </v>
      </c>
      <c r="I348" s="66" t="str">
        <f t="shared" si="110"/>
        <v/>
      </c>
      <c r="L348" s="62" t="str">
        <f t="shared" si="106"/>
        <v xml:space="preserve"> </v>
      </c>
      <c r="P348" s="58" t="str">
        <f>IF(O348="Plus",$K348,IF(O348="Basis",$K348-SUM(P$8:P347),IF(O348="Breedte",$K348-SUM(P$8:P347),IF(O347="Breedte",1-SUM(P$8:P347)," "))))</f>
        <v xml:space="preserve"> </v>
      </c>
      <c r="Q348" s="56" t="str">
        <f t="shared" si="122"/>
        <v/>
      </c>
      <c r="R348" s="196">
        <f t="shared" si="111"/>
        <v>0</v>
      </c>
      <c r="S348" s="1">
        <f t="shared" si="120"/>
        <v>136</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136</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4">
        <f t="shared" si="107"/>
        <v>0</v>
      </c>
      <c r="B349" s="64">
        <f t="shared" si="108"/>
        <v>0</v>
      </c>
      <c r="C349" s="57">
        <f t="shared" si="119"/>
        <v>136</v>
      </c>
      <c r="F349" s="59">
        <f>IF(C349&lt;C$6,0,VLOOKUP(C349,index!$A:$M,9,0))</f>
        <v>0</v>
      </c>
      <c r="G349" s="57" t="str">
        <f t="shared" si="109"/>
        <v/>
      </c>
      <c r="H349" s="58" t="str">
        <f>IF(G349="I",$K349,IF(G349="II",$K349-SUM(H$8:H348),IF(G349="III",$K349-SUM(H$8:H348),IF(G349="IV",$K349-SUM(H$8:H348),IF(G349="V",1-SUM(H$8:H348)," ")))))</f>
        <v xml:space="preserve"> </v>
      </c>
      <c r="I349" s="66" t="str">
        <f t="shared" si="110"/>
        <v/>
      </c>
      <c r="L349" s="62" t="str">
        <f t="shared" si="106"/>
        <v xml:space="preserve"> </v>
      </c>
      <c r="P349" s="58" t="str">
        <f>IF(O349="Plus",$K349,IF(O349="Basis",$K349-SUM(P$8:P348),IF(O349="Breedte",$K349-SUM(P$8:P348),IF(O348="Breedte",1-SUM(P$8:P348)," "))))</f>
        <v xml:space="preserve"> </v>
      </c>
      <c r="Q349" s="56" t="str">
        <f t="shared" si="122"/>
        <v/>
      </c>
      <c r="R349" s="196">
        <f t="shared" si="111"/>
        <v>0</v>
      </c>
      <c r="S349" s="1">
        <f t="shared" si="120"/>
        <v>136</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136</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4">
        <f t="shared" si="107"/>
        <v>0</v>
      </c>
      <c r="B350" s="64">
        <f t="shared" si="108"/>
        <v>0</v>
      </c>
      <c r="C350" s="57">
        <f t="shared" si="119"/>
        <v>136</v>
      </c>
      <c r="F350" s="59">
        <f>IF(C350&lt;C$6,0,VLOOKUP(C350,index!$A:$M,9,0))</f>
        <v>0</v>
      </c>
      <c r="G350" s="57" t="str">
        <f t="shared" si="109"/>
        <v/>
      </c>
      <c r="H350" s="58" t="str">
        <f>IF(G350="I",$K350,IF(G350="II",$K350-SUM(H$8:H349),IF(G350="III",$K350-SUM(H$8:H349),IF(G350="IV",$K350-SUM(H$8:H349),IF(G350="V",1-SUM(H$8:H349)," ")))))</f>
        <v xml:space="preserve"> </v>
      </c>
      <c r="I350" s="66" t="str">
        <f t="shared" si="110"/>
        <v/>
      </c>
      <c r="L350" s="62" t="str">
        <f t="shared" si="106"/>
        <v xml:space="preserve"> </v>
      </c>
      <c r="P350" s="58" t="str">
        <f>IF(O350="Plus",$K350,IF(O350="Basis",$K350-SUM(P$8:P349),IF(O350="Breedte",$K350-SUM(P$8:P349),IF(O349="Breedte",1-SUM(P$8:P349)," "))))</f>
        <v xml:space="preserve"> </v>
      </c>
      <c r="Q350" s="56" t="str">
        <f t="shared" si="122"/>
        <v/>
      </c>
      <c r="R350" s="196">
        <f t="shared" si="111"/>
        <v>0</v>
      </c>
      <c r="S350" s="1">
        <f t="shared" si="120"/>
        <v>136</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136</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4">
        <f t="shared" si="107"/>
        <v>0</v>
      </c>
      <c r="B351" s="64">
        <f t="shared" si="108"/>
        <v>0</v>
      </c>
      <c r="C351" s="57">
        <f t="shared" si="119"/>
        <v>136</v>
      </c>
      <c r="F351" s="59">
        <f>IF(C351&lt;C$6,0,VLOOKUP(C351,index!$A:$M,9,0))</f>
        <v>0</v>
      </c>
      <c r="G351" s="57" t="str">
        <f t="shared" si="109"/>
        <v/>
      </c>
      <c r="H351" s="58" t="str">
        <f>IF(G351="I",$K351,IF(G351="II",$K351-SUM(H$8:H350),IF(G351="III",$K351-SUM(H$8:H350),IF(G351="IV",$K351-SUM(H$8:H350),IF(G351="V",1-SUM(H$8:H350)," ")))))</f>
        <v xml:space="preserve"> </v>
      </c>
      <c r="I351" s="66" t="str">
        <f t="shared" si="110"/>
        <v/>
      </c>
      <c r="L351" s="62" t="str">
        <f t="shared" si="106"/>
        <v xml:space="preserve"> </v>
      </c>
      <c r="P351" s="58" t="str">
        <f>IF(O351="Plus",$K351,IF(O351="Basis",$K351-SUM(P$8:P350),IF(O351="Breedte",$K351-SUM(P$8:P350),IF(O350="Breedte",1-SUM(P$8:P350)," "))))</f>
        <v xml:space="preserve"> </v>
      </c>
      <c r="Q351" s="56" t="str">
        <f t="shared" si="122"/>
        <v/>
      </c>
      <c r="R351" s="196">
        <f t="shared" si="111"/>
        <v>0</v>
      </c>
      <c r="S351" s="1">
        <f t="shared" si="120"/>
        <v>136</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136</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4">
        <f t="shared" si="107"/>
        <v>0</v>
      </c>
      <c r="B352" s="64">
        <f t="shared" si="108"/>
        <v>0</v>
      </c>
      <c r="C352" s="57">
        <f t="shared" si="119"/>
        <v>136</v>
      </c>
      <c r="F352" s="59">
        <f>IF(C352&lt;C$6,0,VLOOKUP(C352,index!$A:$M,9,0))</f>
        <v>0</v>
      </c>
      <c r="G352" s="57" t="str">
        <f t="shared" si="109"/>
        <v/>
      </c>
      <c r="H352" s="58" t="str">
        <f>IF(G352="I",$K352,IF(G352="II",$K352-SUM(H$8:H351),IF(G352="III",$K352-SUM(H$8:H351),IF(G352="IV",$K352-SUM(H$8:H351),IF(G352="V",1-SUM(H$8:H351)," ")))))</f>
        <v xml:space="preserve"> </v>
      </c>
      <c r="I352" s="66" t="str">
        <f t="shared" si="110"/>
        <v/>
      </c>
      <c r="L352" s="62" t="str">
        <f t="shared" si="106"/>
        <v xml:space="preserve"> </v>
      </c>
      <c r="P352" s="58" t="str">
        <f>IF(O352="Plus",$K352,IF(O352="Basis",$K352-SUM(P$8:P351),IF(O352="Breedte",$K352-SUM(P$8:P351),IF(O351="Breedte",1-SUM(P$8:P351)," "))))</f>
        <v xml:space="preserve"> </v>
      </c>
      <c r="Q352" s="56" t="str">
        <f t="shared" si="122"/>
        <v/>
      </c>
      <c r="R352" s="196">
        <f t="shared" si="111"/>
        <v>0</v>
      </c>
      <c r="S352" s="1">
        <f t="shared" si="120"/>
        <v>136</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136</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4">
        <f t="shared" si="107"/>
        <v>0</v>
      </c>
      <c r="B353" s="64">
        <f t="shared" si="108"/>
        <v>0</v>
      </c>
      <c r="C353" s="57">
        <f t="shared" si="119"/>
        <v>136</v>
      </c>
      <c r="F353" s="59">
        <f>IF(C353&lt;C$6,0,VLOOKUP(C353,index!$A:$M,9,0))</f>
        <v>0</v>
      </c>
      <c r="G353" s="57" t="str">
        <f t="shared" si="109"/>
        <v/>
      </c>
      <c r="H353" s="58" t="str">
        <f>IF(G353="I",$K353,IF(G353="II",$K353-SUM(H$8:H352),IF(G353="III",$K353-SUM(H$8:H352),IF(G353="IV",$K353-SUM(H$8:H352),IF(G353="V",1-SUM(H$8:H352)," ")))))</f>
        <v xml:space="preserve"> </v>
      </c>
      <c r="I353" s="66" t="str">
        <f t="shared" si="110"/>
        <v/>
      </c>
      <c r="L353" s="62" t="str">
        <f t="shared" si="106"/>
        <v xml:space="preserve"> </v>
      </c>
      <c r="P353" s="58" t="str">
        <f>IF(O353="Plus",$K353,IF(O353="Basis",$K353-SUM(P$8:P352),IF(O353="Breedte",$K353-SUM(P$8:P352),IF(O352="Breedte",1-SUM(P$8:P352)," "))))</f>
        <v xml:space="preserve"> </v>
      </c>
      <c r="Q353" s="56" t="str">
        <f t="shared" si="122"/>
        <v/>
      </c>
      <c r="R353" s="196">
        <f t="shared" si="111"/>
        <v>0</v>
      </c>
      <c r="S353" s="1">
        <f t="shared" si="120"/>
        <v>136</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136</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4">
        <f t="shared" si="107"/>
        <v>0</v>
      </c>
      <c r="B354" s="64">
        <f t="shared" si="108"/>
        <v>0</v>
      </c>
      <c r="C354" s="57">
        <f t="shared" si="119"/>
        <v>136</v>
      </c>
      <c r="F354" s="59">
        <f>IF(C354&lt;C$6,0,VLOOKUP(C354,index!$A:$M,9,0))</f>
        <v>0</v>
      </c>
      <c r="G354" s="57" t="str">
        <f t="shared" si="109"/>
        <v/>
      </c>
      <c r="H354" s="58" t="str">
        <f>IF(G354="I",$K354,IF(G354="II",$K354-SUM(H$8:H353),IF(G354="III",$K354-SUM(H$8:H353),IF(G354="IV",$K354-SUM(H$8:H353),IF(G354="V",1-SUM(H$8:H353)," ")))))</f>
        <v xml:space="preserve"> </v>
      </c>
      <c r="I354" s="66" t="str">
        <f t="shared" si="110"/>
        <v/>
      </c>
      <c r="L354" s="62" t="str">
        <f t="shared" si="106"/>
        <v xml:space="preserve"> </v>
      </c>
      <c r="P354" s="58" t="str">
        <f>IF(O354="Plus",$K354,IF(O354="Basis",$K354-SUM(P$8:P353),IF(O354="Breedte",$K354-SUM(P$8:P353),IF(O353="Breedte",1-SUM(P$8:P353)," "))))</f>
        <v xml:space="preserve"> </v>
      </c>
      <c r="Q354" s="56" t="str">
        <f t="shared" si="122"/>
        <v/>
      </c>
      <c r="R354" s="196">
        <f t="shared" si="111"/>
        <v>0</v>
      </c>
      <c r="S354" s="1">
        <f t="shared" si="120"/>
        <v>136</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136</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4">
        <f t="shared" si="107"/>
        <v>0</v>
      </c>
      <c r="B355" s="64">
        <f t="shared" si="108"/>
        <v>0</v>
      </c>
      <c r="C355" s="57">
        <f t="shared" si="119"/>
        <v>136</v>
      </c>
      <c r="F355" s="59">
        <f>IF(C355&lt;C$6,0,VLOOKUP(C355,index!$A:$M,9,0))</f>
        <v>0</v>
      </c>
      <c r="G355" s="57" t="str">
        <f t="shared" si="109"/>
        <v/>
      </c>
      <c r="H355" s="58" t="str">
        <f>IF(G355="I",$K355,IF(G355="II",$K355-SUM(H$8:H354),IF(G355="III",$K355-SUM(H$8:H354),IF(G355="IV",$K355-SUM(H$8:H354),IF(G355="V",1-SUM(H$8:H354)," ")))))</f>
        <v xml:space="preserve"> </v>
      </c>
      <c r="I355" s="66" t="str">
        <f t="shared" si="110"/>
        <v/>
      </c>
      <c r="L355" s="62" t="str">
        <f t="shared" si="106"/>
        <v xml:space="preserve"> </v>
      </c>
      <c r="P355" s="58" t="str">
        <f>IF(O355="Plus",$K355,IF(O355="Basis",$K355-SUM(P$8:P354),IF(O355="Breedte",$K355-SUM(P$8:P354),IF(O354="Breedte",1-SUM(P$8:P354)," "))))</f>
        <v xml:space="preserve"> </v>
      </c>
      <c r="Q355" s="56" t="str">
        <f t="shared" si="122"/>
        <v/>
      </c>
      <c r="R355" s="196">
        <f t="shared" si="111"/>
        <v>0</v>
      </c>
      <c r="S355" s="1">
        <f t="shared" si="120"/>
        <v>136</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136</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4">
        <f t="shared" si="107"/>
        <v>0</v>
      </c>
      <c r="B356" s="64">
        <f t="shared" si="108"/>
        <v>0</v>
      </c>
      <c r="C356" s="57">
        <f t="shared" si="119"/>
        <v>136</v>
      </c>
      <c r="F356" s="59">
        <f>IF(C356&lt;C$6,0,VLOOKUP(C356,index!$A:$M,9,0))</f>
        <v>0</v>
      </c>
      <c r="G356" s="57" t="str">
        <f t="shared" si="109"/>
        <v/>
      </c>
      <c r="H356" s="58" t="str">
        <f>IF(G356="I",$K356,IF(G356="II",$K356-SUM(H$8:H355),IF(G356="III",$K356-SUM(H$8:H355),IF(G356="IV",$K356-SUM(H$8:H355),IF(G356="V",1-SUM(H$8:H355)," ")))))</f>
        <v xml:space="preserve"> </v>
      </c>
      <c r="I356" s="66" t="str">
        <f t="shared" si="110"/>
        <v/>
      </c>
      <c r="L356" s="62" t="str">
        <f t="shared" si="106"/>
        <v xml:space="preserve"> </v>
      </c>
      <c r="P356" s="58" t="str">
        <f>IF(O356="Plus",$K356,IF(O356="Basis",$K356-SUM(P$8:P355),IF(O356="Breedte",$K356-SUM(P$8:P355),IF(O355="Breedte",1-SUM(P$8:P355)," "))))</f>
        <v xml:space="preserve"> </v>
      </c>
      <c r="Q356" s="56" t="str">
        <f t="shared" si="122"/>
        <v/>
      </c>
      <c r="R356" s="196">
        <f t="shared" si="111"/>
        <v>0</v>
      </c>
      <c r="S356" s="1">
        <f t="shared" si="120"/>
        <v>136</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136</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4">
        <f t="shared" si="107"/>
        <v>0</v>
      </c>
      <c r="B357" s="64">
        <f t="shared" si="108"/>
        <v>0</v>
      </c>
      <c r="C357" s="57">
        <f t="shared" si="119"/>
        <v>136</v>
      </c>
      <c r="F357" s="59">
        <f>IF(C357&lt;C$6,0,VLOOKUP(C357,index!$A:$M,9,0))</f>
        <v>0</v>
      </c>
      <c r="G357" s="57" t="str">
        <f t="shared" si="109"/>
        <v/>
      </c>
      <c r="H357" s="58" t="str">
        <f>IF(G357="I",$K357,IF(G357="II",$K357-SUM(H$8:H356),IF(G357="III",$K357-SUM(H$8:H356),IF(G357="IV",$K357-SUM(H$8:H356),IF(G357="V",1-SUM(H$8:H356)," ")))))</f>
        <v xml:space="preserve"> </v>
      </c>
      <c r="I357" s="66" t="str">
        <f t="shared" si="110"/>
        <v/>
      </c>
      <c r="L357" s="62" t="str">
        <f t="shared" si="106"/>
        <v xml:space="preserve"> </v>
      </c>
      <c r="P357" s="58" t="str">
        <f>IF(O357="Plus",$K357,IF(O357="Basis",$K357-SUM(P$8:P356),IF(O357="Breedte",$K357-SUM(P$8:P356),IF(O356="Breedte",1-SUM(P$8:P356)," "))))</f>
        <v xml:space="preserve"> </v>
      </c>
      <c r="Q357" s="56" t="str">
        <f t="shared" si="122"/>
        <v/>
      </c>
      <c r="R357" s="196">
        <f t="shared" si="111"/>
        <v>0</v>
      </c>
      <c r="S357" s="1">
        <f t="shared" si="120"/>
        <v>136</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136</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4">
        <f t="shared" si="107"/>
        <v>0</v>
      </c>
      <c r="B358" s="64">
        <f t="shared" si="108"/>
        <v>0</v>
      </c>
      <c r="C358" s="57">
        <f t="shared" si="119"/>
        <v>136</v>
      </c>
      <c r="F358" s="59">
        <f>IF(C358&lt;C$6,0,VLOOKUP(C358,index!$A:$M,9,0))</f>
        <v>0</v>
      </c>
      <c r="G358" s="57" t="str">
        <f t="shared" si="109"/>
        <v/>
      </c>
      <c r="H358" s="58" t="str">
        <f>IF(G358="I",$K358,IF(G358="II",$K358-SUM(H$8:H357),IF(G358="III",$K358-SUM(H$8:H357),IF(G358="IV",$K358-SUM(H$8:H357),IF(G358="V",1-SUM(H$8:H357)," ")))))</f>
        <v xml:space="preserve"> </v>
      </c>
      <c r="I358" s="66" t="str">
        <f t="shared" si="110"/>
        <v/>
      </c>
      <c r="L358" s="62" t="str">
        <f t="shared" si="106"/>
        <v xml:space="preserve"> </v>
      </c>
      <c r="P358" s="58" t="str">
        <f>IF(O358="Plus",$K358,IF(O358="Basis",$K358-SUM(P$8:P357),IF(O358="Breedte",$K358-SUM(P$8:P357),IF(O357="Breedte",1-SUM(P$8:P357)," "))))</f>
        <v xml:space="preserve"> </v>
      </c>
      <c r="Q358" s="56" t="str">
        <f t="shared" si="122"/>
        <v/>
      </c>
      <c r="R358" s="196">
        <f t="shared" si="111"/>
        <v>0</v>
      </c>
      <c r="S358" s="1">
        <f t="shared" si="120"/>
        <v>136</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136</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4">
        <f t="shared" si="107"/>
        <v>0</v>
      </c>
      <c r="B359" s="64">
        <f t="shared" si="108"/>
        <v>0</v>
      </c>
      <c r="C359" s="57">
        <f t="shared" si="119"/>
        <v>136</v>
      </c>
      <c r="F359" s="59">
        <f>IF(C359&lt;C$6,0,VLOOKUP(C359,index!$A:$M,9,0))</f>
        <v>0</v>
      </c>
      <c r="G359" s="57" t="str">
        <f t="shared" si="109"/>
        <v/>
      </c>
      <c r="H359" s="58" t="str">
        <f>IF(G359="I",$K359,IF(G359="II",$K359-SUM(H$8:H358),IF(G359="III",$K359-SUM(H$8:H358),IF(G359="IV",$K359-SUM(H$8:H358),IF(G359="V",1-SUM(H$8:H358)," ")))))</f>
        <v xml:space="preserve"> </v>
      </c>
      <c r="I359" s="66" t="str">
        <f t="shared" si="110"/>
        <v/>
      </c>
      <c r="L359" s="62" t="str">
        <f t="shared" si="106"/>
        <v xml:space="preserve"> </v>
      </c>
      <c r="P359" s="58" t="str">
        <f>IF(O359="Plus",$K359,IF(O359="Basis",$K359-SUM(P$8:P358),IF(O359="Breedte",$K359-SUM(P$8:P358),IF(O358="Breedte",1-SUM(P$8:P358)," "))))</f>
        <v xml:space="preserve"> </v>
      </c>
      <c r="Q359" s="56" t="str">
        <f t="shared" si="122"/>
        <v/>
      </c>
      <c r="R359" s="196">
        <f t="shared" si="111"/>
        <v>0</v>
      </c>
      <c r="S359" s="1">
        <f t="shared" si="120"/>
        <v>136</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136</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4">
        <f t="shared" si="107"/>
        <v>0</v>
      </c>
      <c r="B360" s="64">
        <f t="shared" si="108"/>
        <v>0</v>
      </c>
      <c r="C360" s="57">
        <f t="shared" si="119"/>
        <v>136</v>
      </c>
      <c r="F360" s="59">
        <f>IF(C360&lt;C$6,0,VLOOKUP(C360,index!$A:$M,9,0))</f>
        <v>0</v>
      </c>
      <c r="G360" s="57" t="str">
        <f t="shared" si="109"/>
        <v/>
      </c>
      <c r="H360" s="58" t="str">
        <f>IF(G360="I",$K360,IF(G360="II",$K360-SUM(H$8:H359),IF(G360="III",$K360-SUM(H$8:H359),IF(G360="IV",$K360-SUM(H$8:H359),IF(G360="V",1-SUM(H$8:H359)," ")))))</f>
        <v xml:space="preserve"> </v>
      </c>
      <c r="I360" s="66" t="str">
        <f t="shared" si="110"/>
        <v/>
      </c>
      <c r="L360" s="62" t="str">
        <f t="shared" si="106"/>
        <v xml:space="preserve"> </v>
      </c>
      <c r="P360" s="58" t="str">
        <f>IF(O360="Plus",$K360,IF(O360="Basis",$K360-SUM(P$8:P359),IF(O360="Breedte",$K360-SUM(P$8:P359),IF(O359="Breedte",1-SUM(P$8:P359)," "))))</f>
        <v xml:space="preserve"> </v>
      </c>
      <c r="Q360" s="56" t="str">
        <f t="shared" si="122"/>
        <v/>
      </c>
      <c r="R360" s="196">
        <f t="shared" si="111"/>
        <v>0</v>
      </c>
      <c r="S360" s="1">
        <f t="shared" si="120"/>
        <v>136</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136</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4">
        <f t="shared" si="107"/>
        <v>0</v>
      </c>
      <c r="B361" s="64">
        <f t="shared" si="108"/>
        <v>0</v>
      </c>
      <c r="C361" s="57">
        <f t="shared" si="119"/>
        <v>136</v>
      </c>
      <c r="F361" s="59">
        <f>IF(C361&lt;C$6,0,VLOOKUP(C361,index!$A:$M,9,0))</f>
        <v>0</v>
      </c>
      <c r="G361" s="57" t="str">
        <f t="shared" si="109"/>
        <v/>
      </c>
      <c r="H361" s="58" t="str">
        <f>IF(G361="I",$K361,IF(G361="II",$K361-SUM(H$8:H360),IF(G361="III",$K361-SUM(H$8:H360),IF(G361="IV",$K361-SUM(H$8:H360),IF(G361="V",1-SUM(H$8:H360)," ")))))</f>
        <v xml:space="preserve"> </v>
      </c>
      <c r="I361" s="66" t="str">
        <f t="shared" si="110"/>
        <v/>
      </c>
      <c r="L361" s="62" t="str">
        <f t="shared" si="106"/>
        <v xml:space="preserve"> </v>
      </c>
      <c r="P361" s="58" t="str">
        <f>IF(O361="Plus",$K361,IF(O361="Basis",$K361-SUM(P$8:P360),IF(O361="Breedte",$K361-SUM(P$8:P360),IF(O360="Breedte",1-SUM(P$8:P360)," "))))</f>
        <v xml:space="preserve"> </v>
      </c>
      <c r="Q361" s="56" t="str">
        <f t="shared" si="122"/>
        <v/>
      </c>
      <c r="R361" s="196">
        <f t="shared" si="111"/>
        <v>0</v>
      </c>
      <c r="S361" s="1">
        <f t="shared" si="120"/>
        <v>136</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136</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4">
        <f t="shared" si="107"/>
        <v>0</v>
      </c>
      <c r="B362" s="64">
        <f t="shared" si="108"/>
        <v>0</v>
      </c>
      <c r="C362" s="57">
        <f t="shared" si="119"/>
        <v>136</v>
      </c>
      <c r="F362" s="59">
        <f>IF(C362&lt;C$6,0,VLOOKUP(C362,index!$A:$M,9,0))</f>
        <v>0</v>
      </c>
      <c r="G362" s="57" t="str">
        <f t="shared" si="109"/>
        <v/>
      </c>
      <c r="H362" s="58" t="str">
        <f>IF(G362="I",$K362,IF(G362="II",$K362-SUM(H$8:H361),IF(G362="III",$K362-SUM(H$8:H361),IF(G362="IV",$K362-SUM(H$8:H361),IF(G362="V",1-SUM(H$8:H361)," ")))))</f>
        <v xml:space="preserve"> </v>
      </c>
      <c r="I362" s="66" t="str">
        <f t="shared" si="110"/>
        <v/>
      </c>
      <c r="L362" s="62" t="str">
        <f t="shared" si="106"/>
        <v xml:space="preserve"> </v>
      </c>
      <c r="P362" s="58" t="str">
        <f>IF(O362="Plus",$K362,IF(O362="Basis",$K362-SUM(P$8:P361),IF(O362="Breedte",$K362-SUM(P$8:P361),IF(O361="Breedte",1-SUM(P$8:P361)," "))))</f>
        <v xml:space="preserve"> </v>
      </c>
      <c r="Q362" s="56" t="str">
        <f t="shared" si="122"/>
        <v/>
      </c>
      <c r="R362" s="196">
        <f t="shared" si="111"/>
        <v>0</v>
      </c>
      <c r="S362" s="1">
        <f t="shared" si="120"/>
        <v>136</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136</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4">
        <f t="shared" si="107"/>
        <v>0</v>
      </c>
      <c r="B363" s="64">
        <f t="shared" si="108"/>
        <v>0</v>
      </c>
      <c r="C363" s="57">
        <f t="shared" si="119"/>
        <v>136</v>
      </c>
      <c r="F363" s="59">
        <f>IF(C363&lt;C$6,0,VLOOKUP(C363,index!$A:$M,9,0))</f>
        <v>0</v>
      </c>
      <c r="G363" s="57" t="str">
        <f t="shared" si="109"/>
        <v/>
      </c>
      <c r="H363" s="58" t="str">
        <f>IF(G363="I",$K363,IF(G363="II",$K363-SUM(H$8:H362),IF(G363="III",$K363-SUM(H$8:H362),IF(G363="IV",$K363-SUM(H$8:H362),IF(G363="V",1-SUM(H$8:H362)," ")))))</f>
        <v xml:space="preserve"> </v>
      </c>
      <c r="I363" s="66" t="str">
        <f t="shared" si="110"/>
        <v/>
      </c>
      <c r="L363" s="62" t="str">
        <f t="shared" si="106"/>
        <v xml:space="preserve"> </v>
      </c>
      <c r="P363" s="58" t="str">
        <f>IF(O363="Plus",$K363,IF(O363="Basis",$K363-SUM(P$8:P362),IF(O363="Breedte",$K363-SUM(P$8:P362),IF(O362="Breedte",1-SUM(P$8:P362)," "))))</f>
        <v xml:space="preserve"> </v>
      </c>
      <c r="Q363" s="56" t="str">
        <f t="shared" si="122"/>
        <v/>
      </c>
      <c r="R363" s="196">
        <f t="shared" si="111"/>
        <v>0</v>
      </c>
      <c r="S363" s="1">
        <f t="shared" si="120"/>
        <v>136</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136</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4">
        <f t="shared" si="107"/>
        <v>0</v>
      </c>
      <c r="B364" s="64">
        <f t="shared" si="108"/>
        <v>0</v>
      </c>
      <c r="C364" s="57">
        <f t="shared" si="119"/>
        <v>136</v>
      </c>
      <c r="F364" s="59">
        <f>IF(C364&lt;C$6,0,VLOOKUP(C364,index!$A:$M,9,0))</f>
        <v>0</v>
      </c>
      <c r="G364" s="57" t="str">
        <f t="shared" si="109"/>
        <v/>
      </c>
      <c r="H364" s="58" t="str">
        <f>IF(G364="I",$K364,IF(G364="II",$K364-SUM(H$8:H363),IF(G364="III",$K364-SUM(H$8:H363),IF(G364="IV",$K364-SUM(H$8:H363),IF(G364="V",1-SUM(H$8:H363)," ")))))</f>
        <v xml:space="preserve"> </v>
      </c>
      <c r="I364" s="66" t="str">
        <f t="shared" si="110"/>
        <v/>
      </c>
      <c r="L364" s="62" t="str">
        <f t="shared" si="106"/>
        <v xml:space="preserve"> </v>
      </c>
      <c r="P364" s="58" t="str">
        <f>IF(O364="Plus",$K364,IF(O364="Basis",$K364-SUM(P$8:P363),IF(O364="Breedte",$K364-SUM(P$8:P363),IF(O363="Breedte",1-SUM(P$8:P363)," "))))</f>
        <v xml:space="preserve"> </v>
      </c>
      <c r="Q364" s="56" t="str">
        <f t="shared" si="122"/>
        <v/>
      </c>
      <c r="R364" s="196">
        <f t="shared" si="111"/>
        <v>0</v>
      </c>
      <c r="S364" s="1">
        <f t="shared" si="120"/>
        <v>136</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136</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4">
        <f t="shared" si="107"/>
        <v>0</v>
      </c>
      <c r="B365" s="64">
        <f t="shared" si="108"/>
        <v>0</v>
      </c>
      <c r="C365" s="57">
        <f t="shared" si="119"/>
        <v>136</v>
      </c>
      <c r="F365" s="59">
        <f>IF(C365&lt;C$6,0,VLOOKUP(C365,index!$A:$M,9,0))</f>
        <v>0</v>
      </c>
      <c r="G365" s="57" t="str">
        <f t="shared" si="109"/>
        <v/>
      </c>
      <c r="H365" s="58" t="str">
        <f>IF(G365="I",$K365,IF(G365="II",$K365-SUM(H$8:H364),IF(G365="III",$K365-SUM(H$8:H364),IF(G365="IV",$K365-SUM(H$8:H364),IF(G365="V",1-SUM(H$8:H364)," ")))))</f>
        <v xml:space="preserve"> </v>
      </c>
      <c r="I365" s="66" t="str">
        <f t="shared" si="110"/>
        <v/>
      </c>
      <c r="L365" s="62" t="str">
        <f t="shared" si="106"/>
        <v xml:space="preserve"> </v>
      </c>
      <c r="P365" s="58" t="str">
        <f>IF(O365="Plus",$K365,IF(O365="Basis",$K365-SUM(P$8:P364),IF(O365="Breedte",$K365-SUM(P$8:P364),IF(O364="Breedte",1-SUM(P$8:P364)," "))))</f>
        <v xml:space="preserve"> </v>
      </c>
      <c r="Q365" s="56" t="str">
        <f t="shared" si="122"/>
        <v/>
      </c>
      <c r="R365" s="196">
        <f t="shared" si="111"/>
        <v>0</v>
      </c>
      <c r="S365" s="1">
        <f t="shared" si="120"/>
        <v>136</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136</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4">
        <f t="shared" si="107"/>
        <v>0</v>
      </c>
      <c r="B366" s="64">
        <f t="shared" si="108"/>
        <v>0</v>
      </c>
      <c r="C366" s="57">
        <f t="shared" si="119"/>
        <v>136</v>
      </c>
      <c r="F366" s="59">
        <f>IF(C366&lt;C$6,0,VLOOKUP(C366,index!$A:$M,9,0))</f>
        <v>0</v>
      </c>
      <c r="G366" s="57" t="str">
        <f t="shared" si="109"/>
        <v/>
      </c>
      <c r="H366" s="58" t="str">
        <f>IF(G366="I",$K366,IF(G366="II",$K366-SUM(H$8:H365),IF(G366="III",$K366-SUM(H$8:H365),IF(G366="IV",$K366-SUM(H$8:H365),IF(G366="V",1-SUM(H$8:H365)," ")))))</f>
        <v xml:space="preserve"> </v>
      </c>
      <c r="I366" s="66" t="str">
        <f t="shared" si="110"/>
        <v/>
      </c>
      <c r="L366" s="62" t="str">
        <f t="shared" si="106"/>
        <v xml:space="preserve"> </v>
      </c>
      <c r="P366" s="58" t="str">
        <f>IF(O366="Plus",$K366,IF(O366="Basis",$K366-SUM(P$8:P365),IF(O366="Breedte",$K366-SUM(P$8:P365),IF(O365="Breedte",1-SUM(P$8:P365)," "))))</f>
        <v xml:space="preserve"> </v>
      </c>
      <c r="Q366" s="56" t="str">
        <f t="shared" si="122"/>
        <v/>
      </c>
      <c r="R366" s="196">
        <f t="shared" si="111"/>
        <v>0</v>
      </c>
      <c r="S366" s="1">
        <f t="shared" si="120"/>
        <v>136</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136</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4">
        <f t="shared" si="107"/>
        <v>0</v>
      </c>
      <c r="B367" s="64">
        <f t="shared" si="108"/>
        <v>0</v>
      </c>
      <c r="C367" s="57">
        <f t="shared" si="119"/>
        <v>136</v>
      </c>
      <c r="F367" s="59">
        <f>IF(C367&lt;C$6,0,VLOOKUP(C367,index!$A:$M,9,0))</f>
        <v>0</v>
      </c>
      <c r="G367" s="57" t="str">
        <f t="shared" si="109"/>
        <v/>
      </c>
      <c r="H367" s="58" t="str">
        <f>IF(G367="I",$K367,IF(G367="II",$K367-SUM(H$8:H366),IF(G367="III",$K367-SUM(H$8:H366),IF(G367="IV",$K367-SUM(H$8:H366),IF(G367="V",1-SUM(H$8:H366)," ")))))</f>
        <v xml:space="preserve"> </v>
      </c>
      <c r="I367" s="66" t="str">
        <f t="shared" si="110"/>
        <v/>
      </c>
      <c r="L367" s="62" t="str">
        <f t="shared" si="106"/>
        <v xml:space="preserve"> </v>
      </c>
      <c r="P367" s="58" t="str">
        <f>IF(O367="Plus",$K367,IF(O367="Basis",$K367-SUM(P$8:P366),IF(O367="Breedte",$K367-SUM(P$8:P366),IF(O366="Breedte",1-SUM(P$8:P366)," "))))</f>
        <v xml:space="preserve"> </v>
      </c>
      <c r="Q367" s="56" t="str">
        <f t="shared" si="122"/>
        <v/>
      </c>
      <c r="R367" s="196">
        <f t="shared" si="111"/>
        <v>0</v>
      </c>
      <c r="S367" s="1">
        <f t="shared" si="120"/>
        <v>136</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136</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4">
        <f t="shared" si="107"/>
        <v>0</v>
      </c>
      <c r="B368" s="64">
        <f t="shared" si="108"/>
        <v>0</v>
      </c>
      <c r="C368" s="57">
        <f t="shared" si="119"/>
        <v>136</v>
      </c>
      <c r="F368" s="59">
        <f>IF(C368&lt;C$6,0,VLOOKUP(C368,index!$A:$M,9,0))</f>
        <v>0</v>
      </c>
      <c r="G368" s="57" t="str">
        <f t="shared" si="109"/>
        <v/>
      </c>
      <c r="H368" s="58" t="str">
        <f>IF(G368="I",$K368,IF(G368="II",$K368-SUM(H$8:H367),IF(G368="III",$K368-SUM(H$8:H367),IF(G368="IV",$K368-SUM(H$8:H367),IF(G368="V",1-SUM(H$8:H367)," ")))))</f>
        <v xml:space="preserve"> </v>
      </c>
      <c r="I368" s="66" t="str">
        <f t="shared" si="110"/>
        <v/>
      </c>
      <c r="L368" s="62" t="str">
        <f t="shared" si="106"/>
        <v xml:space="preserve"> </v>
      </c>
      <c r="P368" s="58" t="str">
        <f>IF(O368="Plus",$K368,IF(O368="Basis",$K368-SUM(P$8:P367),IF(O368="Breedte",$K368-SUM(P$8:P367),IF(O367="Breedte",1-SUM(P$8:P367)," "))))</f>
        <v xml:space="preserve"> </v>
      </c>
      <c r="Q368" s="56" t="str">
        <f t="shared" si="122"/>
        <v/>
      </c>
      <c r="R368" s="196">
        <f t="shared" si="111"/>
        <v>0</v>
      </c>
      <c r="S368" s="1">
        <f t="shared" si="120"/>
        <v>136</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136</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4">
        <f t="shared" si="107"/>
        <v>0</v>
      </c>
      <c r="B369" s="64">
        <f t="shared" si="108"/>
        <v>0</v>
      </c>
      <c r="C369" s="57">
        <f t="shared" si="119"/>
        <v>136</v>
      </c>
      <c r="F369" s="59">
        <f>IF(C369&lt;C$6,0,VLOOKUP(C369,index!$A:$M,9,0))</f>
        <v>0</v>
      </c>
      <c r="G369" s="57" t="str">
        <f t="shared" si="109"/>
        <v/>
      </c>
      <c r="H369" s="58" t="str">
        <f>IF(G369="I",$K369,IF(G369="II",$K369-SUM(H$8:H368),IF(G369="III",$K369-SUM(H$8:H368),IF(G369="IV",$K369-SUM(H$8:H368),IF(G369="V",1-SUM(H$8:H368)," ")))))</f>
        <v xml:space="preserve"> </v>
      </c>
      <c r="I369" s="66" t="str">
        <f t="shared" si="110"/>
        <v/>
      </c>
      <c r="L369" s="62" t="str">
        <f t="shared" si="106"/>
        <v xml:space="preserve"> </v>
      </c>
      <c r="P369" s="58" t="str">
        <f>IF(O369="Plus",$K369,IF(O369="Basis",$K369-SUM(P$8:P368),IF(O369="Breedte",$K369-SUM(P$8:P368),IF(O368="Breedte",1-SUM(P$8:P368)," "))))</f>
        <v xml:space="preserve"> </v>
      </c>
      <c r="Q369" s="56" t="str">
        <f t="shared" si="122"/>
        <v/>
      </c>
      <c r="R369" s="196">
        <f t="shared" si="111"/>
        <v>0</v>
      </c>
      <c r="S369" s="1">
        <f t="shared" si="120"/>
        <v>136</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136</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4">
        <f t="shared" si="107"/>
        <v>0</v>
      </c>
      <c r="B370" s="64">
        <f t="shared" si="108"/>
        <v>0</v>
      </c>
      <c r="C370" s="57">
        <f t="shared" si="119"/>
        <v>136</v>
      </c>
      <c r="F370" s="59">
        <f>IF(C370&lt;C$6,0,VLOOKUP(C370,index!$A:$M,9,0))</f>
        <v>0</v>
      </c>
      <c r="G370" s="57" t="str">
        <f t="shared" si="109"/>
        <v/>
      </c>
      <c r="H370" s="58" t="str">
        <f>IF(G370="I",$K370,IF(G370="II",$K370-SUM(H$8:H369),IF(G370="III",$K370-SUM(H$8:H369),IF(G370="IV",$K370-SUM(H$8:H369),IF(G370="V",1-SUM(H$8:H369)," ")))))</f>
        <v xml:space="preserve"> </v>
      </c>
      <c r="I370" s="66" t="str">
        <f t="shared" si="110"/>
        <v/>
      </c>
      <c r="L370" s="62" t="str">
        <f t="shared" si="106"/>
        <v xml:space="preserve"> </v>
      </c>
      <c r="P370" s="58" t="str">
        <f>IF(O370="Plus",$K370,IF(O370="Basis",$K370-SUM(P$8:P369),IF(O370="Breedte",$K370-SUM(P$8:P369),IF(O369="Breedte",1-SUM(P$8:P369)," "))))</f>
        <v xml:space="preserve"> </v>
      </c>
      <c r="Q370" s="56" t="str">
        <f t="shared" si="122"/>
        <v/>
      </c>
      <c r="R370" s="196">
        <f t="shared" si="111"/>
        <v>0</v>
      </c>
      <c r="S370" s="1">
        <f t="shared" si="120"/>
        <v>136</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136</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4">
        <f t="shared" si="107"/>
        <v>0</v>
      </c>
      <c r="B371" s="64">
        <f t="shared" si="108"/>
        <v>0</v>
      </c>
      <c r="C371" s="57">
        <f t="shared" si="119"/>
        <v>136</v>
      </c>
      <c r="F371" s="59">
        <f>IF(C371&lt;C$6,0,VLOOKUP(C371,index!$A:$M,9,0))</f>
        <v>0</v>
      </c>
      <c r="G371" s="57" t="str">
        <f t="shared" si="109"/>
        <v/>
      </c>
      <c r="H371" s="58" t="str">
        <f>IF(G371="I",$K371,IF(G371="II",$K371-SUM(H$8:H370),IF(G371="III",$K371-SUM(H$8:H370),IF(G371="IV",$K371-SUM(H$8:H370),IF(G371="V",1-SUM(H$8:H370)," ")))))</f>
        <v xml:space="preserve"> </v>
      </c>
      <c r="I371" s="66" t="str">
        <f t="shared" si="110"/>
        <v/>
      </c>
      <c r="L371" s="62" t="str">
        <f t="shared" si="106"/>
        <v xml:space="preserve"> </v>
      </c>
      <c r="P371" s="58" t="str">
        <f>IF(O371="Plus",$K371,IF(O371="Basis",$K371-SUM(P$8:P370),IF(O371="Breedte",$K371-SUM(P$8:P370),IF(O370="Breedte",1-SUM(P$8:P370)," "))))</f>
        <v xml:space="preserve"> </v>
      </c>
      <c r="Q371" s="56" t="str">
        <f t="shared" si="122"/>
        <v/>
      </c>
      <c r="R371" s="196">
        <f t="shared" si="111"/>
        <v>0</v>
      </c>
      <c r="S371" s="1">
        <f t="shared" si="120"/>
        <v>136</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136</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4">
        <f t="shared" si="107"/>
        <v>0</v>
      </c>
      <c r="B372" s="64">
        <f t="shared" si="108"/>
        <v>0</v>
      </c>
      <c r="C372" s="57">
        <f t="shared" si="119"/>
        <v>136</v>
      </c>
      <c r="F372" s="59">
        <f>IF(C372&lt;C$6,0,VLOOKUP(C372,index!$A:$M,9,0))</f>
        <v>0</v>
      </c>
      <c r="G372" s="57" t="str">
        <f t="shared" si="109"/>
        <v/>
      </c>
      <c r="H372" s="58" t="str">
        <f>IF(G372="I",$K372,IF(G372="II",$K372-SUM(H$8:H371),IF(G372="III",$K372-SUM(H$8:H371),IF(G372="IV",$K372-SUM(H$8:H371),IF(G372="V",1-SUM(H$8:H371)," ")))))</f>
        <v xml:space="preserve"> </v>
      </c>
      <c r="I372" s="66" t="str">
        <f t="shared" si="110"/>
        <v/>
      </c>
      <c r="L372" s="62" t="str">
        <f t="shared" si="106"/>
        <v xml:space="preserve"> </v>
      </c>
      <c r="P372" s="58" t="str">
        <f>IF(O372="Plus",$K372,IF(O372="Basis",$K372-SUM(P$8:P371),IF(O372="Breedte",$K372-SUM(P$8:P371),IF(O371="Breedte",1-SUM(P$8:P371)," "))))</f>
        <v xml:space="preserve"> </v>
      </c>
      <c r="Q372" s="56" t="str">
        <f t="shared" si="122"/>
        <v/>
      </c>
      <c r="R372" s="196">
        <f t="shared" si="111"/>
        <v>0</v>
      </c>
      <c r="S372" s="1">
        <f t="shared" si="120"/>
        <v>136</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136</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4">
        <f t="shared" si="107"/>
        <v>0</v>
      </c>
      <c r="B373" s="64">
        <f t="shared" si="108"/>
        <v>0</v>
      </c>
      <c r="C373" s="57">
        <f t="shared" si="119"/>
        <v>136</v>
      </c>
      <c r="F373" s="59">
        <f>IF(C373&lt;C$6,0,VLOOKUP(C373,index!$A:$M,9,0))</f>
        <v>0</v>
      </c>
      <c r="G373" s="57" t="str">
        <f t="shared" si="109"/>
        <v/>
      </c>
      <c r="H373" s="58" t="str">
        <f>IF(G373="I",$K373,IF(G373="II",$K373-SUM(H$8:H372),IF(G373="III",$K373-SUM(H$8:H372),IF(G373="IV",$K373-SUM(H$8:H372),IF(G373="V",1-SUM(H$8:H372)," ")))))</f>
        <v xml:space="preserve"> </v>
      </c>
      <c r="I373" s="66" t="str">
        <f t="shared" si="110"/>
        <v/>
      </c>
      <c r="L373" s="62" t="str">
        <f t="shared" si="106"/>
        <v xml:space="preserve"> </v>
      </c>
      <c r="P373" s="58" t="str">
        <f>IF(O373="Plus",$K373,IF(O373="Basis",$K373-SUM(P$8:P372),IF(O373="Breedte",$K373-SUM(P$8:P372),IF(O372="Breedte",1-SUM(P$8:P372)," "))))</f>
        <v xml:space="preserve"> </v>
      </c>
      <c r="Q373" s="56" t="str">
        <f t="shared" si="122"/>
        <v/>
      </c>
      <c r="R373" s="196">
        <f t="shared" si="111"/>
        <v>0</v>
      </c>
      <c r="S373" s="1">
        <f t="shared" si="120"/>
        <v>136</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136</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4">
        <f t="shared" si="107"/>
        <v>0</v>
      </c>
      <c r="B374" s="64">
        <f t="shared" si="108"/>
        <v>0</v>
      </c>
      <c r="C374" s="57">
        <f t="shared" si="119"/>
        <v>136</v>
      </c>
      <c r="F374" s="59">
        <f>IF(C374&lt;C$6,0,VLOOKUP(C374,index!$A:$M,9,0))</f>
        <v>0</v>
      </c>
      <c r="G374" s="57" t="str">
        <f t="shared" si="109"/>
        <v/>
      </c>
      <c r="H374" s="58" t="str">
        <f>IF(G374="I",$K374,IF(G374="II",$K374-SUM(H$8:H373),IF(G374="III",$K374-SUM(H$8:H373),IF(G374="IV",$K374-SUM(H$8:H373),IF(G374="V",1-SUM(H$8:H373)," ")))))</f>
        <v xml:space="preserve"> </v>
      </c>
      <c r="I374" s="66" t="str">
        <f t="shared" si="110"/>
        <v/>
      </c>
      <c r="L374" s="62" t="str">
        <f t="shared" si="106"/>
        <v xml:space="preserve"> </v>
      </c>
      <c r="P374" s="58" t="str">
        <f>IF(O374="Plus",$K374,IF(O374="Basis",$K374-SUM(P$8:P373),IF(O374="Breedte",$K374-SUM(P$8:P373),IF(O373="Breedte",1-SUM(P$8:P373)," "))))</f>
        <v xml:space="preserve"> </v>
      </c>
      <c r="Q374" s="56" t="str">
        <f t="shared" si="122"/>
        <v/>
      </c>
      <c r="R374" s="196">
        <f t="shared" si="111"/>
        <v>0</v>
      </c>
      <c r="S374" s="1">
        <f t="shared" si="120"/>
        <v>136</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136</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4">
        <f t="shared" si="107"/>
        <v>0</v>
      </c>
      <c r="B375" s="64">
        <f t="shared" si="108"/>
        <v>0</v>
      </c>
      <c r="C375" s="57">
        <f t="shared" si="119"/>
        <v>136</v>
      </c>
      <c r="F375" s="59">
        <f>IF(C375&lt;C$6,0,VLOOKUP(C375,index!$A:$M,9,0))</f>
        <v>0</v>
      </c>
      <c r="G375" s="57" t="str">
        <f t="shared" si="109"/>
        <v/>
      </c>
      <c r="H375" s="58" t="str">
        <f>IF(G375="I",$K375,IF(G375="II",$K375-SUM(H$8:H374),IF(G375="III",$K375-SUM(H$8:H374),IF(G375="IV",$K375-SUM(H$8:H374),IF(G375="V",1-SUM(H$8:H374)," ")))))</f>
        <v xml:space="preserve"> </v>
      </c>
      <c r="I375" s="66" t="str">
        <f t="shared" si="110"/>
        <v/>
      </c>
      <c r="L375" s="62" t="str">
        <f t="shared" si="106"/>
        <v xml:space="preserve"> </v>
      </c>
      <c r="P375" s="58" t="str">
        <f>IF(O375="Plus",$K375,IF(O375="Basis",$K375-SUM(P$8:P374),IF(O375="Breedte",$K375-SUM(P$8:P374),IF(O374="Breedte",1-SUM(P$8:P374)," "))))</f>
        <v xml:space="preserve"> </v>
      </c>
      <c r="Q375" s="56" t="str">
        <f t="shared" si="122"/>
        <v/>
      </c>
      <c r="R375" s="196">
        <f t="shared" si="111"/>
        <v>0</v>
      </c>
      <c r="S375" s="1">
        <f t="shared" si="120"/>
        <v>136</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136</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4">
        <f t="shared" si="107"/>
        <v>0</v>
      </c>
      <c r="B376" s="64">
        <f t="shared" si="108"/>
        <v>0</v>
      </c>
      <c r="C376" s="57">
        <f t="shared" si="119"/>
        <v>136</v>
      </c>
      <c r="F376" s="59">
        <f>IF(C376&lt;C$6,0,VLOOKUP(C376,index!$A:$M,9,0))</f>
        <v>0</v>
      </c>
      <c r="G376" s="57" t="str">
        <f t="shared" si="109"/>
        <v/>
      </c>
      <c r="H376" s="58" t="str">
        <f>IF(G376="I",$K376,IF(G376="II",$K376-SUM(H$8:H375),IF(G376="III",$K376-SUM(H$8:H375),IF(G376="IV",$K376-SUM(H$8:H375),IF(G376="V",1-SUM(H$8:H375)," ")))))</f>
        <v xml:space="preserve"> </v>
      </c>
      <c r="I376" s="66" t="str">
        <f t="shared" si="110"/>
        <v/>
      </c>
      <c r="L376" s="62" t="str">
        <f t="shared" si="106"/>
        <v xml:space="preserve"> </v>
      </c>
      <c r="P376" s="58" t="str">
        <f>IF(O376="Plus",$K376,IF(O376="Basis",$K376-SUM(P$8:P375),IF(O376="Breedte",$K376-SUM(P$8:P375),IF(O375="Breedte",1-SUM(P$8:P375)," "))))</f>
        <v xml:space="preserve"> </v>
      </c>
      <c r="Q376" s="56" t="str">
        <f t="shared" si="122"/>
        <v/>
      </c>
      <c r="R376" s="196">
        <f t="shared" si="111"/>
        <v>0</v>
      </c>
      <c r="S376" s="1">
        <f t="shared" si="120"/>
        <v>136</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136</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4">
        <f t="shared" si="107"/>
        <v>0</v>
      </c>
      <c r="B377" s="64">
        <f t="shared" si="108"/>
        <v>0</v>
      </c>
      <c r="C377" s="57">
        <f t="shared" si="119"/>
        <v>136</v>
      </c>
      <c r="F377" s="59">
        <f>IF(C377&lt;C$6,0,VLOOKUP(C377,index!$A:$M,9,0))</f>
        <v>0</v>
      </c>
      <c r="G377" s="57" t="str">
        <f t="shared" si="109"/>
        <v/>
      </c>
      <c r="H377" s="58" t="str">
        <f>IF(G377="I",$K377,IF(G377="II",$K377-SUM(H$8:H376),IF(G377="III",$K377-SUM(H$8:H376),IF(G377="IV",$K377-SUM(H$8:H376),IF(G377="V",1-SUM(H$8:H376)," ")))))</f>
        <v xml:space="preserve"> </v>
      </c>
      <c r="I377" s="66" t="str">
        <f t="shared" si="110"/>
        <v/>
      </c>
      <c r="L377" s="62" t="str">
        <f t="shared" si="106"/>
        <v xml:space="preserve"> </v>
      </c>
      <c r="P377" s="58" t="str">
        <f>IF(O377="Plus",$K377,IF(O377="Basis",$K377-SUM(P$8:P376),IF(O377="Breedte",$K377-SUM(P$8:P376),IF(O376="Breedte",1-SUM(P$8:P376)," "))))</f>
        <v xml:space="preserve"> </v>
      </c>
      <c r="Q377" s="56" t="str">
        <f t="shared" si="122"/>
        <v/>
      </c>
      <c r="R377" s="196">
        <f t="shared" si="111"/>
        <v>0</v>
      </c>
      <c r="S377" s="1">
        <f t="shared" si="120"/>
        <v>136</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136</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4">
        <f t="shared" si="107"/>
        <v>0</v>
      </c>
      <c r="B378" s="64">
        <f t="shared" si="108"/>
        <v>0</v>
      </c>
      <c r="C378" s="57">
        <f t="shared" si="119"/>
        <v>136</v>
      </c>
      <c r="F378" s="59">
        <f>IF(C378&lt;C$6,0,VLOOKUP(C378,index!$A:$M,9,0))</f>
        <v>0</v>
      </c>
      <c r="G378" s="57" t="str">
        <f t="shared" si="109"/>
        <v/>
      </c>
      <c r="H378" s="58" t="str">
        <f>IF(G378="I",$K378,IF(G378="II",$K378-SUM(H$8:H377),IF(G378="III",$K378-SUM(H$8:H377),IF(G378="IV",$K378-SUM(H$8:H377),IF(G378="V",1-SUM(H$8:H377)," ")))))</f>
        <v xml:space="preserve"> </v>
      </c>
      <c r="I378" s="66" t="str">
        <f t="shared" si="110"/>
        <v/>
      </c>
      <c r="L378" s="62" t="str">
        <f t="shared" si="106"/>
        <v xml:space="preserve"> </v>
      </c>
      <c r="P378" s="58" t="str">
        <f>IF(O378="Plus",$K378,IF(O378="Basis",$K378-SUM(P$8:P377),IF(O378="Breedte",$K378-SUM(P$8:P377),IF(O377="Breedte",1-SUM(P$8:P377)," "))))</f>
        <v xml:space="preserve"> </v>
      </c>
      <c r="Q378" s="56" t="str">
        <f t="shared" si="122"/>
        <v/>
      </c>
      <c r="R378" s="196">
        <f t="shared" si="111"/>
        <v>0</v>
      </c>
      <c r="S378" s="1">
        <f t="shared" si="120"/>
        <v>136</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136</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4">
        <f t="shared" si="107"/>
        <v>0</v>
      </c>
      <c r="B379" s="64">
        <f t="shared" si="108"/>
        <v>0</v>
      </c>
      <c r="C379" s="57">
        <f t="shared" si="119"/>
        <v>136</v>
      </c>
      <c r="F379" s="59">
        <f>IF(C379&lt;C$6,0,VLOOKUP(C379,index!$A:$M,9,0))</f>
        <v>0</v>
      </c>
      <c r="G379" s="57" t="str">
        <f t="shared" si="109"/>
        <v/>
      </c>
      <c r="H379" s="58" t="str">
        <f>IF(G379="I",$K379,IF(G379="II",$K379-SUM(H$8:H378),IF(G379="III",$K379-SUM(H$8:H378),IF(G379="IV",$K379-SUM(H$8:H378),IF(G379="V",1-SUM(H$8:H378)," ")))))</f>
        <v xml:space="preserve"> </v>
      </c>
      <c r="I379" s="66" t="str">
        <f t="shared" si="110"/>
        <v/>
      </c>
      <c r="L379" s="62" t="str">
        <f t="shared" si="106"/>
        <v xml:space="preserve"> </v>
      </c>
      <c r="P379" s="58" t="str">
        <f>IF(O379="Plus",$K379,IF(O379="Basis",$K379-SUM(P$8:P378),IF(O379="Breedte",$K379-SUM(P$8:P378),IF(O378="Breedte",1-SUM(P$8:P378)," "))))</f>
        <v xml:space="preserve"> </v>
      </c>
      <c r="Q379" s="56" t="str">
        <f t="shared" si="122"/>
        <v/>
      </c>
      <c r="R379" s="196">
        <f t="shared" si="111"/>
        <v>0</v>
      </c>
      <c r="S379" s="1">
        <f t="shared" si="120"/>
        <v>136</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136</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4">
        <f t="shared" si="107"/>
        <v>0</v>
      </c>
      <c r="B380" s="64">
        <f t="shared" si="108"/>
        <v>0</v>
      </c>
      <c r="C380" s="57">
        <f t="shared" si="119"/>
        <v>136</v>
      </c>
      <c r="F380" s="59">
        <f>IF(C380&lt;C$6,0,VLOOKUP(C380,index!$A:$M,9,0))</f>
        <v>0</v>
      </c>
      <c r="G380" s="57" t="str">
        <f t="shared" si="109"/>
        <v/>
      </c>
      <c r="H380" s="58" t="str">
        <f>IF(G380="I",$K380,IF(G380="II",$K380-SUM(H$8:H379),IF(G380="III",$K380-SUM(H$8:H379),IF(G380="IV",$K380-SUM(H$8:H379),IF(G380="V",1-SUM(H$8:H379)," ")))))</f>
        <v xml:space="preserve"> </v>
      </c>
      <c r="I380" s="66" t="str">
        <f t="shared" si="110"/>
        <v/>
      </c>
      <c r="L380" s="62" t="str">
        <f t="shared" si="106"/>
        <v xml:space="preserve"> </v>
      </c>
      <c r="P380" s="58" t="str">
        <f>IF(O380="Plus",$K380,IF(O380="Basis",$K380-SUM(P$8:P379),IF(O380="Breedte",$K380-SUM(P$8:P379),IF(O379="Breedte",1-SUM(P$8:P379)," "))))</f>
        <v xml:space="preserve"> </v>
      </c>
      <c r="Q380" s="56" t="str">
        <f t="shared" si="122"/>
        <v/>
      </c>
      <c r="R380" s="196">
        <f t="shared" si="111"/>
        <v>0</v>
      </c>
      <c r="S380" s="1">
        <f t="shared" si="120"/>
        <v>136</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136</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4">
        <f t="shared" si="107"/>
        <v>0</v>
      </c>
      <c r="B381" s="64">
        <f t="shared" si="108"/>
        <v>0</v>
      </c>
      <c r="C381" s="57">
        <f t="shared" si="119"/>
        <v>136</v>
      </c>
      <c r="F381" s="59">
        <f>IF(C381&lt;C$6,0,VLOOKUP(C381,index!$A:$M,9,0))</f>
        <v>0</v>
      </c>
      <c r="G381" s="57" t="str">
        <f t="shared" si="109"/>
        <v/>
      </c>
      <c r="H381" s="58" t="str">
        <f>IF(G381="I",$K381,IF(G381="II",$K381-SUM(H$8:H380),IF(G381="III",$K381-SUM(H$8:H380),IF(G381="IV",$K381-SUM(H$8:H380),IF(G381="V",1-SUM(H$8:H380)," ")))))</f>
        <v xml:space="preserve"> </v>
      </c>
      <c r="I381" s="66" t="str">
        <f t="shared" si="110"/>
        <v/>
      </c>
      <c r="L381" s="62" t="str">
        <f t="shared" si="106"/>
        <v xml:space="preserve"> </v>
      </c>
      <c r="P381" s="58" t="str">
        <f>IF(O381="Plus",$K381,IF(O381="Basis",$K381-SUM(P$8:P380),IF(O381="Breedte",$K381-SUM(P$8:P380),IF(O380="Breedte",1-SUM(P$8:P380)," "))))</f>
        <v xml:space="preserve"> </v>
      </c>
      <c r="Q381" s="56" t="str">
        <f t="shared" si="122"/>
        <v/>
      </c>
      <c r="R381" s="196">
        <f t="shared" si="111"/>
        <v>0</v>
      </c>
      <c r="S381" s="1">
        <f t="shared" si="120"/>
        <v>136</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136</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4">
        <f t="shared" si="107"/>
        <v>0</v>
      </c>
      <c r="B382" s="64">
        <f t="shared" si="108"/>
        <v>0</v>
      </c>
      <c r="C382" s="57">
        <f t="shared" si="119"/>
        <v>136</v>
      </c>
      <c r="F382" s="59">
        <f>IF(C382&lt;C$6,0,VLOOKUP(C382,index!$A:$M,9,0))</f>
        <v>0</v>
      </c>
      <c r="G382" s="57" t="str">
        <f t="shared" si="109"/>
        <v/>
      </c>
      <c r="H382" s="58" t="str">
        <f>IF(G382="I",$K382,IF(G382="II",$K382-SUM(H$8:H381),IF(G382="III",$K382-SUM(H$8:H381),IF(G382="IV",$K382-SUM(H$8:H381),IF(G382="V",1-SUM(H$8:H381)," ")))))</f>
        <v xml:space="preserve"> </v>
      </c>
      <c r="I382" s="66" t="str">
        <f t="shared" si="110"/>
        <v/>
      </c>
      <c r="L382" s="62" t="str">
        <f t="shared" si="106"/>
        <v xml:space="preserve"> </v>
      </c>
      <c r="P382" s="58" t="str">
        <f>IF(O382="Plus",$K382,IF(O382="Basis",$K382-SUM(P$8:P381),IF(O382="Breedte",$K382-SUM(P$8:P381),IF(O381="Breedte",1-SUM(P$8:P381)," "))))</f>
        <v xml:space="preserve"> </v>
      </c>
      <c r="Q382" s="56" t="str">
        <f t="shared" si="122"/>
        <v/>
      </c>
      <c r="R382" s="196">
        <f t="shared" si="111"/>
        <v>0</v>
      </c>
      <c r="S382" s="1">
        <f t="shared" si="120"/>
        <v>136</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136</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4">
        <f t="shared" si="107"/>
        <v>0</v>
      </c>
      <c r="B383" s="64">
        <f t="shared" si="108"/>
        <v>0</v>
      </c>
      <c r="C383" s="57">
        <f t="shared" si="119"/>
        <v>136</v>
      </c>
      <c r="F383" s="59">
        <f>IF(C383&lt;C$6,0,VLOOKUP(C383,index!$A:$M,9,0))</f>
        <v>0</v>
      </c>
      <c r="G383" s="57" t="str">
        <f t="shared" si="109"/>
        <v/>
      </c>
      <c r="H383" s="58" t="str">
        <f>IF(G383="I",$K383,IF(G383="II",$K383-SUM(H$8:H382),IF(G383="III",$K383-SUM(H$8:H382),IF(G383="IV",$K383-SUM(H$8:H382),IF(G383="V",1-SUM(H$8:H382)," ")))))</f>
        <v xml:space="preserve"> </v>
      </c>
      <c r="I383" s="66" t="str">
        <f t="shared" si="110"/>
        <v/>
      </c>
      <c r="L383" s="62" t="str">
        <f t="shared" si="106"/>
        <v xml:space="preserve"> </v>
      </c>
      <c r="P383" s="58" t="str">
        <f>IF(O383="Plus",$K383,IF(O383="Basis",$K383-SUM(P$8:P382),IF(O383="Breedte",$K383-SUM(P$8:P382),IF(O382="Breedte",1-SUM(P$8:P382)," "))))</f>
        <v xml:space="preserve"> </v>
      </c>
      <c r="Q383" s="56" t="str">
        <f t="shared" si="122"/>
        <v/>
      </c>
      <c r="R383" s="196">
        <f t="shared" si="111"/>
        <v>0</v>
      </c>
      <c r="S383" s="1">
        <f t="shared" si="120"/>
        <v>136</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136</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4">
        <f t="shared" si="107"/>
        <v>0</v>
      </c>
      <c r="B384" s="64">
        <f t="shared" si="108"/>
        <v>0</v>
      </c>
      <c r="C384" s="57">
        <f t="shared" si="119"/>
        <v>136</v>
      </c>
      <c r="F384" s="59">
        <f>IF(C384&lt;C$6,0,VLOOKUP(C384,index!$A:$M,9,0))</f>
        <v>0</v>
      </c>
      <c r="G384" s="57" t="str">
        <f t="shared" si="109"/>
        <v/>
      </c>
      <c r="H384" s="58" t="str">
        <f>IF(G384="I",$K384,IF(G384="II",$K384-SUM(H$8:H383),IF(G384="III",$K384-SUM(H$8:H383),IF(G384="IV",$K384-SUM(H$8:H383),IF(G384="V",1-SUM(H$8:H383)," ")))))</f>
        <v xml:space="preserve"> </v>
      </c>
      <c r="I384" s="66" t="str">
        <f t="shared" si="110"/>
        <v/>
      </c>
      <c r="L384" s="62" t="str">
        <f t="shared" si="106"/>
        <v xml:space="preserve"> </v>
      </c>
      <c r="P384" s="58" t="str">
        <f>IF(O384="Plus",$K384,IF(O384="Basis",$K384-SUM(P$8:P383),IF(O384="Breedte",$K384-SUM(P$8:P383),IF(O383="Breedte",1-SUM(P$8:P383)," "))))</f>
        <v xml:space="preserve"> </v>
      </c>
      <c r="Q384" s="56" t="str">
        <f t="shared" si="122"/>
        <v/>
      </c>
      <c r="R384" s="196">
        <f t="shared" si="111"/>
        <v>0</v>
      </c>
      <c r="S384" s="1">
        <f t="shared" si="120"/>
        <v>136</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136</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4">
        <f t="shared" si="107"/>
        <v>0</v>
      </c>
      <c r="B385" s="64">
        <f>IF(G385="I",20,IF(G385="II",20,IF(G385="III",20,IF(G385="IV",20,IF(G385="V",20,0)))))</f>
        <v>0</v>
      </c>
      <c r="C385" s="57">
        <f t="shared" si="119"/>
        <v>136</v>
      </c>
      <c r="F385" s="59">
        <f>IF(C385&lt;C$6,0,VLOOKUP(C385,index!$A:$M,9,0))</f>
        <v>0</v>
      </c>
      <c r="G385" s="57" t="str">
        <f t="shared" si="109"/>
        <v/>
      </c>
      <c r="H385" s="58" t="str">
        <f>IF(G385="I",$K385,IF(G385="II",$K385-SUM(H$8:H384),IF(G385="III",$K385-SUM(H$8:H384),IF(G385="IV",$K385-SUM(H$8:H384),IF(G385="V",1-SUM(H$8:H384)," ")))))</f>
        <v xml:space="preserve"> </v>
      </c>
      <c r="I385" s="66" t="str">
        <f t="shared" si="110"/>
        <v/>
      </c>
      <c r="L385" s="62" t="str">
        <f t="shared" si="106"/>
        <v xml:space="preserve"> </v>
      </c>
      <c r="P385" s="58" t="str">
        <f>IF(O385="Plus",$K385,IF(O385="Basis",$K385-SUM(P$8:P384),IF(O385="Breedte",$K385-SUM(P$8:P384),IF(O384="Breedte",1-SUM(P$8:P384)," "))))</f>
        <v xml:space="preserve"> </v>
      </c>
      <c r="Q385" s="56" t="str">
        <f t="shared" si="122"/>
        <v/>
      </c>
      <c r="R385" s="196">
        <f t="shared" si="111"/>
        <v>0</v>
      </c>
      <c r="S385" s="1">
        <f t="shared" si="120"/>
        <v>136</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136</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4">
        <f t="shared" si="107"/>
        <v>0</v>
      </c>
      <c r="B386" s="64">
        <f t="shared" ref="B386:B449" si="123">IF(G386="I",20,IF(G386="II",20,IF(G386="III",20,IF(G386="IV",20,IF(G386="V",20,0)))))</f>
        <v>0</v>
      </c>
      <c r="C386" s="57">
        <f t="shared" si="119"/>
        <v>136</v>
      </c>
      <c r="F386" s="59">
        <f>IF(C386&lt;C$6,0,VLOOKUP(C386,index!$A:$M,9,0))</f>
        <v>0</v>
      </c>
      <c r="G386" s="57" t="str">
        <f t="shared" si="109"/>
        <v/>
      </c>
      <c r="H386" s="58" t="str">
        <f>IF(G386="I",$K386,IF(G386="II",$K386-SUM(H$8:H385),IF(G386="III",$K386-SUM(H$8:H385),IF(G386="IV",$K386-SUM(H$8:H385),IF(G386="V",1-SUM(H$8:H385)," ")))))</f>
        <v xml:space="preserve"> </v>
      </c>
      <c r="I386" s="66" t="str">
        <f t="shared" si="110"/>
        <v/>
      </c>
      <c r="L386" s="62" t="str">
        <f t="shared" si="106"/>
        <v xml:space="preserve"> </v>
      </c>
      <c r="P386" s="58" t="str">
        <f>IF(O386="Plus",$K386,IF(O386="Basis",$K386-SUM(P$8:P385),IF(O386="Breedte",$K386-SUM(P$8:P385),IF(O385="Breedte",1-SUM(P$8:P385)," "))))</f>
        <v xml:space="preserve"> </v>
      </c>
      <c r="Q386" s="56" t="str">
        <f t="shared" si="122"/>
        <v/>
      </c>
      <c r="R386" s="196">
        <f t="shared" si="111"/>
        <v>0</v>
      </c>
      <c r="S386" s="1">
        <f t="shared" si="120"/>
        <v>136</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136</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4">
        <f t="shared" si="107"/>
        <v>0</v>
      </c>
      <c r="B387" s="64">
        <f t="shared" si="123"/>
        <v>0</v>
      </c>
      <c r="C387" s="57">
        <f t="shared" si="119"/>
        <v>136</v>
      </c>
      <c r="F387" s="59">
        <f>IF(C387&lt;C$6,0,VLOOKUP(C387,index!$A:$M,9,0))</f>
        <v>0</v>
      </c>
      <c r="G387" s="57" t="str">
        <f t="shared" si="109"/>
        <v/>
      </c>
      <c r="H387" s="58" t="str">
        <f>IF(G387="I",$K387,IF(G387="II",$K387-SUM(H$8:H386),IF(G387="III",$K387-SUM(H$8:H386),IF(G387="IV",$K387-SUM(H$8:H386),IF(G387="V",1-SUM(H$8:H386)," ")))))</f>
        <v xml:space="preserve"> </v>
      </c>
      <c r="I387" s="66" t="str">
        <f t="shared" si="110"/>
        <v/>
      </c>
      <c r="L387" s="62" t="str">
        <f t="shared" si="106"/>
        <v xml:space="preserve"> </v>
      </c>
      <c r="P387" s="58" t="str">
        <f>IF(O387="Plus",$K387,IF(O387="Basis",$K387-SUM(P$8:P386),IF(O387="Breedte",$K387-SUM(P$8:P386),IF(O386="Breedte",1-SUM(P$8:P386)," "))))</f>
        <v xml:space="preserve"> </v>
      </c>
      <c r="Q387" s="56" t="str">
        <f t="shared" si="122"/>
        <v/>
      </c>
      <c r="R387" s="196">
        <f t="shared" si="111"/>
        <v>0</v>
      </c>
      <c r="S387" s="1">
        <f t="shared" si="120"/>
        <v>136</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136</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4">
        <f t="shared" si="107"/>
        <v>0</v>
      </c>
      <c r="B388" s="64">
        <f t="shared" si="123"/>
        <v>0</v>
      </c>
      <c r="C388" s="57">
        <f t="shared" si="119"/>
        <v>136</v>
      </c>
      <c r="F388" s="59">
        <f>IF(C388&lt;C$6,0,VLOOKUP(C388,index!$A:$M,9,0))</f>
        <v>0</v>
      </c>
      <c r="G388" s="57" t="str">
        <f t="shared" si="109"/>
        <v/>
      </c>
      <c r="H388" s="58" t="str">
        <f>IF(G388="I",$K388,IF(G388="II",$K388-SUM(H$8:H387),IF(G388="III",$K388-SUM(H$8:H387),IF(G388="IV",$K388-SUM(H$8:H387),IF(G388="V",1-SUM(H$8:H387)," ")))))</f>
        <v xml:space="preserve"> </v>
      </c>
      <c r="I388" s="66" t="str">
        <f t="shared" si="110"/>
        <v/>
      </c>
      <c r="L388" s="62" t="str">
        <f t="shared" si="106"/>
        <v xml:space="preserve"> </v>
      </c>
      <c r="P388" s="58" t="str">
        <f>IF(O388="Plus",$K388,IF(O388="Basis",$K388-SUM(P$8:P387),IF(O388="Breedte",$K388-SUM(P$8:P387),IF(O387="Breedte",1-SUM(P$8:P387)," "))))</f>
        <v xml:space="preserve"> </v>
      </c>
      <c r="Q388" s="56" t="str">
        <f t="shared" si="122"/>
        <v/>
      </c>
      <c r="R388" s="196">
        <f t="shared" si="111"/>
        <v>0</v>
      </c>
      <c r="S388" s="1">
        <f t="shared" si="120"/>
        <v>136</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136</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4">
        <f t="shared" si="107"/>
        <v>0</v>
      </c>
      <c r="B389" s="64">
        <f t="shared" si="123"/>
        <v>0</v>
      </c>
      <c r="C389" s="57">
        <f t="shared" si="119"/>
        <v>136</v>
      </c>
      <c r="F389" s="59">
        <f>IF(C389&lt;C$6,0,VLOOKUP(C389,index!$A:$M,9,0))</f>
        <v>0</v>
      </c>
      <c r="G389" s="57" t="str">
        <f t="shared" si="109"/>
        <v/>
      </c>
      <c r="H389" s="58" t="str">
        <f>IF(G389="I",$K389,IF(G389="II",$K389-SUM(H$8:H388),IF(G389="III",$K389-SUM(H$8:H388),IF(G389="IV",$K389-SUM(H$8:H388),IF(G389="V",1-SUM(H$8:H388)," ")))))</f>
        <v xml:space="preserve"> </v>
      </c>
      <c r="I389" s="66" t="str">
        <f t="shared" si="110"/>
        <v/>
      </c>
      <c r="L389" s="62" t="str">
        <f t="shared" si="106"/>
        <v xml:space="preserve"> </v>
      </c>
      <c r="P389" s="58" t="str">
        <f>IF(O389="Plus",$K389,IF(O389="Basis",$K389-SUM(P$8:P388),IF(O389="Breedte",$K389-SUM(P$8:P388),IF(O388="Breedte",1-SUM(P$8:P388)," "))))</f>
        <v xml:space="preserve"> </v>
      </c>
      <c r="Q389" s="56" t="str">
        <f t="shared" si="122"/>
        <v/>
      </c>
      <c r="R389" s="196">
        <f t="shared" si="111"/>
        <v>0</v>
      </c>
      <c r="S389" s="1">
        <f t="shared" si="120"/>
        <v>136</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136</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4">
        <f t="shared" si="107"/>
        <v>0</v>
      </c>
      <c r="B390" s="64">
        <f t="shared" si="123"/>
        <v>0</v>
      </c>
      <c r="C390" s="57">
        <f t="shared" si="119"/>
        <v>136</v>
      </c>
      <c r="F390" s="59">
        <f>IF(C390&lt;C$6,0,VLOOKUP(C390,index!$A:$M,9,0))</f>
        <v>0</v>
      </c>
      <c r="G390" s="57" t="str">
        <f t="shared" si="109"/>
        <v/>
      </c>
      <c r="H390" s="58" t="str">
        <f>IF(G390="I",$K390,IF(G390="II",$K390-SUM(H$8:H389),IF(G390="III",$K390-SUM(H$8:H389),IF(G390="IV",$K390-SUM(H$8:H389),IF(G390="V",1-SUM(H$8:H389)," ")))))</f>
        <v xml:space="preserve"> </v>
      </c>
      <c r="I390" s="66" t="str">
        <f t="shared" si="110"/>
        <v/>
      </c>
      <c r="L390" s="62" t="str">
        <f t="shared" si="106"/>
        <v xml:space="preserve"> </v>
      </c>
      <c r="P390" s="58" t="str">
        <f>IF(O390="Plus",$K390,IF(O390="Basis",$K390-SUM(P$8:P389),IF(O390="Breedte",$K390-SUM(P$8:P389),IF(O389="Breedte",1-SUM(P$8:P389)," "))))</f>
        <v xml:space="preserve"> </v>
      </c>
      <c r="Q390" s="56" t="str">
        <f t="shared" si="122"/>
        <v/>
      </c>
      <c r="R390" s="196">
        <f t="shared" si="111"/>
        <v>0</v>
      </c>
      <c r="S390" s="1">
        <f t="shared" si="120"/>
        <v>136</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136</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4">
        <f t="shared" si="107"/>
        <v>0</v>
      </c>
      <c r="B391" s="64">
        <f t="shared" si="123"/>
        <v>0</v>
      </c>
      <c r="C391" s="57">
        <f t="shared" si="119"/>
        <v>136</v>
      </c>
      <c r="F391" s="59">
        <f>IF(C391&lt;C$6,0,VLOOKUP(C391,index!$A:$M,9,0))</f>
        <v>0</v>
      </c>
      <c r="G391" s="57" t="str">
        <f t="shared" si="109"/>
        <v/>
      </c>
      <c r="H391" s="58" t="str">
        <f>IF(G391="I",$K391,IF(G391="II",$K391-SUM(H$8:H390),IF(G391="III",$K391-SUM(H$8:H390),IF(G391="IV",$K391-SUM(H$8:H390),IF(G391="V",1-SUM(H$8:H390)," ")))))</f>
        <v xml:space="preserve"> </v>
      </c>
      <c r="I391" s="66" t="str">
        <f t="shared" si="110"/>
        <v/>
      </c>
      <c r="L391" s="62" t="str">
        <f t="shared" si="106"/>
        <v xml:space="preserve"> </v>
      </c>
      <c r="P391" s="58" t="str">
        <f>IF(O391="Plus",$K391,IF(O391="Basis",$K391-SUM(P$8:P390),IF(O391="Breedte",$K391-SUM(P$8:P390),IF(O390="Breedte",1-SUM(P$8:P390)," "))))</f>
        <v xml:space="preserve"> </v>
      </c>
      <c r="Q391" s="56" t="str">
        <f t="shared" si="122"/>
        <v/>
      </c>
      <c r="R391" s="196">
        <f t="shared" si="111"/>
        <v>0</v>
      </c>
      <c r="S391" s="1">
        <f t="shared" si="120"/>
        <v>136</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136</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4">
        <f t="shared" si="107"/>
        <v>0</v>
      </c>
      <c r="B392" s="64">
        <f t="shared" si="123"/>
        <v>0</v>
      </c>
      <c r="C392" s="57">
        <f t="shared" si="119"/>
        <v>136</v>
      </c>
      <c r="F392" s="59">
        <f>IF(C392&lt;C$6,0,VLOOKUP(C392,index!$A:$M,9,0))</f>
        <v>0</v>
      </c>
      <c r="G392" s="57" t="str">
        <f t="shared" si="109"/>
        <v/>
      </c>
      <c r="H392" s="58" t="str">
        <f>IF(G392="I",$K392,IF(G392="II",$K392-SUM(H$8:H391),IF(G392="III",$K392-SUM(H$8:H391),IF(G392="IV",$K392-SUM(H$8:H391),IF(G392="V",1-SUM(H$8:H391)," ")))))</f>
        <v xml:space="preserve"> </v>
      </c>
      <c r="I392" s="66" t="str">
        <f t="shared" si="110"/>
        <v/>
      </c>
      <c r="L392" s="62" t="str">
        <f t="shared" ref="L392:L455" si="124">IF(U392=2,"Plus",IF(W392=2,"Basis",IF(X392=2,"Breedte"," ")))</f>
        <v xml:space="preserve"> </v>
      </c>
      <c r="P392" s="58" t="str">
        <f>IF(O392="Plus",$K392,IF(O392="Basis",$K392-SUM(P$8:P391),IF(O392="Breedte",$K392-SUM(P$8:P391),IF(O391="Breedte",1-SUM(P$8:P391)," "))))</f>
        <v xml:space="preserve"> </v>
      </c>
      <c r="Q392" s="56" t="str">
        <f t="shared" si="122"/>
        <v/>
      </c>
      <c r="R392" s="196">
        <f t="shared" si="111"/>
        <v>0</v>
      </c>
      <c r="S392" s="1">
        <f t="shared" si="120"/>
        <v>136</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136</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4">
        <f t="shared" ref="A393:A456" si="125">IF(I393="A",25,IF(I393="B",25,IF(I393="C",25,IF(I393="D",15,IF(I393="E",10,0)))))</f>
        <v>0</v>
      </c>
      <c r="B393" s="64">
        <f t="shared" si="123"/>
        <v>0</v>
      </c>
      <c r="C393" s="57">
        <f t="shared" si="119"/>
        <v>136</v>
      </c>
      <c r="F393" s="59">
        <f>IF(C393&lt;C$6,0,VLOOKUP(C393,index!$A:$M,9,0))</f>
        <v>0</v>
      </c>
      <c r="G393" s="57" t="str">
        <f t="shared" ref="G393:G456" si="126">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ref="I393:I456" si="127">IF(AND(F393&gt;209,F394&lt;210),"A",IF(AND(F393&gt;199,F394&lt;200),"B",IF(AND(F393&gt;189,F394&lt;190),"C",IF(AND(F393&gt;180,F394&lt;181),"D",IF(AND(F393&gt;109,F394&lt;110),"E","")))))</f>
        <v/>
      </c>
      <c r="L393" s="62" t="str">
        <f t="shared" si="124"/>
        <v xml:space="preserve"> </v>
      </c>
      <c r="P393" s="58" t="str">
        <f>IF(O393="Plus",$K393,IF(O393="Basis",$K393-SUM(P$8:P392),IF(O393="Breedte",$K393-SUM(P$8:P392),IF(O392="Breedte",1-SUM(P$8:P392)," "))))</f>
        <v xml:space="preserve"> </v>
      </c>
      <c r="Q393" s="56" t="str">
        <f t="shared" si="122"/>
        <v/>
      </c>
      <c r="R393" s="196">
        <f t="shared" ref="R393:R456" si="128">F393</f>
        <v>0</v>
      </c>
      <c r="S393" s="1">
        <f t="shared" si="120"/>
        <v>136</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136</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4">
        <f t="shared" si="125"/>
        <v>0</v>
      </c>
      <c r="B394" s="64">
        <f t="shared" si="123"/>
        <v>0</v>
      </c>
      <c r="C394" s="57">
        <f t="shared" ref="C394:C457" si="136">IF(C393-1&lt;C$6,C$6-1,C393-1)</f>
        <v>136</v>
      </c>
      <c r="F394" s="59">
        <f>IF(C394&lt;C$6,0,VLOOKUP(C394,index!$A:$M,9,0))</f>
        <v>0</v>
      </c>
      <c r="G394" s="57" t="str">
        <f t="shared" si="126"/>
        <v/>
      </c>
      <c r="H394" s="58" t="str">
        <f>IF(G394="I",$K394,IF(G394="II",$K394-SUM(H$8:H393),IF(G394="III",$K394-SUM(H$8:H393),IF(G394="IV",$K394-SUM(H$8:H393),IF(G394="V",1-SUM(H$8:H393)," ")))))</f>
        <v xml:space="preserve"> </v>
      </c>
      <c r="I394" s="66" t="str">
        <f t="shared" si="127"/>
        <v/>
      </c>
      <c r="L394" s="62" t="str">
        <f t="shared" si="124"/>
        <v xml:space="preserve"> </v>
      </c>
      <c r="P394" s="58" t="str">
        <f>IF(O394="Plus",$K394,IF(O394="Basis",$K394-SUM(P$8:P393),IF(O394="Breedte",$K394-SUM(P$8:P393),IF(O393="Breedte",1-SUM(P$8:P393)," "))))</f>
        <v xml:space="preserve"> </v>
      </c>
      <c r="Q394" s="56" t="str">
        <f t="shared" si="122"/>
        <v/>
      </c>
      <c r="R394" s="196">
        <f t="shared" si="128"/>
        <v>0</v>
      </c>
      <c r="S394" s="1">
        <f t="shared" ref="S394:S457" si="137">C394</f>
        <v>136</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136</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4">
        <f t="shared" si="125"/>
        <v>0</v>
      </c>
      <c r="B395" s="64">
        <f t="shared" si="123"/>
        <v>0</v>
      </c>
      <c r="C395" s="57">
        <f t="shared" si="136"/>
        <v>136</v>
      </c>
      <c r="F395" s="59">
        <f>IF(C395&lt;C$6,0,VLOOKUP(C395,index!$A:$M,9,0))</f>
        <v>0</v>
      </c>
      <c r="G395" s="57" t="str">
        <f t="shared" si="126"/>
        <v/>
      </c>
      <c r="H395" s="58" t="str">
        <f>IF(G395="I",$K395,IF(G395="II",$K395-SUM(H$8:H394),IF(G395="III",$K395-SUM(H$8:H394),IF(G395="IV",$K395-SUM(H$8:H394),IF(G395="V",1-SUM(H$8:H394)," ")))))</f>
        <v xml:space="preserve"> </v>
      </c>
      <c r="I395" s="66" t="str">
        <f t="shared" si="127"/>
        <v/>
      </c>
      <c r="L395" s="62" t="str">
        <f t="shared" si="124"/>
        <v xml:space="preserve"> </v>
      </c>
      <c r="P395" s="58" t="str">
        <f>IF(O395="Plus",$K395,IF(O395="Basis",$K395-SUM(P$8:P394),IF(O395="Breedte",$K395-SUM(P$8:P394),IF(O394="Breedte",1-SUM(P$8:P394)," "))))</f>
        <v xml:space="preserve"> </v>
      </c>
      <c r="Q395" s="56" t="str">
        <f t="shared" si="122"/>
        <v/>
      </c>
      <c r="R395" s="196">
        <f t="shared" si="128"/>
        <v>0</v>
      </c>
      <c r="S395" s="1">
        <f t="shared" si="137"/>
        <v>136</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136</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4">
        <f t="shared" si="125"/>
        <v>0</v>
      </c>
      <c r="B396" s="64">
        <f t="shared" si="123"/>
        <v>0</v>
      </c>
      <c r="C396" s="57">
        <f t="shared" si="136"/>
        <v>136</v>
      </c>
      <c r="F396" s="59">
        <f>IF(C396&lt;C$6,0,VLOOKUP(C396,index!$A:$M,9,0))</f>
        <v>0</v>
      </c>
      <c r="G396" s="57" t="str">
        <f t="shared" si="126"/>
        <v/>
      </c>
      <c r="H396" s="58" t="str">
        <f>IF(G396="I",$K396,IF(G396="II",$K396-SUM(H$8:H395),IF(G396="III",$K396-SUM(H$8:H395),IF(G396="IV",$K396-SUM(H$8:H395),IF(G396="V",1-SUM(H$8:H395)," ")))))</f>
        <v xml:space="preserve"> </v>
      </c>
      <c r="I396" s="66" t="str">
        <f t="shared" si="127"/>
        <v/>
      </c>
      <c r="L396" s="62" t="str">
        <f t="shared" si="124"/>
        <v xml:space="preserve"> </v>
      </c>
      <c r="P396" s="58" t="str">
        <f>IF(O396="Plus",$K396,IF(O396="Basis",$K396-SUM(P$8:P395),IF(O396="Breedte",$K396-SUM(P$8:P395),IF(O395="Breedte",1-SUM(P$8:P395)," "))))</f>
        <v xml:space="preserve"> </v>
      </c>
      <c r="Q396" s="56" t="str">
        <f t="shared" si="122"/>
        <v/>
      </c>
      <c r="R396" s="196">
        <f t="shared" si="128"/>
        <v>0</v>
      </c>
      <c r="S396" s="1">
        <f t="shared" si="137"/>
        <v>136</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136</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4">
        <f t="shared" si="125"/>
        <v>0</v>
      </c>
      <c r="B397" s="64">
        <f t="shared" si="123"/>
        <v>0</v>
      </c>
      <c r="C397" s="57">
        <f t="shared" si="136"/>
        <v>136</v>
      </c>
      <c r="F397" s="59">
        <f>IF(C397&lt;C$6,0,VLOOKUP(C397,index!$A:$M,9,0))</f>
        <v>0</v>
      </c>
      <c r="G397" s="57" t="str">
        <f t="shared" si="126"/>
        <v/>
      </c>
      <c r="H397" s="58" t="str">
        <f>IF(G397="I",$K397,IF(G397="II",$K397-SUM(H$8:H396),IF(G397="III",$K397-SUM(H$8:H396),IF(G397="IV",$K397-SUM(H$8:H396),IF(G397="V",1-SUM(H$8:H396)," ")))))</f>
        <v xml:space="preserve"> </v>
      </c>
      <c r="I397" s="66" t="str">
        <f t="shared" si="127"/>
        <v/>
      </c>
      <c r="L397" s="62" t="str">
        <f t="shared" si="124"/>
        <v xml:space="preserve"> </v>
      </c>
      <c r="P397" s="58" t="str">
        <f>IF(O397="Plus",$K397,IF(O397="Basis",$K397-SUM(P$8:P396),IF(O397="Breedte",$K397-SUM(P$8:P396),IF(O396="Breedte",1-SUM(P$8:P396)," "))))</f>
        <v xml:space="preserve"> </v>
      </c>
      <c r="Q397" s="56" t="str">
        <f t="shared" si="122"/>
        <v/>
      </c>
      <c r="R397" s="196">
        <f t="shared" si="128"/>
        <v>0</v>
      </c>
      <c r="S397" s="1">
        <f t="shared" si="137"/>
        <v>136</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136</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4">
        <f t="shared" si="125"/>
        <v>0</v>
      </c>
      <c r="B398" s="64">
        <f t="shared" si="123"/>
        <v>0</v>
      </c>
      <c r="C398" s="57">
        <f t="shared" si="136"/>
        <v>136</v>
      </c>
      <c r="F398" s="59">
        <f>IF(C398&lt;C$6,0,VLOOKUP(C398,index!$A:$M,9,0))</f>
        <v>0</v>
      </c>
      <c r="G398" s="57" t="str">
        <f t="shared" si="126"/>
        <v/>
      </c>
      <c r="H398" s="58" t="str">
        <f>IF(G398="I",$K398,IF(G398="II",$K398-SUM(H$8:H397),IF(G398="III",$K398-SUM(H$8:H397),IF(G398="IV",$K398-SUM(H$8:H397),IF(G398="V",1-SUM(H$8:H397)," ")))))</f>
        <v xml:space="preserve"> </v>
      </c>
      <c r="I398" s="66" t="str">
        <f t="shared" si="127"/>
        <v/>
      </c>
      <c r="L398" s="62" t="str">
        <f t="shared" si="124"/>
        <v xml:space="preserve"> </v>
      </c>
      <c r="P398" s="58" t="str">
        <f>IF(O398="Plus",$K398,IF(O398="Basis",$K398-SUM(P$8:P397),IF(O398="Breedte",$K398-SUM(P$8:P397),IF(O397="Breedte",1-SUM(P$8:P397)," "))))</f>
        <v xml:space="preserve"> </v>
      </c>
      <c r="Q398" s="56" t="str">
        <f t="shared" si="122"/>
        <v/>
      </c>
      <c r="R398" s="196">
        <f t="shared" si="128"/>
        <v>0</v>
      </c>
      <c r="S398" s="1">
        <f t="shared" si="137"/>
        <v>136</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136</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4">
        <f t="shared" si="125"/>
        <v>0</v>
      </c>
      <c r="B399" s="64">
        <f t="shared" si="123"/>
        <v>0</v>
      </c>
      <c r="C399" s="57">
        <f t="shared" si="136"/>
        <v>136</v>
      </c>
      <c r="F399" s="59">
        <f>IF(C399&lt;C$6,0,VLOOKUP(C399,index!$A:$M,9,0))</f>
        <v>0</v>
      </c>
      <c r="G399" s="57" t="str">
        <f t="shared" si="126"/>
        <v/>
      </c>
      <c r="H399" s="58" t="str">
        <f>IF(G399="I",$K399,IF(G399="II",$K399-SUM(H$8:H398),IF(G399="III",$K399-SUM(H$8:H398),IF(G399="IV",$K399-SUM(H$8:H398),IF(G399="V",1-SUM(H$8:H398)," ")))))</f>
        <v xml:space="preserve"> </v>
      </c>
      <c r="I399" s="66" t="str">
        <f t="shared" si="127"/>
        <v/>
      </c>
      <c r="L399" s="62" t="str">
        <f t="shared" si="124"/>
        <v xml:space="preserve"> </v>
      </c>
      <c r="P399" s="58" t="str">
        <f>IF(O399="Plus",$K399,IF(O399="Basis",$K399-SUM(P$8:P398),IF(O399="Breedte",$K399-SUM(P$8:P398),IF(O398="Breedte",1-SUM(P$8:P398)," "))))</f>
        <v xml:space="preserve"> </v>
      </c>
      <c r="Q399" s="56" t="str">
        <f t="shared" si="122"/>
        <v/>
      </c>
      <c r="R399" s="196">
        <f t="shared" si="128"/>
        <v>0</v>
      </c>
      <c r="S399" s="1">
        <f t="shared" si="137"/>
        <v>136</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136</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4">
        <f t="shared" si="125"/>
        <v>0</v>
      </c>
      <c r="B400" s="64">
        <f t="shared" si="123"/>
        <v>0</v>
      </c>
      <c r="C400" s="57">
        <f t="shared" si="136"/>
        <v>136</v>
      </c>
      <c r="F400" s="59">
        <f>IF(C400&lt;C$6,0,VLOOKUP(C400,index!$A:$M,9,0))</f>
        <v>0</v>
      </c>
      <c r="G400" s="57" t="str">
        <f t="shared" si="126"/>
        <v/>
      </c>
      <c r="H400" s="58" t="str">
        <f>IF(G400="I",$K400,IF(G400="II",$K400-SUM(H$8:H399),IF(G400="III",$K400-SUM(H$8:H399),IF(G400="IV",$K400-SUM(H$8:H399),IF(G400="V",1-SUM(H$8:H399)," ")))))</f>
        <v xml:space="preserve"> </v>
      </c>
      <c r="I400" s="66" t="str">
        <f t="shared" si="127"/>
        <v/>
      </c>
      <c r="L400" s="62" t="str">
        <f t="shared" si="124"/>
        <v xml:space="preserve"> </v>
      </c>
      <c r="P400" s="58" t="str">
        <f>IF(O400="Plus",$K400,IF(O400="Basis",$K400-SUM(P$8:P399),IF(O400="Breedte",$K400-SUM(P$8:P399),IF(O399="Breedte",1-SUM(P$8:P399)," "))))</f>
        <v xml:space="preserve"> </v>
      </c>
      <c r="Q400" s="56" t="str">
        <f t="shared" si="122"/>
        <v/>
      </c>
      <c r="R400" s="196">
        <f t="shared" si="128"/>
        <v>0</v>
      </c>
      <c r="S400" s="1">
        <f t="shared" si="137"/>
        <v>136</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136</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4">
        <f t="shared" si="125"/>
        <v>0</v>
      </c>
      <c r="B401" s="64">
        <f t="shared" si="123"/>
        <v>0</v>
      </c>
      <c r="C401" s="57">
        <f t="shared" si="136"/>
        <v>136</v>
      </c>
      <c r="F401" s="59">
        <f>IF(C401&lt;C$6,0,VLOOKUP(C401,index!$A:$M,9,0))</f>
        <v>0</v>
      </c>
      <c r="G401" s="57" t="str">
        <f t="shared" si="126"/>
        <v/>
      </c>
      <c r="H401" s="58" t="str">
        <f>IF(G401="I",$K401,IF(G401="II",$K401-SUM(H$8:H400),IF(G401="III",$K401-SUM(H$8:H400),IF(G401="IV",$K401-SUM(H$8:H400),IF(G401="V",1-SUM(H$8:H400)," ")))))</f>
        <v xml:space="preserve"> </v>
      </c>
      <c r="I401" s="66" t="str">
        <f t="shared" si="127"/>
        <v/>
      </c>
      <c r="L401" s="62" t="str">
        <f t="shared" si="124"/>
        <v xml:space="preserve"> </v>
      </c>
      <c r="P401" s="58" t="str">
        <f>IF(O401="Plus",$K401,IF(O401="Basis",$K401-SUM(P$8:P400),IF(O401="Breedte",$K401-SUM(P$8:P400),IF(O400="Breedte",1-SUM(P$8:P400)," "))))</f>
        <v xml:space="preserve"> </v>
      </c>
      <c r="Q401" s="56" t="str">
        <f t="shared" ref="Q401:Q464" si="139">IF(L400="plus",CONCATENATE(E401,", "),IF(L400="basis",IF(E401=0,"",CONCATENATE(E401,", ")),CONCATENATE(Q400,IF(E401=0,"",CONCATENATE(E401,", ")))))</f>
        <v/>
      </c>
      <c r="R401" s="196">
        <f t="shared" si="128"/>
        <v>0</v>
      </c>
      <c r="S401" s="1">
        <f t="shared" si="137"/>
        <v>136</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136</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4">
        <f t="shared" si="125"/>
        <v>0</v>
      </c>
      <c r="B402" s="64">
        <f t="shared" si="123"/>
        <v>0</v>
      </c>
      <c r="C402" s="57">
        <f t="shared" si="136"/>
        <v>136</v>
      </c>
      <c r="F402" s="59">
        <f>IF(C402&lt;C$6,0,VLOOKUP(C402,index!$A:$M,9,0))</f>
        <v>0</v>
      </c>
      <c r="G402" s="57" t="str">
        <f t="shared" si="126"/>
        <v/>
      </c>
      <c r="H402" s="58" t="str">
        <f>IF(G402="I",$K402,IF(G402="II",$K402-SUM(H$8:H401),IF(G402="III",$K402-SUM(H$8:H401),IF(G402="IV",$K402-SUM(H$8:H401),IF(G402="V",1-SUM(H$8:H401)," ")))))</f>
        <v xml:space="preserve"> </v>
      </c>
      <c r="I402" s="66" t="str">
        <f t="shared" si="127"/>
        <v/>
      </c>
      <c r="L402" s="62" t="str">
        <f t="shared" si="124"/>
        <v xml:space="preserve"> </v>
      </c>
      <c r="P402" s="58" t="str">
        <f>IF(O402="Plus",$K402,IF(O402="Basis",$K402-SUM(P$8:P401),IF(O402="Breedte",$K402-SUM(P$8:P401),IF(O401="Breedte",1-SUM(P$8:P401)," "))))</f>
        <v xml:space="preserve"> </v>
      </c>
      <c r="Q402" s="56" t="str">
        <f t="shared" si="139"/>
        <v/>
      </c>
      <c r="R402" s="196">
        <f t="shared" si="128"/>
        <v>0</v>
      </c>
      <c r="S402" s="1">
        <f t="shared" si="137"/>
        <v>136</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136</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4">
        <f t="shared" si="125"/>
        <v>0</v>
      </c>
      <c r="B403" s="64">
        <f t="shared" si="123"/>
        <v>0</v>
      </c>
      <c r="C403" s="57">
        <f t="shared" si="136"/>
        <v>136</v>
      </c>
      <c r="F403" s="59">
        <f>IF(C403&lt;C$6,0,VLOOKUP(C403,index!$A:$M,9,0))</f>
        <v>0</v>
      </c>
      <c r="G403" s="57" t="str">
        <f t="shared" si="126"/>
        <v/>
      </c>
      <c r="H403" s="58" t="str">
        <f>IF(G403="I",$K403,IF(G403="II",$K403-SUM(H$8:H402),IF(G403="III",$K403-SUM(H$8:H402),IF(G403="IV",$K403-SUM(H$8:H402),IF(G403="V",1-SUM(H$8:H402)," ")))))</f>
        <v xml:space="preserve"> </v>
      </c>
      <c r="I403" s="66" t="str">
        <f t="shared" si="127"/>
        <v/>
      </c>
      <c r="L403" s="62" t="str">
        <f t="shared" si="124"/>
        <v xml:space="preserve"> </v>
      </c>
      <c r="P403" s="58" t="str">
        <f>IF(O403="Plus",$K403,IF(O403="Basis",$K403-SUM(P$8:P402),IF(O403="Breedte",$K403-SUM(P$8:P402),IF(O402="Breedte",1-SUM(P$8:P402)," "))))</f>
        <v xml:space="preserve"> </v>
      </c>
      <c r="Q403" s="56" t="str">
        <f t="shared" si="139"/>
        <v/>
      </c>
      <c r="R403" s="196">
        <f t="shared" si="128"/>
        <v>0</v>
      </c>
      <c r="S403" s="1">
        <f t="shared" si="137"/>
        <v>136</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136</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4">
        <f t="shared" si="125"/>
        <v>0</v>
      </c>
      <c r="B404" s="64">
        <f t="shared" si="123"/>
        <v>0</v>
      </c>
      <c r="C404" s="57">
        <f t="shared" si="136"/>
        <v>136</v>
      </c>
      <c r="F404" s="59">
        <f>IF(C404&lt;C$6,0,VLOOKUP(C404,index!$A:$M,9,0))</f>
        <v>0</v>
      </c>
      <c r="G404" s="57" t="str">
        <f t="shared" si="126"/>
        <v/>
      </c>
      <c r="H404" s="58" t="str">
        <f>IF(G404="I",$K404,IF(G404="II",$K404-SUM(H$8:H403),IF(G404="III",$K404-SUM(H$8:H403),IF(G404="IV",$K404-SUM(H$8:H403),IF(G404="V",1-SUM(H$8:H403)," ")))))</f>
        <v xml:space="preserve"> </v>
      </c>
      <c r="I404" s="66" t="str">
        <f t="shared" si="127"/>
        <v/>
      </c>
      <c r="L404" s="62" t="str">
        <f t="shared" si="124"/>
        <v xml:space="preserve"> </v>
      </c>
      <c r="P404" s="58" t="str">
        <f>IF(O404="Plus",$K404,IF(O404="Basis",$K404-SUM(P$8:P403),IF(O404="Breedte",$K404-SUM(P$8:P403),IF(O403="Breedte",1-SUM(P$8:P403)," "))))</f>
        <v xml:space="preserve"> </v>
      </c>
      <c r="Q404" s="56" t="str">
        <f t="shared" si="139"/>
        <v/>
      </c>
      <c r="R404" s="196">
        <f t="shared" si="128"/>
        <v>0</v>
      </c>
      <c r="S404" s="1">
        <f t="shared" si="137"/>
        <v>136</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136</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4">
        <f t="shared" si="125"/>
        <v>0</v>
      </c>
      <c r="B405" s="64">
        <f t="shared" si="123"/>
        <v>0</v>
      </c>
      <c r="C405" s="57">
        <f t="shared" si="136"/>
        <v>136</v>
      </c>
      <c r="F405" s="59">
        <f>IF(C405&lt;C$6,0,VLOOKUP(C405,index!$A:$M,9,0))</f>
        <v>0</v>
      </c>
      <c r="G405" s="57" t="str">
        <f t="shared" si="126"/>
        <v/>
      </c>
      <c r="H405" s="58" t="str">
        <f>IF(G405="I",$K405,IF(G405="II",$K405-SUM(H$8:H404),IF(G405="III",$K405-SUM(H$8:H404),IF(G405="IV",$K405-SUM(H$8:H404),IF(G405="V",1-SUM(H$8:H404)," ")))))</f>
        <v xml:space="preserve"> </v>
      </c>
      <c r="I405" s="66" t="str">
        <f t="shared" si="127"/>
        <v/>
      </c>
      <c r="L405" s="62" t="str">
        <f t="shared" si="124"/>
        <v xml:space="preserve"> </v>
      </c>
      <c r="P405" s="58" t="str">
        <f>IF(O405="Plus",$K405,IF(O405="Basis",$K405-SUM(P$8:P404),IF(O405="Breedte",$K405-SUM(P$8:P404),IF(O404="Breedte",1-SUM(P$8:P404)," "))))</f>
        <v xml:space="preserve"> </v>
      </c>
      <c r="Q405" s="56" t="str">
        <f t="shared" si="139"/>
        <v/>
      </c>
      <c r="R405" s="196">
        <f t="shared" si="128"/>
        <v>0</v>
      </c>
      <c r="S405" s="1">
        <f t="shared" si="137"/>
        <v>136</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136</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4">
        <f t="shared" si="125"/>
        <v>0</v>
      </c>
      <c r="B406" s="64">
        <f t="shared" si="123"/>
        <v>0</v>
      </c>
      <c r="C406" s="57">
        <f t="shared" si="136"/>
        <v>136</v>
      </c>
      <c r="F406" s="59">
        <f>IF(C406&lt;C$6,0,VLOOKUP(C406,index!$A:$M,9,0))</f>
        <v>0</v>
      </c>
      <c r="G406" s="57" t="str">
        <f t="shared" si="126"/>
        <v/>
      </c>
      <c r="H406" s="58" t="str">
        <f>IF(G406="I",$K406,IF(G406="II",$K406-SUM(H$8:H405),IF(G406="III",$K406-SUM(H$8:H405),IF(G406="IV",$K406-SUM(H$8:H405),IF(G406="V",1-SUM(H$8:H405)," ")))))</f>
        <v xml:space="preserve"> </v>
      </c>
      <c r="I406" s="66" t="str">
        <f t="shared" si="127"/>
        <v/>
      </c>
      <c r="L406" s="62" t="str">
        <f t="shared" si="124"/>
        <v xml:space="preserve"> </v>
      </c>
      <c r="P406" s="58" t="str">
        <f>IF(O406="Plus",$K406,IF(O406="Basis",$K406-SUM(P$8:P405),IF(O406="Breedte",$K406-SUM(P$8:P405),IF(O405="Breedte",1-SUM(P$8:P405)," "))))</f>
        <v xml:space="preserve"> </v>
      </c>
      <c r="Q406" s="56" t="str">
        <f t="shared" si="139"/>
        <v/>
      </c>
      <c r="R406" s="196">
        <f t="shared" si="128"/>
        <v>0</v>
      </c>
      <c r="S406" s="1">
        <f t="shared" si="137"/>
        <v>136</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136</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4">
        <f t="shared" si="125"/>
        <v>0</v>
      </c>
      <c r="B407" s="64">
        <f t="shared" si="123"/>
        <v>0</v>
      </c>
      <c r="C407" s="57">
        <f t="shared" si="136"/>
        <v>136</v>
      </c>
      <c r="F407" s="59">
        <f>IF(C407&lt;C$6,0,VLOOKUP(C407,index!$A:$M,9,0))</f>
        <v>0</v>
      </c>
      <c r="G407" s="57" t="str">
        <f t="shared" si="126"/>
        <v/>
      </c>
      <c r="H407" s="58" t="str">
        <f>IF(G407="I",$K407,IF(G407="II",$K407-SUM(H$8:H406),IF(G407="III",$K407-SUM(H$8:H406),IF(G407="IV",$K407-SUM(H$8:H406),IF(G407="V",1-SUM(H$8:H406)," ")))))</f>
        <v xml:space="preserve"> </v>
      </c>
      <c r="I407" s="66" t="str">
        <f t="shared" si="127"/>
        <v/>
      </c>
      <c r="L407" s="62" t="str">
        <f t="shared" si="124"/>
        <v xml:space="preserve"> </v>
      </c>
      <c r="P407" s="58" t="str">
        <f>IF(O407="Plus",$K407,IF(O407="Basis",$K407-SUM(P$8:P406),IF(O407="Breedte",$K407-SUM(P$8:P406),IF(O406="Breedte",1-SUM(P$8:P406)," "))))</f>
        <v xml:space="preserve"> </v>
      </c>
      <c r="Q407" s="56" t="str">
        <f t="shared" si="139"/>
        <v/>
      </c>
      <c r="R407" s="196">
        <f t="shared" si="128"/>
        <v>0</v>
      </c>
      <c r="S407" s="1">
        <f t="shared" si="137"/>
        <v>136</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136</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4">
        <f t="shared" si="125"/>
        <v>0</v>
      </c>
      <c r="B408" s="64">
        <f t="shared" si="123"/>
        <v>0</v>
      </c>
      <c r="C408" s="57">
        <f t="shared" si="136"/>
        <v>136</v>
      </c>
      <c r="F408" s="59">
        <f>IF(C408&lt;C$6,0,VLOOKUP(C408,index!$A:$M,9,0))</f>
        <v>0</v>
      </c>
      <c r="G408" s="57" t="str">
        <f t="shared" si="126"/>
        <v/>
      </c>
      <c r="H408" s="58" t="str">
        <f>IF(G408="I",$K408,IF(G408="II",$K408-SUM(H$8:H407),IF(G408="III",$K408-SUM(H$8:H407),IF(G408="IV",$K408-SUM(H$8:H407),IF(G408="V",1-SUM(H$8:H407)," ")))))</f>
        <v xml:space="preserve"> </v>
      </c>
      <c r="I408" s="66" t="str">
        <f t="shared" si="127"/>
        <v/>
      </c>
      <c r="L408" s="62" t="str">
        <f t="shared" si="124"/>
        <v xml:space="preserve"> </v>
      </c>
      <c r="P408" s="58" t="str">
        <f>IF(O408="Plus",$K408,IF(O408="Basis",$K408-SUM(P$8:P407),IF(O408="Breedte",$K408-SUM(P$8:P407),IF(O407="Breedte",1-SUM(P$8:P407)," "))))</f>
        <v xml:space="preserve"> </v>
      </c>
      <c r="Q408" s="56" t="str">
        <f t="shared" si="139"/>
        <v/>
      </c>
      <c r="R408" s="196">
        <f t="shared" si="128"/>
        <v>0</v>
      </c>
      <c r="S408" s="1">
        <f t="shared" si="137"/>
        <v>136</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136</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4">
        <f t="shared" si="125"/>
        <v>0</v>
      </c>
      <c r="B409" s="64">
        <f t="shared" si="123"/>
        <v>0</v>
      </c>
      <c r="C409" s="57">
        <f t="shared" si="136"/>
        <v>136</v>
      </c>
      <c r="F409" s="59">
        <f>IF(C409&lt;C$6,0,VLOOKUP(C409,index!$A:$M,9,0))</f>
        <v>0</v>
      </c>
      <c r="G409" s="57" t="str">
        <f t="shared" si="126"/>
        <v/>
      </c>
      <c r="H409" s="58" t="str">
        <f>IF(G409="I",$K409,IF(G409="II",$K409-SUM(H$8:H408),IF(G409="III",$K409-SUM(H$8:H408),IF(G409="IV",$K409-SUM(H$8:H408),IF(G409="V",1-SUM(H$8:H408)," ")))))</f>
        <v xml:space="preserve"> </v>
      </c>
      <c r="I409" s="66" t="str">
        <f t="shared" si="127"/>
        <v/>
      </c>
      <c r="L409" s="62" t="str">
        <f t="shared" si="124"/>
        <v xml:space="preserve"> </v>
      </c>
      <c r="P409" s="58" t="str">
        <f>IF(O409="Plus",$K409,IF(O409="Basis",$K409-SUM(P$8:P408),IF(O409="Breedte",$K409-SUM(P$8:P408),IF(O408="Breedte",1-SUM(P$8:P408)," "))))</f>
        <v xml:space="preserve"> </v>
      </c>
      <c r="Q409" s="56" t="str">
        <f t="shared" si="139"/>
        <v/>
      </c>
      <c r="R409" s="196">
        <f t="shared" si="128"/>
        <v>0</v>
      </c>
      <c r="S409" s="1">
        <f t="shared" si="137"/>
        <v>136</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136</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4">
        <f t="shared" si="125"/>
        <v>0</v>
      </c>
      <c r="B410" s="64">
        <f t="shared" si="123"/>
        <v>0</v>
      </c>
      <c r="C410" s="57">
        <f t="shared" si="136"/>
        <v>136</v>
      </c>
      <c r="F410" s="59">
        <f>IF(C410&lt;C$6,0,VLOOKUP(C410,index!$A:$M,9,0))</f>
        <v>0</v>
      </c>
      <c r="G410" s="57" t="str">
        <f t="shared" si="126"/>
        <v/>
      </c>
      <c r="H410" s="58" t="str">
        <f>IF(G410="I",$K410,IF(G410="II",$K410-SUM(H$8:H409),IF(G410="III",$K410-SUM(H$8:H409),IF(G410="IV",$K410-SUM(H$8:H409),IF(G410="V",1-SUM(H$8:H409)," ")))))</f>
        <v xml:space="preserve"> </v>
      </c>
      <c r="I410" s="66" t="str">
        <f t="shared" si="127"/>
        <v/>
      </c>
      <c r="L410" s="62" t="str">
        <f t="shared" si="124"/>
        <v xml:space="preserve"> </v>
      </c>
      <c r="P410" s="58" t="str">
        <f>IF(O410="Plus",$K410,IF(O410="Basis",$K410-SUM(P$8:P409),IF(O410="Breedte",$K410-SUM(P$8:P409),IF(O409="Breedte",1-SUM(P$8:P409)," "))))</f>
        <v xml:space="preserve"> </v>
      </c>
      <c r="Q410" s="56" t="str">
        <f t="shared" si="139"/>
        <v/>
      </c>
      <c r="R410" s="196">
        <f t="shared" si="128"/>
        <v>0</v>
      </c>
      <c r="S410" s="1">
        <f t="shared" si="137"/>
        <v>136</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136</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4">
        <f t="shared" si="125"/>
        <v>0</v>
      </c>
      <c r="B411" s="64">
        <f t="shared" si="123"/>
        <v>0</v>
      </c>
      <c r="C411" s="57">
        <f t="shared" si="136"/>
        <v>136</v>
      </c>
      <c r="F411" s="59">
        <f>IF(C411&lt;C$6,0,VLOOKUP(C411,index!$A:$M,9,0))</f>
        <v>0</v>
      </c>
      <c r="G411" s="57" t="str">
        <f t="shared" si="126"/>
        <v/>
      </c>
      <c r="H411" s="58" t="str">
        <f>IF(G411="I",$K411,IF(G411="II",$K411-SUM(H$8:H410),IF(G411="III",$K411-SUM(H$8:H410),IF(G411="IV",$K411-SUM(H$8:H410),IF(G411="V",1-SUM(H$8:H410)," ")))))</f>
        <v xml:space="preserve"> </v>
      </c>
      <c r="I411" s="66" t="str">
        <f t="shared" si="127"/>
        <v/>
      </c>
      <c r="L411" s="62" t="str">
        <f t="shared" si="124"/>
        <v xml:space="preserve"> </v>
      </c>
      <c r="P411" s="58" t="str">
        <f>IF(O411="Plus",$K411,IF(O411="Basis",$K411-SUM(P$8:P410),IF(O411="Breedte",$K411-SUM(P$8:P410),IF(O410="Breedte",1-SUM(P$8:P410)," "))))</f>
        <v xml:space="preserve"> </v>
      </c>
      <c r="Q411" s="56" t="str">
        <f t="shared" si="139"/>
        <v/>
      </c>
      <c r="R411" s="196">
        <f t="shared" si="128"/>
        <v>0</v>
      </c>
      <c r="S411" s="1">
        <f t="shared" si="137"/>
        <v>136</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136</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4">
        <f t="shared" si="125"/>
        <v>0</v>
      </c>
      <c r="B412" s="64">
        <f t="shared" si="123"/>
        <v>0</v>
      </c>
      <c r="C412" s="57">
        <f t="shared" si="136"/>
        <v>136</v>
      </c>
      <c r="F412" s="59">
        <f>IF(C412&lt;C$6,0,VLOOKUP(C412,index!$A:$M,9,0))</f>
        <v>0</v>
      </c>
      <c r="G412" s="57" t="str">
        <f t="shared" si="126"/>
        <v/>
      </c>
      <c r="H412" s="58" t="str">
        <f>IF(G412="I",$K412,IF(G412="II",$K412-SUM(H$8:H411),IF(G412="III",$K412-SUM(H$8:H411),IF(G412="IV",$K412-SUM(H$8:H411),IF(G412="V",1-SUM(H$8:H411)," ")))))</f>
        <v xml:space="preserve"> </v>
      </c>
      <c r="I412" s="66" t="str">
        <f t="shared" si="127"/>
        <v/>
      </c>
      <c r="L412" s="62" t="str">
        <f t="shared" si="124"/>
        <v xml:space="preserve"> </v>
      </c>
      <c r="P412" s="58" t="str">
        <f>IF(O412="Plus",$K412,IF(O412="Basis",$K412-SUM(P$8:P411),IF(O412="Breedte",$K412-SUM(P$8:P411),IF(O411="Breedte",1-SUM(P$8:P411)," "))))</f>
        <v xml:space="preserve"> </v>
      </c>
      <c r="Q412" s="56" t="str">
        <f t="shared" si="139"/>
        <v/>
      </c>
      <c r="R412" s="196">
        <f t="shared" si="128"/>
        <v>0</v>
      </c>
      <c r="S412" s="1">
        <f t="shared" si="137"/>
        <v>136</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136</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4">
        <f t="shared" si="125"/>
        <v>0</v>
      </c>
      <c r="B413" s="64">
        <f t="shared" si="123"/>
        <v>0</v>
      </c>
      <c r="C413" s="57">
        <f t="shared" si="136"/>
        <v>136</v>
      </c>
      <c r="F413" s="59">
        <f>IF(C413&lt;C$6,0,VLOOKUP(C413,index!$A:$M,9,0))</f>
        <v>0</v>
      </c>
      <c r="G413" s="57" t="str">
        <f t="shared" si="126"/>
        <v/>
      </c>
      <c r="H413" s="58" t="str">
        <f>IF(G413="I",$K413,IF(G413="II",$K413-SUM(H$8:H412),IF(G413="III",$K413-SUM(H$8:H412),IF(G413="IV",$K413-SUM(H$8:H412),IF(G413="V",1-SUM(H$8:H412)," ")))))</f>
        <v xml:space="preserve"> </v>
      </c>
      <c r="I413" s="66" t="str">
        <f t="shared" si="127"/>
        <v/>
      </c>
      <c r="L413" s="62" t="str">
        <f t="shared" si="124"/>
        <v xml:space="preserve"> </v>
      </c>
      <c r="P413" s="58" t="str">
        <f>IF(O413="Plus",$K413,IF(O413="Basis",$K413-SUM(P$8:P412),IF(O413="Breedte",$K413-SUM(P$8:P412),IF(O412="Breedte",1-SUM(P$8:P412)," "))))</f>
        <v xml:space="preserve"> </v>
      </c>
      <c r="Q413" s="56" t="str">
        <f t="shared" si="139"/>
        <v/>
      </c>
      <c r="R413" s="196">
        <f t="shared" si="128"/>
        <v>0</v>
      </c>
      <c r="S413" s="1">
        <f t="shared" si="137"/>
        <v>136</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136</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4">
        <f t="shared" si="125"/>
        <v>0</v>
      </c>
      <c r="B414" s="64">
        <f t="shared" si="123"/>
        <v>0</v>
      </c>
      <c r="C414" s="57">
        <f t="shared" si="136"/>
        <v>136</v>
      </c>
      <c r="F414" s="59">
        <f>IF(C414&lt;C$6,0,VLOOKUP(C414,index!$A:$M,9,0))</f>
        <v>0</v>
      </c>
      <c r="G414" s="57" t="str">
        <f t="shared" si="126"/>
        <v/>
      </c>
      <c r="H414" s="58" t="str">
        <f>IF(G414="I",$K414,IF(G414="II",$K414-SUM(H$8:H413),IF(G414="III",$K414-SUM(H$8:H413),IF(G414="IV",$K414-SUM(H$8:H413),IF(G414="V",1-SUM(H$8:H413)," ")))))</f>
        <v xml:space="preserve"> </v>
      </c>
      <c r="I414" s="66" t="str">
        <f t="shared" si="127"/>
        <v/>
      </c>
      <c r="L414" s="62" t="str">
        <f t="shared" si="124"/>
        <v xml:space="preserve"> </v>
      </c>
      <c r="P414" s="58" t="str">
        <f>IF(O414="Plus",$K414,IF(O414="Basis",$K414-SUM(P$8:P413),IF(O414="Breedte",$K414-SUM(P$8:P413),IF(O413="Breedte",1-SUM(P$8:P413)," "))))</f>
        <v xml:space="preserve"> </v>
      </c>
      <c r="Q414" s="56" t="str">
        <f t="shared" si="139"/>
        <v/>
      </c>
      <c r="R414" s="196">
        <f t="shared" si="128"/>
        <v>0</v>
      </c>
      <c r="S414" s="1">
        <f t="shared" si="137"/>
        <v>136</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136</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4">
        <f t="shared" si="125"/>
        <v>0</v>
      </c>
      <c r="B415" s="64">
        <f t="shared" si="123"/>
        <v>0</v>
      </c>
      <c r="C415" s="57">
        <f t="shared" si="136"/>
        <v>136</v>
      </c>
      <c r="F415" s="59">
        <f>IF(C415&lt;C$6,0,VLOOKUP(C415,index!$A:$M,9,0))</f>
        <v>0</v>
      </c>
      <c r="G415" s="57" t="str">
        <f t="shared" si="126"/>
        <v/>
      </c>
      <c r="H415" s="58" t="str">
        <f>IF(G415="I",$K415,IF(G415="II",$K415-SUM(H$8:H414),IF(G415="III",$K415-SUM(H$8:H414),IF(G415="IV",$K415-SUM(H$8:H414),IF(G415="V",1-SUM(H$8:H414)," ")))))</f>
        <v xml:space="preserve"> </v>
      </c>
      <c r="I415" s="66" t="str">
        <f t="shared" si="127"/>
        <v/>
      </c>
      <c r="L415" s="62" t="str">
        <f t="shared" si="124"/>
        <v xml:space="preserve"> </v>
      </c>
      <c r="P415" s="58" t="str">
        <f>IF(O415="Plus",$K415,IF(O415="Basis",$K415-SUM(P$8:P414),IF(O415="Breedte",$K415-SUM(P$8:P414),IF(O414="Breedte",1-SUM(P$8:P414)," "))))</f>
        <v xml:space="preserve"> </v>
      </c>
      <c r="Q415" s="56" t="str">
        <f t="shared" si="139"/>
        <v/>
      </c>
      <c r="R415" s="196">
        <f t="shared" si="128"/>
        <v>0</v>
      </c>
      <c r="S415" s="1">
        <f t="shared" si="137"/>
        <v>136</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136</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4">
        <f t="shared" si="125"/>
        <v>0</v>
      </c>
      <c r="B416" s="64">
        <f t="shared" si="123"/>
        <v>0</v>
      </c>
      <c r="C416" s="57">
        <f t="shared" si="136"/>
        <v>136</v>
      </c>
      <c r="F416" s="59">
        <f>IF(C416&lt;C$6,0,VLOOKUP(C416,index!$A:$M,9,0))</f>
        <v>0</v>
      </c>
      <c r="G416" s="57" t="str">
        <f t="shared" si="126"/>
        <v/>
      </c>
      <c r="H416" s="58" t="str">
        <f>IF(G416="I",$K416,IF(G416="II",$K416-SUM(H$8:H415),IF(G416="III",$K416-SUM(H$8:H415),IF(G416="IV",$K416-SUM(H$8:H415),IF(G416="V",1-SUM(H$8:H415)," ")))))</f>
        <v xml:space="preserve"> </v>
      </c>
      <c r="I416" s="66" t="str">
        <f t="shared" si="127"/>
        <v/>
      </c>
      <c r="L416" s="62" t="str">
        <f t="shared" si="124"/>
        <v xml:space="preserve"> </v>
      </c>
      <c r="P416" s="58" t="str">
        <f>IF(O416="Plus",$K416,IF(O416="Basis",$K416-SUM(P$8:P415),IF(O416="Breedte",$K416-SUM(P$8:P415),IF(O415="Breedte",1-SUM(P$8:P415)," "))))</f>
        <v xml:space="preserve"> </v>
      </c>
      <c r="Q416" s="56" t="str">
        <f t="shared" si="139"/>
        <v/>
      </c>
      <c r="R416" s="196">
        <f t="shared" si="128"/>
        <v>0</v>
      </c>
      <c r="S416" s="1">
        <f t="shared" si="137"/>
        <v>136</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136</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4">
        <f t="shared" si="125"/>
        <v>0</v>
      </c>
      <c r="B417" s="64">
        <f t="shared" si="123"/>
        <v>0</v>
      </c>
      <c r="C417" s="57">
        <f t="shared" si="136"/>
        <v>136</v>
      </c>
      <c r="F417" s="59">
        <f>IF(C417&lt;C$6,0,VLOOKUP(C417,index!$A:$M,9,0))</f>
        <v>0</v>
      </c>
      <c r="G417" s="57" t="str">
        <f t="shared" si="126"/>
        <v/>
      </c>
      <c r="H417" s="58" t="str">
        <f>IF(G417="I",$K417,IF(G417="II",$K417-SUM(H$8:H416),IF(G417="III",$K417-SUM(H$8:H416),IF(G417="IV",$K417-SUM(H$8:H416),IF(G417="V",1-SUM(H$8:H416)," ")))))</f>
        <v xml:space="preserve"> </v>
      </c>
      <c r="I417" s="66" t="str">
        <f t="shared" si="127"/>
        <v/>
      </c>
      <c r="L417" s="62" t="str">
        <f t="shared" si="124"/>
        <v xml:space="preserve"> </v>
      </c>
      <c r="P417" s="58" t="str">
        <f>IF(O417="Plus",$K417,IF(O417="Basis",$K417-SUM(P$8:P416),IF(O417="Breedte",$K417-SUM(P$8:P416),IF(O416="Breedte",1-SUM(P$8:P416)," "))))</f>
        <v xml:space="preserve"> </v>
      </c>
      <c r="Q417" s="56" t="str">
        <f t="shared" si="139"/>
        <v/>
      </c>
      <c r="R417" s="196">
        <f t="shared" si="128"/>
        <v>0</v>
      </c>
      <c r="S417" s="1">
        <f t="shared" si="137"/>
        <v>136</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136</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4">
        <f t="shared" si="125"/>
        <v>0</v>
      </c>
      <c r="B418" s="64">
        <f t="shared" si="123"/>
        <v>0</v>
      </c>
      <c r="C418" s="57">
        <f t="shared" si="136"/>
        <v>136</v>
      </c>
      <c r="F418" s="59">
        <f>IF(C418&lt;C$6,0,VLOOKUP(C418,index!$A:$M,9,0))</f>
        <v>0</v>
      </c>
      <c r="G418" s="57" t="str">
        <f t="shared" si="126"/>
        <v/>
      </c>
      <c r="H418" s="58" t="str">
        <f>IF(G418="I",$K418,IF(G418="II",$K418-SUM(H$8:H417),IF(G418="III",$K418-SUM(H$8:H417),IF(G418="IV",$K418-SUM(H$8:H417),IF(G418="V",1-SUM(H$8:H417)," ")))))</f>
        <v xml:space="preserve"> </v>
      </c>
      <c r="I418" s="66" t="str">
        <f t="shared" si="127"/>
        <v/>
      </c>
      <c r="L418" s="62" t="str">
        <f t="shared" si="124"/>
        <v xml:space="preserve"> </v>
      </c>
      <c r="P418" s="58" t="str">
        <f>IF(O418="Plus",$K418,IF(O418="Basis",$K418-SUM(P$8:P417),IF(O418="Breedte",$K418-SUM(P$8:P417),IF(O417="Breedte",1-SUM(P$8:P417)," "))))</f>
        <v xml:space="preserve"> </v>
      </c>
      <c r="Q418" s="56" t="str">
        <f t="shared" si="139"/>
        <v/>
      </c>
      <c r="R418" s="196">
        <f t="shared" si="128"/>
        <v>0</v>
      </c>
      <c r="S418" s="1">
        <f t="shared" si="137"/>
        <v>136</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136</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4">
        <f t="shared" si="125"/>
        <v>0</v>
      </c>
      <c r="B419" s="64">
        <f t="shared" si="123"/>
        <v>0</v>
      </c>
      <c r="C419" s="57">
        <f t="shared" si="136"/>
        <v>136</v>
      </c>
      <c r="F419" s="59">
        <f>IF(C419&lt;C$6,0,VLOOKUP(C419,index!$A:$M,9,0))</f>
        <v>0</v>
      </c>
      <c r="G419" s="57" t="str">
        <f t="shared" si="126"/>
        <v/>
      </c>
      <c r="H419" s="58" t="str">
        <f>IF(G419="I",$K419,IF(G419="II",$K419-SUM(H$8:H418),IF(G419="III",$K419-SUM(H$8:H418),IF(G419="IV",$K419-SUM(H$8:H418),IF(G419="V",1-SUM(H$8:H418)," ")))))</f>
        <v xml:space="preserve"> </v>
      </c>
      <c r="I419" s="66" t="str">
        <f t="shared" si="127"/>
        <v/>
      </c>
      <c r="L419" s="62" t="str">
        <f t="shared" si="124"/>
        <v xml:space="preserve"> </v>
      </c>
      <c r="P419" s="58" t="str">
        <f>IF(O419="Plus",$K419,IF(O419="Basis",$K419-SUM(P$8:P418),IF(O419="Breedte",$K419-SUM(P$8:P418),IF(O418="Breedte",1-SUM(P$8:P418)," "))))</f>
        <v xml:space="preserve"> </v>
      </c>
      <c r="Q419" s="56" t="str">
        <f t="shared" si="139"/>
        <v/>
      </c>
      <c r="R419" s="196">
        <f t="shared" si="128"/>
        <v>0</v>
      </c>
      <c r="S419" s="1">
        <f t="shared" si="137"/>
        <v>136</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136</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4">
        <f t="shared" si="125"/>
        <v>0</v>
      </c>
      <c r="B420" s="64">
        <f t="shared" si="123"/>
        <v>0</v>
      </c>
      <c r="C420" s="57">
        <f t="shared" si="136"/>
        <v>136</v>
      </c>
      <c r="F420" s="59">
        <f>IF(C420&lt;C$6,0,VLOOKUP(C420,index!$A:$M,9,0))</f>
        <v>0</v>
      </c>
      <c r="G420" s="57" t="str">
        <f t="shared" si="126"/>
        <v/>
      </c>
      <c r="H420" s="58" t="str">
        <f>IF(G420="I",$K420,IF(G420="II",$K420-SUM(H$8:H419),IF(G420="III",$K420-SUM(H$8:H419),IF(G420="IV",$K420-SUM(H$8:H419),IF(G420="V",1-SUM(H$8:H419)," ")))))</f>
        <v xml:space="preserve"> </v>
      </c>
      <c r="I420" s="66" t="str">
        <f t="shared" si="127"/>
        <v/>
      </c>
      <c r="L420" s="62" t="str">
        <f t="shared" si="124"/>
        <v xml:space="preserve"> </v>
      </c>
      <c r="P420" s="58" t="str">
        <f>IF(O420="Plus",$K420,IF(O420="Basis",$K420-SUM(P$8:P419),IF(O420="Breedte",$K420-SUM(P$8:P419),IF(O419="Breedte",1-SUM(P$8:P419)," "))))</f>
        <v xml:space="preserve"> </v>
      </c>
      <c r="Q420" s="56" t="str">
        <f t="shared" si="139"/>
        <v/>
      </c>
      <c r="R420" s="196">
        <f t="shared" si="128"/>
        <v>0</v>
      </c>
      <c r="S420" s="1">
        <f t="shared" si="137"/>
        <v>136</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136</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4">
        <f t="shared" si="125"/>
        <v>0</v>
      </c>
      <c r="B421" s="64">
        <f t="shared" si="123"/>
        <v>0</v>
      </c>
      <c r="C421" s="57">
        <f t="shared" si="136"/>
        <v>136</v>
      </c>
      <c r="F421" s="59">
        <f>IF(C421&lt;C$6,0,VLOOKUP(C421,index!$A:$M,9,0))</f>
        <v>0</v>
      </c>
      <c r="G421" s="57" t="str">
        <f t="shared" si="126"/>
        <v/>
      </c>
      <c r="H421" s="58" t="str">
        <f>IF(G421="I",$K421,IF(G421="II",$K421-SUM(H$8:H420),IF(G421="III",$K421-SUM(H$8:H420),IF(G421="IV",$K421-SUM(H$8:H420),IF(G421="V",1-SUM(H$8:H420)," ")))))</f>
        <v xml:space="preserve"> </v>
      </c>
      <c r="I421" s="66" t="str">
        <f t="shared" si="127"/>
        <v/>
      </c>
      <c r="L421" s="62" t="str">
        <f t="shared" si="124"/>
        <v xml:space="preserve"> </v>
      </c>
      <c r="P421" s="58" t="str">
        <f>IF(O421="Plus",$K421,IF(O421="Basis",$K421-SUM(P$8:P420),IF(O421="Breedte",$K421-SUM(P$8:P420),IF(O420="Breedte",1-SUM(P$8:P420)," "))))</f>
        <v xml:space="preserve"> </v>
      </c>
      <c r="Q421" s="56" t="str">
        <f t="shared" si="139"/>
        <v/>
      </c>
      <c r="R421" s="196">
        <f t="shared" si="128"/>
        <v>0</v>
      </c>
      <c r="S421" s="1">
        <f t="shared" si="137"/>
        <v>136</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136</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4">
        <f t="shared" si="125"/>
        <v>0</v>
      </c>
      <c r="B422" s="64">
        <f t="shared" si="123"/>
        <v>0</v>
      </c>
      <c r="C422" s="57">
        <f t="shared" si="136"/>
        <v>136</v>
      </c>
      <c r="F422" s="59">
        <f>IF(C422&lt;C$6,0,VLOOKUP(C422,index!$A:$M,9,0))</f>
        <v>0</v>
      </c>
      <c r="G422" s="57" t="str">
        <f t="shared" si="126"/>
        <v/>
      </c>
      <c r="H422" s="58" t="str">
        <f>IF(G422="I",$K422,IF(G422="II",$K422-SUM(H$8:H421),IF(G422="III",$K422-SUM(H$8:H421),IF(G422="IV",$K422-SUM(H$8:H421),IF(G422="V",1-SUM(H$8:H421)," ")))))</f>
        <v xml:space="preserve"> </v>
      </c>
      <c r="I422" s="66" t="str">
        <f t="shared" si="127"/>
        <v/>
      </c>
      <c r="L422" s="62" t="str">
        <f t="shared" si="124"/>
        <v xml:space="preserve"> </v>
      </c>
      <c r="P422" s="58" t="str">
        <f>IF(O422="Plus",$K422,IF(O422="Basis",$K422-SUM(P$8:P421),IF(O422="Breedte",$K422-SUM(P$8:P421),IF(O421="Breedte",1-SUM(P$8:P421)," "))))</f>
        <v xml:space="preserve"> </v>
      </c>
      <c r="Q422" s="56" t="str">
        <f t="shared" si="139"/>
        <v/>
      </c>
      <c r="R422" s="196">
        <f t="shared" si="128"/>
        <v>0</v>
      </c>
      <c r="S422" s="1">
        <f t="shared" si="137"/>
        <v>136</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136</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4">
        <f t="shared" si="125"/>
        <v>0</v>
      </c>
      <c r="B423" s="64">
        <f t="shared" si="123"/>
        <v>0</v>
      </c>
      <c r="C423" s="57">
        <f t="shared" si="136"/>
        <v>136</v>
      </c>
      <c r="F423" s="59">
        <f>IF(C423&lt;C$6,0,VLOOKUP(C423,index!$A:$M,9,0))</f>
        <v>0</v>
      </c>
      <c r="G423" s="57" t="str">
        <f t="shared" si="126"/>
        <v/>
      </c>
      <c r="H423" s="58" t="str">
        <f>IF(G423="I",$K423,IF(G423="II",$K423-SUM(H$8:H422),IF(G423="III",$K423-SUM(H$8:H422),IF(G423="IV",$K423-SUM(H$8:H422),IF(G423="V",1-SUM(H$8:H422)," ")))))</f>
        <v xml:space="preserve"> </v>
      </c>
      <c r="I423" s="66" t="str">
        <f t="shared" si="127"/>
        <v/>
      </c>
      <c r="L423" s="62" t="str">
        <f t="shared" si="124"/>
        <v xml:space="preserve"> </v>
      </c>
      <c r="P423" s="58" t="str">
        <f>IF(O423="Plus",$K423,IF(O423="Basis",$K423-SUM(P$8:P422),IF(O423="Breedte",$K423-SUM(P$8:P422),IF(O422="Breedte",1-SUM(P$8:P422)," "))))</f>
        <v xml:space="preserve"> </v>
      </c>
      <c r="Q423" s="56" t="str">
        <f t="shared" si="139"/>
        <v/>
      </c>
      <c r="R423" s="196">
        <f t="shared" si="128"/>
        <v>0</v>
      </c>
      <c r="S423" s="1">
        <f t="shared" si="137"/>
        <v>136</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136</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4">
        <f t="shared" si="125"/>
        <v>0</v>
      </c>
      <c r="B424" s="64">
        <f t="shared" si="123"/>
        <v>0</v>
      </c>
      <c r="C424" s="57">
        <f t="shared" si="136"/>
        <v>136</v>
      </c>
      <c r="F424" s="59">
        <f>IF(C424&lt;C$6,0,VLOOKUP(C424,index!$A:$M,9,0))</f>
        <v>0</v>
      </c>
      <c r="G424" s="57" t="str">
        <f t="shared" si="126"/>
        <v/>
      </c>
      <c r="H424" s="58" t="str">
        <f>IF(G424="I",$K424,IF(G424="II",$K424-SUM(H$8:H423),IF(G424="III",$K424-SUM(H$8:H423),IF(G424="IV",$K424-SUM(H$8:H423),IF(G424="V",1-SUM(H$8:H423)," ")))))</f>
        <v xml:space="preserve"> </v>
      </c>
      <c r="I424" s="66" t="str">
        <f t="shared" si="127"/>
        <v/>
      </c>
      <c r="L424" s="62" t="str">
        <f t="shared" si="124"/>
        <v xml:space="preserve"> </v>
      </c>
      <c r="P424" s="58" t="str">
        <f>IF(O424="Plus",$K424,IF(O424="Basis",$K424-SUM(P$8:P423),IF(O424="Breedte",$K424-SUM(P$8:P423),IF(O423="Breedte",1-SUM(P$8:P423)," "))))</f>
        <v xml:space="preserve"> </v>
      </c>
      <c r="Q424" s="56" t="str">
        <f t="shared" si="139"/>
        <v/>
      </c>
      <c r="R424" s="196">
        <f t="shared" si="128"/>
        <v>0</v>
      </c>
      <c r="S424" s="1">
        <f t="shared" si="137"/>
        <v>136</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136</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4">
        <f t="shared" si="125"/>
        <v>0</v>
      </c>
      <c r="B425" s="64">
        <f t="shared" si="123"/>
        <v>0</v>
      </c>
      <c r="C425" s="57">
        <f t="shared" si="136"/>
        <v>136</v>
      </c>
      <c r="F425" s="59">
        <f>IF(C425&lt;C$6,0,VLOOKUP(C425,index!$A:$M,9,0))</f>
        <v>0</v>
      </c>
      <c r="G425" s="57" t="str">
        <f t="shared" si="126"/>
        <v/>
      </c>
      <c r="H425" s="58" t="str">
        <f>IF(G425="I",$K425,IF(G425="II",$K425-SUM(H$8:H424),IF(G425="III",$K425-SUM(H$8:H424),IF(G425="IV",$K425-SUM(H$8:H424),IF(G425="V",1-SUM(H$8:H424)," ")))))</f>
        <v xml:space="preserve"> </v>
      </c>
      <c r="I425" s="66" t="str">
        <f t="shared" si="127"/>
        <v/>
      </c>
      <c r="L425" s="62" t="str">
        <f t="shared" si="124"/>
        <v xml:space="preserve"> </v>
      </c>
      <c r="P425" s="58" t="str">
        <f>IF(O425="Plus",$K425,IF(O425="Basis",$K425-SUM(P$8:P424),IF(O425="Breedte",$K425-SUM(P$8:P424),IF(O424="Breedte",1-SUM(P$8:P424)," "))))</f>
        <v xml:space="preserve"> </v>
      </c>
      <c r="Q425" s="56" t="str">
        <f t="shared" si="139"/>
        <v/>
      </c>
      <c r="R425" s="196">
        <f t="shared" si="128"/>
        <v>0</v>
      </c>
      <c r="S425" s="1">
        <f t="shared" si="137"/>
        <v>136</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136</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4">
        <f t="shared" si="125"/>
        <v>0</v>
      </c>
      <c r="B426" s="64">
        <f t="shared" si="123"/>
        <v>0</v>
      </c>
      <c r="C426" s="57">
        <f t="shared" si="136"/>
        <v>136</v>
      </c>
      <c r="F426" s="59">
        <f>IF(C426&lt;C$6,0,VLOOKUP(C426,index!$A:$M,9,0))</f>
        <v>0</v>
      </c>
      <c r="G426" s="57" t="str">
        <f t="shared" si="126"/>
        <v/>
      </c>
      <c r="H426" s="58" t="str">
        <f>IF(G426="I",$K426,IF(G426="II",$K426-SUM(H$8:H425),IF(G426="III",$K426-SUM(H$8:H425),IF(G426="IV",$K426-SUM(H$8:H425),IF(G426="V",1-SUM(H$8:H425)," ")))))</f>
        <v xml:space="preserve"> </v>
      </c>
      <c r="I426" s="66" t="str">
        <f t="shared" si="127"/>
        <v/>
      </c>
      <c r="L426" s="62" t="str">
        <f t="shared" si="124"/>
        <v xml:space="preserve"> </v>
      </c>
      <c r="P426" s="58" t="str">
        <f>IF(O426="Plus",$K426,IF(O426="Basis",$K426-SUM(P$8:P425),IF(O426="Breedte",$K426-SUM(P$8:P425),IF(O425="Breedte",1-SUM(P$8:P425)," "))))</f>
        <v xml:space="preserve"> </v>
      </c>
      <c r="Q426" s="56" t="str">
        <f t="shared" si="139"/>
        <v/>
      </c>
      <c r="R426" s="196">
        <f t="shared" si="128"/>
        <v>0</v>
      </c>
      <c r="S426" s="1">
        <f t="shared" si="137"/>
        <v>136</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136</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4">
        <f t="shared" si="125"/>
        <v>0</v>
      </c>
      <c r="B427" s="64">
        <f t="shared" si="123"/>
        <v>0</v>
      </c>
      <c r="C427" s="57">
        <f t="shared" si="136"/>
        <v>136</v>
      </c>
      <c r="F427" s="59">
        <f>IF(C427&lt;C$6,0,VLOOKUP(C427,index!$A:$M,9,0))</f>
        <v>0</v>
      </c>
      <c r="G427" s="57" t="str">
        <f t="shared" si="126"/>
        <v/>
      </c>
      <c r="H427" s="58" t="str">
        <f>IF(G427="I",$K427,IF(G427="II",$K427-SUM(H$8:H426),IF(G427="III",$K427-SUM(H$8:H426),IF(G427="IV",$K427-SUM(H$8:H426),IF(G427="V",1-SUM(H$8:H426)," ")))))</f>
        <v xml:space="preserve"> </v>
      </c>
      <c r="I427" s="66" t="str">
        <f t="shared" si="127"/>
        <v/>
      </c>
      <c r="L427" s="62" t="str">
        <f t="shared" si="124"/>
        <v xml:space="preserve"> </v>
      </c>
      <c r="P427" s="58" t="str">
        <f>IF(O427="Plus",$K427,IF(O427="Basis",$K427-SUM(P$8:P426),IF(O427="Breedte",$K427-SUM(P$8:P426),IF(O426="Breedte",1-SUM(P$8:P426)," "))))</f>
        <v xml:space="preserve"> </v>
      </c>
      <c r="Q427" s="56" t="str">
        <f t="shared" si="139"/>
        <v/>
      </c>
      <c r="R427" s="196">
        <f t="shared" si="128"/>
        <v>0</v>
      </c>
      <c r="S427" s="1">
        <f t="shared" si="137"/>
        <v>136</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136</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4">
        <f t="shared" si="125"/>
        <v>0</v>
      </c>
      <c r="B428" s="64">
        <f t="shared" si="123"/>
        <v>0</v>
      </c>
      <c r="C428" s="57">
        <f t="shared" si="136"/>
        <v>136</v>
      </c>
      <c r="F428" s="59">
        <f>IF(C428&lt;C$6,0,VLOOKUP(C428,index!$A:$M,9,0))</f>
        <v>0</v>
      </c>
      <c r="G428" s="57" t="str">
        <f t="shared" si="126"/>
        <v/>
      </c>
      <c r="H428" s="58" t="str">
        <f>IF(G428="I",$K428,IF(G428="II",$K428-SUM(H$8:H427),IF(G428="III",$K428-SUM(H$8:H427),IF(G428="IV",$K428-SUM(H$8:H427),IF(G428="V",1-SUM(H$8:H427)," ")))))</f>
        <v xml:space="preserve"> </v>
      </c>
      <c r="I428" s="66" t="str">
        <f t="shared" si="127"/>
        <v/>
      </c>
      <c r="L428" s="62" t="str">
        <f t="shared" si="124"/>
        <v xml:space="preserve"> </v>
      </c>
      <c r="P428" s="58" t="str">
        <f>IF(O428="Plus",$K428,IF(O428="Basis",$K428-SUM(P$8:P427),IF(O428="Breedte",$K428-SUM(P$8:P427),IF(O427="Breedte",1-SUM(P$8:P427)," "))))</f>
        <v xml:space="preserve"> </v>
      </c>
      <c r="Q428" s="56" t="str">
        <f t="shared" si="139"/>
        <v/>
      </c>
      <c r="R428" s="196">
        <f t="shared" si="128"/>
        <v>0</v>
      </c>
      <c r="S428" s="1">
        <f t="shared" si="137"/>
        <v>136</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136</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4">
        <f t="shared" si="125"/>
        <v>0</v>
      </c>
      <c r="B429" s="64">
        <f t="shared" si="123"/>
        <v>0</v>
      </c>
      <c r="C429" s="57">
        <f t="shared" si="136"/>
        <v>136</v>
      </c>
      <c r="F429" s="59">
        <f>IF(C429&lt;C$6,0,VLOOKUP(C429,index!$A:$M,9,0))</f>
        <v>0</v>
      </c>
      <c r="G429" s="57" t="str">
        <f t="shared" si="126"/>
        <v/>
      </c>
      <c r="H429" s="58" t="str">
        <f>IF(G429="I",$K429,IF(G429="II",$K429-SUM(H$8:H428),IF(G429="III",$K429-SUM(H$8:H428),IF(G429="IV",$K429-SUM(H$8:H428),IF(G429="V",1-SUM(H$8:H428)," ")))))</f>
        <v xml:space="preserve"> </v>
      </c>
      <c r="I429" s="66" t="str">
        <f t="shared" si="127"/>
        <v/>
      </c>
      <c r="L429" s="62" t="str">
        <f t="shared" si="124"/>
        <v xml:space="preserve"> </v>
      </c>
      <c r="P429" s="58" t="str">
        <f>IF(O429="Plus",$K429,IF(O429="Basis",$K429-SUM(P$8:P428),IF(O429="Breedte",$K429-SUM(P$8:P428),IF(O428="Breedte",1-SUM(P$8:P428)," "))))</f>
        <v xml:space="preserve"> </v>
      </c>
      <c r="Q429" s="56" t="str">
        <f t="shared" si="139"/>
        <v/>
      </c>
      <c r="R429" s="196">
        <f t="shared" si="128"/>
        <v>0</v>
      </c>
      <c r="S429" s="1">
        <f t="shared" si="137"/>
        <v>136</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136</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4">
        <f t="shared" si="125"/>
        <v>0</v>
      </c>
      <c r="B430" s="64">
        <f t="shared" si="123"/>
        <v>0</v>
      </c>
      <c r="C430" s="57">
        <f t="shared" si="136"/>
        <v>136</v>
      </c>
      <c r="F430" s="59">
        <f>IF(C430&lt;C$6,0,VLOOKUP(C430,index!$A:$M,9,0))</f>
        <v>0</v>
      </c>
      <c r="G430" s="57" t="str">
        <f t="shared" si="126"/>
        <v/>
      </c>
      <c r="H430" s="58" t="str">
        <f>IF(G430="I",$K430,IF(G430="II",$K430-SUM(H$8:H429),IF(G430="III",$K430-SUM(H$8:H429),IF(G430="IV",$K430-SUM(H$8:H429),IF(G430="V",1-SUM(H$8:H429)," ")))))</f>
        <v xml:space="preserve"> </v>
      </c>
      <c r="I430" s="66" t="str">
        <f t="shared" si="127"/>
        <v/>
      </c>
      <c r="L430" s="62" t="str">
        <f t="shared" si="124"/>
        <v xml:space="preserve"> </v>
      </c>
      <c r="P430" s="58" t="str">
        <f>IF(O430="Plus",$K430,IF(O430="Basis",$K430-SUM(P$8:P429),IF(O430="Breedte",$K430-SUM(P$8:P429),IF(O429="Breedte",1-SUM(P$8:P429)," "))))</f>
        <v xml:space="preserve"> </v>
      </c>
      <c r="Q430" s="56" t="str">
        <f t="shared" si="139"/>
        <v/>
      </c>
      <c r="R430" s="196">
        <f t="shared" si="128"/>
        <v>0</v>
      </c>
      <c r="S430" s="1">
        <f t="shared" si="137"/>
        <v>136</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136</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4">
        <f t="shared" si="125"/>
        <v>0</v>
      </c>
      <c r="B431" s="64">
        <f t="shared" si="123"/>
        <v>0</v>
      </c>
      <c r="C431" s="57">
        <f t="shared" si="136"/>
        <v>136</v>
      </c>
      <c r="F431" s="59">
        <f>IF(C431&lt;C$6,0,VLOOKUP(C431,index!$A:$M,9,0))</f>
        <v>0</v>
      </c>
      <c r="G431" s="57" t="str">
        <f t="shared" si="126"/>
        <v/>
      </c>
      <c r="H431" s="58" t="str">
        <f>IF(G431="I",$K431,IF(G431="II",$K431-SUM(H$8:H430),IF(G431="III",$K431-SUM(H$8:H430),IF(G431="IV",$K431-SUM(H$8:H430),IF(G431="V",1-SUM(H$8:H430)," ")))))</f>
        <v xml:space="preserve"> </v>
      </c>
      <c r="I431" s="66" t="str">
        <f t="shared" si="127"/>
        <v/>
      </c>
      <c r="L431" s="62" t="str">
        <f t="shared" si="124"/>
        <v xml:space="preserve"> </v>
      </c>
      <c r="P431" s="58" t="str">
        <f>IF(O431="Plus",$K431,IF(O431="Basis",$K431-SUM(P$8:P430),IF(O431="Breedte",$K431-SUM(P$8:P430),IF(O430="Breedte",1-SUM(P$8:P430)," "))))</f>
        <v xml:space="preserve"> </v>
      </c>
      <c r="Q431" s="56" t="str">
        <f t="shared" si="139"/>
        <v/>
      </c>
      <c r="R431" s="196">
        <f t="shared" si="128"/>
        <v>0</v>
      </c>
      <c r="S431" s="1">
        <f t="shared" si="137"/>
        <v>136</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136</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4">
        <f t="shared" si="125"/>
        <v>0</v>
      </c>
      <c r="B432" s="64">
        <f t="shared" si="123"/>
        <v>0</v>
      </c>
      <c r="C432" s="57">
        <f t="shared" si="136"/>
        <v>136</v>
      </c>
      <c r="F432" s="59">
        <f>IF(C432&lt;C$6,0,VLOOKUP(C432,index!$A:$M,9,0))</f>
        <v>0</v>
      </c>
      <c r="G432" s="57" t="str">
        <f t="shared" si="126"/>
        <v/>
      </c>
      <c r="H432" s="58" t="str">
        <f>IF(G432="I",$K432,IF(G432="II",$K432-SUM(H$8:H431),IF(G432="III",$K432-SUM(H$8:H431),IF(G432="IV",$K432-SUM(H$8:H431),IF(G432="V",1-SUM(H$8:H431)," ")))))</f>
        <v xml:space="preserve"> </v>
      </c>
      <c r="I432" s="66" t="str">
        <f t="shared" si="127"/>
        <v/>
      </c>
      <c r="L432" s="62" t="str">
        <f t="shared" si="124"/>
        <v xml:space="preserve"> </v>
      </c>
      <c r="P432" s="58" t="str">
        <f>IF(O432="Plus",$K432,IF(O432="Basis",$K432-SUM(P$8:P431),IF(O432="Breedte",$K432-SUM(P$8:P431),IF(O431="Breedte",1-SUM(P$8:P431)," "))))</f>
        <v xml:space="preserve"> </v>
      </c>
      <c r="Q432" s="56" t="str">
        <f t="shared" si="139"/>
        <v/>
      </c>
      <c r="R432" s="196">
        <f t="shared" si="128"/>
        <v>0</v>
      </c>
      <c r="S432" s="1">
        <f t="shared" si="137"/>
        <v>136</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136</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4">
        <f t="shared" si="125"/>
        <v>0</v>
      </c>
      <c r="B433" s="64">
        <f t="shared" si="123"/>
        <v>0</v>
      </c>
      <c r="C433" s="57">
        <f t="shared" si="136"/>
        <v>136</v>
      </c>
      <c r="F433" s="59">
        <f>IF(C433&lt;C$6,0,VLOOKUP(C433,index!$A:$M,9,0))</f>
        <v>0</v>
      </c>
      <c r="G433" s="57" t="str">
        <f t="shared" si="126"/>
        <v/>
      </c>
      <c r="H433" s="58" t="str">
        <f>IF(G433="I",$K433,IF(G433="II",$K433-SUM(H$8:H432),IF(G433="III",$K433-SUM(H$8:H432),IF(G433="IV",$K433-SUM(H$8:H432),IF(G433="V",1-SUM(H$8:H432)," ")))))</f>
        <v xml:space="preserve"> </v>
      </c>
      <c r="I433" s="66" t="str">
        <f t="shared" si="127"/>
        <v/>
      </c>
      <c r="L433" s="62" t="str">
        <f t="shared" si="124"/>
        <v xml:space="preserve"> </v>
      </c>
      <c r="P433" s="58" t="str">
        <f>IF(O433="Plus",$K433,IF(O433="Basis",$K433-SUM(P$8:P432),IF(O433="Breedte",$K433-SUM(P$8:P432),IF(O432="Breedte",1-SUM(P$8:P432)," "))))</f>
        <v xml:space="preserve"> </v>
      </c>
      <c r="Q433" s="56" t="str">
        <f t="shared" si="139"/>
        <v/>
      </c>
      <c r="R433" s="196">
        <f t="shared" si="128"/>
        <v>0</v>
      </c>
      <c r="S433" s="1">
        <f t="shared" si="137"/>
        <v>136</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136</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4">
        <f t="shared" si="125"/>
        <v>0</v>
      </c>
      <c r="B434" s="64">
        <f t="shared" si="123"/>
        <v>0</v>
      </c>
      <c r="C434" s="57">
        <f t="shared" si="136"/>
        <v>136</v>
      </c>
      <c r="F434" s="59">
        <f>IF(C434&lt;C$6,0,VLOOKUP(C434,index!$A:$M,9,0))</f>
        <v>0</v>
      </c>
      <c r="G434" s="57" t="str">
        <f t="shared" si="126"/>
        <v/>
      </c>
      <c r="H434" s="58" t="str">
        <f>IF(G434="I",$K434,IF(G434="II",$K434-SUM(H$8:H433),IF(G434="III",$K434-SUM(H$8:H433),IF(G434="IV",$K434-SUM(H$8:H433),IF(G434="V",1-SUM(H$8:H433)," ")))))</f>
        <v xml:space="preserve"> </v>
      </c>
      <c r="I434" s="66" t="str">
        <f t="shared" si="127"/>
        <v/>
      </c>
      <c r="L434" s="62" t="str">
        <f t="shared" si="124"/>
        <v xml:space="preserve"> </v>
      </c>
      <c r="P434" s="58" t="str">
        <f>IF(O434="Plus",$K434,IF(O434="Basis",$K434-SUM(P$8:P433),IF(O434="Breedte",$K434-SUM(P$8:P433),IF(O433="Breedte",1-SUM(P$8:P433)," "))))</f>
        <v xml:space="preserve"> </v>
      </c>
      <c r="Q434" s="56" t="str">
        <f t="shared" si="139"/>
        <v/>
      </c>
      <c r="R434" s="196">
        <f t="shared" si="128"/>
        <v>0</v>
      </c>
      <c r="S434" s="1">
        <f t="shared" si="137"/>
        <v>136</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136</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4">
        <f t="shared" si="125"/>
        <v>0</v>
      </c>
      <c r="B435" s="64">
        <f t="shared" si="123"/>
        <v>0</v>
      </c>
      <c r="C435" s="57">
        <f t="shared" si="136"/>
        <v>136</v>
      </c>
      <c r="F435" s="59">
        <f>IF(C435&lt;C$6,0,VLOOKUP(C435,index!$A:$M,9,0))</f>
        <v>0</v>
      </c>
      <c r="G435" s="57" t="str">
        <f t="shared" si="126"/>
        <v/>
      </c>
      <c r="H435" s="58" t="str">
        <f>IF(G435="I",$K435,IF(G435="II",$K435-SUM(H$8:H434),IF(G435="III",$K435-SUM(H$8:H434),IF(G435="IV",$K435-SUM(H$8:H434),IF(G435="V",1-SUM(H$8:H434)," ")))))</f>
        <v xml:space="preserve"> </v>
      </c>
      <c r="I435" s="66" t="str">
        <f t="shared" si="127"/>
        <v/>
      </c>
      <c r="L435" s="62" t="str">
        <f t="shared" si="124"/>
        <v xml:space="preserve"> </v>
      </c>
      <c r="P435" s="58" t="str">
        <f>IF(O435="Plus",$K435,IF(O435="Basis",$K435-SUM(P$8:P434),IF(O435="Breedte",$K435-SUM(P$8:P434),IF(O434="Breedte",1-SUM(P$8:P434)," "))))</f>
        <v xml:space="preserve"> </v>
      </c>
      <c r="Q435" s="56" t="str">
        <f t="shared" si="139"/>
        <v/>
      </c>
      <c r="R435" s="196">
        <f t="shared" si="128"/>
        <v>0</v>
      </c>
      <c r="S435" s="1">
        <f t="shared" si="137"/>
        <v>136</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136</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4">
        <f t="shared" si="125"/>
        <v>0</v>
      </c>
      <c r="B436" s="64">
        <f t="shared" si="123"/>
        <v>0</v>
      </c>
      <c r="C436" s="57">
        <f t="shared" si="136"/>
        <v>136</v>
      </c>
      <c r="F436" s="59">
        <f>IF(C436&lt;C$6,0,VLOOKUP(C436,index!$A:$M,9,0))</f>
        <v>0</v>
      </c>
      <c r="G436" s="57" t="str">
        <f t="shared" si="126"/>
        <v/>
      </c>
      <c r="H436" s="58" t="str">
        <f>IF(G436="I",$K436,IF(G436="II",$K436-SUM(H$8:H435),IF(G436="III",$K436-SUM(H$8:H435),IF(G436="IV",$K436-SUM(H$8:H435),IF(G436="V",1-SUM(H$8:H435)," ")))))</f>
        <v xml:space="preserve"> </v>
      </c>
      <c r="I436" s="66" t="str">
        <f t="shared" si="127"/>
        <v/>
      </c>
      <c r="L436" s="62" t="str">
        <f t="shared" si="124"/>
        <v xml:space="preserve"> </v>
      </c>
      <c r="P436" s="58" t="str">
        <f>IF(O436="Plus",$K436,IF(O436="Basis",$K436-SUM(P$8:P435),IF(O436="Breedte",$K436-SUM(P$8:P435),IF(O435="Breedte",1-SUM(P$8:P435)," "))))</f>
        <v xml:space="preserve"> </v>
      </c>
      <c r="Q436" s="56" t="str">
        <f t="shared" si="139"/>
        <v/>
      </c>
      <c r="R436" s="196">
        <f t="shared" si="128"/>
        <v>0</v>
      </c>
      <c r="S436" s="1">
        <f t="shared" si="137"/>
        <v>136</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136</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4">
        <f t="shared" si="125"/>
        <v>0</v>
      </c>
      <c r="B437" s="64">
        <f t="shared" si="123"/>
        <v>0</v>
      </c>
      <c r="C437" s="57">
        <f t="shared" si="136"/>
        <v>136</v>
      </c>
      <c r="F437" s="59">
        <f>IF(C437&lt;C$6,0,VLOOKUP(C437,index!$A:$M,9,0))</f>
        <v>0</v>
      </c>
      <c r="G437" s="57" t="str">
        <f t="shared" si="126"/>
        <v/>
      </c>
      <c r="H437" s="58" t="str">
        <f>IF(G437="I",$K437,IF(G437="II",$K437-SUM(H$8:H436),IF(G437="III",$K437-SUM(H$8:H436),IF(G437="IV",$K437-SUM(H$8:H436),IF(G437="V",1-SUM(H$8:H436)," ")))))</f>
        <v xml:space="preserve"> </v>
      </c>
      <c r="I437" s="66" t="str">
        <f t="shared" si="127"/>
        <v/>
      </c>
      <c r="L437" s="62" t="str">
        <f t="shared" si="124"/>
        <v xml:space="preserve"> </v>
      </c>
      <c r="P437" s="58" t="str">
        <f>IF(O437="Plus",$K437,IF(O437="Basis",$K437-SUM(P$8:P436),IF(O437="Breedte",$K437-SUM(P$8:P436),IF(O436="Breedte",1-SUM(P$8:P436)," "))))</f>
        <v xml:space="preserve"> </v>
      </c>
      <c r="Q437" s="56" t="str">
        <f t="shared" si="139"/>
        <v/>
      </c>
      <c r="R437" s="196">
        <f t="shared" si="128"/>
        <v>0</v>
      </c>
      <c r="S437" s="1">
        <f t="shared" si="137"/>
        <v>136</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136</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4">
        <f t="shared" si="125"/>
        <v>0</v>
      </c>
      <c r="B438" s="64">
        <f t="shared" si="123"/>
        <v>0</v>
      </c>
      <c r="C438" s="57">
        <f t="shared" si="136"/>
        <v>136</v>
      </c>
      <c r="F438" s="59">
        <f>IF(C438&lt;C$6,0,VLOOKUP(C438,index!$A:$M,9,0))</f>
        <v>0</v>
      </c>
      <c r="G438" s="57" t="str">
        <f t="shared" si="126"/>
        <v/>
      </c>
      <c r="H438" s="58" t="str">
        <f>IF(G438="I",$K438,IF(G438="II",$K438-SUM(H$8:H437),IF(G438="III",$K438-SUM(H$8:H437),IF(G438="IV",$K438-SUM(H$8:H437),IF(G438="V",1-SUM(H$8:H437)," ")))))</f>
        <v xml:space="preserve"> </v>
      </c>
      <c r="I438" s="66" t="str">
        <f t="shared" si="127"/>
        <v/>
      </c>
      <c r="L438" s="62" t="str">
        <f t="shared" si="124"/>
        <v xml:space="preserve"> </v>
      </c>
      <c r="P438" s="58" t="str">
        <f>IF(O438="Plus",$K438,IF(O438="Basis",$K438-SUM(P$8:P437),IF(O438="Breedte",$K438-SUM(P$8:P437),IF(O437="Breedte",1-SUM(P$8:P437)," "))))</f>
        <v xml:space="preserve"> </v>
      </c>
      <c r="Q438" s="56" t="str">
        <f t="shared" si="139"/>
        <v/>
      </c>
      <c r="R438" s="196">
        <f t="shared" si="128"/>
        <v>0</v>
      </c>
      <c r="S438" s="1">
        <f t="shared" si="137"/>
        <v>136</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136</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4">
        <f t="shared" si="125"/>
        <v>0</v>
      </c>
      <c r="B439" s="64">
        <f t="shared" si="123"/>
        <v>0</v>
      </c>
      <c r="C439" s="57">
        <f t="shared" si="136"/>
        <v>136</v>
      </c>
      <c r="F439" s="59">
        <f>IF(C439&lt;C$6,0,VLOOKUP(C439,index!$A:$M,9,0))</f>
        <v>0</v>
      </c>
      <c r="G439" s="57" t="str">
        <f t="shared" si="126"/>
        <v/>
      </c>
      <c r="H439" s="58" t="str">
        <f>IF(G439="I",$K439,IF(G439="II",$K439-SUM(H$8:H438),IF(G439="III",$K439-SUM(H$8:H438),IF(G439="IV",$K439-SUM(H$8:H438),IF(G439="V",1-SUM(H$8:H438)," ")))))</f>
        <v xml:space="preserve"> </v>
      </c>
      <c r="I439" s="66" t="str">
        <f t="shared" si="127"/>
        <v/>
      </c>
      <c r="L439" s="62" t="str">
        <f t="shared" si="124"/>
        <v xml:space="preserve"> </v>
      </c>
      <c r="P439" s="58" t="str">
        <f>IF(O439="Plus",$K439,IF(O439="Basis",$K439-SUM(P$8:P438),IF(O439="Breedte",$K439-SUM(P$8:P438),IF(O438="Breedte",1-SUM(P$8:P438)," "))))</f>
        <v xml:space="preserve"> </v>
      </c>
      <c r="Q439" s="56" t="str">
        <f t="shared" si="139"/>
        <v/>
      </c>
      <c r="R439" s="196">
        <f t="shared" si="128"/>
        <v>0</v>
      </c>
      <c r="S439" s="1">
        <f t="shared" si="137"/>
        <v>136</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136</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4">
        <f t="shared" si="125"/>
        <v>0</v>
      </c>
      <c r="B440" s="64">
        <f t="shared" si="123"/>
        <v>0</v>
      </c>
      <c r="C440" s="57">
        <f t="shared" si="136"/>
        <v>136</v>
      </c>
      <c r="F440" s="59">
        <f>IF(C440&lt;C$6,0,VLOOKUP(C440,index!$A:$M,9,0))</f>
        <v>0</v>
      </c>
      <c r="G440" s="57" t="str">
        <f t="shared" si="126"/>
        <v/>
      </c>
      <c r="H440" s="58" t="str">
        <f>IF(G440="I",$K440,IF(G440="II",$K440-SUM(H$8:H439),IF(G440="III",$K440-SUM(H$8:H439),IF(G440="IV",$K440-SUM(H$8:H439),IF(G440="V",1-SUM(H$8:H439)," ")))))</f>
        <v xml:space="preserve"> </v>
      </c>
      <c r="I440" s="66" t="str">
        <f t="shared" si="127"/>
        <v/>
      </c>
      <c r="L440" s="62" t="str">
        <f t="shared" si="124"/>
        <v xml:space="preserve"> </v>
      </c>
      <c r="P440" s="58" t="str">
        <f>IF(O440="Plus",$K440,IF(O440="Basis",$K440-SUM(P$8:P439),IF(O440="Breedte",$K440-SUM(P$8:P439),IF(O439="Breedte",1-SUM(P$8:P439)," "))))</f>
        <v xml:space="preserve"> </v>
      </c>
      <c r="Q440" s="56" t="str">
        <f t="shared" si="139"/>
        <v/>
      </c>
      <c r="R440" s="196">
        <f t="shared" si="128"/>
        <v>0</v>
      </c>
      <c r="S440" s="1">
        <f t="shared" si="137"/>
        <v>136</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136</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4">
        <f t="shared" si="125"/>
        <v>0</v>
      </c>
      <c r="B441" s="64">
        <f t="shared" si="123"/>
        <v>0</v>
      </c>
      <c r="C441" s="57">
        <f t="shared" si="136"/>
        <v>136</v>
      </c>
      <c r="F441" s="59">
        <f>IF(C441&lt;C$6,0,VLOOKUP(C441,index!$A:$M,9,0))</f>
        <v>0</v>
      </c>
      <c r="G441" s="57" t="str">
        <f t="shared" si="126"/>
        <v/>
      </c>
      <c r="H441" s="58" t="str">
        <f>IF(G441="I",$K441,IF(G441="II",$K441-SUM(H$8:H440),IF(G441="III",$K441-SUM(H$8:H440),IF(G441="IV",$K441-SUM(H$8:H440),IF(G441="V",1-SUM(H$8:H440)," ")))))</f>
        <v xml:space="preserve"> </v>
      </c>
      <c r="I441" s="66" t="str">
        <f t="shared" si="127"/>
        <v/>
      </c>
      <c r="L441" s="62" t="str">
        <f t="shared" si="124"/>
        <v xml:space="preserve"> </v>
      </c>
      <c r="P441" s="58" t="str">
        <f>IF(O441="Plus",$K441,IF(O441="Basis",$K441-SUM(P$8:P440),IF(O441="Breedte",$K441-SUM(P$8:P440),IF(O440="Breedte",1-SUM(P$8:P440)," "))))</f>
        <v xml:space="preserve"> </v>
      </c>
      <c r="Q441" s="56" t="str">
        <f t="shared" si="139"/>
        <v/>
      </c>
      <c r="R441" s="196">
        <f t="shared" si="128"/>
        <v>0</v>
      </c>
      <c r="S441" s="1">
        <f t="shared" si="137"/>
        <v>136</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136</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4">
        <f t="shared" si="125"/>
        <v>0</v>
      </c>
      <c r="B442" s="64">
        <f t="shared" si="123"/>
        <v>0</v>
      </c>
      <c r="C442" s="57">
        <f t="shared" si="136"/>
        <v>136</v>
      </c>
      <c r="F442" s="59">
        <f>IF(C442&lt;C$6,0,VLOOKUP(C442,index!$A:$M,9,0))</f>
        <v>0</v>
      </c>
      <c r="G442" s="57" t="str">
        <f t="shared" si="126"/>
        <v/>
      </c>
      <c r="H442" s="58" t="str">
        <f>IF(G442="I",$K442,IF(G442="II",$K442-SUM(H$8:H441),IF(G442="III",$K442-SUM(H$8:H441),IF(G442="IV",$K442-SUM(H$8:H441),IF(G442="V",1-SUM(H$8:H441)," ")))))</f>
        <v xml:space="preserve"> </v>
      </c>
      <c r="I442" s="66" t="str">
        <f t="shared" si="127"/>
        <v/>
      </c>
      <c r="L442" s="62" t="str">
        <f t="shared" si="124"/>
        <v xml:space="preserve"> </v>
      </c>
      <c r="P442" s="58" t="str">
        <f>IF(O442="Plus",$K442,IF(O442="Basis",$K442-SUM(P$8:P441),IF(O442="Breedte",$K442-SUM(P$8:P441),IF(O441="Breedte",1-SUM(P$8:P441)," "))))</f>
        <v xml:space="preserve"> </v>
      </c>
      <c r="Q442" s="56" t="str">
        <f t="shared" si="139"/>
        <v/>
      </c>
      <c r="R442" s="196">
        <f t="shared" si="128"/>
        <v>0</v>
      </c>
      <c r="S442" s="1">
        <f t="shared" si="137"/>
        <v>136</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136</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4">
        <f t="shared" si="125"/>
        <v>0</v>
      </c>
      <c r="B443" s="64">
        <f t="shared" si="123"/>
        <v>0</v>
      </c>
      <c r="C443" s="57">
        <f t="shared" si="136"/>
        <v>136</v>
      </c>
      <c r="F443" s="59">
        <f>IF(C443&lt;C$6,0,VLOOKUP(C443,index!$A:$M,9,0))</f>
        <v>0</v>
      </c>
      <c r="G443" s="57" t="str">
        <f t="shared" si="126"/>
        <v/>
      </c>
      <c r="H443" s="58" t="str">
        <f>IF(G443="I",$K443,IF(G443="II",$K443-SUM(H$8:H442),IF(G443="III",$K443-SUM(H$8:H442),IF(G443="IV",$K443-SUM(H$8:H442),IF(G443="V",1-SUM(H$8:H442)," ")))))</f>
        <v xml:space="preserve"> </v>
      </c>
      <c r="I443" s="66" t="str">
        <f t="shared" si="127"/>
        <v/>
      </c>
      <c r="L443" s="62" t="str">
        <f t="shared" si="124"/>
        <v xml:space="preserve"> </v>
      </c>
      <c r="P443" s="58" t="str">
        <f>IF(O443="Plus",$K443,IF(O443="Basis",$K443-SUM(P$8:P442),IF(O443="Breedte",$K443-SUM(P$8:P442),IF(O442="Breedte",1-SUM(P$8:P442)," "))))</f>
        <v xml:space="preserve"> </v>
      </c>
      <c r="Q443" s="56" t="str">
        <f t="shared" si="139"/>
        <v/>
      </c>
      <c r="R443" s="196">
        <f t="shared" si="128"/>
        <v>0</v>
      </c>
      <c r="S443" s="1">
        <f t="shared" si="137"/>
        <v>136</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136</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4">
        <f t="shared" si="125"/>
        <v>0</v>
      </c>
      <c r="B444" s="64">
        <f t="shared" si="123"/>
        <v>0</v>
      </c>
      <c r="C444" s="57">
        <f t="shared" si="136"/>
        <v>136</v>
      </c>
      <c r="F444" s="59">
        <f>IF(C444&lt;C$6,0,VLOOKUP(C444,index!$A:$M,9,0))</f>
        <v>0</v>
      </c>
      <c r="G444" s="57" t="str">
        <f t="shared" si="126"/>
        <v/>
      </c>
      <c r="H444" s="58" t="str">
        <f>IF(G444="I",$K444,IF(G444="II",$K444-SUM(H$8:H443),IF(G444="III",$K444-SUM(H$8:H443),IF(G444="IV",$K444-SUM(H$8:H443),IF(G444="V",1-SUM(H$8:H443)," ")))))</f>
        <v xml:space="preserve"> </v>
      </c>
      <c r="I444" s="66" t="str">
        <f t="shared" si="127"/>
        <v/>
      </c>
      <c r="L444" s="62" t="str">
        <f t="shared" si="124"/>
        <v xml:space="preserve"> </v>
      </c>
      <c r="P444" s="58" t="str">
        <f>IF(O444="Plus",$K444,IF(O444="Basis",$K444-SUM(P$8:P443),IF(O444="Breedte",$K444-SUM(P$8:P443),IF(O443="Breedte",1-SUM(P$8:P443)," "))))</f>
        <v xml:space="preserve"> </v>
      </c>
      <c r="Q444" s="56" t="str">
        <f t="shared" si="139"/>
        <v/>
      </c>
      <c r="R444" s="196">
        <f t="shared" si="128"/>
        <v>0</v>
      </c>
      <c r="S444" s="1">
        <f t="shared" si="137"/>
        <v>136</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136</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4">
        <f t="shared" si="125"/>
        <v>0</v>
      </c>
      <c r="B445" s="64">
        <f t="shared" si="123"/>
        <v>0</v>
      </c>
      <c r="C445" s="57">
        <f t="shared" si="136"/>
        <v>136</v>
      </c>
      <c r="F445" s="59">
        <f>IF(C445&lt;C$6,0,VLOOKUP(C445,index!$A:$M,9,0))</f>
        <v>0</v>
      </c>
      <c r="G445" s="57" t="str">
        <f t="shared" si="126"/>
        <v/>
      </c>
      <c r="H445" s="58" t="str">
        <f>IF(G445="I",$K445,IF(G445="II",$K445-SUM(H$8:H444),IF(G445="III",$K445-SUM(H$8:H444),IF(G445="IV",$K445-SUM(H$8:H444),IF(G445="V",1-SUM(H$8:H444)," ")))))</f>
        <v xml:space="preserve"> </v>
      </c>
      <c r="I445" s="66" t="str">
        <f t="shared" si="127"/>
        <v/>
      </c>
      <c r="L445" s="62" t="str">
        <f t="shared" si="124"/>
        <v xml:space="preserve"> </v>
      </c>
      <c r="P445" s="58" t="str">
        <f>IF(O445="Plus",$K445,IF(O445="Basis",$K445-SUM(P$8:P444),IF(O445="Breedte",$K445-SUM(P$8:P444),IF(O444="Breedte",1-SUM(P$8:P444)," "))))</f>
        <v xml:space="preserve"> </v>
      </c>
      <c r="Q445" s="56" t="str">
        <f t="shared" si="139"/>
        <v/>
      </c>
      <c r="R445" s="196">
        <f t="shared" si="128"/>
        <v>0</v>
      </c>
      <c r="S445" s="1">
        <f t="shared" si="137"/>
        <v>136</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136</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4">
        <f t="shared" si="125"/>
        <v>0</v>
      </c>
      <c r="B446" s="64">
        <f t="shared" si="123"/>
        <v>0</v>
      </c>
      <c r="C446" s="57">
        <f t="shared" si="136"/>
        <v>136</v>
      </c>
      <c r="F446" s="59">
        <f>IF(C446&lt;C$6,0,VLOOKUP(C446,index!$A:$M,9,0))</f>
        <v>0</v>
      </c>
      <c r="G446" s="57" t="str">
        <f t="shared" si="126"/>
        <v/>
      </c>
      <c r="H446" s="58" t="str">
        <f>IF(G446="I",$K446,IF(G446="II",$K446-SUM(H$8:H445),IF(G446="III",$K446-SUM(H$8:H445),IF(G446="IV",$K446-SUM(H$8:H445),IF(G446="V",1-SUM(H$8:H445)," ")))))</f>
        <v xml:space="preserve"> </v>
      </c>
      <c r="I446" s="66" t="str">
        <f t="shared" si="127"/>
        <v/>
      </c>
      <c r="L446" s="62" t="str">
        <f t="shared" si="124"/>
        <v xml:space="preserve"> </v>
      </c>
      <c r="P446" s="58" t="str">
        <f>IF(O446="Plus",$K446,IF(O446="Basis",$K446-SUM(P$8:P445),IF(O446="Breedte",$K446-SUM(P$8:P445),IF(O445="Breedte",1-SUM(P$8:P445)," "))))</f>
        <v xml:space="preserve"> </v>
      </c>
      <c r="Q446" s="56" t="str">
        <f t="shared" si="139"/>
        <v/>
      </c>
      <c r="R446" s="196">
        <f t="shared" si="128"/>
        <v>0</v>
      </c>
      <c r="S446" s="1">
        <f t="shared" si="137"/>
        <v>136</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136</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4">
        <f t="shared" si="125"/>
        <v>0</v>
      </c>
      <c r="B447" s="64">
        <f t="shared" si="123"/>
        <v>0</v>
      </c>
      <c r="C447" s="57">
        <f t="shared" si="136"/>
        <v>136</v>
      </c>
      <c r="F447" s="59">
        <f>IF(C447&lt;C$6,0,VLOOKUP(C447,index!$A:$M,9,0))</f>
        <v>0</v>
      </c>
      <c r="G447" s="57" t="str">
        <f t="shared" si="126"/>
        <v/>
      </c>
      <c r="H447" s="58" t="str">
        <f>IF(G447="I",$K447,IF(G447="II",$K447-SUM(H$8:H446),IF(G447="III",$K447-SUM(H$8:H446),IF(G447="IV",$K447-SUM(H$8:H446),IF(G447="V",1-SUM(H$8:H446)," ")))))</f>
        <v xml:space="preserve"> </v>
      </c>
      <c r="I447" s="66" t="str">
        <f t="shared" si="127"/>
        <v/>
      </c>
      <c r="L447" s="62" t="str">
        <f t="shared" si="124"/>
        <v xml:space="preserve"> </v>
      </c>
      <c r="P447" s="58" t="str">
        <f>IF(O447="Plus",$K447,IF(O447="Basis",$K447-SUM(P$8:P446),IF(O447="Breedte",$K447-SUM(P$8:P446),IF(O446="Breedte",1-SUM(P$8:P446)," "))))</f>
        <v xml:space="preserve"> </v>
      </c>
      <c r="Q447" s="56" t="str">
        <f t="shared" si="139"/>
        <v/>
      </c>
      <c r="R447" s="196">
        <f t="shared" si="128"/>
        <v>0</v>
      </c>
      <c r="S447" s="1">
        <f t="shared" si="137"/>
        <v>136</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136</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4">
        <f t="shared" si="125"/>
        <v>0</v>
      </c>
      <c r="B448" s="64">
        <f t="shared" si="123"/>
        <v>0</v>
      </c>
      <c r="C448" s="57">
        <f t="shared" si="136"/>
        <v>136</v>
      </c>
      <c r="F448" s="59">
        <f>IF(C448&lt;C$6,0,VLOOKUP(C448,index!$A:$M,9,0))</f>
        <v>0</v>
      </c>
      <c r="G448" s="57" t="str">
        <f t="shared" si="126"/>
        <v/>
      </c>
      <c r="H448" s="58" t="str">
        <f>IF(G448="I",$K448,IF(G448="II",$K448-SUM(H$8:H447),IF(G448="III",$K448-SUM(H$8:H447),IF(G448="IV",$K448-SUM(H$8:H447),IF(G448="V",1-SUM(H$8:H447)," ")))))</f>
        <v xml:space="preserve"> </v>
      </c>
      <c r="I448" s="66" t="str">
        <f t="shared" si="127"/>
        <v/>
      </c>
      <c r="L448" s="62" t="str">
        <f t="shared" si="124"/>
        <v xml:space="preserve"> </v>
      </c>
      <c r="P448" s="58" t="str">
        <f>IF(O448="Plus",$K448,IF(O448="Basis",$K448-SUM(P$8:P447),IF(O448="Breedte",$K448-SUM(P$8:P447),IF(O447="Breedte",1-SUM(P$8:P447)," "))))</f>
        <v xml:space="preserve"> </v>
      </c>
      <c r="Q448" s="56" t="str">
        <f t="shared" si="139"/>
        <v/>
      </c>
      <c r="R448" s="196">
        <f t="shared" si="128"/>
        <v>0</v>
      </c>
      <c r="S448" s="1">
        <f t="shared" si="137"/>
        <v>136</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136</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4">
        <f t="shared" si="125"/>
        <v>0</v>
      </c>
      <c r="B449" s="64">
        <f t="shared" si="123"/>
        <v>0</v>
      </c>
      <c r="C449" s="57">
        <f t="shared" si="136"/>
        <v>136</v>
      </c>
      <c r="F449" s="59">
        <f>IF(C449&lt;C$6,0,VLOOKUP(C449,index!$A:$M,9,0))</f>
        <v>0</v>
      </c>
      <c r="G449" s="57" t="str">
        <f t="shared" si="126"/>
        <v/>
      </c>
      <c r="H449" s="58" t="str">
        <f>IF(G449="I",$K449,IF(G449="II",$K449-SUM(H$8:H448),IF(G449="III",$K449-SUM(H$8:H448),IF(G449="IV",$K449-SUM(H$8:H448),IF(G449="V",1-SUM(H$8:H448)," ")))))</f>
        <v xml:space="preserve"> </v>
      </c>
      <c r="I449" s="66" t="str">
        <f t="shared" si="127"/>
        <v/>
      </c>
      <c r="L449" s="62" t="str">
        <f t="shared" si="124"/>
        <v xml:space="preserve"> </v>
      </c>
      <c r="P449" s="58" t="str">
        <f>IF(O449="Plus",$K449,IF(O449="Basis",$K449-SUM(P$8:P448),IF(O449="Breedte",$K449-SUM(P$8:P448),IF(O448="Breedte",1-SUM(P$8:P448)," "))))</f>
        <v xml:space="preserve"> </v>
      </c>
      <c r="Q449" s="56" t="str">
        <f t="shared" si="139"/>
        <v/>
      </c>
      <c r="R449" s="196">
        <f t="shared" si="128"/>
        <v>0</v>
      </c>
      <c r="S449" s="1">
        <f t="shared" si="137"/>
        <v>136</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136</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4">
        <f t="shared" si="125"/>
        <v>0</v>
      </c>
      <c r="B450" s="64">
        <f t="shared" ref="B450:B500" si="140">IF(G450="I",20,IF(G450="II",20,IF(G450="III",20,IF(G450="IV",20,IF(G450="V",20,0)))))</f>
        <v>0</v>
      </c>
      <c r="C450" s="57">
        <f t="shared" si="136"/>
        <v>136</v>
      </c>
      <c r="F450" s="59">
        <f>IF(C450&lt;C$6,0,VLOOKUP(C450,index!$A:$M,9,0))</f>
        <v>0</v>
      </c>
      <c r="G450" s="57" t="str">
        <f t="shared" si="126"/>
        <v/>
      </c>
      <c r="H450" s="58" t="str">
        <f>IF(G450="I",$K450,IF(G450="II",$K450-SUM(H$8:H449),IF(G450="III",$K450-SUM(H$8:H449),IF(G450="IV",$K450-SUM(H$8:H449),IF(G450="V",1-SUM(H$8:H449)," ")))))</f>
        <v xml:space="preserve"> </v>
      </c>
      <c r="I450" s="66" t="str">
        <f t="shared" si="127"/>
        <v/>
      </c>
      <c r="L450" s="62" t="str">
        <f t="shared" si="124"/>
        <v xml:space="preserve"> </v>
      </c>
      <c r="P450" s="58" t="str">
        <f>IF(O450="Plus",$K450,IF(O450="Basis",$K450-SUM(P$8:P449),IF(O450="Breedte",$K450-SUM(P$8:P449),IF(O449="Breedte",1-SUM(P$8:P449)," "))))</f>
        <v xml:space="preserve"> </v>
      </c>
      <c r="Q450" s="56" t="str">
        <f t="shared" si="139"/>
        <v/>
      </c>
      <c r="R450" s="196">
        <f t="shared" si="128"/>
        <v>0</v>
      </c>
      <c r="S450" s="1">
        <f t="shared" si="137"/>
        <v>136</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136</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4">
        <f t="shared" si="125"/>
        <v>0</v>
      </c>
      <c r="B451" s="64">
        <f t="shared" si="140"/>
        <v>0</v>
      </c>
      <c r="C451" s="57">
        <f t="shared" si="136"/>
        <v>136</v>
      </c>
      <c r="F451" s="59">
        <f>IF(C451&lt;C$6,0,VLOOKUP(C451,index!$A:$M,9,0))</f>
        <v>0</v>
      </c>
      <c r="G451" s="57" t="str">
        <f t="shared" si="126"/>
        <v/>
      </c>
      <c r="H451" s="58" t="str">
        <f>IF(G451="I",$K451,IF(G451="II",$K451-SUM(H$8:H450),IF(G451="III",$K451-SUM(H$8:H450),IF(G451="IV",$K451-SUM(H$8:H450),IF(G451="V",1-SUM(H$8:H450)," ")))))</f>
        <v xml:space="preserve"> </v>
      </c>
      <c r="I451" s="66" t="str">
        <f t="shared" si="127"/>
        <v/>
      </c>
      <c r="L451" s="62" t="str">
        <f t="shared" si="124"/>
        <v xml:space="preserve"> </v>
      </c>
      <c r="P451" s="58" t="str">
        <f>IF(O451="Plus",$K451,IF(O451="Basis",$K451-SUM(P$8:P450),IF(O451="Breedte",$K451-SUM(P$8:P450),IF(O450="Breedte",1-SUM(P$8:P450)," "))))</f>
        <v xml:space="preserve"> </v>
      </c>
      <c r="Q451" s="56" t="str">
        <f t="shared" si="139"/>
        <v/>
      </c>
      <c r="R451" s="196">
        <f t="shared" si="128"/>
        <v>0</v>
      </c>
      <c r="S451" s="1">
        <f t="shared" si="137"/>
        <v>136</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136</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4">
        <f t="shared" si="125"/>
        <v>0</v>
      </c>
      <c r="B452" s="64">
        <f t="shared" si="140"/>
        <v>0</v>
      </c>
      <c r="C452" s="57">
        <f t="shared" si="136"/>
        <v>136</v>
      </c>
      <c r="F452" s="59">
        <f>IF(C452&lt;C$6,0,VLOOKUP(C452,index!$A:$M,9,0))</f>
        <v>0</v>
      </c>
      <c r="G452" s="57" t="str">
        <f t="shared" si="126"/>
        <v/>
      </c>
      <c r="H452" s="58" t="str">
        <f>IF(G452="I",$K452,IF(G452="II",$K452-SUM(H$8:H451),IF(G452="III",$K452-SUM(H$8:H451),IF(G452="IV",$K452-SUM(H$8:H451),IF(G452="V",1-SUM(H$8:H451)," ")))))</f>
        <v xml:space="preserve"> </v>
      </c>
      <c r="I452" s="66" t="str">
        <f t="shared" si="127"/>
        <v/>
      </c>
      <c r="L452" s="62" t="str">
        <f t="shared" si="124"/>
        <v xml:space="preserve"> </v>
      </c>
      <c r="P452" s="58" t="str">
        <f>IF(O452="Plus",$K452,IF(O452="Basis",$K452-SUM(P$8:P451),IF(O452="Breedte",$K452-SUM(P$8:P451),IF(O451="Breedte",1-SUM(P$8:P451)," "))))</f>
        <v xml:space="preserve"> </v>
      </c>
      <c r="Q452" s="56" t="str">
        <f t="shared" si="139"/>
        <v/>
      </c>
      <c r="R452" s="196">
        <f t="shared" si="128"/>
        <v>0</v>
      </c>
      <c r="S452" s="1">
        <f t="shared" si="137"/>
        <v>136</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136</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4">
        <f t="shared" si="125"/>
        <v>0</v>
      </c>
      <c r="B453" s="64">
        <f t="shared" si="140"/>
        <v>0</v>
      </c>
      <c r="C453" s="57">
        <f t="shared" si="136"/>
        <v>136</v>
      </c>
      <c r="F453" s="59">
        <f>IF(C453&lt;C$6,0,VLOOKUP(C453,index!$A:$M,9,0))</f>
        <v>0</v>
      </c>
      <c r="G453" s="57" t="str">
        <f t="shared" si="126"/>
        <v/>
      </c>
      <c r="H453" s="58" t="str">
        <f>IF(G453="I",$K453,IF(G453="II",$K453-SUM(H$8:H452),IF(G453="III",$K453-SUM(H$8:H452),IF(G453="IV",$K453-SUM(H$8:H452),IF(G453="V",1-SUM(H$8:H452)," ")))))</f>
        <v xml:space="preserve"> </v>
      </c>
      <c r="I453" s="66" t="str">
        <f t="shared" si="127"/>
        <v/>
      </c>
      <c r="L453" s="62" t="str">
        <f t="shared" si="124"/>
        <v xml:space="preserve"> </v>
      </c>
      <c r="P453" s="58" t="str">
        <f>IF(O453="Plus",$K453,IF(O453="Basis",$K453-SUM(P$8:P452),IF(O453="Breedte",$K453-SUM(P$8:P452),IF(O452="Breedte",1-SUM(P$8:P452)," "))))</f>
        <v xml:space="preserve"> </v>
      </c>
      <c r="Q453" s="56" t="str">
        <f t="shared" si="139"/>
        <v/>
      </c>
      <c r="R453" s="196">
        <f t="shared" si="128"/>
        <v>0</v>
      </c>
      <c r="S453" s="1">
        <f t="shared" si="137"/>
        <v>136</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136</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4">
        <f t="shared" si="125"/>
        <v>0</v>
      </c>
      <c r="B454" s="64">
        <f t="shared" si="140"/>
        <v>0</v>
      </c>
      <c r="C454" s="57">
        <f t="shared" si="136"/>
        <v>136</v>
      </c>
      <c r="F454" s="59">
        <f>IF(C454&lt;C$6,0,VLOOKUP(C454,index!$A:$M,9,0))</f>
        <v>0</v>
      </c>
      <c r="G454" s="57" t="str">
        <f t="shared" si="126"/>
        <v/>
      </c>
      <c r="H454" s="58" t="str">
        <f>IF(G454="I",$K454,IF(G454="II",$K454-SUM(H$8:H453),IF(G454="III",$K454-SUM(H$8:H453),IF(G454="IV",$K454-SUM(H$8:H453),IF(G454="V",1-SUM(H$8:H453)," ")))))</f>
        <v xml:space="preserve"> </v>
      </c>
      <c r="I454" s="66" t="str">
        <f t="shared" si="127"/>
        <v/>
      </c>
      <c r="L454" s="62" t="str">
        <f t="shared" si="124"/>
        <v xml:space="preserve"> </v>
      </c>
      <c r="P454" s="58" t="str">
        <f>IF(O454="Plus",$K454,IF(O454="Basis",$K454-SUM(P$8:P453),IF(O454="Breedte",$K454-SUM(P$8:P453),IF(O453="Breedte",1-SUM(P$8:P453)," "))))</f>
        <v xml:space="preserve"> </v>
      </c>
      <c r="Q454" s="56" t="str">
        <f t="shared" si="139"/>
        <v/>
      </c>
      <c r="R454" s="196">
        <f t="shared" si="128"/>
        <v>0</v>
      </c>
      <c r="S454" s="1">
        <f t="shared" si="137"/>
        <v>136</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136</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4">
        <f t="shared" si="125"/>
        <v>0</v>
      </c>
      <c r="B455" s="64">
        <f t="shared" si="140"/>
        <v>0</v>
      </c>
      <c r="C455" s="57">
        <f t="shared" si="136"/>
        <v>136</v>
      </c>
      <c r="F455" s="59">
        <f>IF(C455&lt;C$6,0,VLOOKUP(C455,index!$A:$M,9,0))</f>
        <v>0</v>
      </c>
      <c r="G455" s="57" t="str">
        <f t="shared" si="126"/>
        <v/>
      </c>
      <c r="H455" s="58" t="str">
        <f>IF(G455="I",$K455,IF(G455="II",$K455-SUM(H$8:H454),IF(G455="III",$K455-SUM(H$8:H454),IF(G455="IV",$K455-SUM(H$8:H454),IF(G455="V",1-SUM(H$8:H454)," ")))))</f>
        <v xml:space="preserve"> </v>
      </c>
      <c r="I455" s="66" t="str">
        <f t="shared" si="127"/>
        <v/>
      </c>
      <c r="L455" s="62" t="str">
        <f t="shared" si="124"/>
        <v xml:space="preserve"> </v>
      </c>
      <c r="P455" s="58" t="str">
        <f>IF(O455="Plus",$K455,IF(O455="Basis",$K455-SUM(P$8:P454),IF(O455="Breedte",$K455-SUM(P$8:P454),IF(O454="Breedte",1-SUM(P$8:P454)," "))))</f>
        <v xml:space="preserve"> </v>
      </c>
      <c r="Q455" s="56" t="str">
        <f t="shared" si="139"/>
        <v/>
      </c>
      <c r="R455" s="196">
        <f t="shared" si="128"/>
        <v>0</v>
      </c>
      <c r="S455" s="1">
        <f t="shared" si="137"/>
        <v>136</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136</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4">
        <f t="shared" si="125"/>
        <v>0</v>
      </c>
      <c r="B456" s="64">
        <f t="shared" si="140"/>
        <v>0</v>
      </c>
      <c r="C456" s="57">
        <f t="shared" si="136"/>
        <v>136</v>
      </c>
      <c r="F456" s="59">
        <f>IF(C456&lt;C$6,0,VLOOKUP(C456,index!$A:$M,9,0))</f>
        <v>0</v>
      </c>
      <c r="G456" s="57" t="str">
        <f t="shared" si="126"/>
        <v/>
      </c>
      <c r="H456" s="58" t="str">
        <f>IF(G456="I",$K456,IF(G456="II",$K456-SUM(H$8:H455),IF(G456="III",$K456-SUM(H$8:H455),IF(G456="IV",$K456-SUM(H$8:H455),IF(G456="V",1-SUM(H$8:H455)," ")))))</f>
        <v xml:space="preserve"> </v>
      </c>
      <c r="I456" s="66" t="str">
        <f t="shared" si="127"/>
        <v/>
      </c>
      <c r="L456" s="62" t="str">
        <f t="shared" ref="L456:L500" si="141">IF(U456=2,"Plus",IF(W456=2,"Basis",IF(X456=2,"Breedte"," ")))</f>
        <v xml:space="preserve"> </v>
      </c>
      <c r="P456" s="58" t="str">
        <f>IF(O456="Plus",$K456,IF(O456="Basis",$K456-SUM(P$8:P455),IF(O456="Breedte",$K456-SUM(P$8:P455),IF(O455="Breedte",1-SUM(P$8:P455)," "))))</f>
        <v xml:space="preserve"> </v>
      </c>
      <c r="Q456" s="56" t="str">
        <f t="shared" si="139"/>
        <v/>
      </c>
      <c r="R456" s="196">
        <f t="shared" si="128"/>
        <v>0</v>
      </c>
      <c r="S456" s="1">
        <f t="shared" si="137"/>
        <v>136</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136</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4">
        <f t="shared" ref="A457:A500" si="142">IF(I457="A",25,IF(I457="B",25,IF(I457="C",25,IF(I457="D",15,IF(I457="E",10,0)))))</f>
        <v>0</v>
      </c>
      <c r="B457" s="64">
        <f t="shared" si="140"/>
        <v>0</v>
      </c>
      <c r="C457" s="57">
        <f t="shared" si="136"/>
        <v>136</v>
      </c>
      <c r="F457" s="59">
        <f>IF(C457&lt;C$6,0,VLOOKUP(C457,index!$A:$M,9,0))</f>
        <v>0</v>
      </c>
      <c r="G457" s="57" t="str">
        <f t="shared" ref="G457:G500" si="143">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ref="I457:I500" si="144">IF(AND(F457&gt;209,F458&lt;210),"A",IF(AND(F457&gt;199,F458&lt;200),"B",IF(AND(F457&gt;189,F458&lt;190),"C",IF(AND(F457&gt;180,F458&lt;181),"D",IF(AND(F457&gt;109,F458&lt;110),"E","")))))</f>
        <v/>
      </c>
      <c r="L457" s="62" t="str">
        <f t="shared" si="141"/>
        <v xml:space="preserve"> </v>
      </c>
      <c r="P457" s="58" t="str">
        <f>IF(O457="Plus",$K457,IF(O457="Basis",$K457-SUM(P$8:P456),IF(O457="Breedte",$K457-SUM(P$8:P456),IF(O456="Breedte",1-SUM(P$8:P456)," "))))</f>
        <v xml:space="preserve"> </v>
      </c>
      <c r="Q457" s="56" t="str">
        <f t="shared" si="139"/>
        <v/>
      </c>
      <c r="R457" s="196">
        <f t="shared" ref="R457:R500" si="145">F457</f>
        <v>0</v>
      </c>
      <c r="S457" s="1">
        <f t="shared" si="137"/>
        <v>136</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136</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4">
        <f t="shared" si="142"/>
        <v>0</v>
      </c>
      <c r="B458" s="64">
        <f t="shared" si="140"/>
        <v>0</v>
      </c>
      <c r="C458" s="57">
        <f t="shared" ref="C458:C500" si="153">IF(C457-1&lt;C$6,C$6-1,C457-1)</f>
        <v>136</v>
      </c>
      <c r="F458" s="59">
        <f>IF(C458&lt;C$6,0,VLOOKUP(C458,index!$A:$M,9,0))</f>
        <v>0</v>
      </c>
      <c r="G458" s="57" t="str">
        <f t="shared" si="143"/>
        <v/>
      </c>
      <c r="H458" s="58" t="str">
        <f>IF(G458="I",$K458,IF(G458="II",$K458-SUM(H$8:H457),IF(G458="III",$K458-SUM(H$8:H457),IF(G458="IV",$K458-SUM(H$8:H457),IF(G458="V",1-SUM(H$8:H457)," ")))))</f>
        <v xml:space="preserve"> </v>
      </c>
      <c r="I458" s="66" t="str">
        <f t="shared" si="144"/>
        <v/>
      </c>
      <c r="L458" s="62" t="str">
        <f t="shared" si="141"/>
        <v xml:space="preserve"> </v>
      </c>
      <c r="P458" s="58" t="str">
        <f>IF(O458="Plus",$K458,IF(O458="Basis",$K458-SUM(P$8:P457),IF(O458="Breedte",$K458-SUM(P$8:P457),IF(O457="Breedte",1-SUM(P$8:P457)," "))))</f>
        <v xml:space="preserve"> </v>
      </c>
      <c r="Q458" s="56" t="str">
        <f t="shared" si="139"/>
        <v/>
      </c>
      <c r="R458" s="196">
        <f t="shared" si="145"/>
        <v>0</v>
      </c>
      <c r="S458" s="1">
        <f t="shared" ref="S458:S500" si="154">C458</f>
        <v>136</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136</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4">
        <f t="shared" si="142"/>
        <v>0</v>
      </c>
      <c r="B459" s="64">
        <f t="shared" si="140"/>
        <v>0</v>
      </c>
      <c r="C459" s="57">
        <f t="shared" si="153"/>
        <v>136</v>
      </c>
      <c r="F459" s="59">
        <f>IF(C459&lt;C$6,0,VLOOKUP(C459,index!$A:$M,9,0))</f>
        <v>0</v>
      </c>
      <c r="G459" s="57" t="str">
        <f t="shared" si="143"/>
        <v/>
      </c>
      <c r="H459" s="58" t="str">
        <f>IF(G459="I",$K459,IF(G459="II",$K459-SUM(H$8:H458),IF(G459="III",$K459-SUM(H$8:H458),IF(G459="IV",$K459-SUM(H$8:H458),IF(G459="V",1-SUM(H$8:H458)," ")))))</f>
        <v xml:space="preserve"> </v>
      </c>
      <c r="I459" s="66" t="str">
        <f t="shared" si="144"/>
        <v/>
      </c>
      <c r="L459" s="62" t="str">
        <f t="shared" si="141"/>
        <v xml:space="preserve"> </v>
      </c>
      <c r="P459" s="58" t="str">
        <f>IF(O459="Plus",$K459,IF(O459="Basis",$K459-SUM(P$8:P458),IF(O459="Breedte",$K459-SUM(P$8:P458),IF(O458="Breedte",1-SUM(P$8:P458)," "))))</f>
        <v xml:space="preserve"> </v>
      </c>
      <c r="Q459" s="56" t="str">
        <f t="shared" si="139"/>
        <v/>
      </c>
      <c r="R459" s="196">
        <f t="shared" si="145"/>
        <v>0</v>
      </c>
      <c r="S459" s="1">
        <f t="shared" si="154"/>
        <v>136</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136</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4">
        <f t="shared" si="142"/>
        <v>0</v>
      </c>
      <c r="B460" s="64">
        <f t="shared" si="140"/>
        <v>0</v>
      </c>
      <c r="C460" s="57">
        <f t="shared" si="153"/>
        <v>136</v>
      </c>
      <c r="F460" s="59">
        <f>IF(C460&lt;C$6,0,VLOOKUP(C460,index!$A:$M,9,0))</f>
        <v>0</v>
      </c>
      <c r="G460" s="57" t="str">
        <f t="shared" si="143"/>
        <v/>
      </c>
      <c r="H460" s="58" t="str">
        <f>IF(G460="I",$K460,IF(G460="II",$K460-SUM(H$8:H459),IF(G460="III",$K460-SUM(H$8:H459),IF(G460="IV",$K460-SUM(H$8:H459),IF(G460="V",1-SUM(H$8:H459)," ")))))</f>
        <v xml:space="preserve"> </v>
      </c>
      <c r="I460" s="66" t="str">
        <f t="shared" si="144"/>
        <v/>
      </c>
      <c r="L460" s="62" t="str">
        <f t="shared" si="141"/>
        <v xml:space="preserve"> </v>
      </c>
      <c r="P460" s="58" t="str">
        <f>IF(O460="Plus",$K460,IF(O460="Basis",$K460-SUM(P$8:P459),IF(O460="Breedte",$K460-SUM(P$8:P459),IF(O459="Breedte",1-SUM(P$8:P459)," "))))</f>
        <v xml:space="preserve"> </v>
      </c>
      <c r="Q460" s="56" t="str">
        <f t="shared" si="139"/>
        <v/>
      </c>
      <c r="R460" s="196">
        <f t="shared" si="145"/>
        <v>0</v>
      </c>
      <c r="S460" s="1">
        <f t="shared" si="154"/>
        <v>136</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136</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4">
        <f t="shared" si="142"/>
        <v>0</v>
      </c>
      <c r="B461" s="64">
        <f t="shared" si="140"/>
        <v>0</v>
      </c>
      <c r="C461" s="57">
        <f t="shared" si="153"/>
        <v>136</v>
      </c>
      <c r="F461" s="59">
        <f>IF(C461&lt;C$6,0,VLOOKUP(C461,index!$A:$M,9,0))</f>
        <v>0</v>
      </c>
      <c r="G461" s="57" t="str">
        <f t="shared" si="143"/>
        <v/>
      </c>
      <c r="H461" s="58" t="str">
        <f>IF(G461="I",$K461,IF(G461="II",$K461-SUM(H$8:H460),IF(G461="III",$K461-SUM(H$8:H460),IF(G461="IV",$K461-SUM(H$8:H460),IF(G461="V",1-SUM(H$8:H460)," ")))))</f>
        <v xml:space="preserve"> </v>
      </c>
      <c r="I461" s="66" t="str">
        <f t="shared" si="144"/>
        <v/>
      </c>
      <c r="L461" s="62" t="str">
        <f t="shared" si="141"/>
        <v xml:space="preserve"> </v>
      </c>
      <c r="P461" s="58" t="str">
        <f>IF(O461="Plus",$K461,IF(O461="Basis",$K461-SUM(P$8:P460),IF(O461="Breedte",$K461-SUM(P$8:P460),IF(O460="Breedte",1-SUM(P$8:P460)," "))))</f>
        <v xml:space="preserve"> </v>
      </c>
      <c r="Q461" s="56" t="str">
        <f t="shared" si="139"/>
        <v/>
      </c>
      <c r="R461" s="196">
        <f t="shared" si="145"/>
        <v>0</v>
      </c>
      <c r="S461" s="1">
        <f t="shared" si="154"/>
        <v>136</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136</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4">
        <f t="shared" si="142"/>
        <v>0</v>
      </c>
      <c r="B462" s="64">
        <f t="shared" si="140"/>
        <v>0</v>
      </c>
      <c r="C462" s="57">
        <f t="shared" si="153"/>
        <v>136</v>
      </c>
      <c r="F462" s="59">
        <f>IF(C462&lt;C$6,0,VLOOKUP(C462,index!$A:$M,9,0))</f>
        <v>0</v>
      </c>
      <c r="G462" s="57" t="str">
        <f t="shared" si="143"/>
        <v/>
      </c>
      <c r="H462" s="58" t="str">
        <f>IF(G462="I",$K462,IF(G462="II",$K462-SUM(H$8:H461),IF(G462="III",$K462-SUM(H$8:H461),IF(G462="IV",$K462-SUM(H$8:H461),IF(G462="V",1-SUM(H$8:H461)," ")))))</f>
        <v xml:space="preserve"> </v>
      </c>
      <c r="I462" s="66" t="str">
        <f t="shared" si="144"/>
        <v/>
      </c>
      <c r="L462" s="62" t="str">
        <f t="shared" si="141"/>
        <v xml:space="preserve"> </v>
      </c>
      <c r="P462" s="58" t="str">
        <f>IF(O462="Plus",$K462,IF(O462="Basis",$K462-SUM(P$8:P461),IF(O462="Breedte",$K462-SUM(P$8:P461),IF(O461="Breedte",1-SUM(P$8:P461)," "))))</f>
        <v xml:space="preserve"> </v>
      </c>
      <c r="Q462" s="56" t="str">
        <f t="shared" si="139"/>
        <v/>
      </c>
      <c r="R462" s="196">
        <f t="shared" si="145"/>
        <v>0</v>
      </c>
      <c r="S462" s="1">
        <f t="shared" si="154"/>
        <v>136</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136</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4">
        <f t="shared" si="142"/>
        <v>0</v>
      </c>
      <c r="B463" s="64">
        <f t="shared" si="140"/>
        <v>0</v>
      </c>
      <c r="C463" s="57">
        <f t="shared" si="153"/>
        <v>136</v>
      </c>
      <c r="F463" s="59">
        <f>IF(C463&lt;C$6,0,VLOOKUP(C463,index!$A:$M,9,0))</f>
        <v>0</v>
      </c>
      <c r="G463" s="57" t="str">
        <f t="shared" si="143"/>
        <v/>
      </c>
      <c r="H463" s="58" t="str">
        <f>IF(G463="I",$K463,IF(G463="II",$K463-SUM(H$8:H462),IF(G463="III",$K463-SUM(H$8:H462),IF(G463="IV",$K463-SUM(H$8:H462),IF(G463="V",1-SUM(H$8:H462)," ")))))</f>
        <v xml:space="preserve"> </v>
      </c>
      <c r="I463" s="66" t="str">
        <f t="shared" si="144"/>
        <v/>
      </c>
      <c r="L463" s="62" t="str">
        <f t="shared" si="141"/>
        <v xml:space="preserve"> </v>
      </c>
      <c r="P463" s="58" t="str">
        <f>IF(O463="Plus",$K463,IF(O463="Basis",$K463-SUM(P$8:P462),IF(O463="Breedte",$K463-SUM(P$8:P462),IF(O462="Breedte",1-SUM(P$8:P462)," "))))</f>
        <v xml:space="preserve"> </v>
      </c>
      <c r="Q463" s="56" t="str">
        <f t="shared" si="139"/>
        <v/>
      </c>
      <c r="R463" s="196">
        <f t="shared" si="145"/>
        <v>0</v>
      </c>
      <c r="S463" s="1">
        <f t="shared" si="154"/>
        <v>136</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136</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4">
        <f t="shared" si="142"/>
        <v>0</v>
      </c>
      <c r="B464" s="64">
        <f t="shared" si="140"/>
        <v>0</v>
      </c>
      <c r="C464" s="57">
        <f t="shared" si="153"/>
        <v>136</v>
      </c>
      <c r="F464" s="59">
        <f>IF(C464&lt;C$6,0,VLOOKUP(C464,index!$A:$M,9,0))</f>
        <v>0</v>
      </c>
      <c r="G464" s="57" t="str">
        <f t="shared" si="143"/>
        <v/>
      </c>
      <c r="H464" s="58" t="str">
        <f>IF(G464="I",$K464,IF(G464="II",$K464-SUM(H$8:H463),IF(G464="III",$K464-SUM(H$8:H463),IF(G464="IV",$K464-SUM(H$8:H463),IF(G464="V",1-SUM(H$8:H463)," ")))))</f>
        <v xml:space="preserve"> </v>
      </c>
      <c r="I464" s="66" t="str">
        <f t="shared" si="144"/>
        <v/>
      </c>
      <c r="L464" s="62" t="str">
        <f t="shared" si="141"/>
        <v xml:space="preserve"> </v>
      </c>
      <c r="P464" s="58" t="str">
        <f>IF(O464="Plus",$K464,IF(O464="Basis",$K464-SUM(P$8:P463),IF(O464="Breedte",$K464-SUM(P$8:P463),IF(O463="Breedte",1-SUM(P$8:P463)," "))))</f>
        <v xml:space="preserve"> </v>
      </c>
      <c r="Q464" s="56" t="str">
        <f t="shared" si="139"/>
        <v/>
      </c>
      <c r="R464" s="196">
        <f t="shared" si="145"/>
        <v>0</v>
      </c>
      <c r="S464" s="1">
        <f t="shared" si="154"/>
        <v>136</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136</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4">
        <f t="shared" si="142"/>
        <v>0</v>
      </c>
      <c r="B465" s="64">
        <f t="shared" si="140"/>
        <v>0</v>
      </c>
      <c r="C465" s="57">
        <f t="shared" si="153"/>
        <v>136</v>
      </c>
      <c r="F465" s="59">
        <f>IF(C465&lt;C$6,0,VLOOKUP(C465,index!$A:$M,9,0))</f>
        <v>0</v>
      </c>
      <c r="G465" s="57" t="str">
        <f t="shared" si="143"/>
        <v/>
      </c>
      <c r="H465" s="58" t="str">
        <f>IF(G465="I",$K465,IF(G465="II",$K465-SUM(H$8:H464),IF(G465="III",$K465-SUM(H$8:H464),IF(G465="IV",$K465-SUM(H$8:H464),IF(G465="V",1-SUM(H$8:H464)," ")))))</f>
        <v xml:space="preserve"> </v>
      </c>
      <c r="I465" s="66" t="str">
        <f t="shared" si="144"/>
        <v/>
      </c>
      <c r="L465" s="62" t="str">
        <f t="shared" si="141"/>
        <v xml:space="preserve"> </v>
      </c>
      <c r="P465" s="58" t="str">
        <f>IF(O465="Plus",$K465,IF(O465="Basis",$K465-SUM(P$8:P464),IF(O465="Breedte",$K465-SUM(P$8:P464),IF(O464="Breedte",1-SUM(P$8:P464)," "))))</f>
        <v xml:space="preserve"> </v>
      </c>
      <c r="Q465" s="56" t="str">
        <f t="shared" ref="Q465:Q500" si="156">IF(L464="plus",CONCATENATE(E465,", "),IF(L464="basis",IF(E465=0,"",CONCATENATE(E465,", ")),CONCATENATE(Q464,IF(E465=0,"",CONCATENATE(E465,", ")))))</f>
        <v/>
      </c>
      <c r="R465" s="196">
        <f t="shared" si="145"/>
        <v>0</v>
      </c>
      <c r="S465" s="1">
        <f t="shared" si="154"/>
        <v>136</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136</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4">
        <f t="shared" si="142"/>
        <v>0</v>
      </c>
      <c r="B466" s="64">
        <f t="shared" si="140"/>
        <v>0</v>
      </c>
      <c r="C466" s="57">
        <f t="shared" si="153"/>
        <v>136</v>
      </c>
      <c r="F466" s="59">
        <f>IF(C466&lt;C$6,0,VLOOKUP(C466,index!$A:$M,9,0))</f>
        <v>0</v>
      </c>
      <c r="G466" s="57" t="str">
        <f t="shared" si="143"/>
        <v/>
      </c>
      <c r="H466" s="58" t="str">
        <f>IF(G466="I",$K466,IF(G466="II",$K466-SUM(H$8:H465),IF(G466="III",$K466-SUM(H$8:H465),IF(G466="IV",$K466-SUM(H$8:H465),IF(G466="V",1-SUM(H$8:H465)," ")))))</f>
        <v xml:space="preserve"> </v>
      </c>
      <c r="I466" s="66" t="str">
        <f t="shared" si="144"/>
        <v/>
      </c>
      <c r="L466" s="62" t="str">
        <f t="shared" si="141"/>
        <v xml:space="preserve"> </v>
      </c>
      <c r="P466" s="58" t="str">
        <f>IF(O466="Plus",$K466,IF(O466="Basis",$K466-SUM(P$8:P465),IF(O466="Breedte",$K466-SUM(P$8:P465),IF(O465="Breedte",1-SUM(P$8:P465)," "))))</f>
        <v xml:space="preserve"> </v>
      </c>
      <c r="Q466" s="56" t="str">
        <f t="shared" si="156"/>
        <v/>
      </c>
      <c r="R466" s="196">
        <f t="shared" si="145"/>
        <v>0</v>
      </c>
      <c r="S466" s="1">
        <f t="shared" si="154"/>
        <v>136</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136</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4">
        <f t="shared" si="142"/>
        <v>0</v>
      </c>
      <c r="B467" s="64">
        <f t="shared" si="140"/>
        <v>0</v>
      </c>
      <c r="C467" s="57">
        <f t="shared" si="153"/>
        <v>136</v>
      </c>
      <c r="F467" s="59">
        <f>IF(C467&lt;C$6,0,VLOOKUP(C467,index!$A:$M,9,0))</f>
        <v>0</v>
      </c>
      <c r="G467" s="57" t="str">
        <f t="shared" si="143"/>
        <v/>
      </c>
      <c r="H467" s="58" t="str">
        <f>IF(G467="I",$K467,IF(G467="II",$K467-SUM(H$8:H466),IF(G467="III",$K467-SUM(H$8:H466),IF(G467="IV",$K467-SUM(H$8:H466),IF(G467="V",1-SUM(H$8:H466)," ")))))</f>
        <v xml:space="preserve"> </v>
      </c>
      <c r="I467" s="66" t="str">
        <f t="shared" si="144"/>
        <v/>
      </c>
      <c r="L467" s="62" t="str">
        <f t="shared" si="141"/>
        <v xml:space="preserve"> </v>
      </c>
      <c r="P467" s="58" t="str">
        <f>IF(O467="Plus",$K467,IF(O467="Basis",$K467-SUM(P$8:P466),IF(O467="Breedte",$K467-SUM(P$8:P466),IF(O466="Breedte",1-SUM(P$8:P466)," "))))</f>
        <v xml:space="preserve"> </v>
      </c>
      <c r="Q467" s="56" t="str">
        <f t="shared" si="156"/>
        <v/>
      </c>
      <c r="R467" s="196">
        <f t="shared" si="145"/>
        <v>0</v>
      </c>
      <c r="S467" s="1">
        <f t="shared" si="154"/>
        <v>136</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136</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4">
        <f t="shared" si="142"/>
        <v>0</v>
      </c>
      <c r="B468" s="64">
        <f t="shared" si="140"/>
        <v>0</v>
      </c>
      <c r="C468" s="57">
        <f t="shared" si="153"/>
        <v>136</v>
      </c>
      <c r="F468" s="59">
        <f>IF(C468&lt;C$6,0,VLOOKUP(C468,index!$A:$M,9,0))</f>
        <v>0</v>
      </c>
      <c r="G468" s="57" t="str">
        <f t="shared" si="143"/>
        <v/>
      </c>
      <c r="H468" s="58" t="str">
        <f>IF(G468="I",$K468,IF(G468="II",$K468-SUM(H$8:H467),IF(G468="III",$K468-SUM(H$8:H467),IF(G468="IV",$K468-SUM(H$8:H467),IF(G468="V",1-SUM(H$8:H467)," ")))))</f>
        <v xml:space="preserve"> </v>
      </c>
      <c r="I468" s="66" t="str">
        <f t="shared" si="144"/>
        <v/>
      </c>
      <c r="L468" s="62" t="str">
        <f t="shared" si="141"/>
        <v xml:space="preserve"> </v>
      </c>
      <c r="P468" s="58" t="str">
        <f>IF(O468="Plus",$K468,IF(O468="Basis",$K468-SUM(P$8:P467),IF(O468="Breedte",$K468-SUM(P$8:P467),IF(O467="Breedte",1-SUM(P$8:P467)," "))))</f>
        <v xml:space="preserve"> </v>
      </c>
      <c r="Q468" s="56" t="str">
        <f t="shared" si="156"/>
        <v/>
      </c>
      <c r="R468" s="196">
        <f t="shared" si="145"/>
        <v>0</v>
      </c>
      <c r="S468" s="1">
        <f t="shared" si="154"/>
        <v>136</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136</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4">
        <f t="shared" si="142"/>
        <v>0</v>
      </c>
      <c r="B469" s="64">
        <f t="shared" si="140"/>
        <v>0</v>
      </c>
      <c r="C469" s="57">
        <f t="shared" si="153"/>
        <v>136</v>
      </c>
      <c r="F469" s="59">
        <f>IF(C469&lt;C$6,0,VLOOKUP(C469,index!$A:$M,9,0))</f>
        <v>0</v>
      </c>
      <c r="G469" s="57" t="str">
        <f t="shared" si="143"/>
        <v/>
      </c>
      <c r="H469" s="58" t="str">
        <f>IF(G469="I",$K469,IF(G469="II",$K469-SUM(H$8:H468),IF(G469="III",$K469-SUM(H$8:H468),IF(G469="IV",$K469-SUM(H$8:H468),IF(G469="V",1-SUM(H$8:H468)," ")))))</f>
        <v xml:space="preserve"> </v>
      </c>
      <c r="I469" s="66" t="str">
        <f t="shared" si="144"/>
        <v/>
      </c>
      <c r="L469" s="62" t="str">
        <f t="shared" si="141"/>
        <v xml:space="preserve"> </v>
      </c>
      <c r="P469" s="58" t="str">
        <f>IF(O469="Plus",$K469,IF(O469="Basis",$K469-SUM(P$8:P468),IF(O469="Breedte",$K469-SUM(P$8:P468),IF(O468="Breedte",1-SUM(P$8:P468)," "))))</f>
        <v xml:space="preserve"> </v>
      </c>
      <c r="Q469" s="56" t="str">
        <f t="shared" si="156"/>
        <v/>
      </c>
      <c r="R469" s="196">
        <f t="shared" si="145"/>
        <v>0</v>
      </c>
      <c r="S469" s="1">
        <f t="shared" si="154"/>
        <v>136</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136</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4">
        <f t="shared" si="142"/>
        <v>0</v>
      </c>
      <c r="B470" s="64">
        <f t="shared" si="140"/>
        <v>0</v>
      </c>
      <c r="C470" s="57">
        <f t="shared" si="153"/>
        <v>136</v>
      </c>
      <c r="F470" s="59">
        <f>IF(C470&lt;C$6,0,VLOOKUP(C470,index!$A:$M,9,0))</f>
        <v>0</v>
      </c>
      <c r="G470" s="57" t="str">
        <f t="shared" si="143"/>
        <v/>
      </c>
      <c r="H470" s="58" t="str">
        <f>IF(G470="I",$K470,IF(G470="II",$K470-SUM(H$8:H469),IF(G470="III",$K470-SUM(H$8:H469),IF(G470="IV",$K470-SUM(H$8:H469),IF(G470="V",1-SUM(H$8:H469)," ")))))</f>
        <v xml:space="preserve"> </v>
      </c>
      <c r="I470" s="66" t="str">
        <f t="shared" si="144"/>
        <v/>
      </c>
      <c r="L470" s="62" t="str">
        <f t="shared" si="141"/>
        <v xml:space="preserve"> </v>
      </c>
      <c r="P470" s="58" t="str">
        <f>IF(O470="Plus",$K470,IF(O470="Basis",$K470-SUM(P$8:P469),IF(O470="Breedte",$K470-SUM(P$8:P469),IF(O469="Breedte",1-SUM(P$8:P469)," "))))</f>
        <v xml:space="preserve"> </v>
      </c>
      <c r="Q470" s="56" t="str">
        <f t="shared" si="156"/>
        <v/>
      </c>
      <c r="R470" s="196">
        <f t="shared" si="145"/>
        <v>0</v>
      </c>
      <c r="S470" s="1">
        <f t="shared" si="154"/>
        <v>136</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136</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4">
        <f t="shared" si="142"/>
        <v>0</v>
      </c>
      <c r="B471" s="64">
        <f t="shared" si="140"/>
        <v>0</v>
      </c>
      <c r="C471" s="57">
        <f t="shared" si="153"/>
        <v>136</v>
      </c>
      <c r="F471" s="59">
        <f>IF(C471&lt;C$6,0,VLOOKUP(C471,index!$A:$M,9,0))</f>
        <v>0</v>
      </c>
      <c r="G471" s="57" t="str">
        <f t="shared" si="143"/>
        <v/>
      </c>
      <c r="H471" s="58" t="str">
        <f>IF(G471="I",$K471,IF(G471="II",$K471-SUM(H$8:H470),IF(G471="III",$K471-SUM(H$8:H470),IF(G471="IV",$K471-SUM(H$8:H470),IF(G471="V",1-SUM(H$8:H470)," ")))))</f>
        <v xml:space="preserve"> </v>
      </c>
      <c r="I471" s="66" t="str">
        <f t="shared" si="144"/>
        <v/>
      </c>
      <c r="L471" s="62" t="str">
        <f t="shared" si="141"/>
        <v xml:space="preserve"> </v>
      </c>
      <c r="P471" s="58" t="str">
        <f>IF(O471="Plus",$K471,IF(O471="Basis",$K471-SUM(P$8:P470),IF(O471="Breedte",$K471-SUM(P$8:P470),IF(O470="Breedte",1-SUM(P$8:P470)," "))))</f>
        <v xml:space="preserve"> </v>
      </c>
      <c r="Q471" s="56" t="str">
        <f t="shared" si="156"/>
        <v/>
      </c>
      <c r="R471" s="196">
        <f t="shared" si="145"/>
        <v>0</v>
      </c>
      <c r="S471" s="1">
        <f t="shared" si="154"/>
        <v>136</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136</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4">
        <f t="shared" si="142"/>
        <v>0</v>
      </c>
      <c r="B472" s="64">
        <f t="shared" si="140"/>
        <v>0</v>
      </c>
      <c r="C472" s="57">
        <f t="shared" si="153"/>
        <v>136</v>
      </c>
      <c r="F472" s="59">
        <f>IF(C472&lt;C$6,0,VLOOKUP(C472,index!$A:$M,9,0))</f>
        <v>0</v>
      </c>
      <c r="G472" s="57" t="str">
        <f t="shared" si="143"/>
        <v/>
      </c>
      <c r="H472" s="58" t="str">
        <f>IF(G472="I",$K472,IF(G472="II",$K472-SUM(H$8:H471),IF(G472="III",$K472-SUM(H$8:H471),IF(G472="IV",$K472-SUM(H$8:H471),IF(G472="V",1-SUM(H$8:H471)," ")))))</f>
        <v xml:space="preserve"> </v>
      </c>
      <c r="I472" s="66" t="str">
        <f t="shared" si="144"/>
        <v/>
      </c>
      <c r="L472" s="62" t="str">
        <f t="shared" si="141"/>
        <v xml:space="preserve"> </v>
      </c>
      <c r="P472" s="58" t="str">
        <f>IF(O472="Plus",$K472,IF(O472="Basis",$K472-SUM(P$8:P471),IF(O472="Breedte",$K472-SUM(P$8:P471),IF(O471="Breedte",1-SUM(P$8:P471)," "))))</f>
        <v xml:space="preserve"> </v>
      </c>
      <c r="Q472" s="56" t="str">
        <f t="shared" si="156"/>
        <v/>
      </c>
      <c r="R472" s="196">
        <f t="shared" si="145"/>
        <v>0</v>
      </c>
      <c r="S472" s="1">
        <f t="shared" si="154"/>
        <v>136</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136</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4">
        <f t="shared" si="142"/>
        <v>0</v>
      </c>
      <c r="B473" s="64">
        <f t="shared" si="140"/>
        <v>0</v>
      </c>
      <c r="C473" s="57">
        <f t="shared" si="153"/>
        <v>136</v>
      </c>
      <c r="F473" s="59">
        <f>IF(C473&lt;C$6,0,VLOOKUP(C473,index!$A:$M,9,0))</f>
        <v>0</v>
      </c>
      <c r="G473" s="57" t="str">
        <f t="shared" si="143"/>
        <v/>
      </c>
      <c r="H473" s="58" t="str">
        <f>IF(G473="I",$K473,IF(G473="II",$K473-SUM(H$8:H472),IF(G473="III",$K473-SUM(H$8:H472),IF(G473="IV",$K473-SUM(H$8:H472),IF(G473="V",1-SUM(H$8:H472)," ")))))</f>
        <v xml:space="preserve"> </v>
      </c>
      <c r="I473" s="66" t="str">
        <f t="shared" si="144"/>
        <v/>
      </c>
      <c r="L473" s="62" t="str">
        <f t="shared" si="141"/>
        <v xml:space="preserve"> </v>
      </c>
      <c r="P473" s="58" t="str">
        <f>IF(O473="Plus",$K473,IF(O473="Basis",$K473-SUM(P$8:P472),IF(O473="Breedte",$K473-SUM(P$8:P472),IF(O472="Breedte",1-SUM(P$8:P472)," "))))</f>
        <v xml:space="preserve"> </v>
      </c>
      <c r="Q473" s="56" t="str">
        <f t="shared" si="156"/>
        <v/>
      </c>
      <c r="R473" s="196">
        <f t="shared" si="145"/>
        <v>0</v>
      </c>
      <c r="S473" s="1">
        <f t="shared" si="154"/>
        <v>136</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136</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4">
        <f t="shared" si="142"/>
        <v>0</v>
      </c>
      <c r="B474" s="64">
        <f t="shared" si="140"/>
        <v>0</v>
      </c>
      <c r="C474" s="57">
        <f t="shared" si="153"/>
        <v>136</v>
      </c>
      <c r="F474" s="59">
        <f>IF(C474&lt;C$6,0,VLOOKUP(C474,index!$A:$M,9,0))</f>
        <v>0</v>
      </c>
      <c r="G474" s="57" t="str">
        <f t="shared" si="143"/>
        <v/>
      </c>
      <c r="H474" s="58" t="str">
        <f>IF(G474="I",$K474,IF(G474="II",$K474-SUM(H$8:H473),IF(G474="III",$K474-SUM(H$8:H473),IF(G474="IV",$K474-SUM(H$8:H473),IF(G474="V",1-SUM(H$8:H473)," ")))))</f>
        <v xml:space="preserve"> </v>
      </c>
      <c r="I474" s="66" t="str">
        <f t="shared" si="144"/>
        <v/>
      </c>
      <c r="L474" s="62" t="str">
        <f t="shared" si="141"/>
        <v xml:space="preserve"> </v>
      </c>
      <c r="P474" s="58" t="str">
        <f>IF(O474="Plus",$K474,IF(O474="Basis",$K474-SUM(P$8:P473),IF(O474="Breedte",$K474-SUM(P$8:P473),IF(O473="Breedte",1-SUM(P$8:P473)," "))))</f>
        <v xml:space="preserve"> </v>
      </c>
      <c r="Q474" s="56" t="str">
        <f t="shared" si="156"/>
        <v/>
      </c>
      <c r="R474" s="196">
        <f t="shared" si="145"/>
        <v>0</v>
      </c>
      <c r="S474" s="1">
        <f t="shared" si="154"/>
        <v>136</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136</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4">
        <f t="shared" si="142"/>
        <v>0</v>
      </c>
      <c r="B475" s="64">
        <f t="shared" si="140"/>
        <v>0</v>
      </c>
      <c r="C475" s="57">
        <f t="shared" si="153"/>
        <v>136</v>
      </c>
      <c r="F475" s="59">
        <f>IF(C475&lt;C$6,0,VLOOKUP(C475,index!$A:$M,9,0))</f>
        <v>0</v>
      </c>
      <c r="G475" s="57" t="str">
        <f t="shared" si="143"/>
        <v/>
      </c>
      <c r="H475" s="58" t="str">
        <f>IF(G475="I",$K475,IF(G475="II",$K475-SUM(H$8:H474),IF(G475="III",$K475-SUM(H$8:H474),IF(G475="IV",$K475-SUM(H$8:H474),IF(G475="V",1-SUM(H$8:H474)," ")))))</f>
        <v xml:space="preserve"> </v>
      </c>
      <c r="I475" s="66" t="str">
        <f t="shared" si="144"/>
        <v/>
      </c>
      <c r="L475" s="62" t="str">
        <f t="shared" si="141"/>
        <v xml:space="preserve"> </v>
      </c>
      <c r="P475" s="58" t="str">
        <f>IF(O475="Plus",$K475,IF(O475="Basis",$K475-SUM(P$8:P474),IF(O475="Breedte",$K475-SUM(P$8:P474),IF(O474="Breedte",1-SUM(P$8:P474)," "))))</f>
        <v xml:space="preserve"> </v>
      </c>
      <c r="Q475" s="56" t="str">
        <f t="shared" si="156"/>
        <v/>
      </c>
      <c r="R475" s="196">
        <f t="shared" si="145"/>
        <v>0</v>
      </c>
      <c r="S475" s="1">
        <f t="shared" si="154"/>
        <v>136</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136</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4">
        <f t="shared" si="142"/>
        <v>0</v>
      </c>
      <c r="B476" s="64">
        <f t="shared" si="140"/>
        <v>0</v>
      </c>
      <c r="C476" s="57">
        <f t="shared" si="153"/>
        <v>136</v>
      </c>
      <c r="F476" s="59">
        <f>IF(C476&lt;C$6,0,VLOOKUP(C476,index!$A:$M,9,0))</f>
        <v>0</v>
      </c>
      <c r="G476" s="57" t="str">
        <f t="shared" si="143"/>
        <v/>
      </c>
      <c r="H476" s="58" t="str">
        <f>IF(G476="I",$K476,IF(G476="II",$K476-SUM(H$8:H475),IF(G476="III",$K476-SUM(H$8:H475),IF(G476="IV",$K476-SUM(H$8:H475),IF(G476="V",1-SUM(H$8:H475)," ")))))</f>
        <v xml:space="preserve"> </v>
      </c>
      <c r="I476" s="66" t="str">
        <f t="shared" si="144"/>
        <v/>
      </c>
      <c r="L476" s="62" t="str">
        <f t="shared" si="141"/>
        <v xml:space="preserve"> </v>
      </c>
      <c r="P476" s="58" t="str">
        <f>IF(O476="Plus",$K476,IF(O476="Basis",$K476-SUM(P$8:P475),IF(O476="Breedte",$K476-SUM(P$8:P475),IF(O475="Breedte",1-SUM(P$8:P475)," "))))</f>
        <v xml:space="preserve"> </v>
      </c>
      <c r="Q476" s="56" t="str">
        <f t="shared" si="156"/>
        <v/>
      </c>
      <c r="R476" s="196">
        <f t="shared" si="145"/>
        <v>0</v>
      </c>
      <c r="S476" s="1">
        <f t="shared" si="154"/>
        <v>136</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136</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4">
        <f t="shared" si="142"/>
        <v>0</v>
      </c>
      <c r="B477" s="64">
        <f t="shared" si="140"/>
        <v>0</v>
      </c>
      <c r="C477" s="57">
        <f t="shared" si="153"/>
        <v>136</v>
      </c>
      <c r="F477" s="59">
        <f>IF(C477&lt;C$6,0,VLOOKUP(C477,index!$A:$M,9,0))</f>
        <v>0</v>
      </c>
      <c r="G477" s="57" t="str">
        <f t="shared" si="143"/>
        <v/>
      </c>
      <c r="H477" s="58" t="str">
        <f>IF(G477="I",$K477,IF(G477="II",$K477-SUM(H$8:H476),IF(G477="III",$K477-SUM(H$8:H476),IF(G477="IV",$K477-SUM(H$8:H476),IF(G477="V",1-SUM(H$8:H476)," ")))))</f>
        <v xml:space="preserve"> </v>
      </c>
      <c r="I477" s="66" t="str">
        <f t="shared" si="144"/>
        <v/>
      </c>
      <c r="L477" s="62" t="str">
        <f t="shared" si="141"/>
        <v xml:space="preserve"> </v>
      </c>
      <c r="P477" s="58" t="str">
        <f>IF(O477="Plus",$K477,IF(O477="Basis",$K477-SUM(P$8:P476),IF(O477="Breedte",$K477-SUM(P$8:P476),IF(O476="Breedte",1-SUM(P$8:P476)," "))))</f>
        <v xml:space="preserve"> </v>
      </c>
      <c r="Q477" s="56" t="str">
        <f t="shared" si="156"/>
        <v/>
      </c>
      <c r="R477" s="196">
        <f t="shared" si="145"/>
        <v>0</v>
      </c>
      <c r="S477" s="1">
        <f t="shared" si="154"/>
        <v>136</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136</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4">
        <f t="shared" si="142"/>
        <v>0</v>
      </c>
      <c r="B478" s="64">
        <f t="shared" si="140"/>
        <v>0</v>
      </c>
      <c r="C478" s="57">
        <f t="shared" si="153"/>
        <v>136</v>
      </c>
      <c r="F478" s="59">
        <f>IF(C478&lt;C$6,0,VLOOKUP(C478,index!$A:$M,9,0))</f>
        <v>0</v>
      </c>
      <c r="G478" s="57" t="str">
        <f t="shared" si="143"/>
        <v/>
      </c>
      <c r="H478" s="58" t="str">
        <f>IF(G478="I",$K478,IF(G478="II",$K478-SUM(H$8:H477),IF(G478="III",$K478-SUM(H$8:H477),IF(G478="IV",$K478-SUM(H$8:H477),IF(G478="V",1-SUM(H$8:H477)," ")))))</f>
        <v xml:space="preserve"> </v>
      </c>
      <c r="I478" s="66" t="str">
        <f t="shared" si="144"/>
        <v/>
      </c>
      <c r="L478" s="62" t="str">
        <f t="shared" si="141"/>
        <v xml:space="preserve"> </v>
      </c>
      <c r="P478" s="58" t="str">
        <f>IF(O478="Plus",$K478,IF(O478="Basis",$K478-SUM(P$8:P477),IF(O478="Breedte",$K478-SUM(P$8:P477),IF(O477="Breedte",1-SUM(P$8:P477)," "))))</f>
        <v xml:space="preserve"> </v>
      </c>
      <c r="Q478" s="56" t="str">
        <f t="shared" si="156"/>
        <v/>
      </c>
      <c r="R478" s="196">
        <f t="shared" si="145"/>
        <v>0</v>
      </c>
      <c r="S478" s="1">
        <f t="shared" si="154"/>
        <v>136</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136</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4">
        <f t="shared" si="142"/>
        <v>0</v>
      </c>
      <c r="B479" s="64">
        <f t="shared" si="140"/>
        <v>0</v>
      </c>
      <c r="C479" s="57">
        <f t="shared" si="153"/>
        <v>136</v>
      </c>
      <c r="F479" s="59">
        <f>IF(C479&lt;C$6,0,VLOOKUP(C479,index!$A:$M,9,0))</f>
        <v>0</v>
      </c>
      <c r="G479" s="57" t="str">
        <f t="shared" si="143"/>
        <v/>
      </c>
      <c r="H479" s="58" t="str">
        <f>IF(G479="I",$K479,IF(G479="II",$K479-SUM(H$8:H478),IF(G479="III",$K479-SUM(H$8:H478),IF(G479="IV",$K479-SUM(H$8:H478),IF(G479="V",1-SUM(H$8:H478)," ")))))</f>
        <v xml:space="preserve"> </v>
      </c>
      <c r="I479" s="66" t="str">
        <f t="shared" si="144"/>
        <v/>
      </c>
      <c r="L479" s="62" t="str">
        <f t="shared" si="141"/>
        <v xml:space="preserve"> </v>
      </c>
      <c r="P479" s="58" t="str">
        <f>IF(O479="Plus",$K479,IF(O479="Basis",$K479-SUM(P$8:P478),IF(O479="Breedte",$K479-SUM(P$8:P478),IF(O478="Breedte",1-SUM(P$8:P478)," "))))</f>
        <v xml:space="preserve"> </v>
      </c>
      <c r="Q479" s="56" t="str">
        <f t="shared" si="156"/>
        <v/>
      </c>
      <c r="R479" s="196">
        <f t="shared" si="145"/>
        <v>0</v>
      </c>
      <c r="S479" s="1">
        <f t="shared" si="154"/>
        <v>136</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136</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4">
        <f t="shared" si="142"/>
        <v>0</v>
      </c>
      <c r="B480" s="64">
        <f t="shared" si="140"/>
        <v>0</v>
      </c>
      <c r="C480" s="57">
        <f t="shared" si="153"/>
        <v>136</v>
      </c>
      <c r="F480" s="59">
        <f>IF(C480&lt;C$6,0,VLOOKUP(C480,index!$A:$M,9,0))</f>
        <v>0</v>
      </c>
      <c r="G480" s="57" t="str">
        <f t="shared" si="143"/>
        <v/>
      </c>
      <c r="H480" s="58" t="str">
        <f>IF(G480="I",$K480,IF(G480="II",$K480-SUM(H$8:H479),IF(G480="III",$K480-SUM(H$8:H479),IF(G480="IV",$K480-SUM(H$8:H479),IF(G480="V",1-SUM(H$8:H479)," ")))))</f>
        <v xml:space="preserve"> </v>
      </c>
      <c r="I480" s="66" t="str">
        <f t="shared" si="144"/>
        <v/>
      </c>
      <c r="L480" s="62" t="str">
        <f t="shared" si="141"/>
        <v xml:space="preserve"> </v>
      </c>
      <c r="P480" s="58" t="str">
        <f>IF(O480="Plus",$K480,IF(O480="Basis",$K480-SUM(P$8:P479),IF(O480="Breedte",$K480-SUM(P$8:P479),IF(O479="Breedte",1-SUM(P$8:P479)," "))))</f>
        <v xml:space="preserve"> </v>
      </c>
      <c r="Q480" s="56" t="str">
        <f t="shared" si="156"/>
        <v/>
      </c>
      <c r="R480" s="196">
        <f t="shared" si="145"/>
        <v>0</v>
      </c>
      <c r="S480" s="1">
        <f t="shared" si="154"/>
        <v>136</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136</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4">
        <f t="shared" si="142"/>
        <v>0</v>
      </c>
      <c r="B481" s="64">
        <f t="shared" si="140"/>
        <v>0</v>
      </c>
      <c r="C481" s="57">
        <f t="shared" si="153"/>
        <v>136</v>
      </c>
      <c r="F481" s="59">
        <f>IF(C481&lt;C$6,0,VLOOKUP(C481,index!$A:$M,9,0))</f>
        <v>0</v>
      </c>
      <c r="G481" s="57" t="str">
        <f t="shared" si="143"/>
        <v/>
      </c>
      <c r="H481" s="58" t="str">
        <f>IF(G481="I",$K481,IF(G481="II",$K481-SUM(H$8:H480),IF(G481="III",$K481-SUM(H$8:H480),IF(G481="IV",$K481-SUM(H$8:H480),IF(G481="V",1-SUM(H$8:H480)," ")))))</f>
        <v xml:space="preserve"> </v>
      </c>
      <c r="I481" s="66" t="str">
        <f t="shared" si="144"/>
        <v/>
      </c>
      <c r="L481" s="62" t="str">
        <f t="shared" si="141"/>
        <v xml:space="preserve"> </v>
      </c>
      <c r="P481" s="58" t="str">
        <f>IF(O481="Plus",$K481,IF(O481="Basis",$K481-SUM(P$8:P480),IF(O481="Breedte",$K481-SUM(P$8:P480),IF(O480="Breedte",1-SUM(P$8:P480)," "))))</f>
        <v xml:space="preserve"> </v>
      </c>
      <c r="Q481" s="56" t="str">
        <f t="shared" si="156"/>
        <v/>
      </c>
      <c r="R481" s="196">
        <f t="shared" si="145"/>
        <v>0</v>
      </c>
      <c r="S481" s="1">
        <f t="shared" si="154"/>
        <v>136</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136</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4">
        <f t="shared" si="142"/>
        <v>0</v>
      </c>
      <c r="B482" s="64">
        <f t="shared" si="140"/>
        <v>0</v>
      </c>
      <c r="C482" s="57">
        <f t="shared" si="153"/>
        <v>136</v>
      </c>
      <c r="F482" s="59">
        <f>IF(C482&lt;C$6,0,VLOOKUP(C482,index!$A:$M,9,0))</f>
        <v>0</v>
      </c>
      <c r="G482" s="57" t="str">
        <f t="shared" si="143"/>
        <v/>
      </c>
      <c r="H482" s="58" t="str">
        <f>IF(G482="I",$K482,IF(G482="II",$K482-SUM(H$8:H481),IF(G482="III",$K482-SUM(H$8:H481),IF(G482="IV",$K482-SUM(H$8:H481),IF(G482="V",1-SUM(H$8:H481)," ")))))</f>
        <v xml:space="preserve"> </v>
      </c>
      <c r="I482" s="66" t="str">
        <f t="shared" si="144"/>
        <v/>
      </c>
      <c r="L482" s="62" t="str">
        <f t="shared" si="141"/>
        <v xml:space="preserve"> </v>
      </c>
      <c r="P482" s="58" t="str">
        <f>IF(O482="Plus",$K482,IF(O482="Basis",$K482-SUM(P$8:P481),IF(O482="Breedte",$K482-SUM(P$8:P481),IF(O481="Breedte",1-SUM(P$8:P481)," "))))</f>
        <v xml:space="preserve"> </v>
      </c>
      <c r="Q482" s="56" t="str">
        <f t="shared" si="156"/>
        <v/>
      </c>
      <c r="R482" s="196">
        <f t="shared" si="145"/>
        <v>0</v>
      </c>
      <c r="S482" s="1">
        <f t="shared" si="154"/>
        <v>136</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136</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4">
        <f t="shared" si="142"/>
        <v>0</v>
      </c>
      <c r="B483" s="64">
        <f t="shared" si="140"/>
        <v>0</v>
      </c>
      <c r="C483" s="57">
        <f t="shared" si="153"/>
        <v>136</v>
      </c>
      <c r="F483" s="59">
        <f>IF(C483&lt;C$6,0,VLOOKUP(C483,index!$A:$M,9,0))</f>
        <v>0</v>
      </c>
      <c r="G483" s="57" t="str">
        <f t="shared" si="143"/>
        <v/>
      </c>
      <c r="H483" s="58" t="str">
        <f>IF(G483="I",$K483,IF(G483="II",$K483-SUM(H$8:H482),IF(G483="III",$K483-SUM(H$8:H482),IF(G483="IV",$K483-SUM(H$8:H482),IF(G483="V",1-SUM(H$8:H482)," ")))))</f>
        <v xml:space="preserve"> </v>
      </c>
      <c r="I483" s="66" t="str">
        <f t="shared" si="144"/>
        <v/>
      </c>
      <c r="L483" s="62" t="str">
        <f t="shared" si="141"/>
        <v xml:space="preserve"> </v>
      </c>
      <c r="P483" s="58" t="str">
        <f>IF(O483="Plus",$K483,IF(O483="Basis",$K483-SUM(P$8:P482),IF(O483="Breedte",$K483-SUM(P$8:P482),IF(O482="Breedte",1-SUM(P$8:P482)," "))))</f>
        <v xml:space="preserve"> </v>
      </c>
      <c r="Q483" s="56" t="str">
        <f t="shared" si="156"/>
        <v/>
      </c>
      <c r="R483" s="196">
        <f t="shared" si="145"/>
        <v>0</v>
      </c>
      <c r="S483" s="1">
        <f t="shared" si="154"/>
        <v>136</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136</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4">
        <f t="shared" si="142"/>
        <v>0</v>
      </c>
      <c r="B484" s="64">
        <f t="shared" si="140"/>
        <v>0</v>
      </c>
      <c r="C484" s="57">
        <f t="shared" si="153"/>
        <v>136</v>
      </c>
      <c r="F484" s="59">
        <f>IF(C484&lt;C$6,0,VLOOKUP(C484,index!$A:$M,9,0))</f>
        <v>0</v>
      </c>
      <c r="G484" s="57" t="str">
        <f t="shared" si="143"/>
        <v/>
      </c>
      <c r="H484" s="58" t="str">
        <f>IF(G484="I",$K484,IF(G484="II",$K484-SUM(H$8:H483),IF(G484="III",$K484-SUM(H$8:H483),IF(G484="IV",$K484-SUM(H$8:H483),IF(G484="V",1-SUM(H$8:H483)," ")))))</f>
        <v xml:space="preserve"> </v>
      </c>
      <c r="I484" s="66" t="str">
        <f t="shared" si="144"/>
        <v/>
      </c>
      <c r="L484" s="62" t="str">
        <f t="shared" si="141"/>
        <v xml:space="preserve"> </v>
      </c>
      <c r="P484" s="58" t="str">
        <f>IF(O484="Plus",$K484,IF(O484="Basis",$K484-SUM(P$8:P483),IF(O484="Breedte",$K484-SUM(P$8:P483),IF(O483="Breedte",1-SUM(P$8:P483)," "))))</f>
        <v xml:space="preserve"> </v>
      </c>
      <c r="Q484" s="56" t="str">
        <f t="shared" si="156"/>
        <v/>
      </c>
      <c r="R484" s="196">
        <f t="shared" si="145"/>
        <v>0</v>
      </c>
      <c r="S484" s="1">
        <f t="shared" si="154"/>
        <v>136</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136</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4">
        <f t="shared" si="142"/>
        <v>0</v>
      </c>
      <c r="B485" s="64">
        <f t="shared" si="140"/>
        <v>0</v>
      </c>
      <c r="C485" s="57">
        <f t="shared" si="153"/>
        <v>136</v>
      </c>
      <c r="F485" s="59">
        <f>IF(C485&lt;C$6,0,VLOOKUP(C485,index!$A:$M,9,0))</f>
        <v>0</v>
      </c>
      <c r="G485" s="57" t="str">
        <f t="shared" si="143"/>
        <v/>
      </c>
      <c r="H485" s="58" t="str">
        <f>IF(G485="I",$K485,IF(G485="II",$K485-SUM(H$8:H484),IF(G485="III",$K485-SUM(H$8:H484),IF(G485="IV",$K485-SUM(H$8:H484),IF(G485="V",1-SUM(H$8:H484)," ")))))</f>
        <v xml:space="preserve"> </v>
      </c>
      <c r="I485" s="66" t="str">
        <f t="shared" si="144"/>
        <v/>
      </c>
      <c r="L485" s="62" t="str">
        <f t="shared" si="141"/>
        <v xml:space="preserve"> </v>
      </c>
      <c r="P485" s="58" t="str">
        <f>IF(O485="Plus",$K485,IF(O485="Basis",$K485-SUM(P$8:P484),IF(O485="Breedte",$K485-SUM(P$8:P484),IF(O484="Breedte",1-SUM(P$8:P484)," "))))</f>
        <v xml:space="preserve"> </v>
      </c>
      <c r="Q485" s="56" t="str">
        <f t="shared" si="156"/>
        <v/>
      </c>
      <c r="R485" s="196">
        <f t="shared" si="145"/>
        <v>0</v>
      </c>
      <c r="S485" s="1">
        <f t="shared" si="154"/>
        <v>136</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136</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4">
        <f t="shared" si="142"/>
        <v>0</v>
      </c>
      <c r="B486" s="64">
        <f t="shared" si="140"/>
        <v>0</v>
      </c>
      <c r="C486" s="57">
        <f t="shared" si="153"/>
        <v>136</v>
      </c>
      <c r="F486" s="59">
        <f>IF(C486&lt;C$6,0,VLOOKUP(C486,index!$A:$M,9,0))</f>
        <v>0</v>
      </c>
      <c r="G486" s="57" t="str">
        <f t="shared" si="143"/>
        <v/>
      </c>
      <c r="H486" s="58" t="str">
        <f>IF(G486="I",$K486,IF(G486="II",$K486-SUM(H$8:H485),IF(G486="III",$K486-SUM(H$8:H485),IF(G486="IV",$K486-SUM(H$8:H485),IF(G486="V",1-SUM(H$8:H485)," ")))))</f>
        <v xml:space="preserve"> </v>
      </c>
      <c r="I486" s="66" t="str">
        <f t="shared" si="144"/>
        <v/>
      </c>
      <c r="L486" s="62" t="str">
        <f t="shared" si="141"/>
        <v xml:space="preserve"> </v>
      </c>
      <c r="P486" s="58" t="str">
        <f>IF(O486="Plus",$K486,IF(O486="Basis",$K486-SUM(P$8:P485),IF(O486="Breedte",$K486-SUM(P$8:P485),IF(O485="Breedte",1-SUM(P$8:P485)," "))))</f>
        <v xml:space="preserve"> </v>
      </c>
      <c r="Q486" s="56" t="str">
        <f t="shared" si="156"/>
        <v/>
      </c>
      <c r="R486" s="196">
        <f t="shared" si="145"/>
        <v>0</v>
      </c>
      <c r="S486" s="1">
        <f t="shared" si="154"/>
        <v>136</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136</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4">
        <f t="shared" si="142"/>
        <v>0</v>
      </c>
      <c r="B487" s="64">
        <f t="shared" si="140"/>
        <v>0</v>
      </c>
      <c r="C487" s="57">
        <f t="shared" si="153"/>
        <v>136</v>
      </c>
      <c r="F487" s="59">
        <f>IF(C487&lt;C$6,0,VLOOKUP(C487,index!$A:$M,9,0))</f>
        <v>0</v>
      </c>
      <c r="G487" s="57" t="str">
        <f t="shared" si="143"/>
        <v/>
      </c>
      <c r="H487" s="58" t="str">
        <f>IF(G487="I",$K487,IF(G487="II",$K487-SUM(H$8:H486),IF(G487="III",$K487-SUM(H$8:H486),IF(G487="IV",$K487-SUM(H$8:H486),IF(G487="V",1-SUM(H$8:H486)," ")))))</f>
        <v xml:space="preserve"> </v>
      </c>
      <c r="I487" s="66" t="str">
        <f t="shared" si="144"/>
        <v/>
      </c>
      <c r="L487" s="62" t="str">
        <f t="shared" si="141"/>
        <v xml:space="preserve"> </v>
      </c>
      <c r="P487" s="58" t="str">
        <f>IF(O487="Plus",$K487,IF(O487="Basis",$K487-SUM(P$8:P486),IF(O487="Breedte",$K487-SUM(P$8:P486),IF(O486="Breedte",1-SUM(P$8:P486)," "))))</f>
        <v xml:space="preserve"> </v>
      </c>
      <c r="Q487" s="56" t="str">
        <f t="shared" si="156"/>
        <v/>
      </c>
      <c r="R487" s="196">
        <f t="shared" si="145"/>
        <v>0</v>
      </c>
      <c r="S487" s="1">
        <f t="shared" si="154"/>
        <v>136</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136</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4">
        <f t="shared" si="142"/>
        <v>0</v>
      </c>
      <c r="B488" s="64">
        <f t="shared" si="140"/>
        <v>0</v>
      </c>
      <c r="C488" s="57">
        <f t="shared" si="153"/>
        <v>136</v>
      </c>
      <c r="F488" s="59">
        <f>IF(C488&lt;C$6,0,VLOOKUP(C488,index!$A:$M,9,0))</f>
        <v>0</v>
      </c>
      <c r="G488" s="57" t="str">
        <f t="shared" si="143"/>
        <v/>
      </c>
      <c r="H488" s="58" t="str">
        <f>IF(G488="I",$K488,IF(G488="II",$K488-SUM(H$8:H487),IF(G488="III",$K488-SUM(H$8:H487),IF(G488="IV",$K488-SUM(H$8:H487),IF(G488="V",1-SUM(H$8:H487)," ")))))</f>
        <v xml:space="preserve"> </v>
      </c>
      <c r="I488" s="66" t="str">
        <f t="shared" si="144"/>
        <v/>
      </c>
      <c r="L488" s="62" t="str">
        <f t="shared" si="141"/>
        <v xml:space="preserve"> </v>
      </c>
      <c r="P488" s="58" t="str">
        <f>IF(O488="Plus",$K488,IF(O488="Basis",$K488-SUM(P$8:P487),IF(O488="Breedte",$K488-SUM(P$8:P487),IF(O487="Breedte",1-SUM(P$8:P487)," "))))</f>
        <v xml:space="preserve"> </v>
      </c>
      <c r="Q488" s="56" t="str">
        <f t="shared" si="156"/>
        <v/>
      </c>
      <c r="R488" s="196">
        <f t="shared" si="145"/>
        <v>0</v>
      </c>
      <c r="S488" s="1">
        <f t="shared" si="154"/>
        <v>136</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136</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4">
        <f t="shared" si="142"/>
        <v>0</v>
      </c>
      <c r="B489" s="64">
        <f t="shared" si="140"/>
        <v>0</v>
      </c>
      <c r="C489" s="57">
        <f t="shared" si="153"/>
        <v>136</v>
      </c>
      <c r="F489" s="59">
        <f>IF(C489&lt;C$6,0,VLOOKUP(C489,index!$A:$M,9,0))</f>
        <v>0</v>
      </c>
      <c r="G489" s="57" t="str">
        <f t="shared" si="143"/>
        <v/>
      </c>
      <c r="H489" s="58" t="str">
        <f>IF(G489="I",$K489,IF(G489="II",$K489-SUM(H$8:H488),IF(G489="III",$K489-SUM(H$8:H488),IF(G489="IV",$K489-SUM(H$8:H488),IF(G489="V",1-SUM(H$8:H488)," ")))))</f>
        <v xml:space="preserve"> </v>
      </c>
      <c r="I489" s="66" t="str">
        <f t="shared" si="144"/>
        <v/>
      </c>
      <c r="L489" s="62" t="str">
        <f t="shared" si="141"/>
        <v xml:space="preserve"> </v>
      </c>
      <c r="P489" s="58" t="str">
        <f>IF(O489="Plus",$K489,IF(O489="Basis",$K489-SUM(P$8:P488),IF(O489="Breedte",$K489-SUM(P$8:P488),IF(O488="Breedte",1-SUM(P$8:P488)," "))))</f>
        <v xml:space="preserve"> </v>
      </c>
      <c r="Q489" s="56" t="str">
        <f t="shared" si="156"/>
        <v/>
      </c>
      <c r="R489" s="196">
        <f t="shared" si="145"/>
        <v>0</v>
      </c>
      <c r="S489" s="1">
        <f t="shared" si="154"/>
        <v>136</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136</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4">
        <f t="shared" si="142"/>
        <v>0</v>
      </c>
      <c r="B490" s="64">
        <f t="shared" si="140"/>
        <v>0</v>
      </c>
      <c r="C490" s="57">
        <f t="shared" si="153"/>
        <v>136</v>
      </c>
      <c r="F490" s="59">
        <f>IF(C490&lt;C$6,0,VLOOKUP(C490,index!$A:$M,9,0))</f>
        <v>0</v>
      </c>
      <c r="G490" s="57" t="str">
        <f t="shared" si="143"/>
        <v/>
      </c>
      <c r="H490" s="58" t="str">
        <f>IF(G490="I",$K490,IF(G490="II",$K490-SUM(H$8:H489),IF(G490="III",$K490-SUM(H$8:H489),IF(G490="IV",$K490-SUM(H$8:H489),IF(G490="V",1-SUM(H$8:H489)," ")))))</f>
        <v xml:space="preserve"> </v>
      </c>
      <c r="I490" s="66" t="str">
        <f t="shared" si="144"/>
        <v/>
      </c>
      <c r="L490" s="62" t="str">
        <f t="shared" si="141"/>
        <v xml:space="preserve"> </v>
      </c>
      <c r="P490" s="58" t="str">
        <f>IF(O490="Plus",$K490,IF(O490="Basis",$K490-SUM(P$8:P489),IF(O490="Breedte",$K490-SUM(P$8:P489),IF(O489="Breedte",1-SUM(P$8:P489)," "))))</f>
        <v xml:space="preserve"> </v>
      </c>
      <c r="Q490" s="56" t="str">
        <f t="shared" si="156"/>
        <v/>
      </c>
      <c r="R490" s="196">
        <f t="shared" si="145"/>
        <v>0</v>
      </c>
      <c r="S490" s="1">
        <f t="shared" si="154"/>
        <v>136</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136</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4">
        <f t="shared" si="142"/>
        <v>0</v>
      </c>
      <c r="B491" s="64">
        <f t="shared" si="140"/>
        <v>0</v>
      </c>
      <c r="C491" s="57">
        <f t="shared" si="153"/>
        <v>136</v>
      </c>
      <c r="F491" s="59">
        <f>IF(C491&lt;C$6,0,VLOOKUP(C491,index!$A:$M,9,0))</f>
        <v>0</v>
      </c>
      <c r="G491" s="57" t="str">
        <f t="shared" si="143"/>
        <v/>
      </c>
      <c r="H491" s="58" t="str">
        <f>IF(G491="I",$K491,IF(G491="II",$K491-SUM(H$8:H490),IF(G491="III",$K491-SUM(H$8:H490),IF(G491="IV",$K491-SUM(H$8:H490),IF(G491="V",1-SUM(H$8:H490)," ")))))</f>
        <v xml:space="preserve"> </v>
      </c>
      <c r="I491" s="66" t="str">
        <f t="shared" si="144"/>
        <v/>
      </c>
      <c r="L491" s="62" t="str">
        <f t="shared" si="141"/>
        <v xml:space="preserve"> </v>
      </c>
      <c r="P491" s="58" t="str">
        <f>IF(O491="Plus",$K491,IF(O491="Basis",$K491-SUM(P$8:P490),IF(O491="Breedte",$K491-SUM(P$8:P490),IF(O490="Breedte",1-SUM(P$8:P490)," "))))</f>
        <v xml:space="preserve"> </v>
      </c>
      <c r="Q491" s="56" t="str">
        <f t="shared" si="156"/>
        <v/>
      </c>
      <c r="R491" s="196">
        <f t="shared" si="145"/>
        <v>0</v>
      </c>
      <c r="S491" s="1">
        <f t="shared" si="154"/>
        <v>136</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136</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4">
        <f t="shared" si="142"/>
        <v>0</v>
      </c>
      <c r="B492" s="64">
        <f t="shared" si="140"/>
        <v>0</v>
      </c>
      <c r="C492" s="57">
        <f t="shared" si="153"/>
        <v>136</v>
      </c>
      <c r="F492" s="59">
        <f>IF(C492&lt;C$6,0,VLOOKUP(C492,index!$A:$M,9,0))</f>
        <v>0</v>
      </c>
      <c r="G492" s="57" t="str">
        <f t="shared" si="143"/>
        <v/>
      </c>
      <c r="H492" s="58" t="str">
        <f>IF(G492="I",$K492,IF(G492="II",$K492-SUM(H$8:H491),IF(G492="III",$K492-SUM(H$8:H491),IF(G492="IV",$K492-SUM(H$8:H491),IF(G492="V",1-SUM(H$8:H491)," ")))))</f>
        <v xml:space="preserve"> </v>
      </c>
      <c r="I492" s="66" t="str">
        <f t="shared" si="144"/>
        <v/>
      </c>
      <c r="L492" s="62" t="str">
        <f t="shared" si="141"/>
        <v xml:space="preserve"> </v>
      </c>
      <c r="P492" s="58" t="str">
        <f>IF(O492="Plus",$K492,IF(O492="Basis",$K492-SUM(P$8:P491),IF(O492="Breedte",$K492-SUM(P$8:P491),IF(O491="Breedte",1-SUM(P$8:P491)," "))))</f>
        <v xml:space="preserve"> </v>
      </c>
      <c r="Q492" s="56" t="str">
        <f t="shared" si="156"/>
        <v/>
      </c>
      <c r="R492" s="196">
        <f t="shared" si="145"/>
        <v>0</v>
      </c>
      <c r="S492" s="1">
        <f t="shared" si="154"/>
        <v>136</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136</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4">
        <f t="shared" si="142"/>
        <v>0</v>
      </c>
      <c r="B493" s="64">
        <f t="shared" si="140"/>
        <v>0</v>
      </c>
      <c r="C493" s="57">
        <f t="shared" si="153"/>
        <v>136</v>
      </c>
      <c r="F493" s="59">
        <f>IF(C493&lt;C$6,0,VLOOKUP(C493,index!$A:$M,9,0))</f>
        <v>0</v>
      </c>
      <c r="G493" s="57" t="str">
        <f t="shared" si="143"/>
        <v/>
      </c>
      <c r="H493" s="58" t="str">
        <f>IF(G493="I",$K493,IF(G493="II",$K493-SUM(H$8:H492),IF(G493="III",$K493-SUM(H$8:H492),IF(G493="IV",$K493-SUM(H$8:H492),IF(G493="V",1-SUM(H$8:H492)," ")))))</f>
        <v xml:space="preserve"> </v>
      </c>
      <c r="I493" s="66" t="str">
        <f t="shared" si="144"/>
        <v/>
      </c>
      <c r="L493" s="62" t="str">
        <f t="shared" si="141"/>
        <v xml:space="preserve"> </v>
      </c>
      <c r="P493" s="58" t="str">
        <f>IF(O493="Plus",$K493,IF(O493="Basis",$K493-SUM(P$8:P492),IF(O493="Breedte",$K493-SUM(P$8:P492),IF(O492="Breedte",1-SUM(P$8:P492)," "))))</f>
        <v xml:space="preserve"> </v>
      </c>
      <c r="Q493" s="56" t="str">
        <f t="shared" si="156"/>
        <v/>
      </c>
      <c r="R493" s="196">
        <f t="shared" si="145"/>
        <v>0</v>
      </c>
      <c r="S493" s="1">
        <f t="shared" si="154"/>
        <v>136</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136</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4">
        <f t="shared" si="142"/>
        <v>0</v>
      </c>
      <c r="B494" s="64">
        <f t="shared" si="140"/>
        <v>0</v>
      </c>
      <c r="C494" s="57">
        <f t="shared" si="153"/>
        <v>136</v>
      </c>
      <c r="F494" s="59">
        <f>IF(C494&lt;C$6,0,VLOOKUP(C494,index!$A:$M,9,0))</f>
        <v>0</v>
      </c>
      <c r="G494" s="57" t="str">
        <f t="shared" si="143"/>
        <v/>
      </c>
      <c r="H494" s="58" t="str">
        <f>IF(G494="I",$K494,IF(G494="II",$K494-SUM(H$8:H493),IF(G494="III",$K494-SUM(H$8:H493),IF(G494="IV",$K494-SUM(H$8:H493),IF(G494="V",1-SUM(H$8:H493)," ")))))</f>
        <v xml:space="preserve"> </v>
      </c>
      <c r="I494" s="66" t="str">
        <f t="shared" si="144"/>
        <v/>
      </c>
      <c r="L494" s="62" t="str">
        <f t="shared" si="141"/>
        <v xml:space="preserve"> </v>
      </c>
      <c r="P494" s="58" t="str">
        <f>IF(O494="Plus",$K494,IF(O494="Basis",$K494-SUM(P$8:P493),IF(O494="Breedte",$K494-SUM(P$8:P493),IF(O493="Breedte",1-SUM(P$8:P493)," "))))</f>
        <v xml:space="preserve"> </v>
      </c>
      <c r="Q494" s="56" t="str">
        <f t="shared" si="156"/>
        <v/>
      </c>
      <c r="R494" s="196">
        <f t="shared" si="145"/>
        <v>0</v>
      </c>
      <c r="S494" s="1">
        <f t="shared" si="154"/>
        <v>136</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136</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4">
        <f t="shared" si="142"/>
        <v>0</v>
      </c>
      <c r="B495" s="64">
        <f t="shared" si="140"/>
        <v>0</v>
      </c>
      <c r="C495" s="57">
        <f t="shared" si="153"/>
        <v>136</v>
      </c>
      <c r="F495" s="59">
        <f>IF(C495&lt;C$6,0,VLOOKUP(C495,index!$A:$M,9,0))</f>
        <v>0</v>
      </c>
      <c r="G495" s="57" t="str">
        <f t="shared" si="143"/>
        <v/>
      </c>
      <c r="H495" s="58" t="str">
        <f>IF(G495="I",$K495,IF(G495="II",$K495-SUM(H$8:H494),IF(G495="III",$K495-SUM(H$8:H494),IF(G495="IV",$K495-SUM(H$8:H494),IF(G495="V",1-SUM(H$8:H494)," ")))))</f>
        <v xml:space="preserve"> </v>
      </c>
      <c r="I495" s="66" t="str">
        <f t="shared" si="144"/>
        <v/>
      </c>
      <c r="L495" s="62" t="str">
        <f t="shared" si="141"/>
        <v xml:space="preserve"> </v>
      </c>
      <c r="P495" s="58" t="str">
        <f>IF(O495="Plus",$K495,IF(O495="Basis",$K495-SUM(P$8:P494),IF(O495="Breedte",$K495-SUM(P$8:P494),IF(O494="Breedte",1-SUM(P$8:P494)," "))))</f>
        <v xml:space="preserve"> </v>
      </c>
      <c r="Q495" s="56" t="str">
        <f t="shared" si="156"/>
        <v/>
      </c>
      <c r="R495" s="196">
        <f t="shared" si="145"/>
        <v>0</v>
      </c>
      <c r="S495" s="1">
        <f t="shared" si="154"/>
        <v>136</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136</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4">
        <f t="shared" si="142"/>
        <v>0</v>
      </c>
      <c r="B496" s="64">
        <f t="shared" si="140"/>
        <v>0</v>
      </c>
      <c r="C496" s="57">
        <f t="shared" si="153"/>
        <v>136</v>
      </c>
      <c r="F496" s="59">
        <f>IF(C496&lt;C$6,0,VLOOKUP(C496,index!$A:$M,9,0))</f>
        <v>0</v>
      </c>
      <c r="G496" s="57" t="str">
        <f t="shared" si="143"/>
        <v/>
      </c>
      <c r="H496" s="58" t="str">
        <f>IF(G496="I",$K496,IF(G496="II",$K496-SUM(H$8:H495),IF(G496="III",$K496-SUM(H$8:H495),IF(G496="IV",$K496-SUM(H$8:H495),IF(G496="V",1-SUM(H$8:H495)," ")))))</f>
        <v xml:space="preserve"> </v>
      </c>
      <c r="I496" s="66" t="str">
        <f t="shared" si="144"/>
        <v/>
      </c>
      <c r="L496" s="62" t="str">
        <f t="shared" si="141"/>
        <v xml:space="preserve"> </v>
      </c>
      <c r="P496" s="58" t="str">
        <f>IF(O496="Plus",$K496,IF(O496="Basis",$K496-SUM(P$8:P495),IF(O496="Breedte",$K496-SUM(P$8:P495),IF(O495="Breedte",1-SUM(P$8:P495)," "))))</f>
        <v xml:space="preserve"> </v>
      </c>
      <c r="Q496" s="56" t="str">
        <f t="shared" si="156"/>
        <v/>
      </c>
      <c r="R496" s="196">
        <f t="shared" si="145"/>
        <v>0</v>
      </c>
      <c r="S496" s="1">
        <f t="shared" si="154"/>
        <v>136</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136</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4">
        <f t="shared" si="142"/>
        <v>0</v>
      </c>
      <c r="B497" s="64">
        <f t="shared" si="140"/>
        <v>0</v>
      </c>
      <c r="C497" s="57">
        <f t="shared" si="153"/>
        <v>136</v>
      </c>
      <c r="F497" s="59">
        <f>IF(C497&lt;C$6,0,VLOOKUP(C497,index!$A:$M,9,0))</f>
        <v>0</v>
      </c>
      <c r="G497" s="57" t="str">
        <f t="shared" si="143"/>
        <v/>
      </c>
      <c r="H497" s="58" t="str">
        <f>IF(G497="I",$K497,IF(G497="II",$K497-SUM(H$8:H496),IF(G497="III",$K497-SUM(H$8:H496),IF(G497="IV",$K497-SUM(H$8:H496),IF(G497="V",1-SUM(H$8:H496)," ")))))</f>
        <v xml:space="preserve"> </v>
      </c>
      <c r="I497" s="66" t="str">
        <f t="shared" si="144"/>
        <v/>
      </c>
      <c r="L497" s="62" t="str">
        <f t="shared" si="141"/>
        <v xml:space="preserve"> </v>
      </c>
      <c r="P497" s="58" t="str">
        <f>IF(O497="Plus",$K497,IF(O497="Basis",$K497-SUM(P$8:P496),IF(O497="Breedte",$K497-SUM(P$8:P496),IF(O496="Breedte",1-SUM(P$8:P496)," "))))</f>
        <v xml:space="preserve"> </v>
      </c>
      <c r="Q497" s="56" t="str">
        <f t="shared" si="156"/>
        <v/>
      </c>
      <c r="R497" s="196">
        <f t="shared" si="145"/>
        <v>0</v>
      </c>
      <c r="S497" s="1">
        <f t="shared" si="154"/>
        <v>136</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136</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4">
        <f t="shared" si="142"/>
        <v>0</v>
      </c>
      <c r="B498" s="64">
        <f t="shared" si="140"/>
        <v>0</v>
      </c>
      <c r="C498" s="57">
        <f t="shared" si="153"/>
        <v>136</v>
      </c>
      <c r="F498" s="59">
        <f>IF(C498&lt;C$6,0,VLOOKUP(C498,index!$A:$M,9,0))</f>
        <v>0</v>
      </c>
      <c r="G498" s="57" t="str">
        <f t="shared" si="143"/>
        <v/>
      </c>
      <c r="H498" s="58" t="str">
        <f>IF(G498="I",$K498,IF(G498="II",$K498-SUM(H$8:H497),IF(G498="III",$K498-SUM(H$8:H497),IF(G498="IV",$K498-SUM(H$8:H497),IF(G498="V",1-SUM(H$8:H497)," ")))))</f>
        <v xml:space="preserve"> </v>
      </c>
      <c r="I498" s="66" t="str">
        <f t="shared" si="144"/>
        <v/>
      </c>
      <c r="L498" s="62" t="str">
        <f t="shared" si="141"/>
        <v xml:space="preserve"> </v>
      </c>
      <c r="P498" s="58" t="str">
        <f>IF(O498="Plus",$K498,IF(O498="Basis",$K498-SUM(P$8:P497),IF(O498="Breedte",$K498-SUM(P$8:P497),IF(O497="Breedte",1-SUM(P$8:P497)," "))))</f>
        <v xml:space="preserve"> </v>
      </c>
      <c r="Q498" s="56" t="str">
        <f t="shared" si="156"/>
        <v/>
      </c>
      <c r="R498" s="196">
        <f t="shared" si="145"/>
        <v>0</v>
      </c>
      <c r="S498" s="1">
        <f t="shared" si="154"/>
        <v>136</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136</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4">
        <f t="shared" si="142"/>
        <v>0</v>
      </c>
      <c r="B499" s="64">
        <f t="shared" si="140"/>
        <v>0</v>
      </c>
      <c r="C499" s="57">
        <f t="shared" si="153"/>
        <v>136</v>
      </c>
      <c r="F499" s="59">
        <f>IF(C499&lt;C$6,0,VLOOKUP(C499,index!$A:$M,9,0))</f>
        <v>0</v>
      </c>
      <c r="G499" s="57" t="str">
        <f t="shared" si="143"/>
        <v/>
      </c>
      <c r="H499" s="58" t="str">
        <f>IF(G499="I",$K499,IF(G499="II",$K499-SUM(H$8:H498),IF(G499="III",$K499-SUM(H$8:H498),IF(G499="IV",$K499-SUM(H$8:H498),IF(G499="V",1-SUM(H$8:H498)," ")))))</f>
        <v xml:space="preserve"> </v>
      </c>
      <c r="I499" s="66" t="str">
        <f t="shared" si="144"/>
        <v/>
      </c>
      <c r="L499" s="62" t="str">
        <f t="shared" si="141"/>
        <v xml:space="preserve"> </v>
      </c>
      <c r="P499" s="58" t="str">
        <f>IF(O499="Plus",$K499,IF(O499="Basis",$K499-SUM(P$8:P498),IF(O499="Breedte",$K499-SUM(P$8:P498),IF(O498="Breedte",1-SUM(P$8:P498)," "))))</f>
        <v xml:space="preserve"> </v>
      </c>
      <c r="Q499" s="56" t="str">
        <f t="shared" si="156"/>
        <v/>
      </c>
      <c r="R499" s="196">
        <f t="shared" si="145"/>
        <v>0</v>
      </c>
      <c r="S499" s="1">
        <f t="shared" si="154"/>
        <v>136</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136</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4">
        <f t="shared" si="142"/>
        <v>0</v>
      </c>
      <c r="B500" s="64">
        <f t="shared" si="140"/>
        <v>0</v>
      </c>
      <c r="C500" s="57">
        <f t="shared" si="153"/>
        <v>136</v>
      </c>
      <c r="F500" s="59">
        <f>IF(C500&lt;C$6,0,VLOOKUP(C500,index!$A:$M,9,0))</f>
        <v>0</v>
      </c>
      <c r="G500" s="57" t="str">
        <f t="shared" si="143"/>
        <v/>
      </c>
      <c r="H500" s="58" t="str">
        <f>IF(G500="I",$K500,IF(G500="II",$K500-SUM(H$8:H499),IF(G500="III",$K500-SUM(H$8:H499),IF(G500="IV",$K500-SUM(H$8:H499),IF(G500="V",1-SUM(H$8:H499)," ")))))</f>
        <v xml:space="preserve"> </v>
      </c>
      <c r="I500" s="66" t="str">
        <f t="shared" si="144"/>
        <v/>
      </c>
      <c r="L500" s="62" t="str">
        <f t="shared" si="141"/>
        <v xml:space="preserve"> </v>
      </c>
      <c r="P500" s="58" t="str">
        <f>IF(O500="Plus",$K500,IF(O500="Basis",$K500-SUM(P$8:P499),IF(O500="Breedte",$K500-SUM(P$8:P499),IF(O499="Breedte",1-SUM(P$8:P499)," "))))</f>
        <v xml:space="preserve"> </v>
      </c>
      <c r="Q500" s="56" t="str">
        <f t="shared" si="156"/>
        <v/>
      </c>
      <c r="R500" s="196">
        <f t="shared" si="145"/>
        <v>0</v>
      </c>
      <c r="S500" s="1">
        <f t="shared" si="154"/>
        <v>136</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136</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279" priority="12" stopIfTrue="1" operator="lessThanOrEqual">
      <formula>0</formula>
    </cfRule>
  </conditionalFormatting>
  <conditionalFormatting sqref="AT18:AV22 AT26:AV30">
    <cfRule type="cellIs" dxfId="278" priority="13" stopIfTrue="1" operator="lessThanOrEqual">
      <formula>0</formula>
    </cfRule>
  </conditionalFormatting>
  <conditionalFormatting sqref="AY18:BB22 AY26:BB30">
    <cfRule type="cellIs" dxfId="277" priority="14" stopIfTrue="1" operator="lessThanOrEqual">
      <formula>0</formula>
    </cfRule>
  </conditionalFormatting>
  <conditionalFormatting sqref="AR32">
    <cfRule type="cellIs" dxfId="276" priority="11" operator="equal">
      <formula>0</formula>
    </cfRule>
  </conditionalFormatting>
  <conditionalFormatting sqref="AQ33">
    <cfRule type="containsErrors" dxfId="275" priority="15">
      <formula>ISERROR(AQ33)</formula>
    </cfRule>
  </conditionalFormatting>
  <conditionalFormatting sqref="L8:M500">
    <cfRule type="expression" dxfId="274" priority="5">
      <formula>$C8&gt;$C$6-1</formula>
    </cfRule>
    <cfRule type="expression" dxfId="273" priority="18" stopIfTrue="1">
      <formula>SUM($U8:$X8)&gt;1</formula>
    </cfRule>
  </conditionalFormatting>
  <conditionalFormatting sqref="B8:B500">
    <cfRule type="expression" dxfId="272" priority="19">
      <formula>$B8&gt;0</formula>
    </cfRule>
  </conditionalFormatting>
  <conditionalFormatting sqref="N8:P500">
    <cfRule type="expression" dxfId="271" priority="20" stopIfTrue="1">
      <formula>OR($O8="Plus",$O8="Basis",$O8="Breedte")</formula>
    </cfRule>
  </conditionalFormatting>
  <conditionalFormatting sqref="A8:A500">
    <cfRule type="expression" dxfId="270" priority="10">
      <formula>$A8&gt;0</formula>
    </cfRule>
  </conditionalFormatting>
  <conditionalFormatting sqref="G8:H500">
    <cfRule type="expression" dxfId="269" priority="22">
      <formula>$B8&gt;0</formula>
    </cfRule>
  </conditionalFormatting>
  <conditionalFormatting sqref="I8:J500">
    <cfRule type="expression" dxfId="268" priority="23">
      <formula>$A8&gt;0</formula>
    </cfRule>
  </conditionalFormatting>
  <conditionalFormatting sqref="F8:F500">
    <cfRule type="expression" dxfId="267" priority="7">
      <formula>$D8&gt;0</formula>
    </cfRule>
    <cfRule type="expression" dxfId="266" priority="8">
      <formula>$C8&gt;$C$6-1</formula>
    </cfRule>
  </conditionalFormatting>
  <conditionalFormatting sqref="A8:B500">
    <cfRule type="expression" dxfId="265" priority="21">
      <formula>$C8&gt;$C$6-1</formula>
    </cfRule>
  </conditionalFormatting>
  <conditionalFormatting sqref="C8:C500">
    <cfRule type="expression" dxfId="264" priority="3">
      <formula>$B8&gt;0</formula>
    </cfRule>
    <cfRule type="expression" dxfId="263" priority="9">
      <formula>$C8&gt;$C$6-1</formula>
    </cfRule>
  </conditionalFormatting>
  <conditionalFormatting sqref="K8:K500">
    <cfRule type="expression" dxfId="262" priority="16" stopIfTrue="1">
      <formula>SUM($U8:$X8)&gt;0</formula>
    </cfRule>
    <cfRule type="expression" dxfId="261" priority="17" stopIfTrue="1">
      <formula>$D8=0</formula>
    </cfRule>
  </conditionalFormatting>
  <conditionalFormatting sqref="D8:E500">
    <cfRule type="expression" dxfId="260" priority="6">
      <formula>$C8&gt;$C$6-1</formula>
    </cfRule>
  </conditionalFormatting>
  <conditionalFormatting sqref="G8:J500">
    <cfRule type="expression" dxfId="259" priority="24">
      <formula>$C8&gt;$C$6-1</formula>
    </cfRule>
  </conditionalFormatting>
  <conditionalFormatting sqref="O8:P500">
    <cfRule type="expression" dxfId="258" priority="4">
      <formula>$C8&gt;$C$6-1</formula>
    </cfRule>
  </conditionalFormatting>
  <conditionalFormatting sqref="AQ36">
    <cfRule type="containsErrors" dxfId="257" priority="2">
      <formula>ISERROR(AQ36)</formula>
    </cfRule>
  </conditionalFormatting>
  <conditionalFormatting sqref="AQ40">
    <cfRule type="containsErrors" dxfId="256" priority="1">
      <formula>ISERROR(AQ40)</formula>
    </cfRule>
  </conditionalFormatting>
  <pageMargins left="0.75" right="0.75" top="1" bottom="1" header="0.5" footer="0.5"/>
  <pageSetup paperSize="9" orientation="portrait" horizontalDpi="1200" verticalDpi="12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00"/>
  <sheetViews>
    <sheetView workbookViewId="0">
      <pane xSplit="5" ySplit="7" topLeftCell="F8" activePane="bottomRight" state="frozen"/>
      <selection activeCell="Q1" sqref="Q1:AQ1048576"/>
      <selection pane="topRight" activeCell="Q1" sqref="Q1:AQ1048576"/>
      <selection pane="bottomLeft" activeCell="Q1" sqref="Q1:AQ1048576"/>
      <selection pane="bottomRight" activeCell="C5" sqref="C5"/>
    </sheetView>
  </sheetViews>
  <sheetFormatPr defaultRowHeight="12" customHeight="1" x14ac:dyDescent="0.15"/>
  <cols>
    <col min="1" max="1" width="9.140625" style="56" hidden="1" customWidth="1"/>
    <col min="2" max="2" width="10.7109375" style="64" bestFit="1" customWidth="1"/>
    <col min="3" max="3" width="8" style="57" customWidth="1"/>
    <col min="4" max="4" width="8" style="65" customWidth="1"/>
    <col min="5" max="5" width="20.7109375" style="65" customWidth="1"/>
    <col min="6" max="6" width="8.7109375" style="67" customWidth="1"/>
    <col min="7" max="7" width="8" style="63" customWidth="1"/>
    <col min="8" max="8" width="8" style="58" customWidth="1"/>
    <col min="9" max="9" width="8" style="60" hidden="1" customWidth="1"/>
    <col min="10" max="10" width="8" style="61" hidden="1" customWidth="1"/>
    <col min="11" max="11" width="8" style="58" hidden="1" customWidth="1"/>
    <col min="12" max="12" width="12.5703125" style="62" customWidth="1"/>
    <col min="13" max="13" width="8" style="58" customWidth="1"/>
    <col min="14" max="14" width="8" style="58" hidden="1" customWidth="1"/>
    <col min="15" max="15" width="14" style="63" customWidth="1"/>
    <col min="16" max="16" width="8" style="58" customWidth="1"/>
    <col min="17" max="17" width="3.7109375" style="56" customWidth="1"/>
    <col min="18" max="18" width="9.140625" style="195" hidden="1" customWidth="1"/>
    <col min="19" max="38" width="9.140625" style="1" hidden="1" customWidth="1"/>
    <col min="39" max="39" width="9" style="1" hidden="1" customWidth="1"/>
    <col min="40" max="41" width="9.140625" style="1" hidden="1" customWidth="1"/>
    <col min="42" max="42" width="9.140625" hidden="1" customWidth="1"/>
    <col min="43" max="43" width="8.85546875" style="55" customWidth="1"/>
    <col min="44" max="44" width="8" style="55" customWidth="1"/>
    <col min="45" max="45" width="8.28515625" style="55" customWidth="1"/>
    <col min="46" max="46" width="7" style="55" customWidth="1"/>
    <col min="47" max="47" width="7.42578125" style="55" customWidth="1"/>
    <col min="48" max="48" width="7.7109375" style="55" customWidth="1"/>
    <col min="49" max="49" width="7.5703125" style="55" customWidth="1"/>
    <col min="50" max="50" width="6.7109375" style="55" customWidth="1"/>
    <col min="51" max="51" width="9.140625" style="55"/>
    <col min="52" max="52" width="6.7109375" style="55" customWidth="1"/>
    <col min="53" max="53" width="7" style="55" customWidth="1"/>
    <col min="54" max="54" width="7.7109375" style="55" customWidth="1"/>
    <col min="55" max="55" width="1.140625" style="55" customWidth="1"/>
    <col min="56" max="56" width="9.140625" style="55"/>
  </cols>
  <sheetData>
    <row r="1" spans="1:55" ht="18" customHeight="1" x14ac:dyDescent="0.2">
      <c r="A1" s="68"/>
      <c r="B1" s="68" t="s">
        <v>2</v>
      </c>
      <c r="C1" s="197" t="s">
        <v>72</v>
      </c>
      <c r="D1" s="198"/>
      <c r="E1" s="198"/>
      <c r="F1" s="198"/>
      <c r="G1" s="198"/>
      <c r="H1" s="198"/>
      <c r="I1" s="198"/>
      <c r="J1" s="198"/>
      <c r="K1" s="198"/>
      <c r="L1" s="198"/>
      <c r="M1" s="199"/>
      <c r="N1" s="69"/>
      <c r="O1" s="69"/>
      <c r="P1" s="70"/>
      <c r="Q1" s="68" t="s">
        <v>21</v>
      </c>
    </row>
    <row r="2" spans="1:55" ht="18" customHeight="1" x14ac:dyDescent="0.2">
      <c r="A2" s="68"/>
      <c r="B2" s="68" t="s">
        <v>3</v>
      </c>
      <c r="C2" s="197" t="s">
        <v>37</v>
      </c>
      <c r="D2" s="198"/>
      <c r="E2" s="198"/>
      <c r="F2" s="198"/>
      <c r="G2" s="198"/>
      <c r="H2" s="198"/>
      <c r="I2" s="198"/>
      <c r="J2" s="198"/>
      <c r="K2" s="198"/>
      <c r="L2" s="198"/>
      <c r="M2" s="199"/>
      <c r="N2" s="69"/>
      <c r="O2" s="69"/>
      <c r="P2" s="70"/>
      <c r="Q2" s="68"/>
    </row>
    <row r="3" spans="1:55" ht="12" customHeight="1" x14ac:dyDescent="0.15">
      <c r="A3" s="68"/>
      <c r="B3" s="68"/>
      <c r="C3" s="71"/>
      <c r="D3" s="71"/>
      <c r="E3" s="71"/>
      <c r="F3" s="72"/>
      <c r="G3" s="69"/>
      <c r="H3" s="70"/>
      <c r="I3" s="73"/>
      <c r="J3" s="74"/>
      <c r="K3" s="70"/>
      <c r="L3" s="75"/>
      <c r="M3" s="70"/>
      <c r="N3" s="76"/>
      <c r="O3" s="69"/>
      <c r="P3" s="70"/>
      <c r="Q3" s="68"/>
      <c r="U3" s="1">
        <f>COUNTIF(G:G,"I")</f>
        <v>1</v>
      </c>
      <c r="V3" s="1">
        <f>COUNTIF(L:L,"Plus")</f>
        <v>0</v>
      </c>
      <c r="W3" s="1">
        <f>COUNTIF(O:O,"Plus")</f>
        <v>0</v>
      </c>
      <c r="AF3" s="1">
        <f>COUNTIF(I:I,"A")</f>
        <v>1</v>
      </c>
      <c r="AG3" s="1">
        <f>COUNTIF(L:L,"Plus")</f>
        <v>0</v>
      </c>
      <c r="AH3" s="1">
        <f>COUNTIF(O:O,"Plus")</f>
        <v>0</v>
      </c>
    </row>
    <row r="4" spans="1:55" ht="12" customHeight="1" x14ac:dyDescent="0.15">
      <c r="A4" s="68"/>
      <c r="B4" s="68" t="s">
        <v>4</v>
      </c>
      <c r="C4" s="69">
        <f>SUM(D:D)</f>
        <v>0</v>
      </c>
      <c r="D4" s="71"/>
      <c r="E4" s="71"/>
      <c r="F4" s="72"/>
      <c r="G4" s="69"/>
      <c r="H4" s="70"/>
      <c r="I4" s="73"/>
      <c r="J4" s="74"/>
      <c r="K4" s="70"/>
      <c r="L4" s="75"/>
      <c r="M4" s="70"/>
      <c r="N4" s="70"/>
      <c r="O4" s="69"/>
      <c r="P4" s="70"/>
      <c r="Q4" s="68"/>
      <c r="U4" s="1">
        <f>COUNTIF(G:G,"III")</f>
        <v>1</v>
      </c>
      <c r="V4" s="1">
        <f>COUNTIF(L:L,"Basis")</f>
        <v>0</v>
      </c>
      <c r="W4" s="1">
        <f>COUNTIF(O:O,"Basis")</f>
        <v>0</v>
      </c>
      <c r="AF4" s="1">
        <f>COUNTIF(I:I,"C")</f>
        <v>1</v>
      </c>
      <c r="AG4" s="1">
        <f>COUNTIF(L:L,"Basis")</f>
        <v>0</v>
      </c>
      <c r="AH4" s="1">
        <f>COUNTIF(O:O,"Basis")</f>
        <v>0</v>
      </c>
    </row>
    <row r="5" spans="1:55" ht="12" customHeight="1" x14ac:dyDescent="0.15">
      <c r="A5" s="68"/>
      <c r="B5" s="68" t="s">
        <v>5</v>
      </c>
      <c r="C5" s="6">
        <v>456</v>
      </c>
      <c r="D5" s="71"/>
      <c r="E5" s="71"/>
      <c r="F5" s="72"/>
      <c r="G5" s="69"/>
      <c r="H5" s="70"/>
      <c r="I5" s="73"/>
      <c r="J5" s="74"/>
      <c r="K5" s="70"/>
      <c r="L5" s="75"/>
      <c r="M5" s="70"/>
      <c r="N5" s="70"/>
      <c r="O5" s="69"/>
      <c r="P5" s="70"/>
      <c r="Q5" s="68"/>
      <c r="U5" s="1">
        <f>COUNTIF(G:G,"V")</f>
        <v>1</v>
      </c>
      <c r="V5" s="1">
        <f>COUNTIF(L:L,"Breedte")</f>
        <v>0</v>
      </c>
      <c r="W5" s="1">
        <f>COUNTIF(O:O,"Breedte")</f>
        <v>0</v>
      </c>
      <c r="AF5" s="1">
        <f>COUNTIF(I:I,"D")</f>
        <v>1</v>
      </c>
      <c r="AG5" s="1">
        <f>COUNTIF(L:L,"Breedte")</f>
        <v>0</v>
      </c>
      <c r="AH5" s="1">
        <f>COUNTIF(O:O,"Breedte")</f>
        <v>0</v>
      </c>
    </row>
    <row r="6" spans="1:55" ht="12" customHeight="1" x14ac:dyDescent="0.15">
      <c r="A6" s="68"/>
      <c r="B6" s="68" t="s">
        <v>58</v>
      </c>
      <c r="C6" s="6">
        <v>149</v>
      </c>
      <c r="D6" s="71"/>
      <c r="E6" s="71"/>
      <c r="F6" s="72"/>
      <c r="G6" s="69"/>
      <c r="H6" s="70"/>
      <c r="I6" s="73"/>
      <c r="J6" s="74"/>
      <c r="K6" s="70"/>
      <c r="L6" s="75"/>
      <c r="M6" s="70"/>
      <c r="N6" s="70"/>
      <c r="O6" s="69"/>
      <c r="P6" s="70"/>
      <c r="Q6" s="68"/>
      <c r="U6" s="1">
        <f>MIN(Y:Y)</f>
        <v>1</v>
      </c>
      <c r="V6" s="1">
        <f>MIN(Z:Z)</f>
        <v>1</v>
      </c>
      <c r="W6" s="1">
        <f>MIN(AA:AA)</f>
        <v>1</v>
      </c>
      <c r="X6" s="1">
        <f>MIN(AB:AB)</f>
        <v>1</v>
      </c>
      <c r="AF6" s="1">
        <f>MIN(AJ:AJ)</f>
        <v>1</v>
      </c>
      <c r="AG6" s="1">
        <f>MIN(AK:AK)</f>
        <v>1</v>
      </c>
      <c r="AH6" s="1">
        <f>MIN(AL:AL)</f>
        <v>1</v>
      </c>
      <c r="AI6" s="1">
        <f>MIN(AM:AM)</f>
        <v>1</v>
      </c>
    </row>
    <row r="7" spans="1:55" ht="21.75" thickBot="1" x14ac:dyDescent="0.2">
      <c r="A7" s="77"/>
      <c r="B7" s="77" t="s">
        <v>0</v>
      </c>
      <c r="C7" s="78" t="s">
        <v>10</v>
      </c>
      <c r="D7" s="78" t="s">
        <v>1</v>
      </c>
      <c r="E7" s="78" t="s">
        <v>39</v>
      </c>
      <c r="F7" s="79"/>
      <c r="G7" s="78" t="s">
        <v>30</v>
      </c>
      <c r="H7" s="80" t="s">
        <v>11</v>
      </c>
      <c r="I7" s="78" t="s">
        <v>31</v>
      </c>
      <c r="J7" s="80" t="s">
        <v>11</v>
      </c>
      <c r="K7" s="80" t="s">
        <v>12</v>
      </c>
      <c r="L7" s="77" t="s">
        <v>13</v>
      </c>
      <c r="M7" s="80" t="s">
        <v>14</v>
      </c>
      <c r="N7" s="80" t="s">
        <v>15</v>
      </c>
      <c r="O7" s="78" t="s">
        <v>32</v>
      </c>
      <c r="P7" s="80" t="s">
        <v>16</v>
      </c>
      <c r="Q7" s="68"/>
      <c r="Y7" s="1">
        <v>1</v>
      </c>
      <c r="Z7" s="1">
        <v>1</v>
      </c>
      <c r="AA7" s="1">
        <v>1</v>
      </c>
      <c r="AB7" s="1">
        <v>1</v>
      </c>
      <c r="AJ7" s="1">
        <v>1</v>
      </c>
      <c r="AK7" s="1">
        <v>1</v>
      </c>
      <c r="AL7" s="1">
        <v>1</v>
      </c>
      <c r="AM7" s="1">
        <v>1</v>
      </c>
      <c r="AQ7" s="100" t="str">
        <f>CONCATENATE(C1," - ",C2)</f>
        <v>Spelling 3.0 - M7</v>
      </c>
    </row>
    <row r="8" spans="1:55" ht="12" customHeight="1" thickTop="1" x14ac:dyDescent="0.15">
      <c r="A8" s="64">
        <f>IF(I8="A",25,IF(I8="B",25,IF(I8="C",25,IF(I8="D",15,IF(I8="E",10,0)))))</f>
        <v>0</v>
      </c>
      <c r="B8" s="64">
        <f>IF(G8="I",20,IF(G8="II",20,IF(G8="III",20,IF(G8="IV",20,IF(G8="V",20,0)))))</f>
        <v>0</v>
      </c>
      <c r="C8" s="57">
        <f>C5</f>
        <v>456</v>
      </c>
      <c r="F8" s="59">
        <f>IF(C8&lt;C$6,0,VLOOKUP(C8,index!$A:$M,10,0))</f>
        <v>230</v>
      </c>
      <c r="G8" s="57" t="str">
        <f>IF(AND(F8&gt;212,F9&lt;213),"I",IF(AND(F8&gt;203,F9&lt;204),"II",IF(AND(F8&gt;195,F9&lt;196),"III",IF(AND(F8&gt;186,F9&lt;187),"IV",IF(AND(F8&gt;109,F9&lt;110),"V","")))))</f>
        <v/>
      </c>
      <c r="H8" s="58" t="str">
        <f>IF(G8="I",$K8,IF(G8="II",$K8-SUM(H7:H$8),IF(G8="III",$K8-SUM(H7:H$8),IF(G8="IV",$K8-SUM(H7:H$8),IF(G8="V",1-SUM(H7:H$8)," ")))))</f>
        <v xml:space="preserve"> </v>
      </c>
      <c r="I8" s="66" t="str">
        <f>IF(AND(F8&gt;209,F9&lt;210),"A",IF(AND(F8&gt;199,F9&lt;200),"B",IF(AND(F8&gt;189,F9&lt;190),"C",IF(AND(F8&gt;180,F9&lt;181),"D",IF(AND(F8&gt;109,F9&lt;110),"E","")))))</f>
        <v/>
      </c>
      <c r="J8" s="61" t="str">
        <f>IF(I8="A",$K8,IF(I8="B",$K8-SUM(J7:J$8),IF(I8="C",$K8-SUM(J7:J$8),IF(I8="D",$K8-SUM(J7:J$8),IF(I8="E",1-SUM(J7:J$8)," ")))))</f>
        <v xml:space="preserve"> </v>
      </c>
      <c r="K8" s="58">
        <f>IF(C$4=0,0,(SUM(D$8:D8)/C$4))</f>
        <v>0</v>
      </c>
      <c r="L8" s="62" t="str">
        <f t="shared" ref="L8:L71" si="0">IF(U8=2,"Plus",IF(W8=2,"Basis",IF(X8=2,"Breedte"," ")))</f>
        <v xml:space="preserve"> </v>
      </c>
      <c r="M8" s="58" t="str">
        <f>IF(U8=2,K8,IF(W8=2,K8-SUM(M7:M$8),IF(X8=2,K8-SUM(M7:M$8),IF(X7=2,1-SUM(M7:M$8)," "))))</f>
        <v xml:space="preserve"> </v>
      </c>
      <c r="N8" s="58" t="str">
        <f>IF(OR(O8="Plus",O8="Basis",O8="Breedte"),K8," ")</f>
        <v xml:space="preserve"> </v>
      </c>
      <c r="P8" s="58" t="str">
        <f>IF(O8="Plus",$K8,IF(O8="Basis",$K8-SUM(P7:P$8),IF(O8="Breedte",$K8-SUM(P7:P$8),IF(O7="Breedte",1-SUM(P7:P$8)," "))))</f>
        <v xml:space="preserve"> </v>
      </c>
      <c r="Q8" s="56" t="str">
        <f t="shared" ref="Q8:Q11" si="1">IF(L7="plus",CONCATENATE(E8,","),IF(L7="basis",IF(E8=0,"",CONCATENATE(E8,",")),CONCATENATE(Q7,IF(E8=0,"",CONCATENATE(E8,", ")))))</f>
        <v/>
      </c>
      <c r="R8" s="196">
        <f>F8</f>
        <v>230</v>
      </c>
      <c r="S8" s="1">
        <f>C8</f>
        <v>456</v>
      </c>
      <c r="T8" s="2">
        <f>K8</f>
        <v>0</v>
      </c>
      <c r="U8" s="1">
        <f>IF(C$4=0,0,IF(SUM(U$7:U7)=2,0,IF(Y8=U$6,IF(Y8=Y9,IF((Y7-Y8)&lt;=(Y10-Y9),2,0),IF(Y8=Y7,IF((Y6-Y7)&gt;(Y9-Y8),2,0),2)),0)))</f>
        <v>0</v>
      </c>
      <c r="V8" s="1">
        <f>IF(C$4=0,0,IF(SUM(V$7:V7)=1,0,IF(Z8=V$6,IF(Z8=Z9,IF((Z7-Z8)&lt;=(Z10-Z9),1,0),IF(Z8=Z7,IF((Z6-Z7)&gt;(Z9-Z8),1,0),1)),0)))</f>
        <v>0</v>
      </c>
      <c r="W8" s="1">
        <f>IF(C$4=0,0,IF(SUM(W$7:W7)=2,0,IF(AA8=W$6,IF(AA8=AA9,IF((AA7-AA8)&lt;=(AA10-AA9),2,0),IF(AA8=AA7,IF((AA6-AA7)&gt;(AA9-AA8),2,0),2)),0)))</f>
        <v>0</v>
      </c>
      <c r="X8" s="1">
        <f>IF(C$4=0,0,IF(SUM(X$7:X7)=2,0,IF(AB8=X$6,IF(AB8=AB9,IF((AB7-AB8)&lt;=(AB10-AB9),2,0),IF(AB8=AB7,IF((AB6-AB7)&gt;(AB9-AB8),2,0),2)),0)))</f>
        <v>0</v>
      </c>
      <c r="Y8" s="1">
        <f>IF(D8=0,1,ABS(K8-0.2))</f>
        <v>1</v>
      </c>
      <c r="Z8" s="1">
        <f>IF(D8=0,1,ABS(K8-0.5))</f>
        <v>1</v>
      </c>
      <c r="AA8" s="1">
        <f>IF(D8=0,1,ABS(K8-0.8))</f>
        <v>1</v>
      </c>
      <c r="AB8" s="1">
        <f>IF(D8=0,1,ABS(K8-1))</f>
        <v>1</v>
      </c>
      <c r="AD8" s="1">
        <f>S8</f>
        <v>456</v>
      </c>
      <c r="AE8" s="2">
        <f>K8</f>
        <v>0</v>
      </c>
      <c r="AF8" s="1">
        <f>IF(C$4=0,0,IF(SUM(AF$7:AF7)=2,0,IF(AJ8=AF$6,IF(AJ8=AJ9,IF((AJ7-AJ8)&lt;=(AJ10-AJ9),2,0),IF(AJ8=AJ7,IF((AJ6-AJ7)&gt;(AJ9-AJ8),2,0),2)),0)))</f>
        <v>0</v>
      </c>
      <c r="AG8" s="1">
        <f>IF(C$4=0,0,IF(SUM(AG$7:AG7)=1,0,IF(AK8=AG$6,IF(AK8=AK9,IF((AK7-AK8)&lt;=(AK10-AK9),1,0),IF(AK8=AK7,IF((AK6-AK7)&gt;(AK9-AK8),1,0),1)),0)))</f>
        <v>0</v>
      </c>
      <c r="AH8" s="1">
        <f>IF(C$4=0,0,IF(SUM(AH$7:AH7)=2,0,IF(AL8=AH$6,IF(AL8=AL9,IF((AL7-AL8)&lt;=(AL10-AL9),2,0),IF(AL8=AL7,IF((AL6-AL7)&gt;(AL9-AL8),2,0),2)),0)))</f>
        <v>0</v>
      </c>
      <c r="AI8" s="1">
        <f>IF(S$4=0,0,IF(SUM(AI$7:AI7)=2,0,IF(AM8=AI$6,IF(AM8=AM9,IF((AM7-AM8)&lt;=(AM10-AM9),2,0),IF(AM8=AM7,IF((AM6-AM7)&gt;(AM9-AM8),2,0),2)),0)))</f>
        <v>0</v>
      </c>
      <c r="AJ8" s="1">
        <f>IF(AE8=0,1,ABS(AH8-0.25))</f>
        <v>1</v>
      </c>
      <c r="AK8" s="1">
        <f>IF(T8=0,1,ABS(W8-0.5))</f>
        <v>1</v>
      </c>
      <c r="AL8" s="1">
        <f>IF(T8=0,1,ABS(W8-0.75))</f>
        <v>1</v>
      </c>
      <c r="AM8" s="1">
        <f>IF(T8=0,1,ABS(W8-0.9))</f>
        <v>1</v>
      </c>
      <c r="AQ8" s="101" t="s">
        <v>6</v>
      </c>
      <c r="AR8" s="102"/>
      <c r="AS8" s="102" t="s">
        <v>7</v>
      </c>
      <c r="AT8" s="102"/>
      <c r="AU8" s="102"/>
      <c r="AV8" s="102"/>
      <c r="AW8" s="103"/>
      <c r="BB8" s="104"/>
      <c r="BC8" s="104"/>
    </row>
    <row r="9" spans="1:55" ht="12" customHeight="1" x14ac:dyDescent="0.15">
      <c r="A9" s="64">
        <f t="shared" ref="A9:A72" si="2">IF(I9="A",25,IF(I9="B",25,IF(I9="C",25,IF(I9="D",15,IF(I9="E",10,0)))))</f>
        <v>0</v>
      </c>
      <c r="B9" s="64">
        <f t="shared" ref="B9:B72" si="3">IF(G9="I",20,IF(G9="II",20,IF(G9="III",20,IF(G9="IV",20,IF(G9="V",20,0)))))</f>
        <v>0</v>
      </c>
      <c r="C9" s="57">
        <f>IF(C8-1&lt;C$6,C$6-1,C8-1)</f>
        <v>455</v>
      </c>
      <c r="F9" s="59">
        <f>IF(C9&lt;C$6,0,VLOOKUP(C9,index!$A:$M,10,0))</f>
        <v>230</v>
      </c>
      <c r="G9" s="57" t="str">
        <f t="shared" ref="G9:G72" si="4">IF(AND(F9&gt;212,F10&lt;213),"I",IF(AND(F9&gt;203,F10&lt;204),"II",IF(AND(F9&gt;195,F10&lt;196),"III",IF(AND(F9&gt;186,F10&lt;187),"IV",IF(AND(F9&gt;109,F10&lt;110),"V","")))))</f>
        <v/>
      </c>
      <c r="H9" s="58" t="str">
        <f>IF(G9="I",$K9,IF(G9="II",$K9-SUM(H8:H$8),IF(G9="III",$K9-SUM(H8:H$8),IF(G9="IV",$K9-SUM(H8:H$8),IF(G9="V",1-SUM(H8:H$8)," ")))))</f>
        <v xml:space="preserve"> </v>
      </c>
      <c r="I9" s="66" t="str">
        <f t="shared" ref="I9:I72" si="5">IF(AND(F9&gt;209,F10&lt;210),"A",IF(AND(F9&gt;199,F10&lt;200),"B",IF(AND(F9&gt;189,F10&lt;190),"C",IF(AND(F9&gt;180,F10&lt;181),"D",IF(AND(F9&gt;109,F10&lt;110),"E","")))))</f>
        <v/>
      </c>
      <c r="J9" s="61" t="str">
        <f>IF(I9="A",$K9,IF(I9="B",$K9-SUM(J8:J$8),IF(I9="C",$K9-SUM(J8:J$8),IF(I9="D",$K9-SUM(J8:J$8),IF(I9="E",1-SUM(J8:J$8)," ")))))</f>
        <v xml:space="preserve"> </v>
      </c>
      <c r="K9" s="58">
        <f>IF(C$4=0,0,(SUM(D$8:D9)/C$4))</f>
        <v>0</v>
      </c>
      <c r="L9" s="62" t="str">
        <f t="shared" si="0"/>
        <v xml:space="preserve"> </v>
      </c>
      <c r="M9" s="58" t="str">
        <f>IF(U9=2,K9,IF(W9=2,K9-SUM(M8:M$8),IF(X9=2,K9-SUM(M8:M$8),IF(X8=2,1-SUM(M8:M$8)," "))))</f>
        <v xml:space="preserve"> </v>
      </c>
      <c r="N9" s="58" t="str">
        <f t="shared" ref="N9:N72" si="6">IF(OR(O9="Plus",O9="Basis",O9="Breedte"),K9," ")</f>
        <v xml:space="preserve"> </v>
      </c>
      <c r="P9" s="58" t="str">
        <f>IF(O9="Plus",$K9,IF(O9="Basis",$K9-SUM(P8:P$8),IF(O9="Breedte",$K9-SUM(P8:P$8),IF(O8="Breedte",1-SUM(P8:P$8)," "))))</f>
        <v xml:space="preserve"> </v>
      </c>
      <c r="Q9" s="56" t="str">
        <f t="shared" si="1"/>
        <v/>
      </c>
      <c r="R9" s="196">
        <f t="shared" ref="R9:R72" si="7">F9</f>
        <v>230</v>
      </c>
      <c r="S9" s="1">
        <f>C9</f>
        <v>455</v>
      </c>
      <c r="T9" s="2">
        <f t="shared" ref="T9:T72" si="8">K9</f>
        <v>0</v>
      </c>
      <c r="U9" s="1">
        <f>IF(C$4=0,0,IF(SUM(U$7:U8)=2,0,IF(Y9=U$6,IF(Y9=Y10,IF((Y8-Y9)&lt;=(Y11-Y10),2,0),IF(Y9=Y8,IF((Y7-Y8)&gt;(Y10-Y9),2,0),2)),0)))</f>
        <v>0</v>
      </c>
      <c r="V9" s="1">
        <f>IF(C$4=0,0,IF(SUM(V$7:V8)=1,0,IF(Z9=V$6,IF(Z9=Z10,IF((Z8-Z9)&lt;=(Z11-Z10),1,0),IF(Z9=Z8,IF((Z7-Z8)&gt;(Z10-Z9),1,0),1)),0)))</f>
        <v>0</v>
      </c>
      <c r="W9" s="1">
        <f>IF(C$4=0,0,IF(SUM(W$7:W8)=2,0,IF(AA9=W$6,IF(AA9=AA10,IF((AA8-AA9)&lt;=(AA11-AA10),2,0),IF(AA9=AA8,IF((AA7-AA8)&gt;(AA10-AA9),2,0),2)),0)))</f>
        <v>0</v>
      </c>
      <c r="X9" s="1">
        <f>IF(C$4=0,0,IF(SUM(X$7:X8)=2,0,IF(AB9=X$6,IF(AB9=AB10,IF((AB8-AB9)&lt;=(AB11-AB10),2,0),IF(AB9=AB8,IF((AB7-AB8)&gt;(AB10-AB9),2,0),2)),0)))</f>
        <v>0</v>
      </c>
      <c r="Y9" s="1">
        <f t="shared" ref="Y9:Y72" si="9">IF(D9=0,1,ABS(K9-0.2))</f>
        <v>1</v>
      </c>
      <c r="Z9" s="1">
        <f t="shared" ref="Z9:Z72" si="10">IF(D9=0,1,ABS(K9-0.5))</f>
        <v>1</v>
      </c>
      <c r="AA9" s="1">
        <f t="shared" ref="AA9:AA72" si="11">IF(D9=0,1,ABS(K9-0.8))</f>
        <v>1</v>
      </c>
      <c r="AB9" s="1">
        <f t="shared" ref="AB9:AB72" si="12">IF(D9=0,1,ABS(K9-1))</f>
        <v>1</v>
      </c>
      <c r="AD9" s="1">
        <f>S9</f>
        <v>455</v>
      </c>
      <c r="AE9" s="2">
        <f t="shared" ref="AE9:AE72" si="13">K9</f>
        <v>0</v>
      </c>
      <c r="AF9" s="1">
        <f>IF(S$4=0,0,IF(SUM(AF$7:AF8)=2,0,IF(AJ9=AF$6,IF(AJ9=AJ10,IF((AJ8-AJ9)&lt;=(AJ11-AJ10),2,0),IF(AJ9=AJ8,IF((AJ7-AJ8)&gt;(AJ10-AJ9),2,0),2)),0)))</f>
        <v>0</v>
      </c>
      <c r="AG9" s="1">
        <f>IF(C$4=0,0,IF(SUM(AG$7:AG8)=1,0,IF(AK9=AG$6,IF(AK9=AK10,IF((AK8-AK9)&lt;=(AK11-AK10),1,0),IF(AK9=AK8,IF((AK7-AK8)&gt;(AK10-AK9),1,0),1)),0)))</f>
        <v>0</v>
      </c>
      <c r="AH9" s="1">
        <f>IF(C$4=0,0,IF(SUM(AH$7:AH8)=2,0,IF(AL9=AH$6,IF(AL9=AL10,IF((AL8-AL9)&lt;=(AL11-AL10),2,0),IF(AL9=AL8,IF((AL7-AL8)&gt;(AL10-AL9),2,0),2)),0)))</f>
        <v>0</v>
      </c>
      <c r="AI9" s="1">
        <f>IF(S$4=0,0,IF(SUM(AI$7:AI8)=2,0,IF(AM9=AI$6,IF(AM9=AM10,IF((AM8-AM9)&lt;=(AM11-AM10),2,0),IF(AM9=AM8,IF((AM7-AM8)&gt;(AM10-AM9),2,0),2)),0)))</f>
        <v>0</v>
      </c>
      <c r="AJ9" s="1">
        <f t="shared" ref="AJ9:AJ72" si="14">IF(AE9=0,1,ABS(AH9-0.25))</f>
        <v>1</v>
      </c>
      <c r="AK9" s="1">
        <f>IF(T9=0,1,ABS(W9-0.5))</f>
        <v>1</v>
      </c>
      <c r="AL9" s="1">
        <f>IF(T9=0,1,ABS(W9-0.75))</f>
        <v>1</v>
      </c>
      <c r="AM9" s="1">
        <f>IF(T9=0,1,ABS(W9-0.9))</f>
        <v>1</v>
      </c>
      <c r="AQ9" s="105"/>
      <c r="AR9" s="106"/>
      <c r="AS9" s="107" t="s">
        <v>17</v>
      </c>
      <c r="AT9" s="107" t="s">
        <v>18</v>
      </c>
      <c r="AU9" s="107" t="s">
        <v>19</v>
      </c>
      <c r="AV9" s="107" t="s">
        <v>20</v>
      </c>
      <c r="AW9" s="103"/>
    </row>
    <row r="10" spans="1:55" ht="12" customHeight="1" x14ac:dyDescent="0.15">
      <c r="A10" s="64">
        <f t="shared" si="2"/>
        <v>0</v>
      </c>
      <c r="B10" s="64">
        <f t="shared" si="3"/>
        <v>0</v>
      </c>
      <c r="C10" s="57">
        <f t="shared" ref="C10:C73" si="15">IF(C9-1&lt;C$6,C$6-1,C9-1)</f>
        <v>454</v>
      </c>
      <c r="F10" s="59">
        <f>IF(C10&lt;C$6,0,VLOOKUP(C10,index!$A:$M,10,0))</f>
        <v>230</v>
      </c>
      <c r="G10" s="57" t="str">
        <f t="shared" si="4"/>
        <v/>
      </c>
      <c r="H10" s="58" t="str">
        <f>IF(G10="I",$K10,IF(G10="II",$K10-SUM(H$8:H9),IF(G10="III",$K10-SUM(H$8:H9),IF(G10="IV",$K10-SUM(H$8:H9),IF(G10="V",1-SUM(H$8:H9)," ")))))</f>
        <v xml:space="preserve"> </v>
      </c>
      <c r="I10" s="66" t="str">
        <f t="shared" si="5"/>
        <v/>
      </c>
      <c r="J10" s="61" t="str">
        <f>IF(I10="A",$K10,IF(I10="B",$K10-SUM(J$8:J9),IF(I10="C",$K10-SUM(J$8:J9),IF(I10="D",$K10-SUM(J$8:J9),IF(I10="E",1-SUM(J$8:J9)," ")))))</f>
        <v xml:space="preserve"> </v>
      </c>
      <c r="K10" s="58">
        <f>IF(C$4=0,0,(SUM(D$8:D10)/C$4))</f>
        <v>0</v>
      </c>
      <c r="L10" s="62" t="str">
        <f t="shared" si="0"/>
        <v xml:space="preserve"> </v>
      </c>
      <c r="M10" s="58" t="str">
        <f>IF(U10=2,K10,IF(W10=2,K10-SUM(M$8:M9),IF(X10=2,K10-SUM(M$8:M9),IF(X9=2,1-SUM(M$8:M9)," "))))</f>
        <v xml:space="preserve"> </v>
      </c>
      <c r="N10" s="58" t="str">
        <f t="shared" si="6"/>
        <v xml:space="preserve"> </v>
      </c>
      <c r="P10" s="58" t="str">
        <f>IF(O10="Plus",$K10,IF(O10="Basis",$K10-SUM(P$8:P9),IF(O10="Breedte",$K10-SUM(P$8:P9),IF(O9="Breedte",1-SUM(P$8:P9)," "))))</f>
        <v xml:space="preserve"> </v>
      </c>
      <c r="Q10" s="56" t="str">
        <f t="shared" si="1"/>
        <v/>
      </c>
      <c r="R10" s="196">
        <f t="shared" si="7"/>
        <v>230</v>
      </c>
      <c r="S10" s="1">
        <f t="shared" ref="S10:S73" si="16">C10</f>
        <v>454</v>
      </c>
      <c r="T10" s="2">
        <f t="shared" si="8"/>
        <v>0</v>
      </c>
      <c r="U10" s="1">
        <f>IF(C$4=0,0,IF(SUM(U$7:U9)=2,0,IF(Y10=U$6,IF(Y10=Y11,IF((Y9-Y10)&lt;=(Y12-Y11),2,0),IF(Y10=Y9,IF((Y8-Y9)&gt;(Y11-Y10),2,0),2)),0)))</f>
        <v>0</v>
      </c>
      <c r="V10" s="1">
        <f>IF(C$4=0,0,IF(SUM(V$7:V9)=1,0,IF(Z10=V$6,IF(Z10=Z11,IF((Z9-Z10)&lt;=(Z12-Z11),1,0),IF(Z10=Z9,IF((Z8-Z9)&gt;(Z11-Z10),1,0),1)),0)))</f>
        <v>0</v>
      </c>
      <c r="W10" s="1">
        <f>IF(C$4=0,0,IF(SUM(W$7:W9)=2,0,IF(AA10=W$6,IF(AA10=AA11,IF((AA9-AA10)&lt;=(AA12-AA11),2,0),IF(AA10=AA9,IF((AA8-AA9)&gt;(AA11-AA10),2,0),2)),0)))</f>
        <v>0</v>
      </c>
      <c r="X10" s="1">
        <f>IF(C$4=0,0,IF(SUM(X$7:X9)=2,0,IF(AB10=X$6,IF(AB10=AB11,IF((AB9-AB10)&lt;=(AB12-AB11),2,0),IF(AB10=AB9,IF((AB8-AB9)&gt;(AB11-AB10),2,0),2)),0)))</f>
        <v>0</v>
      </c>
      <c r="Y10" s="1">
        <f t="shared" si="9"/>
        <v>1</v>
      </c>
      <c r="Z10" s="1">
        <f t="shared" si="10"/>
        <v>1</v>
      </c>
      <c r="AA10" s="1">
        <f t="shared" si="11"/>
        <v>1</v>
      </c>
      <c r="AB10" s="1">
        <f t="shared" si="12"/>
        <v>1</v>
      </c>
      <c r="AD10" s="1">
        <f t="shared" ref="AD10:AD73" si="17">S10</f>
        <v>454</v>
      </c>
      <c r="AE10" s="2">
        <f t="shared" si="13"/>
        <v>0</v>
      </c>
      <c r="AF10" s="1">
        <f>IF(S$4=0,0,IF(SUM(AF$7:AF9)=2,0,IF(AJ10=AF$6,IF(AJ10=AJ11,IF((AJ9-AJ10)&lt;=(AJ12-AJ11),2,0),IF(AJ10=AJ9,IF((AJ8-AJ9)&gt;(AJ11-AJ10),2,0),2)),0)))</f>
        <v>0</v>
      </c>
      <c r="AG10" s="1">
        <f>IF(C$4=0,0,IF(SUM(AG$7:AG9)=1,0,IF(AK10=AG$6,IF(AK10=AK11,IF((AK9-AK10)&lt;=(AK12-AK11),1,0),IF(AK10=AK9,IF((AK8-AK9)&gt;(AK11-AK10),1,0),1)),0)))</f>
        <v>0</v>
      </c>
      <c r="AH10" s="1">
        <f>IF(C$4=0,0,IF(SUM(AH$7:AH9)=2,0,IF(AL10=AH$6,IF(AL10=AL11,IF((AL9-AL10)&lt;=(AL12-AL11),2,0),IF(AL10=AL9,IF((AL8-AL9)&gt;(AL11-AL10),2,0),2)),0)))</f>
        <v>0</v>
      </c>
      <c r="AI10" s="1">
        <f>IF(S$4=0,0,IF(SUM(AI$7:AI9)=2,0,IF(AM10=AI$6,IF(AM10=AM11,IF((AM9-AM10)&lt;=(AM12-AM11),2,0),IF(AM10=AM9,IF((AM8-AM9)&gt;(AM11-AM10),2,0),2)),0)))</f>
        <v>0</v>
      </c>
      <c r="AJ10" s="1">
        <f t="shared" si="14"/>
        <v>1</v>
      </c>
      <c r="AK10" s="1">
        <f t="shared" ref="AK10:AK73" si="18">IF(T10=0,1,ABS(W10-0.5))</f>
        <v>1</v>
      </c>
      <c r="AL10" s="1">
        <f t="shared" ref="AL10:AL73" si="19">IF(T10=0,1,ABS(W10-0.75))</f>
        <v>1</v>
      </c>
      <c r="AM10" s="1">
        <f t="shared" ref="AM10:AM73" si="20">IF(T10=0,1,ABS(W10-0.9))</f>
        <v>1</v>
      </c>
      <c r="AQ10" s="108" t="s">
        <v>26</v>
      </c>
      <c r="AR10" s="109">
        <v>0.2</v>
      </c>
      <c r="AS10" s="10">
        <f>IF($U3=0,0,VLOOKUP("I",$G:$S,13,FALSE))</f>
        <v>376</v>
      </c>
      <c r="AT10" s="10">
        <f>AU10*AT$14</f>
        <v>0</v>
      </c>
      <c r="AU10" s="11">
        <f>AV10</f>
        <v>0</v>
      </c>
      <c r="AV10" s="11">
        <f>IF($U3=0,0,VLOOKUP("I",$G:$S,5,FALSE))</f>
        <v>0</v>
      </c>
      <c r="AW10" s="103"/>
    </row>
    <row r="11" spans="1:55" ht="12" customHeight="1" x14ac:dyDescent="0.15">
      <c r="A11" s="64">
        <f t="shared" si="2"/>
        <v>0</v>
      </c>
      <c r="B11" s="64">
        <f t="shared" si="3"/>
        <v>0</v>
      </c>
      <c r="C11" s="57">
        <f t="shared" si="15"/>
        <v>453</v>
      </c>
      <c r="F11" s="59">
        <f>IF(C11&lt;C$6,0,VLOOKUP(C11,index!$A:$M,10,0))</f>
        <v>230</v>
      </c>
      <c r="G11" s="57" t="str">
        <f t="shared" si="4"/>
        <v/>
      </c>
      <c r="H11" s="58" t="str">
        <f>IF(G11="I",$K11,IF(G11="II",$K11-SUM(H$8:H10),IF(G11="III",$K11-SUM(H$8:H10),IF(G11="IV",$K11-SUM(H$8:H10),IF(G11="V",1-SUM(H$8:H10)," ")))))</f>
        <v xml:space="preserve"> </v>
      </c>
      <c r="I11" s="66" t="str">
        <f t="shared" si="5"/>
        <v/>
      </c>
      <c r="J11" s="61" t="str">
        <f>IF(I11="A",$K11,IF(I11="B",$K11-SUM(J$8:J10),IF(I11="C",$K11-SUM(J$8:J10),IF(I11="D",$K11-SUM(J$8:J10),IF(I11="E",1-SUM(J$8:J10)," ")))))</f>
        <v xml:space="preserve"> </v>
      </c>
      <c r="K11" s="58">
        <f>IF(C$4=0,0,(SUM(D$8:D11)/C$4))</f>
        <v>0</v>
      </c>
      <c r="L11" s="62" t="str">
        <f t="shared" si="0"/>
        <v xml:space="preserve"> </v>
      </c>
      <c r="M11" s="58" t="str">
        <f>IF(U11=2,K11,IF(W11=2,K11-SUM(M$8:M10),IF(X11=2,K11-SUM(M$8:M10),IF(X10=2,1-SUM(M$8:M10)," "))))</f>
        <v xml:space="preserve"> </v>
      </c>
      <c r="N11" s="58" t="str">
        <f t="shared" si="6"/>
        <v xml:space="preserve"> </v>
      </c>
      <c r="P11" s="58" t="str">
        <f>IF(O11="Plus",$K11,IF(O11="Basis",$K11-SUM(P$8:P10),IF(O11="Breedte",$K11-SUM(P$8:P10),IF(O10="Breedte",1-SUM(P$8:P10)," "))))</f>
        <v xml:space="preserve"> </v>
      </c>
      <c r="Q11" s="56" t="str">
        <f t="shared" si="1"/>
        <v/>
      </c>
      <c r="R11" s="196">
        <f t="shared" si="7"/>
        <v>230</v>
      </c>
      <c r="S11" s="1">
        <f t="shared" si="16"/>
        <v>453</v>
      </c>
      <c r="T11" s="2">
        <f t="shared" si="8"/>
        <v>0</v>
      </c>
      <c r="U11" s="1">
        <f>IF(C$4=0,0,IF(SUM(U$7:U10)=2,0,IF(Y11=U$6,IF(Y11=Y12,IF((Y10-Y11)&lt;=(Y13-Y12),2,0),IF(Y11=Y10,IF((Y9-Y10)&gt;(Y12-Y11),2,0),2)),0)))</f>
        <v>0</v>
      </c>
      <c r="V11" s="1">
        <f>IF(C$4=0,0,IF(SUM(V$7:V10)=1,0,IF(Z11=V$6,IF(Z11=Z12,IF((Z10-Z11)&lt;=(Z13-Z12),1,0),IF(Z11=Z10,IF((Z9-Z10)&gt;(Z12-Z11),1,0),1)),0)))</f>
        <v>0</v>
      </c>
      <c r="W11" s="1">
        <f>IF(C$4=0,0,IF(SUM(W$7:W10)=2,0,IF(AA11=W$6,IF(AA11=AA12,IF((AA10-AA11)&lt;=(AA13-AA12),2,0),IF(AA11=AA10,IF((AA9-AA10)&gt;(AA12-AA11),2,0),2)),0)))</f>
        <v>0</v>
      </c>
      <c r="X11" s="1">
        <f>IF(C$4=0,0,IF(SUM(X$7:X10)=2,0,IF(AB11=X$6,IF(AB11=AB12,IF((AB10-AB11)&lt;=(AB13-AB12),2,0),IF(AB11=AB10,IF((AB9-AB10)&gt;(AB12-AB11),2,0),2)),0)))</f>
        <v>0</v>
      </c>
      <c r="Y11" s="1">
        <f t="shared" si="9"/>
        <v>1</v>
      </c>
      <c r="Z11" s="1">
        <f t="shared" si="10"/>
        <v>1</v>
      </c>
      <c r="AA11" s="1">
        <f t="shared" si="11"/>
        <v>1</v>
      </c>
      <c r="AB11" s="1">
        <f t="shared" si="12"/>
        <v>1</v>
      </c>
      <c r="AD11" s="1">
        <f t="shared" si="17"/>
        <v>453</v>
      </c>
      <c r="AE11" s="2">
        <f t="shared" si="13"/>
        <v>0</v>
      </c>
      <c r="AF11" s="1">
        <f>IF(S$4=0,0,IF(SUM(AF$7:AF10)=2,0,IF(AJ11=AF$6,IF(AJ11=AJ12,IF((AJ10-AJ11)&lt;=(AJ13-AJ12),2,0),IF(AJ11=AJ10,IF((AJ9-AJ10)&gt;(AJ12-AJ11),2,0),2)),0)))</f>
        <v>0</v>
      </c>
      <c r="AG11" s="1">
        <f>IF(C$4=0,0,IF(SUM(AG$7:AG10)=1,0,IF(AK11=AG$6,IF(AK11=AK12,IF((AK10-AK11)&lt;=(AK13-AK12),1,0),IF(AK11=AK10,IF((AK9-AK10)&gt;(AK12-AK11),1,0),1)),0)))</f>
        <v>0</v>
      </c>
      <c r="AH11" s="1">
        <f>IF(C$4=0,0,IF(SUM(AH$7:AH10)=2,0,IF(AL11=AH$6,IF(AL11=AL12,IF((AL10-AL11)&lt;=(AL13-AL12),2,0),IF(AL11=AL10,IF((AL9-AL10)&gt;(AL12-AL11),2,0),2)),0)))</f>
        <v>0</v>
      </c>
      <c r="AI11" s="1">
        <f>IF(S$4=0,0,IF(SUM(AI$7:AI10)=2,0,IF(AM11=AI$6,IF(AM11=AM12,IF((AM10-AM11)&lt;=(AM13-AM12),2,0),IF(AM11=AM10,IF((AM9-AM10)&gt;(AM12-AM11),2,0),2)),0)))</f>
        <v>0</v>
      </c>
      <c r="AJ11" s="1">
        <f t="shared" si="14"/>
        <v>1</v>
      </c>
      <c r="AK11" s="1">
        <f t="shared" si="18"/>
        <v>1</v>
      </c>
      <c r="AL11" s="1">
        <f t="shared" si="19"/>
        <v>1</v>
      </c>
      <c r="AM11" s="1">
        <f t="shared" si="20"/>
        <v>1</v>
      </c>
      <c r="AQ11" s="108" t="s">
        <v>28</v>
      </c>
      <c r="AR11" s="109">
        <v>0.6</v>
      </c>
      <c r="AS11" s="10">
        <f>IF($U4=0,0,VLOOKUP("IV",$G:$S,13,FALSE))</f>
        <v>323</v>
      </c>
      <c r="AT11" s="10">
        <f>AU11*AT$14</f>
        <v>0</v>
      </c>
      <c r="AU11" s="11">
        <f>AV11-AV10</f>
        <v>0</v>
      </c>
      <c r="AV11" s="11">
        <f>IF($U4=0,0,VLOOKUP("IV",$G:$S,5,FALSE))</f>
        <v>0</v>
      </c>
      <c r="AW11" s="103"/>
    </row>
    <row r="12" spans="1:55" ht="12" customHeight="1" x14ac:dyDescent="0.15">
      <c r="A12" s="64">
        <f t="shared" si="2"/>
        <v>0</v>
      </c>
      <c r="B12" s="64">
        <f t="shared" si="3"/>
        <v>0</v>
      </c>
      <c r="C12" s="57">
        <f t="shared" si="15"/>
        <v>452</v>
      </c>
      <c r="F12" s="59">
        <f>IF(C12&lt;C$6,0,VLOOKUP(C12,index!$A:$M,10,0))</f>
        <v>230</v>
      </c>
      <c r="G12" s="57" t="str">
        <f t="shared" si="4"/>
        <v/>
      </c>
      <c r="H12" s="58" t="str">
        <f>IF(G12="I",$K12,IF(G12="II",$K12-SUM(H$8:H11),IF(G12="III",$K12-SUM(H$8:H11),IF(G12="IV",$K12-SUM(H$8:H11),IF(G12="V",1-SUM(H$8:H11)," ")))))</f>
        <v xml:space="preserve"> </v>
      </c>
      <c r="I12" s="66" t="str">
        <f t="shared" si="5"/>
        <v/>
      </c>
      <c r="J12" s="61" t="str">
        <f>IF(I12="A",$K12,IF(I12="B",$K12-SUM(J$8:J11),IF(I12="C",$K12-SUM(J$8:J11),IF(I12="D",$K12-SUM(J$8:J11),IF(I12="E",1-SUM(J$8:J11)," ")))))</f>
        <v xml:space="preserve"> </v>
      </c>
      <c r="K12" s="58">
        <f>IF(C$4=0,0,(SUM(D$8:D12)/C$4))</f>
        <v>0</v>
      </c>
      <c r="L12" s="62" t="str">
        <f t="shared" si="0"/>
        <v xml:space="preserve"> </v>
      </c>
      <c r="M12" s="58" t="str">
        <f>IF(U12=2,K12,IF(W12=2,K12-SUM(M$8:M11),IF(X12=2,K12-SUM(M$8:M11),IF(X11=2,1-SUM(M$8:M11)," "))))</f>
        <v xml:space="preserve"> </v>
      </c>
      <c r="N12" s="58" t="str">
        <f t="shared" si="6"/>
        <v xml:space="preserve"> </v>
      </c>
      <c r="P12" s="58" t="str">
        <f>IF(O12="Plus",$K12,IF(O12="Basis",$K12-SUM(P$8:P11),IF(O12="Breedte",$K12-SUM(P$8:P11),IF(O11="Breedte",1-SUM(P$8:P11)," "))))</f>
        <v xml:space="preserve"> </v>
      </c>
      <c r="Q12" s="56" t="str">
        <f>IF(L11="plus",CONCATENATE(E12,","),IF(L11="basis",IF(E12=0,"",CONCATENATE(E12,",")),CONCATENATE(Q11,IF(E12=0,"",CONCATENATE(E12,", ")))))</f>
        <v/>
      </c>
      <c r="R12" s="196">
        <f t="shared" si="7"/>
        <v>230</v>
      </c>
      <c r="S12" s="1">
        <f t="shared" si="16"/>
        <v>452</v>
      </c>
      <c r="T12" s="2">
        <f t="shared" si="8"/>
        <v>0</v>
      </c>
      <c r="U12" s="1">
        <f>IF(C$4=0,0,IF(SUM(U$7:U11)=2,0,IF(Y12=U$6,IF(Y12=Y13,IF((Y11-Y12)&lt;=(Y14-Y13),2,0),IF(Y12=Y11,IF((Y10-Y11)&gt;(Y13-Y12),2,0),2)),0)))</f>
        <v>0</v>
      </c>
      <c r="V12" s="1">
        <f>IF(C$4=0,0,IF(SUM(V$7:V11)=1,0,IF(Z12=V$6,IF(Z12=Z13,IF((Z11-Z12)&lt;=(Z14-Z13),1,0),IF(Z12=Z11,IF((Z10-Z11)&gt;(Z13-Z12),1,0),1)),0)))</f>
        <v>0</v>
      </c>
      <c r="W12" s="1">
        <f>IF(C$4=0,0,IF(SUM(W$7:W11)=2,0,IF(AA12=W$6,IF(AA12=AA13,IF((AA11-AA12)&lt;=(AA14-AA13),2,0),IF(AA12=AA11,IF((AA10-AA11)&gt;(AA13-AA12),2,0),2)),0)))</f>
        <v>0</v>
      </c>
      <c r="X12" s="1">
        <f>IF(C$4=0,0,IF(SUM(X$7:X11)=2,0,IF(AB12=X$6,IF(AB12=AB13,IF((AB11-AB12)&lt;=(AB14-AB13),2,0),IF(AB12=AB11,IF((AB10-AB11)&gt;(AB13-AB12),2,0),2)),0)))</f>
        <v>0</v>
      </c>
      <c r="Y12" s="1">
        <f t="shared" si="9"/>
        <v>1</v>
      </c>
      <c r="Z12" s="1">
        <f t="shared" si="10"/>
        <v>1</v>
      </c>
      <c r="AA12" s="1">
        <f t="shared" si="11"/>
        <v>1</v>
      </c>
      <c r="AB12" s="1">
        <f t="shared" si="12"/>
        <v>1</v>
      </c>
      <c r="AD12" s="1">
        <f t="shared" si="17"/>
        <v>452</v>
      </c>
      <c r="AE12" s="2">
        <f t="shared" si="13"/>
        <v>0</v>
      </c>
      <c r="AF12" s="1">
        <f>IF(S$4=0,0,IF(SUM(AF$7:AF11)=2,0,IF(AJ12=AF$6,IF(AJ12=AJ13,IF((AJ11-AJ12)&lt;=(AJ14-AJ13),2,0),IF(AJ12=AJ11,IF((AJ10-AJ11)&gt;(AJ13-AJ12),2,0),2)),0)))</f>
        <v>0</v>
      </c>
      <c r="AG12" s="1">
        <f>IF(C$4=0,0,IF(SUM(AG$7:AG11)=1,0,IF(AK12=AG$6,IF(AK12=AK13,IF((AK11-AK12)&lt;=(AK14-AK13),1,0),IF(AK12=AK11,IF((AK10-AK11)&gt;(AK13-AK12),1,0),1)),0)))</f>
        <v>0</v>
      </c>
      <c r="AH12" s="1">
        <f>IF(C$4=0,0,IF(SUM(AH$7:AH11)=2,0,IF(AL12=AH$6,IF(AL12=AL13,IF((AL11-AL12)&lt;=(AL14-AL13),2,0),IF(AL12=AL11,IF((AL10-AL11)&gt;(AL13-AL12),2,0),2)),0)))</f>
        <v>0</v>
      </c>
      <c r="AI12" s="1">
        <f>IF(S$4=0,0,IF(SUM(AI$7:AI11)=2,0,IF(AM12=AI$6,IF(AM12=AM13,IF((AM11-AM12)&lt;=(AM14-AM13),2,0),IF(AM12=AM11,IF((AM10-AM11)&gt;(AM13-AM12),2,0),2)),0)))</f>
        <v>0</v>
      </c>
      <c r="AJ12" s="1">
        <f t="shared" si="14"/>
        <v>1</v>
      </c>
      <c r="AK12" s="1">
        <f t="shared" si="18"/>
        <v>1</v>
      </c>
      <c r="AL12" s="1">
        <f t="shared" si="19"/>
        <v>1</v>
      </c>
      <c r="AM12" s="1">
        <f t="shared" si="20"/>
        <v>1</v>
      </c>
      <c r="AQ12" s="108" t="s">
        <v>27</v>
      </c>
      <c r="AR12" s="109">
        <v>0.2</v>
      </c>
      <c r="AS12" s="10">
        <f>IF($U5=0,0,VLOOKUP("V",$G:$S,13,FALSE))</f>
        <v>149</v>
      </c>
      <c r="AT12" s="10">
        <f>AU12*AT$14</f>
        <v>0</v>
      </c>
      <c r="AU12" s="11">
        <f>AV12-AV11</f>
        <v>0</v>
      </c>
      <c r="AV12" s="11">
        <f>IF($U5=0,0,VLOOKUP("V",$G:$S,5,FALSE))</f>
        <v>0</v>
      </c>
      <c r="AW12" s="103"/>
    </row>
    <row r="13" spans="1:55" ht="12" customHeight="1" x14ac:dyDescent="0.15">
      <c r="A13" s="64">
        <f t="shared" si="2"/>
        <v>0</v>
      </c>
      <c r="B13" s="64">
        <f t="shared" si="3"/>
        <v>0</v>
      </c>
      <c r="C13" s="57">
        <f t="shared" si="15"/>
        <v>451</v>
      </c>
      <c r="F13" s="59">
        <f>IF(C13&lt;C$6,0,VLOOKUP(C13,index!$A:$M,10,0))</f>
        <v>230</v>
      </c>
      <c r="G13" s="57" t="str">
        <f t="shared" si="4"/>
        <v/>
      </c>
      <c r="H13" s="58" t="str">
        <f>IF(G13="I",$K13,IF(G13="II",$K13-SUM(H$8:H12),IF(G13="III",$K13-SUM(H$8:H12),IF(G13="IV",$K13-SUM(H$8:H12),IF(G13="V",1-SUM(H$8:H12)," ")))))</f>
        <v xml:space="preserve"> </v>
      </c>
      <c r="I13" s="66" t="str">
        <f t="shared" si="5"/>
        <v/>
      </c>
      <c r="J13" s="61" t="str">
        <f>IF(I13="A",$K13,IF(I13="B",$K13-SUM(J$8:J12),IF(I13="C",$K13-SUM(J$8:J12),IF(I13="D",$K13-SUM(J$8:J12),IF(I13="E",1-SUM(J$8:J12)," ")))))</f>
        <v xml:space="preserve"> </v>
      </c>
      <c r="K13" s="58">
        <f>IF(C$4=0,0,(SUM(D$8:D13)/C$4))</f>
        <v>0</v>
      </c>
      <c r="L13" s="62" t="str">
        <f t="shared" si="0"/>
        <v xml:space="preserve"> </v>
      </c>
      <c r="M13" s="58" t="str">
        <f>IF(U13=2,K13,IF(W13=2,K13-SUM(M$8:M12),IF(X13=2,K13-SUM(M$8:M12),IF(X12=2,1-SUM(M$8:M12)," "))))</f>
        <v xml:space="preserve"> </v>
      </c>
      <c r="N13" s="58" t="str">
        <f t="shared" si="6"/>
        <v xml:space="preserve"> </v>
      </c>
      <c r="P13" s="58" t="str">
        <f>IF(O13="Plus",$K13,IF(O13="Basis",$K13-SUM(P$8:P12),IF(O13="Breedte",$K13-SUM(P$8:P12),IF(O12="Breedte",1-SUM(P$8:P12)," "))))</f>
        <v xml:space="preserve"> </v>
      </c>
      <c r="Q13" s="56" t="str">
        <f>IF(L12="plus",CONCATENATE(E13,","),IF(L12="basis",IF(E13=0,"",CONCATENATE(E13,",")),CONCATENATE(Q12,IF(E13=0,"",CONCATENATE(E13,", ")))))</f>
        <v/>
      </c>
      <c r="R13" s="196">
        <f t="shared" si="7"/>
        <v>230</v>
      </c>
      <c r="S13" s="1">
        <f t="shared" si="16"/>
        <v>451</v>
      </c>
      <c r="T13" s="2">
        <f t="shared" si="8"/>
        <v>0</v>
      </c>
      <c r="U13" s="1">
        <f>IF(C$4=0,0,IF(SUM(U$7:U12)=2,0,IF(Y13=U$6,IF(Y13=Y14,IF((Y12-Y13)&lt;=(Y15-Y14),2,0),IF(Y13=Y12,IF((Y11-Y12)&gt;(Y14-Y13),2,0),2)),0)))</f>
        <v>0</v>
      </c>
      <c r="V13" s="1">
        <f>IF(C$4=0,0,IF(SUM(V$7:V12)=1,0,IF(Z13=V$6,IF(Z13=Z14,IF((Z12-Z13)&lt;=(Z15-Z14),1,0),IF(Z13=Z12,IF((Z11-Z12)&gt;(Z14-Z13),1,0),1)),0)))</f>
        <v>0</v>
      </c>
      <c r="W13" s="1">
        <f>IF(C$4=0,0,IF(SUM(W$7:W12)=2,0,IF(AA13=W$6,IF(AA13=AA14,IF((AA12-AA13)&lt;=(AA15-AA14),2,0),IF(AA13=AA12,IF((AA11-AA12)&gt;(AA14-AA13),2,0),2)),0)))</f>
        <v>0</v>
      </c>
      <c r="X13" s="1">
        <f>IF(C$4=0,0,IF(SUM(X$7:X12)=2,0,IF(AB13=X$6,IF(AB13=AB14,IF((AB12-AB13)&lt;=(AB15-AB14),2,0),IF(AB13=AB12,IF((AB11-AB12)&gt;(AB14-AB13),2,0),2)),0)))</f>
        <v>0</v>
      </c>
      <c r="Y13" s="1">
        <f t="shared" si="9"/>
        <v>1</v>
      </c>
      <c r="Z13" s="1">
        <f t="shared" si="10"/>
        <v>1</v>
      </c>
      <c r="AA13" s="1">
        <f t="shared" si="11"/>
        <v>1</v>
      </c>
      <c r="AB13" s="1">
        <f t="shared" si="12"/>
        <v>1</v>
      </c>
      <c r="AD13" s="1">
        <f t="shared" si="17"/>
        <v>451</v>
      </c>
      <c r="AE13" s="2">
        <f t="shared" si="13"/>
        <v>0</v>
      </c>
      <c r="AF13" s="1">
        <f>IF(S$4=0,0,IF(SUM(AF$7:AF12)=2,0,IF(AJ13=AF$6,IF(AJ13=AJ14,IF((AJ12-AJ13)&lt;=(AJ15-AJ14),2,0),IF(AJ13=AJ12,IF((AJ11-AJ12)&gt;(AJ14-AJ13),2,0),2)),0)))</f>
        <v>0</v>
      </c>
      <c r="AG13" s="1">
        <f>IF(C$4=0,0,IF(SUM(AG$7:AG12)=1,0,IF(AK13=AG$6,IF(AK13=AK14,IF((AK12-AK13)&lt;=(AK15-AK14),1,0),IF(AK13=AK12,IF((AK11-AK12)&gt;(AK14-AK13),1,0),1)),0)))</f>
        <v>0</v>
      </c>
      <c r="AH13" s="1">
        <f>IF(C$4=0,0,IF(SUM(AH$7:AH12)=2,0,IF(AL13=AH$6,IF(AL13=AL14,IF((AL12-AL13)&lt;=(AL15-AL14),2,0),IF(AL13=AL12,IF((AL11-AL12)&gt;(AL14-AL13),2,0),2)),0)))</f>
        <v>0</v>
      </c>
      <c r="AI13" s="1">
        <f>IF(S$4=0,0,IF(SUM(AI$7:AI12)=2,0,IF(AM13=AI$6,IF(AM13=AM14,IF((AM12-AM13)&lt;=(AM15-AM14),2,0),IF(AM13=AM12,IF((AM11-AM12)&gt;(AM14-AM13),2,0),2)),0)))</f>
        <v>0</v>
      </c>
      <c r="AJ13" s="1">
        <f t="shared" si="14"/>
        <v>1</v>
      </c>
      <c r="AK13" s="1">
        <f t="shared" si="18"/>
        <v>1</v>
      </c>
      <c r="AL13" s="1">
        <f t="shared" si="19"/>
        <v>1</v>
      </c>
      <c r="AM13" s="1">
        <f t="shared" si="20"/>
        <v>1</v>
      </c>
      <c r="AQ13" s="108"/>
      <c r="AR13" s="109"/>
      <c r="AS13" s="10"/>
      <c r="AT13" s="10"/>
      <c r="AU13" s="11"/>
      <c r="AV13" s="11">
        <f>IF(SUM(AT10:AT12)&lt;AT14,1,0)</f>
        <v>0</v>
      </c>
      <c r="AW13" s="103"/>
    </row>
    <row r="14" spans="1:55" ht="12" customHeight="1" thickBot="1" x14ac:dyDescent="0.2">
      <c r="A14" s="64">
        <f t="shared" si="2"/>
        <v>0</v>
      </c>
      <c r="B14" s="64">
        <f t="shared" si="3"/>
        <v>0</v>
      </c>
      <c r="C14" s="57">
        <f t="shared" si="15"/>
        <v>450</v>
      </c>
      <c r="F14" s="59">
        <f>IF(C14&lt;C$6,0,VLOOKUP(C14,index!$A:$M,10,0))</f>
        <v>230</v>
      </c>
      <c r="G14" s="57" t="str">
        <f t="shared" si="4"/>
        <v/>
      </c>
      <c r="H14" s="58" t="str">
        <f>IF(G14="I",$K14,IF(G14="II",$K14-SUM(H$8:H13),IF(G14="III",$K14-SUM(H$8:H13),IF(G14="IV",$K14-SUM(H$8:H13),IF(G14="V",1-SUM(H$8:H13)," ")))))</f>
        <v xml:space="preserve"> </v>
      </c>
      <c r="I14" s="66" t="str">
        <f t="shared" si="5"/>
        <v/>
      </c>
      <c r="J14" s="61" t="str">
        <f>IF(I14="A",$K14,IF(I14="B",$K14-SUM(J$8:J13),IF(I14="C",$K14-SUM(J$8:J13),IF(I14="D",$K14-SUM(J$8:J13),IF(I14="E",1-SUM(J$8:J13)," ")))))</f>
        <v xml:space="preserve"> </v>
      </c>
      <c r="K14" s="58">
        <f>IF(C$4=0,0,(SUM(D$8:D14)/C$4))</f>
        <v>0</v>
      </c>
      <c r="L14" s="62" t="str">
        <f t="shared" si="0"/>
        <v xml:space="preserve"> </v>
      </c>
      <c r="M14" s="58" t="str">
        <f>IF(U14=2,K14,IF(W14=2,K14-SUM(M$8:M13),IF(X14=2,K14-SUM(M$8:M13),IF(X13=2,1-SUM(M$8:M13)," "))))</f>
        <v xml:space="preserve"> </v>
      </c>
      <c r="N14" s="58" t="str">
        <f t="shared" si="6"/>
        <v xml:space="preserve"> </v>
      </c>
      <c r="P14" s="58" t="str">
        <f>IF(O14="Plus",$K14,IF(O14="Basis",$K14-SUM(P$8:P13),IF(O14="Breedte",$K14-SUM(P$8:P13),IF(O13="Breedte",1-SUM(P$8:P13)," "))))</f>
        <v xml:space="preserve"> </v>
      </c>
      <c r="Q14" s="56" t="str">
        <f t="shared" ref="Q14:Q77" si="21">IF(L13="plus",IF(E14=0,"",CONCATENATE(E14,",")),IF(L13="basis",IF(E14=0,"",CONCATENATE(E14,",")),CONCATENATE(Q13,IF(E14=0,"",CONCATENATE(E14,", ")))))</f>
        <v/>
      </c>
      <c r="R14" s="196">
        <f t="shared" si="7"/>
        <v>230</v>
      </c>
      <c r="S14" s="1">
        <f t="shared" si="16"/>
        <v>450</v>
      </c>
      <c r="T14" s="2">
        <f t="shared" si="8"/>
        <v>0</v>
      </c>
      <c r="U14" s="1">
        <f>IF(C$4=0,0,IF(SUM(U$7:U13)=2,0,IF(Y14=U$6,IF(Y14=Y15,IF((Y13-Y14)&lt;=(Y16-Y15),2,0),IF(Y14=Y13,IF((Y12-Y13)&gt;(Y15-Y14),2,0),2)),0)))</f>
        <v>0</v>
      </c>
      <c r="V14" s="1">
        <f>IF(C$4=0,0,IF(SUM(V$7:V13)=1,0,IF(Z14=V$6,IF(Z14=Z15,IF((Z13-Z14)&lt;=(Z16-Z15),1,0),IF(Z14=Z13,IF((Z12-Z13)&gt;(Z15-Z14),1,0),1)),0)))</f>
        <v>0</v>
      </c>
      <c r="W14" s="1">
        <f>IF(C$4=0,0,IF(SUM(W$7:W13)=2,0,IF(AA14=W$6,IF(AA14=AA15,IF((AA13-AA14)&lt;=(AA16-AA15),2,0),IF(AA14=AA13,IF((AA12-AA13)&gt;(AA15-AA14),2,0),2)),0)))</f>
        <v>0</v>
      </c>
      <c r="X14" s="1">
        <f>IF(C$4=0,0,IF(SUM(X$7:X13)=2,0,IF(AB14=X$6,IF(AB14=AB15,IF((AB13-AB14)&lt;=(AB16-AB15),2,0),IF(AB14=AB13,IF((AB12-AB13)&gt;(AB15-AB14),2,0),2)),0)))</f>
        <v>0</v>
      </c>
      <c r="Y14" s="1">
        <f t="shared" si="9"/>
        <v>1</v>
      </c>
      <c r="Z14" s="1">
        <f t="shared" si="10"/>
        <v>1</v>
      </c>
      <c r="AA14" s="1">
        <f t="shared" si="11"/>
        <v>1</v>
      </c>
      <c r="AB14" s="1">
        <f t="shared" si="12"/>
        <v>1</v>
      </c>
      <c r="AD14" s="1">
        <f t="shared" si="17"/>
        <v>450</v>
      </c>
      <c r="AE14" s="2">
        <f t="shared" si="13"/>
        <v>0</v>
      </c>
      <c r="AF14" s="1">
        <f>IF(S$4=0,0,IF(SUM(AF$7:AF13)=2,0,IF(AJ14=AF$6,IF(AJ14=AJ15,IF((AJ13-AJ14)&lt;=(AJ16-AJ15),2,0),IF(AJ14=AJ13,IF((AJ12-AJ13)&gt;(AJ15-AJ14),2,0),2)),0)))</f>
        <v>0</v>
      </c>
      <c r="AG14" s="1">
        <f>IF(C$4=0,0,IF(SUM(AG$7:AG13)=1,0,IF(AK14=AG$6,IF(AK14=AK15,IF((AK13-AK14)&lt;=(AK16-AK15),1,0),IF(AK14=AK13,IF((AK12-AK13)&gt;(AK15-AK14),1,0),1)),0)))</f>
        <v>0</v>
      </c>
      <c r="AH14" s="1">
        <f>IF(C$4=0,0,IF(SUM(AH$7:AH13)=2,0,IF(AL14=AH$6,IF(AL14=AL15,IF((AL13-AL14)&lt;=(AL16-AL15),2,0),IF(AL14=AL13,IF((AL12-AL13)&gt;(AL15-AL14),2,0),2)),0)))</f>
        <v>0</v>
      </c>
      <c r="AI14" s="1">
        <f>IF(S$4=0,0,IF(SUM(AI$7:AI13)=2,0,IF(AM14=AI$6,IF(AM14=AM15,IF((AM13-AM14)&lt;=(AM16-AM15),2,0),IF(AM14=AM13,IF((AM12-AM13)&gt;(AM15-AM14),2,0),2)),0)))</f>
        <v>0</v>
      </c>
      <c r="AJ14" s="1">
        <f t="shared" si="14"/>
        <v>1</v>
      </c>
      <c r="AK14" s="1">
        <f t="shared" si="18"/>
        <v>1</v>
      </c>
      <c r="AL14" s="1">
        <f t="shared" si="19"/>
        <v>1</v>
      </c>
      <c r="AM14" s="1">
        <f t="shared" si="20"/>
        <v>1</v>
      </c>
      <c r="AQ14" s="110"/>
      <c r="AR14" s="94"/>
      <c r="AS14" s="12"/>
      <c r="AT14" s="13">
        <f>C4</f>
        <v>0</v>
      </c>
      <c r="AU14" s="12"/>
      <c r="AV14" s="12"/>
      <c r="AW14" s="103"/>
      <c r="AX14" s="104"/>
    </row>
    <row r="15" spans="1:55" ht="12" customHeight="1" thickTop="1" thickBot="1" x14ac:dyDescent="0.2">
      <c r="A15" s="64">
        <f t="shared" si="2"/>
        <v>0</v>
      </c>
      <c r="B15" s="64">
        <f t="shared" si="3"/>
        <v>0</v>
      </c>
      <c r="C15" s="57">
        <f t="shared" si="15"/>
        <v>449</v>
      </c>
      <c r="F15" s="59">
        <f>IF(C15&lt;C$6,0,VLOOKUP(C15,index!$A:$M,10,0))</f>
        <v>230</v>
      </c>
      <c r="G15" s="57" t="str">
        <f t="shared" si="4"/>
        <v/>
      </c>
      <c r="H15" s="58" t="str">
        <f>IF(G15="I",$K15,IF(G15="II",$K15-SUM(H$8:H14),IF(G15="III",$K15-SUM(H$8:H14),IF(G15="IV",$K15-SUM(H$8:H14),IF(G15="V",1-SUM(H$8:H14)," ")))))</f>
        <v xml:space="preserve"> </v>
      </c>
      <c r="I15" s="66" t="str">
        <f t="shared" si="5"/>
        <v/>
      </c>
      <c r="J15" s="61" t="str">
        <f>IF(I15="A",$K15,IF(I15="B",$K15-SUM(J$8:J14),IF(I15="C",$K15-SUM(J$8:J14),IF(I15="D",$K15-SUM(J$8:J14),IF(I15="E",1-SUM(J$8:J14)," ")))))</f>
        <v xml:space="preserve"> </v>
      </c>
      <c r="K15" s="58">
        <f>IF(C$4=0,0,(SUM(D$8:D15)/C$4))</f>
        <v>0</v>
      </c>
      <c r="L15" s="62" t="str">
        <f t="shared" si="0"/>
        <v xml:space="preserve"> </v>
      </c>
      <c r="M15" s="58" t="str">
        <f>IF(U15=2,K15,IF(W15=2,K15-SUM(M$8:M14),IF(X15=2,K15-SUM(M$8:M14),IF(X14=2,1-SUM(M$8:M14)," "))))</f>
        <v xml:space="preserve"> </v>
      </c>
      <c r="N15" s="58" t="str">
        <f t="shared" si="6"/>
        <v xml:space="preserve"> </v>
      </c>
      <c r="P15" s="58" t="str">
        <f>IF(O15="Plus",$K15,IF(O15="Basis",$K15-SUM(P$8:P14),IF(O15="Breedte",$K15-SUM(P$8:P14),IF(O14="Breedte",1-SUM(P$8:P14)," "))))</f>
        <v xml:space="preserve"> </v>
      </c>
      <c r="Q15" s="56" t="str">
        <f t="shared" si="21"/>
        <v/>
      </c>
      <c r="R15" s="196">
        <f t="shared" si="7"/>
        <v>230</v>
      </c>
      <c r="S15" s="1">
        <f t="shared" si="16"/>
        <v>449</v>
      </c>
      <c r="T15" s="2">
        <f t="shared" si="8"/>
        <v>0</v>
      </c>
      <c r="U15" s="1">
        <f>IF(C$4=0,0,IF(SUM(U$7:U14)=2,0,IF(Y15=U$6,IF(Y15=Y16,IF((Y14-Y15)&lt;=(Y17-Y16),2,0),IF(Y15=Y14,IF((Y13-Y14)&gt;(Y16-Y15),2,0),2)),0)))</f>
        <v>0</v>
      </c>
      <c r="V15" s="1">
        <f>IF(C$4=0,0,IF(SUM(V$7:V14)=1,0,IF(Z15=V$6,IF(Z15=Z16,IF((Z14-Z15)&lt;=(Z17-Z16),1,0),IF(Z15=Z14,IF((Z13-Z14)&gt;(Z16-Z15),1,0),1)),0)))</f>
        <v>0</v>
      </c>
      <c r="W15" s="1">
        <f>IF(C$4=0,0,IF(SUM(W$7:W14)=2,0,IF(AA15=W$6,IF(AA15=AA16,IF((AA14-AA15)&lt;=(AA17-AA16),2,0),IF(AA15=AA14,IF((AA13-AA14)&gt;(AA16-AA15),2,0),2)),0)))</f>
        <v>0</v>
      </c>
      <c r="X15" s="1">
        <f>IF(C$4=0,0,IF(SUM(X$7:X14)=2,0,IF(AB15=X$6,IF(AB15=AB16,IF((AB14-AB15)&lt;=(AB17-AB16),2,0),IF(AB15=AB14,IF((AB13-AB14)&gt;(AB16-AB15),2,0),2)),0)))</f>
        <v>0</v>
      </c>
      <c r="Y15" s="1">
        <f t="shared" si="9"/>
        <v>1</v>
      </c>
      <c r="Z15" s="1">
        <f t="shared" si="10"/>
        <v>1</v>
      </c>
      <c r="AA15" s="1">
        <f t="shared" si="11"/>
        <v>1</v>
      </c>
      <c r="AB15" s="1">
        <f t="shared" si="12"/>
        <v>1</v>
      </c>
      <c r="AD15" s="1">
        <f t="shared" si="17"/>
        <v>449</v>
      </c>
      <c r="AE15" s="2">
        <f t="shared" si="13"/>
        <v>0</v>
      </c>
      <c r="AF15" s="1">
        <f>IF(S$4=0,0,IF(SUM(AF$7:AF14)=2,0,IF(AJ15=AF$6,IF(AJ15=AJ16,IF((AJ14-AJ15)&lt;=(AJ17-AJ16),2,0),IF(AJ15=AJ14,IF((AJ13-AJ14)&gt;(AJ16-AJ15),2,0),2)),0)))</f>
        <v>0</v>
      </c>
      <c r="AG15" s="1">
        <f>IF(C$4=0,0,IF(SUM(AG$7:AG14)=1,0,IF(AK15=AG$6,IF(AK15=AK16,IF((AK14-AK15)&lt;=(AK17-AK16),1,0),IF(AK15=AK14,IF((AK13-AK14)&gt;(AK16-AK15),1,0),1)),0)))</f>
        <v>0</v>
      </c>
      <c r="AH15" s="1">
        <f>IF(C$4=0,0,IF(SUM(AH$7:AH14)=2,0,IF(AL15=AH$6,IF(AL15=AL16,IF((AL14-AL15)&lt;=(AL17-AL16),2,0),IF(AL15=AL14,IF((AL13-AL14)&gt;(AL16-AL15),2,0),2)),0)))</f>
        <v>0</v>
      </c>
      <c r="AI15" s="1">
        <f>IF(S$4=0,0,IF(SUM(AI$7:AI14)=2,0,IF(AM15=AI$6,IF(AM15=AM16,IF((AM14-AM15)&lt;=(AM17-AM16),2,0),IF(AM15=AM14,IF((AM13-AM14)&gt;(AM16-AM15),2,0),2)),0)))</f>
        <v>0</v>
      </c>
      <c r="AJ15" s="1">
        <f t="shared" si="14"/>
        <v>1</v>
      </c>
      <c r="AK15" s="1">
        <f t="shared" si="18"/>
        <v>1</v>
      </c>
      <c r="AL15" s="1">
        <f t="shared" si="19"/>
        <v>1</v>
      </c>
      <c r="AM15" s="1">
        <f t="shared" si="20"/>
        <v>1</v>
      </c>
      <c r="AV15" s="111"/>
      <c r="AW15" s="112"/>
      <c r="AX15" s="112"/>
    </row>
    <row r="16" spans="1:55" ht="12" customHeight="1" thickTop="1" thickBot="1" x14ac:dyDescent="0.2">
      <c r="A16" s="64">
        <f t="shared" si="2"/>
        <v>0</v>
      </c>
      <c r="B16" s="64">
        <f t="shared" si="3"/>
        <v>0</v>
      </c>
      <c r="C16" s="57">
        <f t="shared" si="15"/>
        <v>448</v>
      </c>
      <c r="F16" s="59">
        <f>IF(C16&lt;C$6,0,VLOOKUP(C16,index!$A:$M,10,0))</f>
        <v>230</v>
      </c>
      <c r="G16" s="57" t="str">
        <f t="shared" si="4"/>
        <v/>
      </c>
      <c r="H16" s="58" t="str">
        <f>IF(G16="I",$K16,IF(G16="II",$K16-SUM(H$8:H15),IF(G16="III",$K16-SUM(H$8:H15),IF(G16="IV",$K16-SUM(H$8:H15),IF(G16="V",1-SUM(H$8:H15)," ")))))</f>
        <v xml:space="preserve"> </v>
      </c>
      <c r="I16" s="66" t="str">
        <f t="shared" si="5"/>
        <v/>
      </c>
      <c r="J16" s="61" t="str">
        <f>IF(I16="A",$K16,IF(I16="B",$K16-SUM(J$8:J15),IF(I16="C",$K16-SUM(J$8:J15),IF(I16="D",$K16-SUM(J$8:J15),IF(I16="E",1-SUM(J$8:J15)," ")))))</f>
        <v xml:space="preserve"> </v>
      </c>
      <c r="K16" s="58">
        <f>IF(C$4=0,0,(SUM(D$8:D16)/C$4))</f>
        <v>0</v>
      </c>
      <c r="L16" s="62" t="str">
        <f t="shared" si="0"/>
        <v xml:space="preserve"> </v>
      </c>
      <c r="M16" s="58" t="str">
        <f>IF(U16=2,K16,IF(W16=2,K16-SUM(M$8:M15),IF(X16=2,K16-SUM(M$8:M15),IF(X15=2,1-SUM(M$8:M15)," "))))</f>
        <v xml:space="preserve"> </v>
      </c>
      <c r="N16" s="58" t="str">
        <f t="shared" si="6"/>
        <v xml:space="preserve"> </v>
      </c>
      <c r="P16" s="58" t="str">
        <f>IF(O16="Plus",$K16,IF(O16="Basis",$K16-SUM(P$8:P15),IF(O16="Breedte",$K16-SUM(P$8:P15),IF(O15="Breedte",1-SUM(P$8:P15)," "))))</f>
        <v xml:space="preserve"> </v>
      </c>
      <c r="Q16" s="56" t="str">
        <f t="shared" si="21"/>
        <v/>
      </c>
      <c r="R16" s="196">
        <f t="shared" si="7"/>
        <v>230</v>
      </c>
      <c r="S16" s="1">
        <f t="shared" si="16"/>
        <v>448</v>
      </c>
      <c r="T16" s="2">
        <f t="shared" si="8"/>
        <v>0</v>
      </c>
      <c r="U16" s="1">
        <f>IF(C$4=0,0,IF(SUM(U$7:U15)=2,0,IF(Y16=U$6,IF(Y16=Y17,IF((Y15-Y16)&lt;=(Y18-Y17),2,0),IF(Y16=Y15,IF((Y14-Y15)&gt;(Y17-Y16),2,0),2)),0)))</f>
        <v>0</v>
      </c>
      <c r="V16" s="1">
        <f>IF(C$4=0,0,IF(SUM(V$7:V15)=1,0,IF(Z16=V$6,IF(Z16=Z17,IF((Z15-Z16)&lt;=(Z18-Z17),1,0),IF(Z16=Z15,IF((Z14-Z15)&gt;(Z17-Z16),1,0),1)),0)))</f>
        <v>0</v>
      </c>
      <c r="W16" s="1">
        <f>IF(C$4=0,0,IF(SUM(W$7:W15)=2,0,IF(AA16=W$6,IF(AA16=AA17,IF((AA15-AA16)&lt;=(AA18-AA17),2,0),IF(AA16=AA15,IF((AA14-AA15)&gt;(AA17-AA16),2,0),2)),0)))</f>
        <v>0</v>
      </c>
      <c r="X16" s="1">
        <f>IF(C$4=0,0,IF(SUM(X$7:X15)=2,0,IF(AB16=X$6,IF(AB16=AB17,IF((AB15-AB16)&lt;=(AB18-AB17),2,0),IF(AB16=AB15,IF((AB14-AB15)&gt;(AB17-AB16),2,0),2)),0)))</f>
        <v>0</v>
      </c>
      <c r="Y16" s="1">
        <f t="shared" si="9"/>
        <v>1</v>
      </c>
      <c r="Z16" s="1">
        <f t="shared" si="10"/>
        <v>1</v>
      </c>
      <c r="AA16" s="1">
        <f t="shared" si="11"/>
        <v>1</v>
      </c>
      <c r="AB16" s="1">
        <f t="shared" si="12"/>
        <v>1</v>
      </c>
      <c r="AD16" s="1">
        <f t="shared" si="17"/>
        <v>448</v>
      </c>
      <c r="AE16" s="2">
        <f t="shared" si="13"/>
        <v>0</v>
      </c>
      <c r="AF16" s="1">
        <f>IF(S$4=0,0,IF(SUM(AF$7:AF15)=2,0,IF(AJ16=AF$6,IF(AJ16=AJ17,IF((AJ15-AJ16)&lt;=(AJ18-AJ17),2,0),IF(AJ16=AJ15,IF((AJ14-AJ15)&gt;(AJ17-AJ16),2,0),2)),0)))</f>
        <v>0</v>
      </c>
      <c r="AG16" s="1">
        <f>IF(C$4=0,0,IF(SUM(AG$7:AG15)=1,0,IF(AK16=AG$6,IF(AK16=AK17,IF((AK15-AK16)&lt;=(AK18-AK17),1,0),IF(AK16=AK15,IF((AK14-AK15)&gt;(AK17-AK16),1,0),1)),0)))</f>
        <v>0</v>
      </c>
      <c r="AH16" s="1">
        <f>IF(C$4=0,0,IF(SUM(AH$7:AH15)=2,0,IF(AL16=AH$6,IF(AL16=AL17,IF((AL15-AL16)&lt;=(AL18-AL17),2,0),IF(AL16=AL15,IF((AL14-AL15)&gt;(AL17-AL16),2,0),2)),0)))</f>
        <v>0</v>
      </c>
      <c r="AI16" s="1">
        <f>IF(S$4=0,0,IF(SUM(AI$7:AI15)=2,0,IF(AM16=AI$6,IF(AM16=AM17,IF((AM15-AM16)&lt;=(AM18-AM17),2,0),IF(AM16=AM15,IF((AM14-AM15)&gt;(AM17-AM16),2,0),2)),0)))</f>
        <v>0</v>
      </c>
      <c r="AJ16" s="1">
        <f t="shared" si="14"/>
        <v>1</v>
      </c>
      <c r="AK16" s="1">
        <f t="shared" si="18"/>
        <v>1</v>
      </c>
      <c r="AL16" s="1">
        <f t="shared" si="19"/>
        <v>1</v>
      </c>
      <c r="AM16" s="1">
        <f t="shared" si="20"/>
        <v>1</v>
      </c>
      <c r="AP16" s="3"/>
      <c r="AQ16" s="101" t="s">
        <v>6</v>
      </c>
      <c r="AR16" s="102"/>
      <c r="AS16" s="102" t="s">
        <v>8</v>
      </c>
      <c r="AT16" s="102"/>
      <c r="AU16" s="102"/>
      <c r="AV16" s="113"/>
      <c r="AW16" s="90"/>
      <c r="AX16" s="91"/>
      <c r="AY16" s="102" t="s">
        <v>9</v>
      </c>
      <c r="AZ16" s="102"/>
      <c r="BA16" s="102"/>
      <c r="BB16" s="114"/>
    </row>
    <row r="17" spans="1:56" ht="12" customHeight="1" thickTop="1" x14ac:dyDescent="0.15">
      <c r="A17" s="64">
        <f t="shared" si="2"/>
        <v>0</v>
      </c>
      <c r="B17" s="64">
        <f t="shared" si="3"/>
        <v>0</v>
      </c>
      <c r="C17" s="57">
        <f t="shared" si="15"/>
        <v>447</v>
      </c>
      <c r="F17" s="59">
        <f>IF(C17&lt;C$6,0,VLOOKUP(C17,index!$A:$M,10,0))</f>
        <v>230</v>
      </c>
      <c r="G17" s="57" t="str">
        <f t="shared" si="4"/>
        <v/>
      </c>
      <c r="H17" s="58" t="str">
        <f>IF(G17="I",$K17,IF(G17="II",$K17-SUM(H$8:H16),IF(G17="III",$K17-SUM(H$8:H16),IF(G17="IV",$K17-SUM(H$8:H16),IF(G17="V",1-SUM(H$8:H16)," ")))))</f>
        <v xml:space="preserve"> </v>
      </c>
      <c r="I17" s="66" t="str">
        <f t="shared" si="5"/>
        <v/>
      </c>
      <c r="J17" s="61" t="str">
        <f>IF(I17="A",$K17,IF(I17="B",$K17-SUM(J$8:J16),IF(I17="C",$K17-SUM(J$8:J16),IF(I17="D",$K17-SUM(J$8:J16),IF(I17="E",1-SUM(J$8:J16)," ")))))</f>
        <v xml:space="preserve"> </v>
      </c>
      <c r="K17" s="58">
        <f>IF(C$4=0,0,(SUM(D$8:D17)/C$4))</f>
        <v>0</v>
      </c>
      <c r="L17" s="62" t="str">
        <f t="shared" si="0"/>
        <v xml:space="preserve"> </v>
      </c>
      <c r="M17" s="58" t="str">
        <f>IF(U17=2,K17,IF(W17=2,K17-SUM(M$8:M16),IF(X17=2,K17-SUM(M$8:M16),IF(X16=2,1-SUM(M$8:M16)," "))))</f>
        <v xml:space="preserve"> </v>
      </c>
      <c r="N17" s="58" t="str">
        <f t="shared" si="6"/>
        <v xml:space="preserve"> </v>
      </c>
      <c r="P17" s="58" t="str">
        <f>IF(O17="Plus",$K17,IF(O17="Basis",$K17-SUM(P$8:P16),IF(O17="Breedte",$K17-SUM(P$8:P16),IF(O16="Breedte",1-SUM(P$8:P16)," "))))</f>
        <v xml:space="preserve"> </v>
      </c>
      <c r="Q17" s="56" t="str">
        <f t="shared" si="21"/>
        <v/>
      </c>
      <c r="R17" s="196">
        <f t="shared" si="7"/>
        <v>230</v>
      </c>
      <c r="S17" s="1">
        <f t="shared" si="16"/>
        <v>447</v>
      </c>
      <c r="T17" s="2">
        <f t="shared" si="8"/>
        <v>0</v>
      </c>
      <c r="U17" s="1">
        <f>IF(C$4=0,0,IF(SUM(U$7:U16)=2,0,IF(Y17=U$6,IF(Y17=Y18,IF((Y16-Y17)&lt;=(Y19-Y18),2,0),IF(Y17=Y16,IF((Y15-Y16)&gt;(Y18-Y17),2,0),2)),0)))</f>
        <v>0</v>
      </c>
      <c r="V17" s="1">
        <f>IF(C$4=0,0,IF(SUM(V$7:V16)=1,0,IF(Z17=V$6,IF(Z17=Z18,IF((Z16-Z17)&lt;=(Z19-Z18),1,0),IF(Z17=Z16,IF((Z15-Z16)&gt;(Z18-Z17),1,0),1)),0)))</f>
        <v>0</v>
      </c>
      <c r="W17" s="1">
        <f>IF(C$4=0,0,IF(SUM(W$7:W16)=2,0,IF(AA17=W$6,IF(AA17=AA18,IF((AA16-AA17)&lt;=(AA19-AA18),2,0),IF(AA17=AA16,IF((AA15-AA16)&gt;(AA18-AA17),2,0),2)),0)))</f>
        <v>0</v>
      </c>
      <c r="X17" s="1">
        <f>IF(C$4=0,0,IF(SUM(X$7:X16)=2,0,IF(AB17=X$6,IF(AB17=AB18,IF((AB16-AB17)&lt;=(AB19-AB18),2,0),IF(AB17=AB16,IF((AB15-AB16)&gt;(AB18-AB17),2,0),2)),0)))</f>
        <v>0</v>
      </c>
      <c r="Y17" s="1">
        <f t="shared" si="9"/>
        <v>1</v>
      </c>
      <c r="Z17" s="1">
        <f t="shared" si="10"/>
        <v>1</v>
      </c>
      <c r="AA17" s="1">
        <f t="shared" si="11"/>
        <v>1</v>
      </c>
      <c r="AB17" s="1">
        <f t="shared" si="12"/>
        <v>1</v>
      </c>
      <c r="AD17" s="1">
        <f t="shared" si="17"/>
        <v>447</v>
      </c>
      <c r="AE17" s="2">
        <f t="shared" si="13"/>
        <v>0</v>
      </c>
      <c r="AF17" s="1">
        <f>IF(S$4=0,0,IF(SUM(AF$7:AF16)=2,0,IF(AJ17=AF$6,IF(AJ17=AJ18,IF((AJ16-AJ17)&lt;=(AJ19-AJ18),2,0),IF(AJ17=AJ16,IF((AJ15-AJ16)&gt;(AJ18-AJ17),2,0),2)),0)))</f>
        <v>0</v>
      </c>
      <c r="AG17" s="1">
        <f>IF(C$4=0,0,IF(SUM(AG$7:AG16)=1,0,IF(AK17=AG$6,IF(AK17=AK18,IF((AK16-AK17)&lt;=(AK19-AK18),1,0),IF(AK17=AK16,IF((AK15-AK16)&gt;(AK18-AK17),1,0),1)),0)))</f>
        <v>0</v>
      </c>
      <c r="AH17" s="1">
        <f>IF(C$4=0,0,IF(SUM(AH$7:AH16)=2,0,IF(AL17=AH$6,IF(AL17=AL18,IF((AL16-AL17)&lt;=(AL19-AL18),2,0),IF(AL17=AL16,IF((AL15-AL16)&gt;(AL18-AL17),2,0),2)),0)))</f>
        <v>0</v>
      </c>
      <c r="AI17" s="1">
        <f>IF(S$4=0,0,IF(SUM(AI$7:AI16)=2,0,IF(AM17=AI$6,IF(AM17=AM18,IF((AM16-AM17)&lt;=(AM19-AM18),2,0),IF(AM17=AM16,IF((AM15-AM16)&gt;(AM18-AM17),2,0),2)),0)))</f>
        <v>0</v>
      </c>
      <c r="AJ17" s="1">
        <f t="shared" si="14"/>
        <v>1</v>
      </c>
      <c r="AK17" s="1">
        <f t="shared" si="18"/>
        <v>1</v>
      </c>
      <c r="AL17" s="1">
        <f t="shared" si="19"/>
        <v>1</v>
      </c>
      <c r="AM17" s="1">
        <f t="shared" si="20"/>
        <v>1</v>
      </c>
      <c r="AP17" s="3"/>
      <c r="AQ17" s="105"/>
      <c r="AR17" s="106"/>
      <c r="AS17" s="107" t="s">
        <v>17</v>
      </c>
      <c r="AT17" s="107" t="s">
        <v>18</v>
      </c>
      <c r="AU17" s="107" t="s">
        <v>19</v>
      </c>
      <c r="AV17" s="115" t="s">
        <v>20</v>
      </c>
      <c r="AW17" s="92"/>
      <c r="AX17" s="92"/>
      <c r="AY17" s="107" t="s">
        <v>17</v>
      </c>
      <c r="AZ17" s="107" t="s">
        <v>29</v>
      </c>
      <c r="BA17" s="107" t="s">
        <v>19</v>
      </c>
      <c r="BB17" s="116" t="s">
        <v>20</v>
      </c>
    </row>
    <row r="18" spans="1:56" ht="12" customHeight="1" thickBot="1" x14ac:dyDescent="0.2">
      <c r="A18" s="64">
        <f t="shared" si="2"/>
        <v>0</v>
      </c>
      <c r="B18" s="64">
        <f t="shared" si="3"/>
        <v>0</v>
      </c>
      <c r="C18" s="57">
        <f t="shared" si="15"/>
        <v>446</v>
      </c>
      <c r="F18" s="59">
        <f>IF(C18&lt;C$6,0,VLOOKUP(C18,index!$A:$M,10,0))</f>
        <v>230</v>
      </c>
      <c r="G18" s="57" t="str">
        <f t="shared" si="4"/>
        <v/>
      </c>
      <c r="H18" s="58" t="str">
        <f>IF(G18="I",$K18,IF(G18="II",$K18-SUM(H$8:H17),IF(G18="III",$K18-SUM(H$8:H17),IF(G18="IV",$K18-SUM(H$8:H17),IF(G18="V",1-SUM(H$8:H17)," ")))))</f>
        <v xml:space="preserve"> </v>
      </c>
      <c r="I18" s="66" t="str">
        <f t="shared" si="5"/>
        <v/>
      </c>
      <c r="J18" s="61" t="str">
        <f>IF(I18="A",$K18,IF(I18="B",$K18-SUM(J$8:J17),IF(I18="C",$K18-SUM(J$8:J17),IF(I18="D",$K18-SUM(J$8:J17),IF(I18="E",1-SUM(J$8:J17)," ")))))</f>
        <v xml:space="preserve"> </v>
      </c>
      <c r="K18" s="58">
        <f>IF(C$4=0,0,(SUM(D$8:D18)/C$4))</f>
        <v>0</v>
      </c>
      <c r="L18" s="62" t="str">
        <f t="shared" si="0"/>
        <v xml:space="preserve"> </v>
      </c>
      <c r="M18" s="58" t="str">
        <f>IF(U18=2,K18,IF(W18=2,K18-SUM(M$8:M17),IF(X18=2,K18-SUM(M$8:M17),IF(X17=2,1-SUM(M$8:M17)," "))))</f>
        <v xml:space="preserve"> </v>
      </c>
      <c r="N18" s="58" t="str">
        <f t="shared" si="6"/>
        <v xml:space="preserve"> </v>
      </c>
      <c r="P18" s="58" t="str">
        <f>IF(O18="Plus",$K18,IF(O18="Basis",$K18-SUM(P$8:P17),IF(O18="Breedte",$K18-SUM(P$8:P17),IF(O17="Breedte",1-SUM(P$8:P17)," "))))</f>
        <v xml:space="preserve"> </v>
      </c>
      <c r="Q18" s="56" t="str">
        <f t="shared" si="21"/>
        <v/>
      </c>
      <c r="R18" s="196">
        <f t="shared" si="7"/>
        <v>230</v>
      </c>
      <c r="S18" s="1">
        <f t="shared" si="16"/>
        <v>446</v>
      </c>
      <c r="T18" s="2">
        <f t="shared" si="8"/>
        <v>0</v>
      </c>
      <c r="U18" s="1">
        <f>IF(C$4=0,0,IF(SUM(U$7:U17)=2,0,IF(Y18=U$6,IF(Y18=Y19,IF((Y17-Y18)&lt;=(Y20-Y19),2,0),IF(Y18=Y17,IF((Y16-Y17)&gt;(Y19-Y18),2,0),2)),0)))</f>
        <v>0</v>
      </c>
      <c r="V18" s="1">
        <f>IF(C$4=0,0,IF(SUM(V$7:V17)=1,0,IF(Z18=V$6,IF(Z18=Z19,IF((Z17-Z18)&lt;=(Z20-Z19),1,0),IF(Z18=Z17,IF((Z16-Z17)&gt;(Z19-Z18),1,0),1)),0)))</f>
        <v>0</v>
      </c>
      <c r="W18" s="1">
        <f>IF(C$4=0,0,IF(SUM(W$7:W17)=2,0,IF(AA18=W$6,IF(AA18=AA19,IF((AA17-AA18)&lt;=(AA20-AA19),2,0),IF(AA18=AA17,IF((AA16-AA17)&gt;(AA19-AA18),2,0),2)),0)))</f>
        <v>0</v>
      </c>
      <c r="X18" s="1">
        <f>IF(C$4=0,0,IF(SUM(X$7:X17)=2,0,IF(AB18=X$6,IF(AB18=AB19,IF((AB17-AB18)&lt;=(AB20-AB19),2,0),IF(AB18=AB17,IF((AB16-AB17)&gt;(AB19-AB18),2,0),2)),0)))</f>
        <v>0</v>
      </c>
      <c r="Y18" s="1">
        <f t="shared" si="9"/>
        <v>1</v>
      </c>
      <c r="Z18" s="1">
        <f t="shared" si="10"/>
        <v>1</v>
      </c>
      <c r="AA18" s="1">
        <f t="shared" si="11"/>
        <v>1</v>
      </c>
      <c r="AB18" s="1">
        <f t="shared" si="12"/>
        <v>1</v>
      </c>
      <c r="AD18" s="1">
        <f t="shared" si="17"/>
        <v>446</v>
      </c>
      <c r="AE18" s="2">
        <f t="shared" si="13"/>
        <v>0</v>
      </c>
      <c r="AF18" s="1">
        <f>IF(S$4=0,0,IF(SUM(AF$7:AF17)=2,0,IF(AJ18=AF$6,IF(AJ18=AJ19,IF((AJ17-AJ18)&lt;=(AJ20-AJ19),2,0),IF(AJ18=AJ17,IF((AJ16-AJ17)&gt;(AJ19-AJ18),2,0),2)),0)))</f>
        <v>0</v>
      </c>
      <c r="AG18" s="1">
        <f>IF(C$4=0,0,IF(SUM(AG$7:AG17)=1,0,IF(AK18=AG$6,IF(AK18=AK19,IF((AK17-AK18)&lt;=(AK20-AK19),1,0),IF(AK18=AK17,IF((AK16-AK17)&gt;(AK19-AK18),1,0),1)),0)))</f>
        <v>0</v>
      </c>
      <c r="AH18" s="1">
        <f>IF(C$4=0,0,IF(SUM(AH$7:AH17)=2,0,IF(AL18=AH$6,IF(AL18=AL19,IF((AL17-AL18)&lt;=(AL20-AL19),2,0),IF(AL18=AL17,IF((AL16-AL17)&gt;(AL19-AL18),2,0),2)),0)))</f>
        <v>0</v>
      </c>
      <c r="AI18" s="1">
        <f>IF(S$4=0,0,IF(SUM(AI$7:AI17)=2,0,IF(AM18=AI$6,IF(AM18=AM19,IF((AM17-AM18)&lt;=(AM20-AM19),2,0),IF(AM18=AM17,IF((AM16-AM17)&gt;(AM19-AM18),2,0),2)),0)))</f>
        <v>0</v>
      </c>
      <c r="AJ18" s="1">
        <f t="shared" si="14"/>
        <v>1</v>
      </c>
      <c r="AK18" s="1">
        <f t="shared" si="18"/>
        <v>1</v>
      </c>
      <c r="AL18" s="1">
        <f t="shared" si="19"/>
        <v>1</v>
      </c>
      <c r="AM18" s="1">
        <f t="shared" si="20"/>
        <v>1</v>
      </c>
      <c r="AP18" s="3"/>
      <c r="AQ18" s="108" t="s">
        <v>24</v>
      </c>
      <c r="AR18" s="109">
        <v>0.2</v>
      </c>
      <c r="AS18" s="122">
        <f>IF($V3=0,0,VLOOKUP("Plus",$L:$T,8,FALSE))</f>
        <v>0</v>
      </c>
      <c r="AT18" s="123">
        <f>AU18*AT$22</f>
        <v>0</v>
      </c>
      <c r="AU18" s="124">
        <f>AV18</f>
        <v>0</v>
      </c>
      <c r="AV18" s="124">
        <f>IF($V3=0,0,VLOOKUP("Plus",$L:$T,9,FALSE))</f>
        <v>0</v>
      </c>
      <c r="AW18" s="93"/>
      <c r="AX18" s="91"/>
      <c r="AY18" s="5">
        <f>IF($W3=0,0,VLOOKUP("Plus",$O:$T,5,FALSE))</f>
        <v>0</v>
      </c>
      <c r="AZ18" s="9">
        <f>BA18*$AT$22</f>
        <v>0</v>
      </c>
      <c r="BA18" s="128">
        <f>BB18</f>
        <v>0</v>
      </c>
      <c r="BB18" s="129">
        <f>IF($W3=0,0,VLOOKUP("Plus",$O:$T,6,FALSE))</f>
        <v>0</v>
      </c>
      <c r="BC18" s="117"/>
    </row>
    <row r="19" spans="1:56" ht="12" customHeight="1" thickTop="1" thickBot="1" x14ac:dyDescent="0.2">
      <c r="A19" s="64">
        <f t="shared" si="2"/>
        <v>0</v>
      </c>
      <c r="B19" s="64">
        <f t="shared" si="3"/>
        <v>0</v>
      </c>
      <c r="C19" s="57">
        <f t="shared" si="15"/>
        <v>445</v>
      </c>
      <c r="F19" s="59">
        <f>IF(C19&lt;C$6,0,VLOOKUP(C19,index!$A:$M,10,0))</f>
        <v>230</v>
      </c>
      <c r="G19" s="57" t="str">
        <f t="shared" si="4"/>
        <v/>
      </c>
      <c r="H19" s="58" t="str">
        <f>IF(G19="I",$K19,IF(G19="II",$K19-SUM(H$8:H18),IF(G19="III",$K19-SUM(H$8:H18),IF(G19="IV",$K19-SUM(H$8:H18),IF(G19="V",1-SUM(H$8:H18)," ")))))</f>
        <v xml:space="preserve"> </v>
      </c>
      <c r="I19" s="66" t="str">
        <f t="shared" si="5"/>
        <v/>
      </c>
      <c r="J19" s="61" t="str">
        <f>IF(I19="A",$K19,IF(I19="B",$K19-SUM(J$8:J18),IF(I19="C",$K19-SUM(J$8:J18),IF(I19="D",$K19-SUM(J$8:J18),IF(I19="E",1-SUM(J$8:J18)," ")))))</f>
        <v xml:space="preserve"> </v>
      </c>
      <c r="K19" s="58">
        <f>IF(C$4=0,0,(SUM(D$8:D19)/C$4))</f>
        <v>0</v>
      </c>
      <c r="L19" s="62" t="str">
        <f t="shared" si="0"/>
        <v xml:space="preserve"> </v>
      </c>
      <c r="M19" s="58" t="str">
        <f>IF(U19=2,K19,IF(W19=2,K19-SUM(M$8:M18),IF(X19=2,K19-SUM(M$8:M18),IF(X18=2,1-SUM(M$8:M18)," "))))</f>
        <v xml:space="preserve"> </v>
      </c>
      <c r="N19" s="58" t="str">
        <f t="shared" si="6"/>
        <v xml:space="preserve"> </v>
      </c>
      <c r="P19" s="58" t="str">
        <f>IF(O19="Plus",$K19,IF(O19="Basis",$K19-SUM(P$8:P18),IF(O19="Breedte",$K19-SUM(P$8:P18),IF(O18="Breedte",1-SUM(P$8:P18)," "))))</f>
        <v xml:space="preserve"> </v>
      </c>
      <c r="Q19" s="56" t="str">
        <f t="shared" si="21"/>
        <v/>
      </c>
      <c r="R19" s="196">
        <f t="shared" si="7"/>
        <v>230</v>
      </c>
      <c r="S19" s="1">
        <f t="shared" si="16"/>
        <v>445</v>
      </c>
      <c r="T19" s="2">
        <f t="shared" si="8"/>
        <v>0</v>
      </c>
      <c r="U19" s="1">
        <f>IF(C$4=0,0,IF(SUM(U$7:U18)=2,0,IF(Y19=U$6,IF(Y19=Y20,IF((Y18-Y19)&lt;=(Y21-Y20),2,0),IF(Y19=Y18,IF((Y17-Y18)&gt;(Y20-Y19),2,0),2)),0)))</f>
        <v>0</v>
      </c>
      <c r="V19" s="1">
        <f>IF(C$4=0,0,IF(SUM(V$7:V18)=1,0,IF(Z19=V$6,IF(Z19=Z20,IF((Z18-Z19)&lt;=(Z21-Z20),1,0),IF(Z19=Z18,IF((Z17-Z18)&gt;(Z20-Z19),1,0),1)),0)))</f>
        <v>0</v>
      </c>
      <c r="W19" s="1">
        <f>IF(C$4=0,0,IF(SUM(W$7:W18)=2,0,IF(AA19=W$6,IF(AA19=AA20,IF((AA18-AA19)&lt;=(AA21-AA20),2,0),IF(AA19=AA18,IF((AA17-AA18)&gt;(AA20-AA19),2,0),2)),0)))</f>
        <v>0</v>
      </c>
      <c r="X19" s="1">
        <f>IF(C$4=0,0,IF(SUM(X$7:X18)=2,0,IF(AB19=X$6,IF(AB19=AB20,IF((AB18-AB19)&lt;=(AB21-AB20),2,0),IF(AB19=AB18,IF((AB17-AB18)&gt;(AB20-AB19),2,0),2)),0)))</f>
        <v>0</v>
      </c>
      <c r="Y19" s="1">
        <f t="shared" si="9"/>
        <v>1</v>
      </c>
      <c r="Z19" s="1">
        <f t="shared" si="10"/>
        <v>1</v>
      </c>
      <c r="AA19" s="1">
        <f t="shared" si="11"/>
        <v>1</v>
      </c>
      <c r="AB19" s="1">
        <f t="shared" si="12"/>
        <v>1</v>
      </c>
      <c r="AD19" s="1">
        <f t="shared" si="17"/>
        <v>445</v>
      </c>
      <c r="AE19" s="2">
        <f t="shared" si="13"/>
        <v>0</v>
      </c>
      <c r="AF19" s="1">
        <f>IF(S$4=0,0,IF(SUM(AF$7:AF18)=2,0,IF(AJ19=AF$6,IF(AJ19=AJ20,IF((AJ18-AJ19)&lt;=(AJ21-AJ20),2,0),IF(AJ19=AJ18,IF((AJ17-AJ18)&gt;(AJ20-AJ19),2,0),2)),0)))</f>
        <v>0</v>
      </c>
      <c r="AG19" s="1">
        <f>IF(C$4=0,0,IF(SUM(AG$7:AG18)=1,0,IF(AK19=AG$6,IF(AK19=AK20,IF((AK18-AK19)&lt;=(AK21-AK20),1,0),IF(AK19=AK18,IF((AK17-AK18)&gt;(AK20-AK19),1,0),1)),0)))</f>
        <v>0</v>
      </c>
      <c r="AH19" s="1">
        <f>IF(C$4=0,0,IF(SUM(AH$7:AH18)=2,0,IF(AL19=AH$6,IF(AL19=AL20,IF((AL18-AL19)&lt;=(AL21-AL20),2,0),IF(AL19=AL18,IF((AL17-AL18)&gt;(AL20-AL19),2,0),2)),0)))</f>
        <v>0</v>
      </c>
      <c r="AI19" s="1">
        <f>IF(S$4=0,0,IF(SUM(AI$7:AI18)=2,0,IF(AM19=AI$6,IF(AM19=AM20,IF((AM18-AM19)&lt;=(AM21-AM20),2,0),IF(AM19=AM18,IF((AM17-AM18)&gt;(AM20-AM19),2,0),2)),0)))</f>
        <v>0</v>
      </c>
      <c r="AJ19" s="1">
        <f t="shared" si="14"/>
        <v>1</v>
      </c>
      <c r="AK19" s="1">
        <f t="shared" si="18"/>
        <v>1</v>
      </c>
      <c r="AL19" s="1">
        <f t="shared" si="19"/>
        <v>1</v>
      </c>
      <c r="AM19" s="1">
        <f t="shared" si="20"/>
        <v>1</v>
      </c>
      <c r="AP19" s="3"/>
      <c r="AQ19" s="108" t="s">
        <v>22</v>
      </c>
      <c r="AR19" s="109">
        <v>0.6</v>
      </c>
      <c r="AS19" s="122">
        <f>IF($V4=0,0,VLOOKUP("Basis",$L:$T,8,FALSE))</f>
        <v>0</v>
      </c>
      <c r="AT19" s="123">
        <f>AU19*AT$22</f>
        <v>0</v>
      </c>
      <c r="AU19" s="124">
        <f>AV19-AV18</f>
        <v>0</v>
      </c>
      <c r="AV19" s="124">
        <f>IF($V4=0,0,VLOOKUP("Basis",$L:$T,9,FALSE))</f>
        <v>0</v>
      </c>
      <c r="AW19" s="93"/>
      <c r="AX19" s="91"/>
      <c r="AY19" s="5">
        <f>IF($W4=0,0,VLOOKUP("Basis",$O:$T,5,FALSE))</f>
        <v>0</v>
      </c>
      <c r="AZ19" s="9">
        <f t="shared" ref="AZ19:AZ21" si="22">BA19*$AT$22</f>
        <v>0</v>
      </c>
      <c r="BA19" s="128">
        <f>BB19-BB18</f>
        <v>0</v>
      </c>
      <c r="BB19" s="129">
        <f>IF($W4=0,0,VLOOKUP("Basis",$O:$T,6,FALSE))</f>
        <v>0</v>
      </c>
      <c r="BC19" s="117"/>
    </row>
    <row r="20" spans="1:56" ht="12" customHeight="1" thickTop="1" thickBot="1" x14ac:dyDescent="0.2">
      <c r="A20" s="64">
        <f t="shared" si="2"/>
        <v>0</v>
      </c>
      <c r="B20" s="64">
        <f t="shared" si="3"/>
        <v>0</v>
      </c>
      <c r="C20" s="57">
        <f t="shared" si="15"/>
        <v>444</v>
      </c>
      <c r="F20" s="59">
        <f>IF(C20&lt;C$6,0,VLOOKUP(C20,index!$A:$M,10,0))</f>
        <v>230</v>
      </c>
      <c r="G20" s="57" t="str">
        <f t="shared" si="4"/>
        <v/>
      </c>
      <c r="H20" s="58" t="str">
        <f>IF(G20="I",$K20,IF(G20="II",$K20-SUM(H$8:H19),IF(G20="III",$K20-SUM(H$8:H19),IF(G20="IV",$K20-SUM(H$8:H19),IF(G20="V",1-SUM(H$8:H19)," ")))))</f>
        <v xml:space="preserve"> </v>
      </c>
      <c r="I20" s="66" t="str">
        <f t="shared" si="5"/>
        <v/>
      </c>
      <c r="J20" s="61" t="str">
        <f>IF(I20="A",$K20,IF(I20="B",$K20-SUM(J$8:J19),IF(I20="C",$K20-SUM(J$8:J19),IF(I20="D",$K20-SUM(J$8:J19),IF(I20="E",1-SUM(J$8:J19)," ")))))</f>
        <v xml:space="preserve"> </v>
      </c>
      <c r="K20" s="58">
        <f>IF(C$4=0,0,(SUM(D$8:D20)/C$4))</f>
        <v>0</v>
      </c>
      <c r="L20" s="62" t="str">
        <f t="shared" si="0"/>
        <v xml:space="preserve"> </v>
      </c>
      <c r="M20" s="58" t="str">
        <f>IF(U20=2,K20,IF(W20=2,K20-SUM(M$8:M19),IF(X20=2,K20-SUM(M$8:M19),IF(X19=2,1-SUM(M$8:M19)," "))))</f>
        <v xml:space="preserve"> </v>
      </c>
      <c r="N20" s="58" t="str">
        <f t="shared" si="6"/>
        <v xml:space="preserve"> </v>
      </c>
      <c r="P20" s="58" t="str">
        <f>IF(O20="Plus",$K20,IF(O20="Basis",$K20-SUM(P$8:P19),IF(O20="Breedte",$K20-SUM(P$8:P19),IF(O19="Breedte",1-SUM(P$8:P19)," "))))</f>
        <v xml:space="preserve"> </v>
      </c>
      <c r="Q20" s="56" t="str">
        <f t="shared" si="21"/>
        <v/>
      </c>
      <c r="R20" s="196">
        <f t="shared" si="7"/>
        <v>230</v>
      </c>
      <c r="S20" s="1">
        <f t="shared" si="16"/>
        <v>444</v>
      </c>
      <c r="T20" s="2">
        <f t="shared" si="8"/>
        <v>0</v>
      </c>
      <c r="U20" s="1">
        <f>IF(C$4=0,0,IF(SUM(U$7:U19)=2,0,IF(Y20=U$6,IF(Y20=Y21,IF((Y19-Y20)&lt;=(Y22-Y21),2,0),IF(Y20=Y19,IF((Y18-Y19)&gt;(Y21-Y20),2,0),2)),0)))</f>
        <v>0</v>
      </c>
      <c r="V20" s="1">
        <f>IF(C$4=0,0,IF(SUM(V$7:V19)=1,0,IF(Z20=V$6,IF(Z20=Z21,IF((Z19-Z20)&lt;=(Z22-Z21),1,0),IF(Z20=Z19,IF((Z18-Z19)&gt;(Z21-Z20),1,0),1)),0)))</f>
        <v>0</v>
      </c>
      <c r="W20" s="1">
        <f>IF(C$4=0,0,IF(SUM(W$7:W19)=2,0,IF(AA20=W$6,IF(AA20=AA21,IF((AA19-AA20)&lt;=(AA22-AA21),2,0),IF(AA20=AA19,IF((AA18-AA19)&gt;(AA21-AA20),2,0),2)),0)))</f>
        <v>0</v>
      </c>
      <c r="X20" s="1">
        <f>IF(C$4=0,0,IF(SUM(X$7:X19)=2,0,IF(AB20=X$6,IF(AB20=AB21,IF((AB19-AB20)&lt;=(AB22-AB21),2,0),IF(AB20=AB19,IF((AB18-AB19)&gt;(AB21-AB20),2,0),2)),0)))</f>
        <v>0</v>
      </c>
      <c r="Y20" s="1">
        <f t="shared" si="9"/>
        <v>1</v>
      </c>
      <c r="Z20" s="1">
        <f t="shared" si="10"/>
        <v>1</v>
      </c>
      <c r="AA20" s="1">
        <f t="shared" si="11"/>
        <v>1</v>
      </c>
      <c r="AB20" s="1">
        <f t="shared" si="12"/>
        <v>1</v>
      </c>
      <c r="AD20" s="1">
        <f t="shared" si="17"/>
        <v>444</v>
      </c>
      <c r="AE20" s="2">
        <f t="shared" si="13"/>
        <v>0</v>
      </c>
      <c r="AF20" s="1">
        <f>IF(S$4=0,0,IF(SUM(AF$7:AF19)=2,0,IF(AJ20=AF$6,IF(AJ20=AJ21,IF((AJ19-AJ20)&lt;=(AJ22-AJ21),2,0),IF(AJ20=AJ19,IF((AJ18-AJ19)&gt;(AJ21-AJ20),2,0),2)),0)))</f>
        <v>0</v>
      </c>
      <c r="AG20" s="1">
        <f>IF(C$4=0,0,IF(SUM(AG$7:AG19)=1,0,IF(AK20=AG$6,IF(AK20=AK21,IF((AK19-AK20)&lt;=(AK22-AK21),1,0),IF(AK20=AK19,IF((AK18-AK19)&gt;(AK21-AK20),1,0),1)),0)))</f>
        <v>0</v>
      </c>
      <c r="AH20" s="1">
        <f>IF(C$4=0,0,IF(SUM(AH$7:AH19)=2,0,IF(AL20=AH$6,IF(AL20=AL21,IF((AL19-AL20)&lt;=(AL22-AL21),2,0),IF(AL20=AL19,IF((AL18-AL19)&gt;(AL21-AL20),2,0),2)),0)))</f>
        <v>0</v>
      </c>
      <c r="AI20" s="1">
        <f>IF(S$4=0,0,IF(SUM(AI$7:AI19)=2,0,IF(AM20=AI$6,IF(AM20=AM21,IF((AM19-AM20)&lt;=(AM22-AM21),2,0),IF(AM20=AM19,IF((AM18-AM19)&gt;(AM21-AM20),2,0),2)),0)))</f>
        <v>0</v>
      </c>
      <c r="AJ20" s="1">
        <f t="shared" si="14"/>
        <v>1</v>
      </c>
      <c r="AK20" s="1">
        <f t="shared" si="18"/>
        <v>1</v>
      </c>
      <c r="AL20" s="1">
        <f t="shared" si="19"/>
        <v>1</v>
      </c>
      <c r="AM20" s="1">
        <f t="shared" si="20"/>
        <v>1</v>
      </c>
      <c r="AP20" s="3"/>
      <c r="AQ20" s="108" t="s">
        <v>23</v>
      </c>
      <c r="AR20" s="109">
        <v>0.2</v>
      </c>
      <c r="AS20" s="122">
        <f>IF($V5=0,0,VLOOKUP("Breedte",$L:$T,8,FALSE))</f>
        <v>0</v>
      </c>
      <c r="AT20" s="123">
        <f>AU20*AT$22</f>
        <v>0</v>
      </c>
      <c r="AU20" s="124">
        <f>AV20-AV19</f>
        <v>0</v>
      </c>
      <c r="AV20" s="124">
        <f>IF($V5=0,0,VLOOKUP("Breedte",$L:$T,9,FALSE))</f>
        <v>0</v>
      </c>
      <c r="AW20" s="93"/>
      <c r="AX20" s="91"/>
      <c r="AY20" s="5">
        <f>IF($W5=0,0,VLOOKUP("Breedte",$O:$T,5,FALSE))</f>
        <v>0</v>
      </c>
      <c r="AZ20" s="9">
        <f t="shared" si="22"/>
        <v>0</v>
      </c>
      <c r="BA20" s="128">
        <f>BB20-BB19</f>
        <v>0</v>
      </c>
      <c r="BB20" s="129">
        <f>IF($W5=0,0,VLOOKUP("Breedte",$O:$T,6,FALSE))</f>
        <v>0</v>
      </c>
      <c r="BC20" s="117"/>
    </row>
    <row r="21" spans="1:56" ht="12" customHeight="1" thickTop="1" thickBot="1" x14ac:dyDescent="0.2">
      <c r="A21" s="64">
        <f t="shared" si="2"/>
        <v>0</v>
      </c>
      <c r="B21" s="64">
        <f t="shared" si="3"/>
        <v>0</v>
      </c>
      <c r="C21" s="57">
        <f t="shared" si="15"/>
        <v>443</v>
      </c>
      <c r="F21" s="59">
        <f>IF(C21&lt;C$6,0,VLOOKUP(C21,index!$A:$M,10,0))</f>
        <v>230</v>
      </c>
      <c r="G21" s="57" t="str">
        <f t="shared" si="4"/>
        <v/>
      </c>
      <c r="H21" s="58" t="str">
        <f>IF(G21="I",$K21,IF(G21="II",$K21-SUM(H$8:H20),IF(G21="III",$K21-SUM(H$8:H20),IF(G21="IV",$K21-SUM(H$8:H20),IF(G21="V",1-SUM(H$8:H20)," ")))))</f>
        <v xml:space="preserve"> </v>
      </c>
      <c r="I21" s="66" t="str">
        <f t="shared" si="5"/>
        <v/>
      </c>
      <c r="J21" s="61" t="str">
        <f>IF(I21="A",$K21,IF(I21="B",$K21-SUM(J$8:J20),IF(I21="C",$K21-SUM(J$8:J20),IF(I21="D",$K21-SUM(J$8:J20),IF(I21="E",1-SUM(J$8:J20)," ")))))</f>
        <v xml:space="preserve"> </v>
      </c>
      <c r="K21" s="58">
        <f>IF(C$4=0,0,(SUM(D$8:D21)/C$4))</f>
        <v>0</v>
      </c>
      <c r="L21" s="62" t="str">
        <f t="shared" si="0"/>
        <v xml:space="preserve"> </v>
      </c>
      <c r="M21" s="58" t="str">
        <f>IF(U21=2,K21,IF(W21=2,K21-SUM(M$8:M20),IF(X21=2,K21-SUM(M$8:M20),IF(X20=2,1-SUM(M$8:M20)," "))))</f>
        <v xml:space="preserve"> </v>
      </c>
      <c r="N21" s="58" t="str">
        <f t="shared" si="6"/>
        <v xml:space="preserve"> </v>
      </c>
      <c r="P21" s="58" t="str">
        <f>IF(O21="Plus",$K21,IF(O21="Basis",$K21-SUM(P$8:P20),IF(O21="Breedte",$K21-SUM(P$8:P20),IF(O20="Breedte",1-SUM(P$8:P20)," "))))</f>
        <v xml:space="preserve"> </v>
      </c>
      <c r="Q21" s="56" t="str">
        <f t="shared" si="21"/>
        <v/>
      </c>
      <c r="R21" s="196">
        <f t="shared" si="7"/>
        <v>230</v>
      </c>
      <c r="S21" s="1">
        <f t="shared" si="16"/>
        <v>443</v>
      </c>
      <c r="T21" s="2">
        <f t="shared" si="8"/>
        <v>0</v>
      </c>
      <c r="U21" s="1">
        <f>IF(C$4=0,0,IF(SUM(U$7:U20)=2,0,IF(Y21=U$6,IF(Y21=Y22,IF((Y20-Y21)&lt;=(Y23-Y22),2,0),IF(Y21=Y20,IF((Y19-Y20)&gt;(Y22-Y21),2,0),2)),0)))</f>
        <v>0</v>
      </c>
      <c r="V21" s="1">
        <f>IF(C$4=0,0,IF(SUM(V$7:V20)=1,0,IF(Z21=V$6,IF(Z21=Z22,IF((Z20-Z21)&lt;=(Z23-Z22),1,0),IF(Z21=Z20,IF((Z19-Z20)&gt;(Z22-Z21),1,0),1)),0)))</f>
        <v>0</v>
      </c>
      <c r="W21" s="1">
        <f>IF(C$4=0,0,IF(SUM(W$7:W20)=2,0,IF(AA21=W$6,IF(AA21=AA22,IF((AA20-AA21)&lt;=(AA23-AA22),2,0),IF(AA21=AA20,IF((AA19-AA20)&gt;(AA22-AA21),2,0),2)),0)))</f>
        <v>0</v>
      </c>
      <c r="X21" s="1">
        <f>IF(C$4=0,0,IF(SUM(X$7:X20)=2,0,IF(AB21=X$6,IF(AB21=AB22,IF((AB20-AB21)&lt;=(AB23-AB22),2,0),IF(AB21=AB20,IF((AB19-AB20)&gt;(AB22-AB21),2,0),2)),0)))</f>
        <v>0</v>
      </c>
      <c r="Y21" s="1">
        <f t="shared" si="9"/>
        <v>1</v>
      </c>
      <c r="Z21" s="1">
        <f t="shared" si="10"/>
        <v>1</v>
      </c>
      <c r="AA21" s="1">
        <f t="shared" si="11"/>
        <v>1</v>
      </c>
      <c r="AB21" s="1">
        <f t="shared" si="12"/>
        <v>1</v>
      </c>
      <c r="AD21" s="1">
        <f t="shared" si="17"/>
        <v>443</v>
      </c>
      <c r="AE21" s="2">
        <f t="shared" si="13"/>
        <v>0</v>
      </c>
      <c r="AF21" s="1">
        <f>IF(S$4=0,0,IF(SUM(AF$7:AF20)=2,0,IF(AJ21=AF$6,IF(AJ21=AJ22,IF((AJ20-AJ21)&lt;=(AJ23-AJ22),2,0),IF(AJ21=AJ20,IF((AJ19-AJ20)&gt;(AJ22-AJ21),2,0),2)),0)))</f>
        <v>0</v>
      </c>
      <c r="AG21" s="1">
        <f>IF(C$4=0,0,IF(SUM(AG$7:AG20)=1,0,IF(AK21=AG$6,IF(AK21=AK22,IF((AK20-AK21)&lt;=(AK23-AK22),1,0),IF(AK21=AK20,IF((AK19-AK20)&gt;(AK22-AK21),1,0),1)),0)))</f>
        <v>0</v>
      </c>
      <c r="AH21" s="1">
        <f>IF(C$4=0,0,IF(SUM(AH$7:AH20)=2,0,IF(AL21=AH$6,IF(AL21=AL22,IF((AL20-AL21)&lt;=(AL23-AL22),2,0),IF(AL21=AL20,IF((AL19-AL20)&gt;(AL22-AL21),2,0),2)),0)))</f>
        <v>0</v>
      </c>
      <c r="AI21" s="1">
        <f>IF(S$4=0,0,IF(SUM(AI$7:AI20)=2,0,IF(AM21=AI$6,IF(AM21=AM22,IF((AM20-AM21)&lt;=(AM23-AM22),2,0),IF(AM21=AM20,IF((AM19-AM20)&gt;(AM22-AM21),2,0),2)),0)))</f>
        <v>0</v>
      </c>
      <c r="AJ21" s="1">
        <f t="shared" si="14"/>
        <v>1</v>
      </c>
      <c r="AK21" s="1">
        <f t="shared" si="18"/>
        <v>1</v>
      </c>
      <c r="AL21" s="1">
        <f t="shared" si="19"/>
        <v>1</v>
      </c>
      <c r="AM21" s="1">
        <f t="shared" si="20"/>
        <v>1</v>
      </c>
      <c r="AQ21" s="108" t="s">
        <v>25</v>
      </c>
      <c r="AR21" s="109"/>
      <c r="AS21" s="122"/>
      <c r="AT21" s="125"/>
      <c r="AU21" s="124"/>
      <c r="AV21" s="124">
        <f>IF(SUM(AT18:AT20)&lt;AT22,1,0)</f>
        <v>0</v>
      </c>
      <c r="AW21" s="93"/>
      <c r="AX21" s="91"/>
      <c r="AY21" s="5"/>
      <c r="AZ21" s="130">
        <f t="shared" si="22"/>
        <v>0</v>
      </c>
      <c r="BA21" s="131">
        <f>BB21-BB20</f>
        <v>0</v>
      </c>
      <c r="BB21" s="132">
        <f>IF(SUM(W3:W5)=0,0,IF(SUM(AZ18:AZ20)&lt;AZ22,1,0))</f>
        <v>0</v>
      </c>
      <c r="BC21" s="117"/>
    </row>
    <row r="22" spans="1:56" ht="12" customHeight="1" thickTop="1" thickBot="1" x14ac:dyDescent="0.2">
      <c r="A22" s="64">
        <f t="shared" si="2"/>
        <v>0</v>
      </c>
      <c r="B22" s="64">
        <f t="shared" si="3"/>
        <v>0</v>
      </c>
      <c r="C22" s="57">
        <f t="shared" si="15"/>
        <v>442</v>
      </c>
      <c r="F22" s="59">
        <f>IF(C22&lt;C$6,0,VLOOKUP(C22,index!$A:$M,10,0))</f>
        <v>230</v>
      </c>
      <c r="G22" s="57" t="str">
        <f t="shared" si="4"/>
        <v/>
      </c>
      <c r="H22" s="58" t="str">
        <f>IF(G22="I",$K22,IF(G22="II",$K22-SUM(H$8:H21),IF(G22="III",$K22-SUM(H$8:H21),IF(G22="IV",$K22-SUM(H$8:H21),IF(G22="V",1-SUM(H$8:H21)," ")))))</f>
        <v xml:space="preserve"> </v>
      </c>
      <c r="I22" s="66" t="str">
        <f t="shared" si="5"/>
        <v/>
      </c>
      <c r="J22" s="61" t="str">
        <f>IF(I22="A",$K22,IF(I22="B",$K22-SUM(J$8:J21),IF(I22="C",$K22-SUM(J$8:J21),IF(I22="D",$K22-SUM(J$8:J21),IF(I22="E",1-SUM(J$8:J21)," ")))))</f>
        <v xml:space="preserve"> </v>
      </c>
      <c r="K22" s="58">
        <f>IF(C$4=0,0,(SUM(D$8:D22)/C$4))</f>
        <v>0</v>
      </c>
      <c r="L22" s="62" t="str">
        <f t="shared" si="0"/>
        <v xml:space="preserve"> </v>
      </c>
      <c r="M22" s="58" t="str">
        <f>IF(U22=2,K22,IF(W22=2,K22-SUM(M$8:M21),IF(X22=2,K22-SUM(M$8:M21),IF(X21=2,1-SUM(M$8:M21)," "))))</f>
        <v xml:space="preserve"> </v>
      </c>
      <c r="N22" s="58" t="str">
        <f t="shared" si="6"/>
        <v xml:space="preserve"> </v>
      </c>
      <c r="P22" s="58" t="str">
        <f>IF(O22="Plus",$K22,IF(O22="Basis",$K22-SUM(P$8:P21),IF(O22="Breedte",$K22-SUM(P$8:P21),IF(O21="Breedte",1-SUM(P$8:P21)," "))))</f>
        <v xml:space="preserve"> </v>
      </c>
      <c r="Q22" s="56" t="str">
        <f t="shared" si="21"/>
        <v/>
      </c>
      <c r="R22" s="196">
        <f t="shared" si="7"/>
        <v>230</v>
      </c>
      <c r="S22" s="1">
        <f t="shared" si="16"/>
        <v>442</v>
      </c>
      <c r="T22" s="2">
        <f t="shared" si="8"/>
        <v>0</v>
      </c>
      <c r="U22" s="1">
        <f>IF(C$4=0,0,IF(SUM(U$7:U21)=2,0,IF(Y22=U$6,IF(Y22=Y23,IF((Y21-Y22)&lt;=(Y24-Y23),2,0),IF(Y22=Y21,IF((Y20-Y21)&gt;(Y23-Y22),2,0),2)),0)))</f>
        <v>0</v>
      </c>
      <c r="V22" s="1">
        <f>IF(C$4=0,0,IF(SUM(V$7:V21)=1,0,IF(Z22=V$6,IF(Z22=Z23,IF((Z21-Z22)&lt;=(Z24-Z23),1,0),IF(Z22=Z21,IF((Z20-Z21)&gt;(Z23-Z22),1,0),1)),0)))</f>
        <v>0</v>
      </c>
      <c r="W22" s="1">
        <f>IF(C$4=0,0,IF(SUM(W$7:W21)=2,0,IF(AA22=W$6,IF(AA22=AA23,IF((AA21-AA22)&lt;=(AA24-AA23),2,0),IF(AA22=AA21,IF((AA20-AA21)&gt;(AA23-AA22),2,0),2)),0)))</f>
        <v>0</v>
      </c>
      <c r="X22" s="1">
        <f>IF(C$4=0,0,IF(SUM(X$7:X21)=2,0,IF(AB22=X$6,IF(AB22=AB23,IF((AB21-AB22)&lt;=(AB24-AB23),2,0),IF(AB22=AB21,IF((AB20-AB21)&gt;(AB23-AB22),2,0),2)),0)))</f>
        <v>0</v>
      </c>
      <c r="Y22" s="1">
        <f t="shared" si="9"/>
        <v>1</v>
      </c>
      <c r="Z22" s="1">
        <f t="shared" si="10"/>
        <v>1</v>
      </c>
      <c r="AA22" s="1">
        <f t="shared" si="11"/>
        <v>1</v>
      </c>
      <c r="AB22" s="1">
        <f t="shared" si="12"/>
        <v>1</v>
      </c>
      <c r="AD22" s="1">
        <f t="shared" si="17"/>
        <v>442</v>
      </c>
      <c r="AE22" s="2">
        <f t="shared" si="13"/>
        <v>0</v>
      </c>
      <c r="AF22" s="1">
        <f>IF(S$4=0,0,IF(SUM(AF$7:AF21)=2,0,IF(AJ22=AF$6,IF(AJ22=AJ23,IF((AJ21-AJ22)&lt;=(AJ24-AJ23),2,0),IF(AJ22=AJ21,IF((AJ20-AJ21)&gt;(AJ23-AJ22),2,0),2)),0)))</f>
        <v>0</v>
      </c>
      <c r="AG22" s="1">
        <f>IF(C$4=0,0,IF(SUM(AG$7:AG21)=1,0,IF(AK22=AG$6,IF(AK22=AK23,IF((AK21-AK22)&lt;=(AK24-AK23),1,0),IF(AK22=AK21,IF((AK20-AK21)&gt;(AK23-AK22),1,0),1)),0)))</f>
        <v>0</v>
      </c>
      <c r="AH22" s="1">
        <f>IF(C$4=0,0,IF(SUM(AH$7:AH21)=2,0,IF(AL22=AH$6,IF(AL22=AL23,IF((AL21-AL22)&lt;=(AL24-AL23),2,0),IF(AL22=AL21,IF((AL20-AL21)&gt;(AL23-AL22),2,0),2)),0)))</f>
        <v>0</v>
      </c>
      <c r="AI22" s="1">
        <f>IF(S$4=0,0,IF(SUM(AI$7:AI21)=2,0,IF(AM22=AI$6,IF(AM22=AM23,IF((AM21-AM22)&lt;=(AM24-AM23),2,0),IF(AM22=AM21,IF((AM20-AM21)&gt;(AM23-AM22),2,0),2)),0)))</f>
        <v>0</v>
      </c>
      <c r="AJ22" s="1">
        <f t="shared" si="14"/>
        <v>1</v>
      </c>
      <c r="AK22" s="1">
        <f t="shared" si="18"/>
        <v>1</v>
      </c>
      <c r="AL22" s="1">
        <f t="shared" si="19"/>
        <v>1</v>
      </c>
      <c r="AM22" s="1">
        <f t="shared" si="20"/>
        <v>1</v>
      </c>
      <c r="AP22" s="3"/>
      <c r="AQ22" s="118"/>
      <c r="AR22" s="119"/>
      <c r="AS22" s="126"/>
      <c r="AT22" s="127">
        <f>C4</f>
        <v>0</v>
      </c>
      <c r="AU22" s="126"/>
      <c r="AV22" s="126"/>
      <c r="AW22" s="94"/>
      <c r="AX22" s="95"/>
      <c r="AY22" s="133"/>
      <c r="AZ22" s="134">
        <f>AT22</f>
        <v>0</v>
      </c>
      <c r="BA22" s="133"/>
      <c r="BB22" s="135"/>
    </row>
    <row r="23" spans="1:56" ht="12" customHeight="1" thickTop="1" thickBot="1" x14ac:dyDescent="0.2">
      <c r="A23" s="64">
        <f t="shared" si="2"/>
        <v>0</v>
      </c>
      <c r="B23" s="64">
        <f t="shared" si="3"/>
        <v>0</v>
      </c>
      <c r="C23" s="57">
        <f t="shared" si="15"/>
        <v>441</v>
      </c>
      <c r="F23" s="59">
        <f>IF(C23&lt;C$6,0,VLOOKUP(C23,index!$A:$M,10,0))</f>
        <v>230</v>
      </c>
      <c r="G23" s="57" t="str">
        <f t="shared" si="4"/>
        <v/>
      </c>
      <c r="H23" s="58" t="str">
        <f>IF(G23="I",$K23,IF(G23="II",$K23-SUM(H$8:H22),IF(G23="III",$K23-SUM(H$8:H22),IF(G23="IV",$K23-SUM(H$8:H22),IF(G23="V",1-SUM(H$8:H22)," ")))))</f>
        <v xml:space="preserve"> </v>
      </c>
      <c r="I23" s="66" t="str">
        <f t="shared" si="5"/>
        <v/>
      </c>
      <c r="J23" s="61" t="str">
        <f>IF(I23="A",$K23,IF(I23="B",$K23-SUM(J$8:J22),IF(I23="C",$K23-SUM(J$8:J22),IF(I23="D",$K23-SUM(J$8:J22),IF(I23="E",1-SUM(J$8:J22)," ")))))</f>
        <v xml:space="preserve"> </v>
      </c>
      <c r="K23" s="58">
        <f>IF(C$4=0,0,(SUM(D$8:D23)/C$4))</f>
        <v>0</v>
      </c>
      <c r="L23" s="62" t="str">
        <f t="shared" si="0"/>
        <v xml:space="preserve"> </v>
      </c>
      <c r="M23" s="58" t="str">
        <f>IF(U23=2,K23,IF(W23=2,K23-SUM(M$8:M22),IF(X23=2,K23-SUM(M$8:M22),IF(X22=2,1-SUM(M$8:M22)," "))))</f>
        <v xml:space="preserve"> </v>
      </c>
      <c r="N23" s="58" t="str">
        <f t="shared" si="6"/>
        <v xml:space="preserve"> </v>
      </c>
      <c r="P23" s="58" t="str">
        <f>IF(O23="Plus",$K23,IF(O23="Basis",$K23-SUM(P$8:P22),IF(O23="Breedte",$K23-SUM(P$8:P22),IF(O22="Breedte",1-SUM(P$8:P22)," "))))</f>
        <v xml:space="preserve"> </v>
      </c>
      <c r="Q23" s="56" t="str">
        <f t="shared" si="21"/>
        <v/>
      </c>
      <c r="R23" s="196">
        <f t="shared" si="7"/>
        <v>230</v>
      </c>
      <c r="S23" s="1">
        <f t="shared" si="16"/>
        <v>441</v>
      </c>
      <c r="T23" s="2">
        <f t="shared" si="8"/>
        <v>0</v>
      </c>
      <c r="U23" s="1">
        <f>IF(C$4=0,0,IF(SUM(U$7:U22)=2,0,IF(Y23=U$6,IF(Y23=Y24,IF((Y22-Y23)&lt;=(Y25-Y24),2,0),IF(Y23=Y22,IF((Y21-Y22)&gt;(Y24-Y23),2,0),2)),0)))</f>
        <v>0</v>
      </c>
      <c r="V23" s="1">
        <f>IF(C$4=0,0,IF(SUM(V$7:V22)=1,0,IF(Z23=V$6,IF(Z23=Z24,IF((Z22-Z23)&lt;=(Z25-Z24),1,0),IF(Z23=Z22,IF((Z21-Z22)&gt;(Z24-Z23),1,0),1)),0)))</f>
        <v>0</v>
      </c>
      <c r="W23" s="1">
        <f>IF(C$4=0,0,IF(SUM(W$7:W22)=2,0,IF(AA23=W$6,IF(AA23=AA24,IF((AA22-AA23)&lt;=(AA25-AA24),2,0),IF(AA23=AA22,IF((AA21-AA22)&gt;(AA24-AA23),2,0),2)),0)))</f>
        <v>0</v>
      </c>
      <c r="X23" s="1">
        <f>IF(C$4=0,0,IF(SUM(X$7:X22)=2,0,IF(AB23=X$6,IF(AB23=AB24,IF((AB22-AB23)&lt;=(AB25-AB24),2,0),IF(AB23=AB22,IF((AB21-AB22)&gt;(AB24-AB23),2,0),2)),0)))</f>
        <v>0</v>
      </c>
      <c r="Y23" s="1">
        <f t="shared" si="9"/>
        <v>1</v>
      </c>
      <c r="Z23" s="1">
        <f t="shared" si="10"/>
        <v>1</v>
      </c>
      <c r="AA23" s="1">
        <f t="shared" si="11"/>
        <v>1</v>
      </c>
      <c r="AB23" s="1">
        <f t="shared" si="12"/>
        <v>1</v>
      </c>
      <c r="AD23" s="1">
        <f t="shared" si="17"/>
        <v>441</v>
      </c>
      <c r="AE23" s="2">
        <f t="shared" si="13"/>
        <v>0</v>
      </c>
      <c r="AF23" s="1">
        <f>IF(S$4=0,0,IF(SUM(AF$7:AF22)=2,0,IF(AJ23=AF$6,IF(AJ23=AJ24,IF((AJ22-AJ23)&lt;=(AJ25-AJ24),2,0),IF(AJ23=AJ22,IF((AJ21-AJ22)&gt;(AJ24-AJ23),2,0),2)),0)))</f>
        <v>0</v>
      </c>
      <c r="AG23" s="1">
        <f>IF(C$4=0,0,IF(SUM(AG$7:AG22)=1,0,IF(AK23=AG$6,IF(AK23=AK24,IF((AK22-AK23)&lt;=(AK25-AK24),1,0),IF(AK23=AK22,IF((AK21-AK22)&gt;(AK24-AK23),1,0),1)),0)))</f>
        <v>0</v>
      </c>
      <c r="AH23" s="1">
        <f>IF(C$4=0,0,IF(SUM(AH$7:AH22)=2,0,IF(AL23=AH$6,IF(AL23=AL24,IF((AL22-AL23)&lt;=(AL25-AL24),2,0),IF(AL23=AL22,IF((AL21-AL22)&gt;(AL24-AL23),2,0),2)),0)))</f>
        <v>0</v>
      </c>
      <c r="AI23" s="1">
        <f>IF(S$4=0,0,IF(SUM(AI$7:AI22)=2,0,IF(AM23=AI$6,IF(AM23=AM24,IF((AM22-AM23)&lt;=(AM25-AM24),2,0),IF(AM23=AM22,IF((AM21-AM22)&gt;(AM24-AM23),2,0),2)),0)))</f>
        <v>0</v>
      </c>
      <c r="AJ23" s="1">
        <f t="shared" si="14"/>
        <v>1</v>
      </c>
      <c r="AK23" s="1">
        <f t="shared" si="18"/>
        <v>1</v>
      </c>
      <c r="AL23" s="1">
        <f t="shared" si="19"/>
        <v>1</v>
      </c>
      <c r="AM23" s="1">
        <f t="shared" si="20"/>
        <v>1</v>
      </c>
      <c r="AV23" s="121"/>
      <c r="AW23" s="121"/>
      <c r="AX23" s="121"/>
      <c r="BD23" s="104"/>
    </row>
    <row r="24" spans="1:56" ht="12" customHeight="1" thickTop="1" thickBot="1" x14ac:dyDescent="0.2">
      <c r="A24" s="64">
        <f t="shared" si="2"/>
        <v>0</v>
      </c>
      <c r="B24" s="64">
        <f t="shared" si="3"/>
        <v>0</v>
      </c>
      <c r="C24" s="57">
        <f t="shared" si="15"/>
        <v>440</v>
      </c>
      <c r="F24" s="59">
        <f>IF(C24&lt;C$6,0,VLOOKUP(C24,index!$A:$M,10,0))</f>
        <v>230</v>
      </c>
      <c r="G24" s="57" t="str">
        <f t="shared" si="4"/>
        <v/>
      </c>
      <c r="H24" s="58" t="str">
        <f>IF(G24="I",$K24,IF(G24="II",$K24-SUM(H$8:H23),IF(G24="III",$K24-SUM(H$8:H23),IF(G24="IV",$K24-SUM(H$8:H23),IF(G24="V",1-SUM(H$8:H23)," ")))))</f>
        <v xml:space="preserve"> </v>
      </c>
      <c r="I24" s="66" t="str">
        <f t="shared" si="5"/>
        <v/>
      </c>
      <c r="J24" s="61" t="str">
        <f>IF(I24="A",$K24,IF(I24="B",$K24-SUM(J$8:J23),IF(I24="C",$K24-SUM(J$8:J23),IF(I24="D",$K24-SUM(J$8:J23),IF(I24="E",1-SUM(J$8:J23)," ")))))</f>
        <v xml:space="preserve"> </v>
      </c>
      <c r="K24" s="58">
        <f>IF(C$4=0,0,(SUM(D$8:D24)/C$4))</f>
        <v>0</v>
      </c>
      <c r="L24" s="62" t="str">
        <f t="shared" si="0"/>
        <v xml:space="preserve"> </v>
      </c>
      <c r="M24" s="58" t="str">
        <f>IF(U24=2,K24,IF(W24=2,K24-SUM(M$8:M23),IF(X24=2,K24-SUM(M$8:M23),IF(X23=2,1-SUM(M$8:M23)," "))))</f>
        <v xml:space="preserve"> </v>
      </c>
      <c r="N24" s="58" t="str">
        <f t="shared" si="6"/>
        <v xml:space="preserve"> </v>
      </c>
      <c r="P24" s="58" t="str">
        <f>IF(O24="Plus",$K24,IF(O24="Basis",$K24-SUM(P$8:P23),IF(O24="Breedte",$K24-SUM(P$8:P23),IF(O23="Breedte",1-SUM(P$8:P23)," "))))</f>
        <v xml:space="preserve"> </v>
      </c>
      <c r="Q24" s="56" t="str">
        <f t="shared" si="21"/>
        <v/>
      </c>
      <c r="R24" s="196">
        <f t="shared" si="7"/>
        <v>230</v>
      </c>
      <c r="S24" s="1">
        <f t="shared" si="16"/>
        <v>440</v>
      </c>
      <c r="T24" s="2">
        <f t="shared" si="8"/>
        <v>0</v>
      </c>
      <c r="U24" s="1">
        <f>IF(C$4=0,0,IF(SUM(U$7:U23)=2,0,IF(Y24=U$6,IF(Y24=Y25,IF((Y23-Y24)&lt;=(Y26-Y25),2,0),IF(Y24=Y23,IF((Y22-Y23)&gt;(Y25-Y24),2,0),2)),0)))</f>
        <v>0</v>
      </c>
      <c r="V24" s="1">
        <f>IF(C$4=0,0,IF(SUM(V$7:V23)=1,0,IF(Z24=V$6,IF(Z24=Z25,IF((Z23-Z24)&lt;=(Z26-Z25),1,0),IF(Z24=Z23,IF((Z22-Z23)&gt;(Z25-Z24),1,0),1)),0)))</f>
        <v>0</v>
      </c>
      <c r="W24" s="1">
        <f>IF(C$4=0,0,IF(SUM(W$7:W23)=2,0,IF(AA24=W$6,IF(AA24=AA25,IF((AA23-AA24)&lt;=(AA26-AA25),2,0),IF(AA24=AA23,IF((AA22-AA23)&gt;(AA25-AA24),2,0),2)),0)))</f>
        <v>0</v>
      </c>
      <c r="X24" s="1">
        <f>IF(C$4=0,0,IF(SUM(X$7:X23)=2,0,IF(AB24=X$6,IF(AB24=AB25,IF((AB23-AB24)&lt;=(AB26-AB25),2,0),IF(AB24=AB23,IF((AB22-AB23)&gt;(AB25-AB24),2,0),2)),0)))</f>
        <v>0</v>
      </c>
      <c r="Y24" s="1">
        <f t="shared" si="9"/>
        <v>1</v>
      </c>
      <c r="Z24" s="1">
        <f t="shared" si="10"/>
        <v>1</v>
      </c>
      <c r="AA24" s="1">
        <f t="shared" si="11"/>
        <v>1</v>
      </c>
      <c r="AB24" s="1">
        <f t="shared" si="12"/>
        <v>1</v>
      </c>
      <c r="AD24" s="1">
        <f t="shared" si="17"/>
        <v>440</v>
      </c>
      <c r="AE24" s="2">
        <f t="shared" si="13"/>
        <v>0</v>
      </c>
      <c r="AF24" s="1">
        <f>IF(S$4=0,0,IF(SUM(AF$7:AF23)=2,0,IF(AJ24=AF$6,IF(AJ24=AJ25,IF((AJ23-AJ24)&lt;=(AJ26-AJ25),2,0),IF(AJ24=AJ23,IF((AJ22-AJ23)&gt;(AJ25-AJ24),2,0),2)),0)))</f>
        <v>0</v>
      </c>
      <c r="AG24" s="1">
        <f>IF(C$4=0,0,IF(SUM(AG$7:AG23)=1,0,IF(AK24=AG$6,IF(AK24=AK25,IF((AK23-AK24)&lt;=(AK26-AK25),1,0),IF(AK24=AK23,IF((AK22-AK23)&gt;(AK25-AK24),1,0),1)),0)))</f>
        <v>0</v>
      </c>
      <c r="AH24" s="1">
        <f>IF(C$4=0,0,IF(SUM(AH$7:AH23)=2,0,IF(AL24=AH$6,IF(AL24=AL25,IF((AL23-AL24)&lt;=(AL26-AL25),2,0),IF(AL24=AL23,IF((AL22-AL23)&gt;(AL25-AL24),2,0),2)),0)))</f>
        <v>0</v>
      </c>
      <c r="AI24" s="1">
        <f>IF(S$4=0,0,IF(SUM(AI$7:AI23)=2,0,IF(AM24=AI$6,IF(AM24=AM25,IF((AM23-AM24)&lt;=(AM26-AM25),2,0),IF(AM24=AM23,IF((AM22-AM23)&gt;(AM25-AM24),2,0),2)),0)))</f>
        <v>0</v>
      </c>
      <c r="AJ24" s="1">
        <f t="shared" si="14"/>
        <v>1</v>
      </c>
      <c r="AK24" s="1">
        <f t="shared" si="18"/>
        <v>1</v>
      </c>
      <c r="AL24" s="1">
        <f t="shared" si="19"/>
        <v>1</v>
      </c>
      <c r="AM24" s="1">
        <f t="shared" si="20"/>
        <v>1</v>
      </c>
      <c r="AQ24" s="101" t="s">
        <v>6</v>
      </c>
      <c r="AR24" s="102"/>
      <c r="AS24" s="102" t="s">
        <v>8</v>
      </c>
      <c r="AT24" s="102"/>
      <c r="AU24" s="102"/>
      <c r="AV24" s="113"/>
      <c r="AW24" s="90"/>
      <c r="AX24" s="91"/>
      <c r="AY24" s="102" t="s">
        <v>9</v>
      </c>
      <c r="AZ24" s="102"/>
      <c r="BA24" s="102"/>
      <c r="BB24" s="114"/>
      <c r="BD24" s="104"/>
    </row>
    <row r="25" spans="1:56" ht="12" customHeight="1" thickTop="1" x14ac:dyDescent="0.15">
      <c r="A25" s="64">
        <f t="shared" si="2"/>
        <v>0</v>
      </c>
      <c r="B25" s="64">
        <f t="shared" si="3"/>
        <v>0</v>
      </c>
      <c r="C25" s="57">
        <f t="shared" si="15"/>
        <v>439</v>
      </c>
      <c r="F25" s="59">
        <f>IF(C25&lt;C$6,0,VLOOKUP(C25,index!$A:$M,10,0))</f>
        <v>230</v>
      </c>
      <c r="G25" s="57" t="str">
        <f t="shared" si="4"/>
        <v/>
      </c>
      <c r="H25" s="58" t="str">
        <f>IF(G25="I",$K25,IF(G25="II",$K25-SUM(H$8:H24),IF(G25="III",$K25-SUM(H$8:H24),IF(G25="IV",$K25-SUM(H$8:H24),IF(G25="V",1-SUM(H$8:H24)," ")))))</f>
        <v xml:space="preserve"> </v>
      </c>
      <c r="I25" s="66" t="str">
        <f t="shared" si="5"/>
        <v/>
      </c>
      <c r="J25" s="61" t="str">
        <f>IF(I25="A",$K25,IF(I25="B",$K25-SUM(J$8:J24),IF(I25="C",$K25-SUM(J$8:J24),IF(I25="D",$K25-SUM(J$8:J24),IF(I25="E",1-SUM(J$8:J24)," ")))))</f>
        <v xml:space="preserve"> </v>
      </c>
      <c r="K25" s="58">
        <f>IF(C$4=0,0,(SUM(D$8:D25)/C$4))</f>
        <v>0</v>
      </c>
      <c r="L25" s="62" t="str">
        <f t="shared" si="0"/>
        <v xml:space="preserve"> </v>
      </c>
      <c r="M25" s="58" t="str">
        <f>IF(U25=2,K25,IF(W25=2,K25-SUM(M$8:M24),IF(X25=2,K25-SUM(M$8:M24),IF(X24=2,1-SUM(M$8:M24)," "))))</f>
        <v xml:space="preserve"> </v>
      </c>
      <c r="N25" s="58" t="str">
        <f t="shared" si="6"/>
        <v xml:space="preserve"> </v>
      </c>
      <c r="P25" s="58" t="str">
        <f>IF(O25="Plus",$K25,IF(O25="Basis",$K25-SUM(P$8:P24),IF(O25="Breedte",$K25-SUM(P$8:P24),IF(O24="Breedte",1-SUM(P$8:P24)," "))))</f>
        <v xml:space="preserve"> </v>
      </c>
      <c r="Q25" s="56" t="str">
        <f t="shared" si="21"/>
        <v/>
      </c>
      <c r="R25" s="196">
        <f t="shared" si="7"/>
        <v>230</v>
      </c>
      <c r="S25" s="1">
        <f t="shared" si="16"/>
        <v>439</v>
      </c>
      <c r="T25" s="2">
        <f t="shared" si="8"/>
        <v>0</v>
      </c>
      <c r="U25" s="1">
        <f>IF(C$4=0,0,IF(SUM(U$7:U24)=2,0,IF(Y25=U$6,IF(Y25=Y26,IF((Y24-Y25)&lt;=(Y27-Y26),2,0),IF(Y25=Y24,IF((Y23-Y24)&gt;(Y26-Y25),2,0),2)),0)))</f>
        <v>0</v>
      </c>
      <c r="V25" s="1">
        <f>IF(C$4=0,0,IF(SUM(V$7:V24)=1,0,IF(Z25=V$6,IF(Z25=Z26,IF((Z24-Z25)&lt;=(Z27-Z26),1,0),IF(Z25=Z24,IF((Z23-Z24)&gt;(Z26-Z25),1,0),1)),0)))</f>
        <v>0</v>
      </c>
      <c r="W25" s="1">
        <f>IF(C$4=0,0,IF(SUM(W$7:W24)=2,0,IF(AA25=W$6,IF(AA25=AA26,IF((AA24-AA25)&lt;=(AA27-AA26),2,0),IF(AA25=AA24,IF((AA23-AA24)&gt;(AA26-AA25),2,0),2)),0)))</f>
        <v>0</v>
      </c>
      <c r="X25" s="1">
        <f>IF(C$4=0,0,IF(SUM(X$7:X24)=2,0,IF(AB25=X$6,IF(AB25=AB26,IF((AB24-AB25)&lt;=(AB27-AB26),2,0),IF(AB25=AB24,IF((AB23-AB24)&gt;(AB26-AB25),2,0),2)),0)))</f>
        <v>0</v>
      </c>
      <c r="Y25" s="1">
        <f t="shared" si="9"/>
        <v>1</v>
      </c>
      <c r="Z25" s="1">
        <f t="shared" si="10"/>
        <v>1</v>
      </c>
      <c r="AA25" s="1">
        <f t="shared" si="11"/>
        <v>1</v>
      </c>
      <c r="AB25" s="1">
        <f t="shared" si="12"/>
        <v>1</v>
      </c>
      <c r="AD25" s="1">
        <f t="shared" si="17"/>
        <v>439</v>
      </c>
      <c r="AE25" s="2">
        <f t="shared" si="13"/>
        <v>0</v>
      </c>
      <c r="AF25" s="1">
        <f>IF(S$4=0,0,IF(SUM(AF$7:AF24)=2,0,IF(AJ25=AF$6,IF(AJ25=AJ26,IF((AJ24-AJ25)&lt;=(AJ27-AJ26),2,0),IF(AJ25=AJ24,IF((AJ23-AJ24)&gt;(AJ26-AJ25),2,0),2)),0)))</f>
        <v>0</v>
      </c>
      <c r="AG25" s="1">
        <f>IF(C$4=0,0,IF(SUM(AG$7:AG24)=1,0,IF(AK25=AG$6,IF(AK25=AK26,IF((AK24-AK25)&lt;=(AK27-AK26),1,0),IF(AK25=AK24,IF((AK23-AK24)&gt;(AK26-AK25),1,0),1)),0)))</f>
        <v>0</v>
      </c>
      <c r="AH25" s="1">
        <f>IF(C$4=0,0,IF(SUM(AH$7:AH24)=2,0,IF(AL25=AH$6,IF(AL25=AL26,IF((AL24-AL25)&lt;=(AL27-AL26),2,0),IF(AL25=AL24,IF((AL23-AL24)&gt;(AL26-AL25),2,0),2)),0)))</f>
        <v>0</v>
      </c>
      <c r="AI25" s="1">
        <f>IF(S$4=0,0,IF(SUM(AI$7:AI24)=2,0,IF(AM25=AI$6,IF(AM25=AM26,IF((AM24-AM25)&lt;=(AM27-AM26),2,0),IF(AM25=AM24,IF((AM23-AM24)&gt;(AM26-AM25),2,0),2)),0)))</f>
        <v>0</v>
      </c>
      <c r="AJ25" s="1">
        <f t="shared" si="14"/>
        <v>1</v>
      </c>
      <c r="AK25" s="1">
        <f t="shared" si="18"/>
        <v>1</v>
      </c>
      <c r="AL25" s="1">
        <f t="shared" si="19"/>
        <v>1</v>
      </c>
      <c r="AM25" s="1">
        <f t="shared" si="20"/>
        <v>1</v>
      </c>
      <c r="AQ25" s="105"/>
      <c r="AR25" s="106"/>
      <c r="AS25" s="107" t="s">
        <v>17</v>
      </c>
      <c r="AT25" s="107" t="s">
        <v>18</v>
      </c>
      <c r="AU25" s="107" t="s">
        <v>19</v>
      </c>
      <c r="AV25" s="115" t="s">
        <v>20</v>
      </c>
      <c r="AW25" s="96"/>
      <c r="AX25" s="96"/>
      <c r="AY25" s="107" t="s">
        <v>17</v>
      </c>
      <c r="AZ25" s="107" t="s">
        <v>29</v>
      </c>
      <c r="BA25" s="107" t="s">
        <v>19</v>
      </c>
      <c r="BB25" s="116" t="s">
        <v>20</v>
      </c>
    </row>
    <row r="26" spans="1:56" ht="12" customHeight="1" thickBot="1" x14ac:dyDescent="0.2">
      <c r="A26" s="64">
        <f t="shared" si="2"/>
        <v>0</v>
      </c>
      <c r="B26" s="64">
        <f t="shared" si="3"/>
        <v>0</v>
      </c>
      <c r="C26" s="57">
        <f t="shared" si="15"/>
        <v>438</v>
      </c>
      <c r="F26" s="59">
        <f>IF(C26&lt;C$6,0,VLOOKUP(C26,index!$A:$M,10,0))</f>
        <v>230</v>
      </c>
      <c r="G26" s="57" t="str">
        <f t="shared" si="4"/>
        <v/>
      </c>
      <c r="H26" s="58" t="str">
        <f>IF(G26="I",$K26,IF(G26="II",$K26-SUM(H$8:H25),IF(G26="III",$K26-SUM(H$8:H25),IF(G26="IV",$K26-SUM(H$8:H25),IF(G26="V",1-SUM(H$8:H25)," ")))))</f>
        <v xml:space="preserve"> </v>
      </c>
      <c r="I26" s="66" t="str">
        <f t="shared" si="5"/>
        <v/>
      </c>
      <c r="J26" s="61" t="str">
        <f>IF(I26="A",$K26,IF(I26="B",$K26-SUM(J$8:J25),IF(I26="C",$K26-SUM(J$8:J25),IF(I26="D",$K26-SUM(J$8:J25),IF(I26="E",1-SUM(J$8:J25)," ")))))</f>
        <v xml:space="preserve"> </v>
      </c>
      <c r="K26" s="58">
        <f>IF(C$4=0,0,(SUM(D$8:D26)/C$4))</f>
        <v>0</v>
      </c>
      <c r="L26" s="62" t="str">
        <f t="shared" si="0"/>
        <v xml:space="preserve"> </v>
      </c>
      <c r="M26" s="58" t="str">
        <f>IF(U26=2,K26,IF(W26=2,K26-SUM(M$8:M25),IF(X26=2,K26-SUM(M$8:M25),IF(X25=2,1-SUM(M$8:M25)," "))))</f>
        <v xml:space="preserve"> </v>
      </c>
      <c r="N26" s="58" t="str">
        <f t="shared" si="6"/>
        <v xml:space="preserve"> </v>
      </c>
      <c r="P26" s="58" t="str">
        <f>IF(O26="Plus",$K26,IF(O26="Basis",$K26-SUM(P$8:P25),IF(O26="Breedte",$K26-SUM(P$8:P25),IF(O25="Breedte",1-SUM(P$8:P25)," "))))</f>
        <v xml:space="preserve"> </v>
      </c>
      <c r="Q26" s="56" t="str">
        <f t="shared" si="21"/>
        <v/>
      </c>
      <c r="R26" s="196">
        <f t="shared" si="7"/>
        <v>230</v>
      </c>
      <c r="S26" s="1">
        <f t="shared" si="16"/>
        <v>438</v>
      </c>
      <c r="T26" s="2">
        <f t="shared" si="8"/>
        <v>0</v>
      </c>
      <c r="U26" s="1">
        <f>IF(C$4=0,0,IF(SUM(U$7:U25)=2,0,IF(Y26=U$6,IF(Y26=Y27,IF((Y25-Y26)&lt;=(Y28-Y27),2,0),IF(Y26=Y25,IF((Y24-Y25)&gt;(Y27-Y26),2,0),2)),0)))</f>
        <v>0</v>
      </c>
      <c r="V26" s="1">
        <f>IF(C$4=0,0,IF(SUM(V$7:V25)=1,0,IF(Z26=V$6,IF(Z26=Z27,IF((Z25-Z26)&lt;=(Z28-Z27),1,0),IF(Z26=Z25,IF((Z24-Z25)&gt;(Z27-Z26),1,0),1)),0)))</f>
        <v>0</v>
      </c>
      <c r="W26" s="1">
        <f>IF(C$4=0,0,IF(SUM(W$7:W25)=2,0,IF(AA26=W$6,IF(AA26=AA27,IF((AA25-AA26)&lt;=(AA28-AA27),2,0),IF(AA26=AA25,IF((AA24-AA25)&gt;(AA27-AA26),2,0),2)),0)))</f>
        <v>0</v>
      </c>
      <c r="X26" s="1">
        <f>IF(C$4=0,0,IF(SUM(X$7:X25)=2,0,IF(AB26=X$6,IF(AB26=AB27,IF((AB25-AB26)&lt;=(AB28-AB27),2,0),IF(AB26=AB25,IF((AB24-AB25)&gt;(AB27-AB26),2,0),2)),0)))</f>
        <v>0</v>
      </c>
      <c r="Y26" s="1">
        <f t="shared" si="9"/>
        <v>1</v>
      </c>
      <c r="Z26" s="1">
        <f t="shared" si="10"/>
        <v>1</v>
      </c>
      <c r="AA26" s="1">
        <f t="shared" si="11"/>
        <v>1</v>
      </c>
      <c r="AB26" s="1">
        <f t="shared" si="12"/>
        <v>1</v>
      </c>
      <c r="AD26" s="1">
        <f t="shared" si="17"/>
        <v>438</v>
      </c>
      <c r="AE26" s="2">
        <f t="shared" si="13"/>
        <v>0</v>
      </c>
      <c r="AF26" s="1">
        <f>IF(S$4=0,0,IF(SUM(AF$7:AF25)=2,0,IF(AJ26=AF$6,IF(AJ26=AJ27,IF((AJ25-AJ26)&lt;=(AJ28-AJ27),2,0),IF(AJ26=AJ25,IF((AJ24-AJ25)&gt;(AJ27-AJ26),2,0),2)),0)))</f>
        <v>0</v>
      </c>
      <c r="AG26" s="1">
        <f>IF(C$4=0,0,IF(SUM(AG$7:AG25)=1,0,IF(AK26=AG$6,IF(AK26=AK27,IF((AK25-AK26)&lt;=(AK28-AK27),1,0),IF(AK26=AK25,IF((AK24-AK25)&gt;(AK27-AK26),1,0),1)),0)))</f>
        <v>0</v>
      </c>
      <c r="AH26" s="1">
        <f>IF(C$4=0,0,IF(SUM(AH$7:AH25)=2,0,IF(AL26=AH$6,IF(AL26=AL27,IF((AL25-AL26)&lt;=(AL28-AL27),2,0),IF(AL26=AL25,IF((AL24-AL25)&gt;(AL27-AL26),2,0),2)),0)))</f>
        <v>0</v>
      </c>
      <c r="AI26" s="1">
        <f>IF(S$4=0,0,IF(SUM(AI$7:AI25)=2,0,IF(AM26=AI$6,IF(AM26=AM27,IF((AM25-AM26)&lt;=(AM28-AM27),2,0),IF(AM26=AM25,IF((AM24-AM25)&gt;(AM27-AM26),2,0),2)),0)))</f>
        <v>0</v>
      </c>
      <c r="AJ26" s="1">
        <f t="shared" si="14"/>
        <v>1</v>
      </c>
      <c r="AK26" s="1">
        <f t="shared" si="18"/>
        <v>1</v>
      </c>
      <c r="AL26" s="1">
        <f t="shared" si="19"/>
        <v>1</v>
      </c>
      <c r="AM26" s="1">
        <f t="shared" si="20"/>
        <v>1</v>
      </c>
      <c r="AQ26" s="108" t="s">
        <v>24</v>
      </c>
      <c r="AR26" s="109">
        <v>0.2</v>
      </c>
      <c r="AS26" s="122">
        <f>IF(AS18=0,0,VLOOKUP("Plus",$L:$R,7,FALSE))</f>
        <v>0</v>
      </c>
      <c r="AT26" s="123">
        <f>AT18</f>
        <v>0</v>
      </c>
      <c r="AU26" s="124">
        <f>AU18</f>
        <v>0</v>
      </c>
      <c r="AV26" s="124">
        <f>AV18</f>
        <v>0</v>
      </c>
      <c r="AW26" s="93"/>
      <c r="AX26" s="91"/>
      <c r="AY26" s="9">
        <f>IF(AY18=0,0,VLOOKUP("Plus",$O:$T,4,FALSE))</f>
        <v>0</v>
      </c>
      <c r="AZ26" s="9">
        <f t="shared" ref="AZ26:BB29" si="23">AZ18</f>
        <v>0</v>
      </c>
      <c r="BA26" s="128">
        <f t="shared" si="23"/>
        <v>0</v>
      </c>
      <c r="BB26" s="129">
        <f t="shared" si="23"/>
        <v>0</v>
      </c>
    </row>
    <row r="27" spans="1:56" ht="12" customHeight="1" thickTop="1" thickBot="1" x14ac:dyDescent="0.2">
      <c r="A27" s="64">
        <f t="shared" si="2"/>
        <v>0</v>
      </c>
      <c r="B27" s="64">
        <f t="shared" si="3"/>
        <v>0</v>
      </c>
      <c r="C27" s="57">
        <f t="shared" si="15"/>
        <v>437</v>
      </c>
      <c r="F27" s="59">
        <f>IF(C27&lt;C$6,0,VLOOKUP(C27,index!$A:$M,10,0))</f>
        <v>230</v>
      </c>
      <c r="G27" s="57" t="str">
        <f t="shared" si="4"/>
        <v/>
      </c>
      <c r="H27" s="58" t="str">
        <f>IF(G27="I",$K27,IF(G27="II",$K27-SUM(H$8:H26),IF(G27="III",$K27-SUM(H$8:H26),IF(G27="IV",$K27-SUM(H$8:H26),IF(G27="V",1-SUM(H$8:H26)," ")))))</f>
        <v xml:space="preserve"> </v>
      </c>
      <c r="I27" s="66" t="str">
        <f t="shared" si="5"/>
        <v/>
      </c>
      <c r="J27" s="61" t="str">
        <f>IF(I27="A",$K27,IF(I27="B",$K27-SUM(J$8:J26),IF(I27="C",$K27-SUM(J$8:J26),IF(I27="D",$K27-SUM(J$8:J26),IF(I27="E",1-SUM(J$8:J26)," ")))))</f>
        <v xml:space="preserve"> </v>
      </c>
      <c r="K27" s="58">
        <f>IF(C$4=0,0,(SUM(D$8:D27)/C$4))</f>
        <v>0</v>
      </c>
      <c r="L27" s="62" t="str">
        <f t="shared" si="0"/>
        <v xml:space="preserve"> </v>
      </c>
      <c r="M27" s="58" t="str">
        <f>IF(U27=2,K27,IF(W27=2,K27-SUM(M$8:M26),IF(X27=2,K27-SUM(M$8:M26),IF(X26=2,1-SUM(M$8:M26)," "))))</f>
        <v xml:space="preserve"> </v>
      </c>
      <c r="N27" s="58" t="str">
        <f t="shared" si="6"/>
        <v xml:space="preserve"> </v>
      </c>
      <c r="P27" s="58" t="str">
        <f>IF(O27="Plus",$K27,IF(O27="Basis",$K27-SUM(P$8:P26),IF(O27="Breedte",$K27-SUM(P$8:P26),IF(O26="Breedte",1-SUM(P$8:P26)," "))))</f>
        <v xml:space="preserve"> </v>
      </c>
      <c r="Q27" s="56" t="str">
        <f t="shared" si="21"/>
        <v/>
      </c>
      <c r="R27" s="196">
        <f t="shared" si="7"/>
        <v>230</v>
      </c>
      <c r="S27" s="1">
        <f t="shared" si="16"/>
        <v>437</v>
      </c>
      <c r="T27" s="2">
        <f t="shared" si="8"/>
        <v>0</v>
      </c>
      <c r="U27" s="1">
        <f>IF(C$4=0,0,IF(SUM(U$7:U26)=2,0,IF(Y27=U$6,IF(Y27=Y28,IF((Y26-Y27)&lt;=(Y29-Y28),2,0),IF(Y27=Y26,IF((Y25-Y26)&gt;(Y28-Y27),2,0),2)),0)))</f>
        <v>0</v>
      </c>
      <c r="V27" s="1">
        <f>IF(C$4=0,0,IF(SUM(V$7:V26)=1,0,IF(Z27=V$6,IF(Z27=Z28,IF((Z26-Z27)&lt;=(Z29-Z28),1,0),IF(Z27=Z26,IF((Z25-Z26)&gt;(Z28-Z27),1,0),1)),0)))</f>
        <v>0</v>
      </c>
      <c r="W27" s="1">
        <f>IF(C$4=0,0,IF(SUM(W$7:W26)=2,0,IF(AA27=W$6,IF(AA27=AA28,IF((AA26-AA27)&lt;=(AA29-AA28),2,0),IF(AA27=AA26,IF((AA25-AA26)&gt;(AA28-AA27),2,0),2)),0)))</f>
        <v>0</v>
      </c>
      <c r="X27" s="1">
        <f>IF(C$4=0,0,IF(SUM(X$7:X26)=2,0,IF(AB27=X$6,IF(AB27=AB28,IF((AB26-AB27)&lt;=(AB29-AB28),2,0),IF(AB27=AB26,IF((AB25-AB26)&gt;(AB28-AB27),2,0),2)),0)))</f>
        <v>0</v>
      </c>
      <c r="Y27" s="1">
        <f t="shared" si="9"/>
        <v>1</v>
      </c>
      <c r="Z27" s="1">
        <f t="shared" si="10"/>
        <v>1</v>
      </c>
      <c r="AA27" s="1">
        <f t="shared" si="11"/>
        <v>1</v>
      </c>
      <c r="AB27" s="1">
        <f t="shared" si="12"/>
        <v>1</v>
      </c>
      <c r="AD27" s="1">
        <f t="shared" si="17"/>
        <v>437</v>
      </c>
      <c r="AE27" s="2">
        <f t="shared" si="13"/>
        <v>0</v>
      </c>
      <c r="AF27" s="1">
        <f>IF(S$4=0,0,IF(SUM(AF$7:AF26)=2,0,IF(AJ27=AF$6,IF(AJ27=AJ28,IF((AJ26-AJ27)&lt;=(AJ29-AJ28),2,0),IF(AJ27=AJ26,IF((AJ25-AJ26)&gt;(AJ28-AJ27),2,0),2)),0)))</f>
        <v>0</v>
      </c>
      <c r="AG27" s="1">
        <f>IF(C$4=0,0,IF(SUM(AG$7:AG26)=1,0,IF(AK27=AG$6,IF(AK27=AK28,IF((AK26-AK27)&lt;=(AK29-AK28),1,0),IF(AK27=AK26,IF((AK25-AK26)&gt;(AK28-AK27),1,0),1)),0)))</f>
        <v>0</v>
      </c>
      <c r="AH27" s="1">
        <f>IF(C$4=0,0,IF(SUM(AH$7:AH26)=2,0,IF(AL27=AH$6,IF(AL27=AL28,IF((AL26-AL27)&lt;=(AL29-AL28),2,0),IF(AL27=AL26,IF((AL25-AL26)&gt;(AL28-AL27),2,0),2)),0)))</f>
        <v>0</v>
      </c>
      <c r="AI27" s="1">
        <f>IF(S$4=0,0,IF(SUM(AI$7:AI26)=2,0,IF(AM27=AI$6,IF(AM27=AM28,IF((AM26-AM27)&lt;=(AM29-AM28),2,0),IF(AM27=AM26,IF((AM25-AM26)&gt;(AM28-AM27),2,0),2)),0)))</f>
        <v>0</v>
      </c>
      <c r="AJ27" s="1">
        <f t="shared" si="14"/>
        <v>1</v>
      </c>
      <c r="AK27" s="1">
        <f t="shared" si="18"/>
        <v>1</v>
      </c>
      <c r="AL27" s="1">
        <f t="shared" si="19"/>
        <v>1</v>
      </c>
      <c r="AM27" s="1">
        <f t="shared" si="20"/>
        <v>1</v>
      </c>
      <c r="AQ27" s="108" t="s">
        <v>22</v>
      </c>
      <c r="AR27" s="109">
        <v>0.6</v>
      </c>
      <c r="AS27" s="122">
        <f>IF(AS19=0,0,VLOOKUP("Basis",$L:$R,7,FALSE))</f>
        <v>0</v>
      </c>
      <c r="AT27" s="123">
        <f>AT19</f>
        <v>0</v>
      </c>
      <c r="AU27" s="124">
        <f t="shared" ref="AU27:AV28" si="24">AU19</f>
        <v>0</v>
      </c>
      <c r="AV27" s="124">
        <f t="shared" si="24"/>
        <v>0</v>
      </c>
      <c r="AW27" s="97"/>
      <c r="AX27" s="98"/>
      <c r="AY27" s="9">
        <f>IF(AY19=0,0,VLOOKUP("Basis",$O:$T,4,FALSE))</f>
        <v>0</v>
      </c>
      <c r="AZ27" s="9">
        <f t="shared" si="23"/>
        <v>0</v>
      </c>
      <c r="BA27" s="128">
        <f t="shared" si="23"/>
        <v>0</v>
      </c>
      <c r="BB27" s="129">
        <f t="shared" si="23"/>
        <v>0</v>
      </c>
    </row>
    <row r="28" spans="1:56" ht="12" customHeight="1" thickTop="1" thickBot="1" x14ac:dyDescent="0.2">
      <c r="A28" s="64">
        <f t="shared" si="2"/>
        <v>0</v>
      </c>
      <c r="B28" s="64">
        <f t="shared" si="3"/>
        <v>0</v>
      </c>
      <c r="C28" s="57">
        <f t="shared" si="15"/>
        <v>436</v>
      </c>
      <c r="F28" s="59">
        <f>IF(C28&lt;C$6,0,VLOOKUP(C28,index!$A:$M,10,0))</f>
        <v>230</v>
      </c>
      <c r="G28" s="57" t="str">
        <f t="shared" si="4"/>
        <v/>
      </c>
      <c r="H28" s="58" t="str">
        <f>IF(G28="I",$K28,IF(G28="II",$K28-SUM(H$8:H27),IF(G28="III",$K28-SUM(H$8:H27),IF(G28="IV",$K28-SUM(H$8:H27),IF(G28="V",1-SUM(H$8:H27)," ")))))</f>
        <v xml:space="preserve"> </v>
      </c>
      <c r="I28" s="66" t="str">
        <f t="shared" si="5"/>
        <v/>
      </c>
      <c r="J28" s="61" t="str">
        <f>IF(I28="A",$K28,IF(I28="B",$K28-SUM(J$8:J27),IF(I28="C",$K28-SUM(J$8:J27),IF(I28="D",$K28-SUM(J$8:J27),IF(I28="E",1-SUM(J$8:J27)," ")))))</f>
        <v xml:space="preserve"> </v>
      </c>
      <c r="K28" s="58">
        <f>IF(C$4=0,0,(SUM(D$8:D28)/C$4))</f>
        <v>0</v>
      </c>
      <c r="L28" s="62" t="str">
        <f t="shared" si="0"/>
        <v xml:space="preserve"> </v>
      </c>
      <c r="M28" s="58" t="str">
        <f>IF(U28=2,K28,IF(W28=2,K28-SUM(M$8:M27),IF(X28=2,K28-SUM(M$8:M27),IF(X27=2,1-SUM(M$8:M27)," "))))</f>
        <v xml:space="preserve"> </v>
      </c>
      <c r="N28" s="58" t="str">
        <f t="shared" si="6"/>
        <v xml:space="preserve"> </v>
      </c>
      <c r="P28" s="58" t="str">
        <f>IF(O28="Plus",$K28,IF(O28="Basis",$K28-SUM(P$8:P27),IF(O28="Breedte",$K28-SUM(P$8:P27),IF(O27="Breedte",1-SUM(P$8:P27)," "))))</f>
        <v xml:space="preserve"> </v>
      </c>
      <c r="Q28" s="56" t="str">
        <f t="shared" si="21"/>
        <v/>
      </c>
      <c r="R28" s="196">
        <f t="shared" si="7"/>
        <v>230</v>
      </c>
      <c r="S28" s="1">
        <f t="shared" si="16"/>
        <v>436</v>
      </c>
      <c r="T28" s="2">
        <f t="shared" si="8"/>
        <v>0</v>
      </c>
      <c r="U28" s="1">
        <f>IF(C$4=0,0,IF(SUM(U$7:U27)=2,0,IF(Y28=U$6,IF(Y28=Y29,IF((Y27-Y28)&lt;=(Y30-Y29),2,0),IF(Y28=Y27,IF((Y26-Y27)&gt;(Y29-Y28),2,0),2)),0)))</f>
        <v>0</v>
      </c>
      <c r="V28" s="1">
        <f>IF(C$4=0,0,IF(SUM(V$7:V27)=1,0,IF(Z28=V$6,IF(Z28=Z29,IF((Z27-Z28)&lt;=(Z30-Z29),1,0),IF(Z28=Z27,IF((Z26-Z27)&gt;(Z29-Z28),1,0),1)),0)))</f>
        <v>0</v>
      </c>
      <c r="W28" s="1">
        <f>IF(C$4=0,0,IF(SUM(W$7:W27)=2,0,IF(AA28=W$6,IF(AA28=AA29,IF((AA27-AA28)&lt;=(AA30-AA29),2,0),IF(AA28=AA27,IF((AA26-AA27)&gt;(AA29-AA28),2,0),2)),0)))</f>
        <v>0</v>
      </c>
      <c r="X28" s="1">
        <f>IF(C$4=0,0,IF(SUM(X$7:X27)=2,0,IF(AB28=X$6,IF(AB28=AB29,IF((AB27-AB28)&lt;=(AB30-AB29),2,0),IF(AB28=AB27,IF((AB26-AB27)&gt;(AB29-AB28),2,0),2)),0)))</f>
        <v>0</v>
      </c>
      <c r="Y28" s="1">
        <f t="shared" si="9"/>
        <v>1</v>
      </c>
      <c r="Z28" s="1">
        <f t="shared" si="10"/>
        <v>1</v>
      </c>
      <c r="AA28" s="1">
        <f t="shared" si="11"/>
        <v>1</v>
      </c>
      <c r="AB28" s="1">
        <f t="shared" si="12"/>
        <v>1</v>
      </c>
      <c r="AD28" s="1">
        <f t="shared" si="17"/>
        <v>436</v>
      </c>
      <c r="AE28" s="2">
        <f t="shared" si="13"/>
        <v>0</v>
      </c>
      <c r="AF28" s="1">
        <f>IF(S$4=0,0,IF(SUM(AF$7:AF27)=2,0,IF(AJ28=AF$6,IF(AJ28=AJ29,IF((AJ27-AJ28)&lt;=(AJ30-AJ29),2,0),IF(AJ28=AJ27,IF((AJ26-AJ27)&gt;(AJ29-AJ28),2,0),2)),0)))</f>
        <v>0</v>
      </c>
      <c r="AG28" s="1">
        <f>IF(C$4=0,0,IF(SUM(AG$7:AG27)=1,0,IF(AK28=AG$6,IF(AK28=AK29,IF((AK27-AK28)&lt;=(AK30-AK29),1,0),IF(AK28=AK27,IF((AK26-AK27)&gt;(AK29-AK28),1,0),1)),0)))</f>
        <v>0</v>
      </c>
      <c r="AH28" s="1">
        <f>IF(C$4=0,0,IF(SUM(AH$7:AH27)=2,0,IF(AL28=AH$6,IF(AL28=AL29,IF((AL27-AL28)&lt;=(AL30-AL29),2,0),IF(AL28=AL27,IF((AL26-AL27)&gt;(AL29-AL28),2,0),2)),0)))</f>
        <v>0</v>
      </c>
      <c r="AI28" s="1">
        <f>IF(S$4=0,0,IF(SUM(AI$7:AI27)=2,0,IF(AM28=AI$6,IF(AM28=AM29,IF((AM27-AM28)&lt;=(AM30-AM29),2,0),IF(AM28=AM27,IF((AM26-AM27)&gt;(AM29-AM28),2,0),2)),0)))</f>
        <v>0</v>
      </c>
      <c r="AJ28" s="1">
        <f t="shared" si="14"/>
        <v>1</v>
      </c>
      <c r="AK28" s="1">
        <f t="shared" si="18"/>
        <v>1</v>
      </c>
      <c r="AL28" s="1">
        <f t="shared" si="19"/>
        <v>1</v>
      </c>
      <c r="AM28" s="1">
        <f t="shared" si="20"/>
        <v>1</v>
      </c>
      <c r="AQ28" s="108" t="s">
        <v>23</v>
      </c>
      <c r="AR28" s="109">
        <v>0.2</v>
      </c>
      <c r="AS28" s="122">
        <f>IF(AS20=0,0,VLOOKUP("Breedte",$L:$R,7,FALSE))</f>
        <v>0</v>
      </c>
      <c r="AT28" s="123">
        <f>AT20</f>
        <v>0</v>
      </c>
      <c r="AU28" s="124">
        <f t="shared" si="24"/>
        <v>0</v>
      </c>
      <c r="AV28" s="124">
        <f t="shared" si="24"/>
        <v>0</v>
      </c>
      <c r="AW28" s="97"/>
      <c r="AX28" s="98"/>
      <c r="AY28" s="9">
        <f>IF(AY20=0,0,VLOOKUP("Breedte",$O:$T,4,FALSE))</f>
        <v>0</v>
      </c>
      <c r="AZ28" s="9">
        <f t="shared" si="23"/>
        <v>0</v>
      </c>
      <c r="BA28" s="128">
        <f t="shared" si="23"/>
        <v>0</v>
      </c>
      <c r="BB28" s="129">
        <f t="shared" si="23"/>
        <v>0</v>
      </c>
    </row>
    <row r="29" spans="1:56" ht="12" customHeight="1" thickTop="1" thickBot="1" x14ac:dyDescent="0.2">
      <c r="A29" s="64">
        <f t="shared" si="2"/>
        <v>0</v>
      </c>
      <c r="B29" s="64">
        <f t="shared" si="3"/>
        <v>0</v>
      </c>
      <c r="C29" s="57">
        <f t="shared" si="15"/>
        <v>435</v>
      </c>
      <c r="F29" s="59">
        <f>IF(C29&lt;C$6,0,VLOOKUP(C29,index!$A:$M,10,0))</f>
        <v>230</v>
      </c>
      <c r="G29" s="57" t="str">
        <f t="shared" si="4"/>
        <v/>
      </c>
      <c r="H29" s="58" t="str">
        <f>IF(G29="I",$K29,IF(G29="II",$K29-SUM(H$8:H28),IF(G29="III",$K29-SUM(H$8:H28),IF(G29="IV",$K29-SUM(H$8:H28),IF(G29="V",1-SUM(H$8:H28)," ")))))</f>
        <v xml:space="preserve"> </v>
      </c>
      <c r="I29" s="66" t="str">
        <f t="shared" si="5"/>
        <v/>
      </c>
      <c r="J29" s="61" t="str">
        <f>IF(I29="A",$K29,IF(I29="B",$K29-SUM(J$8:J28),IF(I29="C",$K29-SUM(J$8:J28),IF(I29="D",$K29-SUM(J$8:J28),IF(I29="E",1-SUM(J$8:J28)," ")))))</f>
        <v xml:space="preserve"> </v>
      </c>
      <c r="K29" s="58">
        <f>IF(C$4=0,0,(SUM(D$8:D29)/C$4))</f>
        <v>0</v>
      </c>
      <c r="L29" s="62" t="str">
        <f t="shared" si="0"/>
        <v xml:space="preserve"> </v>
      </c>
      <c r="M29" s="58" t="str">
        <f>IF(U29=2,K29,IF(W29=2,K29-SUM(M$8:M28),IF(X29=2,K29-SUM(M$8:M28),IF(X28=2,1-SUM(M$8:M28)," "))))</f>
        <v xml:space="preserve"> </v>
      </c>
      <c r="N29" s="58" t="str">
        <f t="shared" si="6"/>
        <v xml:space="preserve"> </v>
      </c>
      <c r="P29" s="58" t="str">
        <f>IF(O29="Plus",$K29,IF(O29="Basis",$K29-SUM(P$8:P28),IF(O29="Breedte",$K29-SUM(P$8:P28),IF(O28="Breedte",1-SUM(P$8:P28)," "))))</f>
        <v xml:space="preserve"> </v>
      </c>
      <c r="Q29" s="56" t="str">
        <f t="shared" si="21"/>
        <v/>
      </c>
      <c r="R29" s="196">
        <f t="shared" si="7"/>
        <v>230</v>
      </c>
      <c r="S29" s="1">
        <f t="shared" si="16"/>
        <v>435</v>
      </c>
      <c r="T29" s="2">
        <f t="shared" si="8"/>
        <v>0</v>
      </c>
      <c r="U29" s="1">
        <f>IF(C$4=0,0,IF(SUM(U$7:U28)=2,0,IF(Y29=U$6,IF(Y29=Y30,IF((Y28-Y29)&lt;=(Y31-Y30),2,0),IF(Y29=Y28,IF((Y27-Y28)&gt;(Y30-Y29),2,0),2)),0)))</f>
        <v>0</v>
      </c>
      <c r="V29" s="1">
        <f>IF(C$4=0,0,IF(SUM(V$7:V28)=1,0,IF(Z29=V$6,IF(Z29=Z30,IF((Z28-Z29)&lt;=(Z31-Z30),1,0),IF(Z29=Z28,IF((Z27-Z28)&gt;(Z30-Z29),1,0),1)),0)))</f>
        <v>0</v>
      </c>
      <c r="W29" s="1">
        <f>IF(C$4=0,0,IF(SUM(W$7:W28)=2,0,IF(AA29=W$6,IF(AA29=AA30,IF((AA28-AA29)&lt;=(AA31-AA30),2,0),IF(AA29=AA28,IF((AA27-AA28)&gt;(AA30-AA29),2,0),2)),0)))</f>
        <v>0</v>
      </c>
      <c r="X29" s="1">
        <f>IF(C$4=0,0,IF(SUM(X$7:X28)=2,0,IF(AB29=X$6,IF(AB29=AB30,IF((AB28-AB29)&lt;=(AB31-AB30),2,0),IF(AB29=AB28,IF((AB27-AB28)&gt;(AB30-AB29),2,0),2)),0)))</f>
        <v>0</v>
      </c>
      <c r="Y29" s="1">
        <f t="shared" si="9"/>
        <v>1</v>
      </c>
      <c r="Z29" s="1">
        <f t="shared" si="10"/>
        <v>1</v>
      </c>
      <c r="AA29" s="1">
        <f t="shared" si="11"/>
        <v>1</v>
      </c>
      <c r="AB29" s="1">
        <f t="shared" si="12"/>
        <v>1</v>
      </c>
      <c r="AD29" s="1">
        <f t="shared" si="17"/>
        <v>435</v>
      </c>
      <c r="AE29" s="2">
        <f t="shared" si="13"/>
        <v>0</v>
      </c>
      <c r="AF29" s="1">
        <f>IF(S$4=0,0,IF(SUM(AF$7:AF28)=2,0,IF(AJ29=AF$6,IF(AJ29=AJ30,IF((AJ28-AJ29)&lt;=(AJ31-AJ30),2,0),IF(AJ29=AJ28,IF((AJ27-AJ28)&gt;(AJ30-AJ29),2,0),2)),0)))</f>
        <v>0</v>
      </c>
      <c r="AG29" s="1">
        <f>IF(C$4=0,0,IF(SUM(AG$7:AG28)=1,0,IF(AK29=AG$6,IF(AK29=AK30,IF((AK28-AK29)&lt;=(AK31-AK30),1,0),IF(AK29=AK28,IF((AK27-AK28)&gt;(AK30-AK29),1,0),1)),0)))</f>
        <v>0</v>
      </c>
      <c r="AH29" s="1">
        <f>IF(C$4=0,0,IF(SUM(AH$7:AH28)=2,0,IF(AL29=AH$6,IF(AL29=AL30,IF((AL28-AL29)&lt;=(AL31-AL30),2,0),IF(AL29=AL28,IF((AL27-AL28)&gt;(AL30-AL29),2,0),2)),0)))</f>
        <v>0</v>
      </c>
      <c r="AI29" s="1">
        <f>IF(S$4=0,0,IF(SUM(AI$7:AI28)=2,0,IF(AM29=AI$6,IF(AM29=AM30,IF((AM28-AM29)&lt;=(AM31-AM30),2,0),IF(AM29=AM28,IF((AM27-AM28)&gt;(AM30-AM29),2,0),2)),0)))</f>
        <v>0</v>
      </c>
      <c r="AJ29" s="1">
        <f t="shared" si="14"/>
        <v>1</v>
      </c>
      <c r="AK29" s="1">
        <f t="shared" si="18"/>
        <v>1</v>
      </c>
      <c r="AL29" s="1">
        <f t="shared" si="19"/>
        <v>1</v>
      </c>
      <c r="AM29" s="1">
        <f t="shared" si="20"/>
        <v>1</v>
      </c>
      <c r="AQ29" s="108" t="s">
        <v>25</v>
      </c>
      <c r="AR29" s="109"/>
      <c r="AS29" s="122"/>
      <c r="AT29" s="123"/>
      <c r="AU29" s="124"/>
      <c r="AV29" s="124">
        <f>IF(SUM(AT26:AT28)&lt;AT30,1,0)</f>
        <v>0</v>
      </c>
      <c r="AW29" s="97"/>
      <c r="AX29" s="98"/>
      <c r="AY29" s="5"/>
      <c r="AZ29" s="130">
        <f t="shared" si="23"/>
        <v>0</v>
      </c>
      <c r="BA29" s="131">
        <f t="shared" si="23"/>
        <v>0</v>
      </c>
      <c r="BB29" s="132">
        <f t="shared" si="23"/>
        <v>0</v>
      </c>
    </row>
    <row r="30" spans="1:56" ht="12" customHeight="1" thickTop="1" thickBot="1" x14ac:dyDescent="0.2">
      <c r="A30" s="64">
        <f t="shared" si="2"/>
        <v>0</v>
      </c>
      <c r="B30" s="64">
        <f t="shared" si="3"/>
        <v>0</v>
      </c>
      <c r="C30" s="57">
        <f t="shared" si="15"/>
        <v>434</v>
      </c>
      <c r="F30" s="59">
        <f>IF(C30&lt;C$6,0,VLOOKUP(C30,index!$A:$M,10,0))</f>
        <v>230</v>
      </c>
      <c r="G30" s="57" t="str">
        <f t="shared" si="4"/>
        <v/>
      </c>
      <c r="H30" s="58" t="str">
        <f>IF(G30="I",$K30,IF(G30="II",$K30-SUM(H$8:H29),IF(G30="III",$K30-SUM(H$8:H29),IF(G30="IV",$K30-SUM(H$8:H29),IF(G30="V",1-SUM(H$8:H29)," ")))))</f>
        <v xml:space="preserve"> </v>
      </c>
      <c r="I30" s="66" t="str">
        <f t="shared" si="5"/>
        <v/>
      </c>
      <c r="J30" s="61" t="str">
        <f>IF(I30="A",$K30,IF(I30="B",$K30-SUM(J$8:J29),IF(I30="C",$K30-SUM(J$8:J29),IF(I30="D",$K30-SUM(J$8:J29),IF(I30="E",1-SUM(J$8:J29)," ")))))</f>
        <v xml:space="preserve"> </v>
      </c>
      <c r="K30" s="58">
        <f>IF(C$4=0,0,(SUM(D$8:D30)/C$4))</f>
        <v>0</v>
      </c>
      <c r="L30" s="62" t="str">
        <f t="shared" si="0"/>
        <v xml:space="preserve"> </v>
      </c>
      <c r="M30" s="58" t="str">
        <f>IF(U30=2,K30,IF(W30=2,K30-SUM(M$8:M29),IF(X30=2,K30-SUM(M$8:M29),IF(X29=2,1-SUM(M$8:M29)," "))))</f>
        <v xml:space="preserve"> </v>
      </c>
      <c r="N30" s="58" t="str">
        <f t="shared" si="6"/>
        <v xml:space="preserve"> </v>
      </c>
      <c r="P30" s="58" t="str">
        <f>IF(O30="Plus",$K30,IF(O30="Basis",$K30-SUM(P$8:P29),IF(O30="Breedte",$K30-SUM(P$8:P29),IF(O29="Breedte",1-SUM(P$8:P29)," "))))</f>
        <v xml:space="preserve"> </v>
      </c>
      <c r="Q30" s="56" t="str">
        <f t="shared" si="21"/>
        <v/>
      </c>
      <c r="R30" s="196">
        <f t="shared" si="7"/>
        <v>230</v>
      </c>
      <c r="S30" s="1">
        <f t="shared" si="16"/>
        <v>434</v>
      </c>
      <c r="T30" s="2">
        <f t="shared" si="8"/>
        <v>0</v>
      </c>
      <c r="U30" s="1">
        <f>IF(C$4=0,0,IF(SUM(U$7:U29)=2,0,IF(Y30=U$6,IF(Y30=Y31,IF((Y29-Y30)&lt;=(Y32-Y31),2,0),IF(Y30=Y29,IF((Y28-Y29)&gt;(Y31-Y30),2,0),2)),0)))</f>
        <v>0</v>
      </c>
      <c r="V30" s="1">
        <f>IF(C$4=0,0,IF(SUM(V$7:V29)=1,0,IF(Z30=V$6,IF(Z30=Z31,IF((Z29-Z30)&lt;=(Z32-Z31),1,0),IF(Z30=Z29,IF((Z28-Z29)&gt;(Z31-Z30),1,0),1)),0)))</f>
        <v>0</v>
      </c>
      <c r="W30" s="1">
        <f>IF(C$4=0,0,IF(SUM(W$7:W29)=2,0,IF(AA30=W$6,IF(AA30=AA31,IF((AA29-AA30)&lt;=(AA32-AA31),2,0),IF(AA30=AA29,IF((AA28-AA29)&gt;(AA31-AA30),2,0),2)),0)))</f>
        <v>0</v>
      </c>
      <c r="X30" s="1">
        <f>IF(C$4=0,0,IF(SUM(X$7:X29)=2,0,IF(AB30=X$6,IF(AB30=AB31,IF((AB29-AB30)&lt;=(AB32-AB31),2,0),IF(AB30=AB29,IF((AB28-AB29)&gt;(AB31-AB30),2,0),2)),0)))</f>
        <v>0</v>
      </c>
      <c r="Y30" s="1">
        <f t="shared" si="9"/>
        <v>1</v>
      </c>
      <c r="Z30" s="1">
        <f t="shared" si="10"/>
        <v>1</v>
      </c>
      <c r="AA30" s="1">
        <f t="shared" si="11"/>
        <v>1</v>
      </c>
      <c r="AB30" s="1">
        <f t="shared" si="12"/>
        <v>1</v>
      </c>
      <c r="AD30" s="1">
        <f t="shared" si="17"/>
        <v>434</v>
      </c>
      <c r="AE30" s="2">
        <f t="shared" si="13"/>
        <v>0</v>
      </c>
      <c r="AF30" s="1">
        <f>IF(S$4=0,0,IF(SUM(AF$7:AF29)=2,0,IF(AJ30=AF$6,IF(AJ30=AJ31,IF((AJ29-AJ30)&lt;=(AJ32-AJ31),2,0),IF(AJ30=AJ29,IF((AJ28-AJ29)&gt;(AJ31-AJ30),2,0),2)),0)))</f>
        <v>0</v>
      </c>
      <c r="AG30" s="1">
        <f>IF(C$4=0,0,IF(SUM(AG$7:AG29)=1,0,IF(AK30=AG$6,IF(AK30=AK31,IF((AK29-AK30)&lt;=(AK32-AK31),1,0),IF(AK30=AK29,IF((AK28-AK29)&gt;(AK31-AK30),1,0),1)),0)))</f>
        <v>0</v>
      </c>
      <c r="AH30" s="1">
        <f>IF(C$4=0,0,IF(SUM(AH$7:AH29)=2,0,IF(AL30=AH$6,IF(AL30=AL31,IF((AL29-AL30)&lt;=(AL32-AL31),2,0),IF(AL30=AL29,IF((AL28-AL29)&gt;(AL31-AL30),2,0),2)),0)))</f>
        <v>0</v>
      </c>
      <c r="AI30" s="1">
        <f>IF(S$4=0,0,IF(SUM(AI$7:AI29)=2,0,IF(AM30=AI$6,IF(AM30=AM31,IF((AM29-AM30)&lt;=(AM32-AM31),2,0),IF(AM30=AM29,IF((AM28-AM29)&gt;(AM31-AM30),2,0),2)),0)))</f>
        <v>0</v>
      </c>
      <c r="AJ30" s="1">
        <f t="shared" si="14"/>
        <v>1</v>
      </c>
      <c r="AK30" s="1">
        <f t="shared" si="18"/>
        <v>1</v>
      </c>
      <c r="AL30" s="1">
        <f t="shared" si="19"/>
        <v>1</v>
      </c>
      <c r="AM30" s="1">
        <f t="shared" si="20"/>
        <v>1</v>
      </c>
      <c r="AQ30" s="118"/>
      <c r="AR30" s="119"/>
      <c r="AS30" s="126"/>
      <c r="AT30" s="127">
        <f>C4</f>
        <v>0</v>
      </c>
      <c r="AU30" s="126"/>
      <c r="AV30" s="126"/>
      <c r="AW30" s="99"/>
      <c r="AX30" s="99"/>
      <c r="AY30" s="133"/>
      <c r="AZ30" s="134">
        <f>AT30</f>
        <v>0</v>
      </c>
      <c r="BA30" s="133"/>
      <c r="BB30" s="135"/>
    </row>
    <row r="31" spans="1:56" ht="12" customHeight="1" thickTop="1" thickBot="1" x14ac:dyDescent="0.2">
      <c r="A31" s="64">
        <f t="shared" si="2"/>
        <v>0</v>
      </c>
      <c r="B31" s="64">
        <f t="shared" si="3"/>
        <v>0</v>
      </c>
      <c r="C31" s="57">
        <f t="shared" si="15"/>
        <v>433</v>
      </c>
      <c r="F31" s="59">
        <f>IF(C31&lt;C$6,0,VLOOKUP(C31,index!$A:$M,10,0))</f>
        <v>230</v>
      </c>
      <c r="G31" s="57" t="str">
        <f t="shared" si="4"/>
        <v/>
      </c>
      <c r="H31" s="58" t="str">
        <f>IF(G31="I",$K31,IF(G31="II",$K31-SUM(H$8:H30),IF(G31="III",$K31-SUM(H$8:H30),IF(G31="IV",$K31-SUM(H$8:H30),IF(G31="V",1-SUM(H$8:H30)," ")))))</f>
        <v xml:space="preserve"> </v>
      </c>
      <c r="I31" s="66" t="str">
        <f t="shared" si="5"/>
        <v/>
      </c>
      <c r="J31" s="61" t="str">
        <f>IF(I31="A",$K31,IF(I31="B",$K31-SUM(J$8:J30),IF(I31="C",$K31-SUM(J$8:J30),IF(I31="D",$K31-SUM(J$8:J30),IF(I31="E",1-SUM(J$8:J30)," ")))))</f>
        <v xml:space="preserve"> </v>
      </c>
      <c r="K31" s="58">
        <f>IF(C$4=0,0,(SUM(D$8:D31)/C$4))</f>
        <v>0</v>
      </c>
      <c r="L31" s="62" t="str">
        <f t="shared" si="0"/>
        <v xml:space="preserve"> </v>
      </c>
      <c r="M31" s="58" t="str">
        <f>IF(U31=2,K31,IF(W31=2,K31-SUM(M$8:M30),IF(X31=2,K31-SUM(M$8:M30),IF(X30=2,1-SUM(M$8:M30)," "))))</f>
        <v xml:space="preserve"> </v>
      </c>
      <c r="N31" s="58" t="str">
        <f t="shared" si="6"/>
        <v xml:space="preserve"> </v>
      </c>
      <c r="P31" s="58" t="str">
        <f>IF(O31="Plus",$K31,IF(O31="Basis",$K31-SUM(P$8:P30),IF(O31="Breedte",$K31-SUM(P$8:P30),IF(O30="Breedte",1-SUM(P$8:P30)," "))))</f>
        <v xml:space="preserve"> </v>
      </c>
      <c r="Q31" s="56" t="str">
        <f t="shared" si="21"/>
        <v/>
      </c>
      <c r="R31" s="196">
        <f t="shared" si="7"/>
        <v>230</v>
      </c>
      <c r="S31" s="1">
        <f t="shared" si="16"/>
        <v>433</v>
      </c>
      <c r="T31" s="2">
        <f t="shared" si="8"/>
        <v>0</v>
      </c>
      <c r="U31" s="1">
        <f>IF(C$4=0,0,IF(SUM(U$7:U30)=2,0,IF(Y31=U$6,IF(Y31=Y32,IF((Y30-Y31)&lt;=(Y33-Y32),2,0),IF(Y31=Y30,IF((Y29-Y30)&gt;(Y32-Y31),2,0),2)),0)))</f>
        <v>0</v>
      </c>
      <c r="V31" s="1">
        <f>IF(C$4=0,0,IF(SUM(V$7:V30)=1,0,IF(Z31=V$6,IF(Z31=Z32,IF((Z30-Z31)&lt;=(Z33-Z32),1,0),IF(Z31=Z30,IF((Z29-Z30)&gt;(Z32-Z31),1,0),1)),0)))</f>
        <v>0</v>
      </c>
      <c r="W31" s="1">
        <f>IF(C$4=0,0,IF(SUM(W$7:W30)=2,0,IF(AA31=W$6,IF(AA31=AA32,IF((AA30-AA31)&lt;=(AA33-AA32),2,0),IF(AA31=AA30,IF((AA29-AA30)&gt;(AA32-AA31),2,0),2)),0)))</f>
        <v>0</v>
      </c>
      <c r="X31" s="1">
        <f>IF(C$4=0,0,IF(SUM(X$7:X30)=2,0,IF(AB31=X$6,IF(AB31=AB32,IF((AB30-AB31)&lt;=(AB33-AB32),2,0),IF(AB31=AB30,IF((AB29-AB30)&gt;(AB32-AB31),2,0),2)),0)))</f>
        <v>0</v>
      </c>
      <c r="Y31" s="1">
        <f t="shared" si="9"/>
        <v>1</v>
      </c>
      <c r="Z31" s="1">
        <f t="shared" si="10"/>
        <v>1</v>
      </c>
      <c r="AA31" s="1">
        <f t="shared" si="11"/>
        <v>1</v>
      </c>
      <c r="AB31" s="1">
        <f t="shared" si="12"/>
        <v>1</v>
      </c>
      <c r="AD31" s="1">
        <f t="shared" si="17"/>
        <v>433</v>
      </c>
      <c r="AE31" s="2">
        <f t="shared" si="13"/>
        <v>0</v>
      </c>
      <c r="AF31" s="1">
        <f>IF(S$4=0,0,IF(SUM(AF$7:AF30)=2,0,IF(AJ31=AF$6,IF(AJ31=AJ32,IF((AJ30-AJ31)&lt;=(AJ33-AJ32),2,0),IF(AJ31=AJ30,IF((AJ29-AJ30)&gt;(AJ32-AJ31),2,0),2)),0)))</f>
        <v>0</v>
      </c>
      <c r="AG31" s="1">
        <f>IF(C$4=0,0,IF(SUM(AG$7:AG30)=1,0,IF(AK31=AG$6,IF(AK31=AK32,IF((AK30-AK31)&lt;=(AK33-AK32),1,0),IF(AK31=AK30,IF((AK29-AK30)&gt;(AK32-AK31),1,0),1)),0)))</f>
        <v>0</v>
      </c>
      <c r="AH31" s="1">
        <f>IF(C$4=0,0,IF(SUM(AH$7:AH30)=2,0,IF(AL31=AH$6,IF(AL31=AL32,IF((AL30-AL31)&lt;=(AL33-AL32),2,0),IF(AL31=AL30,IF((AL29-AL30)&gt;(AL32-AL31),2,0),2)),0)))</f>
        <v>0</v>
      </c>
      <c r="AI31" s="1">
        <f>IF(S$4=0,0,IF(SUM(AI$7:AI30)=2,0,IF(AM31=AI$6,IF(AM31=AM32,IF((AM30-AM31)&lt;=(AM33-AM32),2,0),IF(AM31=AM30,IF((AM29-AM30)&gt;(AM32-AM31),2,0),2)),0)))</f>
        <v>0</v>
      </c>
      <c r="AJ31" s="1">
        <f t="shared" si="14"/>
        <v>1</v>
      </c>
      <c r="AK31" s="1">
        <f t="shared" si="18"/>
        <v>1</v>
      </c>
      <c r="AL31" s="1">
        <f t="shared" si="19"/>
        <v>1</v>
      </c>
      <c r="AM31" s="1">
        <f t="shared" si="20"/>
        <v>1</v>
      </c>
      <c r="AQ31" s="104"/>
      <c r="AR31" s="104"/>
      <c r="AS31" s="104"/>
      <c r="AT31" s="104"/>
      <c r="AU31" s="104"/>
      <c r="AV31" s="104"/>
      <c r="AW31" s="104"/>
      <c r="AX31" s="104"/>
      <c r="AY31" s="104"/>
      <c r="AZ31" s="104"/>
      <c r="BA31" s="104"/>
      <c r="BB31" s="104"/>
    </row>
    <row r="32" spans="1:56" ht="12" customHeight="1" thickTop="1" x14ac:dyDescent="0.15">
      <c r="A32" s="64">
        <f t="shared" si="2"/>
        <v>0</v>
      </c>
      <c r="B32" s="64">
        <f t="shared" si="3"/>
        <v>0</v>
      </c>
      <c r="C32" s="57">
        <f t="shared" si="15"/>
        <v>432</v>
      </c>
      <c r="F32" s="59">
        <f>IF(C32&lt;C$6,0,VLOOKUP(C32,index!$A:$M,10,0))</f>
        <v>230</v>
      </c>
      <c r="G32" s="57" t="str">
        <f t="shared" si="4"/>
        <v/>
      </c>
      <c r="H32" s="58" t="str">
        <f>IF(G32="I",$K32,IF(G32="II",$K32-SUM(H$8:H31),IF(G32="III",$K32-SUM(H$8:H31),IF(G32="IV",$K32-SUM(H$8:H31),IF(G32="V",1-SUM(H$8:H31)," ")))))</f>
        <v xml:space="preserve"> </v>
      </c>
      <c r="I32" s="66" t="str">
        <f t="shared" si="5"/>
        <v/>
      </c>
      <c r="J32" s="61" t="str">
        <f>IF(I32="A",$K32,IF(I32="B",$K32-SUM(J$8:J31),IF(I32="C",$K32-SUM(J$8:J31),IF(I32="D",$K32-SUM(J$8:J31),IF(I32="E",1-SUM(J$8:J31)," ")))))</f>
        <v xml:space="preserve"> </v>
      </c>
      <c r="K32" s="58">
        <f>IF(C$4=0,0,(SUM(D$8:D32)/C$4))</f>
        <v>0</v>
      </c>
      <c r="L32" s="62" t="str">
        <f t="shared" si="0"/>
        <v xml:space="preserve"> </v>
      </c>
      <c r="M32" s="58" t="str">
        <f>IF(U32=2,K32,IF(W32=2,K32-SUM(M$8:M31),IF(X32=2,K32-SUM(M$8:M31),IF(X31=2,1-SUM(M$8:M31)," "))))</f>
        <v xml:space="preserve"> </v>
      </c>
      <c r="N32" s="58" t="str">
        <f t="shared" si="6"/>
        <v xml:space="preserve"> </v>
      </c>
      <c r="P32" s="58" t="str">
        <f>IF(O32="Plus",$K32,IF(O32="Basis",$K32-SUM(P$8:P31),IF(O32="Breedte",$K32-SUM(P$8:P31),IF(O31="Breedte",1-SUM(P$8:P31)," "))))</f>
        <v xml:space="preserve"> </v>
      </c>
      <c r="Q32" s="56" t="str">
        <f t="shared" si="21"/>
        <v/>
      </c>
      <c r="R32" s="196">
        <f t="shared" si="7"/>
        <v>230</v>
      </c>
      <c r="S32" s="1">
        <f t="shared" si="16"/>
        <v>432</v>
      </c>
      <c r="T32" s="2">
        <f t="shared" si="8"/>
        <v>0</v>
      </c>
      <c r="U32" s="1">
        <f>IF(C$4=0,0,IF(SUM(U$7:U31)=2,0,IF(Y32=U$6,IF(Y32=Y33,IF((Y31-Y32)&lt;=(Y34-Y33),2,0),IF(Y32=Y31,IF((Y30-Y31)&gt;(Y33-Y32),2,0),2)),0)))</f>
        <v>0</v>
      </c>
      <c r="V32" s="1">
        <f>IF(C$4=0,0,IF(SUM(V$7:V31)=1,0,IF(Z32=V$6,IF(Z32=Z33,IF((Z31-Z32)&lt;=(Z34-Z33),1,0),IF(Z32=Z31,IF((Z30-Z31)&gt;(Z33-Z32),1,0),1)),0)))</f>
        <v>0</v>
      </c>
      <c r="W32" s="1">
        <f>IF(C$4=0,0,IF(SUM(W$7:W31)=2,0,IF(AA32=W$6,IF(AA32=AA33,IF((AA31-AA32)&lt;=(AA34-AA33),2,0),IF(AA32=AA31,IF((AA30-AA31)&gt;(AA33-AA32),2,0),2)),0)))</f>
        <v>0</v>
      </c>
      <c r="X32" s="1">
        <f>IF(C$4=0,0,IF(SUM(X$7:X31)=2,0,IF(AB32=X$6,IF(AB32=AB33,IF((AB31-AB32)&lt;=(AB34-AB33),2,0),IF(AB32=AB31,IF((AB30-AB31)&gt;(AB33-AB32),2,0),2)),0)))</f>
        <v>0</v>
      </c>
      <c r="Y32" s="1">
        <f t="shared" si="9"/>
        <v>1</v>
      </c>
      <c r="Z32" s="1">
        <f t="shared" si="10"/>
        <v>1</v>
      </c>
      <c r="AA32" s="1">
        <f t="shared" si="11"/>
        <v>1</v>
      </c>
      <c r="AB32" s="1">
        <f t="shared" si="12"/>
        <v>1</v>
      </c>
      <c r="AD32" s="1">
        <f t="shared" si="17"/>
        <v>432</v>
      </c>
      <c r="AE32" s="2">
        <f t="shared" si="13"/>
        <v>0</v>
      </c>
      <c r="AF32" s="1">
        <f>IF(S$4=0,0,IF(SUM(AF$7:AF31)=2,0,IF(AJ32=AF$6,IF(AJ32=AJ33,IF((AJ31-AJ32)&lt;=(AJ34-AJ33),2,0),IF(AJ32=AJ31,IF((AJ30-AJ31)&gt;(AJ33-AJ32),2,0),2)),0)))</f>
        <v>0</v>
      </c>
      <c r="AG32" s="1">
        <f>IF(C$4=0,0,IF(SUM(AG$7:AG31)=1,0,IF(AK32=AG$6,IF(AK32=AK33,IF((AK31-AK32)&lt;=(AK34-AK33),1,0),IF(AK32=AK31,IF((AK30-AK31)&gt;(AK33-AK32),1,0),1)),0)))</f>
        <v>0</v>
      </c>
      <c r="AH32" s="1">
        <f>IF(C$4=0,0,IF(SUM(AH$7:AH31)=2,0,IF(AL32=AH$6,IF(AL32=AL33,IF((AL31-AL32)&lt;=(AL34-AL33),2,0),IF(AL32=AL31,IF((AL30-AL31)&gt;(AL33-AL32),2,0),2)),0)))</f>
        <v>0</v>
      </c>
      <c r="AI32" s="1">
        <f>IF(S$4=0,0,IF(SUM(AI$7:AI31)=2,0,IF(AM32=AI$6,IF(AM32=AM33,IF((AM31-AM32)&lt;=(AM34-AM33),2,0),IF(AM32=AM31,IF((AM30-AM31)&gt;(AM33-AM32),2,0),2)),0)))</f>
        <v>0</v>
      </c>
      <c r="AJ32" s="1">
        <f t="shared" si="14"/>
        <v>1</v>
      </c>
      <c r="AK32" s="1">
        <f t="shared" si="18"/>
        <v>1</v>
      </c>
      <c r="AL32" s="1">
        <f t="shared" si="19"/>
        <v>1</v>
      </c>
      <c r="AM32" s="1">
        <f t="shared" si="20"/>
        <v>1</v>
      </c>
      <c r="AQ32" s="81" t="s">
        <v>24</v>
      </c>
      <c r="AR32" s="82"/>
      <c r="AS32" s="83"/>
      <c r="AT32" s="82"/>
      <c r="AU32" s="82"/>
      <c r="AV32" s="82"/>
      <c r="AW32" s="82"/>
      <c r="AX32" s="82"/>
      <c r="AY32" s="82"/>
      <c r="AZ32" s="82"/>
      <c r="BA32" s="82"/>
      <c r="BB32" s="84"/>
    </row>
    <row r="33" spans="1:54" ht="12" customHeight="1" x14ac:dyDescent="0.15">
      <c r="A33" s="64">
        <f t="shared" si="2"/>
        <v>0</v>
      </c>
      <c r="B33" s="64">
        <f t="shared" si="3"/>
        <v>0</v>
      </c>
      <c r="C33" s="57">
        <f t="shared" si="15"/>
        <v>431</v>
      </c>
      <c r="F33" s="59">
        <f>IF(C33&lt;C$6,0,VLOOKUP(C33,index!$A:$M,10,0))</f>
        <v>230</v>
      </c>
      <c r="G33" s="57" t="str">
        <f t="shared" si="4"/>
        <v/>
      </c>
      <c r="H33" s="58" t="str">
        <f>IF(G33="I",$K33,IF(G33="II",$K33-SUM(H$8:H32),IF(G33="III",$K33-SUM(H$8:H32),IF(G33="IV",$K33-SUM(H$8:H32),IF(G33="V",1-SUM(H$8:H32)," ")))))</f>
        <v xml:space="preserve"> </v>
      </c>
      <c r="I33" s="66" t="str">
        <f t="shared" si="5"/>
        <v/>
      </c>
      <c r="J33" s="61" t="str">
        <f>IF(I33="A",$K33,IF(I33="B",$K33-SUM(J$8:J32),IF(I33="C",$K33-SUM(J$8:J32),IF(I33="D",$K33-SUM(J$8:J32),IF(I33="E",1-SUM(J$8:J32)," ")))))</f>
        <v xml:space="preserve"> </v>
      </c>
      <c r="K33" s="58">
        <f>IF(C$4=0,0,(SUM(D$8:D33)/C$4))</f>
        <v>0</v>
      </c>
      <c r="L33" s="62" t="str">
        <f t="shared" si="0"/>
        <v xml:space="preserve"> </v>
      </c>
      <c r="M33" s="58" t="str">
        <f>IF(U33=2,K33,IF(W33=2,K33-SUM(M$8:M32),IF(X33=2,K33-SUM(M$8:M32),IF(X32=2,1-SUM(M$8:M32)," "))))</f>
        <v xml:space="preserve"> </v>
      </c>
      <c r="N33" s="58" t="str">
        <f t="shared" si="6"/>
        <v xml:space="preserve"> </v>
      </c>
      <c r="P33" s="58" t="str">
        <f>IF(O33="Plus",$K33,IF(O33="Basis",$K33-SUM(P$8:P32),IF(O33="Breedte",$K33-SUM(P$8:P32),IF(O32="Breedte",1-SUM(P$8:P32)," "))))</f>
        <v xml:space="preserve"> </v>
      </c>
      <c r="Q33" s="56" t="str">
        <f t="shared" si="21"/>
        <v/>
      </c>
      <c r="R33" s="196">
        <f t="shared" si="7"/>
        <v>230</v>
      </c>
      <c r="S33" s="1">
        <f t="shared" si="16"/>
        <v>431</v>
      </c>
      <c r="T33" s="2">
        <f t="shared" si="8"/>
        <v>0</v>
      </c>
      <c r="U33" s="1">
        <f>IF(C$4=0,0,IF(SUM(U$7:U32)=2,0,IF(Y33=U$6,IF(Y33=Y34,IF((Y32-Y33)&lt;=(Y35-Y34),2,0),IF(Y33=Y32,IF((Y31-Y32)&gt;(Y34-Y33),2,0),2)),0)))</f>
        <v>0</v>
      </c>
      <c r="V33" s="1">
        <f>IF(C$4=0,0,IF(SUM(V$7:V32)=1,0,IF(Z33=V$6,IF(Z33=Z34,IF((Z32-Z33)&lt;=(Z35-Z34),1,0),IF(Z33=Z32,IF((Z31-Z32)&gt;(Z34-Z33),1,0),1)),0)))</f>
        <v>0</v>
      </c>
      <c r="W33" s="1">
        <f>IF(C$4=0,0,IF(SUM(W$7:W32)=2,0,IF(AA33=W$6,IF(AA33=AA34,IF((AA32-AA33)&lt;=(AA35-AA34),2,0),IF(AA33=AA32,IF((AA31-AA32)&gt;(AA34-AA33),2,0),2)),0)))</f>
        <v>0</v>
      </c>
      <c r="X33" s="1">
        <f>IF(C$4=0,0,IF(SUM(X$7:X32)=2,0,IF(AB33=X$6,IF(AB33=AB34,IF((AB32-AB33)&lt;=(AB35-AB34),2,0),IF(AB33=AB32,IF((AB31-AB32)&gt;(AB34-AB33),2,0),2)),0)))</f>
        <v>0</v>
      </c>
      <c r="Y33" s="1">
        <f t="shared" si="9"/>
        <v>1</v>
      </c>
      <c r="Z33" s="1">
        <f t="shared" si="10"/>
        <v>1</v>
      </c>
      <c r="AA33" s="1">
        <f t="shared" si="11"/>
        <v>1</v>
      </c>
      <c r="AB33" s="1">
        <f t="shared" si="12"/>
        <v>1</v>
      </c>
      <c r="AD33" s="1">
        <f t="shared" si="17"/>
        <v>431</v>
      </c>
      <c r="AE33" s="2">
        <f t="shared" si="13"/>
        <v>0</v>
      </c>
      <c r="AF33" s="1">
        <f>IF(S$4=0,0,IF(SUM(AF$7:AF32)=2,0,IF(AJ33=AF$6,IF(AJ33=AJ34,IF((AJ32-AJ33)&lt;=(AJ35-AJ34),2,0),IF(AJ33=AJ32,IF((AJ31-AJ32)&gt;(AJ34-AJ33),2,0),2)),0)))</f>
        <v>0</v>
      </c>
      <c r="AG33" s="1">
        <f>IF(C$4=0,0,IF(SUM(AG$7:AG32)=1,0,IF(AK33=AG$6,IF(AK33=AK34,IF((AK32-AK33)&lt;=(AK35-AK34),1,0),IF(AK33=AK32,IF((AK31-AK32)&gt;(AK34-AK33),1,0),1)),0)))</f>
        <v>0</v>
      </c>
      <c r="AH33" s="1">
        <f>IF(C$4=0,0,IF(SUM(AH$7:AH32)=2,0,IF(AL33=AH$6,IF(AL33=AL34,IF((AL32-AL33)&lt;=(AL35-AL34),2,0),IF(AL33=AL32,IF((AL31-AL32)&gt;(AL34-AL33),2,0),2)),0)))</f>
        <v>0</v>
      </c>
      <c r="AI33" s="1">
        <f>IF(S$4=0,0,IF(SUM(AI$7:AI32)=2,0,IF(AM33=AI$6,IF(AM33=AM34,IF((AM32-AM33)&lt;=(AM35-AM34),2,0),IF(AM33=AM32,IF((AM31-AM32)&gt;(AM34-AM33),2,0),2)),0)))</f>
        <v>0</v>
      </c>
      <c r="AJ33" s="1">
        <f t="shared" si="14"/>
        <v>1</v>
      </c>
      <c r="AK33" s="1">
        <f t="shared" si="18"/>
        <v>1</v>
      </c>
      <c r="AL33" s="1">
        <f t="shared" si="19"/>
        <v>1</v>
      </c>
      <c r="AM33" s="1">
        <f t="shared" si="20"/>
        <v>1</v>
      </c>
      <c r="AQ33" s="200" t="str">
        <f>IFERROR(VLOOKUP(AQ32,L$8:Q$500,6,FALSE),"-")</f>
        <v>-</v>
      </c>
      <c r="AR33" s="201"/>
      <c r="AS33" s="201"/>
      <c r="AT33" s="201"/>
      <c r="AU33" s="201"/>
      <c r="AV33" s="201"/>
      <c r="AW33" s="201"/>
      <c r="AX33" s="201"/>
      <c r="AY33" s="201"/>
      <c r="AZ33" s="201"/>
      <c r="BA33" s="201"/>
      <c r="BB33" s="202"/>
    </row>
    <row r="34" spans="1:54" ht="12" customHeight="1" x14ac:dyDescent="0.15">
      <c r="A34" s="64">
        <f t="shared" si="2"/>
        <v>0</v>
      </c>
      <c r="B34" s="64">
        <f t="shared" si="3"/>
        <v>0</v>
      </c>
      <c r="C34" s="57">
        <f t="shared" si="15"/>
        <v>430</v>
      </c>
      <c r="F34" s="59">
        <f>IF(C34&lt;C$6,0,VLOOKUP(C34,index!$A:$M,10,0))</f>
        <v>230</v>
      </c>
      <c r="G34" s="57" t="str">
        <f t="shared" si="4"/>
        <v/>
      </c>
      <c r="H34" s="58" t="str">
        <f>IF(G34="I",$K34,IF(G34="II",$K34-SUM(H$8:H33),IF(G34="III",$K34-SUM(H$8:H33),IF(G34="IV",$K34-SUM(H$8:H33),IF(G34="V",1-SUM(H$8:H33)," ")))))</f>
        <v xml:space="preserve"> </v>
      </c>
      <c r="I34" s="66" t="str">
        <f t="shared" si="5"/>
        <v/>
      </c>
      <c r="J34" s="61" t="str">
        <f>IF(I34="A",$K34,IF(I34="B",$K34-SUM(J$8:J33),IF(I34="C",$K34-SUM(J$8:J33),IF(I34="D",$K34-SUM(J$8:J33),IF(I34="E",1-SUM(J$8:J33)," ")))))</f>
        <v xml:space="preserve"> </v>
      </c>
      <c r="K34" s="58">
        <f>IF(C$4=0,0,(SUM(D$8:D34)/C$4))</f>
        <v>0</v>
      </c>
      <c r="L34" s="62" t="str">
        <f t="shared" si="0"/>
        <v xml:space="preserve"> </v>
      </c>
      <c r="M34" s="58" t="str">
        <f>IF(U34=2,K34,IF(W34=2,K34-SUM(M$8:M33),IF(X34=2,K34-SUM(M$8:M33),IF(X33=2,1-SUM(M$8:M33)," "))))</f>
        <v xml:space="preserve"> </v>
      </c>
      <c r="N34" s="58" t="str">
        <f t="shared" si="6"/>
        <v xml:space="preserve"> </v>
      </c>
      <c r="P34" s="58" t="str">
        <f>IF(O34="Plus",$K34,IF(O34="Basis",$K34-SUM(P$8:P33),IF(O34="Breedte",$K34-SUM(P$8:P33),IF(O33="Breedte",1-SUM(P$8:P33)," "))))</f>
        <v xml:space="preserve"> </v>
      </c>
      <c r="Q34" s="56" t="str">
        <f t="shared" si="21"/>
        <v/>
      </c>
      <c r="R34" s="196">
        <f t="shared" si="7"/>
        <v>230</v>
      </c>
      <c r="S34" s="1">
        <f t="shared" si="16"/>
        <v>430</v>
      </c>
      <c r="T34" s="2">
        <f t="shared" si="8"/>
        <v>0</v>
      </c>
      <c r="U34" s="1">
        <f>IF(C$4=0,0,IF(SUM(U$7:U33)=2,0,IF(Y34=U$6,IF(Y34=Y35,IF((Y33-Y34)&lt;=(Y36-Y35),2,0),IF(Y34=Y33,IF((Y32-Y33)&gt;(Y35-Y34),2,0),2)),0)))</f>
        <v>0</v>
      </c>
      <c r="V34" s="1">
        <f>IF(C$4=0,0,IF(SUM(V$7:V33)=1,0,IF(Z34=V$6,IF(Z34=Z35,IF((Z33-Z34)&lt;=(Z36-Z35),1,0),IF(Z34=Z33,IF((Z32-Z33)&gt;(Z35-Z34),1,0),1)),0)))</f>
        <v>0</v>
      </c>
      <c r="W34" s="1">
        <f>IF(C$4=0,0,IF(SUM(W$7:W33)=2,0,IF(AA34=W$6,IF(AA34=AA35,IF((AA33-AA34)&lt;=(AA36-AA35),2,0),IF(AA34=AA33,IF((AA32-AA33)&gt;(AA35-AA34),2,0),2)),0)))</f>
        <v>0</v>
      </c>
      <c r="X34" s="1">
        <f>IF(C$4=0,0,IF(SUM(X$7:X33)=2,0,IF(AB34=X$6,IF(AB34=AB35,IF((AB33-AB34)&lt;=(AB36-AB35),2,0),IF(AB34=AB33,IF((AB32-AB33)&gt;(AB35-AB34),2,0),2)),0)))</f>
        <v>0</v>
      </c>
      <c r="Y34" s="1">
        <f t="shared" si="9"/>
        <v>1</v>
      </c>
      <c r="Z34" s="1">
        <f t="shared" si="10"/>
        <v>1</v>
      </c>
      <c r="AA34" s="1">
        <f t="shared" si="11"/>
        <v>1</v>
      </c>
      <c r="AB34" s="1">
        <f t="shared" si="12"/>
        <v>1</v>
      </c>
      <c r="AD34" s="1">
        <f t="shared" si="17"/>
        <v>430</v>
      </c>
      <c r="AE34" s="2">
        <f t="shared" si="13"/>
        <v>0</v>
      </c>
      <c r="AF34" s="1">
        <f>IF(S$4=0,0,IF(SUM(AF$7:AF33)=2,0,IF(AJ34=AF$6,IF(AJ34=AJ35,IF((AJ33-AJ34)&lt;=(AJ36-AJ35),2,0),IF(AJ34=AJ33,IF((AJ32-AJ33)&gt;(AJ35-AJ34),2,0),2)),0)))</f>
        <v>0</v>
      </c>
      <c r="AG34" s="1">
        <f>IF(C$4=0,0,IF(SUM(AG$7:AG33)=1,0,IF(AK34=AG$6,IF(AK34=AK35,IF((AK33-AK34)&lt;=(AK36-AK35),1,0),IF(AK34=AK33,IF((AK32-AK33)&gt;(AK35-AK34),1,0),1)),0)))</f>
        <v>0</v>
      </c>
      <c r="AH34" s="1">
        <f>IF(C$4=0,0,IF(SUM(AH$7:AH33)=2,0,IF(AL34=AH$6,IF(AL34=AL35,IF((AL33-AL34)&lt;=(AL36-AL35),2,0),IF(AL34=AL33,IF((AL32-AL33)&gt;(AL35-AL34),2,0),2)),0)))</f>
        <v>0</v>
      </c>
      <c r="AI34" s="1">
        <f>IF(S$4=0,0,IF(SUM(AI$7:AI33)=2,0,IF(AM34=AI$6,IF(AM34=AM35,IF((AM33-AM34)&lt;=(AM36-AM35),2,0),IF(AM34=AM33,IF((AM32-AM33)&gt;(AM35-AM34),2,0),2)),0)))</f>
        <v>0</v>
      </c>
      <c r="AJ34" s="1">
        <f t="shared" si="14"/>
        <v>1</v>
      </c>
      <c r="AK34" s="1">
        <f t="shared" si="18"/>
        <v>1</v>
      </c>
      <c r="AL34" s="1">
        <f t="shared" si="19"/>
        <v>1</v>
      </c>
      <c r="AM34" s="1">
        <f t="shared" si="20"/>
        <v>1</v>
      </c>
      <c r="AQ34" s="200"/>
      <c r="AR34" s="201"/>
      <c r="AS34" s="201"/>
      <c r="AT34" s="201"/>
      <c r="AU34" s="201"/>
      <c r="AV34" s="201"/>
      <c r="AW34" s="201"/>
      <c r="AX34" s="201"/>
      <c r="AY34" s="201"/>
      <c r="AZ34" s="201"/>
      <c r="BA34" s="201"/>
      <c r="BB34" s="202"/>
    </row>
    <row r="35" spans="1:54" ht="12" customHeight="1" x14ac:dyDescent="0.15">
      <c r="A35" s="64">
        <f t="shared" si="2"/>
        <v>0</v>
      </c>
      <c r="B35" s="64">
        <f t="shared" si="3"/>
        <v>0</v>
      </c>
      <c r="C35" s="57">
        <f t="shared" si="15"/>
        <v>429</v>
      </c>
      <c r="F35" s="59">
        <f>IF(C35&lt;C$6,0,VLOOKUP(C35,index!$A:$M,10,0))</f>
        <v>230</v>
      </c>
      <c r="G35" s="57" t="str">
        <f t="shared" si="4"/>
        <v/>
      </c>
      <c r="H35" s="58" t="str">
        <f>IF(G35="I",$K35,IF(G35="II",$K35-SUM(H$8:H34),IF(G35="III",$K35-SUM(H$8:H34),IF(G35="IV",$K35-SUM(H$8:H34),IF(G35="V",1-SUM(H$8:H34)," ")))))</f>
        <v xml:space="preserve"> </v>
      </c>
      <c r="I35" s="66" t="str">
        <f t="shared" si="5"/>
        <v/>
      </c>
      <c r="J35" s="61" t="str">
        <f>IF(I35="A",$K35,IF(I35="B",$K35-SUM(J$8:J34),IF(I35="C",$K35-SUM(J$8:J34),IF(I35="D",$K35-SUM(J$8:J34),IF(I35="E",1-SUM(J$8:J34)," ")))))</f>
        <v xml:space="preserve"> </v>
      </c>
      <c r="K35" s="58">
        <f>IF(C$4=0,0,(SUM(D$8:D35)/C$4))</f>
        <v>0</v>
      </c>
      <c r="L35" s="62" t="str">
        <f t="shared" si="0"/>
        <v xml:space="preserve"> </v>
      </c>
      <c r="M35" s="58" t="str">
        <f>IF(U35=2,K35,IF(W35=2,K35-SUM(M$8:M34),IF(X35=2,K35-SUM(M$8:M34),IF(X34=2,1-SUM(M$8:M34)," "))))</f>
        <v xml:space="preserve"> </v>
      </c>
      <c r="N35" s="58" t="str">
        <f t="shared" si="6"/>
        <v xml:space="preserve"> </v>
      </c>
      <c r="P35" s="58" t="str">
        <f>IF(O35="Plus",$K35,IF(O35="Basis",$K35-SUM(P$8:P34),IF(O35="Breedte",$K35-SUM(P$8:P34),IF(O34="Breedte",1-SUM(P$8:P34)," "))))</f>
        <v xml:space="preserve"> </v>
      </c>
      <c r="Q35" s="56" t="str">
        <f t="shared" si="21"/>
        <v/>
      </c>
      <c r="R35" s="196">
        <f t="shared" si="7"/>
        <v>230</v>
      </c>
      <c r="S35" s="1">
        <f t="shared" si="16"/>
        <v>429</v>
      </c>
      <c r="T35" s="2">
        <f t="shared" si="8"/>
        <v>0</v>
      </c>
      <c r="U35" s="1">
        <f>IF(C$4=0,0,IF(SUM(U$7:U34)=2,0,IF(Y35=U$6,IF(Y35=Y36,IF((Y34-Y35)&lt;=(Y37-Y36),2,0),IF(Y35=Y34,IF((Y33-Y34)&gt;(Y36-Y35),2,0),2)),0)))</f>
        <v>0</v>
      </c>
      <c r="V35" s="1">
        <f>IF(C$4=0,0,IF(SUM(V$7:V34)=1,0,IF(Z35=V$6,IF(Z35=Z36,IF((Z34-Z35)&lt;=(Z37-Z36),1,0),IF(Z35=Z34,IF((Z33-Z34)&gt;(Z36-Z35),1,0),1)),0)))</f>
        <v>0</v>
      </c>
      <c r="W35" s="1">
        <f>IF(C$4=0,0,IF(SUM(W$7:W34)=2,0,IF(AA35=W$6,IF(AA35=AA36,IF((AA34-AA35)&lt;=(AA37-AA36),2,0),IF(AA35=AA34,IF((AA33-AA34)&gt;(AA36-AA35),2,0),2)),0)))</f>
        <v>0</v>
      </c>
      <c r="X35" s="1">
        <f>IF(C$4=0,0,IF(SUM(X$7:X34)=2,0,IF(AB35=X$6,IF(AB35=AB36,IF((AB34-AB35)&lt;=(AB37-AB36),2,0),IF(AB35=AB34,IF((AB33-AB34)&gt;(AB36-AB35),2,0),2)),0)))</f>
        <v>0</v>
      </c>
      <c r="Y35" s="1">
        <f t="shared" si="9"/>
        <v>1</v>
      </c>
      <c r="Z35" s="1">
        <f t="shared" si="10"/>
        <v>1</v>
      </c>
      <c r="AA35" s="1">
        <f t="shared" si="11"/>
        <v>1</v>
      </c>
      <c r="AB35" s="1">
        <f t="shared" si="12"/>
        <v>1</v>
      </c>
      <c r="AD35" s="1">
        <f t="shared" si="17"/>
        <v>429</v>
      </c>
      <c r="AE35" s="2">
        <f t="shared" si="13"/>
        <v>0</v>
      </c>
      <c r="AF35" s="1">
        <f>IF(S$4=0,0,IF(SUM(AF$7:AF34)=2,0,IF(AJ35=AF$6,IF(AJ35=AJ36,IF((AJ34-AJ35)&lt;=(AJ37-AJ36),2,0),IF(AJ35=AJ34,IF((AJ33-AJ34)&gt;(AJ36-AJ35),2,0),2)),0)))</f>
        <v>0</v>
      </c>
      <c r="AG35" s="1">
        <f>IF(C$4=0,0,IF(SUM(AG$7:AG34)=1,0,IF(AK35=AG$6,IF(AK35=AK36,IF((AK34-AK35)&lt;=(AK37-AK36),1,0),IF(AK35=AK34,IF((AK33-AK34)&gt;(AK36-AK35),1,0),1)),0)))</f>
        <v>0</v>
      </c>
      <c r="AH35" s="1">
        <f>IF(C$4=0,0,IF(SUM(AH$7:AH34)=2,0,IF(AL35=AH$6,IF(AL35=AL36,IF((AL34-AL35)&lt;=(AL37-AL36),2,0),IF(AL35=AL34,IF((AL33-AL34)&gt;(AL36-AL35),2,0),2)),0)))</f>
        <v>0</v>
      </c>
      <c r="AI35" s="1">
        <f>IF(S$4=0,0,IF(SUM(AI$7:AI34)=2,0,IF(AM35=AI$6,IF(AM35=AM36,IF((AM34-AM35)&lt;=(AM37-AM36),2,0),IF(AM35=AM34,IF((AM33-AM34)&gt;(AM36-AM35),2,0),2)),0)))</f>
        <v>0</v>
      </c>
      <c r="AJ35" s="1">
        <f>IF(AE35=0,1,ABS(AH35-0.25))</f>
        <v>1</v>
      </c>
      <c r="AK35" s="1">
        <f t="shared" si="18"/>
        <v>1</v>
      </c>
      <c r="AL35" s="1">
        <f t="shared" si="19"/>
        <v>1</v>
      </c>
      <c r="AM35" s="1">
        <f t="shared" si="20"/>
        <v>1</v>
      </c>
      <c r="AQ35" s="85" t="s">
        <v>22</v>
      </c>
      <c r="AR35" s="86"/>
      <c r="AS35" s="86"/>
      <c r="AT35" s="86"/>
      <c r="AU35" s="86"/>
      <c r="AV35" s="86"/>
      <c r="AW35" s="86"/>
      <c r="AX35" s="86"/>
      <c r="AY35" s="86"/>
      <c r="AZ35" s="86"/>
      <c r="BA35" s="86"/>
      <c r="BB35" s="87"/>
    </row>
    <row r="36" spans="1:54" ht="12" customHeight="1" x14ac:dyDescent="0.15">
      <c r="A36" s="64">
        <f t="shared" si="2"/>
        <v>0</v>
      </c>
      <c r="B36" s="64">
        <f t="shared" si="3"/>
        <v>0</v>
      </c>
      <c r="C36" s="57">
        <f t="shared" si="15"/>
        <v>428</v>
      </c>
      <c r="F36" s="59">
        <f>IF(C36&lt;C$6,0,VLOOKUP(C36,index!$A:$M,10,0))</f>
        <v>230</v>
      </c>
      <c r="G36" s="57" t="str">
        <f t="shared" si="4"/>
        <v/>
      </c>
      <c r="H36" s="58" t="str">
        <f>IF(G36="I",$K36,IF(G36="II",$K36-SUM(H$8:H35),IF(G36="III",$K36-SUM(H$8:H35),IF(G36="IV",$K36-SUM(H$8:H35),IF(G36="V",1-SUM(H$8:H35)," ")))))</f>
        <v xml:space="preserve"> </v>
      </c>
      <c r="I36" s="66" t="str">
        <f t="shared" si="5"/>
        <v/>
      </c>
      <c r="J36" s="61" t="str">
        <f>IF(I36="A",$K36,IF(I36="B",$K36-SUM(J$8:J35),IF(I36="C",$K36-SUM(J$8:J35),IF(I36="D",$K36-SUM(J$8:J35),IF(I36="E",1-SUM(J$8:J35)," ")))))</f>
        <v xml:space="preserve"> </v>
      </c>
      <c r="K36" s="58">
        <f>IF(C$4=0,0,(SUM(D$8:D36)/C$4))</f>
        <v>0</v>
      </c>
      <c r="L36" s="62" t="str">
        <f t="shared" si="0"/>
        <v xml:space="preserve"> </v>
      </c>
      <c r="M36" s="58" t="str">
        <f>IF(U36=2,K36,IF(W36=2,K36-SUM(M$8:M35),IF(X36=2,K36-SUM(M$8:M35),IF(X35=2,1-SUM(M$8:M35)," "))))</f>
        <v xml:space="preserve"> </v>
      </c>
      <c r="N36" s="58" t="str">
        <f t="shared" si="6"/>
        <v xml:space="preserve"> </v>
      </c>
      <c r="P36" s="58" t="str">
        <f>IF(O36="Plus",$K36,IF(O36="Basis",$K36-SUM(P$8:P35),IF(O36="Breedte",$K36-SUM(P$8:P35),IF(O35="Breedte",1-SUM(P$8:P35)," "))))</f>
        <v xml:space="preserve"> </v>
      </c>
      <c r="Q36" s="56" t="str">
        <f t="shared" si="21"/>
        <v/>
      </c>
      <c r="R36" s="196">
        <f t="shared" si="7"/>
        <v>230</v>
      </c>
      <c r="S36" s="1">
        <f t="shared" si="16"/>
        <v>428</v>
      </c>
      <c r="T36" s="2">
        <f t="shared" si="8"/>
        <v>0</v>
      </c>
      <c r="U36" s="1">
        <f>IF(C$4=0,0,IF(SUM(U$7:U35)=2,0,IF(Y36=U$6,IF(Y36=Y37,IF((Y35-Y36)&lt;=(Y38-Y37),2,0),IF(Y36=Y35,IF((Y34-Y35)&gt;(Y37-Y36),2,0),2)),0)))</f>
        <v>0</v>
      </c>
      <c r="V36" s="1">
        <f>IF(C$4=0,0,IF(SUM(V$7:V35)=1,0,IF(Z36=V$6,IF(Z36=Z37,IF((Z35-Z36)&lt;=(Z38-Z37),1,0),IF(Z36=Z35,IF((Z34-Z35)&gt;(Z37-Z36),1,0),1)),0)))</f>
        <v>0</v>
      </c>
      <c r="W36" s="1">
        <f>IF(C$4=0,0,IF(SUM(W$7:W35)=2,0,IF(AA36=W$6,IF(AA36=AA37,IF((AA35-AA36)&lt;=(AA38-AA37),2,0),IF(AA36=AA35,IF((AA34-AA35)&gt;(AA37-AA36),2,0),2)),0)))</f>
        <v>0</v>
      </c>
      <c r="X36" s="1">
        <f>IF(C$4=0,0,IF(SUM(X$7:X35)=2,0,IF(AB36=X$6,IF(AB36=AB37,IF((AB35-AB36)&lt;=(AB38-AB37),2,0),IF(AB36=AB35,IF((AB34-AB35)&gt;(AB37-AB36),2,0),2)),0)))</f>
        <v>0</v>
      </c>
      <c r="Y36" s="1">
        <f t="shared" si="9"/>
        <v>1</v>
      </c>
      <c r="Z36" s="1">
        <f t="shared" si="10"/>
        <v>1</v>
      </c>
      <c r="AA36" s="1">
        <f t="shared" si="11"/>
        <v>1</v>
      </c>
      <c r="AB36" s="1">
        <f t="shared" si="12"/>
        <v>1</v>
      </c>
      <c r="AD36" s="1">
        <f t="shared" si="17"/>
        <v>428</v>
      </c>
      <c r="AE36" s="2">
        <f t="shared" si="13"/>
        <v>0</v>
      </c>
      <c r="AF36" s="1">
        <f>IF(S$4=0,0,IF(SUM(AF$7:AF35)=2,0,IF(AJ36=AF$6,IF(AJ36=AJ37,IF((AJ35-AJ36)&lt;=(AJ38-AJ37),2,0),IF(AJ36=AJ35,IF((AJ34-AJ35)&gt;(AJ37-AJ36),2,0),2)),0)))</f>
        <v>0</v>
      </c>
      <c r="AG36" s="1">
        <f>IF(C$4=0,0,IF(SUM(AG$7:AG35)=1,0,IF(AK36=AG$6,IF(AK36=AK37,IF((AK35-AK36)&lt;=(AK38-AK37),1,0),IF(AK36=AK35,IF((AK34-AK35)&gt;(AK37-AK36),1,0),1)),0)))</f>
        <v>0</v>
      </c>
      <c r="AH36" s="1">
        <f>IF(C$4=0,0,IF(SUM(AH$7:AH35)=2,0,IF(AL36=AH$6,IF(AL36=AL37,IF((AL35-AL36)&lt;=(AL38-AL37),2,0),IF(AL36=AL35,IF((AL34-AL35)&gt;(AL37-AL36),2,0),2)),0)))</f>
        <v>0</v>
      </c>
      <c r="AI36" s="1">
        <f>IF(S$4=0,0,IF(SUM(AI$7:AI35)=2,0,IF(AM36=AI$6,IF(AM36=AM37,IF((AM35-AM36)&lt;=(AM38-AM37),2,0),IF(AM36=AM35,IF((AM34-AM35)&gt;(AM37-AM36),2,0),2)),0)))</f>
        <v>0</v>
      </c>
      <c r="AJ36" s="1">
        <f t="shared" si="14"/>
        <v>1</v>
      </c>
      <c r="AK36" s="1">
        <f t="shared" si="18"/>
        <v>1</v>
      </c>
      <c r="AL36" s="1">
        <f t="shared" si="19"/>
        <v>1</v>
      </c>
      <c r="AM36" s="1">
        <f t="shared" si="20"/>
        <v>1</v>
      </c>
      <c r="AQ36" s="200" t="str">
        <f>IFERROR(VLOOKUP(AQ35,L$8:Q$500,6,FALSE),"-")</f>
        <v>-</v>
      </c>
      <c r="AR36" s="201"/>
      <c r="AS36" s="201"/>
      <c r="AT36" s="201"/>
      <c r="AU36" s="201"/>
      <c r="AV36" s="201"/>
      <c r="AW36" s="201"/>
      <c r="AX36" s="201"/>
      <c r="AY36" s="201"/>
      <c r="AZ36" s="201"/>
      <c r="BA36" s="201"/>
      <c r="BB36" s="202"/>
    </row>
    <row r="37" spans="1:54" ht="12" customHeight="1" x14ac:dyDescent="0.15">
      <c r="A37" s="64">
        <f t="shared" si="2"/>
        <v>0</v>
      </c>
      <c r="B37" s="64">
        <f t="shared" si="3"/>
        <v>0</v>
      </c>
      <c r="C37" s="57">
        <f t="shared" si="15"/>
        <v>427</v>
      </c>
      <c r="F37" s="59">
        <f>IF(C37&lt;C$6,0,VLOOKUP(C37,index!$A:$M,10,0))</f>
        <v>230</v>
      </c>
      <c r="G37" s="57" t="str">
        <f t="shared" si="4"/>
        <v/>
      </c>
      <c r="H37" s="58" t="str">
        <f>IF(G37="I",$K37,IF(G37="II",$K37-SUM(H$8:H36),IF(G37="III",$K37-SUM(H$8:H36),IF(G37="IV",$K37-SUM(H$8:H36),IF(G37="V",1-SUM(H$8:H36)," ")))))</f>
        <v xml:space="preserve"> </v>
      </c>
      <c r="I37" s="66" t="str">
        <f t="shared" si="5"/>
        <v/>
      </c>
      <c r="J37" s="61" t="str">
        <f>IF(I37="A",$K37,IF(I37="B",$K37-SUM(J$8:J36),IF(I37="C",$K37-SUM(J$8:J36),IF(I37="D",$K37-SUM(J$8:J36),IF(I37="E",1-SUM(J$8:J36)," ")))))</f>
        <v xml:space="preserve"> </v>
      </c>
      <c r="K37" s="58">
        <f>IF(C$4=0,0,(SUM(D$8:D37)/C$4))</f>
        <v>0</v>
      </c>
      <c r="L37" s="62" t="str">
        <f t="shared" si="0"/>
        <v xml:space="preserve"> </v>
      </c>
      <c r="M37" s="58" t="str">
        <f>IF(U37=2,K37,IF(W37=2,K37-SUM(M$8:M36),IF(X37=2,K37-SUM(M$8:M36),IF(X36=2,1-SUM(M$8:M36)," "))))</f>
        <v xml:space="preserve"> </v>
      </c>
      <c r="N37" s="58" t="str">
        <f t="shared" si="6"/>
        <v xml:space="preserve"> </v>
      </c>
      <c r="P37" s="58" t="str">
        <f>IF(O37="Plus",$K37,IF(O37="Basis",$K37-SUM(P$8:P36),IF(O37="Breedte",$K37-SUM(P$8:P36),IF(O36="Breedte",1-SUM(P$8:P36)," "))))</f>
        <v xml:space="preserve"> </v>
      </c>
      <c r="Q37" s="56" t="str">
        <f t="shared" si="21"/>
        <v/>
      </c>
      <c r="R37" s="196">
        <f t="shared" si="7"/>
        <v>230</v>
      </c>
      <c r="S37" s="1">
        <f t="shared" si="16"/>
        <v>427</v>
      </c>
      <c r="T37" s="2">
        <f t="shared" si="8"/>
        <v>0</v>
      </c>
      <c r="U37" s="1">
        <f>IF(C$4=0,0,IF(SUM(U$7:U36)=2,0,IF(Y37=U$6,IF(Y37=Y38,IF((Y36-Y37)&lt;=(Y39-Y38),2,0),IF(Y37=Y36,IF((Y35-Y36)&gt;(Y38-Y37),2,0),2)),0)))</f>
        <v>0</v>
      </c>
      <c r="V37" s="1">
        <f>IF(C$4=0,0,IF(SUM(V$7:V36)=1,0,IF(Z37=V$6,IF(Z37=Z38,IF((Z36-Z37)&lt;=(Z39-Z38),1,0),IF(Z37=Z36,IF((Z35-Z36)&gt;(Z38-Z37),1,0),1)),0)))</f>
        <v>0</v>
      </c>
      <c r="W37" s="1">
        <f>IF(C$4=0,0,IF(SUM(W$7:W36)=2,0,IF(AA37=W$6,IF(AA37=AA38,IF((AA36-AA37)&lt;=(AA39-AA38),2,0),IF(AA37=AA36,IF((AA35-AA36)&gt;(AA38-AA37),2,0),2)),0)))</f>
        <v>0</v>
      </c>
      <c r="X37" s="1">
        <f>IF(C$4=0,0,IF(SUM(X$7:X36)=2,0,IF(AB37=X$6,IF(AB37=AB38,IF((AB36-AB37)&lt;=(AB39-AB38),2,0),IF(AB37=AB36,IF((AB35-AB36)&gt;(AB38-AB37),2,0),2)),0)))</f>
        <v>0</v>
      </c>
      <c r="Y37" s="1">
        <f t="shared" si="9"/>
        <v>1</v>
      </c>
      <c r="Z37" s="1">
        <f t="shared" si="10"/>
        <v>1</v>
      </c>
      <c r="AA37" s="1">
        <f t="shared" si="11"/>
        <v>1</v>
      </c>
      <c r="AB37" s="1">
        <f t="shared" si="12"/>
        <v>1</v>
      </c>
      <c r="AD37" s="1">
        <f t="shared" si="17"/>
        <v>427</v>
      </c>
      <c r="AE37" s="2">
        <f t="shared" si="13"/>
        <v>0</v>
      </c>
      <c r="AF37" s="1">
        <f>IF(S$4=0,0,IF(SUM(AF$7:AF36)=2,0,IF(AJ37=AF$6,IF(AJ37=AJ38,IF((AJ36-AJ37)&lt;=(AJ39-AJ38),2,0),IF(AJ37=AJ36,IF((AJ35-AJ36)&gt;(AJ38-AJ37),2,0),2)),0)))</f>
        <v>0</v>
      </c>
      <c r="AG37" s="1">
        <f>IF(C$4=0,0,IF(SUM(AG$7:AG36)=1,0,IF(AK37=AG$6,IF(AK37=AK38,IF((AK36-AK37)&lt;=(AK39-AK38),1,0),IF(AK37=AK36,IF((AK35-AK36)&gt;(AK38-AK37),1,0),1)),0)))</f>
        <v>0</v>
      </c>
      <c r="AH37" s="1">
        <f>IF(C$4=0,0,IF(SUM(AH$7:AH36)=2,0,IF(AL37=AH$6,IF(AL37=AL38,IF((AL36-AL37)&lt;=(AL39-AL38),2,0),IF(AL37=AL36,IF((AL35-AL36)&gt;(AL38-AL37),2,0),2)),0)))</f>
        <v>0</v>
      </c>
      <c r="AI37" s="1">
        <f>IF(S$4=0,0,IF(SUM(AI$7:AI36)=2,0,IF(AM37=AI$6,IF(AM37=AM38,IF((AM36-AM37)&lt;=(AM39-AM38),2,0),IF(AM37=AM36,IF((AM35-AM36)&gt;(AM38-AM37),2,0),2)),0)))</f>
        <v>0</v>
      </c>
      <c r="AJ37" s="1">
        <f t="shared" si="14"/>
        <v>1</v>
      </c>
      <c r="AK37" s="1">
        <f t="shared" si="18"/>
        <v>1</v>
      </c>
      <c r="AL37" s="1">
        <f t="shared" si="19"/>
        <v>1</v>
      </c>
      <c r="AM37" s="1">
        <f t="shared" si="20"/>
        <v>1</v>
      </c>
      <c r="AQ37" s="200"/>
      <c r="AR37" s="201"/>
      <c r="AS37" s="201"/>
      <c r="AT37" s="201"/>
      <c r="AU37" s="201"/>
      <c r="AV37" s="201"/>
      <c r="AW37" s="201"/>
      <c r="AX37" s="201"/>
      <c r="AY37" s="201"/>
      <c r="AZ37" s="201"/>
      <c r="BA37" s="201"/>
      <c r="BB37" s="202"/>
    </row>
    <row r="38" spans="1:54" ht="12" customHeight="1" x14ac:dyDescent="0.15">
      <c r="A38" s="64">
        <f t="shared" si="2"/>
        <v>0</v>
      </c>
      <c r="B38" s="64">
        <f t="shared" si="3"/>
        <v>0</v>
      </c>
      <c r="C38" s="57">
        <f t="shared" si="15"/>
        <v>426</v>
      </c>
      <c r="F38" s="59">
        <f>IF(C38&lt;C$6,0,VLOOKUP(C38,index!$A:$M,10,0))</f>
        <v>230</v>
      </c>
      <c r="G38" s="57" t="str">
        <f t="shared" si="4"/>
        <v/>
      </c>
      <c r="H38" s="58" t="str">
        <f>IF(G38="I",$K38,IF(G38="II",$K38-SUM(H$8:H37),IF(G38="III",$K38-SUM(H$8:H37),IF(G38="IV",$K38-SUM(H$8:H37),IF(G38="V",1-SUM(H$8:H37)," ")))))</f>
        <v xml:space="preserve"> </v>
      </c>
      <c r="I38" s="66" t="str">
        <f t="shared" si="5"/>
        <v/>
      </c>
      <c r="J38" s="61" t="str">
        <f>IF(I38="A",$K38,IF(I38="B",$K38-SUM(J$8:J37),IF(I38="C",$K38-SUM(J$8:J37),IF(I38="D",$K38-SUM(J$8:J37),IF(I38="E",1-SUM(J$8:J37)," ")))))</f>
        <v xml:space="preserve"> </v>
      </c>
      <c r="K38" s="58">
        <f>IF(C$4=0,0,(SUM(D$8:D38)/C$4))</f>
        <v>0</v>
      </c>
      <c r="L38" s="62" t="str">
        <f t="shared" si="0"/>
        <v xml:space="preserve"> </v>
      </c>
      <c r="M38" s="58" t="str">
        <f>IF(U38=2,K38,IF(W38=2,K38-SUM(M$8:M37),IF(X38=2,K38-SUM(M$8:M37),IF(X37=2,1-SUM(M$8:M37)," "))))</f>
        <v xml:space="preserve"> </v>
      </c>
      <c r="N38" s="58" t="str">
        <f t="shared" si="6"/>
        <v xml:space="preserve"> </v>
      </c>
      <c r="P38" s="58" t="str">
        <f>IF(O38="Plus",$K38,IF(O38="Basis",$K38-SUM(P$8:P37),IF(O38="Breedte",$K38-SUM(P$8:P37),IF(O37="Breedte",1-SUM(P$8:P37)," "))))</f>
        <v xml:space="preserve"> </v>
      </c>
      <c r="Q38" s="56" t="str">
        <f t="shared" si="21"/>
        <v/>
      </c>
      <c r="R38" s="196">
        <f t="shared" si="7"/>
        <v>230</v>
      </c>
      <c r="S38" s="1">
        <f t="shared" si="16"/>
        <v>426</v>
      </c>
      <c r="T38" s="2">
        <f t="shared" si="8"/>
        <v>0</v>
      </c>
      <c r="U38" s="1">
        <f>IF(C$4=0,0,IF(SUM(U$7:U37)=2,0,IF(Y38=U$6,IF(Y38=Y39,IF((Y37-Y38)&lt;=(Y40-Y39),2,0),IF(Y38=Y37,IF((Y36-Y37)&gt;(Y39-Y38),2,0),2)),0)))</f>
        <v>0</v>
      </c>
      <c r="V38" s="1">
        <f>IF(C$4=0,0,IF(SUM(V$7:V37)=1,0,IF(Z38=V$6,IF(Z38=Z39,IF((Z37-Z38)&lt;=(Z40-Z39),1,0),IF(Z38=Z37,IF((Z36-Z37)&gt;(Z39-Z38),1,0),1)),0)))</f>
        <v>0</v>
      </c>
      <c r="W38" s="1">
        <f>IF(C$4=0,0,IF(SUM(W$7:W37)=2,0,IF(AA38=W$6,IF(AA38=AA39,IF((AA37-AA38)&lt;=(AA40-AA39),2,0),IF(AA38=AA37,IF((AA36-AA37)&gt;(AA39-AA38),2,0),2)),0)))</f>
        <v>0</v>
      </c>
      <c r="X38" s="1">
        <f>IF(C$4=0,0,IF(SUM(X$7:X37)=2,0,IF(AB38=X$6,IF(AB38=AB39,IF((AB37-AB38)&lt;=(AB40-AB39),2,0),IF(AB38=AB37,IF((AB36-AB37)&gt;(AB39-AB38),2,0),2)),0)))</f>
        <v>0</v>
      </c>
      <c r="Y38" s="1">
        <f t="shared" si="9"/>
        <v>1</v>
      </c>
      <c r="Z38" s="1">
        <f t="shared" si="10"/>
        <v>1</v>
      </c>
      <c r="AA38" s="1">
        <f t="shared" si="11"/>
        <v>1</v>
      </c>
      <c r="AB38" s="1">
        <f t="shared" si="12"/>
        <v>1</v>
      </c>
      <c r="AD38" s="1">
        <f t="shared" si="17"/>
        <v>426</v>
      </c>
      <c r="AE38" s="2">
        <f t="shared" si="13"/>
        <v>0</v>
      </c>
      <c r="AF38" s="1">
        <f>IF(S$4=0,0,IF(SUM(AF$7:AF37)=2,0,IF(AJ38=AF$6,IF(AJ38=AJ39,IF((AJ37-AJ38)&lt;=(AJ40-AJ39),2,0),IF(AJ38=AJ37,IF((AJ36-AJ37)&gt;(AJ39-AJ38),2,0),2)),0)))</f>
        <v>0</v>
      </c>
      <c r="AG38" s="1">
        <f>IF(C$4=0,0,IF(SUM(AG$7:AG37)=1,0,IF(AK38=AG$6,IF(AK38=AK39,IF((AK37-AK38)&lt;=(AK40-AK39),1,0),IF(AK38=AK37,IF((AK36-AK37)&gt;(AK39-AK38),1,0),1)),0)))</f>
        <v>0</v>
      </c>
      <c r="AH38" s="1">
        <f>IF(C$4=0,0,IF(SUM(AH$7:AH37)=2,0,IF(AL38=AH$6,IF(AL38=AL39,IF((AL37-AL38)&lt;=(AL40-AL39),2,0),IF(AL38=AL37,IF((AL36-AL37)&gt;(AL39-AL38),2,0),2)),0)))</f>
        <v>0</v>
      </c>
      <c r="AI38" s="1">
        <f>IF(S$4=0,0,IF(SUM(AI$7:AI37)=2,0,IF(AM38=AI$6,IF(AM38=AM39,IF((AM37-AM38)&lt;=(AM40-AM39),2,0),IF(AM38=AM37,IF((AM36-AM37)&gt;(AM39-AM38),2,0),2)),0)))</f>
        <v>0</v>
      </c>
      <c r="AJ38" s="1">
        <f t="shared" si="14"/>
        <v>1</v>
      </c>
      <c r="AK38" s="1">
        <f t="shared" si="18"/>
        <v>1</v>
      </c>
      <c r="AL38" s="1">
        <f t="shared" si="19"/>
        <v>1</v>
      </c>
      <c r="AM38" s="1">
        <f t="shared" si="20"/>
        <v>1</v>
      </c>
      <c r="AQ38" s="200"/>
      <c r="AR38" s="201"/>
      <c r="AS38" s="201"/>
      <c r="AT38" s="201"/>
      <c r="AU38" s="201"/>
      <c r="AV38" s="201"/>
      <c r="AW38" s="201"/>
      <c r="AX38" s="201"/>
      <c r="AY38" s="201"/>
      <c r="AZ38" s="201"/>
      <c r="BA38" s="201"/>
      <c r="BB38" s="202"/>
    </row>
    <row r="39" spans="1:54" ht="12" customHeight="1" x14ac:dyDescent="0.15">
      <c r="A39" s="64">
        <f t="shared" si="2"/>
        <v>0</v>
      </c>
      <c r="B39" s="64">
        <f t="shared" si="3"/>
        <v>0</v>
      </c>
      <c r="C39" s="57">
        <f t="shared" si="15"/>
        <v>425</v>
      </c>
      <c r="F39" s="59">
        <f>IF(C39&lt;C$6,0,VLOOKUP(C39,index!$A:$M,10,0))</f>
        <v>230</v>
      </c>
      <c r="G39" s="57" t="str">
        <f t="shared" si="4"/>
        <v/>
      </c>
      <c r="H39" s="58" t="str">
        <f>IF(G39="I",$K39,IF(G39="II",$K39-SUM(H$8:H38),IF(G39="III",$K39-SUM(H$8:H38),IF(G39="IV",$K39-SUM(H$8:H38),IF(G39="V",1-SUM(H$8:H38)," ")))))</f>
        <v xml:space="preserve"> </v>
      </c>
      <c r="I39" s="66" t="str">
        <f t="shared" si="5"/>
        <v/>
      </c>
      <c r="J39" s="61" t="str">
        <f>IF(I39="A",$K39,IF(I39="B",$K39-SUM(J$8:J38),IF(I39="C",$K39-SUM(J$8:J38),IF(I39="D",$K39-SUM(J$8:J38),IF(I39="E",1-SUM(J$8:J38)," ")))))</f>
        <v xml:space="preserve"> </v>
      </c>
      <c r="K39" s="58">
        <f>IF(C$4=0,0,(SUM(D$8:D39)/C$4))</f>
        <v>0</v>
      </c>
      <c r="L39" s="62" t="str">
        <f t="shared" si="0"/>
        <v xml:space="preserve"> </v>
      </c>
      <c r="M39" s="58" t="str">
        <f>IF(U39=2,K39,IF(W39=2,K39-SUM(M$8:M38),IF(X39=2,K39-SUM(M$8:M38),IF(X38=2,1-SUM(M$8:M38)," "))))</f>
        <v xml:space="preserve"> </v>
      </c>
      <c r="N39" s="58" t="str">
        <f t="shared" si="6"/>
        <v xml:space="preserve"> </v>
      </c>
      <c r="P39" s="58" t="str">
        <f>IF(O39="Plus",$K39,IF(O39="Basis",$K39-SUM(P$8:P38),IF(O39="Breedte",$K39-SUM(P$8:P38),IF(O38="Breedte",1-SUM(P$8:P38)," "))))</f>
        <v xml:space="preserve"> </v>
      </c>
      <c r="Q39" s="56" t="str">
        <f t="shared" si="21"/>
        <v/>
      </c>
      <c r="R39" s="196">
        <f t="shared" si="7"/>
        <v>230</v>
      </c>
      <c r="S39" s="1">
        <f t="shared" si="16"/>
        <v>425</v>
      </c>
      <c r="T39" s="2">
        <f t="shared" si="8"/>
        <v>0</v>
      </c>
      <c r="U39" s="1">
        <f>IF(C$4=0,0,IF(SUM(U$7:U38)=2,0,IF(Y39=U$6,IF(Y39=Y40,IF((Y38-Y39)&lt;=(Y41-Y40),2,0),IF(Y39=Y38,IF((Y37-Y38)&gt;(Y40-Y39),2,0),2)),0)))</f>
        <v>0</v>
      </c>
      <c r="V39" s="1">
        <f>IF(C$4=0,0,IF(SUM(V$7:V38)=1,0,IF(Z39=V$6,IF(Z39=Z40,IF((Z38-Z39)&lt;=(Z41-Z40),1,0),IF(Z39=Z38,IF((Z37-Z38)&gt;(Z40-Z39),1,0),1)),0)))</f>
        <v>0</v>
      </c>
      <c r="W39" s="1">
        <f>IF(C$4=0,0,IF(SUM(W$7:W38)=2,0,IF(AA39=W$6,IF(AA39=AA40,IF((AA38-AA39)&lt;=(AA41-AA40),2,0),IF(AA39=AA38,IF((AA37-AA38)&gt;(AA40-AA39),2,0),2)),0)))</f>
        <v>0</v>
      </c>
      <c r="X39" s="1">
        <f>IF(C$4=0,0,IF(SUM(X$7:X38)=2,0,IF(AB39=X$6,IF(AB39=AB40,IF((AB38-AB39)&lt;=(AB41-AB40),2,0),IF(AB39=AB38,IF((AB37-AB38)&gt;(AB40-AB39),2,0),2)),0)))</f>
        <v>0</v>
      </c>
      <c r="Y39" s="1">
        <f t="shared" si="9"/>
        <v>1</v>
      </c>
      <c r="Z39" s="1">
        <f t="shared" si="10"/>
        <v>1</v>
      </c>
      <c r="AA39" s="1">
        <f t="shared" si="11"/>
        <v>1</v>
      </c>
      <c r="AB39" s="1">
        <f t="shared" si="12"/>
        <v>1</v>
      </c>
      <c r="AD39" s="1">
        <f t="shared" si="17"/>
        <v>425</v>
      </c>
      <c r="AE39" s="2">
        <f t="shared" si="13"/>
        <v>0</v>
      </c>
      <c r="AF39" s="1">
        <f>IF(S$4=0,0,IF(SUM(AF$7:AF38)=2,0,IF(AJ39=AF$6,IF(AJ39=AJ40,IF((AJ38-AJ39)&lt;=(AJ41-AJ40),2,0),IF(AJ39=AJ38,IF((AJ37-AJ38)&gt;(AJ40-AJ39),2,0),2)),0)))</f>
        <v>0</v>
      </c>
      <c r="AG39" s="1">
        <f>IF(C$4=0,0,IF(SUM(AG$7:AG38)=1,0,IF(AK39=AG$6,IF(AK39=AK40,IF((AK38-AK39)&lt;=(AK41-AK40),1,0),IF(AK39=AK38,IF((AK37-AK38)&gt;(AK40-AK39),1,0),1)),0)))</f>
        <v>0</v>
      </c>
      <c r="AH39" s="1">
        <f>IF(C$4=0,0,IF(SUM(AH$7:AH38)=2,0,IF(AL39=AH$6,IF(AL39=AL40,IF((AL38-AL39)&lt;=(AL41-AL40),2,0),IF(AL39=AL38,IF((AL37-AL38)&gt;(AL40-AL39),2,0),2)),0)))</f>
        <v>0</v>
      </c>
      <c r="AI39" s="1">
        <f>IF(S$4=0,0,IF(SUM(AI$7:AI38)=2,0,IF(AM39=AI$6,IF(AM39=AM40,IF((AM38-AM39)&lt;=(AM41-AM40),2,0),IF(AM39=AM38,IF((AM37-AM38)&gt;(AM40-AM39),2,0),2)),0)))</f>
        <v>0</v>
      </c>
      <c r="AJ39" s="1">
        <f t="shared" si="14"/>
        <v>1</v>
      </c>
      <c r="AK39" s="1">
        <f t="shared" si="18"/>
        <v>1</v>
      </c>
      <c r="AL39" s="1">
        <f t="shared" si="19"/>
        <v>1</v>
      </c>
      <c r="AM39" s="1">
        <f t="shared" si="20"/>
        <v>1</v>
      </c>
      <c r="AQ39" s="85" t="s">
        <v>23</v>
      </c>
      <c r="AR39" s="88"/>
      <c r="AS39" s="88"/>
      <c r="AT39" s="88"/>
      <c r="AU39" s="88"/>
      <c r="AV39" s="88"/>
      <c r="AW39" s="88"/>
      <c r="AX39" s="88"/>
      <c r="AY39" s="88"/>
      <c r="AZ39" s="88"/>
      <c r="BA39" s="88"/>
      <c r="BB39" s="89"/>
    </row>
    <row r="40" spans="1:54" ht="12" customHeight="1" x14ac:dyDescent="0.15">
      <c r="A40" s="64">
        <f t="shared" si="2"/>
        <v>0</v>
      </c>
      <c r="B40" s="64">
        <f t="shared" si="3"/>
        <v>0</v>
      </c>
      <c r="C40" s="57">
        <f t="shared" si="15"/>
        <v>424</v>
      </c>
      <c r="F40" s="59">
        <f>IF(C40&lt;C$6,0,VLOOKUP(C40,index!$A:$M,10,0))</f>
        <v>230</v>
      </c>
      <c r="G40" s="57" t="str">
        <f t="shared" si="4"/>
        <v/>
      </c>
      <c r="H40" s="58" t="str">
        <f>IF(G40="I",$K40,IF(G40="II",$K40-SUM(H$8:H39),IF(G40="III",$K40-SUM(H$8:H39),IF(G40="IV",$K40-SUM(H$8:H39),IF(G40="V",1-SUM(H$8:H39)," ")))))</f>
        <v xml:space="preserve"> </v>
      </c>
      <c r="I40" s="66" t="str">
        <f t="shared" si="5"/>
        <v/>
      </c>
      <c r="J40" s="61" t="str">
        <f>IF(I40="A",$K40,IF(I40="B",$K40-SUM(J$8:J39),IF(I40="C",$K40-SUM(J$8:J39),IF(I40="D",$K40-SUM(J$8:J39),IF(I40="E",1-SUM(J$8:J39)," ")))))</f>
        <v xml:space="preserve"> </v>
      </c>
      <c r="K40" s="58">
        <f>IF(C$4=0,0,(SUM(D$8:D40)/C$4))</f>
        <v>0</v>
      </c>
      <c r="L40" s="62" t="str">
        <f t="shared" si="0"/>
        <v xml:space="preserve"> </v>
      </c>
      <c r="M40" s="58" t="str">
        <f>IF(U40=2,K40,IF(W40=2,K40-SUM(M$8:M39),IF(X40=2,K40-SUM(M$8:M39),IF(X39=2,1-SUM(M$8:M39)," "))))</f>
        <v xml:space="preserve"> </v>
      </c>
      <c r="N40" s="58" t="str">
        <f t="shared" si="6"/>
        <v xml:space="preserve"> </v>
      </c>
      <c r="P40" s="58" t="str">
        <f>IF(O40="Plus",$K40,IF(O40="Basis",$K40-SUM(P$8:P39),IF(O40="Breedte",$K40-SUM(P$8:P39),IF(O39="Breedte",1-SUM(P$8:P39)," "))))</f>
        <v xml:space="preserve"> </v>
      </c>
      <c r="Q40" s="56" t="str">
        <f t="shared" si="21"/>
        <v/>
      </c>
      <c r="R40" s="196">
        <f t="shared" si="7"/>
        <v>230</v>
      </c>
      <c r="S40" s="1">
        <f t="shared" si="16"/>
        <v>424</v>
      </c>
      <c r="T40" s="2">
        <f t="shared" si="8"/>
        <v>0</v>
      </c>
      <c r="U40" s="1">
        <f>IF(C$4=0,0,IF(SUM(U$7:U39)=2,0,IF(Y40=U$6,IF(Y40=Y41,IF((Y39-Y40)&lt;=(Y42-Y41),2,0),IF(Y40=Y39,IF((Y38-Y39)&gt;(Y41-Y40),2,0),2)),0)))</f>
        <v>0</v>
      </c>
      <c r="V40" s="1">
        <f>IF(C$4=0,0,IF(SUM(V$7:V39)=1,0,IF(Z40=V$6,IF(Z40=Z41,IF((Z39-Z40)&lt;=(Z42-Z41),1,0),IF(Z40=Z39,IF((Z38-Z39)&gt;(Z41-Z40),1,0),1)),0)))</f>
        <v>0</v>
      </c>
      <c r="W40" s="1">
        <f>IF(C$4=0,0,IF(SUM(W$7:W39)=2,0,IF(AA40=W$6,IF(AA40=AA41,IF((AA39-AA40)&lt;=(AA42-AA41),2,0),IF(AA40=AA39,IF((AA38-AA39)&gt;(AA41-AA40),2,0),2)),0)))</f>
        <v>0</v>
      </c>
      <c r="X40" s="1">
        <f>IF(C$4=0,0,IF(SUM(X$7:X39)=2,0,IF(AB40=X$6,IF(AB40=AB41,IF((AB39-AB40)&lt;=(AB42-AB41),2,0),IF(AB40=AB39,IF((AB38-AB39)&gt;(AB41-AB40),2,0),2)),0)))</f>
        <v>0</v>
      </c>
      <c r="Y40" s="1">
        <f t="shared" si="9"/>
        <v>1</v>
      </c>
      <c r="Z40" s="1">
        <f t="shared" si="10"/>
        <v>1</v>
      </c>
      <c r="AA40" s="1">
        <f t="shared" si="11"/>
        <v>1</v>
      </c>
      <c r="AB40" s="1">
        <f t="shared" si="12"/>
        <v>1</v>
      </c>
      <c r="AD40" s="1">
        <f t="shared" si="17"/>
        <v>424</v>
      </c>
      <c r="AE40" s="2">
        <f t="shared" si="13"/>
        <v>0</v>
      </c>
      <c r="AF40" s="1">
        <f>IF(S$4=0,0,IF(SUM(AF$7:AF39)=2,0,IF(AJ40=AF$6,IF(AJ40=AJ41,IF((AJ39-AJ40)&lt;=(AJ42-AJ41),2,0),IF(AJ40=AJ39,IF((AJ38-AJ39)&gt;(AJ41-AJ40),2,0),2)),0)))</f>
        <v>0</v>
      </c>
      <c r="AG40" s="1">
        <f>IF(C$4=0,0,IF(SUM(AG$7:AG39)=1,0,IF(AK40=AG$6,IF(AK40=AK41,IF((AK39-AK40)&lt;=(AK42-AK41),1,0),IF(AK40=AK39,IF((AK38-AK39)&gt;(AK41-AK40),1,0),1)),0)))</f>
        <v>0</v>
      </c>
      <c r="AH40" s="1">
        <f>IF(C$4=0,0,IF(SUM(AH$7:AH39)=2,0,IF(AL40=AH$6,IF(AL40=AL41,IF((AL39-AL40)&lt;=(AL42-AL41),2,0),IF(AL40=AL39,IF((AL38-AL39)&gt;(AL41-AL40),2,0),2)),0)))</f>
        <v>0</v>
      </c>
      <c r="AI40" s="1">
        <f>IF(S$4=0,0,IF(SUM(AI$7:AI39)=2,0,IF(AM40=AI$6,IF(AM40=AM41,IF((AM39-AM40)&lt;=(AM42-AM41),2,0),IF(AM40=AM39,IF((AM38-AM39)&gt;(AM41-AM40),2,0),2)),0)))</f>
        <v>0</v>
      </c>
      <c r="AJ40" s="1">
        <f t="shared" si="14"/>
        <v>1</v>
      </c>
      <c r="AK40" s="1">
        <f t="shared" si="18"/>
        <v>1</v>
      </c>
      <c r="AL40" s="1">
        <f t="shared" si="19"/>
        <v>1</v>
      </c>
      <c r="AM40" s="1">
        <f t="shared" si="20"/>
        <v>1</v>
      </c>
      <c r="AQ40" s="200" t="str">
        <f>IFERROR(VLOOKUP(AQ39,L$8:Q$500,6,FALSE),"-")</f>
        <v>-</v>
      </c>
      <c r="AR40" s="201"/>
      <c r="AS40" s="201"/>
      <c r="AT40" s="201"/>
      <c r="AU40" s="201"/>
      <c r="AV40" s="201"/>
      <c r="AW40" s="201"/>
      <c r="AX40" s="201"/>
      <c r="AY40" s="201"/>
      <c r="AZ40" s="201"/>
      <c r="BA40" s="201"/>
      <c r="BB40" s="202"/>
    </row>
    <row r="41" spans="1:54" ht="12" customHeight="1" thickBot="1" x14ac:dyDescent="0.2">
      <c r="A41" s="64">
        <f t="shared" si="2"/>
        <v>0</v>
      </c>
      <c r="B41" s="64">
        <f t="shared" si="3"/>
        <v>0</v>
      </c>
      <c r="C41" s="57">
        <f t="shared" si="15"/>
        <v>423</v>
      </c>
      <c r="F41" s="59">
        <f>IF(C41&lt;C$6,0,VLOOKUP(C41,index!$A:$M,10,0))</f>
        <v>230</v>
      </c>
      <c r="G41" s="57" t="str">
        <f t="shared" si="4"/>
        <v/>
      </c>
      <c r="H41" s="58" t="str">
        <f>IF(G41="I",$K41,IF(G41="II",$K41-SUM(H$8:H40),IF(G41="III",$K41-SUM(H$8:H40),IF(G41="IV",$K41-SUM(H$8:H40),IF(G41="V",1-SUM(H$8:H40)," ")))))</f>
        <v xml:space="preserve"> </v>
      </c>
      <c r="I41" s="66" t="str">
        <f t="shared" si="5"/>
        <v/>
      </c>
      <c r="J41" s="61" t="str">
        <f>IF(I41="A",$K41,IF(I41="B",$K41-SUM(J$8:J40),IF(I41="C",$K41-SUM(J$8:J40),IF(I41="D",$K41-SUM(J$8:J40),IF(I41="E",1-SUM(J$8:J40)," ")))))</f>
        <v xml:space="preserve"> </v>
      </c>
      <c r="K41" s="58">
        <f>IF(C$4=0,0,(SUM(D$8:D41)/C$4))</f>
        <v>0</v>
      </c>
      <c r="L41" s="62" t="str">
        <f t="shared" si="0"/>
        <v xml:space="preserve"> </v>
      </c>
      <c r="M41" s="58" t="str">
        <f>IF(U41=2,K41,IF(W41=2,K41-SUM(M$8:M40),IF(X41=2,K41-SUM(M$8:M40),IF(X40=2,1-SUM(M$8:M40)," "))))</f>
        <v xml:space="preserve"> </v>
      </c>
      <c r="N41" s="58" t="str">
        <f t="shared" si="6"/>
        <v xml:space="preserve"> </v>
      </c>
      <c r="P41" s="58" t="str">
        <f>IF(O41="Plus",$K41,IF(O41="Basis",$K41-SUM(P$8:P40),IF(O41="Breedte",$K41-SUM(P$8:P40),IF(O40="Breedte",1-SUM(P$8:P40)," "))))</f>
        <v xml:space="preserve"> </v>
      </c>
      <c r="Q41" s="56" t="str">
        <f t="shared" si="21"/>
        <v/>
      </c>
      <c r="R41" s="196">
        <f t="shared" si="7"/>
        <v>230</v>
      </c>
      <c r="S41" s="1">
        <f t="shared" si="16"/>
        <v>423</v>
      </c>
      <c r="T41" s="2">
        <f t="shared" si="8"/>
        <v>0</v>
      </c>
      <c r="U41" s="1">
        <f>IF(C$4=0,0,IF(SUM(U$7:U40)=2,0,IF(Y41=U$6,IF(Y41=Y42,IF((Y40-Y41)&lt;=(Y43-Y42),2,0),IF(Y41=Y40,IF((Y39-Y40)&gt;(Y42-Y41),2,0),2)),0)))</f>
        <v>0</v>
      </c>
      <c r="V41" s="1">
        <f>IF(C$4=0,0,IF(SUM(V$7:V40)=1,0,IF(Z41=V$6,IF(Z41=Z42,IF((Z40-Z41)&lt;=(Z43-Z42),1,0),IF(Z41=Z40,IF((Z39-Z40)&gt;(Z42-Z41),1,0),1)),0)))</f>
        <v>0</v>
      </c>
      <c r="W41" s="1">
        <f>IF(C$4=0,0,IF(SUM(W$7:W40)=2,0,IF(AA41=W$6,IF(AA41=AA42,IF((AA40-AA41)&lt;=(AA43-AA42),2,0),IF(AA41=AA40,IF((AA39-AA40)&gt;(AA42-AA41),2,0),2)),0)))</f>
        <v>0</v>
      </c>
      <c r="X41" s="1">
        <f>IF(C$4=0,0,IF(SUM(X$7:X40)=2,0,IF(AB41=X$6,IF(AB41=AB42,IF((AB40-AB41)&lt;=(AB43-AB42),2,0),IF(AB41=AB40,IF((AB39-AB40)&gt;(AB42-AB41),2,0),2)),0)))</f>
        <v>0</v>
      </c>
      <c r="Y41" s="1">
        <f t="shared" si="9"/>
        <v>1</v>
      </c>
      <c r="Z41" s="1">
        <f t="shared" si="10"/>
        <v>1</v>
      </c>
      <c r="AA41" s="1">
        <f t="shared" si="11"/>
        <v>1</v>
      </c>
      <c r="AB41" s="1">
        <f t="shared" si="12"/>
        <v>1</v>
      </c>
      <c r="AD41" s="1">
        <f t="shared" si="17"/>
        <v>423</v>
      </c>
      <c r="AE41" s="2">
        <f t="shared" si="13"/>
        <v>0</v>
      </c>
      <c r="AF41" s="1">
        <f>IF(S$4=0,0,IF(SUM(AF$7:AF40)=2,0,IF(AJ41=AF$6,IF(AJ41=AJ42,IF((AJ40-AJ41)&lt;=(AJ43-AJ42),2,0),IF(AJ41=AJ40,IF((AJ39-AJ40)&gt;(AJ42-AJ41),2,0),2)),0)))</f>
        <v>0</v>
      </c>
      <c r="AG41" s="1">
        <f>IF(C$4=0,0,IF(SUM(AG$7:AG40)=1,0,IF(AK41=AG$6,IF(AK41=AK42,IF((AK40-AK41)&lt;=(AK43-AK42),1,0),IF(AK41=AK40,IF((AK39-AK40)&gt;(AK42-AK41),1,0),1)),0)))</f>
        <v>0</v>
      </c>
      <c r="AH41" s="1">
        <f>IF(C$4=0,0,IF(SUM(AH$7:AH40)=2,0,IF(AL41=AH$6,IF(AL41=AL42,IF((AL40-AL41)&lt;=(AL43-AL42),2,0),IF(AL41=AL40,IF((AL39-AL40)&gt;(AL42-AL41),2,0),2)),0)))</f>
        <v>0</v>
      </c>
      <c r="AI41" s="1">
        <f>IF(S$4=0,0,IF(SUM(AI$7:AI40)=2,0,IF(AM41=AI$6,IF(AM41=AM42,IF((AM40-AM41)&lt;=(AM43-AM42),2,0),IF(AM41=AM40,IF((AM39-AM40)&gt;(AM42-AM41),2,0),2)),0)))</f>
        <v>0</v>
      </c>
      <c r="AJ41" s="1">
        <f t="shared" si="14"/>
        <v>1</v>
      </c>
      <c r="AK41" s="1">
        <f t="shared" si="18"/>
        <v>1</v>
      </c>
      <c r="AL41" s="1">
        <f t="shared" si="19"/>
        <v>1</v>
      </c>
      <c r="AM41" s="1">
        <f t="shared" si="20"/>
        <v>1</v>
      </c>
      <c r="AQ41" s="203"/>
      <c r="AR41" s="204"/>
      <c r="AS41" s="204"/>
      <c r="AT41" s="204"/>
      <c r="AU41" s="204"/>
      <c r="AV41" s="204"/>
      <c r="AW41" s="204"/>
      <c r="AX41" s="204"/>
      <c r="AY41" s="204"/>
      <c r="AZ41" s="204"/>
      <c r="BA41" s="204"/>
      <c r="BB41" s="205"/>
    </row>
    <row r="42" spans="1:54" ht="12" customHeight="1" thickTop="1" x14ac:dyDescent="0.15">
      <c r="A42" s="64">
        <f t="shared" si="2"/>
        <v>0</v>
      </c>
      <c r="B42" s="64">
        <f t="shared" si="3"/>
        <v>0</v>
      </c>
      <c r="C42" s="57">
        <f t="shared" si="15"/>
        <v>422</v>
      </c>
      <c r="F42" s="59">
        <f>IF(C42&lt;C$6,0,VLOOKUP(C42,index!$A:$M,10,0))</f>
        <v>230</v>
      </c>
      <c r="G42" s="57" t="str">
        <f t="shared" si="4"/>
        <v/>
      </c>
      <c r="H42" s="58" t="str">
        <f>IF(G42="I",$K42,IF(G42="II",$K42-SUM(H$8:H41),IF(G42="III",$K42-SUM(H$8:H41),IF(G42="IV",$K42-SUM(H$8:H41),IF(G42="V",1-SUM(H$8:H41)," ")))))</f>
        <v xml:space="preserve"> </v>
      </c>
      <c r="I42" s="66" t="str">
        <f t="shared" si="5"/>
        <v/>
      </c>
      <c r="J42" s="61" t="str">
        <f>IF(I42="A",$K42,IF(I42="B",$K42-SUM(J$8:J41),IF(I42="C",$K42-SUM(J$8:J41),IF(I42="D",$K42-SUM(J$8:J41),IF(I42="E",1-SUM(J$8:J41)," ")))))</f>
        <v xml:space="preserve"> </v>
      </c>
      <c r="K42" s="58">
        <f>IF(C$4=0,0,(SUM(D$8:D42)/C$4))</f>
        <v>0</v>
      </c>
      <c r="L42" s="62" t="str">
        <f t="shared" si="0"/>
        <v xml:space="preserve"> </v>
      </c>
      <c r="M42" s="58" t="str">
        <f>IF(U42=2,K42,IF(W42=2,K42-SUM(M$8:M41),IF(X42=2,K42-SUM(M$8:M41),IF(X41=2,1-SUM(M$8:M41)," "))))</f>
        <v xml:space="preserve"> </v>
      </c>
      <c r="N42" s="58" t="str">
        <f t="shared" si="6"/>
        <v xml:space="preserve"> </v>
      </c>
      <c r="P42" s="58" t="str">
        <f>IF(O42="Plus",$K42,IF(O42="Basis",$K42-SUM(P$8:P41),IF(O42="Breedte",$K42-SUM(P$8:P41),IF(O41="Breedte",1-SUM(P$8:P41)," "))))</f>
        <v xml:space="preserve"> </v>
      </c>
      <c r="Q42" s="56" t="str">
        <f t="shared" si="21"/>
        <v/>
      </c>
      <c r="R42" s="196">
        <f t="shared" si="7"/>
        <v>230</v>
      </c>
      <c r="S42" s="1">
        <f t="shared" si="16"/>
        <v>422</v>
      </c>
      <c r="T42" s="2">
        <f t="shared" si="8"/>
        <v>0</v>
      </c>
      <c r="U42" s="1">
        <f>IF(C$4=0,0,IF(SUM(U$7:U41)=2,0,IF(Y42=U$6,IF(Y42=Y43,IF((Y41-Y42)&lt;=(Y44-Y43),2,0),IF(Y42=Y41,IF((Y40-Y41)&gt;(Y43-Y42),2,0),2)),0)))</f>
        <v>0</v>
      </c>
      <c r="V42" s="1">
        <f>IF(C$4=0,0,IF(SUM(V$7:V41)=1,0,IF(Z42=V$6,IF(Z42=Z43,IF((Z41-Z42)&lt;=(Z44-Z43),1,0),IF(Z42=Z41,IF((Z40-Z41)&gt;(Z43-Z42),1,0),1)),0)))</f>
        <v>0</v>
      </c>
      <c r="W42" s="1">
        <f>IF(C$4=0,0,IF(SUM(W$7:W41)=2,0,IF(AA42=W$6,IF(AA42=AA43,IF((AA41-AA42)&lt;=(AA44-AA43),2,0),IF(AA42=AA41,IF((AA40-AA41)&gt;(AA43-AA42),2,0),2)),0)))</f>
        <v>0</v>
      </c>
      <c r="X42" s="1">
        <f>IF(C$4=0,0,IF(SUM(X$7:X41)=2,0,IF(AB42=X$6,IF(AB42=AB43,IF((AB41-AB42)&lt;=(AB44-AB43),2,0),IF(AB42=AB41,IF((AB40-AB41)&gt;(AB43-AB42),2,0),2)),0)))</f>
        <v>0</v>
      </c>
      <c r="Y42" s="1">
        <f t="shared" si="9"/>
        <v>1</v>
      </c>
      <c r="Z42" s="1">
        <f t="shared" si="10"/>
        <v>1</v>
      </c>
      <c r="AA42" s="1">
        <f t="shared" si="11"/>
        <v>1</v>
      </c>
      <c r="AB42" s="1">
        <f t="shared" si="12"/>
        <v>1</v>
      </c>
      <c r="AD42" s="1">
        <f t="shared" si="17"/>
        <v>422</v>
      </c>
      <c r="AE42" s="2">
        <f t="shared" si="13"/>
        <v>0</v>
      </c>
      <c r="AF42" s="1">
        <f>IF(S$4=0,0,IF(SUM(AF$7:AF41)=2,0,IF(AJ42=AF$6,IF(AJ42=AJ43,IF((AJ41-AJ42)&lt;=(AJ44-AJ43),2,0),IF(AJ42=AJ41,IF((AJ40-AJ41)&gt;(AJ43-AJ42),2,0),2)),0)))</f>
        <v>0</v>
      </c>
      <c r="AG42" s="1">
        <f>IF(C$4=0,0,IF(SUM(AG$7:AG41)=1,0,IF(AK42=AG$6,IF(AK42=AK43,IF((AK41-AK42)&lt;=(AK44-AK43),1,0),IF(AK42=AK41,IF((AK40-AK41)&gt;(AK43-AK42),1,0),1)),0)))</f>
        <v>0</v>
      </c>
      <c r="AH42" s="1">
        <f>IF(C$4=0,0,IF(SUM(AH$7:AH41)=2,0,IF(AL42=AH$6,IF(AL42=AL43,IF((AL41-AL42)&lt;=(AL44-AL43),2,0),IF(AL42=AL41,IF((AL40-AL41)&gt;(AL43-AL42),2,0),2)),0)))</f>
        <v>0</v>
      </c>
      <c r="AI42" s="1">
        <f>IF(S$4=0,0,IF(SUM(AI$7:AI41)=2,0,IF(AM42=AI$6,IF(AM42=AM43,IF((AM41-AM42)&lt;=(AM44-AM43),2,0),IF(AM42=AM41,IF((AM40-AM41)&gt;(AM43-AM42),2,0),2)),0)))</f>
        <v>0</v>
      </c>
      <c r="AJ42" s="1">
        <f t="shared" si="14"/>
        <v>1</v>
      </c>
      <c r="AK42" s="1">
        <f t="shared" si="18"/>
        <v>1</v>
      </c>
      <c r="AL42" s="1">
        <f t="shared" si="19"/>
        <v>1</v>
      </c>
      <c r="AM42" s="1">
        <f t="shared" si="20"/>
        <v>1</v>
      </c>
    </row>
    <row r="43" spans="1:54" ht="12" customHeight="1" x14ac:dyDescent="0.15">
      <c r="A43" s="64">
        <f t="shared" si="2"/>
        <v>0</v>
      </c>
      <c r="B43" s="64">
        <f t="shared" si="3"/>
        <v>0</v>
      </c>
      <c r="C43" s="57">
        <f t="shared" si="15"/>
        <v>421</v>
      </c>
      <c r="F43" s="59">
        <f>IF(C43&lt;C$6,0,VLOOKUP(C43,index!$A:$M,10,0))</f>
        <v>230</v>
      </c>
      <c r="G43" s="57" t="str">
        <f t="shared" si="4"/>
        <v/>
      </c>
      <c r="I43" s="66" t="str">
        <f t="shared" si="5"/>
        <v/>
      </c>
      <c r="J43" s="61" t="str">
        <f>IF(I43="A",$K43,IF(I43="B",$K43-SUM(J$8:J42),IF(I43="C",$K43-SUM(J$8:J42),IF(I43="D",$K43-SUM(J$8:J42),IF(I43="E",1-SUM(J$8:J42)," ")))))</f>
        <v xml:space="preserve"> </v>
      </c>
      <c r="K43" s="58">
        <f>IF(C$4=0,0,(SUM(D$8:D43)/C$4))</f>
        <v>0</v>
      </c>
      <c r="L43" s="62" t="str">
        <f t="shared" si="0"/>
        <v xml:space="preserve"> </v>
      </c>
      <c r="M43" s="58" t="str">
        <f>IF(U43=2,K43,IF(W43=2,K43-SUM(M$8:M42),IF(X43=2,K43-SUM(M$8:M42),IF(X42=2,1-SUM(M$8:M42)," "))))</f>
        <v xml:space="preserve"> </v>
      </c>
      <c r="N43" s="58" t="str">
        <f t="shared" si="6"/>
        <v xml:space="preserve"> </v>
      </c>
      <c r="P43" s="58" t="str">
        <f>IF(O43="Plus",$K43,IF(O43="Basis",$K43-SUM(P$8:P42),IF(O43="Breedte",$K43-SUM(P$8:P42),IF(O42="Breedte",1-SUM(P$8:P42)," "))))</f>
        <v xml:space="preserve"> </v>
      </c>
      <c r="Q43" s="56" t="str">
        <f t="shared" si="21"/>
        <v/>
      </c>
      <c r="R43" s="196">
        <f t="shared" si="7"/>
        <v>230</v>
      </c>
      <c r="S43" s="1">
        <f t="shared" si="16"/>
        <v>421</v>
      </c>
      <c r="T43" s="2">
        <f t="shared" si="8"/>
        <v>0</v>
      </c>
      <c r="U43" s="1">
        <f>IF(C$4=0,0,IF(SUM(U$7:U42)=2,0,IF(Y43=U$6,IF(Y43=Y44,IF((Y42-Y43)&lt;=(Y45-Y44),2,0),IF(Y43=Y42,IF((Y41-Y42)&gt;(Y44-Y43),2,0),2)),0)))</f>
        <v>0</v>
      </c>
      <c r="V43" s="1">
        <f>IF(C$4=0,0,IF(SUM(V$7:V42)=1,0,IF(Z43=V$6,IF(Z43=Z44,IF((Z42-Z43)&lt;=(Z45-Z44),1,0),IF(Z43=Z42,IF((Z41-Z42)&gt;(Z44-Z43),1,0),1)),0)))</f>
        <v>0</v>
      </c>
      <c r="W43" s="1">
        <f>IF(C$4=0,0,IF(SUM(W$7:W42)=2,0,IF(AA43=W$6,IF(AA43=AA44,IF((AA42-AA43)&lt;=(AA45-AA44),2,0),IF(AA43=AA42,IF((AA41-AA42)&gt;(AA44-AA43),2,0),2)),0)))</f>
        <v>0</v>
      </c>
      <c r="X43" s="1">
        <f>IF(C$4=0,0,IF(SUM(X$7:X42)=2,0,IF(AB43=X$6,IF(AB43=AB44,IF((AB42-AB43)&lt;=(AB45-AB44),2,0),IF(AB43=AB42,IF((AB41-AB42)&gt;(AB44-AB43),2,0),2)),0)))</f>
        <v>0</v>
      </c>
      <c r="Y43" s="1">
        <f t="shared" si="9"/>
        <v>1</v>
      </c>
      <c r="Z43" s="1">
        <f t="shared" si="10"/>
        <v>1</v>
      </c>
      <c r="AA43" s="1">
        <f t="shared" si="11"/>
        <v>1</v>
      </c>
      <c r="AB43" s="1">
        <f t="shared" si="12"/>
        <v>1</v>
      </c>
      <c r="AD43" s="1">
        <f t="shared" si="17"/>
        <v>421</v>
      </c>
      <c r="AE43" s="2">
        <f t="shared" si="13"/>
        <v>0</v>
      </c>
      <c r="AF43" s="1">
        <f>IF(S$4=0,0,IF(SUM(AF$7:AF42)=2,0,IF(AJ43=AF$6,IF(AJ43=AJ44,IF((AJ42-AJ43)&lt;=(AJ45-AJ44),2,0),IF(AJ43=AJ42,IF((AJ41-AJ42)&gt;(AJ44-AJ43),2,0),2)),0)))</f>
        <v>0</v>
      </c>
      <c r="AG43" s="1">
        <f>IF(C$4=0,0,IF(SUM(AG$7:AG42)=1,0,IF(AK43=AG$6,IF(AK43=AK44,IF((AK42-AK43)&lt;=(AK45-AK44),1,0),IF(AK43=AK42,IF((AK41-AK42)&gt;(AK44-AK43),1,0),1)),0)))</f>
        <v>0</v>
      </c>
      <c r="AH43" s="1">
        <f>IF(C$4=0,0,IF(SUM(AH$7:AH42)=2,0,IF(AL43=AH$6,IF(AL43=AL44,IF((AL42-AL43)&lt;=(AL45-AL44),2,0),IF(AL43=AL42,IF((AL41-AL42)&gt;(AL44-AL43),2,0),2)),0)))</f>
        <v>0</v>
      </c>
      <c r="AI43" s="1">
        <f>IF(S$4=0,0,IF(SUM(AI$7:AI42)=2,0,IF(AM43=AI$6,IF(AM43=AM44,IF((AM42-AM43)&lt;=(AM45-AM44),2,0),IF(AM43=AM42,IF((AM41-AM42)&gt;(AM44-AM43),2,0),2)),0)))</f>
        <v>0</v>
      </c>
      <c r="AJ43" s="1">
        <f t="shared" si="14"/>
        <v>1</v>
      </c>
      <c r="AK43" s="1">
        <f t="shared" si="18"/>
        <v>1</v>
      </c>
      <c r="AL43" s="1">
        <f t="shared" si="19"/>
        <v>1</v>
      </c>
      <c r="AM43" s="1">
        <f t="shared" si="20"/>
        <v>1</v>
      </c>
    </row>
    <row r="44" spans="1:54" ht="12" customHeight="1" x14ac:dyDescent="0.15">
      <c r="A44" s="64">
        <f t="shared" si="2"/>
        <v>0</v>
      </c>
      <c r="B44" s="64">
        <f t="shared" si="3"/>
        <v>0</v>
      </c>
      <c r="C44" s="57">
        <f t="shared" si="15"/>
        <v>420</v>
      </c>
      <c r="F44" s="59">
        <f>IF(C44&lt;C$6,0,VLOOKUP(C44,index!$A:$M,10,0))</f>
        <v>230</v>
      </c>
      <c r="G44" s="57" t="str">
        <f t="shared" si="4"/>
        <v/>
      </c>
      <c r="H44" s="58" t="str">
        <f>IF(G44="I",$K44,IF(G44="II",$K44-SUM(H$8:H43),IF(G44="III",$K44-SUM(H$8:H43),IF(G44="IV",$K44-SUM(H$8:H43),IF(G44="V",1-SUM(H$8:H43)," ")))))</f>
        <v xml:space="preserve"> </v>
      </c>
      <c r="I44" s="66" t="str">
        <f t="shared" si="5"/>
        <v/>
      </c>
      <c r="J44" s="61" t="str">
        <f>IF(I44="A",$K44,IF(I44="B",$K44-SUM(J$8:J43),IF(I44="C",$K44-SUM(J$8:J43),IF(I44="D",$K44-SUM(J$8:J43),IF(I44="E",1-SUM(J$8:J43)," ")))))</f>
        <v xml:space="preserve"> </v>
      </c>
      <c r="K44" s="58">
        <f>IF(C$4=0,0,(SUM(D$8:D44)/C$4))</f>
        <v>0</v>
      </c>
      <c r="L44" s="62" t="str">
        <f t="shared" si="0"/>
        <v xml:space="preserve"> </v>
      </c>
      <c r="M44" s="58" t="str">
        <f>IF(U44=2,K44,IF(W44=2,K44-SUM(M$8:M43),IF(X44=2,K44-SUM(M$8:M43),IF(X43=2,1-SUM(M$8:M43)," "))))</f>
        <v xml:space="preserve"> </v>
      </c>
      <c r="N44" s="58" t="str">
        <f t="shared" si="6"/>
        <v xml:space="preserve"> </v>
      </c>
      <c r="P44" s="58" t="str">
        <f>IF(O44="Plus",$K44,IF(O44="Basis",$K44-SUM(P$8:P43),IF(O44="Breedte",$K44-SUM(P$8:P43),IF(O43="Breedte",1-SUM(P$8:P43)," "))))</f>
        <v xml:space="preserve"> </v>
      </c>
      <c r="Q44" s="56" t="str">
        <f t="shared" si="21"/>
        <v/>
      </c>
      <c r="R44" s="196">
        <f t="shared" si="7"/>
        <v>230</v>
      </c>
      <c r="S44" s="1">
        <f t="shared" si="16"/>
        <v>420</v>
      </c>
      <c r="T44" s="2">
        <f t="shared" si="8"/>
        <v>0</v>
      </c>
      <c r="U44" s="1">
        <f>IF(C$4=0,0,IF(SUM(U$7:U43)=2,0,IF(Y44=U$6,IF(Y44=Y45,IF((Y43-Y44)&lt;=(Y46-Y45),2,0),IF(Y44=Y43,IF((Y42-Y43)&gt;(Y45-Y44),2,0),2)),0)))</f>
        <v>0</v>
      </c>
      <c r="V44" s="1">
        <f>IF(C$4=0,0,IF(SUM(V$7:V43)=1,0,IF(Z44=V$6,IF(Z44=Z45,IF((Z43-Z44)&lt;=(Z46-Z45),1,0),IF(Z44=Z43,IF((Z42-Z43)&gt;(Z45-Z44),1,0),1)),0)))</f>
        <v>0</v>
      </c>
      <c r="W44" s="1">
        <f>IF(C$4=0,0,IF(SUM(W$7:W43)=2,0,IF(AA44=W$6,IF(AA44=AA45,IF((AA43-AA44)&lt;=(AA46-AA45),2,0),IF(AA44=AA43,IF((AA42-AA43)&gt;(AA45-AA44),2,0),2)),0)))</f>
        <v>0</v>
      </c>
      <c r="X44" s="1">
        <f>IF(C$4=0,0,IF(SUM(X$7:X43)=2,0,IF(AB44=X$6,IF(AB44=AB45,IF((AB43-AB44)&lt;=(AB46-AB45),2,0),IF(AB44=AB43,IF((AB42-AB43)&gt;(AB45-AB44),2,0),2)),0)))</f>
        <v>0</v>
      </c>
      <c r="Y44" s="1">
        <f t="shared" si="9"/>
        <v>1</v>
      </c>
      <c r="Z44" s="1">
        <f t="shared" si="10"/>
        <v>1</v>
      </c>
      <c r="AA44" s="1">
        <f t="shared" si="11"/>
        <v>1</v>
      </c>
      <c r="AB44" s="1">
        <f t="shared" si="12"/>
        <v>1</v>
      </c>
      <c r="AD44" s="1">
        <f t="shared" si="17"/>
        <v>420</v>
      </c>
      <c r="AE44" s="2">
        <f t="shared" si="13"/>
        <v>0</v>
      </c>
      <c r="AF44" s="1">
        <f>IF(S$4=0,0,IF(SUM(AF$7:AF43)=2,0,IF(AJ44=AF$6,IF(AJ44=AJ45,IF((AJ43-AJ44)&lt;=(AJ46-AJ45),2,0),IF(AJ44=AJ43,IF((AJ42-AJ43)&gt;(AJ45-AJ44),2,0),2)),0)))</f>
        <v>0</v>
      </c>
      <c r="AG44" s="1">
        <f>IF(C$4=0,0,IF(SUM(AG$7:AG43)=1,0,IF(AK44=AG$6,IF(AK44=AK45,IF((AK43-AK44)&lt;=(AK46-AK45),1,0),IF(AK44=AK43,IF((AK42-AK43)&gt;(AK45-AK44),1,0),1)),0)))</f>
        <v>0</v>
      </c>
      <c r="AH44" s="1">
        <f>IF(C$4=0,0,IF(SUM(AH$7:AH43)=2,0,IF(AL44=AH$6,IF(AL44=AL45,IF((AL43-AL44)&lt;=(AL46-AL45),2,0),IF(AL44=AL43,IF((AL42-AL43)&gt;(AL45-AL44),2,0),2)),0)))</f>
        <v>0</v>
      </c>
      <c r="AI44" s="1">
        <f>IF(S$4=0,0,IF(SUM(AI$7:AI43)=2,0,IF(AM44=AI$6,IF(AM44=AM45,IF((AM43-AM44)&lt;=(AM46-AM45),2,0),IF(AM44=AM43,IF((AM42-AM43)&gt;(AM45-AM44),2,0),2)),0)))</f>
        <v>0</v>
      </c>
      <c r="AJ44" s="1">
        <f t="shared" si="14"/>
        <v>1</v>
      </c>
      <c r="AK44" s="1">
        <f t="shared" si="18"/>
        <v>1</v>
      </c>
      <c r="AL44" s="1">
        <f t="shared" si="19"/>
        <v>1</v>
      </c>
      <c r="AM44" s="1">
        <f t="shared" si="20"/>
        <v>1</v>
      </c>
    </row>
    <row r="45" spans="1:54" ht="12" customHeight="1" x14ac:dyDescent="0.15">
      <c r="A45" s="64">
        <f t="shared" si="2"/>
        <v>0</v>
      </c>
      <c r="B45" s="64">
        <f t="shared" si="3"/>
        <v>0</v>
      </c>
      <c r="C45" s="57">
        <f t="shared" si="15"/>
        <v>419</v>
      </c>
      <c r="F45" s="59">
        <f>IF(C45&lt;C$6,0,VLOOKUP(C45,index!$A:$M,10,0))</f>
        <v>230</v>
      </c>
      <c r="G45" s="57" t="str">
        <f t="shared" si="4"/>
        <v/>
      </c>
      <c r="H45" s="58" t="str">
        <f>IF(G45="I",$K45,IF(G45="II",$K45-SUM(H$8:H44),IF(G45="III",$K45-SUM(H$8:H44),IF(G45="IV",$K45-SUM(H$8:H44),IF(G45="V",1-SUM(H$8:H44)," ")))))</f>
        <v xml:space="preserve"> </v>
      </c>
      <c r="I45" s="66" t="str">
        <f t="shared" si="5"/>
        <v/>
      </c>
      <c r="J45" s="61" t="str">
        <f>IF(I45="A",$K45,IF(I45="B",$K45-SUM(J$8:J44),IF(I45="C",$K45-SUM(J$8:J44),IF(I45="D",$K45-SUM(J$8:J44),IF(I45="E",1-SUM(J$8:J44)," ")))))</f>
        <v xml:space="preserve"> </v>
      </c>
      <c r="K45" s="58">
        <f>IF(C$4=0,0,(SUM(D$8:D45)/C$4))</f>
        <v>0</v>
      </c>
      <c r="L45" s="62" t="str">
        <f t="shared" si="0"/>
        <v xml:space="preserve"> </v>
      </c>
      <c r="M45" s="58" t="str">
        <f>IF(U45=2,K45,IF(W45=2,K45-SUM(M$8:M44),IF(X45=2,K45-SUM(M$8:M44),IF(X44=2,1-SUM(M$8:M44)," "))))</f>
        <v xml:space="preserve"> </v>
      </c>
      <c r="N45" s="58" t="str">
        <f t="shared" si="6"/>
        <v xml:space="preserve"> </v>
      </c>
      <c r="P45" s="58" t="str">
        <f>IF(O45="Plus",$K45,IF(O45="Basis",$K45-SUM(P$8:P44),IF(O45="Breedte",$K45-SUM(P$8:P44),IF(O44="Breedte",1-SUM(P$8:P44)," "))))</f>
        <v xml:space="preserve"> </v>
      </c>
      <c r="Q45" s="56" t="str">
        <f t="shared" si="21"/>
        <v/>
      </c>
      <c r="R45" s="196">
        <f t="shared" si="7"/>
        <v>230</v>
      </c>
      <c r="S45" s="1">
        <f t="shared" si="16"/>
        <v>419</v>
      </c>
      <c r="T45" s="2">
        <f t="shared" si="8"/>
        <v>0</v>
      </c>
      <c r="U45" s="1">
        <f>IF(C$4=0,0,IF(SUM(U$7:U44)=2,0,IF(Y45=U$6,IF(Y45=Y46,IF((Y44-Y45)&lt;=(Y47-Y46),2,0),IF(Y45=Y44,IF((Y43-Y44)&gt;(Y46-Y45),2,0),2)),0)))</f>
        <v>0</v>
      </c>
      <c r="V45" s="1">
        <f>IF(C$4=0,0,IF(SUM(V$7:V44)=1,0,IF(Z45=V$6,IF(Z45=Z46,IF((Z44-Z45)&lt;=(Z47-Z46),1,0),IF(Z45=Z44,IF((Z43-Z44)&gt;(Z46-Z45),1,0),1)),0)))</f>
        <v>0</v>
      </c>
      <c r="W45" s="1">
        <f>IF(C$4=0,0,IF(SUM(W$7:W44)=2,0,IF(AA45=W$6,IF(AA45=AA46,IF((AA44-AA45)&lt;=(AA47-AA46),2,0),IF(AA45=AA44,IF((AA43-AA44)&gt;(AA46-AA45),2,0),2)),0)))</f>
        <v>0</v>
      </c>
      <c r="X45" s="1">
        <f>IF(C$4=0,0,IF(SUM(X$7:X44)=2,0,IF(AB45=X$6,IF(AB45=AB46,IF((AB44-AB45)&lt;=(AB47-AB46),2,0),IF(AB45=AB44,IF((AB43-AB44)&gt;(AB46-AB45),2,0),2)),0)))</f>
        <v>0</v>
      </c>
      <c r="Y45" s="1">
        <f t="shared" si="9"/>
        <v>1</v>
      </c>
      <c r="Z45" s="1">
        <f t="shared" si="10"/>
        <v>1</v>
      </c>
      <c r="AA45" s="1">
        <f t="shared" si="11"/>
        <v>1</v>
      </c>
      <c r="AB45" s="1">
        <f t="shared" si="12"/>
        <v>1</v>
      </c>
      <c r="AD45" s="1">
        <f t="shared" si="17"/>
        <v>419</v>
      </c>
      <c r="AE45" s="2">
        <f t="shared" si="13"/>
        <v>0</v>
      </c>
      <c r="AF45" s="1">
        <f>IF(S$4=0,0,IF(SUM(AF$7:AF44)=2,0,IF(AJ45=AF$6,IF(AJ45=AJ46,IF((AJ44-AJ45)&lt;=(AJ47-AJ46),2,0),IF(AJ45=AJ44,IF((AJ43-AJ44)&gt;(AJ46-AJ45),2,0),2)),0)))</f>
        <v>0</v>
      </c>
      <c r="AG45" s="1">
        <f>IF(C$4=0,0,IF(SUM(AG$7:AG44)=1,0,IF(AK45=AG$6,IF(AK45=AK46,IF((AK44-AK45)&lt;=(AK47-AK46),1,0),IF(AK45=AK44,IF((AK43-AK44)&gt;(AK46-AK45),1,0),1)),0)))</f>
        <v>0</v>
      </c>
      <c r="AH45" s="1">
        <f>IF(C$4=0,0,IF(SUM(AH$7:AH44)=2,0,IF(AL45=AH$6,IF(AL45=AL46,IF((AL44-AL45)&lt;=(AL47-AL46),2,0),IF(AL45=AL44,IF((AL43-AL44)&gt;(AL46-AL45),2,0),2)),0)))</f>
        <v>0</v>
      </c>
      <c r="AI45" s="1">
        <f>IF(S$4=0,0,IF(SUM(AI$7:AI44)=2,0,IF(AM45=AI$6,IF(AM45=AM46,IF((AM44-AM45)&lt;=(AM47-AM46),2,0),IF(AM45=AM44,IF((AM43-AM44)&gt;(AM46-AM45),2,0),2)),0)))</f>
        <v>0</v>
      </c>
      <c r="AJ45" s="1">
        <f t="shared" si="14"/>
        <v>1</v>
      </c>
      <c r="AK45" s="1">
        <f t="shared" si="18"/>
        <v>1</v>
      </c>
      <c r="AL45" s="1">
        <f t="shared" si="19"/>
        <v>1</v>
      </c>
      <c r="AM45" s="1">
        <f t="shared" si="20"/>
        <v>1</v>
      </c>
    </row>
    <row r="46" spans="1:54" ht="12" customHeight="1" x14ac:dyDescent="0.15">
      <c r="A46" s="64">
        <f t="shared" si="2"/>
        <v>0</v>
      </c>
      <c r="B46" s="64">
        <f t="shared" si="3"/>
        <v>0</v>
      </c>
      <c r="C46" s="57">
        <f t="shared" si="15"/>
        <v>418</v>
      </c>
      <c r="F46" s="59">
        <f>IF(C46&lt;C$6,0,VLOOKUP(C46,index!$A:$M,10,0))</f>
        <v>230</v>
      </c>
      <c r="G46" s="57" t="str">
        <f t="shared" si="4"/>
        <v/>
      </c>
      <c r="H46" s="58" t="str">
        <f>IF(G46="I",$K46,IF(G46="II",$K46-SUM(H$8:H45),IF(G46="III",$K46-SUM(H$8:H45),IF(G46="IV",$K46-SUM(H$8:H45),IF(G46="V",1-SUM(H$8:H45)," ")))))</f>
        <v xml:space="preserve"> </v>
      </c>
      <c r="I46" s="66" t="str">
        <f t="shared" si="5"/>
        <v/>
      </c>
      <c r="J46" s="61" t="str">
        <f>IF(I46="A",$K46,IF(I46="B",$K46-SUM(J$8:J45),IF(I46="C",$K46-SUM(J$8:J45),IF(I46="D",$K46-SUM(J$8:J45),IF(I46="E",1-SUM(J$8:J45)," ")))))</f>
        <v xml:space="preserve"> </v>
      </c>
      <c r="K46" s="58">
        <f>IF(C$4=0,0,(SUM(D$8:D46)/C$4))</f>
        <v>0</v>
      </c>
      <c r="L46" s="62" t="str">
        <f t="shared" si="0"/>
        <v xml:space="preserve"> </v>
      </c>
      <c r="M46" s="58" t="str">
        <f>IF(U46=2,K46,IF(W46=2,K46-SUM(M$8:M45),IF(X46=2,K46-SUM(M$8:M45),IF(X45=2,1-SUM(M$8:M45)," "))))</f>
        <v xml:space="preserve"> </v>
      </c>
      <c r="N46" s="58" t="str">
        <f t="shared" si="6"/>
        <v xml:space="preserve"> </v>
      </c>
      <c r="P46" s="58" t="str">
        <f>IF(O46="Plus",$K46,IF(O46="Basis",$K46-SUM(P$8:P45),IF(O46="Breedte",$K46-SUM(P$8:P45),IF(O45="Breedte",1-SUM(P$8:P45)," "))))</f>
        <v xml:space="preserve"> </v>
      </c>
      <c r="Q46" s="56" t="str">
        <f t="shared" si="21"/>
        <v/>
      </c>
      <c r="R46" s="196">
        <f t="shared" si="7"/>
        <v>230</v>
      </c>
      <c r="S46" s="1">
        <f t="shared" si="16"/>
        <v>418</v>
      </c>
      <c r="T46" s="2">
        <f t="shared" si="8"/>
        <v>0</v>
      </c>
      <c r="U46" s="1">
        <f>IF(C$4=0,0,IF(SUM(U$7:U45)=2,0,IF(Y46=U$6,IF(Y46=Y47,IF((Y45-Y46)&lt;=(Y48-Y47),2,0),IF(Y46=Y45,IF((Y44-Y45)&gt;(Y47-Y46),2,0),2)),0)))</f>
        <v>0</v>
      </c>
      <c r="V46" s="1">
        <f>IF(C$4=0,0,IF(SUM(V$7:V45)=1,0,IF(Z46=V$6,IF(Z46=Z47,IF((Z45-Z46)&lt;=(Z48-Z47),1,0),IF(Z46=Z45,IF((Z44-Z45)&gt;(Z47-Z46),1,0),1)),0)))</f>
        <v>0</v>
      </c>
      <c r="W46" s="1">
        <f>IF(C$4=0,0,IF(SUM(W$7:W45)=2,0,IF(AA46=W$6,IF(AA46=AA47,IF((AA45-AA46)&lt;=(AA48-AA47),2,0),IF(AA46=AA45,IF((AA44-AA45)&gt;(AA47-AA46),2,0),2)),0)))</f>
        <v>0</v>
      </c>
      <c r="X46" s="1">
        <f>IF(C$4=0,0,IF(SUM(X$7:X45)=2,0,IF(AB46=X$6,IF(AB46=AB47,IF((AB45-AB46)&lt;=(AB48-AB47),2,0),IF(AB46=AB45,IF((AB44-AB45)&gt;(AB47-AB46),2,0),2)),0)))</f>
        <v>0</v>
      </c>
      <c r="Y46" s="1">
        <f t="shared" si="9"/>
        <v>1</v>
      </c>
      <c r="Z46" s="1">
        <f t="shared" si="10"/>
        <v>1</v>
      </c>
      <c r="AA46" s="1">
        <f t="shared" si="11"/>
        <v>1</v>
      </c>
      <c r="AB46" s="1">
        <f t="shared" si="12"/>
        <v>1</v>
      </c>
      <c r="AD46" s="1">
        <f t="shared" si="17"/>
        <v>418</v>
      </c>
      <c r="AE46" s="2">
        <f t="shared" si="13"/>
        <v>0</v>
      </c>
      <c r="AF46" s="1">
        <f>IF(S$4=0,0,IF(SUM(AF$7:AF45)=2,0,IF(AJ46=AF$6,IF(AJ46=AJ47,IF((AJ45-AJ46)&lt;=(AJ48-AJ47),2,0),IF(AJ46=AJ45,IF((AJ44-AJ45)&gt;(AJ47-AJ46),2,0),2)),0)))</f>
        <v>0</v>
      </c>
      <c r="AG46" s="1">
        <f>IF(C$4=0,0,IF(SUM(AG$7:AG45)=1,0,IF(AK46=AG$6,IF(AK46=AK47,IF((AK45-AK46)&lt;=(AK48-AK47),1,0),IF(AK46=AK45,IF((AK44-AK45)&gt;(AK47-AK46),1,0),1)),0)))</f>
        <v>0</v>
      </c>
      <c r="AH46" s="1">
        <f>IF(C$4=0,0,IF(SUM(AH$7:AH45)=2,0,IF(AL46=AH$6,IF(AL46=AL47,IF((AL45-AL46)&lt;=(AL48-AL47),2,0),IF(AL46=AL45,IF((AL44-AL45)&gt;(AL47-AL46),2,0),2)),0)))</f>
        <v>0</v>
      </c>
      <c r="AI46" s="1">
        <f>IF(S$4=0,0,IF(SUM(AI$7:AI45)=2,0,IF(AM46=AI$6,IF(AM46=AM47,IF((AM45-AM46)&lt;=(AM48-AM47),2,0),IF(AM46=AM45,IF((AM44-AM45)&gt;(AM47-AM46),2,0),2)),0)))</f>
        <v>0</v>
      </c>
      <c r="AJ46" s="1">
        <f t="shared" si="14"/>
        <v>1</v>
      </c>
      <c r="AK46" s="1">
        <f t="shared" si="18"/>
        <v>1</v>
      </c>
      <c r="AL46" s="1">
        <f t="shared" si="19"/>
        <v>1</v>
      </c>
      <c r="AM46" s="1">
        <f t="shared" si="20"/>
        <v>1</v>
      </c>
    </row>
    <row r="47" spans="1:54" ht="12" customHeight="1" x14ac:dyDescent="0.15">
      <c r="A47" s="64">
        <f t="shared" si="2"/>
        <v>0</v>
      </c>
      <c r="B47" s="64">
        <f t="shared" si="3"/>
        <v>0</v>
      </c>
      <c r="C47" s="57">
        <f t="shared" si="15"/>
        <v>417</v>
      </c>
      <c r="F47" s="59">
        <f>IF(C47&lt;C$6,0,VLOOKUP(C47,index!$A:$M,10,0))</f>
        <v>230</v>
      </c>
      <c r="G47" s="57" t="str">
        <f t="shared" si="4"/>
        <v/>
      </c>
      <c r="H47" s="58" t="str">
        <f>IF(G47="I",$K47,IF(G47="II",$K47-SUM(H$8:H46),IF(G47="III",$K47-SUM(H$8:H46),IF(G47="IV",$K47-SUM(H$8:H46),IF(G47="V",1-SUM(H$8:H46)," ")))))</f>
        <v xml:space="preserve"> </v>
      </c>
      <c r="I47" s="66" t="str">
        <f t="shared" si="5"/>
        <v/>
      </c>
      <c r="J47" s="61" t="str">
        <f>IF(I47="A",$K47,IF(I47="B",$K47-SUM(J$8:J46),IF(I47="C",$K47-SUM(J$8:J46),IF(I47="D",$K47-SUM(J$8:J46),IF(I47="E",1-SUM(J$8:J46)," ")))))</f>
        <v xml:space="preserve"> </v>
      </c>
      <c r="K47" s="58">
        <f>IF(C$4=0,0,(SUM(D$8:D47)/C$4))</f>
        <v>0</v>
      </c>
      <c r="L47" s="62" t="str">
        <f t="shared" si="0"/>
        <v xml:space="preserve"> </v>
      </c>
      <c r="M47" s="58" t="str">
        <f>IF(U47=2,K47,IF(W47=2,K47-SUM(M$8:M46),IF(X47=2,K47-SUM(M$8:M46),IF(X46=2,1-SUM(M$8:M46)," "))))</f>
        <v xml:space="preserve"> </v>
      </c>
      <c r="N47" s="58" t="str">
        <f t="shared" si="6"/>
        <v xml:space="preserve"> </v>
      </c>
      <c r="P47" s="58" t="str">
        <f>IF(O47="Plus",$K47,IF(O47="Basis",$K47-SUM(P$8:P46),IF(O47="Breedte",$K47-SUM(P$8:P46),IF(O46="Breedte",1-SUM(P$8:P46)," "))))</f>
        <v xml:space="preserve"> </v>
      </c>
      <c r="Q47" s="56" t="str">
        <f t="shared" si="21"/>
        <v/>
      </c>
      <c r="R47" s="196">
        <f t="shared" si="7"/>
        <v>230</v>
      </c>
      <c r="S47" s="1">
        <f t="shared" si="16"/>
        <v>417</v>
      </c>
      <c r="T47" s="2">
        <f t="shared" si="8"/>
        <v>0</v>
      </c>
      <c r="U47" s="1">
        <f>IF(C$4=0,0,IF(SUM(U$7:U46)=2,0,IF(Y47=U$6,IF(Y47=Y48,IF((Y46-Y47)&lt;=(Y49-Y48),2,0),IF(Y47=Y46,IF((Y45-Y46)&gt;(Y48-Y47),2,0),2)),0)))</f>
        <v>0</v>
      </c>
      <c r="V47" s="1">
        <f>IF(C$4=0,0,IF(SUM(V$7:V46)=1,0,IF(Z47=V$6,IF(Z47=Z48,IF((Z46-Z47)&lt;=(Z49-Z48),1,0),IF(Z47=Z46,IF((Z45-Z46)&gt;(Z48-Z47),1,0),1)),0)))</f>
        <v>0</v>
      </c>
      <c r="W47" s="1">
        <f>IF(C$4=0,0,IF(SUM(W$7:W46)=2,0,IF(AA47=W$6,IF(AA47=AA48,IF((AA46-AA47)&lt;=(AA49-AA48),2,0),IF(AA47=AA46,IF((AA45-AA46)&gt;(AA48-AA47),2,0),2)),0)))</f>
        <v>0</v>
      </c>
      <c r="X47" s="1">
        <f>IF(C$4=0,0,IF(SUM(X$7:X46)=2,0,IF(AB47=X$6,IF(AB47=AB48,IF((AB46-AB47)&lt;=(AB49-AB48),2,0),IF(AB47=AB46,IF((AB45-AB46)&gt;(AB48-AB47),2,0),2)),0)))</f>
        <v>0</v>
      </c>
      <c r="Y47" s="1">
        <f t="shared" si="9"/>
        <v>1</v>
      </c>
      <c r="Z47" s="1">
        <f t="shared" si="10"/>
        <v>1</v>
      </c>
      <c r="AA47" s="1">
        <f t="shared" si="11"/>
        <v>1</v>
      </c>
      <c r="AB47" s="1">
        <f t="shared" si="12"/>
        <v>1</v>
      </c>
      <c r="AD47" s="1">
        <f t="shared" si="17"/>
        <v>417</v>
      </c>
      <c r="AE47" s="2">
        <f t="shared" si="13"/>
        <v>0</v>
      </c>
      <c r="AF47" s="1">
        <f>IF(S$4=0,0,IF(SUM(AF$7:AF46)=2,0,IF(AJ47=AF$6,IF(AJ47=AJ48,IF((AJ46-AJ47)&lt;=(AJ49-AJ48),2,0),IF(AJ47=AJ46,IF((AJ45-AJ46)&gt;(AJ48-AJ47),2,0),2)),0)))</f>
        <v>0</v>
      </c>
      <c r="AG47" s="1">
        <f>IF(C$4=0,0,IF(SUM(AG$7:AG46)=1,0,IF(AK47=AG$6,IF(AK47=AK48,IF((AK46-AK47)&lt;=(AK49-AK48),1,0),IF(AK47=AK46,IF((AK45-AK46)&gt;(AK48-AK47),1,0),1)),0)))</f>
        <v>0</v>
      </c>
      <c r="AH47" s="1">
        <f>IF(C$4=0,0,IF(SUM(AH$7:AH46)=2,0,IF(AL47=AH$6,IF(AL47=AL48,IF((AL46-AL47)&lt;=(AL49-AL48),2,0),IF(AL47=AL46,IF((AL45-AL46)&gt;(AL48-AL47),2,0),2)),0)))</f>
        <v>0</v>
      </c>
      <c r="AI47" s="1">
        <f>IF(S$4=0,0,IF(SUM(AI$7:AI46)=2,0,IF(AM47=AI$6,IF(AM47=AM48,IF((AM46-AM47)&lt;=(AM49-AM48),2,0),IF(AM47=AM46,IF((AM45-AM46)&gt;(AM48-AM47),2,0),2)),0)))</f>
        <v>0</v>
      </c>
      <c r="AJ47" s="1">
        <f t="shared" si="14"/>
        <v>1</v>
      </c>
      <c r="AK47" s="1">
        <f t="shared" si="18"/>
        <v>1</v>
      </c>
      <c r="AL47" s="1">
        <f t="shared" si="19"/>
        <v>1</v>
      </c>
      <c r="AM47" s="1">
        <f t="shared" si="20"/>
        <v>1</v>
      </c>
    </row>
    <row r="48" spans="1:54" ht="12" customHeight="1" x14ac:dyDescent="0.15">
      <c r="A48" s="64">
        <f t="shared" si="2"/>
        <v>0</v>
      </c>
      <c r="B48" s="64">
        <f t="shared" si="3"/>
        <v>0</v>
      </c>
      <c r="C48" s="57">
        <f t="shared" si="15"/>
        <v>416</v>
      </c>
      <c r="F48" s="59">
        <f>IF(C48&lt;C$6,0,VLOOKUP(C48,index!$A:$M,10,0))</f>
        <v>230</v>
      </c>
      <c r="G48" s="57" t="str">
        <f t="shared" si="4"/>
        <v/>
      </c>
      <c r="H48" s="58" t="str">
        <f>IF(G48="I",$K48,IF(G48="II",$K48-SUM(H$8:H47),IF(G48="III",$K48-SUM(H$8:H47),IF(G48="IV",$K48-SUM(H$8:H47),IF(G48="V",1-SUM(H$8:H47)," ")))))</f>
        <v xml:space="preserve"> </v>
      </c>
      <c r="I48" s="66" t="str">
        <f t="shared" si="5"/>
        <v/>
      </c>
      <c r="J48" s="61" t="str">
        <f>IF(I48="A",$K48,IF(I48="B",$K48-SUM(J$8:J47),IF(I48="C",$K48-SUM(J$8:J47),IF(I48="D",$K48-SUM(J$8:J47),IF(I48="E",1-SUM(J$8:J47)," ")))))</f>
        <v xml:space="preserve"> </v>
      </c>
      <c r="K48" s="58">
        <f>IF(C$4=0,0,(SUM(D$8:D48)/C$4))</f>
        <v>0</v>
      </c>
      <c r="L48" s="62" t="str">
        <f t="shared" si="0"/>
        <v xml:space="preserve"> </v>
      </c>
      <c r="M48" s="58" t="str">
        <f>IF(U48=2,K48,IF(W48=2,K48-SUM(M$8:M47),IF(X48=2,K48-SUM(M$8:M47),IF(X47=2,1-SUM(M$8:M47)," "))))</f>
        <v xml:space="preserve"> </v>
      </c>
      <c r="N48" s="58" t="str">
        <f t="shared" si="6"/>
        <v xml:space="preserve"> </v>
      </c>
      <c r="P48" s="58" t="str">
        <f>IF(O48="Plus",$K48,IF(O48="Basis",$K48-SUM(P$8:P47),IF(O48="Breedte",$K48-SUM(P$8:P47),IF(O47="Breedte",1-SUM(P$8:P47)," "))))</f>
        <v xml:space="preserve"> </v>
      </c>
      <c r="Q48" s="56" t="str">
        <f t="shared" si="21"/>
        <v/>
      </c>
      <c r="R48" s="196">
        <f t="shared" si="7"/>
        <v>230</v>
      </c>
      <c r="S48" s="1">
        <f t="shared" si="16"/>
        <v>416</v>
      </c>
      <c r="T48" s="2">
        <f t="shared" si="8"/>
        <v>0</v>
      </c>
      <c r="U48" s="1">
        <f>IF(C$4=0,0,IF(SUM(U$7:U47)=2,0,IF(Y48=U$6,IF(Y48=Y49,IF((Y47-Y48)&lt;=(Y50-Y49),2,0),IF(Y48=Y47,IF((Y46-Y47)&gt;(Y49-Y48),2,0),2)),0)))</f>
        <v>0</v>
      </c>
      <c r="V48" s="1">
        <f>IF(C$4=0,0,IF(SUM(V$7:V47)=1,0,IF(Z48=V$6,IF(Z48=Z49,IF((Z47-Z48)&lt;=(Z50-Z49),1,0),IF(Z48=Z47,IF((Z46-Z47)&gt;(Z49-Z48),1,0),1)),0)))</f>
        <v>0</v>
      </c>
      <c r="W48" s="1">
        <f>IF(C$4=0,0,IF(SUM(W$7:W47)=2,0,IF(AA48=W$6,IF(AA48=AA49,IF((AA47-AA48)&lt;=(AA50-AA49),2,0),IF(AA48=AA47,IF((AA46-AA47)&gt;(AA49-AA48),2,0),2)),0)))</f>
        <v>0</v>
      </c>
      <c r="X48" s="1">
        <f>IF(C$4=0,0,IF(SUM(X$7:X47)=2,0,IF(AB48=X$6,IF(AB48=AB49,IF((AB47-AB48)&lt;=(AB50-AB49),2,0),IF(AB48=AB47,IF((AB46-AB47)&gt;(AB49-AB48),2,0),2)),0)))</f>
        <v>0</v>
      </c>
      <c r="Y48" s="1">
        <f t="shared" si="9"/>
        <v>1</v>
      </c>
      <c r="Z48" s="1">
        <f t="shared" si="10"/>
        <v>1</v>
      </c>
      <c r="AA48" s="1">
        <f t="shared" si="11"/>
        <v>1</v>
      </c>
      <c r="AB48" s="1">
        <f t="shared" si="12"/>
        <v>1</v>
      </c>
      <c r="AD48" s="1">
        <f t="shared" si="17"/>
        <v>416</v>
      </c>
      <c r="AE48" s="2">
        <f t="shared" si="13"/>
        <v>0</v>
      </c>
      <c r="AF48" s="1">
        <f>IF(S$4=0,0,IF(SUM(AF$7:AF47)=2,0,IF(AJ48=AF$6,IF(AJ48=AJ49,IF((AJ47-AJ48)&lt;=(AJ50-AJ49),2,0),IF(AJ48=AJ47,IF((AJ46-AJ47)&gt;(AJ49-AJ48),2,0),2)),0)))</f>
        <v>0</v>
      </c>
      <c r="AG48" s="1">
        <f>IF(C$4=0,0,IF(SUM(AG$7:AG47)=1,0,IF(AK48=AG$6,IF(AK48=AK49,IF((AK47-AK48)&lt;=(AK50-AK49),1,0),IF(AK48=AK47,IF((AK46-AK47)&gt;(AK49-AK48),1,0),1)),0)))</f>
        <v>0</v>
      </c>
      <c r="AH48" s="1">
        <f>IF(C$4=0,0,IF(SUM(AH$7:AH47)=2,0,IF(AL48=AH$6,IF(AL48=AL49,IF((AL47-AL48)&lt;=(AL50-AL49),2,0),IF(AL48=AL47,IF((AL46-AL47)&gt;(AL49-AL48),2,0),2)),0)))</f>
        <v>0</v>
      </c>
      <c r="AI48" s="1">
        <f>IF(S$4=0,0,IF(SUM(AI$7:AI47)=2,0,IF(AM48=AI$6,IF(AM48=AM49,IF((AM47-AM48)&lt;=(AM50-AM49),2,0),IF(AM48=AM47,IF((AM46-AM47)&gt;(AM49-AM48),2,0),2)),0)))</f>
        <v>0</v>
      </c>
      <c r="AJ48" s="1">
        <f t="shared" si="14"/>
        <v>1</v>
      </c>
      <c r="AK48" s="1">
        <f t="shared" si="18"/>
        <v>1</v>
      </c>
      <c r="AL48" s="1">
        <f t="shared" si="19"/>
        <v>1</v>
      </c>
      <c r="AM48" s="1">
        <f t="shared" si="20"/>
        <v>1</v>
      </c>
    </row>
    <row r="49" spans="1:39" ht="12" customHeight="1" x14ac:dyDescent="0.15">
      <c r="A49" s="64">
        <f t="shared" si="2"/>
        <v>0</v>
      </c>
      <c r="B49" s="64">
        <f t="shared" si="3"/>
        <v>0</v>
      </c>
      <c r="C49" s="57">
        <f t="shared" si="15"/>
        <v>415</v>
      </c>
      <c r="F49" s="59">
        <f>IF(C49&lt;C$6,0,VLOOKUP(C49,index!$A:$M,10,0))</f>
        <v>230</v>
      </c>
      <c r="G49" s="57" t="str">
        <f t="shared" si="4"/>
        <v/>
      </c>
      <c r="H49" s="58" t="str">
        <f>IF(G49="I",$K49,IF(G49="II",$K49-SUM(H$8:H48),IF(G49="III",$K49-SUM(H$8:H48),IF(G49="IV",$K49-SUM(H$8:H48),IF(G49="V",1-SUM(H$8:H48)," ")))))</f>
        <v xml:space="preserve"> </v>
      </c>
      <c r="I49" s="66" t="str">
        <f t="shared" si="5"/>
        <v/>
      </c>
      <c r="J49" s="61" t="str">
        <f>IF(I49="A",$K49,IF(I49="B",$K49-SUM(J$8:J48),IF(I49="C",$K49-SUM(J$8:J48),IF(I49="D",$K49-SUM(J$8:J48),IF(I49="E",1-SUM(J$8:J48)," ")))))</f>
        <v xml:space="preserve"> </v>
      </c>
      <c r="K49" s="58">
        <f>IF(C$4=0,0,(SUM(D$8:D49)/C$4))</f>
        <v>0</v>
      </c>
      <c r="L49" s="62" t="str">
        <f t="shared" si="0"/>
        <v xml:space="preserve"> </v>
      </c>
      <c r="M49" s="58" t="str">
        <f>IF(U49=2,K49,IF(W49=2,K49-SUM(M$8:M48),IF(X49=2,K49-SUM(M$8:M48),IF(X48=2,1-SUM(M$8:M48)," "))))</f>
        <v xml:space="preserve"> </v>
      </c>
      <c r="N49" s="58" t="str">
        <f t="shared" si="6"/>
        <v xml:space="preserve"> </v>
      </c>
      <c r="P49" s="58" t="str">
        <f>IF(O49="Plus",$K49,IF(O49="Basis",$K49-SUM(P$8:P48),IF(O49="Breedte",$K49-SUM(P$8:P48),IF(O48="Breedte",1-SUM(P$8:P48)," "))))</f>
        <v xml:space="preserve"> </v>
      </c>
      <c r="Q49" s="56" t="str">
        <f t="shared" si="21"/>
        <v/>
      </c>
      <c r="R49" s="196">
        <f t="shared" si="7"/>
        <v>230</v>
      </c>
      <c r="S49" s="1">
        <f t="shared" si="16"/>
        <v>415</v>
      </c>
      <c r="T49" s="2">
        <f t="shared" si="8"/>
        <v>0</v>
      </c>
      <c r="U49" s="1">
        <f>IF(C$4=0,0,IF(SUM(U$7:U48)=2,0,IF(Y49=U$6,IF(Y49=Y50,IF((Y48-Y49)&lt;=(Y51-Y50),2,0),IF(Y49=Y48,IF((Y47-Y48)&gt;(Y50-Y49),2,0),2)),0)))</f>
        <v>0</v>
      </c>
      <c r="V49" s="1">
        <f>IF(C$4=0,0,IF(SUM(V$7:V48)=1,0,IF(Z49=V$6,IF(Z49=Z50,IF((Z48-Z49)&lt;=(Z51-Z50),1,0),IF(Z49=Z48,IF((Z47-Z48)&gt;(Z50-Z49),1,0),1)),0)))</f>
        <v>0</v>
      </c>
      <c r="W49" s="1">
        <f>IF(C$4=0,0,IF(SUM(W$7:W48)=2,0,IF(AA49=W$6,IF(AA49=AA50,IF((AA48-AA49)&lt;=(AA51-AA50),2,0),IF(AA49=AA48,IF((AA47-AA48)&gt;(AA50-AA49),2,0),2)),0)))</f>
        <v>0</v>
      </c>
      <c r="X49" s="1">
        <f>IF(C$4=0,0,IF(SUM(X$7:X48)=2,0,IF(AB49=X$6,IF(AB49=AB50,IF((AB48-AB49)&lt;=(AB51-AB50),2,0),IF(AB49=AB48,IF((AB47-AB48)&gt;(AB50-AB49),2,0),2)),0)))</f>
        <v>0</v>
      </c>
      <c r="Y49" s="1">
        <f t="shared" si="9"/>
        <v>1</v>
      </c>
      <c r="Z49" s="1">
        <f t="shared" si="10"/>
        <v>1</v>
      </c>
      <c r="AA49" s="1">
        <f t="shared" si="11"/>
        <v>1</v>
      </c>
      <c r="AB49" s="1">
        <f t="shared" si="12"/>
        <v>1</v>
      </c>
      <c r="AD49" s="1">
        <f t="shared" si="17"/>
        <v>415</v>
      </c>
      <c r="AE49" s="2">
        <f t="shared" si="13"/>
        <v>0</v>
      </c>
      <c r="AF49" s="1">
        <f>IF(S$4=0,0,IF(SUM(AF$7:AF48)=2,0,IF(AJ49=AF$6,IF(AJ49=AJ50,IF((AJ48-AJ49)&lt;=(AJ51-AJ50),2,0),IF(AJ49=AJ48,IF((AJ47-AJ48)&gt;(AJ50-AJ49),2,0),2)),0)))</f>
        <v>0</v>
      </c>
      <c r="AG49" s="1">
        <f>IF(C$4=0,0,IF(SUM(AG$7:AG48)=1,0,IF(AK49=AG$6,IF(AK49=AK50,IF((AK48-AK49)&lt;=(AK51-AK50),1,0),IF(AK49=AK48,IF((AK47-AK48)&gt;(AK50-AK49),1,0),1)),0)))</f>
        <v>0</v>
      </c>
      <c r="AH49" s="1">
        <f>IF(C$4=0,0,IF(SUM(AH$7:AH48)=2,0,IF(AL49=AH$6,IF(AL49=AL50,IF((AL48-AL49)&lt;=(AL51-AL50),2,0),IF(AL49=AL48,IF((AL47-AL48)&gt;(AL50-AL49),2,0),2)),0)))</f>
        <v>0</v>
      </c>
      <c r="AI49" s="1">
        <f>IF(S$4=0,0,IF(SUM(AI$7:AI48)=2,0,IF(AM49=AI$6,IF(AM49=AM50,IF((AM48-AM49)&lt;=(AM51-AM50),2,0),IF(AM49=AM48,IF((AM47-AM48)&gt;(AM50-AM49),2,0),2)),0)))</f>
        <v>0</v>
      </c>
      <c r="AJ49" s="1">
        <f t="shared" si="14"/>
        <v>1</v>
      </c>
      <c r="AK49" s="1">
        <f t="shared" si="18"/>
        <v>1</v>
      </c>
      <c r="AL49" s="1">
        <f t="shared" si="19"/>
        <v>1</v>
      </c>
      <c r="AM49" s="1">
        <f t="shared" si="20"/>
        <v>1</v>
      </c>
    </row>
    <row r="50" spans="1:39" ht="12" customHeight="1" x14ac:dyDescent="0.15">
      <c r="A50" s="64">
        <f t="shared" si="2"/>
        <v>0</v>
      </c>
      <c r="B50" s="64">
        <f t="shared" si="3"/>
        <v>0</v>
      </c>
      <c r="C50" s="57">
        <f t="shared" si="15"/>
        <v>414</v>
      </c>
      <c r="F50" s="59">
        <f>IF(C50&lt;C$6,0,VLOOKUP(C50,index!$A:$M,10,0))</f>
        <v>230</v>
      </c>
      <c r="G50" s="57" t="str">
        <f t="shared" si="4"/>
        <v/>
      </c>
      <c r="H50" s="58" t="str">
        <f>IF(G50="I",$K50,IF(G50="II",$K50-SUM(H$8:H49),IF(G50="III",$K50-SUM(H$8:H49),IF(G50="IV",$K50-SUM(H$8:H49),IF(G50="V",1-SUM(H$8:H49)," ")))))</f>
        <v xml:space="preserve"> </v>
      </c>
      <c r="I50" s="66" t="str">
        <f t="shared" si="5"/>
        <v/>
      </c>
      <c r="J50" s="61" t="str">
        <f>IF(I50="A",$K50,IF(I50="B",$K50-SUM(J$8:J49),IF(I50="C",$K50-SUM(J$8:J49),IF(I50="D",$K50-SUM(J$8:J49),IF(I50="E",1-SUM(J$8:J49)," ")))))</f>
        <v xml:space="preserve"> </v>
      </c>
      <c r="K50" s="58">
        <f>IF(C$4=0,0,(SUM(D$8:D50)/C$4))</f>
        <v>0</v>
      </c>
      <c r="L50" s="62" t="str">
        <f t="shared" si="0"/>
        <v xml:space="preserve"> </v>
      </c>
      <c r="M50" s="58" t="str">
        <f>IF(U50=2,K50,IF(W50=2,K50-SUM(M$8:M49),IF(X50=2,K50-SUM(M$8:M49),IF(X49=2,1-SUM(M$8:M49)," "))))</f>
        <v xml:space="preserve"> </v>
      </c>
      <c r="N50" s="58" t="str">
        <f t="shared" si="6"/>
        <v xml:space="preserve"> </v>
      </c>
      <c r="P50" s="58" t="str">
        <f>IF(O50="Plus",$K50,IF(O50="Basis",$K50-SUM(P$8:P49),IF(O50="Breedte",$K50-SUM(P$8:P49),IF(O49="Breedte",1-SUM(P$8:P49)," "))))</f>
        <v xml:space="preserve"> </v>
      </c>
      <c r="Q50" s="56" t="str">
        <f t="shared" si="21"/>
        <v/>
      </c>
      <c r="R50" s="196">
        <f t="shared" si="7"/>
        <v>230</v>
      </c>
      <c r="S50" s="1">
        <f t="shared" si="16"/>
        <v>414</v>
      </c>
      <c r="T50" s="2">
        <f t="shared" si="8"/>
        <v>0</v>
      </c>
      <c r="U50" s="1">
        <f>IF(C$4=0,0,IF(SUM(U$7:U49)=2,0,IF(Y50=U$6,IF(Y50=Y51,IF((Y49-Y50)&lt;=(Y52-Y51),2,0),IF(Y50=Y49,IF((Y48-Y49)&gt;(Y51-Y50),2,0),2)),0)))</f>
        <v>0</v>
      </c>
      <c r="V50" s="1">
        <f>IF(C$4=0,0,IF(SUM(V$7:V49)=1,0,IF(Z50=V$6,IF(Z50=Z51,IF((Z49-Z50)&lt;=(Z52-Z51),1,0),IF(Z50=Z49,IF((Z48-Z49)&gt;(Z51-Z50),1,0),1)),0)))</f>
        <v>0</v>
      </c>
      <c r="W50" s="1">
        <f>IF(C$4=0,0,IF(SUM(W$7:W49)=2,0,IF(AA50=W$6,IF(AA50=AA51,IF((AA49-AA50)&lt;=(AA52-AA51),2,0),IF(AA50=AA49,IF((AA48-AA49)&gt;(AA51-AA50),2,0),2)),0)))</f>
        <v>0</v>
      </c>
      <c r="X50" s="1">
        <f>IF(C$4=0,0,IF(SUM(X$7:X49)=2,0,IF(AB50=X$6,IF(AB50=AB51,IF((AB49-AB50)&lt;=(AB52-AB51),2,0),IF(AB50=AB49,IF((AB48-AB49)&gt;(AB51-AB50),2,0),2)),0)))</f>
        <v>0</v>
      </c>
      <c r="Y50" s="1">
        <f t="shared" si="9"/>
        <v>1</v>
      </c>
      <c r="Z50" s="1">
        <f t="shared" si="10"/>
        <v>1</v>
      </c>
      <c r="AA50" s="1">
        <f t="shared" si="11"/>
        <v>1</v>
      </c>
      <c r="AB50" s="1">
        <f t="shared" si="12"/>
        <v>1</v>
      </c>
      <c r="AD50" s="1">
        <f t="shared" si="17"/>
        <v>414</v>
      </c>
      <c r="AE50" s="2">
        <f t="shared" si="13"/>
        <v>0</v>
      </c>
      <c r="AF50" s="1">
        <f>IF(S$4=0,0,IF(SUM(AF$7:AF49)=2,0,IF(AJ50=AF$6,IF(AJ50=AJ51,IF((AJ49-AJ50)&lt;=(AJ52-AJ51),2,0),IF(AJ50=AJ49,IF((AJ48-AJ49)&gt;(AJ51-AJ50),2,0),2)),0)))</f>
        <v>0</v>
      </c>
      <c r="AG50" s="1">
        <f>IF(C$4=0,0,IF(SUM(AG$7:AG49)=1,0,IF(AK50=AG$6,IF(AK50=AK51,IF((AK49-AK50)&lt;=(AK52-AK51),1,0),IF(AK50=AK49,IF((AK48-AK49)&gt;(AK51-AK50),1,0),1)),0)))</f>
        <v>0</v>
      </c>
      <c r="AH50" s="1">
        <f>IF(C$4=0,0,IF(SUM(AH$7:AH49)=2,0,IF(AL50=AH$6,IF(AL50=AL51,IF((AL49-AL50)&lt;=(AL52-AL51),2,0),IF(AL50=AL49,IF((AL48-AL49)&gt;(AL51-AL50),2,0),2)),0)))</f>
        <v>0</v>
      </c>
      <c r="AI50" s="1">
        <f>IF(S$4=0,0,IF(SUM(AI$7:AI49)=2,0,IF(AM50=AI$6,IF(AM50=AM51,IF((AM49-AM50)&lt;=(AM52-AM51),2,0),IF(AM50=AM49,IF((AM48-AM49)&gt;(AM51-AM50),2,0),2)),0)))</f>
        <v>0</v>
      </c>
      <c r="AJ50" s="1">
        <f t="shared" si="14"/>
        <v>1</v>
      </c>
      <c r="AK50" s="1">
        <f t="shared" si="18"/>
        <v>1</v>
      </c>
      <c r="AL50" s="1">
        <f t="shared" si="19"/>
        <v>1</v>
      </c>
      <c r="AM50" s="1">
        <f t="shared" si="20"/>
        <v>1</v>
      </c>
    </row>
    <row r="51" spans="1:39" ht="12" customHeight="1" x14ac:dyDescent="0.15">
      <c r="A51" s="64">
        <f t="shared" si="2"/>
        <v>0</v>
      </c>
      <c r="B51" s="64">
        <f t="shared" si="3"/>
        <v>0</v>
      </c>
      <c r="C51" s="57">
        <f t="shared" si="15"/>
        <v>413</v>
      </c>
      <c r="F51" s="59">
        <f>IF(C51&lt;C$6,0,VLOOKUP(C51,index!$A:$M,10,0))</f>
        <v>229</v>
      </c>
      <c r="G51" s="57" t="str">
        <f t="shared" si="4"/>
        <v/>
      </c>
      <c r="H51" s="58" t="str">
        <f>IF(G51="I",$K51,IF(G51="II",$K51-SUM(H$8:H50),IF(G51="III",$K51-SUM(H$8:H50),IF(G51="IV",$K51-SUM(H$8:H50),IF(G51="V",1-SUM(H$8:H50)," ")))))</f>
        <v xml:space="preserve"> </v>
      </c>
      <c r="I51" s="66" t="str">
        <f t="shared" si="5"/>
        <v/>
      </c>
      <c r="J51" s="61" t="str">
        <f>IF(I51="A",$K51,IF(I51="B",$K51-SUM(J$8:J50),IF(I51="C",$K51-SUM(J$8:J50),IF(I51="D",$K51-SUM(J$8:J50),IF(I51="E",1-SUM(J$8:J50)," ")))))</f>
        <v xml:space="preserve"> </v>
      </c>
      <c r="K51" s="58">
        <f>IF(C$4=0,0,(SUM(D$8:D51)/C$4))</f>
        <v>0</v>
      </c>
      <c r="L51" s="62" t="str">
        <f t="shared" si="0"/>
        <v xml:space="preserve"> </v>
      </c>
      <c r="M51" s="58" t="str">
        <f>IF(U51=2,K51,IF(W51=2,K51-SUM(M$8:M50),IF(X51=2,K51-SUM(M$8:M50),IF(X50=2,1-SUM(M$8:M50)," "))))</f>
        <v xml:space="preserve"> </v>
      </c>
      <c r="N51" s="58" t="str">
        <f t="shared" si="6"/>
        <v xml:space="preserve"> </v>
      </c>
      <c r="P51" s="58" t="str">
        <f>IF(O51="Plus",$K51,IF(O51="Basis",$K51-SUM(P$8:P50),IF(O51="Breedte",$K51-SUM(P$8:P50),IF(O50="Breedte",1-SUM(P$8:P50)," "))))</f>
        <v xml:space="preserve"> </v>
      </c>
      <c r="Q51" s="56" t="str">
        <f t="shared" si="21"/>
        <v/>
      </c>
      <c r="R51" s="196">
        <f t="shared" si="7"/>
        <v>229</v>
      </c>
      <c r="S51" s="1">
        <f t="shared" si="16"/>
        <v>413</v>
      </c>
      <c r="T51" s="2">
        <f t="shared" si="8"/>
        <v>0</v>
      </c>
      <c r="U51" s="1">
        <f>IF(C$4=0,0,IF(SUM(U$7:U50)=2,0,IF(Y51=U$6,IF(Y51=Y52,IF((Y50-Y51)&lt;=(Y53-Y52),2,0),IF(Y51=Y50,IF((Y49-Y50)&gt;(Y52-Y51),2,0),2)),0)))</f>
        <v>0</v>
      </c>
      <c r="V51" s="1">
        <f>IF(C$4=0,0,IF(SUM(V$7:V50)=1,0,IF(Z51=V$6,IF(Z51=Z52,IF((Z50-Z51)&lt;=(Z53-Z52),1,0),IF(Z51=Z50,IF((Z49-Z50)&gt;(Z52-Z51),1,0),1)),0)))</f>
        <v>0</v>
      </c>
      <c r="W51" s="1">
        <f>IF(C$4=0,0,IF(SUM(W$7:W50)=2,0,IF(AA51=W$6,IF(AA51=AA52,IF((AA50-AA51)&lt;=(AA53-AA52),2,0),IF(AA51=AA50,IF((AA49-AA50)&gt;(AA52-AA51),2,0),2)),0)))</f>
        <v>0</v>
      </c>
      <c r="X51" s="1">
        <f>IF(C$4=0,0,IF(SUM(X$7:X50)=2,0,IF(AB51=X$6,IF(AB51=AB52,IF((AB50-AB51)&lt;=(AB53-AB52),2,0),IF(AB51=AB50,IF((AB49-AB50)&gt;(AB52-AB51),2,0),2)),0)))</f>
        <v>0</v>
      </c>
      <c r="Y51" s="1">
        <f t="shared" si="9"/>
        <v>1</v>
      </c>
      <c r="Z51" s="1">
        <f t="shared" si="10"/>
        <v>1</v>
      </c>
      <c r="AA51" s="1">
        <f t="shared" si="11"/>
        <v>1</v>
      </c>
      <c r="AB51" s="1">
        <f t="shared" si="12"/>
        <v>1</v>
      </c>
      <c r="AD51" s="1">
        <f t="shared" si="17"/>
        <v>413</v>
      </c>
      <c r="AE51" s="2">
        <f t="shared" si="13"/>
        <v>0</v>
      </c>
      <c r="AF51" s="1">
        <f>IF(S$4=0,0,IF(SUM(AF$7:AF50)=2,0,IF(AJ51=AF$6,IF(AJ51=AJ52,IF((AJ50-AJ51)&lt;=(AJ53-AJ52),2,0),IF(AJ51=AJ50,IF((AJ49-AJ50)&gt;(AJ52-AJ51),2,0),2)),0)))</f>
        <v>0</v>
      </c>
      <c r="AG51" s="1">
        <f>IF(C$4=0,0,IF(SUM(AG$7:AG50)=1,0,IF(AK51=AG$6,IF(AK51=AK52,IF((AK50-AK51)&lt;=(AK53-AK52),1,0),IF(AK51=AK50,IF((AK49-AK50)&gt;(AK52-AK51),1,0),1)),0)))</f>
        <v>0</v>
      </c>
      <c r="AH51" s="1">
        <f>IF(C$4=0,0,IF(SUM(AH$7:AH50)=2,0,IF(AL51=AH$6,IF(AL51=AL52,IF((AL50-AL51)&lt;=(AL53-AL52),2,0),IF(AL51=AL50,IF((AL49-AL50)&gt;(AL52-AL51),2,0),2)),0)))</f>
        <v>0</v>
      </c>
      <c r="AI51" s="1">
        <f>IF(S$4=0,0,IF(SUM(AI$7:AI50)=2,0,IF(AM51=AI$6,IF(AM51=AM52,IF((AM50-AM51)&lt;=(AM53-AM52),2,0),IF(AM51=AM50,IF((AM49-AM50)&gt;(AM52-AM51),2,0),2)),0)))</f>
        <v>0</v>
      </c>
      <c r="AJ51" s="1">
        <f t="shared" si="14"/>
        <v>1</v>
      </c>
      <c r="AK51" s="1">
        <f t="shared" si="18"/>
        <v>1</v>
      </c>
      <c r="AL51" s="1">
        <f t="shared" si="19"/>
        <v>1</v>
      </c>
      <c r="AM51" s="1">
        <f t="shared" si="20"/>
        <v>1</v>
      </c>
    </row>
    <row r="52" spans="1:39" ht="12" customHeight="1" x14ac:dyDescent="0.15">
      <c r="A52" s="64">
        <f t="shared" si="2"/>
        <v>0</v>
      </c>
      <c r="B52" s="64">
        <f t="shared" si="3"/>
        <v>0</v>
      </c>
      <c r="C52" s="57">
        <f t="shared" si="15"/>
        <v>412</v>
      </c>
      <c r="F52" s="59">
        <f>IF(C52&lt;C$6,0,VLOOKUP(C52,index!$A:$M,10,0))</f>
        <v>229</v>
      </c>
      <c r="G52" s="57" t="str">
        <f t="shared" si="4"/>
        <v/>
      </c>
      <c r="H52" s="58" t="str">
        <f>IF(G52="I",$K52,IF(G52="II",$K52-SUM(H$8:H51),IF(G52="III",$K52-SUM(H$8:H51),IF(G52="IV",$K52-SUM(H$8:H51),IF(G52="V",1-SUM(H$8:H51)," ")))))</f>
        <v xml:space="preserve"> </v>
      </c>
      <c r="I52" s="66" t="str">
        <f t="shared" si="5"/>
        <v/>
      </c>
      <c r="J52" s="61" t="str">
        <f>IF(I52="A",$K52,IF(I52="B",$K52-SUM(J$8:J51),IF(I52="C",$K52-SUM(J$8:J51),IF(I52="D",$K52-SUM(J$8:J51),IF(I52="E",1-SUM(J$8:J51)," ")))))</f>
        <v xml:space="preserve"> </v>
      </c>
      <c r="K52" s="58">
        <f>IF(C$4=0,0,(SUM(D$8:D52)/C$4))</f>
        <v>0</v>
      </c>
      <c r="L52" s="62" t="str">
        <f t="shared" si="0"/>
        <v xml:space="preserve"> </v>
      </c>
      <c r="M52" s="58" t="str">
        <f>IF(U52=2,K52,IF(W52=2,K52-SUM(M$8:M51),IF(X52=2,K52-SUM(M$8:M51),IF(X51=2,1-SUM(M$8:M51)," "))))</f>
        <v xml:space="preserve"> </v>
      </c>
      <c r="N52" s="58" t="str">
        <f t="shared" si="6"/>
        <v xml:space="preserve"> </v>
      </c>
      <c r="P52" s="58" t="str">
        <f>IF(O52="Plus",$K52,IF(O52="Basis",$K52-SUM(P$8:P51),IF(O52="Breedte",$K52-SUM(P$8:P51),IF(O51="Breedte",1-SUM(P$8:P51)," "))))</f>
        <v xml:space="preserve"> </v>
      </c>
      <c r="Q52" s="56" t="str">
        <f t="shared" si="21"/>
        <v/>
      </c>
      <c r="R52" s="196">
        <f t="shared" si="7"/>
        <v>229</v>
      </c>
      <c r="S52" s="1">
        <f t="shared" si="16"/>
        <v>412</v>
      </c>
      <c r="T52" s="2">
        <f t="shared" si="8"/>
        <v>0</v>
      </c>
      <c r="U52" s="1">
        <f>IF(C$4=0,0,IF(SUM(U$7:U51)=2,0,IF(Y52=U$6,IF(Y52=Y53,IF((Y51-Y52)&lt;=(Y54-Y53),2,0),IF(Y52=Y51,IF((Y50-Y51)&gt;(Y53-Y52),2,0),2)),0)))</f>
        <v>0</v>
      </c>
      <c r="V52" s="1">
        <f>IF(C$4=0,0,IF(SUM(V$7:V51)=1,0,IF(Z52=V$6,IF(Z52=Z53,IF((Z51-Z52)&lt;=(Z54-Z53),1,0),IF(Z52=Z51,IF((Z50-Z51)&gt;(Z53-Z52),1,0),1)),0)))</f>
        <v>0</v>
      </c>
      <c r="W52" s="1">
        <f>IF(C$4=0,0,IF(SUM(W$7:W51)=2,0,IF(AA52=W$6,IF(AA52=AA53,IF((AA51-AA52)&lt;=(AA54-AA53),2,0),IF(AA52=AA51,IF((AA50-AA51)&gt;(AA53-AA52),2,0),2)),0)))</f>
        <v>0</v>
      </c>
      <c r="X52" s="1">
        <f>IF(C$4=0,0,IF(SUM(X$7:X51)=2,0,IF(AB52=X$6,IF(AB52=AB53,IF((AB51-AB52)&lt;=(AB54-AB53),2,0),IF(AB52=AB51,IF((AB50-AB51)&gt;(AB53-AB52),2,0),2)),0)))</f>
        <v>0</v>
      </c>
      <c r="Y52" s="1">
        <f t="shared" si="9"/>
        <v>1</v>
      </c>
      <c r="Z52" s="1">
        <f t="shared" si="10"/>
        <v>1</v>
      </c>
      <c r="AA52" s="1">
        <f t="shared" si="11"/>
        <v>1</v>
      </c>
      <c r="AB52" s="1">
        <f t="shared" si="12"/>
        <v>1</v>
      </c>
      <c r="AD52" s="1">
        <f t="shared" si="17"/>
        <v>412</v>
      </c>
      <c r="AE52" s="2">
        <f t="shared" si="13"/>
        <v>0</v>
      </c>
      <c r="AF52" s="1">
        <f>IF(S$4=0,0,IF(SUM(AF$7:AF51)=2,0,IF(AJ52=AF$6,IF(AJ52=AJ53,IF((AJ51-AJ52)&lt;=(AJ54-AJ53),2,0),IF(AJ52=AJ51,IF((AJ50-AJ51)&gt;(AJ53-AJ52),2,0),2)),0)))</f>
        <v>0</v>
      </c>
      <c r="AG52" s="1">
        <f>IF(C$4=0,0,IF(SUM(AG$7:AG51)=1,0,IF(AK52=AG$6,IF(AK52=AK53,IF((AK51-AK52)&lt;=(AK54-AK53),1,0),IF(AK52=AK51,IF((AK50-AK51)&gt;(AK53-AK52),1,0),1)),0)))</f>
        <v>0</v>
      </c>
      <c r="AH52" s="1">
        <f>IF(C$4=0,0,IF(SUM(AH$7:AH51)=2,0,IF(AL52=AH$6,IF(AL52=AL53,IF((AL51-AL52)&lt;=(AL54-AL53),2,0),IF(AL52=AL51,IF((AL50-AL51)&gt;(AL53-AL52),2,0),2)),0)))</f>
        <v>0</v>
      </c>
      <c r="AI52" s="1">
        <f>IF(S$4=0,0,IF(SUM(AI$7:AI51)=2,0,IF(AM52=AI$6,IF(AM52=AM53,IF((AM51-AM52)&lt;=(AM54-AM53),2,0),IF(AM52=AM51,IF((AM50-AM51)&gt;(AM53-AM52),2,0),2)),0)))</f>
        <v>0</v>
      </c>
      <c r="AJ52" s="1">
        <f t="shared" si="14"/>
        <v>1</v>
      </c>
      <c r="AK52" s="1">
        <f t="shared" si="18"/>
        <v>1</v>
      </c>
      <c r="AL52" s="1">
        <f t="shared" si="19"/>
        <v>1</v>
      </c>
      <c r="AM52" s="1">
        <f t="shared" si="20"/>
        <v>1</v>
      </c>
    </row>
    <row r="53" spans="1:39" ht="12" customHeight="1" x14ac:dyDescent="0.15">
      <c r="A53" s="64">
        <f t="shared" si="2"/>
        <v>0</v>
      </c>
      <c r="B53" s="64">
        <f>IF(G53="I",20,IF(G53="II",20,IF(G53="III",20,IF(G53="IV",20,IF(G53="V",20,0)))))</f>
        <v>0</v>
      </c>
      <c r="C53" s="57">
        <f t="shared" si="15"/>
        <v>411</v>
      </c>
      <c r="F53" s="59">
        <f>IF(C53&lt;C$6,0,VLOOKUP(C53,index!$A:$M,10,0))</f>
        <v>229</v>
      </c>
      <c r="G53" s="57" t="str">
        <f t="shared" si="4"/>
        <v/>
      </c>
      <c r="H53" s="58" t="str">
        <f>IF(G53="I",$K53,IF(G53="II",$K53-SUM(H$8:H52),IF(G53="III",$K53-SUM(H$8:H52),IF(G53="IV",$K53-SUM(H$8:H52),IF(G53="V",1-SUM(H$8:H52)," ")))))</f>
        <v xml:space="preserve"> </v>
      </c>
      <c r="I53" s="66" t="str">
        <f t="shared" si="5"/>
        <v/>
      </c>
      <c r="J53" s="61" t="str">
        <f>IF(I53="A",$K53,IF(I53="B",$K53-SUM(J$8:J52),IF(I53="C",$K53-SUM(J$8:J52),IF(I53="D",$K53-SUM(J$8:J52),IF(I53="E",1-SUM(J$8:J52)," ")))))</f>
        <v xml:space="preserve"> </v>
      </c>
      <c r="K53" s="58">
        <f>IF(C$4=0,0,(SUM(D$8:D53)/C$4))</f>
        <v>0</v>
      </c>
      <c r="L53" s="62" t="str">
        <f t="shared" si="0"/>
        <v xml:space="preserve"> </v>
      </c>
      <c r="M53" s="58" t="str">
        <f>IF(U53=2,K53,IF(W53=2,K53-SUM(M$8:M52),IF(X53=2,K53-SUM(M$8:M52),IF(X52=2,1-SUM(M$8:M52)," "))))</f>
        <v xml:space="preserve"> </v>
      </c>
      <c r="N53" s="58" t="str">
        <f t="shared" si="6"/>
        <v xml:space="preserve"> </v>
      </c>
      <c r="P53" s="58" t="str">
        <f>IF(O53="Plus",$K53,IF(O53="Basis",$K53-SUM(P$8:P52),IF(O53="Breedte",$K53-SUM(P$8:P52),IF(O52="Breedte",1-SUM(P$8:P52)," "))))</f>
        <v xml:space="preserve"> </v>
      </c>
      <c r="Q53" s="56" t="str">
        <f t="shared" si="21"/>
        <v/>
      </c>
      <c r="R53" s="196">
        <f t="shared" si="7"/>
        <v>229</v>
      </c>
      <c r="S53" s="1">
        <f t="shared" si="16"/>
        <v>411</v>
      </c>
      <c r="T53" s="2">
        <f t="shared" si="8"/>
        <v>0</v>
      </c>
      <c r="U53" s="1">
        <f>IF(C$4=0,0,IF(SUM(U$7:U52)=2,0,IF(Y53=U$6,IF(Y53=Y54,IF((Y52-Y53)&lt;=(Y55-Y54),2,0),IF(Y53=Y52,IF((Y51-Y52)&gt;(Y54-Y53),2,0),2)),0)))</f>
        <v>0</v>
      </c>
      <c r="V53" s="1">
        <f>IF(C$4=0,0,IF(SUM(V$7:V52)=1,0,IF(Z53=V$6,IF(Z53=Z54,IF((Z52-Z53)&lt;=(Z55-Z54),1,0),IF(Z53=Z52,IF((Z51-Z52)&gt;(Z54-Z53),1,0),1)),0)))</f>
        <v>0</v>
      </c>
      <c r="W53" s="1">
        <f>IF(C$4=0,0,IF(SUM(W$7:W52)=2,0,IF(AA53=W$6,IF(AA53=AA54,IF((AA52-AA53)&lt;=(AA55-AA54),2,0),IF(AA53=AA52,IF((AA51-AA52)&gt;(AA54-AA53),2,0),2)),0)))</f>
        <v>0</v>
      </c>
      <c r="X53" s="1">
        <f>IF(C$4=0,0,IF(SUM(X$7:X52)=2,0,IF(AB53=X$6,IF(AB53=AB54,IF((AB52-AB53)&lt;=(AB55-AB54),2,0),IF(AB53=AB52,IF((AB51-AB52)&gt;(AB54-AB53),2,0),2)),0)))</f>
        <v>0</v>
      </c>
      <c r="Y53" s="1">
        <f t="shared" si="9"/>
        <v>1</v>
      </c>
      <c r="Z53" s="1">
        <f t="shared" si="10"/>
        <v>1</v>
      </c>
      <c r="AA53" s="1">
        <f t="shared" si="11"/>
        <v>1</v>
      </c>
      <c r="AB53" s="1">
        <f t="shared" si="12"/>
        <v>1</v>
      </c>
      <c r="AD53" s="1">
        <f t="shared" si="17"/>
        <v>411</v>
      </c>
      <c r="AE53" s="2">
        <f t="shared" si="13"/>
        <v>0</v>
      </c>
      <c r="AF53" s="1">
        <f>IF(S$4=0,0,IF(SUM(AF$7:AF52)=2,0,IF(AJ53=AF$6,IF(AJ53=AJ54,IF((AJ52-AJ53)&lt;=(AJ55-AJ54),2,0),IF(AJ53=AJ52,IF((AJ51-AJ52)&gt;(AJ54-AJ53),2,0),2)),0)))</f>
        <v>0</v>
      </c>
      <c r="AG53" s="1">
        <f>IF(C$4=0,0,IF(SUM(AG$7:AG52)=1,0,IF(AK53=AG$6,IF(AK53=AK54,IF((AK52-AK53)&lt;=(AK55-AK54),1,0),IF(AK53=AK52,IF((AK51-AK52)&gt;(AK54-AK53),1,0),1)),0)))</f>
        <v>0</v>
      </c>
      <c r="AH53" s="1">
        <f>IF(C$4=0,0,IF(SUM(AH$7:AH52)=2,0,IF(AL53=AH$6,IF(AL53=AL54,IF((AL52-AL53)&lt;=(AL55-AL54),2,0),IF(AL53=AL52,IF((AL51-AL52)&gt;(AL54-AL53),2,0),2)),0)))</f>
        <v>0</v>
      </c>
      <c r="AI53" s="1">
        <f>IF(S$4=0,0,IF(SUM(AI$7:AI52)=2,0,IF(AM53=AI$6,IF(AM53=AM54,IF((AM52-AM53)&lt;=(AM55-AM54),2,0),IF(AM53=AM52,IF((AM51-AM52)&gt;(AM54-AM53),2,0),2)),0)))</f>
        <v>0</v>
      </c>
      <c r="AJ53" s="1">
        <f t="shared" si="14"/>
        <v>1</v>
      </c>
      <c r="AK53" s="1">
        <f t="shared" si="18"/>
        <v>1</v>
      </c>
      <c r="AL53" s="1">
        <f t="shared" si="19"/>
        <v>1</v>
      </c>
      <c r="AM53" s="1">
        <f t="shared" si="20"/>
        <v>1</v>
      </c>
    </row>
    <row r="54" spans="1:39" ht="12" customHeight="1" x14ac:dyDescent="0.15">
      <c r="A54" s="64">
        <f t="shared" si="2"/>
        <v>0</v>
      </c>
      <c r="B54" s="64">
        <f t="shared" si="3"/>
        <v>0</v>
      </c>
      <c r="C54" s="57">
        <f t="shared" si="15"/>
        <v>410</v>
      </c>
      <c r="F54" s="59">
        <f>IF(C54&lt;C$6,0,VLOOKUP(C54,index!$A:$M,10,0))</f>
        <v>228</v>
      </c>
      <c r="G54" s="57" t="str">
        <f t="shared" si="4"/>
        <v/>
      </c>
      <c r="H54" s="58" t="str">
        <f>IF(G54="I",$K54,IF(G54="II",$K54-SUM(H$8:H53),IF(G54="III",$K54-SUM(H$8:H53),IF(G54="IV",$K54-SUM(H$8:H53),IF(G54="V",1-SUM(H$8:H53)," ")))))</f>
        <v xml:space="preserve"> </v>
      </c>
      <c r="I54" s="66" t="str">
        <f t="shared" si="5"/>
        <v/>
      </c>
      <c r="J54" s="61" t="str">
        <f>IF(I54="A",$K54,IF(I54="B",$K54-SUM(J$8:J53),IF(I54="C",$K54-SUM(J$8:J53),IF(I54="D",$K54-SUM(J$8:J53),IF(I54="E",1-SUM(J$8:J53)," ")))))</f>
        <v xml:space="preserve"> </v>
      </c>
      <c r="K54" s="58">
        <f>IF(C$4=0,0,(SUM(D$8:D54)/C$4))</f>
        <v>0</v>
      </c>
      <c r="L54" s="62" t="str">
        <f t="shared" si="0"/>
        <v xml:space="preserve"> </v>
      </c>
      <c r="M54" s="58" t="str">
        <f>IF(U54=2,K54,IF(W54=2,K54-SUM(M$8:M53),IF(X54=2,K54-SUM(M$8:M53),IF(X53=2,1-SUM(M$8:M53)," "))))</f>
        <v xml:space="preserve"> </v>
      </c>
      <c r="N54" s="58" t="str">
        <f t="shared" si="6"/>
        <v xml:space="preserve"> </v>
      </c>
      <c r="P54" s="58" t="str">
        <f>IF(O54="Plus",$K54,IF(O54="Basis",$K54-SUM(P$8:P53),IF(O54="Breedte",$K54-SUM(P$8:P53),IF(O53="Breedte",1-SUM(P$8:P53)," "))))</f>
        <v xml:space="preserve"> </v>
      </c>
      <c r="Q54" s="56" t="str">
        <f t="shared" si="21"/>
        <v/>
      </c>
      <c r="R54" s="196">
        <f t="shared" si="7"/>
        <v>228</v>
      </c>
      <c r="S54" s="1">
        <f t="shared" si="16"/>
        <v>410</v>
      </c>
      <c r="T54" s="2">
        <f t="shared" si="8"/>
        <v>0</v>
      </c>
      <c r="U54" s="1">
        <f>IF(C$4=0,0,IF(SUM(U$7:U53)=2,0,IF(Y54=U$6,IF(Y54=Y55,IF((Y53-Y54)&lt;=(Y56-Y55),2,0),IF(Y54=Y53,IF((Y52-Y53)&gt;(Y55-Y54),2,0),2)),0)))</f>
        <v>0</v>
      </c>
      <c r="V54" s="1">
        <f>IF(C$4=0,0,IF(SUM(V$7:V53)=1,0,IF(Z54=V$6,IF(Z54=Z55,IF((Z53-Z54)&lt;=(Z56-Z55),1,0),IF(Z54=Z53,IF((Z52-Z53)&gt;(Z55-Z54),1,0),1)),0)))</f>
        <v>0</v>
      </c>
      <c r="W54" s="1">
        <f>IF(C$4=0,0,IF(SUM(W$7:W53)=2,0,IF(AA54=W$6,IF(AA54=AA55,IF((AA53-AA54)&lt;=(AA56-AA55),2,0),IF(AA54=AA53,IF((AA52-AA53)&gt;(AA55-AA54),2,0),2)),0)))</f>
        <v>0</v>
      </c>
      <c r="X54" s="1">
        <f>IF(C$4=0,0,IF(SUM(X$7:X53)=2,0,IF(AB54=X$6,IF(AB54=AB55,IF((AB53-AB54)&lt;=(AB56-AB55),2,0),IF(AB54=AB53,IF((AB52-AB53)&gt;(AB55-AB54),2,0),2)),0)))</f>
        <v>0</v>
      </c>
      <c r="Y54" s="1">
        <f t="shared" si="9"/>
        <v>1</v>
      </c>
      <c r="Z54" s="1">
        <f t="shared" si="10"/>
        <v>1</v>
      </c>
      <c r="AA54" s="1">
        <f t="shared" si="11"/>
        <v>1</v>
      </c>
      <c r="AB54" s="1">
        <f t="shared" si="12"/>
        <v>1</v>
      </c>
      <c r="AD54" s="1">
        <f t="shared" si="17"/>
        <v>410</v>
      </c>
      <c r="AE54" s="2">
        <f t="shared" si="13"/>
        <v>0</v>
      </c>
      <c r="AF54" s="1">
        <f>IF(S$4=0,0,IF(SUM(AF$7:AF53)=2,0,IF(AJ54=AF$6,IF(AJ54=AJ55,IF((AJ53-AJ54)&lt;=(AJ56-AJ55),2,0),IF(AJ54=AJ53,IF((AJ52-AJ53)&gt;(AJ55-AJ54),2,0),2)),0)))</f>
        <v>0</v>
      </c>
      <c r="AG54" s="1">
        <f>IF(C$4=0,0,IF(SUM(AG$7:AG53)=1,0,IF(AK54=AG$6,IF(AK54=AK55,IF((AK53-AK54)&lt;=(AK56-AK55),1,0),IF(AK54=AK53,IF((AK52-AK53)&gt;(AK55-AK54),1,0),1)),0)))</f>
        <v>0</v>
      </c>
      <c r="AH54" s="1">
        <f>IF(C$4=0,0,IF(SUM(AH$7:AH53)=2,0,IF(AL54=AH$6,IF(AL54=AL55,IF((AL53-AL54)&lt;=(AL56-AL55),2,0),IF(AL54=AL53,IF((AL52-AL53)&gt;(AL55-AL54),2,0),2)),0)))</f>
        <v>0</v>
      </c>
      <c r="AI54" s="1">
        <f>IF(S$4=0,0,IF(SUM(AI$7:AI53)=2,0,IF(AM54=AI$6,IF(AM54=AM55,IF((AM53-AM54)&lt;=(AM56-AM55),2,0),IF(AM54=AM53,IF((AM52-AM53)&gt;(AM55-AM54),2,0),2)),0)))</f>
        <v>0</v>
      </c>
      <c r="AJ54" s="1">
        <f t="shared" si="14"/>
        <v>1</v>
      </c>
      <c r="AK54" s="1">
        <f t="shared" si="18"/>
        <v>1</v>
      </c>
      <c r="AL54" s="1">
        <f t="shared" si="19"/>
        <v>1</v>
      </c>
      <c r="AM54" s="1">
        <f t="shared" si="20"/>
        <v>1</v>
      </c>
    </row>
    <row r="55" spans="1:39" ht="12" customHeight="1" x14ac:dyDescent="0.15">
      <c r="A55" s="64">
        <f t="shared" si="2"/>
        <v>0</v>
      </c>
      <c r="B55" s="64">
        <f t="shared" si="3"/>
        <v>0</v>
      </c>
      <c r="C55" s="57">
        <f t="shared" si="15"/>
        <v>409</v>
      </c>
      <c r="F55" s="59">
        <f>IF(C55&lt;C$6,0,VLOOKUP(C55,index!$A:$M,10,0))</f>
        <v>228</v>
      </c>
      <c r="G55" s="57" t="str">
        <f t="shared" si="4"/>
        <v/>
      </c>
      <c r="H55" s="58" t="str">
        <f>IF(G55="I",$K55,IF(G55="II",$K55-SUM(H$8:H54),IF(G55="III",$K55-SUM(H$8:H54),IF(G55="IV",$K55-SUM(H$8:H54),IF(G55="V",1-SUM(H$8:H54)," ")))))</f>
        <v xml:space="preserve"> </v>
      </c>
      <c r="I55" s="66" t="str">
        <f t="shared" si="5"/>
        <v/>
      </c>
      <c r="J55" s="61" t="str">
        <f>IF(I55="A",$K55,IF(I55="B",$K55-SUM(J$8:J54),IF(I55="C",$K55-SUM(J$8:J54),IF(I55="D",$K55-SUM(J$8:J54),IF(I55="E",1-SUM(J$8:J54)," ")))))</f>
        <v xml:space="preserve"> </v>
      </c>
      <c r="K55" s="58">
        <f>IF(C$4=0,0,(SUM(D$8:D55)/C$4))</f>
        <v>0</v>
      </c>
      <c r="L55" s="62" t="str">
        <f t="shared" si="0"/>
        <v xml:space="preserve"> </v>
      </c>
      <c r="M55" s="58" t="str">
        <f>IF(U55=2,K55,IF(W55=2,K55-SUM(M$8:M54),IF(X55=2,K55-SUM(M$8:M54),IF(X54=2,1-SUM(M$8:M54)," "))))</f>
        <v xml:space="preserve"> </v>
      </c>
      <c r="N55" s="58" t="str">
        <f t="shared" si="6"/>
        <v xml:space="preserve"> </v>
      </c>
      <c r="P55" s="58" t="str">
        <f>IF(O55="Plus",$K55,IF(O55="Basis",$K55-SUM(P$8:P54),IF(O55="Breedte",$K55-SUM(P$8:P54),IF(O54="Breedte",1-SUM(P$8:P54)," "))))</f>
        <v xml:space="preserve"> </v>
      </c>
      <c r="Q55" s="56" t="str">
        <f t="shared" si="21"/>
        <v/>
      </c>
      <c r="R55" s="196">
        <f t="shared" si="7"/>
        <v>228</v>
      </c>
      <c r="S55" s="1">
        <f t="shared" si="16"/>
        <v>409</v>
      </c>
      <c r="T55" s="2">
        <f t="shared" si="8"/>
        <v>0</v>
      </c>
      <c r="U55" s="1">
        <f>IF(C$4=0,0,IF(SUM(U$7:U54)=2,0,IF(Y55=U$6,IF(Y55=Y56,IF((Y54-Y55)&lt;=(Y57-Y56),2,0),IF(Y55=Y54,IF((Y53-Y54)&gt;(Y56-Y55),2,0),2)),0)))</f>
        <v>0</v>
      </c>
      <c r="V55" s="1">
        <f>IF(C$4=0,0,IF(SUM(V$7:V54)=1,0,IF(Z55=V$6,IF(Z55=Z56,IF((Z54-Z55)&lt;=(Z57-Z56),1,0),IF(Z55=Z54,IF((Z53-Z54)&gt;(Z56-Z55),1,0),1)),0)))</f>
        <v>0</v>
      </c>
      <c r="W55" s="1">
        <f>IF(C$4=0,0,IF(SUM(W$7:W54)=2,0,IF(AA55=W$6,IF(AA55=AA56,IF((AA54-AA55)&lt;=(AA57-AA56),2,0),IF(AA55=AA54,IF((AA53-AA54)&gt;(AA56-AA55),2,0),2)),0)))</f>
        <v>0</v>
      </c>
      <c r="X55" s="1">
        <f>IF(C$4=0,0,IF(SUM(X$7:X54)=2,0,IF(AB55=X$6,IF(AB55=AB56,IF((AB54-AB55)&lt;=(AB57-AB56),2,0),IF(AB55=AB54,IF((AB53-AB54)&gt;(AB56-AB55),2,0),2)),0)))</f>
        <v>0</v>
      </c>
      <c r="Y55" s="1">
        <f t="shared" si="9"/>
        <v>1</v>
      </c>
      <c r="Z55" s="1">
        <f t="shared" si="10"/>
        <v>1</v>
      </c>
      <c r="AA55" s="1">
        <f t="shared" si="11"/>
        <v>1</v>
      </c>
      <c r="AB55" s="1">
        <f t="shared" si="12"/>
        <v>1</v>
      </c>
      <c r="AD55" s="1">
        <f t="shared" si="17"/>
        <v>409</v>
      </c>
      <c r="AE55" s="2">
        <f t="shared" si="13"/>
        <v>0</v>
      </c>
      <c r="AF55" s="1">
        <f>IF(S$4=0,0,IF(SUM(AF$7:AF54)=2,0,IF(AJ55=AF$6,IF(AJ55=AJ56,IF((AJ54-AJ55)&lt;=(AJ57-AJ56),2,0),IF(AJ55=AJ54,IF((AJ53-AJ54)&gt;(AJ56-AJ55),2,0),2)),0)))</f>
        <v>0</v>
      </c>
      <c r="AG55" s="1">
        <f>IF(C$4=0,0,IF(SUM(AG$7:AG54)=1,0,IF(AK55=AG$6,IF(AK55=AK56,IF((AK54-AK55)&lt;=(AK57-AK56),1,0),IF(AK55=AK54,IF((AK53-AK54)&gt;(AK56-AK55),1,0),1)),0)))</f>
        <v>0</v>
      </c>
      <c r="AH55" s="1">
        <f>IF(C$4=0,0,IF(SUM(AH$7:AH54)=2,0,IF(AL55=AH$6,IF(AL55=AL56,IF((AL54-AL55)&lt;=(AL57-AL56),2,0),IF(AL55=AL54,IF((AL53-AL54)&gt;(AL56-AL55),2,0),2)),0)))</f>
        <v>0</v>
      </c>
      <c r="AI55" s="1">
        <f>IF(S$4=0,0,IF(SUM(AI$7:AI54)=2,0,IF(AM55=AI$6,IF(AM55=AM56,IF((AM54-AM55)&lt;=(AM57-AM56),2,0),IF(AM55=AM54,IF((AM53-AM54)&gt;(AM56-AM55),2,0),2)),0)))</f>
        <v>0</v>
      </c>
      <c r="AJ55" s="1">
        <f t="shared" si="14"/>
        <v>1</v>
      </c>
      <c r="AK55" s="1">
        <f t="shared" si="18"/>
        <v>1</v>
      </c>
      <c r="AL55" s="1">
        <f t="shared" si="19"/>
        <v>1</v>
      </c>
      <c r="AM55" s="1">
        <f t="shared" si="20"/>
        <v>1</v>
      </c>
    </row>
    <row r="56" spans="1:39" ht="12" customHeight="1" x14ac:dyDescent="0.15">
      <c r="A56" s="64">
        <f t="shared" si="2"/>
        <v>0</v>
      </c>
      <c r="B56" s="64">
        <f t="shared" si="3"/>
        <v>0</v>
      </c>
      <c r="C56" s="57">
        <f t="shared" si="15"/>
        <v>408</v>
      </c>
      <c r="F56" s="59">
        <f>IF(C56&lt;C$6,0,VLOOKUP(C56,index!$A:$M,10,0))</f>
        <v>227</v>
      </c>
      <c r="G56" s="57" t="str">
        <f t="shared" si="4"/>
        <v/>
      </c>
      <c r="H56" s="58" t="str">
        <f>IF(G56="I",$K56,IF(G56="II",$K56-SUM(H$8:H55),IF(G56="III",$K56-SUM(H$8:H55),IF(G56="IV",$K56-SUM(H$8:H55),IF(G56="V",1-SUM(H$8:H55)," ")))))</f>
        <v xml:space="preserve"> </v>
      </c>
      <c r="I56" s="66" t="str">
        <f t="shared" si="5"/>
        <v/>
      </c>
      <c r="J56" s="61" t="str">
        <f>IF(I56="A",$K56,IF(I56="B",$K56-SUM(J$8:J55),IF(I56="C",$K56-SUM(J$8:J55),IF(I56="D",$K56-SUM(J$8:J55),IF(I56="E",1-SUM(J$8:J55)," ")))))</f>
        <v xml:space="preserve"> </v>
      </c>
      <c r="K56" s="58">
        <f>IF(C$4=0,0,(SUM(D$8:D56)/C$4))</f>
        <v>0</v>
      </c>
      <c r="L56" s="62" t="str">
        <f t="shared" si="0"/>
        <v xml:space="preserve"> </v>
      </c>
      <c r="M56" s="58" t="str">
        <f>IF(U56=2,K56,IF(W56=2,K56-SUM(M$8:M55),IF(X56=2,K56-SUM(M$8:M55),IF(X55=2,1-SUM(M$8:M55)," "))))</f>
        <v xml:space="preserve"> </v>
      </c>
      <c r="N56" s="58" t="str">
        <f t="shared" si="6"/>
        <v xml:space="preserve"> </v>
      </c>
      <c r="P56" s="58" t="str">
        <f>IF(O56="Plus",$K56,IF(O56="Basis",$K56-SUM(P$8:P55),IF(O56="Breedte",$K56-SUM(P$8:P55),IF(O55="Breedte",1-SUM(P$8:P55)," "))))</f>
        <v xml:space="preserve"> </v>
      </c>
      <c r="Q56" s="56" t="str">
        <f t="shared" si="21"/>
        <v/>
      </c>
      <c r="R56" s="196">
        <f t="shared" si="7"/>
        <v>227</v>
      </c>
      <c r="S56" s="1">
        <f t="shared" si="16"/>
        <v>408</v>
      </c>
      <c r="T56" s="2">
        <f t="shared" si="8"/>
        <v>0</v>
      </c>
      <c r="U56" s="1">
        <f>IF(C$4=0,0,IF(SUM(U$7:U55)=2,0,IF(Y56=U$6,IF(Y56=Y57,IF((Y55-Y56)&lt;=(Y58-Y57),2,0),IF(Y56=Y55,IF((Y54-Y55)&gt;(Y57-Y56),2,0),2)),0)))</f>
        <v>0</v>
      </c>
      <c r="V56" s="1">
        <f>IF(C$4=0,0,IF(SUM(V$7:V55)=1,0,IF(Z56=V$6,IF(Z56=Z57,IF((Z55-Z56)&lt;=(Z58-Z57),1,0),IF(Z56=Z55,IF((Z54-Z55)&gt;(Z57-Z56),1,0),1)),0)))</f>
        <v>0</v>
      </c>
      <c r="W56" s="1">
        <f>IF(C$4=0,0,IF(SUM(W$7:W55)=2,0,IF(AA56=W$6,IF(AA56=AA57,IF((AA55-AA56)&lt;=(AA58-AA57),2,0),IF(AA56=AA55,IF((AA54-AA55)&gt;(AA57-AA56),2,0),2)),0)))</f>
        <v>0</v>
      </c>
      <c r="X56" s="1">
        <f>IF(C$4=0,0,IF(SUM(X$7:X55)=2,0,IF(AB56=X$6,IF(AB56=AB57,IF((AB55-AB56)&lt;=(AB58-AB57),2,0),IF(AB56=AB55,IF((AB54-AB55)&gt;(AB57-AB56),2,0),2)),0)))</f>
        <v>0</v>
      </c>
      <c r="Y56" s="1">
        <f t="shared" si="9"/>
        <v>1</v>
      </c>
      <c r="Z56" s="1">
        <f t="shared" si="10"/>
        <v>1</v>
      </c>
      <c r="AA56" s="1">
        <f t="shared" si="11"/>
        <v>1</v>
      </c>
      <c r="AB56" s="1">
        <f t="shared" si="12"/>
        <v>1</v>
      </c>
      <c r="AD56" s="1">
        <f t="shared" si="17"/>
        <v>408</v>
      </c>
      <c r="AE56" s="2">
        <f t="shared" si="13"/>
        <v>0</v>
      </c>
      <c r="AF56" s="1">
        <f>IF(S$4=0,0,IF(SUM(AF$7:AF55)=2,0,IF(AJ56=AF$6,IF(AJ56=AJ57,IF((AJ55-AJ56)&lt;=(AJ58-AJ57),2,0),IF(AJ56=AJ55,IF((AJ54-AJ55)&gt;(AJ57-AJ56),2,0),2)),0)))</f>
        <v>0</v>
      </c>
      <c r="AG56" s="1">
        <f>IF(C$4=0,0,IF(SUM(AG$7:AG55)=1,0,IF(AK56=AG$6,IF(AK56=AK57,IF((AK55-AK56)&lt;=(AK58-AK57),1,0),IF(AK56=AK55,IF((AK54-AK55)&gt;(AK57-AK56),1,0),1)),0)))</f>
        <v>0</v>
      </c>
      <c r="AH56" s="1">
        <f>IF(C$4=0,0,IF(SUM(AH$7:AH55)=2,0,IF(AL56=AH$6,IF(AL56=AL57,IF((AL55-AL56)&lt;=(AL58-AL57),2,0),IF(AL56=AL55,IF((AL54-AL55)&gt;(AL57-AL56),2,0),2)),0)))</f>
        <v>0</v>
      </c>
      <c r="AI56" s="1">
        <f>IF(S$4=0,0,IF(SUM(AI$7:AI55)=2,0,IF(AM56=AI$6,IF(AM56=AM57,IF((AM55-AM56)&lt;=(AM58-AM57),2,0),IF(AM56=AM55,IF((AM54-AM55)&gt;(AM57-AM56),2,0),2)),0)))</f>
        <v>0</v>
      </c>
      <c r="AJ56" s="1">
        <f t="shared" si="14"/>
        <v>1</v>
      </c>
      <c r="AK56" s="1">
        <f t="shared" si="18"/>
        <v>1</v>
      </c>
      <c r="AL56" s="1">
        <f t="shared" si="19"/>
        <v>1</v>
      </c>
      <c r="AM56" s="1">
        <f t="shared" si="20"/>
        <v>1</v>
      </c>
    </row>
    <row r="57" spans="1:39" ht="12" customHeight="1" x14ac:dyDescent="0.15">
      <c r="A57" s="64">
        <f t="shared" si="2"/>
        <v>0</v>
      </c>
      <c r="B57" s="64">
        <f t="shared" si="3"/>
        <v>0</v>
      </c>
      <c r="C57" s="57">
        <f t="shared" si="15"/>
        <v>407</v>
      </c>
      <c r="F57" s="59">
        <f>IF(C57&lt;C$6,0,VLOOKUP(C57,index!$A:$M,10,0))</f>
        <v>227</v>
      </c>
      <c r="G57" s="57" t="str">
        <f t="shared" si="4"/>
        <v/>
      </c>
      <c r="H57" s="58" t="str">
        <f>IF(G57="I",$K57,IF(G57="II",$K57-SUM(H$8:H56),IF(G57="III",$K57-SUM(H$8:H56),IF(G57="IV",$K57-SUM(H$8:H56),IF(G57="V",1-SUM(H$8:H56)," ")))))</f>
        <v xml:space="preserve"> </v>
      </c>
      <c r="I57" s="66" t="str">
        <f t="shared" si="5"/>
        <v/>
      </c>
      <c r="J57" s="61" t="str">
        <f>IF(I57="A",$K57,IF(I57="B",$K57-SUM(J$8:J56),IF(I57="C",$K57-SUM(J$8:J56),IF(I57="D",$K57-SUM(J$8:J56),IF(I57="E",1-SUM(J$8:J56)," ")))))</f>
        <v xml:space="preserve"> </v>
      </c>
      <c r="K57" s="58">
        <f>IF(C$4=0,0,(SUM(D$8:D57)/C$4))</f>
        <v>0</v>
      </c>
      <c r="L57" s="62" t="str">
        <f t="shared" si="0"/>
        <v xml:space="preserve"> </v>
      </c>
      <c r="M57" s="58" t="str">
        <f>IF(U57=2,K57,IF(W57=2,K57-SUM(M$8:M56),IF(X57=2,K57-SUM(M$8:M56),IF(X56=2,1-SUM(M$8:M56)," "))))</f>
        <v xml:space="preserve"> </v>
      </c>
      <c r="N57" s="58" t="str">
        <f t="shared" si="6"/>
        <v xml:space="preserve"> </v>
      </c>
      <c r="P57" s="58" t="str">
        <f>IF(O57="Plus",$K57,IF(O57="Basis",$K57-SUM(P$8:P56),IF(O57="Breedte",$K57-SUM(P$8:P56),IF(O56="Breedte",1-SUM(P$8:P56)," "))))</f>
        <v xml:space="preserve"> </v>
      </c>
      <c r="Q57" s="56" t="str">
        <f t="shared" si="21"/>
        <v/>
      </c>
      <c r="R57" s="196">
        <f t="shared" si="7"/>
        <v>227</v>
      </c>
      <c r="S57" s="1">
        <f t="shared" si="16"/>
        <v>407</v>
      </c>
      <c r="T57" s="2">
        <f t="shared" si="8"/>
        <v>0</v>
      </c>
      <c r="U57" s="1">
        <f>IF(C$4=0,0,IF(SUM(U$7:U56)=2,0,IF(Y57=U$6,IF(Y57=Y58,IF((Y56-Y57)&lt;=(Y59-Y58),2,0),IF(Y57=Y56,IF((Y55-Y56)&gt;(Y58-Y57),2,0),2)),0)))</f>
        <v>0</v>
      </c>
      <c r="V57" s="1">
        <f>IF(C$4=0,0,IF(SUM(V$7:V56)=1,0,IF(Z57=V$6,IF(Z57=Z58,IF((Z56-Z57)&lt;=(Z59-Z58),1,0),IF(Z57=Z56,IF((Z55-Z56)&gt;(Z58-Z57),1,0),1)),0)))</f>
        <v>0</v>
      </c>
      <c r="W57" s="1">
        <f>IF(C$4=0,0,IF(SUM(W$7:W56)=2,0,IF(AA57=W$6,IF(AA57=AA58,IF((AA56-AA57)&lt;=(AA59-AA58),2,0),IF(AA57=AA56,IF((AA55-AA56)&gt;(AA58-AA57),2,0),2)),0)))</f>
        <v>0</v>
      </c>
      <c r="X57" s="1">
        <f>IF(C$4=0,0,IF(SUM(X$7:X56)=2,0,IF(AB57=X$6,IF(AB57=AB58,IF((AB56-AB57)&lt;=(AB59-AB58),2,0),IF(AB57=AB56,IF((AB55-AB56)&gt;(AB58-AB57),2,0),2)),0)))</f>
        <v>0</v>
      </c>
      <c r="Y57" s="1">
        <f t="shared" si="9"/>
        <v>1</v>
      </c>
      <c r="Z57" s="1">
        <f t="shared" si="10"/>
        <v>1</v>
      </c>
      <c r="AA57" s="1">
        <f t="shared" si="11"/>
        <v>1</v>
      </c>
      <c r="AB57" s="1">
        <f t="shared" si="12"/>
        <v>1</v>
      </c>
      <c r="AD57" s="1">
        <f t="shared" si="17"/>
        <v>407</v>
      </c>
      <c r="AE57" s="2">
        <f t="shared" si="13"/>
        <v>0</v>
      </c>
      <c r="AF57" s="1">
        <f>IF(S$4=0,0,IF(SUM(AF$7:AF56)=2,0,IF(AJ57=AF$6,IF(AJ57=AJ58,IF((AJ56-AJ57)&lt;=(AJ59-AJ58),2,0),IF(AJ57=AJ56,IF((AJ55-AJ56)&gt;(AJ58-AJ57),2,0),2)),0)))</f>
        <v>0</v>
      </c>
      <c r="AG57" s="1">
        <f>IF(C$4=0,0,IF(SUM(AG$7:AG56)=1,0,IF(AK57=AG$6,IF(AK57=AK58,IF((AK56-AK57)&lt;=(AK59-AK58),1,0),IF(AK57=AK56,IF((AK55-AK56)&gt;(AK58-AK57),1,0),1)),0)))</f>
        <v>0</v>
      </c>
      <c r="AH57" s="1">
        <f>IF(C$4=0,0,IF(SUM(AH$7:AH56)=2,0,IF(AL57=AH$6,IF(AL57=AL58,IF((AL56-AL57)&lt;=(AL59-AL58),2,0),IF(AL57=AL56,IF((AL55-AL56)&gt;(AL58-AL57),2,0),2)),0)))</f>
        <v>0</v>
      </c>
      <c r="AI57" s="1">
        <f>IF(S$4=0,0,IF(SUM(AI$7:AI56)=2,0,IF(AM57=AI$6,IF(AM57=AM58,IF((AM56-AM57)&lt;=(AM59-AM58),2,0),IF(AM57=AM56,IF((AM55-AM56)&gt;(AM58-AM57),2,0),2)),0)))</f>
        <v>0</v>
      </c>
      <c r="AJ57" s="1">
        <f t="shared" si="14"/>
        <v>1</v>
      </c>
      <c r="AK57" s="1">
        <f t="shared" si="18"/>
        <v>1</v>
      </c>
      <c r="AL57" s="1">
        <f t="shared" si="19"/>
        <v>1</v>
      </c>
      <c r="AM57" s="1">
        <f t="shared" si="20"/>
        <v>1</v>
      </c>
    </row>
    <row r="58" spans="1:39" ht="12" customHeight="1" x14ac:dyDescent="0.15">
      <c r="A58" s="64">
        <f t="shared" si="2"/>
        <v>0</v>
      </c>
      <c r="B58" s="64">
        <f t="shared" si="3"/>
        <v>0</v>
      </c>
      <c r="C58" s="57">
        <f t="shared" si="15"/>
        <v>406</v>
      </c>
      <c r="F58" s="59">
        <f>IF(C58&lt;C$6,0,VLOOKUP(C58,index!$A:$M,10,0))</f>
        <v>226</v>
      </c>
      <c r="G58" s="57" t="str">
        <f t="shared" si="4"/>
        <v/>
      </c>
      <c r="H58" s="58" t="str">
        <f>IF(G58="I",$K58,IF(G58="II",$K58-SUM(H$8:H57),IF(G58="III",$K58-SUM(H$8:H57),IF(G58="IV",$K58-SUM(H$8:H57),IF(G58="V",1-SUM(H$8:H57)," ")))))</f>
        <v xml:space="preserve"> </v>
      </c>
      <c r="I58" s="66" t="str">
        <f t="shared" si="5"/>
        <v/>
      </c>
      <c r="J58" s="61" t="str">
        <f>IF(I58="A",$K58,IF(I58="B",$K58-SUM(J$8:J57),IF(I58="C",$K58-SUM(J$8:J57),IF(I58="D",$K58-SUM(J$8:J57),IF(I58="E",1-SUM(J$8:J57)," ")))))</f>
        <v xml:space="preserve"> </v>
      </c>
      <c r="K58" s="58">
        <f>IF(C$4=0,0,(SUM(D$8:D58)/C$4))</f>
        <v>0</v>
      </c>
      <c r="L58" s="62" t="str">
        <f t="shared" si="0"/>
        <v xml:space="preserve"> </v>
      </c>
      <c r="M58" s="58" t="str">
        <f>IF(U58=2,K58,IF(W58=2,K58-SUM(M$8:M57),IF(X58=2,K58-SUM(M$8:M57),IF(X57=2,1-SUM(M$8:M57)," "))))</f>
        <v xml:space="preserve"> </v>
      </c>
      <c r="N58" s="58" t="str">
        <f t="shared" si="6"/>
        <v xml:space="preserve"> </v>
      </c>
      <c r="P58" s="58" t="str">
        <f>IF(O58="Plus",$K58,IF(O58="Basis",$K58-SUM(P$8:P57),IF(O58="Breedte",$K58-SUM(P$8:P57),IF(O57="Breedte",1-SUM(P$8:P57)," "))))</f>
        <v xml:space="preserve"> </v>
      </c>
      <c r="Q58" s="56" t="str">
        <f t="shared" si="21"/>
        <v/>
      </c>
      <c r="R58" s="196">
        <f t="shared" si="7"/>
        <v>226</v>
      </c>
      <c r="S58" s="1">
        <f t="shared" si="16"/>
        <v>406</v>
      </c>
      <c r="T58" s="2">
        <f t="shared" si="8"/>
        <v>0</v>
      </c>
      <c r="U58" s="1">
        <f>IF(C$4=0,0,IF(SUM(U$7:U57)=2,0,IF(Y58=U$6,IF(Y58=Y59,IF((Y57-Y58)&lt;=(Y60-Y59),2,0),IF(Y58=Y57,IF((Y56-Y57)&gt;(Y59-Y58),2,0),2)),0)))</f>
        <v>0</v>
      </c>
      <c r="V58" s="1">
        <f>IF(C$4=0,0,IF(SUM(V$7:V57)=1,0,IF(Z58=V$6,IF(Z58=Z59,IF((Z57-Z58)&lt;=(Z60-Z59),1,0),IF(Z58=Z57,IF((Z56-Z57)&gt;(Z59-Z58),1,0),1)),0)))</f>
        <v>0</v>
      </c>
      <c r="W58" s="1">
        <f>IF(C$4=0,0,IF(SUM(W$7:W57)=2,0,IF(AA58=W$6,IF(AA58=AA59,IF((AA57-AA58)&lt;=(AA60-AA59),2,0),IF(AA58=AA57,IF((AA56-AA57)&gt;(AA59-AA58),2,0),2)),0)))</f>
        <v>0</v>
      </c>
      <c r="X58" s="1">
        <f>IF(C$4=0,0,IF(SUM(X$7:X57)=2,0,IF(AB58=X$6,IF(AB58=AB59,IF((AB57-AB58)&lt;=(AB60-AB59),2,0),IF(AB58=AB57,IF((AB56-AB57)&gt;(AB59-AB58),2,0),2)),0)))</f>
        <v>0</v>
      </c>
      <c r="Y58" s="1">
        <f t="shared" si="9"/>
        <v>1</v>
      </c>
      <c r="Z58" s="1">
        <f t="shared" si="10"/>
        <v>1</v>
      </c>
      <c r="AA58" s="1">
        <f t="shared" si="11"/>
        <v>1</v>
      </c>
      <c r="AB58" s="1">
        <f t="shared" si="12"/>
        <v>1</v>
      </c>
      <c r="AD58" s="1">
        <f t="shared" si="17"/>
        <v>406</v>
      </c>
      <c r="AE58" s="2">
        <f t="shared" si="13"/>
        <v>0</v>
      </c>
      <c r="AF58" s="1">
        <f>IF(S$4=0,0,IF(SUM(AF$7:AF57)=2,0,IF(AJ58=AF$6,IF(AJ58=AJ59,IF((AJ57-AJ58)&lt;=(AJ60-AJ59),2,0),IF(AJ58=AJ57,IF((AJ56-AJ57)&gt;(AJ59-AJ58),2,0),2)),0)))</f>
        <v>0</v>
      </c>
      <c r="AG58" s="1">
        <f>IF(C$4=0,0,IF(SUM(AG$7:AG57)=1,0,IF(AK58=AG$6,IF(AK58=AK59,IF((AK57-AK58)&lt;=(AK60-AK59),1,0),IF(AK58=AK57,IF((AK56-AK57)&gt;(AK59-AK58),1,0),1)),0)))</f>
        <v>0</v>
      </c>
      <c r="AH58" s="1">
        <f>IF(C$4=0,0,IF(SUM(AH$7:AH57)=2,0,IF(AL58=AH$6,IF(AL58=AL59,IF((AL57-AL58)&lt;=(AL60-AL59),2,0),IF(AL58=AL57,IF((AL56-AL57)&gt;(AL59-AL58),2,0),2)),0)))</f>
        <v>0</v>
      </c>
      <c r="AI58" s="1">
        <f>IF(S$4=0,0,IF(SUM(AI$7:AI57)=2,0,IF(AM58=AI$6,IF(AM58=AM59,IF((AM57-AM58)&lt;=(AM60-AM59),2,0),IF(AM58=AM57,IF((AM56-AM57)&gt;(AM59-AM58),2,0),2)),0)))</f>
        <v>0</v>
      </c>
      <c r="AJ58" s="1">
        <f t="shared" si="14"/>
        <v>1</v>
      </c>
      <c r="AK58" s="1">
        <f t="shared" si="18"/>
        <v>1</v>
      </c>
      <c r="AL58" s="1">
        <f t="shared" si="19"/>
        <v>1</v>
      </c>
      <c r="AM58" s="1">
        <f t="shared" si="20"/>
        <v>1</v>
      </c>
    </row>
    <row r="59" spans="1:39" ht="12" customHeight="1" x14ac:dyDescent="0.15">
      <c r="A59" s="64">
        <f t="shared" si="2"/>
        <v>0</v>
      </c>
      <c r="B59" s="64">
        <f t="shared" si="3"/>
        <v>0</v>
      </c>
      <c r="C59" s="57">
        <f t="shared" si="15"/>
        <v>405</v>
      </c>
      <c r="F59" s="59">
        <f>IF(C59&lt;C$6,0,VLOOKUP(C59,index!$A:$M,10,0))</f>
        <v>226</v>
      </c>
      <c r="G59" s="57" t="str">
        <f t="shared" si="4"/>
        <v/>
      </c>
      <c r="H59" s="58" t="str">
        <f>IF(G59="I",$K59,IF(G59="II",$K59-SUM(H$8:H58),IF(G59="III",$K59-SUM(H$8:H58),IF(G59="IV",$K59-SUM(H$8:H58),IF(G59="V",1-SUM(H$8:H58)," ")))))</f>
        <v xml:space="preserve"> </v>
      </c>
      <c r="I59" s="66" t="str">
        <f t="shared" si="5"/>
        <v/>
      </c>
      <c r="J59" s="61" t="str">
        <f>IF(I59="A",$K59,IF(I59="B",$K59-SUM(J$8:J58),IF(I59="C",$K59-SUM(J$8:J58),IF(I59="D",$K59-SUM(J$8:J58),IF(I59="E",1-SUM(J$8:J58)," ")))))</f>
        <v xml:space="preserve"> </v>
      </c>
      <c r="K59" s="58">
        <f>IF(C$4=0,0,(SUM(D$8:D59)/C$4))</f>
        <v>0</v>
      </c>
      <c r="L59" s="62" t="str">
        <f t="shared" si="0"/>
        <v xml:space="preserve"> </v>
      </c>
      <c r="M59" s="58" t="str">
        <f>IF(U59=2,K59,IF(W59=2,K59-SUM(M$8:M58),IF(X59=2,K59-SUM(M$8:M58),IF(X58=2,1-SUM(M$8:M58)," "))))</f>
        <v xml:space="preserve"> </v>
      </c>
      <c r="N59" s="58" t="str">
        <f t="shared" si="6"/>
        <v xml:space="preserve"> </v>
      </c>
      <c r="P59" s="58" t="str">
        <f>IF(O59="Plus",$K59,IF(O59="Basis",$K59-SUM(P$8:P58),IF(O59="Breedte",$K59-SUM(P$8:P58),IF(O58="Breedte",1-SUM(P$8:P58)," "))))</f>
        <v xml:space="preserve"> </v>
      </c>
      <c r="Q59" s="56" t="str">
        <f t="shared" si="21"/>
        <v/>
      </c>
      <c r="R59" s="196">
        <f t="shared" si="7"/>
        <v>226</v>
      </c>
      <c r="S59" s="1">
        <f t="shared" si="16"/>
        <v>405</v>
      </c>
      <c r="T59" s="2">
        <f t="shared" si="8"/>
        <v>0</v>
      </c>
      <c r="U59" s="1">
        <f>IF(C$4=0,0,IF(SUM(U$7:U58)=2,0,IF(Y59=U$6,IF(Y59=Y60,IF((Y58-Y59)&lt;=(Y61-Y60),2,0),IF(Y59=Y58,IF((Y57-Y58)&gt;(Y60-Y59),2,0),2)),0)))</f>
        <v>0</v>
      </c>
      <c r="V59" s="1">
        <f>IF(C$4=0,0,IF(SUM(V$7:V58)=1,0,IF(Z59=V$6,IF(Z59=Z60,IF((Z58-Z59)&lt;=(Z61-Z60),1,0),IF(Z59=Z58,IF((Z57-Z58)&gt;(Z60-Z59),1,0),1)),0)))</f>
        <v>0</v>
      </c>
      <c r="W59" s="1">
        <f>IF(C$4=0,0,IF(SUM(W$7:W58)=2,0,IF(AA59=W$6,IF(AA59=AA60,IF((AA58-AA59)&lt;=(AA61-AA60),2,0),IF(AA59=AA58,IF((AA57-AA58)&gt;(AA60-AA59),2,0),2)),0)))</f>
        <v>0</v>
      </c>
      <c r="X59" s="1">
        <f>IF(C$4=0,0,IF(SUM(X$7:X58)=2,0,IF(AB59=X$6,IF(AB59=AB60,IF((AB58-AB59)&lt;=(AB61-AB60),2,0),IF(AB59=AB58,IF((AB57-AB58)&gt;(AB60-AB59),2,0),2)),0)))</f>
        <v>0</v>
      </c>
      <c r="Y59" s="1">
        <f t="shared" si="9"/>
        <v>1</v>
      </c>
      <c r="Z59" s="1">
        <f t="shared" si="10"/>
        <v>1</v>
      </c>
      <c r="AA59" s="1">
        <f t="shared" si="11"/>
        <v>1</v>
      </c>
      <c r="AB59" s="1">
        <f t="shared" si="12"/>
        <v>1</v>
      </c>
      <c r="AD59" s="1">
        <f t="shared" si="17"/>
        <v>405</v>
      </c>
      <c r="AE59" s="2">
        <f t="shared" si="13"/>
        <v>0</v>
      </c>
      <c r="AF59" s="1">
        <f>IF(S$4=0,0,IF(SUM(AF$7:AF58)=2,0,IF(AJ59=AF$6,IF(AJ59=AJ60,IF((AJ58-AJ59)&lt;=(AJ61-AJ60),2,0),IF(AJ59=AJ58,IF((AJ57-AJ58)&gt;(AJ60-AJ59),2,0),2)),0)))</f>
        <v>0</v>
      </c>
      <c r="AG59" s="1">
        <f>IF(C$4=0,0,IF(SUM(AG$7:AG58)=1,0,IF(AK59=AG$6,IF(AK59=AK60,IF((AK58-AK59)&lt;=(AK61-AK60),1,0),IF(AK59=AK58,IF((AK57-AK58)&gt;(AK60-AK59),1,0),1)),0)))</f>
        <v>0</v>
      </c>
      <c r="AH59" s="1">
        <f>IF(C$4=0,0,IF(SUM(AH$7:AH58)=2,0,IF(AL59=AH$6,IF(AL59=AL60,IF((AL58-AL59)&lt;=(AL61-AL60),2,0),IF(AL59=AL58,IF((AL57-AL58)&gt;(AL60-AL59),2,0),2)),0)))</f>
        <v>0</v>
      </c>
      <c r="AI59" s="1">
        <f>IF(S$4=0,0,IF(SUM(AI$7:AI58)=2,0,IF(AM59=AI$6,IF(AM59=AM60,IF((AM58-AM59)&lt;=(AM61-AM60),2,0),IF(AM59=AM58,IF((AM57-AM58)&gt;(AM60-AM59),2,0),2)),0)))</f>
        <v>0</v>
      </c>
      <c r="AJ59" s="1">
        <f t="shared" si="14"/>
        <v>1</v>
      </c>
      <c r="AK59" s="1">
        <f t="shared" si="18"/>
        <v>1</v>
      </c>
      <c r="AL59" s="1">
        <f t="shared" si="19"/>
        <v>1</v>
      </c>
      <c r="AM59" s="1">
        <f t="shared" si="20"/>
        <v>1</v>
      </c>
    </row>
    <row r="60" spans="1:39" ht="12" customHeight="1" x14ac:dyDescent="0.15">
      <c r="A60" s="64">
        <f t="shared" si="2"/>
        <v>0</v>
      </c>
      <c r="B60" s="64">
        <f t="shared" si="3"/>
        <v>0</v>
      </c>
      <c r="C60" s="57">
        <f t="shared" si="15"/>
        <v>404</v>
      </c>
      <c r="F60" s="59">
        <f>IF(C60&lt;C$6,0,VLOOKUP(C60,index!$A:$M,10,0))</f>
        <v>225</v>
      </c>
      <c r="G60" s="57" t="str">
        <f t="shared" si="4"/>
        <v/>
      </c>
      <c r="H60" s="58" t="str">
        <f>IF(G60="I",$K60,IF(G60="II",$K60-SUM(H$8:H59),IF(G60="III",$K60-SUM(H$8:H59),IF(G60="IV",$K60-SUM(H$8:H59),IF(G60="V",1-SUM(H$8:H59)," ")))))</f>
        <v xml:space="preserve"> </v>
      </c>
      <c r="I60" s="66" t="str">
        <f t="shared" si="5"/>
        <v/>
      </c>
      <c r="J60" s="61" t="str">
        <f>IF(I60="A",$K60,IF(I60="B",$K60-SUM(J$8:J59),IF(I60="C",$K60-SUM(J$8:J59),IF(I60="D",$K60-SUM(J$8:J59),IF(I60="E",1-SUM(J$8:J59)," ")))))</f>
        <v xml:space="preserve"> </v>
      </c>
      <c r="K60" s="58">
        <f>IF(C$4=0,0,(SUM(D$8:D60)/C$4))</f>
        <v>0</v>
      </c>
      <c r="L60" s="62" t="str">
        <f t="shared" si="0"/>
        <v xml:space="preserve"> </v>
      </c>
      <c r="M60" s="58" t="str">
        <f>IF(U60=2,K60,IF(W60=2,K60-SUM(M$8:M59),IF(X60=2,K60-SUM(M$8:M59),IF(X59=2,1-SUM(M$8:M59)," "))))</f>
        <v xml:space="preserve"> </v>
      </c>
      <c r="N60" s="58" t="str">
        <f t="shared" si="6"/>
        <v xml:space="preserve"> </v>
      </c>
      <c r="P60" s="58" t="str">
        <f>IF(O60="Plus",$K60,IF(O60="Basis",$K60-SUM(P$8:P59),IF(O60="Breedte",$K60-SUM(P$8:P59),IF(O59="Breedte",1-SUM(P$8:P59)," "))))</f>
        <v xml:space="preserve"> </v>
      </c>
      <c r="Q60" s="56" t="str">
        <f t="shared" si="21"/>
        <v/>
      </c>
      <c r="R60" s="196">
        <f t="shared" si="7"/>
        <v>225</v>
      </c>
      <c r="S60" s="1">
        <f t="shared" si="16"/>
        <v>404</v>
      </c>
      <c r="T60" s="2">
        <f t="shared" si="8"/>
        <v>0</v>
      </c>
      <c r="U60" s="1">
        <f>IF(C$4=0,0,IF(SUM(U$7:U59)=2,0,IF(Y60=U$6,IF(Y60=Y61,IF((Y59-Y60)&lt;=(Y62-Y61),2,0),IF(Y60=Y59,IF((Y58-Y59)&gt;(Y61-Y60),2,0),2)),0)))</f>
        <v>0</v>
      </c>
      <c r="V60" s="1">
        <f>IF(C$4=0,0,IF(SUM(V$7:V59)=1,0,IF(Z60=V$6,IF(Z60=Z61,IF((Z59-Z60)&lt;=(Z62-Z61),1,0),IF(Z60=Z59,IF((Z58-Z59)&gt;(Z61-Z60),1,0),1)),0)))</f>
        <v>0</v>
      </c>
      <c r="W60" s="1">
        <f>IF(C$4=0,0,IF(SUM(W$7:W59)=2,0,IF(AA60=W$6,IF(AA60=AA61,IF((AA59-AA60)&lt;=(AA62-AA61),2,0),IF(AA60=AA59,IF((AA58-AA59)&gt;(AA61-AA60),2,0),2)),0)))</f>
        <v>0</v>
      </c>
      <c r="X60" s="1">
        <f>IF(C$4=0,0,IF(SUM(X$7:X59)=2,0,IF(AB60=X$6,IF(AB60=AB61,IF((AB59-AB60)&lt;=(AB62-AB61),2,0),IF(AB60=AB59,IF((AB58-AB59)&gt;(AB61-AB60),2,0),2)),0)))</f>
        <v>0</v>
      </c>
      <c r="Y60" s="1">
        <f t="shared" si="9"/>
        <v>1</v>
      </c>
      <c r="Z60" s="1">
        <f t="shared" si="10"/>
        <v>1</v>
      </c>
      <c r="AA60" s="1">
        <f t="shared" si="11"/>
        <v>1</v>
      </c>
      <c r="AB60" s="1">
        <f t="shared" si="12"/>
        <v>1</v>
      </c>
      <c r="AD60" s="1">
        <f t="shared" si="17"/>
        <v>404</v>
      </c>
      <c r="AE60" s="2">
        <f t="shared" si="13"/>
        <v>0</v>
      </c>
      <c r="AF60" s="1">
        <f>IF(S$4=0,0,IF(SUM(AF$7:AF59)=2,0,IF(AJ60=AF$6,IF(AJ60=AJ61,IF((AJ59-AJ60)&lt;=(AJ62-AJ61),2,0),IF(AJ60=AJ59,IF((AJ58-AJ59)&gt;(AJ61-AJ60),2,0),2)),0)))</f>
        <v>0</v>
      </c>
      <c r="AG60" s="1">
        <f>IF(C$4=0,0,IF(SUM(AG$7:AG59)=1,0,IF(AK60=AG$6,IF(AK60=AK61,IF((AK59-AK60)&lt;=(AK62-AK61),1,0),IF(AK60=AK59,IF((AK58-AK59)&gt;(AK61-AK60),1,0),1)),0)))</f>
        <v>0</v>
      </c>
      <c r="AH60" s="1">
        <f>IF(C$4=0,0,IF(SUM(AH$7:AH59)=2,0,IF(AL60=AH$6,IF(AL60=AL61,IF((AL59-AL60)&lt;=(AL62-AL61),2,0),IF(AL60=AL59,IF((AL58-AL59)&gt;(AL61-AL60),2,0),2)),0)))</f>
        <v>0</v>
      </c>
      <c r="AI60" s="1">
        <f>IF(S$4=0,0,IF(SUM(AI$7:AI59)=2,0,IF(AM60=AI$6,IF(AM60=AM61,IF((AM59-AM60)&lt;=(AM62-AM61),2,0),IF(AM60=AM59,IF((AM58-AM59)&gt;(AM61-AM60),2,0),2)),0)))</f>
        <v>0</v>
      </c>
      <c r="AJ60" s="1">
        <f t="shared" si="14"/>
        <v>1</v>
      </c>
      <c r="AK60" s="1">
        <f t="shared" si="18"/>
        <v>1</v>
      </c>
      <c r="AL60" s="1">
        <f t="shared" si="19"/>
        <v>1</v>
      </c>
      <c r="AM60" s="1">
        <f t="shared" si="20"/>
        <v>1</v>
      </c>
    </row>
    <row r="61" spans="1:39" ht="12" customHeight="1" x14ac:dyDescent="0.15">
      <c r="A61" s="64">
        <f t="shared" si="2"/>
        <v>0</v>
      </c>
      <c r="B61" s="64">
        <f t="shared" si="3"/>
        <v>0</v>
      </c>
      <c r="C61" s="57">
        <f t="shared" si="15"/>
        <v>403</v>
      </c>
      <c r="F61" s="59">
        <f>IF(C61&lt;C$6,0,VLOOKUP(C61,index!$A:$M,10,0))</f>
        <v>225</v>
      </c>
      <c r="G61" s="57" t="str">
        <f t="shared" si="4"/>
        <v/>
      </c>
      <c r="H61" s="58" t="str">
        <f>IF(G61="I",$K61,IF(G61="II",$K61-SUM(H$8:H60),IF(G61="III",$K61-SUM(H$8:H60),IF(G61="IV",$K61-SUM(H$8:H60),IF(G61="V",1-SUM(H$8:H60)," ")))))</f>
        <v xml:space="preserve"> </v>
      </c>
      <c r="I61" s="66" t="str">
        <f t="shared" si="5"/>
        <v/>
      </c>
      <c r="J61" s="61" t="str">
        <f>IF(I61="A",$K61,IF(I61="B",$K61-SUM(J$8:J60),IF(I61="C",$K61-SUM(J$8:J60),IF(I61="D",$K61-SUM(J$8:J60),IF(I61="E",1-SUM(J$8:J60)," ")))))</f>
        <v xml:space="preserve"> </v>
      </c>
      <c r="K61" s="58">
        <f>IF(C$4=0,0,(SUM(D$8:D61)/C$4))</f>
        <v>0</v>
      </c>
      <c r="L61" s="62" t="str">
        <f t="shared" si="0"/>
        <v xml:space="preserve"> </v>
      </c>
      <c r="M61" s="58" t="str">
        <f>IF(U61=2,K61,IF(W61=2,K61-SUM(M$8:M60),IF(X61=2,K61-SUM(M$8:M60),IF(X60=2,1-SUM(M$8:M60)," "))))</f>
        <v xml:space="preserve"> </v>
      </c>
      <c r="N61" s="58" t="str">
        <f t="shared" si="6"/>
        <v xml:space="preserve"> </v>
      </c>
      <c r="P61" s="58" t="str">
        <f>IF(O61="Plus",$K61,IF(O61="Basis",$K61-SUM(P$8:P60),IF(O61="Breedte",$K61-SUM(P$8:P60),IF(O60="Breedte",1-SUM(P$8:P60)," "))))</f>
        <v xml:space="preserve"> </v>
      </c>
      <c r="Q61" s="56" t="str">
        <f t="shared" si="21"/>
        <v/>
      </c>
      <c r="R61" s="196">
        <f t="shared" si="7"/>
        <v>225</v>
      </c>
      <c r="S61" s="1">
        <f t="shared" si="16"/>
        <v>403</v>
      </c>
      <c r="T61" s="2">
        <f t="shared" si="8"/>
        <v>0</v>
      </c>
      <c r="U61" s="1">
        <f>IF(C$4=0,0,IF(SUM(U$7:U60)=2,0,IF(Y61=U$6,IF(Y61=Y62,IF((Y60-Y61)&lt;=(Y63-Y62),2,0),IF(Y61=Y60,IF((Y59-Y60)&gt;(Y62-Y61),2,0),2)),0)))</f>
        <v>0</v>
      </c>
      <c r="V61" s="1">
        <f>IF(C$4=0,0,IF(SUM(V$7:V60)=1,0,IF(Z61=V$6,IF(Z61=Z62,IF((Z60-Z61)&lt;=(Z63-Z62),1,0),IF(Z61=Z60,IF((Z59-Z60)&gt;(Z62-Z61),1,0),1)),0)))</f>
        <v>0</v>
      </c>
      <c r="W61" s="1">
        <f>IF(C$4=0,0,IF(SUM(W$7:W60)=2,0,IF(AA61=W$6,IF(AA61=AA62,IF((AA60-AA61)&lt;=(AA63-AA62),2,0),IF(AA61=AA60,IF((AA59-AA60)&gt;(AA62-AA61),2,0),2)),0)))</f>
        <v>0</v>
      </c>
      <c r="X61" s="1">
        <f>IF(C$4=0,0,IF(SUM(X$7:X60)=2,0,IF(AB61=X$6,IF(AB61=AB62,IF((AB60-AB61)&lt;=(AB63-AB62),2,0),IF(AB61=AB60,IF((AB59-AB60)&gt;(AB62-AB61),2,0),2)),0)))</f>
        <v>0</v>
      </c>
      <c r="Y61" s="1">
        <f t="shared" si="9"/>
        <v>1</v>
      </c>
      <c r="Z61" s="1">
        <f t="shared" si="10"/>
        <v>1</v>
      </c>
      <c r="AA61" s="1">
        <f t="shared" si="11"/>
        <v>1</v>
      </c>
      <c r="AB61" s="1">
        <f t="shared" si="12"/>
        <v>1</v>
      </c>
      <c r="AD61" s="1">
        <f t="shared" si="17"/>
        <v>403</v>
      </c>
      <c r="AE61" s="2">
        <f t="shared" si="13"/>
        <v>0</v>
      </c>
      <c r="AF61" s="1">
        <f>IF(S$4=0,0,IF(SUM(AF$7:AF60)=2,0,IF(AJ61=AF$6,IF(AJ61=AJ62,IF((AJ60-AJ61)&lt;=(AJ63-AJ62),2,0),IF(AJ61=AJ60,IF((AJ59-AJ60)&gt;(AJ62-AJ61),2,0),2)),0)))</f>
        <v>0</v>
      </c>
      <c r="AG61" s="1">
        <f>IF(C$4=0,0,IF(SUM(AG$7:AG60)=1,0,IF(AK61=AG$6,IF(AK61=AK62,IF((AK60-AK61)&lt;=(AK63-AK62),1,0),IF(AK61=AK60,IF((AK59-AK60)&gt;(AK62-AK61),1,0),1)),0)))</f>
        <v>0</v>
      </c>
      <c r="AH61" s="1">
        <f>IF(C$4=0,0,IF(SUM(AH$7:AH60)=2,0,IF(AL61=AH$6,IF(AL61=AL62,IF((AL60-AL61)&lt;=(AL63-AL62),2,0),IF(AL61=AL60,IF((AL59-AL60)&gt;(AL62-AL61),2,0),2)),0)))</f>
        <v>0</v>
      </c>
      <c r="AI61" s="1">
        <f>IF(S$4=0,0,IF(SUM(AI$7:AI60)=2,0,IF(AM61=AI$6,IF(AM61=AM62,IF((AM60-AM61)&lt;=(AM63-AM62),2,0),IF(AM61=AM60,IF((AM59-AM60)&gt;(AM62-AM61),2,0),2)),0)))</f>
        <v>0</v>
      </c>
      <c r="AJ61" s="1">
        <f t="shared" si="14"/>
        <v>1</v>
      </c>
      <c r="AK61" s="1">
        <f t="shared" si="18"/>
        <v>1</v>
      </c>
      <c r="AL61" s="1">
        <f t="shared" si="19"/>
        <v>1</v>
      </c>
      <c r="AM61" s="1">
        <f t="shared" si="20"/>
        <v>1</v>
      </c>
    </row>
    <row r="62" spans="1:39" ht="12" customHeight="1" x14ac:dyDescent="0.15">
      <c r="A62" s="64">
        <f t="shared" si="2"/>
        <v>0</v>
      </c>
      <c r="B62" s="64">
        <f t="shared" si="3"/>
        <v>0</v>
      </c>
      <c r="C62" s="57">
        <f t="shared" si="15"/>
        <v>402</v>
      </c>
      <c r="F62" s="59">
        <f>IF(C62&lt;C$6,0,VLOOKUP(C62,index!$A:$M,10,0))</f>
        <v>224</v>
      </c>
      <c r="G62" s="57" t="str">
        <f t="shared" si="4"/>
        <v/>
      </c>
      <c r="H62" s="58" t="str">
        <f>IF(G62="I",$K62,IF(G62="II",$K62-SUM(H$8:H61),IF(G62="III",$K62-SUM(H$8:H61),IF(G62="IV",$K62-SUM(H$8:H61),IF(G62="V",1-SUM(H$8:H61)," ")))))</f>
        <v xml:space="preserve"> </v>
      </c>
      <c r="I62" s="66" t="str">
        <f t="shared" si="5"/>
        <v/>
      </c>
      <c r="J62" s="61" t="str">
        <f>IF(I62="A",$K62,IF(I62="B",$K62-SUM(J$8:J61),IF(I62="C",$K62-SUM(J$8:J61),IF(I62="D",$K62-SUM(J$8:J61),IF(I62="E",1-SUM(J$8:J61)," ")))))</f>
        <v xml:space="preserve"> </v>
      </c>
      <c r="K62" s="58">
        <f>IF(C$4=0,0,(SUM(D$8:D62)/C$4))</f>
        <v>0</v>
      </c>
      <c r="L62" s="62" t="str">
        <f t="shared" si="0"/>
        <v xml:space="preserve"> </v>
      </c>
      <c r="M62" s="58" t="str">
        <f>IF(U62=2,K62,IF(W62=2,K62-SUM(M$8:M61),IF(X62=2,K62-SUM(M$8:M61),IF(X61=2,1-SUM(M$8:M61)," "))))</f>
        <v xml:space="preserve"> </v>
      </c>
      <c r="N62" s="58" t="str">
        <f t="shared" si="6"/>
        <v xml:space="preserve"> </v>
      </c>
      <c r="P62" s="58" t="str">
        <f>IF(O62="Plus",$K62,IF(O62="Basis",$K62-SUM(P$8:P61),IF(O62="Breedte",$K62-SUM(P$8:P61),IF(O61="Breedte",1-SUM(P$8:P61)," "))))</f>
        <v xml:space="preserve"> </v>
      </c>
      <c r="Q62" s="56" t="str">
        <f t="shared" si="21"/>
        <v/>
      </c>
      <c r="R62" s="196">
        <f t="shared" si="7"/>
        <v>224</v>
      </c>
      <c r="S62" s="1">
        <f t="shared" si="16"/>
        <v>402</v>
      </c>
      <c r="T62" s="2">
        <f t="shared" si="8"/>
        <v>0</v>
      </c>
      <c r="U62" s="1">
        <f>IF(C$4=0,0,IF(SUM(U$7:U61)=2,0,IF(Y62=U$6,IF(Y62=Y63,IF((Y61-Y62)&lt;=(Y64-Y63),2,0),IF(Y62=Y61,IF((Y60-Y61)&gt;(Y63-Y62),2,0),2)),0)))</f>
        <v>0</v>
      </c>
      <c r="V62" s="1">
        <f>IF(C$4=0,0,IF(SUM(V$7:V61)=1,0,IF(Z62=V$6,IF(Z62=Z63,IF((Z61-Z62)&lt;=(Z64-Z63),1,0),IF(Z62=Z61,IF((Z60-Z61)&gt;(Z63-Z62),1,0),1)),0)))</f>
        <v>0</v>
      </c>
      <c r="W62" s="1">
        <f>IF(C$4=0,0,IF(SUM(W$7:W61)=2,0,IF(AA62=W$6,IF(AA62=AA63,IF((AA61-AA62)&lt;=(AA64-AA63),2,0),IF(AA62=AA61,IF((AA60-AA61)&gt;(AA63-AA62),2,0),2)),0)))</f>
        <v>0</v>
      </c>
      <c r="X62" s="1">
        <f>IF(C$4=0,0,IF(SUM(X$7:X61)=2,0,IF(AB62=X$6,IF(AB62=AB63,IF((AB61-AB62)&lt;=(AB64-AB63),2,0),IF(AB62=AB61,IF((AB60-AB61)&gt;(AB63-AB62),2,0),2)),0)))</f>
        <v>0</v>
      </c>
      <c r="Y62" s="1">
        <f t="shared" si="9"/>
        <v>1</v>
      </c>
      <c r="Z62" s="1">
        <f t="shared" si="10"/>
        <v>1</v>
      </c>
      <c r="AA62" s="1">
        <f t="shared" si="11"/>
        <v>1</v>
      </c>
      <c r="AB62" s="1">
        <f t="shared" si="12"/>
        <v>1</v>
      </c>
      <c r="AD62" s="1">
        <f t="shared" si="17"/>
        <v>402</v>
      </c>
      <c r="AE62" s="2">
        <f t="shared" si="13"/>
        <v>0</v>
      </c>
      <c r="AF62" s="1">
        <f>IF(S$4=0,0,IF(SUM(AF$7:AF61)=2,0,IF(AJ62=AF$6,IF(AJ62=AJ63,IF((AJ61-AJ62)&lt;=(AJ64-AJ63),2,0),IF(AJ62=AJ61,IF((AJ60-AJ61)&gt;(AJ63-AJ62),2,0),2)),0)))</f>
        <v>0</v>
      </c>
      <c r="AG62" s="1">
        <f>IF(C$4=0,0,IF(SUM(AG$7:AG61)=1,0,IF(AK62=AG$6,IF(AK62=AK63,IF((AK61-AK62)&lt;=(AK64-AK63),1,0),IF(AK62=AK61,IF((AK60-AK61)&gt;(AK63-AK62),1,0),1)),0)))</f>
        <v>0</v>
      </c>
      <c r="AH62" s="1">
        <f>IF(C$4=0,0,IF(SUM(AH$7:AH61)=2,0,IF(AL62=AH$6,IF(AL62=AL63,IF((AL61-AL62)&lt;=(AL64-AL63),2,0),IF(AL62=AL61,IF((AL60-AL61)&gt;(AL63-AL62),2,0),2)),0)))</f>
        <v>0</v>
      </c>
      <c r="AI62" s="1">
        <f>IF(S$4=0,0,IF(SUM(AI$7:AI61)=2,0,IF(AM62=AI$6,IF(AM62=AM63,IF((AM61-AM62)&lt;=(AM64-AM63),2,0),IF(AM62=AM61,IF((AM60-AM61)&gt;(AM63-AM62),2,0),2)),0)))</f>
        <v>0</v>
      </c>
      <c r="AJ62" s="1">
        <f t="shared" si="14"/>
        <v>1</v>
      </c>
      <c r="AK62" s="1">
        <f t="shared" si="18"/>
        <v>1</v>
      </c>
      <c r="AL62" s="1">
        <f t="shared" si="19"/>
        <v>1</v>
      </c>
      <c r="AM62" s="1">
        <f t="shared" si="20"/>
        <v>1</v>
      </c>
    </row>
    <row r="63" spans="1:39" ht="12" customHeight="1" x14ac:dyDescent="0.15">
      <c r="A63" s="64">
        <f t="shared" si="2"/>
        <v>0</v>
      </c>
      <c r="B63" s="64">
        <f t="shared" si="3"/>
        <v>0</v>
      </c>
      <c r="C63" s="57">
        <f t="shared" si="15"/>
        <v>401</v>
      </c>
      <c r="F63" s="59">
        <f>IF(C63&lt;C$6,0,VLOOKUP(C63,index!$A:$M,10,0))</f>
        <v>224</v>
      </c>
      <c r="G63" s="57" t="str">
        <f t="shared" si="4"/>
        <v/>
      </c>
      <c r="H63" s="58" t="str">
        <f>IF(G63="I",$K63,IF(G63="II",$K63-SUM(H$8:H62),IF(G63="III",$K63-SUM(H$8:H62),IF(G63="IV",$K63-SUM(H$8:H62),IF(G63="V",1-SUM(H$8:H62)," ")))))</f>
        <v xml:space="preserve"> </v>
      </c>
      <c r="I63" s="66" t="str">
        <f t="shared" si="5"/>
        <v/>
      </c>
      <c r="J63" s="61" t="str">
        <f>IF(I63="A",$K63,IF(I63="B",$K63-SUM(J$8:J62),IF(I63="C",$K63-SUM(J$8:J62),IF(I63="D",$K63-SUM(J$8:J62),IF(I63="E",1-SUM(J$8:J62)," ")))))</f>
        <v xml:space="preserve"> </v>
      </c>
      <c r="K63" s="58">
        <f>IF(C$4=0,0,(SUM(D$8:D63)/C$4))</f>
        <v>0</v>
      </c>
      <c r="L63" s="62" t="str">
        <f t="shared" si="0"/>
        <v xml:space="preserve"> </v>
      </c>
      <c r="M63" s="58" t="str">
        <f>IF(U63=2,K63,IF(W63=2,K63-SUM(M$8:M62),IF(X63=2,K63-SUM(M$8:M62),IF(X62=2,1-SUM(M$8:M62)," "))))</f>
        <v xml:space="preserve"> </v>
      </c>
      <c r="N63" s="58" t="str">
        <f t="shared" si="6"/>
        <v xml:space="preserve"> </v>
      </c>
      <c r="P63" s="58" t="str">
        <f>IF(O63="Plus",$K63,IF(O63="Basis",$K63-SUM(P$8:P62),IF(O63="Breedte",$K63-SUM(P$8:P62),IF(O62="Breedte",1-SUM(P$8:P62)," "))))</f>
        <v xml:space="preserve"> </v>
      </c>
      <c r="Q63" s="56" t="str">
        <f t="shared" si="21"/>
        <v/>
      </c>
      <c r="R63" s="196">
        <f t="shared" si="7"/>
        <v>224</v>
      </c>
      <c r="S63" s="1">
        <f t="shared" si="16"/>
        <v>401</v>
      </c>
      <c r="T63" s="2">
        <f t="shared" si="8"/>
        <v>0</v>
      </c>
      <c r="U63" s="1">
        <f>IF(C$4=0,0,IF(SUM(U$7:U62)=2,0,IF(Y63=U$6,IF(Y63=Y64,IF((Y62-Y63)&lt;=(Y65-Y64),2,0),IF(Y63=Y62,IF((Y61-Y62)&gt;(Y64-Y63),2,0),2)),0)))</f>
        <v>0</v>
      </c>
      <c r="V63" s="1">
        <f>IF(C$4=0,0,IF(SUM(V$7:V62)=1,0,IF(Z63=V$6,IF(Z63=Z64,IF((Z62-Z63)&lt;=(Z65-Z64),1,0),IF(Z63=Z62,IF((Z61-Z62)&gt;(Z64-Z63),1,0),1)),0)))</f>
        <v>0</v>
      </c>
      <c r="W63" s="1">
        <f>IF(C$4=0,0,IF(SUM(W$7:W62)=2,0,IF(AA63=W$6,IF(AA63=AA64,IF((AA62-AA63)&lt;=(AA65-AA64),2,0),IF(AA63=AA62,IF((AA61-AA62)&gt;(AA64-AA63),2,0),2)),0)))</f>
        <v>0</v>
      </c>
      <c r="X63" s="1">
        <f>IF(C$4=0,0,IF(SUM(X$7:X62)=2,0,IF(AB63=X$6,IF(AB63=AB64,IF((AB62-AB63)&lt;=(AB65-AB64),2,0),IF(AB63=AB62,IF((AB61-AB62)&gt;(AB64-AB63),2,0),2)),0)))</f>
        <v>0</v>
      </c>
      <c r="Y63" s="1">
        <f t="shared" si="9"/>
        <v>1</v>
      </c>
      <c r="Z63" s="1">
        <f t="shared" si="10"/>
        <v>1</v>
      </c>
      <c r="AA63" s="1">
        <f t="shared" si="11"/>
        <v>1</v>
      </c>
      <c r="AB63" s="1">
        <f t="shared" si="12"/>
        <v>1</v>
      </c>
      <c r="AD63" s="1">
        <f t="shared" si="17"/>
        <v>401</v>
      </c>
      <c r="AE63" s="2">
        <f t="shared" si="13"/>
        <v>0</v>
      </c>
      <c r="AF63" s="1">
        <f>IF(S$4=0,0,IF(SUM(AF$7:AF62)=2,0,IF(AJ63=AF$6,IF(AJ63=AJ64,IF((AJ62-AJ63)&lt;=(AJ65-AJ64),2,0),IF(AJ63=AJ62,IF((AJ61-AJ62)&gt;(AJ64-AJ63),2,0),2)),0)))</f>
        <v>0</v>
      </c>
      <c r="AG63" s="1">
        <f>IF(C$4=0,0,IF(SUM(AG$7:AG62)=1,0,IF(AK63=AG$6,IF(AK63=AK64,IF((AK62-AK63)&lt;=(AK65-AK64),1,0),IF(AK63=AK62,IF((AK61-AK62)&gt;(AK64-AK63),1,0),1)),0)))</f>
        <v>0</v>
      </c>
      <c r="AH63" s="1">
        <f>IF(C$4=0,0,IF(SUM(AH$7:AH62)=2,0,IF(AL63=AH$6,IF(AL63=AL64,IF((AL62-AL63)&lt;=(AL65-AL64),2,0),IF(AL63=AL62,IF((AL61-AL62)&gt;(AL64-AL63),2,0),2)),0)))</f>
        <v>0</v>
      </c>
      <c r="AI63" s="1">
        <f>IF(S$4=0,0,IF(SUM(AI$7:AI62)=2,0,IF(AM63=AI$6,IF(AM63=AM64,IF((AM62-AM63)&lt;=(AM65-AM64),2,0),IF(AM63=AM62,IF((AM61-AM62)&gt;(AM64-AM63),2,0),2)),0)))</f>
        <v>0</v>
      </c>
      <c r="AJ63" s="1">
        <f t="shared" si="14"/>
        <v>1</v>
      </c>
      <c r="AK63" s="1">
        <f t="shared" si="18"/>
        <v>1</v>
      </c>
      <c r="AL63" s="1">
        <f t="shared" si="19"/>
        <v>1</v>
      </c>
      <c r="AM63" s="1">
        <f t="shared" si="20"/>
        <v>1</v>
      </c>
    </row>
    <row r="64" spans="1:39" ht="12" customHeight="1" x14ac:dyDescent="0.15">
      <c r="A64" s="64">
        <f t="shared" si="2"/>
        <v>0</v>
      </c>
      <c r="B64" s="64">
        <f t="shared" si="3"/>
        <v>0</v>
      </c>
      <c r="C64" s="57">
        <f t="shared" si="15"/>
        <v>400</v>
      </c>
      <c r="F64" s="59">
        <f>IF(C64&lt;C$6,0,VLOOKUP(C64,index!$A:$M,10,0))</f>
        <v>224</v>
      </c>
      <c r="G64" s="57" t="str">
        <f t="shared" si="4"/>
        <v/>
      </c>
      <c r="H64" s="58" t="str">
        <f>IF(G64="I",$K64,IF(G64="II",$K64-SUM(H$8:H63),IF(G64="III",$K64-SUM(H$8:H63),IF(G64="IV",$K64-SUM(H$8:H63),IF(G64="V",1-SUM(H$8:H63)," ")))))</f>
        <v xml:space="preserve"> </v>
      </c>
      <c r="I64" s="66" t="str">
        <f t="shared" si="5"/>
        <v/>
      </c>
      <c r="J64" s="61" t="str">
        <f>IF(I64="A",$K64,IF(I64="B",$K64-SUM(J$8:J63),IF(I64="C",$K64-SUM(J$8:J63),IF(I64="D",$K64-SUM(J$8:J63),IF(I64="E",1-SUM(J$8:J63)," ")))))</f>
        <v xml:space="preserve"> </v>
      </c>
      <c r="K64" s="58">
        <f>IF(C$4=0,0,(SUM(D$8:D64)/C$4))</f>
        <v>0</v>
      </c>
      <c r="L64" s="62" t="str">
        <f t="shared" si="0"/>
        <v xml:space="preserve"> </v>
      </c>
      <c r="M64" s="58" t="str">
        <f>IF(U64=2,K64,IF(W64=2,K64-SUM(M$8:M63),IF(X64=2,K64-SUM(M$8:M63),IF(X63=2,1-SUM(M$8:M63)," "))))</f>
        <v xml:space="preserve"> </v>
      </c>
      <c r="N64" s="58" t="str">
        <f t="shared" si="6"/>
        <v xml:space="preserve"> </v>
      </c>
      <c r="P64" s="58" t="str">
        <f>IF(O64="Plus",$K64,IF(O64="Basis",$K64-SUM(P$8:P63),IF(O64="Breedte",$K64-SUM(P$8:P63),IF(O63="Breedte",1-SUM(P$8:P63)," "))))</f>
        <v xml:space="preserve"> </v>
      </c>
      <c r="Q64" s="56" t="str">
        <f t="shared" si="21"/>
        <v/>
      </c>
      <c r="R64" s="196">
        <f t="shared" si="7"/>
        <v>224</v>
      </c>
      <c r="S64" s="1">
        <f t="shared" si="16"/>
        <v>400</v>
      </c>
      <c r="T64" s="2">
        <f t="shared" si="8"/>
        <v>0</v>
      </c>
      <c r="U64" s="1">
        <f>IF(C$4=0,0,IF(SUM(U$7:U63)=2,0,IF(Y64=U$6,IF(Y64=Y65,IF((Y63-Y64)&lt;=(Y66-Y65),2,0),IF(Y64=Y63,IF((Y62-Y63)&gt;(Y65-Y64),2,0),2)),0)))</f>
        <v>0</v>
      </c>
      <c r="V64" s="1">
        <f>IF(C$4=0,0,IF(SUM(V$7:V63)=1,0,IF(Z64=V$6,IF(Z64=Z65,IF((Z63-Z64)&lt;=(Z66-Z65),1,0),IF(Z64=Z63,IF((Z62-Z63)&gt;(Z65-Z64),1,0),1)),0)))</f>
        <v>0</v>
      </c>
      <c r="W64" s="1">
        <f>IF(C$4=0,0,IF(SUM(W$7:W63)=2,0,IF(AA64=W$6,IF(AA64=AA65,IF((AA63-AA64)&lt;=(AA66-AA65),2,0),IF(AA64=AA63,IF((AA62-AA63)&gt;(AA65-AA64),2,0),2)),0)))</f>
        <v>0</v>
      </c>
      <c r="X64" s="1">
        <f>IF(C$4=0,0,IF(SUM(X$7:X63)=2,0,IF(AB64=X$6,IF(AB64=AB65,IF((AB63-AB64)&lt;=(AB66-AB65),2,0),IF(AB64=AB63,IF((AB62-AB63)&gt;(AB65-AB64),2,0),2)),0)))</f>
        <v>0</v>
      </c>
      <c r="Y64" s="1">
        <f t="shared" si="9"/>
        <v>1</v>
      </c>
      <c r="Z64" s="1">
        <f t="shared" si="10"/>
        <v>1</v>
      </c>
      <c r="AA64" s="1">
        <f t="shared" si="11"/>
        <v>1</v>
      </c>
      <c r="AB64" s="1">
        <f t="shared" si="12"/>
        <v>1</v>
      </c>
      <c r="AD64" s="1">
        <f t="shared" si="17"/>
        <v>400</v>
      </c>
      <c r="AE64" s="2">
        <f t="shared" si="13"/>
        <v>0</v>
      </c>
      <c r="AF64" s="1">
        <f>IF(S$4=0,0,IF(SUM(AF$7:AF63)=2,0,IF(AJ64=AF$6,IF(AJ64=AJ65,IF((AJ63-AJ64)&lt;=(AJ66-AJ65),2,0),IF(AJ64=AJ63,IF((AJ62-AJ63)&gt;(AJ65-AJ64),2,0),2)),0)))</f>
        <v>0</v>
      </c>
      <c r="AG64" s="1">
        <f>IF(C$4=0,0,IF(SUM(AG$7:AG63)=1,0,IF(AK64=AG$6,IF(AK64=AK65,IF((AK63-AK64)&lt;=(AK66-AK65),1,0),IF(AK64=AK63,IF((AK62-AK63)&gt;(AK65-AK64),1,0),1)),0)))</f>
        <v>0</v>
      </c>
      <c r="AH64" s="1">
        <f>IF(C$4=0,0,IF(SUM(AH$7:AH63)=2,0,IF(AL64=AH$6,IF(AL64=AL65,IF((AL63-AL64)&lt;=(AL66-AL65),2,0),IF(AL64=AL63,IF((AL62-AL63)&gt;(AL65-AL64),2,0),2)),0)))</f>
        <v>0</v>
      </c>
      <c r="AI64" s="1">
        <f>IF(S$4=0,0,IF(SUM(AI$7:AI63)=2,0,IF(AM64=AI$6,IF(AM64=AM65,IF((AM63-AM64)&lt;=(AM66-AM65),2,0),IF(AM64=AM63,IF((AM62-AM63)&gt;(AM65-AM64),2,0),2)),0)))</f>
        <v>0</v>
      </c>
      <c r="AJ64" s="1">
        <f t="shared" si="14"/>
        <v>1</v>
      </c>
      <c r="AK64" s="1">
        <f t="shared" si="18"/>
        <v>1</v>
      </c>
      <c r="AL64" s="1">
        <f t="shared" si="19"/>
        <v>1</v>
      </c>
      <c r="AM64" s="1">
        <f t="shared" si="20"/>
        <v>1</v>
      </c>
    </row>
    <row r="65" spans="1:39" ht="12" customHeight="1" x14ac:dyDescent="0.15">
      <c r="A65" s="64">
        <f t="shared" si="2"/>
        <v>0</v>
      </c>
      <c r="B65" s="64">
        <f t="shared" si="3"/>
        <v>0</v>
      </c>
      <c r="C65" s="57">
        <f t="shared" si="15"/>
        <v>399</v>
      </c>
      <c r="F65" s="59">
        <f>IF(C65&lt;C$6,0,VLOOKUP(C65,index!$A:$M,10,0))</f>
        <v>223</v>
      </c>
      <c r="G65" s="57" t="str">
        <f t="shared" si="4"/>
        <v/>
      </c>
      <c r="H65" s="58" t="str">
        <f>IF(G65="I",$K65,IF(G65="II",$K65-SUM(H$8:H64),IF(G65="III",$K65-SUM(H$8:H64),IF(G65="IV",$K65-SUM(H$8:H64),IF(G65="V",1-SUM(H$8:H64)," ")))))</f>
        <v xml:space="preserve"> </v>
      </c>
      <c r="I65" s="66" t="str">
        <f t="shared" si="5"/>
        <v/>
      </c>
      <c r="J65" s="61" t="str">
        <f>IF(I65="A",$K65,IF(I65="B",$K65-SUM(J$8:J64),IF(I65="C",$K65-SUM(J$8:J64),IF(I65="D",$K65-SUM(J$8:J64),IF(I65="E",1-SUM(J$8:J64)," ")))))</f>
        <v xml:space="preserve"> </v>
      </c>
      <c r="K65" s="58">
        <f>IF(C$4=0,0,(SUM(D$8:D65)/C$4))</f>
        <v>0</v>
      </c>
      <c r="L65" s="62" t="str">
        <f t="shared" si="0"/>
        <v xml:space="preserve"> </v>
      </c>
      <c r="M65" s="58" t="str">
        <f>IF(U65=2,K65,IF(W65=2,K65-SUM(M$8:M64),IF(X65=2,K65-SUM(M$8:M64),IF(X64=2,1-SUM(M$8:M64)," "))))</f>
        <v xml:space="preserve"> </v>
      </c>
      <c r="N65" s="58" t="str">
        <f t="shared" si="6"/>
        <v xml:space="preserve"> </v>
      </c>
      <c r="P65" s="58" t="str">
        <f>IF(O65="Plus",$K65,IF(O65="Basis",$K65-SUM(P$8:P64),IF(O65="Breedte",$K65-SUM(P$8:P64),IF(O64="Breedte",1-SUM(P$8:P64)," "))))</f>
        <v xml:space="preserve"> </v>
      </c>
      <c r="Q65" s="56" t="str">
        <f t="shared" si="21"/>
        <v/>
      </c>
      <c r="R65" s="196">
        <f t="shared" si="7"/>
        <v>223</v>
      </c>
      <c r="S65" s="1">
        <f t="shared" si="16"/>
        <v>399</v>
      </c>
      <c r="T65" s="2">
        <f t="shared" si="8"/>
        <v>0</v>
      </c>
      <c r="U65" s="1">
        <f>IF(C$4=0,0,IF(SUM(U$7:U64)=2,0,IF(Y65=U$6,IF(Y65=Y66,IF((Y64-Y65)&lt;=(Y67-Y66),2,0),IF(Y65=Y64,IF((Y63-Y64)&gt;(Y66-Y65),2,0),2)),0)))</f>
        <v>0</v>
      </c>
      <c r="V65" s="1">
        <f>IF(C$4=0,0,IF(SUM(V$7:V64)=1,0,IF(Z65=V$6,IF(Z65=Z66,IF((Z64-Z65)&lt;=(Z67-Z66),1,0),IF(Z65=Z64,IF((Z63-Z64)&gt;(Z66-Z65),1,0),1)),0)))</f>
        <v>0</v>
      </c>
      <c r="W65" s="1">
        <f>IF(C$4=0,0,IF(SUM(W$7:W64)=2,0,IF(AA65=W$6,IF(AA65=AA66,IF((AA64-AA65)&lt;=(AA67-AA66),2,0),IF(AA65=AA64,IF((AA63-AA64)&gt;(AA66-AA65),2,0),2)),0)))</f>
        <v>0</v>
      </c>
      <c r="X65" s="1">
        <f>IF(C$4=0,0,IF(SUM(X$7:X64)=2,0,IF(AB65=X$6,IF(AB65=AB66,IF((AB64-AB65)&lt;=(AB67-AB66),2,0),IF(AB65=AB64,IF((AB63-AB64)&gt;(AB66-AB65),2,0),2)),0)))</f>
        <v>0</v>
      </c>
      <c r="Y65" s="1">
        <f t="shared" si="9"/>
        <v>1</v>
      </c>
      <c r="Z65" s="1">
        <f t="shared" si="10"/>
        <v>1</v>
      </c>
      <c r="AA65" s="1">
        <f t="shared" si="11"/>
        <v>1</v>
      </c>
      <c r="AB65" s="1">
        <f t="shared" si="12"/>
        <v>1</v>
      </c>
      <c r="AD65" s="1">
        <f t="shared" si="17"/>
        <v>399</v>
      </c>
      <c r="AE65" s="2">
        <f t="shared" si="13"/>
        <v>0</v>
      </c>
      <c r="AF65" s="1">
        <f>IF(S$4=0,0,IF(SUM(AF$7:AF64)=2,0,IF(AJ65=AF$6,IF(AJ65=AJ66,IF((AJ64-AJ65)&lt;=(AJ67-AJ66),2,0),IF(AJ65=AJ64,IF((AJ63-AJ64)&gt;(AJ66-AJ65),2,0),2)),0)))</f>
        <v>0</v>
      </c>
      <c r="AG65" s="1">
        <f>IF(C$4=0,0,IF(SUM(AG$7:AG64)=1,0,IF(AK65=AG$6,IF(AK65=AK66,IF((AK64-AK65)&lt;=(AK67-AK66),1,0),IF(AK65=AK64,IF((AK63-AK64)&gt;(AK66-AK65),1,0),1)),0)))</f>
        <v>0</v>
      </c>
      <c r="AH65" s="1">
        <f>IF(C$4=0,0,IF(SUM(AH$7:AH64)=2,0,IF(AL65=AH$6,IF(AL65=AL66,IF((AL64-AL65)&lt;=(AL67-AL66),2,0),IF(AL65=AL64,IF((AL63-AL64)&gt;(AL66-AL65),2,0),2)),0)))</f>
        <v>0</v>
      </c>
      <c r="AI65" s="1">
        <f>IF(S$4=0,0,IF(SUM(AI$7:AI64)=2,0,IF(AM65=AI$6,IF(AM65=AM66,IF((AM64-AM65)&lt;=(AM67-AM66),2,0),IF(AM65=AM64,IF((AM63-AM64)&gt;(AM66-AM65),2,0),2)),0)))</f>
        <v>0</v>
      </c>
      <c r="AJ65" s="1">
        <f t="shared" si="14"/>
        <v>1</v>
      </c>
      <c r="AK65" s="1">
        <f t="shared" si="18"/>
        <v>1</v>
      </c>
      <c r="AL65" s="1">
        <f t="shared" si="19"/>
        <v>1</v>
      </c>
      <c r="AM65" s="1">
        <f t="shared" si="20"/>
        <v>1</v>
      </c>
    </row>
    <row r="66" spans="1:39" ht="12" customHeight="1" x14ac:dyDescent="0.15">
      <c r="A66" s="64">
        <f t="shared" si="2"/>
        <v>0</v>
      </c>
      <c r="B66" s="64">
        <f t="shared" si="3"/>
        <v>0</v>
      </c>
      <c r="C66" s="57">
        <f t="shared" si="15"/>
        <v>398</v>
      </c>
      <c r="F66" s="59">
        <f>IF(C66&lt;C$6,0,VLOOKUP(C66,index!$A:$M,10,0))</f>
        <v>223</v>
      </c>
      <c r="G66" s="57" t="str">
        <f t="shared" si="4"/>
        <v/>
      </c>
      <c r="H66" s="58" t="str">
        <f>IF(G66="I",$K66,IF(G66="II",$K66-SUM(H$8:H65),IF(G66="III",$K66-SUM(H$8:H65),IF(G66="IV",$K66-SUM(H$8:H65),IF(G66="V",1-SUM(H$8:H65)," ")))))</f>
        <v xml:space="preserve"> </v>
      </c>
      <c r="I66" s="66" t="str">
        <f t="shared" si="5"/>
        <v/>
      </c>
      <c r="J66" s="61" t="str">
        <f>IF(I66="A",$K66,IF(I66="B",$K66-SUM(J$8:J65),IF(I66="C",$K66-SUM(J$8:J65),IF(I66="D",$K66-SUM(J$8:J65),IF(I66="E",1-SUM(J$8:J65)," ")))))</f>
        <v xml:space="preserve"> </v>
      </c>
      <c r="K66" s="58">
        <f>IF(C$4=0,0,(SUM(D$8:D66)/C$4))</f>
        <v>0</v>
      </c>
      <c r="L66" s="62" t="str">
        <f t="shared" si="0"/>
        <v xml:space="preserve"> </v>
      </c>
      <c r="M66" s="58" t="str">
        <f>IF(U66=2,K66,IF(W66=2,K66-SUM(M$8:M65),IF(X66=2,K66-SUM(M$8:M65),IF(X65=2,1-SUM(M$8:M65)," "))))</f>
        <v xml:space="preserve"> </v>
      </c>
      <c r="N66" s="58" t="str">
        <f t="shared" si="6"/>
        <v xml:space="preserve"> </v>
      </c>
      <c r="P66" s="58" t="str">
        <f>IF(O66="Plus",$K66,IF(O66="Basis",$K66-SUM(P$8:P65),IF(O66="Breedte",$K66-SUM(P$8:P65),IF(O65="Breedte",1-SUM(P$8:P65)," "))))</f>
        <v xml:space="preserve"> </v>
      </c>
      <c r="Q66" s="56" t="str">
        <f t="shared" si="21"/>
        <v/>
      </c>
      <c r="R66" s="196">
        <f t="shared" si="7"/>
        <v>223</v>
      </c>
      <c r="S66" s="1">
        <f t="shared" si="16"/>
        <v>398</v>
      </c>
      <c r="T66" s="2">
        <f t="shared" si="8"/>
        <v>0</v>
      </c>
      <c r="U66" s="1">
        <f>IF(C$4=0,0,IF(SUM(U$7:U65)=2,0,IF(Y66=U$6,IF(Y66=Y67,IF((Y65-Y66)&lt;=(Y68-Y67),2,0),IF(Y66=Y65,IF((Y64-Y65)&gt;(Y67-Y66),2,0),2)),0)))</f>
        <v>0</v>
      </c>
      <c r="V66" s="1">
        <f>IF(C$4=0,0,IF(SUM(V$7:V65)=1,0,IF(Z66=V$6,IF(Z66=Z67,IF((Z65-Z66)&lt;=(Z68-Z67),1,0),IF(Z66=Z65,IF((Z64-Z65)&gt;(Z67-Z66),1,0),1)),0)))</f>
        <v>0</v>
      </c>
      <c r="W66" s="1">
        <f>IF(C$4=0,0,IF(SUM(W$7:W65)=2,0,IF(AA66=W$6,IF(AA66=AA67,IF((AA65-AA66)&lt;=(AA68-AA67),2,0),IF(AA66=AA65,IF((AA64-AA65)&gt;(AA67-AA66),2,0),2)),0)))</f>
        <v>0</v>
      </c>
      <c r="X66" s="1">
        <f>IF(C$4=0,0,IF(SUM(X$7:X65)=2,0,IF(AB66=X$6,IF(AB66=AB67,IF((AB65-AB66)&lt;=(AB68-AB67),2,0),IF(AB66=AB65,IF((AB64-AB65)&gt;(AB67-AB66),2,0),2)),0)))</f>
        <v>0</v>
      </c>
      <c r="Y66" s="1">
        <f t="shared" si="9"/>
        <v>1</v>
      </c>
      <c r="Z66" s="1">
        <f t="shared" si="10"/>
        <v>1</v>
      </c>
      <c r="AA66" s="1">
        <f t="shared" si="11"/>
        <v>1</v>
      </c>
      <c r="AB66" s="1">
        <f t="shared" si="12"/>
        <v>1</v>
      </c>
      <c r="AD66" s="1">
        <f t="shared" si="17"/>
        <v>398</v>
      </c>
      <c r="AE66" s="2">
        <f t="shared" si="13"/>
        <v>0</v>
      </c>
      <c r="AF66" s="1">
        <f>IF(S$4=0,0,IF(SUM(AF$7:AF65)=2,0,IF(AJ66=AF$6,IF(AJ66=AJ67,IF((AJ65-AJ66)&lt;=(AJ68-AJ67),2,0),IF(AJ66=AJ65,IF((AJ64-AJ65)&gt;(AJ67-AJ66),2,0),2)),0)))</f>
        <v>0</v>
      </c>
      <c r="AG66" s="1">
        <f>IF(C$4=0,0,IF(SUM(AG$7:AG65)=1,0,IF(AK66=AG$6,IF(AK66=AK67,IF((AK65-AK66)&lt;=(AK68-AK67),1,0),IF(AK66=AK65,IF((AK64-AK65)&gt;(AK67-AK66),1,0),1)),0)))</f>
        <v>0</v>
      </c>
      <c r="AH66" s="1">
        <f>IF(C$4=0,0,IF(SUM(AH$7:AH65)=2,0,IF(AL66=AH$6,IF(AL66=AL67,IF((AL65-AL66)&lt;=(AL68-AL67),2,0),IF(AL66=AL65,IF((AL64-AL65)&gt;(AL67-AL66),2,0),2)),0)))</f>
        <v>0</v>
      </c>
      <c r="AI66" s="1">
        <f>IF(S$4=0,0,IF(SUM(AI$7:AI65)=2,0,IF(AM66=AI$6,IF(AM66=AM67,IF((AM65-AM66)&lt;=(AM68-AM67),2,0),IF(AM66=AM65,IF((AM64-AM65)&gt;(AM67-AM66),2,0),2)),0)))</f>
        <v>0</v>
      </c>
      <c r="AJ66" s="1">
        <f t="shared" si="14"/>
        <v>1</v>
      </c>
      <c r="AK66" s="1">
        <f t="shared" si="18"/>
        <v>1</v>
      </c>
      <c r="AL66" s="1">
        <f t="shared" si="19"/>
        <v>1</v>
      </c>
      <c r="AM66" s="1">
        <f t="shared" si="20"/>
        <v>1</v>
      </c>
    </row>
    <row r="67" spans="1:39" ht="12" customHeight="1" x14ac:dyDescent="0.15">
      <c r="A67" s="64">
        <f t="shared" si="2"/>
        <v>0</v>
      </c>
      <c r="B67" s="64">
        <f t="shared" si="3"/>
        <v>0</v>
      </c>
      <c r="C67" s="57">
        <f t="shared" si="15"/>
        <v>397</v>
      </c>
      <c r="F67" s="59">
        <f>IF(C67&lt;C$6,0,VLOOKUP(C67,index!$A:$M,10,0))</f>
        <v>222</v>
      </c>
      <c r="G67" s="57" t="str">
        <f t="shared" si="4"/>
        <v/>
      </c>
      <c r="H67" s="58" t="str">
        <f>IF(G67="I",$K67,IF(G67="II",$K67-SUM(H$8:H66),IF(G67="III",$K67-SUM(H$8:H66),IF(G67="IV",$K67-SUM(H$8:H66),IF(G67="V",1-SUM(H$8:H66)," ")))))</f>
        <v xml:space="preserve"> </v>
      </c>
      <c r="I67" s="66" t="str">
        <f t="shared" si="5"/>
        <v/>
      </c>
      <c r="J67" s="61" t="str">
        <f>IF(I67="A",$K67,IF(I67="B",$K67-SUM(J$8:J66),IF(I67="C",$K67-SUM(J$8:J66),IF(I67="D",$K67-SUM(J$8:J66),IF(I67="E",1-SUM(J$8:J66)," ")))))</f>
        <v xml:space="preserve"> </v>
      </c>
      <c r="K67" s="58">
        <f>IF(C$4=0,0,(SUM(D$8:D67)/C$4))</f>
        <v>0</v>
      </c>
      <c r="L67" s="62" t="str">
        <f t="shared" si="0"/>
        <v xml:space="preserve"> </v>
      </c>
      <c r="M67" s="58" t="str">
        <f>IF(U67=2,K67,IF(W67=2,K67-SUM(M$8:M66),IF(X67=2,K67-SUM(M$8:M66),IF(X66=2,1-SUM(M$8:M66)," "))))</f>
        <v xml:space="preserve"> </v>
      </c>
      <c r="N67" s="58" t="str">
        <f t="shared" si="6"/>
        <v xml:space="preserve"> </v>
      </c>
      <c r="P67" s="58" t="str">
        <f>IF(O67="Plus",$K67,IF(O67="Basis",$K67-SUM(P$8:P66),IF(O67="Breedte",$K67-SUM(P$8:P66),IF(O66="Breedte",1-SUM(P$8:P66)," "))))</f>
        <v xml:space="preserve"> </v>
      </c>
      <c r="Q67" s="56" t="str">
        <f t="shared" si="21"/>
        <v/>
      </c>
      <c r="R67" s="196">
        <f t="shared" si="7"/>
        <v>222</v>
      </c>
      <c r="S67" s="1">
        <f t="shared" si="16"/>
        <v>397</v>
      </c>
      <c r="T67" s="2">
        <f t="shared" si="8"/>
        <v>0</v>
      </c>
      <c r="U67" s="1">
        <f>IF(C$4=0,0,IF(SUM(U$7:U66)=2,0,IF(Y67=U$6,IF(Y67=Y68,IF((Y66-Y67)&lt;=(Y69-Y68),2,0),IF(Y67=Y66,IF((Y65-Y66)&gt;(Y68-Y67),2,0),2)),0)))</f>
        <v>0</v>
      </c>
      <c r="V67" s="1">
        <f>IF(C$4=0,0,IF(SUM(V$7:V66)=1,0,IF(Z67=V$6,IF(Z67=Z68,IF((Z66-Z67)&lt;=(Z69-Z68),1,0),IF(Z67=Z66,IF((Z65-Z66)&gt;(Z68-Z67),1,0),1)),0)))</f>
        <v>0</v>
      </c>
      <c r="W67" s="1">
        <f>IF(C$4=0,0,IF(SUM(W$7:W66)=2,0,IF(AA67=W$6,IF(AA67=AA68,IF((AA66-AA67)&lt;=(AA69-AA68),2,0),IF(AA67=AA66,IF((AA65-AA66)&gt;(AA68-AA67),2,0),2)),0)))</f>
        <v>0</v>
      </c>
      <c r="X67" s="1">
        <f>IF(C$4=0,0,IF(SUM(X$7:X66)=2,0,IF(AB67=X$6,IF(AB67=AB68,IF((AB66-AB67)&lt;=(AB69-AB68),2,0),IF(AB67=AB66,IF((AB65-AB66)&gt;(AB68-AB67),2,0),2)),0)))</f>
        <v>0</v>
      </c>
      <c r="Y67" s="1">
        <f t="shared" si="9"/>
        <v>1</v>
      </c>
      <c r="Z67" s="1">
        <f t="shared" si="10"/>
        <v>1</v>
      </c>
      <c r="AA67" s="1">
        <f t="shared" si="11"/>
        <v>1</v>
      </c>
      <c r="AB67" s="1">
        <f t="shared" si="12"/>
        <v>1</v>
      </c>
      <c r="AD67" s="1">
        <f t="shared" si="17"/>
        <v>397</v>
      </c>
      <c r="AE67" s="2">
        <f t="shared" si="13"/>
        <v>0</v>
      </c>
      <c r="AF67" s="1">
        <f>IF(S$4=0,0,IF(SUM(AF$7:AF66)=2,0,IF(AJ67=AF$6,IF(AJ67=AJ68,IF((AJ66-AJ67)&lt;=(AJ69-AJ68),2,0),IF(AJ67=AJ66,IF((AJ65-AJ66)&gt;(AJ68-AJ67),2,0),2)),0)))</f>
        <v>0</v>
      </c>
      <c r="AG67" s="1">
        <f>IF(C$4=0,0,IF(SUM(AG$7:AG66)=1,0,IF(AK67=AG$6,IF(AK67=AK68,IF((AK66-AK67)&lt;=(AK69-AK68),1,0),IF(AK67=AK66,IF((AK65-AK66)&gt;(AK68-AK67),1,0),1)),0)))</f>
        <v>0</v>
      </c>
      <c r="AH67" s="1">
        <f>IF(C$4=0,0,IF(SUM(AH$7:AH66)=2,0,IF(AL67=AH$6,IF(AL67=AL68,IF((AL66-AL67)&lt;=(AL69-AL68),2,0),IF(AL67=AL66,IF((AL65-AL66)&gt;(AL68-AL67),2,0),2)),0)))</f>
        <v>0</v>
      </c>
      <c r="AI67" s="1">
        <f>IF(S$4=0,0,IF(SUM(AI$7:AI66)=2,0,IF(AM67=AI$6,IF(AM67=AM68,IF((AM66-AM67)&lt;=(AM69-AM68),2,0),IF(AM67=AM66,IF((AM65-AM66)&gt;(AM68-AM67),2,0),2)),0)))</f>
        <v>0</v>
      </c>
      <c r="AJ67" s="1">
        <f t="shared" si="14"/>
        <v>1</v>
      </c>
      <c r="AK67" s="1">
        <f t="shared" si="18"/>
        <v>1</v>
      </c>
      <c r="AL67" s="1">
        <f t="shared" si="19"/>
        <v>1</v>
      </c>
      <c r="AM67" s="1">
        <f t="shared" si="20"/>
        <v>1</v>
      </c>
    </row>
    <row r="68" spans="1:39" ht="12" customHeight="1" x14ac:dyDescent="0.15">
      <c r="A68" s="64">
        <f t="shared" si="2"/>
        <v>0</v>
      </c>
      <c r="B68" s="64">
        <f t="shared" si="3"/>
        <v>0</v>
      </c>
      <c r="C68" s="57">
        <f t="shared" si="15"/>
        <v>396</v>
      </c>
      <c r="F68" s="59">
        <f>IF(C68&lt;C$6,0,VLOOKUP(C68,index!$A:$M,10,0))</f>
        <v>222</v>
      </c>
      <c r="G68" s="57" t="str">
        <f t="shared" si="4"/>
        <v/>
      </c>
      <c r="H68" s="58" t="str">
        <f>IF(G68="I",$K68,IF(G68="II",$K68-SUM(H$8:H67),IF(G68="III",$K68-SUM(H$8:H67),IF(G68="IV",$K68-SUM(H$8:H67),IF(G68="V",1-SUM(H$8:H67)," ")))))</f>
        <v xml:space="preserve"> </v>
      </c>
      <c r="I68" s="66" t="str">
        <f t="shared" si="5"/>
        <v/>
      </c>
      <c r="J68" s="61" t="str">
        <f>IF(I68="A",$K68,IF(I68="B",$K68-SUM(J$8:J67),IF(I68="C",$K68-SUM(J$8:J67),IF(I68="D",$K68-SUM(J$8:J67),IF(I68="E",1-SUM(J$8:J67)," ")))))</f>
        <v xml:space="preserve"> </v>
      </c>
      <c r="K68" s="58">
        <f>IF(C$4=0,0,(SUM(D$8:D68)/C$4))</f>
        <v>0</v>
      </c>
      <c r="L68" s="62" t="str">
        <f t="shared" si="0"/>
        <v xml:space="preserve"> </v>
      </c>
      <c r="M68" s="58" t="str">
        <f>IF(U68=2,K68,IF(W68=2,K68-SUM(M$8:M67),IF(X68=2,K68-SUM(M$8:M67),IF(X67=2,1-SUM(M$8:M67)," "))))</f>
        <v xml:space="preserve"> </v>
      </c>
      <c r="N68" s="58" t="str">
        <f t="shared" si="6"/>
        <v xml:space="preserve"> </v>
      </c>
      <c r="P68" s="58" t="str">
        <f>IF(O68="Plus",$K68,IF(O68="Basis",$K68-SUM(P$8:P67),IF(O68="Breedte",$K68-SUM(P$8:P67),IF(O67="Breedte",1-SUM(P$8:P67)," "))))</f>
        <v xml:space="preserve"> </v>
      </c>
      <c r="Q68" s="56" t="str">
        <f t="shared" si="21"/>
        <v/>
      </c>
      <c r="R68" s="196">
        <f t="shared" si="7"/>
        <v>222</v>
      </c>
      <c r="S68" s="1">
        <f t="shared" si="16"/>
        <v>396</v>
      </c>
      <c r="T68" s="2">
        <f t="shared" si="8"/>
        <v>0</v>
      </c>
      <c r="U68" s="1">
        <f>IF(C$4=0,0,IF(SUM(U$7:U67)=2,0,IF(Y68=U$6,IF(Y68=Y69,IF((Y67-Y68)&lt;=(Y70-Y69),2,0),IF(Y68=Y67,IF((Y66-Y67)&gt;(Y69-Y68),2,0),2)),0)))</f>
        <v>0</v>
      </c>
      <c r="V68" s="1">
        <f>IF(C$4=0,0,IF(SUM(V$7:V67)=1,0,IF(Z68=V$6,IF(Z68=Z69,IF((Z67-Z68)&lt;=(Z70-Z69),1,0),IF(Z68=Z67,IF((Z66-Z67)&gt;(Z69-Z68),1,0),1)),0)))</f>
        <v>0</v>
      </c>
      <c r="W68" s="1">
        <f>IF(C$4=0,0,IF(SUM(W$7:W67)=2,0,IF(AA68=W$6,IF(AA68=AA69,IF((AA67-AA68)&lt;=(AA70-AA69),2,0),IF(AA68=AA67,IF((AA66-AA67)&gt;(AA69-AA68),2,0),2)),0)))</f>
        <v>0</v>
      </c>
      <c r="X68" s="1">
        <f>IF(C$4=0,0,IF(SUM(X$7:X67)=2,0,IF(AB68=X$6,IF(AB68=AB69,IF((AB67-AB68)&lt;=(AB70-AB69),2,0),IF(AB68=AB67,IF((AB66-AB67)&gt;(AB69-AB68),2,0),2)),0)))</f>
        <v>0</v>
      </c>
      <c r="Y68" s="1">
        <f t="shared" si="9"/>
        <v>1</v>
      </c>
      <c r="Z68" s="1">
        <f t="shared" si="10"/>
        <v>1</v>
      </c>
      <c r="AA68" s="1">
        <f t="shared" si="11"/>
        <v>1</v>
      </c>
      <c r="AB68" s="1">
        <f t="shared" si="12"/>
        <v>1</v>
      </c>
      <c r="AD68" s="1">
        <f t="shared" si="17"/>
        <v>396</v>
      </c>
      <c r="AE68" s="2">
        <f t="shared" si="13"/>
        <v>0</v>
      </c>
      <c r="AF68" s="1">
        <f>IF(S$4=0,0,IF(SUM(AF$7:AF67)=2,0,IF(AJ68=AF$6,IF(AJ68=AJ69,IF((AJ67-AJ68)&lt;=(AJ70-AJ69),2,0),IF(AJ68=AJ67,IF((AJ66-AJ67)&gt;(AJ69-AJ68),2,0),2)),0)))</f>
        <v>0</v>
      </c>
      <c r="AG68" s="1">
        <f>IF(C$4=0,0,IF(SUM(AG$7:AG67)=1,0,IF(AK68=AG$6,IF(AK68=AK69,IF((AK67-AK68)&lt;=(AK70-AK69),1,0),IF(AK68=AK67,IF((AK66-AK67)&gt;(AK69-AK68),1,0),1)),0)))</f>
        <v>0</v>
      </c>
      <c r="AH68" s="1">
        <f>IF(C$4=0,0,IF(SUM(AH$7:AH67)=2,0,IF(AL68=AH$6,IF(AL68=AL69,IF((AL67-AL68)&lt;=(AL70-AL69),2,0),IF(AL68=AL67,IF((AL66-AL67)&gt;(AL69-AL68),2,0),2)),0)))</f>
        <v>0</v>
      </c>
      <c r="AI68" s="1">
        <f>IF(S$4=0,0,IF(SUM(AI$7:AI67)=2,0,IF(AM68=AI$6,IF(AM68=AM69,IF((AM67-AM68)&lt;=(AM70-AM69),2,0),IF(AM68=AM67,IF((AM66-AM67)&gt;(AM69-AM68),2,0),2)),0)))</f>
        <v>0</v>
      </c>
      <c r="AJ68" s="1">
        <f t="shared" si="14"/>
        <v>1</v>
      </c>
      <c r="AK68" s="1">
        <f t="shared" si="18"/>
        <v>1</v>
      </c>
      <c r="AL68" s="1">
        <f t="shared" si="19"/>
        <v>1</v>
      </c>
      <c r="AM68" s="1">
        <f t="shared" si="20"/>
        <v>1</v>
      </c>
    </row>
    <row r="69" spans="1:39" ht="12" customHeight="1" x14ac:dyDescent="0.15">
      <c r="A69" s="64">
        <f t="shared" si="2"/>
        <v>0</v>
      </c>
      <c r="B69" s="64">
        <f t="shared" si="3"/>
        <v>0</v>
      </c>
      <c r="C69" s="57">
        <f t="shared" si="15"/>
        <v>395</v>
      </c>
      <c r="F69" s="59">
        <f>IF(C69&lt;C$6,0,VLOOKUP(C69,index!$A:$M,10,0))</f>
        <v>221</v>
      </c>
      <c r="G69" s="57" t="str">
        <f t="shared" si="4"/>
        <v/>
      </c>
      <c r="H69" s="58" t="str">
        <f>IF(G69="I",$K69,IF(G69="II",$K69-SUM(H$8:H68),IF(G69="III",$K69-SUM(H$8:H68),IF(G69="IV",$K69-SUM(H$8:H68),IF(G69="V",1-SUM(H$8:H68)," ")))))</f>
        <v xml:space="preserve"> </v>
      </c>
      <c r="I69" s="66" t="str">
        <f t="shared" si="5"/>
        <v/>
      </c>
      <c r="J69" s="61" t="str">
        <f>IF(I69="A",$K69,IF(I69="B",$K69-SUM(J$8:J68),IF(I69="C",$K69-SUM(J$8:J68),IF(I69="D",$K69-SUM(J$8:J68),IF(I69="E",1-SUM(J$8:J68)," ")))))</f>
        <v xml:space="preserve"> </v>
      </c>
      <c r="K69" s="58">
        <f>IF(C$4=0,0,(SUM(D$8:D69)/C$4))</f>
        <v>0</v>
      </c>
      <c r="L69" s="62" t="str">
        <f t="shared" si="0"/>
        <v xml:space="preserve"> </v>
      </c>
      <c r="M69" s="58" t="str">
        <f>IF(U69=2,K69,IF(W69=2,K69-SUM(M$8:M68),IF(X69=2,K69-SUM(M$8:M68),IF(X68=2,1-SUM(M$8:M68)," "))))</f>
        <v xml:space="preserve"> </v>
      </c>
      <c r="N69" s="58" t="str">
        <f t="shared" si="6"/>
        <v xml:space="preserve"> </v>
      </c>
      <c r="P69" s="58" t="str">
        <f>IF(O69="Plus",$K69,IF(O69="Basis",$K69-SUM(P$8:P68),IF(O69="Breedte",$K69-SUM(P$8:P68),IF(O68="Breedte",1-SUM(P$8:P68)," "))))</f>
        <v xml:space="preserve"> </v>
      </c>
      <c r="Q69" s="56" t="str">
        <f t="shared" si="21"/>
        <v/>
      </c>
      <c r="R69" s="196">
        <f t="shared" si="7"/>
        <v>221</v>
      </c>
      <c r="S69" s="1">
        <f t="shared" si="16"/>
        <v>395</v>
      </c>
      <c r="T69" s="2">
        <f t="shared" si="8"/>
        <v>0</v>
      </c>
      <c r="U69" s="1">
        <f>IF(C$4=0,0,IF(SUM(U$7:U68)=2,0,IF(Y69=U$6,IF(Y69=Y70,IF((Y68-Y69)&lt;=(Y71-Y70),2,0),IF(Y69=Y68,IF((Y67-Y68)&gt;(Y70-Y69),2,0),2)),0)))</f>
        <v>0</v>
      </c>
      <c r="V69" s="1">
        <f>IF(C$4=0,0,IF(SUM(V$7:V68)=1,0,IF(Z69=V$6,IF(Z69=Z70,IF((Z68-Z69)&lt;=(Z71-Z70),1,0),IF(Z69=Z68,IF((Z67-Z68)&gt;(Z70-Z69),1,0),1)),0)))</f>
        <v>0</v>
      </c>
      <c r="W69" s="1">
        <f>IF(C$4=0,0,IF(SUM(W$7:W68)=2,0,IF(AA69=W$6,IF(AA69=AA70,IF((AA68-AA69)&lt;=(AA71-AA70),2,0),IF(AA69=AA68,IF((AA67-AA68)&gt;(AA70-AA69),2,0),2)),0)))</f>
        <v>0</v>
      </c>
      <c r="X69" s="1">
        <f>IF(C$4=0,0,IF(SUM(X$7:X68)=2,0,IF(AB69=X$6,IF(AB69=AB70,IF((AB68-AB69)&lt;=(AB71-AB70),2,0),IF(AB69=AB68,IF((AB67-AB68)&gt;(AB70-AB69),2,0),2)),0)))</f>
        <v>0</v>
      </c>
      <c r="Y69" s="1">
        <f t="shared" si="9"/>
        <v>1</v>
      </c>
      <c r="Z69" s="1">
        <f t="shared" si="10"/>
        <v>1</v>
      </c>
      <c r="AA69" s="1">
        <f t="shared" si="11"/>
        <v>1</v>
      </c>
      <c r="AB69" s="1">
        <f t="shared" si="12"/>
        <v>1</v>
      </c>
      <c r="AD69" s="1">
        <f t="shared" si="17"/>
        <v>395</v>
      </c>
      <c r="AE69" s="2">
        <f t="shared" si="13"/>
        <v>0</v>
      </c>
      <c r="AF69" s="1">
        <f>IF(S$4=0,0,IF(SUM(AF$7:AF68)=2,0,IF(AJ69=AF$6,IF(AJ69=AJ70,IF((AJ68-AJ69)&lt;=(AJ71-AJ70),2,0),IF(AJ69=AJ68,IF((AJ67-AJ68)&gt;(AJ70-AJ69),2,0),2)),0)))</f>
        <v>0</v>
      </c>
      <c r="AG69" s="1">
        <f>IF(C$4=0,0,IF(SUM(AG$7:AG68)=1,0,IF(AK69=AG$6,IF(AK69=AK70,IF((AK68-AK69)&lt;=(AK71-AK70),1,0),IF(AK69=AK68,IF((AK67-AK68)&gt;(AK70-AK69),1,0),1)),0)))</f>
        <v>0</v>
      </c>
      <c r="AH69" s="1">
        <f>IF(C$4=0,0,IF(SUM(AH$7:AH68)=2,0,IF(AL69=AH$6,IF(AL69=AL70,IF((AL68-AL69)&lt;=(AL71-AL70),2,0),IF(AL69=AL68,IF((AL67-AL68)&gt;(AL70-AL69),2,0),2)),0)))</f>
        <v>0</v>
      </c>
      <c r="AI69" s="1">
        <f>IF(S$4=0,0,IF(SUM(AI$7:AI68)=2,0,IF(AM69=AI$6,IF(AM69=AM70,IF((AM68-AM69)&lt;=(AM71-AM70),2,0),IF(AM69=AM68,IF((AM67-AM68)&gt;(AM70-AM69),2,0),2)),0)))</f>
        <v>0</v>
      </c>
      <c r="AJ69" s="1">
        <f t="shared" si="14"/>
        <v>1</v>
      </c>
      <c r="AK69" s="1">
        <f t="shared" si="18"/>
        <v>1</v>
      </c>
      <c r="AL69" s="1">
        <f t="shared" si="19"/>
        <v>1</v>
      </c>
      <c r="AM69" s="1">
        <f t="shared" si="20"/>
        <v>1</v>
      </c>
    </row>
    <row r="70" spans="1:39" ht="12" customHeight="1" x14ac:dyDescent="0.15">
      <c r="A70" s="64">
        <f t="shared" si="2"/>
        <v>0</v>
      </c>
      <c r="B70" s="64">
        <f t="shared" si="3"/>
        <v>0</v>
      </c>
      <c r="C70" s="57">
        <f t="shared" si="15"/>
        <v>394</v>
      </c>
      <c r="F70" s="59">
        <f>IF(C70&lt;C$6,0,VLOOKUP(C70,index!$A:$M,10,0))</f>
        <v>221</v>
      </c>
      <c r="G70" s="57" t="str">
        <f t="shared" si="4"/>
        <v/>
      </c>
      <c r="H70" s="58" t="str">
        <f>IF(G70="I",$K70,IF(G70="II",$K70-SUM(H$8:H69),IF(G70="III",$K70-SUM(H$8:H69),IF(G70="IV",$K70-SUM(H$8:H69),IF(G70="V",1-SUM(H$8:H69)," ")))))</f>
        <v xml:space="preserve"> </v>
      </c>
      <c r="I70" s="66" t="str">
        <f t="shared" si="5"/>
        <v/>
      </c>
      <c r="J70" s="61" t="str">
        <f>IF(I70="A",$K70,IF(I70="B",$K70-SUM(J$8:J69),IF(I70="C",$K70-SUM(J$8:J69),IF(I70="D",$K70-SUM(J$8:J69),IF(I70="E",1-SUM(J$8:J69)," ")))))</f>
        <v xml:space="preserve"> </v>
      </c>
      <c r="K70" s="58">
        <f>IF(C$4=0,0,(SUM(D$8:D70)/C$4))</f>
        <v>0</v>
      </c>
      <c r="L70" s="62" t="str">
        <f t="shared" si="0"/>
        <v xml:space="preserve"> </v>
      </c>
      <c r="M70" s="58" t="str">
        <f>IF(U70=2,K70,IF(W70=2,K70-SUM(M$8:M69),IF(X70=2,K70-SUM(M$8:M69),IF(X69=2,1-SUM(M$8:M69)," "))))</f>
        <v xml:space="preserve"> </v>
      </c>
      <c r="N70" s="58" t="str">
        <f t="shared" si="6"/>
        <v xml:space="preserve"> </v>
      </c>
      <c r="P70" s="58" t="str">
        <f>IF(O70="Plus",$K70,IF(O70="Basis",$K70-SUM(P$8:P69),IF(O70="Breedte",$K70-SUM(P$8:P69),IF(O69="Breedte",1-SUM(P$8:P69)," "))))</f>
        <v xml:space="preserve"> </v>
      </c>
      <c r="Q70" s="56" t="str">
        <f t="shared" si="21"/>
        <v/>
      </c>
      <c r="R70" s="196">
        <f t="shared" si="7"/>
        <v>221</v>
      </c>
      <c r="S70" s="1">
        <f t="shared" si="16"/>
        <v>394</v>
      </c>
      <c r="T70" s="2">
        <f t="shared" si="8"/>
        <v>0</v>
      </c>
      <c r="U70" s="1">
        <f>IF(C$4=0,0,IF(SUM(U$7:U69)=2,0,IF(Y70=U$6,IF(Y70=Y71,IF((Y69-Y70)&lt;=(Y72-Y71),2,0),IF(Y70=Y69,IF((Y68-Y69)&gt;(Y71-Y70),2,0),2)),0)))</f>
        <v>0</v>
      </c>
      <c r="V70" s="1">
        <f>IF(C$4=0,0,IF(SUM(V$7:V69)=1,0,IF(Z70=V$6,IF(Z70=Z71,IF((Z69-Z70)&lt;=(Z72-Z71),1,0),IF(Z70=Z69,IF((Z68-Z69)&gt;(Z71-Z70),1,0),1)),0)))</f>
        <v>0</v>
      </c>
      <c r="W70" s="1">
        <f>IF(C$4=0,0,IF(SUM(W$7:W69)=2,0,IF(AA70=W$6,IF(AA70=AA71,IF((AA69-AA70)&lt;=(AA72-AA71),2,0),IF(AA70=AA69,IF((AA68-AA69)&gt;(AA71-AA70),2,0),2)),0)))</f>
        <v>0</v>
      </c>
      <c r="X70" s="1">
        <f>IF(C$4=0,0,IF(SUM(X$7:X69)=2,0,IF(AB70=X$6,IF(AB70=AB71,IF((AB69-AB70)&lt;=(AB72-AB71),2,0),IF(AB70=AB69,IF((AB68-AB69)&gt;(AB71-AB70),2,0),2)),0)))</f>
        <v>0</v>
      </c>
      <c r="Y70" s="1">
        <f t="shared" si="9"/>
        <v>1</v>
      </c>
      <c r="Z70" s="1">
        <f t="shared" si="10"/>
        <v>1</v>
      </c>
      <c r="AA70" s="1">
        <f t="shared" si="11"/>
        <v>1</v>
      </c>
      <c r="AB70" s="1">
        <f t="shared" si="12"/>
        <v>1</v>
      </c>
      <c r="AD70" s="1">
        <f t="shared" si="17"/>
        <v>394</v>
      </c>
      <c r="AE70" s="2">
        <f t="shared" si="13"/>
        <v>0</v>
      </c>
      <c r="AF70" s="1">
        <f>IF(S$4=0,0,IF(SUM(AF$7:AF69)=2,0,IF(AJ70=AF$6,IF(AJ70=AJ71,IF((AJ69-AJ70)&lt;=(AJ72-AJ71),2,0),IF(AJ70=AJ69,IF((AJ68-AJ69)&gt;(AJ71-AJ70),2,0),2)),0)))</f>
        <v>0</v>
      </c>
      <c r="AG70" s="1">
        <f>IF(C$4=0,0,IF(SUM(AG$7:AG69)=1,0,IF(AK70=AG$6,IF(AK70=AK71,IF((AK69-AK70)&lt;=(AK72-AK71),1,0),IF(AK70=AK69,IF((AK68-AK69)&gt;(AK71-AK70),1,0),1)),0)))</f>
        <v>0</v>
      </c>
      <c r="AH70" s="1">
        <f>IF(C$4=0,0,IF(SUM(AH$7:AH69)=2,0,IF(AL70=AH$6,IF(AL70=AL71,IF((AL69-AL70)&lt;=(AL72-AL71),2,0),IF(AL70=AL69,IF((AL68-AL69)&gt;(AL71-AL70),2,0),2)),0)))</f>
        <v>0</v>
      </c>
      <c r="AI70" s="1">
        <f>IF(S$4=0,0,IF(SUM(AI$7:AI69)=2,0,IF(AM70=AI$6,IF(AM70=AM71,IF((AM69-AM70)&lt;=(AM72-AM71),2,0),IF(AM70=AM69,IF((AM68-AM69)&gt;(AM71-AM70),2,0),2)),0)))</f>
        <v>0</v>
      </c>
      <c r="AJ70" s="1">
        <f t="shared" si="14"/>
        <v>1</v>
      </c>
      <c r="AK70" s="1">
        <f t="shared" si="18"/>
        <v>1</v>
      </c>
      <c r="AL70" s="1">
        <f t="shared" si="19"/>
        <v>1</v>
      </c>
      <c r="AM70" s="1">
        <f t="shared" si="20"/>
        <v>1</v>
      </c>
    </row>
    <row r="71" spans="1:39" ht="12" customHeight="1" x14ac:dyDescent="0.15">
      <c r="A71" s="64">
        <f t="shared" si="2"/>
        <v>0</v>
      </c>
      <c r="B71" s="64">
        <f t="shared" si="3"/>
        <v>0</v>
      </c>
      <c r="C71" s="57">
        <f t="shared" si="15"/>
        <v>393</v>
      </c>
      <c r="F71" s="59">
        <f>IF(C71&lt;C$6,0,VLOOKUP(C71,index!$A:$M,10,0))</f>
        <v>220</v>
      </c>
      <c r="G71" s="57" t="str">
        <f t="shared" si="4"/>
        <v/>
      </c>
      <c r="H71" s="58" t="str">
        <f>IF(G71="I",$K71,IF(G71="II",$K71-SUM(H$8:H70),IF(G71="III",$K71-SUM(H$8:H70),IF(G71="IV",$K71-SUM(H$8:H70),IF(G71="V",1-SUM(H$8:H70)," ")))))</f>
        <v xml:space="preserve"> </v>
      </c>
      <c r="I71" s="66" t="str">
        <f t="shared" si="5"/>
        <v/>
      </c>
      <c r="J71" s="61" t="str">
        <f>IF(I71="A",$K71,IF(I71="B",$K71-SUM(J$8:J70),IF(I71="C",$K71-SUM(J$8:J70),IF(I71="D",$K71-SUM(J$8:J70),IF(I71="E",1-SUM(J$8:J70)," ")))))</f>
        <v xml:space="preserve"> </v>
      </c>
      <c r="K71" s="58">
        <f>IF(C$4=0,0,(SUM(D$8:D71)/C$4))</f>
        <v>0</v>
      </c>
      <c r="L71" s="62" t="str">
        <f t="shared" si="0"/>
        <v xml:space="preserve"> </v>
      </c>
      <c r="M71" s="58" t="str">
        <f>IF(U71=2,K71,IF(W71=2,K71-SUM(M$8:M70),IF(X71=2,K71-SUM(M$8:M70),IF(X70=2,1-SUM(M$8:M70)," "))))</f>
        <v xml:space="preserve"> </v>
      </c>
      <c r="N71" s="58" t="str">
        <f t="shared" si="6"/>
        <v xml:space="preserve"> </v>
      </c>
      <c r="P71" s="58" t="str">
        <f>IF(O71="Plus",$K71,IF(O71="Basis",$K71-SUM(P$8:P70),IF(O71="Breedte",$K71-SUM(P$8:P70),IF(O70="Breedte",1-SUM(P$8:P70)," "))))</f>
        <v xml:space="preserve"> </v>
      </c>
      <c r="Q71" s="56" t="str">
        <f t="shared" si="21"/>
        <v/>
      </c>
      <c r="R71" s="196">
        <f t="shared" si="7"/>
        <v>220</v>
      </c>
      <c r="S71" s="1">
        <f t="shared" si="16"/>
        <v>393</v>
      </c>
      <c r="T71" s="2">
        <f t="shared" si="8"/>
        <v>0</v>
      </c>
      <c r="U71" s="1">
        <f>IF(C$4=0,0,IF(SUM(U$7:U70)=2,0,IF(Y71=U$6,IF(Y71=Y72,IF((Y70-Y71)&lt;=(Y73-Y72),2,0),IF(Y71=Y70,IF((Y69-Y70)&gt;(Y72-Y71),2,0),2)),0)))</f>
        <v>0</v>
      </c>
      <c r="V71" s="1">
        <f>IF(C$4=0,0,IF(SUM(V$7:V70)=1,0,IF(Z71=V$6,IF(Z71=Z72,IF((Z70-Z71)&lt;=(Z73-Z72),1,0),IF(Z71=Z70,IF((Z69-Z70)&gt;(Z72-Z71),1,0),1)),0)))</f>
        <v>0</v>
      </c>
      <c r="W71" s="1">
        <f>IF(C$4=0,0,IF(SUM(W$7:W70)=2,0,IF(AA71=W$6,IF(AA71=AA72,IF((AA70-AA71)&lt;=(AA73-AA72),2,0),IF(AA71=AA70,IF((AA69-AA70)&gt;(AA72-AA71),2,0),2)),0)))</f>
        <v>0</v>
      </c>
      <c r="X71" s="1">
        <f>IF(C$4=0,0,IF(SUM(X$7:X70)=2,0,IF(AB71=X$6,IF(AB71=AB72,IF((AB70-AB71)&lt;=(AB73-AB72),2,0),IF(AB71=AB70,IF((AB69-AB70)&gt;(AB72-AB71),2,0),2)),0)))</f>
        <v>0</v>
      </c>
      <c r="Y71" s="1">
        <f t="shared" si="9"/>
        <v>1</v>
      </c>
      <c r="Z71" s="1">
        <f t="shared" si="10"/>
        <v>1</v>
      </c>
      <c r="AA71" s="1">
        <f t="shared" si="11"/>
        <v>1</v>
      </c>
      <c r="AB71" s="1">
        <f t="shared" si="12"/>
        <v>1</v>
      </c>
      <c r="AD71" s="1">
        <f t="shared" si="17"/>
        <v>393</v>
      </c>
      <c r="AE71" s="2">
        <f t="shared" si="13"/>
        <v>0</v>
      </c>
      <c r="AF71" s="1">
        <f>IF(S$4=0,0,IF(SUM(AF$7:AF70)=2,0,IF(AJ71=AF$6,IF(AJ71=AJ72,IF((AJ70-AJ71)&lt;=(AJ73-AJ72),2,0),IF(AJ71=AJ70,IF((AJ69-AJ70)&gt;(AJ72-AJ71),2,0),2)),0)))</f>
        <v>0</v>
      </c>
      <c r="AG71" s="1">
        <f>IF(C$4=0,0,IF(SUM(AG$7:AG70)=1,0,IF(AK71=AG$6,IF(AK71=AK72,IF((AK70-AK71)&lt;=(AK73-AK72),1,0),IF(AK71=AK70,IF((AK69-AK70)&gt;(AK72-AK71),1,0),1)),0)))</f>
        <v>0</v>
      </c>
      <c r="AH71" s="1">
        <f>IF(C$4=0,0,IF(SUM(AH$7:AH70)=2,0,IF(AL71=AH$6,IF(AL71=AL72,IF((AL70-AL71)&lt;=(AL73-AL72),2,0),IF(AL71=AL70,IF((AL69-AL70)&gt;(AL72-AL71),2,0),2)),0)))</f>
        <v>0</v>
      </c>
      <c r="AI71" s="1">
        <f>IF(S$4=0,0,IF(SUM(AI$7:AI70)=2,0,IF(AM71=AI$6,IF(AM71=AM72,IF((AM70-AM71)&lt;=(AM73-AM72),2,0),IF(AM71=AM70,IF((AM69-AM70)&gt;(AM72-AM71),2,0),2)),0)))</f>
        <v>0</v>
      </c>
      <c r="AJ71" s="1">
        <f t="shared" si="14"/>
        <v>1</v>
      </c>
      <c r="AK71" s="1">
        <f t="shared" si="18"/>
        <v>1</v>
      </c>
      <c r="AL71" s="1">
        <f t="shared" si="19"/>
        <v>1</v>
      </c>
      <c r="AM71" s="1">
        <f t="shared" si="20"/>
        <v>1</v>
      </c>
    </row>
    <row r="72" spans="1:39" ht="12" customHeight="1" x14ac:dyDescent="0.15">
      <c r="A72" s="64">
        <f t="shared" si="2"/>
        <v>0</v>
      </c>
      <c r="B72" s="64">
        <f t="shared" si="3"/>
        <v>0</v>
      </c>
      <c r="C72" s="57">
        <f t="shared" si="15"/>
        <v>392</v>
      </c>
      <c r="F72" s="59">
        <f>IF(C72&lt;C$6,0,VLOOKUP(C72,index!$A:$M,10,0))</f>
        <v>220</v>
      </c>
      <c r="G72" s="57" t="str">
        <f t="shared" si="4"/>
        <v/>
      </c>
      <c r="H72" s="58" t="str">
        <f>IF(G72="I",$K72,IF(G72="II",$K72-SUM(H$8:H71),IF(G72="III",$K72-SUM(H$8:H71),IF(G72="IV",$K72-SUM(H$8:H71),IF(G72="V",1-SUM(H$8:H71)," ")))))</f>
        <v xml:space="preserve"> </v>
      </c>
      <c r="I72" s="66" t="str">
        <f t="shared" si="5"/>
        <v/>
      </c>
      <c r="J72" s="61" t="str">
        <f>IF(I72="A",$K72,IF(I72="B",$K72-SUM(J$8:J71),IF(I72="C",$K72-SUM(J$8:J71),IF(I72="D",$K72-SUM(J$8:J71),IF(I72="E",1-SUM(J$8:J71)," ")))))</f>
        <v xml:space="preserve"> </v>
      </c>
      <c r="K72" s="58">
        <f>IF(C$4=0,0,(SUM(D$8:D72)/C$4))</f>
        <v>0</v>
      </c>
      <c r="L72" s="62" t="str">
        <f t="shared" ref="L72:L135" si="25">IF(U72=2,"Plus",IF(W72=2,"Basis",IF(X72=2,"Breedte"," ")))</f>
        <v xml:space="preserve"> </v>
      </c>
      <c r="M72" s="58" t="str">
        <f>IF(U72=2,K72,IF(W72=2,K72-SUM(M$8:M71),IF(X72=2,K72-SUM(M$8:M71),IF(X71=2,1-SUM(M$8:M71)," "))))</f>
        <v xml:space="preserve"> </v>
      </c>
      <c r="N72" s="58" t="str">
        <f t="shared" si="6"/>
        <v xml:space="preserve"> </v>
      </c>
      <c r="P72" s="58" t="str">
        <f>IF(O72="Plus",$K72,IF(O72="Basis",$K72-SUM(P$8:P71),IF(O72="Breedte",$K72-SUM(P$8:P71),IF(O71="Breedte",1-SUM(P$8:P71)," "))))</f>
        <v xml:space="preserve"> </v>
      </c>
      <c r="Q72" s="56" t="str">
        <f t="shared" si="21"/>
        <v/>
      </c>
      <c r="R72" s="196">
        <f t="shared" si="7"/>
        <v>220</v>
      </c>
      <c r="S72" s="1">
        <f t="shared" si="16"/>
        <v>392</v>
      </c>
      <c r="T72" s="2">
        <f t="shared" si="8"/>
        <v>0</v>
      </c>
      <c r="U72" s="1">
        <f>IF(C$4=0,0,IF(SUM(U$7:U71)=2,0,IF(Y72=U$6,IF(Y72=Y73,IF((Y71-Y72)&lt;=(Y74-Y73),2,0),IF(Y72=Y71,IF((Y70-Y71)&gt;(Y73-Y72),2,0),2)),0)))</f>
        <v>0</v>
      </c>
      <c r="V72" s="1">
        <f>IF(C$4=0,0,IF(SUM(V$7:V71)=1,0,IF(Z72=V$6,IF(Z72=Z73,IF((Z71-Z72)&lt;=(Z74-Z73),1,0),IF(Z72=Z71,IF((Z70-Z71)&gt;(Z73-Z72),1,0),1)),0)))</f>
        <v>0</v>
      </c>
      <c r="W72" s="1">
        <f>IF(C$4=0,0,IF(SUM(W$7:W71)=2,0,IF(AA72=W$6,IF(AA72=AA73,IF((AA71-AA72)&lt;=(AA74-AA73),2,0),IF(AA72=AA71,IF((AA70-AA71)&gt;(AA73-AA72),2,0),2)),0)))</f>
        <v>0</v>
      </c>
      <c r="X72" s="1">
        <f>IF(C$4=0,0,IF(SUM(X$7:X71)=2,0,IF(AB72=X$6,IF(AB72=AB73,IF((AB71-AB72)&lt;=(AB74-AB73),2,0),IF(AB72=AB71,IF((AB70-AB71)&gt;(AB73-AB72),2,0),2)),0)))</f>
        <v>0</v>
      </c>
      <c r="Y72" s="1">
        <f t="shared" si="9"/>
        <v>1</v>
      </c>
      <c r="Z72" s="1">
        <f t="shared" si="10"/>
        <v>1</v>
      </c>
      <c r="AA72" s="1">
        <f t="shared" si="11"/>
        <v>1</v>
      </c>
      <c r="AB72" s="1">
        <f t="shared" si="12"/>
        <v>1</v>
      </c>
      <c r="AD72" s="1">
        <f t="shared" si="17"/>
        <v>392</v>
      </c>
      <c r="AE72" s="2">
        <f t="shared" si="13"/>
        <v>0</v>
      </c>
      <c r="AF72" s="1">
        <f>IF(S$4=0,0,IF(SUM(AF$7:AF71)=2,0,IF(AJ72=AF$6,IF(AJ72=AJ73,IF((AJ71-AJ72)&lt;=(AJ74-AJ73),2,0),IF(AJ72=AJ71,IF((AJ70-AJ71)&gt;(AJ73-AJ72),2,0),2)),0)))</f>
        <v>0</v>
      </c>
      <c r="AG72" s="1">
        <f>IF(C$4=0,0,IF(SUM(AG$7:AG71)=1,0,IF(AK72=AG$6,IF(AK72=AK73,IF((AK71-AK72)&lt;=(AK74-AK73),1,0),IF(AK72=AK71,IF((AK70-AK71)&gt;(AK73-AK72),1,0),1)),0)))</f>
        <v>0</v>
      </c>
      <c r="AH72" s="1">
        <f>IF(C$4=0,0,IF(SUM(AH$7:AH71)=2,0,IF(AL72=AH$6,IF(AL72=AL73,IF((AL71-AL72)&lt;=(AL74-AL73),2,0),IF(AL72=AL71,IF((AL70-AL71)&gt;(AL73-AL72),2,0),2)),0)))</f>
        <v>0</v>
      </c>
      <c r="AI72" s="1">
        <f>IF(S$4=0,0,IF(SUM(AI$7:AI71)=2,0,IF(AM72=AI$6,IF(AM72=AM73,IF((AM71-AM72)&lt;=(AM74-AM73),2,0),IF(AM72=AM71,IF((AM70-AM71)&gt;(AM73-AM72),2,0),2)),0)))</f>
        <v>0</v>
      </c>
      <c r="AJ72" s="1">
        <f t="shared" si="14"/>
        <v>1</v>
      </c>
      <c r="AK72" s="1">
        <f t="shared" si="18"/>
        <v>1</v>
      </c>
      <c r="AL72" s="1">
        <f t="shared" si="19"/>
        <v>1</v>
      </c>
      <c r="AM72" s="1">
        <f t="shared" si="20"/>
        <v>1</v>
      </c>
    </row>
    <row r="73" spans="1:39" ht="12" customHeight="1" x14ac:dyDescent="0.15">
      <c r="A73" s="64">
        <f t="shared" ref="A73:A136" si="26">IF(I73="A",25,IF(I73="B",25,IF(I73="C",25,IF(I73="D",15,IF(I73="E",10,0)))))</f>
        <v>0</v>
      </c>
      <c r="B73" s="64">
        <f t="shared" ref="B73:B136" si="27">IF(G73="I",20,IF(G73="II",20,IF(G73="III",20,IF(G73="IV",20,IF(G73="V",20,0)))))</f>
        <v>0</v>
      </c>
      <c r="C73" s="57">
        <f t="shared" si="15"/>
        <v>391</v>
      </c>
      <c r="F73" s="59">
        <f>IF(C73&lt;C$6,0,VLOOKUP(C73,index!$A:$M,10,0))</f>
        <v>219</v>
      </c>
      <c r="G73" s="57" t="str">
        <f t="shared" ref="G73:G136" si="28">IF(AND(F73&gt;212,F74&lt;213),"I",IF(AND(F73&gt;203,F74&lt;204),"II",IF(AND(F73&gt;195,F74&lt;196),"III",IF(AND(F73&gt;186,F74&lt;187),"IV",IF(AND(F73&gt;109,F74&lt;110),"V","")))))</f>
        <v/>
      </c>
      <c r="H73" s="58" t="str">
        <f>IF(G73="I",$K73,IF(G73="II",$K73-SUM(H$8:H72),IF(G73="III",$K73-SUM(H$8:H72),IF(G73="IV",$K73-SUM(H$8:H72),IF(G73="V",1-SUM(H$8:H72)," ")))))</f>
        <v xml:space="preserve"> </v>
      </c>
      <c r="I73" s="66" t="str">
        <f t="shared" ref="I73:I136" si="29">IF(AND(F73&gt;209,F74&lt;210),"A",IF(AND(F73&gt;199,F74&lt;200),"B",IF(AND(F73&gt;189,F74&lt;190),"C",IF(AND(F73&gt;180,F74&lt;181),"D",IF(AND(F73&gt;109,F74&lt;110),"E","")))))</f>
        <v/>
      </c>
      <c r="J73" s="61" t="str">
        <f>IF(I73="A",$K73,IF(I73="B",$K73-SUM(J$8:J72),IF(I73="C",$K73-SUM(J$8:J72),IF(I73="D",$K73-SUM(J$8:J72),IF(I73="E",1-SUM(J$8:J72)," ")))))</f>
        <v xml:space="preserve"> </v>
      </c>
      <c r="K73" s="58">
        <f>IF(C$4=0,0,(SUM(D$8:D73)/C$4))</f>
        <v>0</v>
      </c>
      <c r="L73" s="62" t="str">
        <f t="shared" si="25"/>
        <v xml:space="preserve"> </v>
      </c>
      <c r="M73" s="58" t="str">
        <f>IF(U73=2,K73,IF(W73=2,K73-SUM(M$8:M72),IF(X73=2,K73-SUM(M$8:M72),IF(X72=2,1-SUM(M$8:M72)," "))))</f>
        <v xml:space="preserve"> </v>
      </c>
      <c r="N73" s="58" t="str">
        <f t="shared" ref="N73:N136" si="30">IF(OR(O73="Plus",O73="Basis",O73="Breedte"),K73," ")</f>
        <v xml:space="preserve"> </v>
      </c>
      <c r="P73" s="58" t="str">
        <f>IF(O73="Plus",$K73,IF(O73="Basis",$K73-SUM(P$8:P72),IF(O73="Breedte",$K73-SUM(P$8:P72),IF(O72="Breedte",1-SUM(P$8:P72)," "))))</f>
        <v xml:space="preserve"> </v>
      </c>
      <c r="Q73" s="56" t="str">
        <f t="shared" si="21"/>
        <v/>
      </c>
      <c r="R73" s="196">
        <f t="shared" ref="R73:R136" si="31">F73</f>
        <v>219</v>
      </c>
      <c r="S73" s="1">
        <f t="shared" si="16"/>
        <v>391</v>
      </c>
      <c r="T73" s="2">
        <f t="shared" ref="T73:T136" si="32">K73</f>
        <v>0</v>
      </c>
      <c r="U73" s="1">
        <f>IF(C$4=0,0,IF(SUM(U$7:U72)=2,0,IF(Y73=U$6,IF(Y73=Y74,IF((Y72-Y73)&lt;=(Y75-Y74),2,0),IF(Y73=Y72,IF((Y71-Y72)&gt;(Y74-Y73),2,0),2)),0)))</f>
        <v>0</v>
      </c>
      <c r="V73" s="1">
        <f>IF(C$4=0,0,IF(SUM(V$7:V72)=1,0,IF(Z73=V$6,IF(Z73=Z74,IF((Z72-Z73)&lt;=(Z75-Z74),1,0),IF(Z73=Z72,IF((Z71-Z72)&gt;(Z74-Z73),1,0),1)),0)))</f>
        <v>0</v>
      </c>
      <c r="W73" s="1">
        <f>IF(C$4=0,0,IF(SUM(W$7:W72)=2,0,IF(AA73=W$6,IF(AA73=AA74,IF((AA72-AA73)&lt;=(AA75-AA74),2,0),IF(AA73=AA72,IF((AA71-AA72)&gt;(AA74-AA73),2,0),2)),0)))</f>
        <v>0</v>
      </c>
      <c r="X73" s="1">
        <f>IF(C$4=0,0,IF(SUM(X$7:X72)=2,0,IF(AB73=X$6,IF(AB73=AB74,IF((AB72-AB73)&lt;=(AB75-AB74),2,0),IF(AB73=AB72,IF((AB71-AB72)&gt;(AB74-AB73),2,0),2)),0)))</f>
        <v>0</v>
      </c>
      <c r="Y73" s="1">
        <f t="shared" ref="Y73:Y136" si="33">IF(D73=0,1,ABS(K73-0.2))</f>
        <v>1</v>
      </c>
      <c r="Z73" s="1">
        <f t="shared" ref="Z73:Z136" si="34">IF(D73=0,1,ABS(K73-0.5))</f>
        <v>1</v>
      </c>
      <c r="AA73" s="1">
        <f t="shared" ref="AA73:AA136" si="35">IF(D73=0,1,ABS(K73-0.8))</f>
        <v>1</v>
      </c>
      <c r="AB73" s="1">
        <f t="shared" ref="AB73:AB136" si="36">IF(D73=0,1,ABS(K73-1))</f>
        <v>1</v>
      </c>
      <c r="AD73" s="1">
        <f t="shared" si="17"/>
        <v>391</v>
      </c>
      <c r="AE73" s="2">
        <f t="shared" ref="AE73:AE136" si="37">K73</f>
        <v>0</v>
      </c>
      <c r="AF73" s="1">
        <f>IF(S$4=0,0,IF(SUM(AF$7:AF72)=2,0,IF(AJ73=AF$6,IF(AJ73=AJ74,IF((AJ72-AJ73)&lt;=(AJ75-AJ74),2,0),IF(AJ73=AJ72,IF((AJ71-AJ72)&gt;(AJ74-AJ73),2,0),2)),0)))</f>
        <v>0</v>
      </c>
      <c r="AG73" s="1">
        <f>IF(C$4=0,0,IF(SUM(AG$7:AG72)=1,0,IF(AK73=AG$6,IF(AK73=AK74,IF((AK72-AK73)&lt;=(AK75-AK74),1,0),IF(AK73=AK72,IF((AK71-AK72)&gt;(AK74-AK73),1,0),1)),0)))</f>
        <v>0</v>
      </c>
      <c r="AH73" s="1">
        <f>IF(C$4=0,0,IF(SUM(AH$7:AH72)=2,0,IF(AL73=AH$6,IF(AL73=AL74,IF((AL72-AL73)&lt;=(AL75-AL74),2,0),IF(AL73=AL72,IF((AL71-AL72)&gt;(AL74-AL73),2,0),2)),0)))</f>
        <v>0</v>
      </c>
      <c r="AI73" s="1">
        <f>IF(S$4=0,0,IF(SUM(AI$7:AI72)=2,0,IF(AM73=AI$6,IF(AM73=AM74,IF((AM72-AM73)&lt;=(AM75-AM74),2,0),IF(AM73=AM72,IF((AM71-AM72)&gt;(AM74-AM73),2,0),2)),0)))</f>
        <v>0</v>
      </c>
      <c r="AJ73" s="1">
        <f t="shared" ref="AJ73:AJ136" si="38">IF(AE73=0,1,ABS(AH73-0.25))</f>
        <v>1</v>
      </c>
      <c r="AK73" s="1">
        <f t="shared" si="18"/>
        <v>1</v>
      </c>
      <c r="AL73" s="1">
        <f t="shared" si="19"/>
        <v>1</v>
      </c>
      <c r="AM73" s="1">
        <f t="shared" si="20"/>
        <v>1</v>
      </c>
    </row>
    <row r="74" spans="1:39" ht="12" customHeight="1" x14ac:dyDescent="0.15">
      <c r="A74" s="64">
        <f t="shared" si="26"/>
        <v>0</v>
      </c>
      <c r="B74" s="64">
        <f t="shared" si="27"/>
        <v>0</v>
      </c>
      <c r="C74" s="57">
        <f t="shared" ref="C74:C137" si="39">IF(C73-1&lt;C$6,C$6-1,C73-1)</f>
        <v>390</v>
      </c>
      <c r="F74" s="59">
        <f>IF(C74&lt;C$6,0,VLOOKUP(C74,index!$A:$M,10,0))</f>
        <v>219</v>
      </c>
      <c r="G74" s="57" t="str">
        <f t="shared" si="28"/>
        <v/>
      </c>
      <c r="H74" s="58" t="str">
        <f>IF(G74="I",$K74,IF(G74="II",$K74-SUM(H$8:H73),IF(G74="III",$K74-SUM(H$8:H73),IF(G74="IV",$K74-SUM(H$8:H73),IF(G74="V",1-SUM(H$8:H73)," ")))))</f>
        <v xml:space="preserve"> </v>
      </c>
      <c r="I74" s="66" t="str">
        <f t="shared" si="29"/>
        <v/>
      </c>
      <c r="J74" s="61" t="str">
        <f>IF(I74="A",$K74,IF(I74="B",$K74-SUM(J$8:J73),IF(I74="C",$K74-SUM(J$8:J73),IF(I74="D",$K74-SUM(J$8:J73),IF(I74="E",1-SUM(J$8:J73)," ")))))</f>
        <v xml:space="preserve"> </v>
      </c>
      <c r="K74" s="58">
        <f>IF(C$4=0,0,(SUM(D$8:D74)/C$4))</f>
        <v>0</v>
      </c>
      <c r="L74" s="62" t="str">
        <f t="shared" si="25"/>
        <v xml:space="preserve"> </v>
      </c>
      <c r="M74" s="58" t="str">
        <f>IF(U74=2,K74,IF(W74=2,K74-SUM(M$8:M73),IF(X74=2,K74-SUM(M$8:M73),IF(X73=2,1-SUM(M$8:M73)," "))))</f>
        <v xml:space="preserve"> </v>
      </c>
      <c r="N74" s="58" t="str">
        <f t="shared" si="30"/>
        <v xml:space="preserve"> </v>
      </c>
      <c r="P74" s="58" t="str">
        <f>IF(O74="Plus",$K74,IF(O74="Basis",$K74-SUM(P$8:P73),IF(O74="Breedte",$K74-SUM(P$8:P73),IF(O73="Breedte",1-SUM(P$8:P73)," "))))</f>
        <v xml:space="preserve"> </v>
      </c>
      <c r="Q74" s="56" t="str">
        <f t="shared" si="21"/>
        <v/>
      </c>
      <c r="R74" s="196">
        <f t="shared" si="31"/>
        <v>219</v>
      </c>
      <c r="S74" s="1">
        <f t="shared" ref="S74:S137" si="40">C74</f>
        <v>390</v>
      </c>
      <c r="T74" s="2">
        <f t="shared" si="32"/>
        <v>0</v>
      </c>
      <c r="U74" s="1">
        <f>IF(C$4=0,0,IF(SUM(U$7:U73)=2,0,IF(Y74=U$6,IF(Y74=Y75,IF((Y73-Y74)&lt;=(Y76-Y75),2,0),IF(Y74=Y73,IF((Y72-Y73)&gt;(Y75-Y74),2,0),2)),0)))</f>
        <v>0</v>
      </c>
      <c r="V74" s="1">
        <f>IF(C$4=0,0,IF(SUM(V$7:V73)=1,0,IF(Z74=V$6,IF(Z74=Z75,IF((Z73-Z74)&lt;=(Z76-Z75),1,0),IF(Z74=Z73,IF((Z72-Z73)&gt;(Z75-Z74),1,0),1)),0)))</f>
        <v>0</v>
      </c>
      <c r="W74" s="1">
        <f>IF(C$4=0,0,IF(SUM(W$7:W73)=2,0,IF(AA74=W$6,IF(AA74=AA75,IF((AA73-AA74)&lt;=(AA76-AA75),2,0),IF(AA74=AA73,IF((AA72-AA73)&gt;(AA75-AA74),2,0),2)),0)))</f>
        <v>0</v>
      </c>
      <c r="X74" s="1">
        <f>IF(C$4=0,0,IF(SUM(X$7:X73)=2,0,IF(AB74=X$6,IF(AB74=AB75,IF((AB73-AB74)&lt;=(AB76-AB75),2,0),IF(AB74=AB73,IF((AB72-AB73)&gt;(AB75-AB74),2,0),2)),0)))</f>
        <v>0</v>
      </c>
      <c r="Y74" s="1">
        <f t="shared" si="33"/>
        <v>1</v>
      </c>
      <c r="Z74" s="1">
        <f t="shared" si="34"/>
        <v>1</v>
      </c>
      <c r="AA74" s="1">
        <f t="shared" si="35"/>
        <v>1</v>
      </c>
      <c r="AB74" s="1">
        <f t="shared" si="36"/>
        <v>1</v>
      </c>
      <c r="AD74" s="1">
        <f t="shared" ref="AD74:AD137" si="41">S74</f>
        <v>390</v>
      </c>
      <c r="AE74" s="2">
        <f t="shared" si="37"/>
        <v>0</v>
      </c>
      <c r="AF74" s="1">
        <f>IF(S$4=0,0,IF(SUM(AF$7:AF73)=2,0,IF(AJ74=AF$6,IF(AJ74=AJ75,IF((AJ73-AJ74)&lt;=(AJ76-AJ75),2,0),IF(AJ74=AJ73,IF((AJ72-AJ73)&gt;(AJ75-AJ74),2,0),2)),0)))</f>
        <v>0</v>
      </c>
      <c r="AG74" s="1">
        <f>IF(C$4=0,0,IF(SUM(AG$7:AG73)=1,0,IF(AK74=AG$6,IF(AK74=AK75,IF((AK73-AK74)&lt;=(AK76-AK75),1,0),IF(AK74=AK73,IF((AK72-AK73)&gt;(AK75-AK74),1,0),1)),0)))</f>
        <v>0</v>
      </c>
      <c r="AH74" s="1">
        <f>IF(C$4=0,0,IF(SUM(AH$7:AH73)=2,0,IF(AL74=AH$6,IF(AL74=AL75,IF((AL73-AL74)&lt;=(AL76-AL75),2,0),IF(AL74=AL73,IF((AL72-AL73)&gt;(AL75-AL74),2,0),2)),0)))</f>
        <v>0</v>
      </c>
      <c r="AI74" s="1">
        <f>IF(S$4=0,0,IF(SUM(AI$7:AI73)=2,0,IF(AM74=AI$6,IF(AM74=AM75,IF((AM73-AM74)&lt;=(AM76-AM75),2,0),IF(AM74=AM73,IF((AM72-AM73)&gt;(AM75-AM74),2,0),2)),0)))</f>
        <v>0</v>
      </c>
      <c r="AJ74" s="1">
        <f t="shared" si="38"/>
        <v>1</v>
      </c>
      <c r="AK74" s="1">
        <f t="shared" ref="AK74:AK137" si="42">IF(T74=0,1,ABS(W74-0.5))</f>
        <v>1</v>
      </c>
      <c r="AL74" s="1">
        <f t="shared" ref="AL74:AL137" si="43">IF(T74=0,1,ABS(W74-0.75))</f>
        <v>1</v>
      </c>
      <c r="AM74" s="1">
        <f t="shared" ref="AM74:AM137" si="44">IF(T74=0,1,ABS(W74-0.9))</f>
        <v>1</v>
      </c>
    </row>
    <row r="75" spans="1:39" ht="12" customHeight="1" x14ac:dyDescent="0.15">
      <c r="A75" s="64">
        <f t="shared" si="26"/>
        <v>0</v>
      </c>
      <c r="B75" s="64">
        <f t="shared" si="27"/>
        <v>0</v>
      </c>
      <c r="C75" s="57">
        <f t="shared" si="39"/>
        <v>389</v>
      </c>
      <c r="F75" s="59">
        <f>IF(C75&lt;C$6,0,VLOOKUP(C75,index!$A:$M,10,0))</f>
        <v>219</v>
      </c>
      <c r="G75" s="57" t="str">
        <f t="shared" si="28"/>
        <v/>
      </c>
      <c r="H75" s="58" t="str">
        <f>IF(G75="I",$K75,IF(G75="II",$K75-SUM(H$8:H74),IF(G75="III",$K75-SUM(H$8:H74),IF(G75="IV",$K75-SUM(H$8:H74),IF(G75="V",1-SUM(H$8:H74)," ")))))</f>
        <v xml:space="preserve"> </v>
      </c>
      <c r="I75" s="66" t="str">
        <f t="shared" si="29"/>
        <v/>
      </c>
      <c r="J75" s="61" t="str">
        <f>IF(I75="A",$K75,IF(I75="B",$K75-SUM(J$8:J74),IF(I75="C",$K75-SUM(J$8:J74),IF(I75="D",$K75-SUM(J$8:J74),IF(I75="E",1-SUM(J$8:J74)," ")))))</f>
        <v xml:space="preserve"> </v>
      </c>
      <c r="K75" s="58">
        <f>IF(C$4=0,0,(SUM(D$8:D75)/C$4))</f>
        <v>0</v>
      </c>
      <c r="L75" s="62" t="str">
        <f t="shared" si="25"/>
        <v xml:space="preserve"> </v>
      </c>
      <c r="M75" s="58" t="str">
        <f>IF(U75=2,K75,IF(W75=2,K75-SUM(M$8:M74),IF(X75=2,K75-SUM(M$8:M74),IF(X74=2,1-SUM(M$8:M74)," "))))</f>
        <v xml:space="preserve"> </v>
      </c>
      <c r="N75" s="58" t="str">
        <f t="shared" si="30"/>
        <v xml:space="preserve"> </v>
      </c>
      <c r="P75" s="58" t="str">
        <f>IF(O75="Plus",$K75,IF(O75="Basis",$K75-SUM(P$8:P74),IF(O75="Breedte",$K75-SUM(P$8:P74),IF(O74="Breedte",1-SUM(P$8:P74)," "))))</f>
        <v xml:space="preserve"> </v>
      </c>
      <c r="Q75" s="56" t="str">
        <f t="shared" si="21"/>
        <v/>
      </c>
      <c r="R75" s="196">
        <f t="shared" si="31"/>
        <v>219</v>
      </c>
      <c r="S75" s="1">
        <f t="shared" si="40"/>
        <v>389</v>
      </c>
      <c r="T75" s="2">
        <f t="shared" si="32"/>
        <v>0</v>
      </c>
      <c r="U75" s="1">
        <f>IF(C$4=0,0,IF(SUM(U$7:U74)=2,0,IF(Y75=U$6,IF(Y75=Y76,IF((Y74-Y75)&lt;=(Y77-Y76),2,0),IF(Y75=Y74,IF((Y73-Y74)&gt;(Y76-Y75),2,0),2)),0)))</f>
        <v>0</v>
      </c>
      <c r="V75" s="1">
        <f>IF(C$4=0,0,IF(SUM(V$7:V74)=1,0,IF(Z75=V$6,IF(Z75=Z76,IF((Z74-Z75)&lt;=(Z77-Z76),1,0),IF(Z75=Z74,IF((Z73-Z74)&gt;(Z76-Z75),1,0),1)),0)))</f>
        <v>0</v>
      </c>
      <c r="W75" s="1">
        <f>IF(C$4=0,0,IF(SUM(W$7:W74)=2,0,IF(AA75=W$6,IF(AA75=AA76,IF((AA74-AA75)&lt;=(AA77-AA76),2,0),IF(AA75=AA74,IF((AA73-AA74)&gt;(AA76-AA75),2,0),2)),0)))</f>
        <v>0</v>
      </c>
      <c r="X75" s="1">
        <f>IF(C$4=0,0,IF(SUM(X$7:X74)=2,0,IF(AB75=X$6,IF(AB75=AB76,IF((AB74-AB75)&lt;=(AB77-AB76),2,0),IF(AB75=AB74,IF((AB73-AB74)&gt;(AB76-AB75),2,0),2)),0)))</f>
        <v>0</v>
      </c>
      <c r="Y75" s="1">
        <f t="shared" si="33"/>
        <v>1</v>
      </c>
      <c r="Z75" s="1">
        <f t="shared" si="34"/>
        <v>1</v>
      </c>
      <c r="AA75" s="1">
        <f t="shared" si="35"/>
        <v>1</v>
      </c>
      <c r="AB75" s="1">
        <f t="shared" si="36"/>
        <v>1</v>
      </c>
      <c r="AD75" s="1">
        <f t="shared" si="41"/>
        <v>389</v>
      </c>
      <c r="AE75" s="2">
        <f t="shared" si="37"/>
        <v>0</v>
      </c>
      <c r="AF75" s="1">
        <f>IF(S$4=0,0,IF(SUM(AF$7:AF74)=2,0,IF(AJ75=AF$6,IF(AJ75=AJ76,IF((AJ74-AJ75)&lt;=(AJ77-AJ76),2,0),IF(AJ75=AJ74,IF((AJ73-AJ74)&gt;(AJ76-AJ75),2,0),2)),0)))</f>
        <v>0</v>
      </c>
      <c r="AG75" s="1">
        <f>IF(C$4=0,0,IF(SUM(AG$7:AG74)=1,0,IF(AK75=AG$6,IF(AK75=AK76,IF((AK74-AK75)&lt;=(AK77-AK76),1,0),IF(AK75=AK74,IF((AK73-AK74)&gt;(AK76-AK75),1,0),1)),0)))</f>
        <v>0</v>
      </c>
      <c r="AH75" s="1">
        <f>IF(C$4=0,0,IF(SUM(AH$7:AH74)=2,0,IF(AL75=AH$6,IF(AL75=AL76,IF((AL74-AL75)&lt;=(AL77-AL76),2,0),IF(AL75=AL74,IF((AL73-AL74)&gt;(AL76-AL75),2,0),2)),0)))</f>
        <v>0</v>
      </c>
      <c r="AI75" s="1">
        <f>IF(S$4=0,0,IF(SUM(AI$7:AI74)=2,0,IF(AM75=AI$6,IF(AM75=AM76,IF((AM74-AM75)&lt;=(AM77-AM76),2,0),IF(AM75=AM74,IF((AM73-AM74)&gt;(AM76-AM75),2,0),2)),0)))</f>
        <v>0</v>
      </c>
      <c r="AJ75" s="1">
        <f t="shared" si="38"/>
        <v>1</v>
      </c>
      <c r="AK75" s="1">
        <f t="shared" si="42"/>
        <v>1</v>
      </c>
      <c r="AL75" s="1">
        <f t="shared" si="43"/>
        <v>1</v>
      </c>
      <c r="AM75" s="1">
        <f t="shared" si="44"/>
        <v>1</v>
      </c>
    </row>
    <row r="76" spans="1:39" ht="12" customHeight="1" x14ac:dyDescent="0.15">
      <c r="A76" s="64">
        <f t="shared" si="26"/>
        <v>0</v>
      </c>
      <c r="B76" s="64">
        <f t="shared" si="27"/>
        <v>0</v>
      </c>
      <c r="C76" s="57">
        <f t="shared" si="39"/>
        <v>388</v>
      </c>
      <c r="F76" s="59">
        <f>IF(C76&lt;C$6,0,VLOOKUP(C76,index!$A:$M,10,0))</f>
        <v>218</v>
      </c>
      <c r="G76" s="57" t="str">
        <f t="shared" si="28"/>
        <v/>
      </c>
      <c r="H76" s="58" t="str">
        <f>IF(G76="I",$K76,IF(G76="II",$K76-SUM(H$8:H75),IF(G76="III",$K76-SUM(H$8:H75),IF(G76="IV",$K76-SUM(H$8:H75),IF(G76="V",1-SUM(H$8:H75)," ")))))</f>
        <v xml:space="preserve"> </v>
      </c>
      <c r="I76" s="66" t="str">
        <f t="shared" si="29"/>
        <v/>
      </c>
      <c r="J76" s="61" t="str">
        <f>IF(I76="A",$K76,IF(I76="B",$K76-SUM(J$8:J75),IF(I76="C",$K76-SUM(J$8:J75),IF(I76="D",$K76-SUM(J$8:J75),IF(I76="E",1-SUM(J$8:J75)," ")))))</f>
        <v xml:space="preserve"> </v>
      </c>
      <c r="K76" s="58">
        <f>IF(C$4=0,0,(SUM(D$8:D76)/C$4))</f>
        <v>0</v>
      </c>
      <c r="L76" s="62" t="str">
        <f t="shared" si="25"/>
        <v xml:space="preserve"> </v>
      </c>
      <c r="M76" s="58" t="str">
        <f>IF(U76=2,K76,IF(W76=2,K76-SUM(M$8:M75),IF(X76=2,K76-SUM(M$8:M75),IF(X75=2,1-SUM(M$8:M75)," "))))</f>
        <v xml:space="preserve"> </v>
      </c>
      <c r="N76" s="58" t="str">
        <f t="shared" si="30"/>
        <v xml:space="preserve"> </v>
      </c>
      <c r="P76" s="58" t="str">
        <f>IF(O76="Plus",$K76,IF(O76="Basis",$K76-SUM(P$8:P75),IF(O76="Breedte",$K76-SUM(P$8:P75),IF(O75="Breedte",1-SUM(P$8:P75)," "))))</f>
        <v xml:space="preserve"> </v>
      </c>
      <c r="Q76" s="56" t="str">
        <f t="shared" si="21"/>
        <v/>
      </c>
      <c r="R76" s="196">
        <f t="shared" si="31"/>
        <v>218</v>
      </c>
      <c r="S76" s="1">
        <f t="shared" si="40"/>
        <v>388</v>
      </c>
      <c r="T76" s="2">
        <f t="shared" si="32"/>
        <v>0</v>
      </c>
      <c r="U76" s="1">
        <f>IF(C$4=0,0,IF(SUM(U$7:U75)=2,0,IF(Y76=U$6,IF(Y76=Y77,IF((Y75-Y76)&lt;=(Y78-Y77),2,0),IF(Y76=Y75,IF((Y74-Y75)&gt;(Y77-Y76),2,0),2)),0)))</f>
        <v>0</v>
      </c>
      <c r="V76" s="1">
        <f>IF(C$4=0,0,IF(SUM(V$7:V75)=1,0,IF(Z76=V$6,IF(Z76=Z77,IF((Z75-Z76)&lt;=(Z78-Z77),1,0),IF(Z76=Z75,IF((Z74-Z75)&gt;(Z77-Z76),1,0),1)),0)))</f>
        <v>0</v>
      </c>
      <c r="W76" s="1">
        <f>IF(C$4=0,0,IF(SUM(W$7:W75)=2,0,IF(AA76=W$6,IF(AA76=AA77,IF((AA75-AA76)&lt;=(AA78-AA77),2,0),IF(AA76=AA75,IF((AA74-AA75)&gt;(AA77-AA76),2,0),2)),0)))</f>
        <v>0</v>
      </c>
      <c r="X76" s="1">
        <f>IF(C$4=0,0,IF(SUM(X$7:X75)=2,0,IF(AB76=X$6,IF(AB76=AB77,IF((AB75-AB76)&lt;=(AB78-AB77),2,0),IF(AB76=AB75,IF((AB74-AB75)&gt;(AB77-AB76),2,0),2)),0)))</f>
        <v>0</v>
      </c>
      <c r="Y76" s="1">
        <f t="shared" si="33"/>
        <v>1</v>
      </c>
      <c r="Z76" s="1">
        <f t="shared" si="34"/>
        <v>1</v>
      </c>
      <c r="AA76" s="1">
        <f t="shared" si="35"/>
        <v>1</v>
      </c>
      <c r="AB76" s="1">
        <f t="shared" si="36"/>
        <v>1</v>
      </c>
      <c r="AD76" s="1">
        <f t="shared" si="41"/>
        <v>388</v>
      </c>
      <c r="AE76" s="2">
        <f t="shared" si="37"/>
        <v>0</v>
      </c>
      <c r="AF76" s="1">
        <f>IF(S$4=0,0,IF(SUM(AF$7:AF75)=2,0,IF(AJ76=AF$6,IF(AJ76=AJ77,IF((AJ75-AJ76)&lt;=(AJ78-AJ77),2,0),IF(AJ76=AJ75,IF((AJ74-AJ75)&gt;(AJ77-AJ76),2,0),2)),0)))</f>
        <v>0</v>
      </c>
      <c r="AG76" s="1">
        <f>IF(C$4=0,0,IF(SUM(AG$7:AG75)=1,0,IF(AK76=AG$6,IF(AK76=AK77,IF((AK75-AK76)&lt;=(AK78-AK77),1,0),IF(AK76=AK75,IF((AK74-AK75)&gt;(AK77-AK76),1,0),1)),0)))</f>
        <v>0</v>
      </c>
      <c r="AH76" s="1">
        <f>IF(C$4=0,0,IF(SUM(AH$7:AH75)=2,0,IF(AL76=AH$6,IF(AL76=AL77,IF((AL75-AL76)&lt;=(AL78-AL77),2,0),IF(AL76=AL75,IF((AL74-AL75)&gt;(AL77-AL76),2,0),2)),0)))</f>
        <v>0</v>
      </c>
      <c r="AI76" s="1">
        <f>IF(S$4=0,0,IF(SUM(AI$7:AI75)=2,0,IF(AM76=AI$6,IF(AM76=AM77,IF((AM75-AM76)&lt;=(AM78-AM77),2,0),IF(AM76=AM75,IF((AM74-AM75)&gt;(AM77-AM76),2,0),2)),0)))</f>
        <v>0</v>
      </c>
      <c r="AJ76" s="1">
        <f t="shared" si="38"/>
        <v>1</v>
      </c>
      <c r="AK76" s="1">
        <f t="shared" si="42"/>
        <v>1</v>
      </c>
      <c r="AL76" s="1">
        <f t="shared" si="43"/>
        <v>1</v>
      </c>
      <c r="AM76" s="1">
        <f t="shared" si="44"/>
        <v>1</v>
      </c>
    </row>
    <row r="77" spans="1:39" ht="12" customHeight="1" x14ac:dyDescent="0.15">
      <c r="A77" s="64">
        <f t="shared" si="26"/>
        <v>0</v>
      </c>
      <c r="B77" s="64">
        <f t="shared" si="27"/>
        <v>0</v>
      </c>
      <c r="C77" s="57">
        <f t="shared" si="39"/>
        <v>387</v>
      </c>
      <c r="F77" s="59">
        <f>IF(C77&lt;C$6,0,VLOOKUP(C77,index!$A:$M,10,0))</f>
        <v>218</v>
      </c>
      <c r="G77" s="57" t="str">
        <f t="shared" si="28"/>
        <v/>
      </c>
      <c r="H77" s="58" t="str">
        <f>IF(G77="I",$K77,IF(G77="II",$K77-SUM(H$8:H76),IF(G77="III",$K77-SUM(H$8:H76),IF(G77="IV",$K77-SUM(H$8:H76),IF(G77="V",1-SUM(H$8:H76)," ")))))</f>
        <v xml:space="preserve"> </v>
      </c>
      <c r="I77" s="66" t="str">
        <f t="shared" si="29"/>
        <v/>
      </c>
      <c r="J77" s="61" t="str">
        <f>IF(I77="A",$K77,IF(I77="B",$K77-SUM(J$8:J76),IF(I77="C",$K77-SUM(J$8:J76),IF(I77="D",$K77-SUM(J$8:J76),IF(I77="E",1-SUM(J$8:J76)," ")))))</f>
        <v xml:space="preserve"> </v>
      </c>
      <c r="K77" s="58">
        <f>IF(C$4=0,0,(SUM(D$8:D77)/C$4))</f>
        <v>0</v>
      </c>
      <c r="L77" s="62" t="str">
        <f t="shared" si="25"/>
        <v xml:space="preserve"> </v>
      </c>
      <c r="M77" s="58" t="str">
        <f>IF(U77=2,K77,IF(W77=2,K77-SUM(M$8:M76),IF(X77=2,K77-SUM(M$8:M76),IF(X76=2,1-SUM(M$8:M76)," "))))</f>
        <v xml:space="preserve"> </v>
      </c>
      <c r="N77" s="58" t="str">
        <f t="shared" si="30"/>
        <v xml:space="preserve"> </v>
      </c>
      <c r="P77" s="58" t="str">
        <f>IF(O77="Plus",$K77,IF(O77="Basis",$K77-SUM(P$8:P76),IF(O77="Breedte",$K77-SUM(P$8:P76),IF(O76="Breedte",1-SUM(P$8:P76)," "))))</f>
        <v xml:space="preserve"> </v>
      </c>
      <c r="Q77" s="56" t="str">
        <f t="shared" si="21"/>
        <v/>
      </c>
      <c r="R77" s="196">
        <f t="shared" si="31"/>
        <v>218</v>
      </c>
      <c r="S77" s="1">
        <f t="shared" si="40"/>
        <v>387</v>
      </c>
      <c r="T77" s="2">
        <f t="shared" si="32"/>
        <v>0</v>
      </c>
      <c r="U77" s="1">
        <f>IF(C$4=0,0,IF(SUM(U$7:U76)=2,0,IF(Y77=U$6,IF(Y77=Y78,IF((Y76-Y77)&lt;=(Y79-Y78),2,0),IF(Y77=Y76,IF((Y75-Y76)&gt;(Y78-Y77),2,0),2)),0)))</f>
        <v>0</v>
      </c>
      <c r="V77" s="1">
        <f>IF(C$4=0,0,IF(SUM(V$7:V76)=1,0,IF(Z77=V$6,IF(Z77=Z78,IF((Z76-Z77)&lt;=(Z79-Z78),1,0),IF(Z77=Z76,IF((Z75-Z76)&gt;(Z78-Z77),1,0),1)),0)))</f>
        <v>0</v>
      </c>
      <c r="W77" s="1">
        <f>IF(C$4=0,0,IF(SUM(W$7:W76)=2,0,IF(AA77=W$6,IF(AA77=AA78,IF((AA76-AA77)&lt;=(AA79-AA78),2,0),IF(AA77=AA76,IF((AA75-AA76)&gt;(AA78-AA77),2,0),2)),0)))</f>
        <v>0</v>
      </c>
      <c r="X77" s="1">
        <f>IF(C$4=0,0,IF(SUM(X$7:X76)=2,0,IF(AB77=X$6,IF(AB77=AB78,IF((AB76-AB77)&lt;=(AB79-AB78),2,0),IF(AB77=AB76,IF((AB75-AB76)&gt;(AB78-AB77),2,0),2)),0)))</f>
        <v>0</v>
      </c>
      <c r="Y77" s="1">
        <f t="shared" si="33"/>
        <v>1</v>
      </c>
      <c r="Z77" s="1">
        <f t="shared" si="34"/>
        <v>1</v>
      </c>
      <c r="AA77" s="1">
        <f t="shared" si="35"/>
        <v>1</v>
      </c>
      <c r="AB77" s="1">
        <f t="shared" si="36"/>
        <v>1</v>
      </c>
      <c r="AD77" s="1">
        <f t="shared" si="41"/>
        <v>387</v>
      </c>
      <c r="AE77" s="2">
        <f t="shared" si="37"/>
        <v>0</v>
      </c>
      <c r="AF77" s="1">
        <f>IF(S$4=0,0,IF(SUM(AF$7:AF76)=2,0,IF(AJ77=AF$6,IF(AJ77=AJ78,IF((AJ76-AJ77)&lt;=(AJ79-AJ78),2,0),IF(AJ77=AJ76,IF((AJ75-AJ76)&gt;(AJ78-AJ77),2,0),2)),0)))</f>
        <v>0</v>
      </c>
      <c r="AG77" s="1">
        <f>IF(C$4=0,0,IF(SUM(AG$7:AG76)=1,0,IF(AK77=AG$6,IF(AK77=AK78,IF((AK76-AK77)&lt;=(AK79-AK78),1,0),IF(AK77=AK76,IF((AK75-AK76)&gt;(AK78-AK77),1,0),1)),0)))</f>
        <v>0</v>
      </c>
      <c r="AH77" s="1">
        <f>IF(C$4=0,0,IF(SUM(AH$7:AH76)=2,0,IF(AL77=AH$6,IF(AL77=AL78,IF((AL76-AL77)&lt;=(AL79-AL78),2,0),IF(AL77=AL76,IF((AL75-AL76)&gt;(AL78-AL77),2,0),2)),0)))</f>
        <v>0</v>
      </c>
      <c r="AI77" s="1">
        <f>IF(S$4=0,0,IF(SUM(AI$7:AI76)=2,0,IF(AM77=AI$6,IF(AM77=AM78,IF((AM76-AM77)&lt;=(AM79-AM78),2,0),IF(AM77=AM76,IF((AM75-AM76)&gt;(AM78-AM77),2,0),2)),0)))</f>
        <v>0</v>
      </c>
      <c r="AJ77" s="1">
        <f t="shared" si="38"/>
        <v>1</v>
      </c>
      <c r="AK77" s="1">
        <f t="shared" si="42"/>
        <v>1</v>
      </c>
      <c r="AL77" s="1">
        <f t="shared" si="43"/>
        <v>1</v>
      </c>
      <c r="AM77" s="1">
        <f t="shared" si="44"/>
        <v>1</v>
      </c>
    </row>
    <row r="78" spans="1:39" ht="12" customHeight="1" x14ac:dyDescent="0.15">
      <c r="A78" s="64">
        <f t="shared" si="26"/>
        <v>0</v>
      </c>
      <c r="B78" s="64">
        <f t="shared" si="27"/>
        <v>0</v>
      </c>
      <c r="C78" s="57">
        <f t="shared" si="39"/>
        <v>386</v>
      </c>
      <c r="F78" s="59">
        <f>IF(C78&lt;C$6,0,VLOOKUP(C78,index!$A:$M,10,0))</f>
        <v>217</v>
      </c>
      <c r="G78" s="57" t="str">
        <f t="shared" si="28"/>
        <v/>
      </c>
      <c r="H78" s="58" t="str">
        <f>IF(G78="I",$K78,IF(G78="II",$K78-SUM(H$8:H77),IF(G78="III",$K78-SUM(H$8:H77),IF(G78="IV",$K78-SUM(H$8:H77),IF(G78="V",1-SUM(H$8:H77)," ")))))</f>
        <v xml:space="preserve"> </v>
      </c>
      <c r="I78" s="66" t="str">
        <f t="shared" si="29"/>
        <v/>
      </c>
      <c r="J78" s="61" t="str">
        <f>IF(I78="A",$K78,IF(I78="B",$K78-SUM(J$8:J77),IF(I78="C",$K78-SUM(J$8:J77),IF(I78="D",$K78-SUM(J$8:J77),IF(I78="E",1-SUM(J$8:J77)," ")))))</f>
        <v xml:space="preserve"> </v>
      </c>
      <c r="K78" s="58">
        <f>IF(C$4=0,0,(SUM(D$8:D78)/C$4))</f>
        <v>0</v>
      </c>
      <c r="L78" s="62" t="str">
        <f t="shared" si="25"/>
        <v xml:space="preserve"> </v>
      </c>
      <c r="M78" s="58" t="str">
        <f>IF(U78=2,K78,IF(W78=2,K78-SUM(M$8:M77),IF(X78=2,K78-SUM(M$8:M77),IF(X77=2,1-SUM(M$8:M77)," "))))</f>
        <v xml:space="preserve"> </v>
      </c>
      <c r="N78" s="58" t="str">
        <f t="shared" si="30"/>
        <v xml:space="preserve"> </v>
      </c>
      <c r="P78" s="58" t="str">
        <f>IF(O78="Plus",$K78,IF(O78="Basis",$K78-SUM(P$8:P77),IF(O78="Breedte",$K78-SUM(P$8:P77),IF(O77="Breedte",1-SUM(P$8:P77)," "))))</f>
        <v xml:space="preserve"> </v>
      </c>
      <c r="Q78" s="56" t="str">
        <f t="shared" ref="Q78:Q141" si="45">IF(L77="plus",IF(E78=0,"",CONCATENATE(E78,",")),IF(L77="basis",IF(E78=0,"",CONCATENATE(E78,",")),CONCATENATE(Q77,IF(E78=0,"",CONCATENATE(E78,", ")))))</f>
        <v/>
      </c>
      <c r="R78" s="196">
        <f t="shared" si="31"/>
        <v>217</v>
      </c>
      <c r="S78" s="1">
        <f t="shared" si="40"/>
        <v>386</v>
      </c>
      <c r="T78" s="2">
        <f t="shared" si="32"/>
        <v>0</v>
      </c>
      <c r="U78" s="1">
        <f>IF(C$4=0,0,IF(SUM(U$7:U77)=2,0,IF(Y78=U$6,IF(Y78=Y79,IF((Y77-Y78)&lt;=(Y80-Y79),2,0),IF(Y78=Y77,IF((Y76-Y77)&gt;(Y79-Y78),2,0),2)),0)))</f>
        <v>0</v>
      </c>
      <c r="V78" s="1">
        <f>IF(C$4=0,0,IF(SUM(V$7:V77)=1,0,IF(Z78=V$6,IF(Z78=Z79,IF((Z77-Z78)&lt;=(Z80-Z79),1,0),IF(Z78=Z77,IF((Z76-Z77)&gt;(Z79-Z78),1,0),1)),0)))</f>
        <v>0</v>
      </c>
      <c r="W78" s="1">
        <f>IF(C$4=0,0,IF(SUM(W$7:W77)=2,0,IF(AA78=W$6,IF(AA78=AA79,IF((AA77-AA78)&lt;=(AA80-AA79),2,0),IF(AA78=AA77,IF((AA76-AA77)&gt;(AA79-AA78),2,0),2)),0)))</f>
        <v>0</v>
      </c>
      <c r="X78" s="1">
        <f>IF(C$4=0,0,IF(SUM(X$7:X77)=2,0,IF(AB78=X$6,IF(AB78=AB79,IF((AB77-AB78)&lt;=(AB80-AB79),2,0),IF(AB78=AB77,IF((AB76-AB77)&gt;(AB79-AB78),2,0),2)),0)))</f>
        <v>0</v>
      </c>
      <c r="Y78" s="1">
        <f t="shared" si="33"/>
        <v>1</v>
      </c>
      <c r="Z78" s="1">
        <f t="shared" si="34"/>
        <v>1</v>
      </c>
      <c r="AA78" s="1">
        <f t="shared" si="35"/>
        <v>1</v>
      </c>
      <c r="AB78" s="1">
        <f t="shared" si="36"/>
        <v>1</v>
      </c>
      <c r="AD78" s="1">
        <f t="shared" si="41"/>
        <v>386</v>
      </c>
      <c r="AE78" s="2">
        <f t="shared" si="37"/>
        <v>0</v>
      </c>
      <c r="AF78" s="1">
        <f>IF(S$4=0,0,IF(SUM(AF$7:AF77)=2,0,IF(AJ78=AF$6,IF(AJ78=AJ79,IF((AJ77-AJ78)&lt;=(AJ80-AJ79),2,0),IF(AJ78=AJ77,IF((AJ76-AJ77)&gt;(AJ79-AJ78),2,0),2)),0)))</f>
        <v>0</v>
      </c>
      <c r="AG78" s="1">
        <f>IF(C$4=0,0,IF(SUM(AG$7:AG77)=1,0,IF(AK78=AG$6,IF(AK78=AK79,IF((AK77-AK78)&lt;=(AK80-AK79),1,0),IF(AK78=AK77,IF((AK76-AK77)&gt;(AK79-AK78),1,0),1)),0)))</f>
        <v>0</v>
      </c>
      <c r="AH78" s="1">
        <f>IF(C$4=0,0,IF(SUM(AH$7:AH77)=2,0,IF(AL78=AH$6,IF(AL78=AL79,IF((AL77-AL78)&lt;=(AL80-AL79),2,0),IF(AL78=AL77,IF((AL76-AL77)&gt;(AL79-AL78),2,0),2)),0)))</f>
        <v>0</v>
      </c>
      <c r="AI78" s="1">
        <f>IF(S$4=0,0,IF(SUM(AI$7:AI77)=2,0,IF(AM78=AI$6,IF(AM78=AM79,IF((AM77-AM78)&lt;=(AM80-AM79),2,0),IF(AM78=AM77,IF((AM76-AM77)&gt;(AM79-AM78),2,0),2)),0)))</f>
        <v>0</v>
      </c>
      <c r="AJ78" s="1">
        <f t="shared" si="38"/>
        <v>1</v>
      </c>
      <c r="AK78" s="1">
        <f t="shared" si="42"/>
        <v>1</v>
      </c>
      <c r="AL78" s="1">
        <f t="shared" si="43"/>
        <v>1</v>
      </c>
      <c r="AM78" s="1">
        <f t="shared" si="44"/>
        <v>1</v>
      </c>
    </row>
    <row r="79" spans="1:39" ht="12" customHeight="1" x14ac:dyDescent="0.15">
      <c r="A79" s="64">
        <f t="shared" si="26"/>
        <v>0</v>
      </c>
      <c r="B79" s="64">
        <f t="shared" si="27"/>
        <v>0</v>
      </c>
      <c r="C79" s="57">
        <f t="shared" si="39"/>
        <v>385</v>
      </c>
      <c r="F79" s="59">
        <f>IF(C79&lt;C$6,0,VLOOKUP(C79,index!$A:$M,10,0))</f>
        <v>217</v>
      </c>
      <c r="G79" s="57" t="str">
        <f t="shared" si="28"/>
        <v/>
      </c>
      <c r="H79" s="58" t="str">
        <f>IF(G79="I",$K79,IF(G79="II",$K79-SUM(H$8:H78),IF(G79="III",$K79-SUM(H$8:H78),IF(G79="IV",$K79-SUM(H$8:H78),IF(G79="V",1-SUM(H$8:H78)," ")))))</f>
        <v xml:space="preserve"> </v>
      </c>
      <c r="I79" s="66" t="str">
        <f t="shared" si="29"/>
        <v/>
      </c>
      <c r="J79" s="61" t="str">
        <f>IF(I79="A",$K79,IF(I79="B",$K79-SUM(J$8:J78),IF(I79="C",$K79-SUM(J$8:J78),IF(I79="D",$K79-SUM(J$8:J78),IF(I79="E",1-SUM(J$8:J78)," ")))))</f>
        <v xml:space="preserve"> </v>
      </c>
      <c r="K79" s="58">
        <f>IF(C$4=0,0,(SUM(D$8:D79)/C$4))</f>
        <v>0</v>
      </c>
      <c r="L79" s="62" t="str">
        <f t="shared" si="25"/>
        <v xml:space="preserve"> </v>
      </c>
      <c r="M79" s="58" t="str">
        <f>IF(U79=2,K79,IF(W79=2,K79-SUM(M$8:M78),IF(X79=2,K79-SUM(M$8:M78),IF(X78=2,1-SUM(M$8:M78)," "))))</f>
        <v xml:space="preserve"> </v>
      </c>
      <c r="N79" s="58" t="str">
        <f t="shared" si="30"/>
        <v xml:space="preserve"> </v>
      </c>
      <c r="P79" s="58" t="str">
        <f>IF(O79="Plus",$K79,IF(O79="Basis",$K79-SUM(P$8:P78),IF(O79="Breedte",$K79-SUM(P$8:P78),IF(O78="Breedte",1-SUM(P$8:P78)," "))))</f>
        <v xml:space="preserve"> </v>
      </c>
      <c r="Q79" s="56" t="str">
        <f t="shared" si="45"/>
        <v/>
      </c>
      <c r="R79" s="196">
        <f t="shared" si="31"/>
        <v>217</v>
      </c>
      <c r="S79" s="1">
        <f t="shared" si="40"/>
        <v>385</v>
      </c>
      <c r="T79" s="2">
        <f t="shared" si="32"/>
        <v>0</v>
      </c>
      <c r="U79" s="1">
        <f>IF(C$4=0,0,IF(SUM(U$7:U78)=2,0,IF(Y79=U$6,IF(Y79=Y80,IF((Y78-Y79)&lt;=(Y81-Y80),2,0),IF(Y79=Y78,IF((Y77-Y78)&gt;(Y80-Y79),2,0),2)),0)))</f>
        <v>0</v>
      </c>
      <c r="V79" s="1">
        <f>IF(C$4=0,0,IF(SUM(V$7:V78)=1,0,IF(Z79=V$6,IF(Z79=Z80,IF((Z78-Z79)&lt;=(Z81-Z80),1,0),IF(Z79=Z78,IF((Z77-Z78)&gt;(Z80-Z79),1,0),1)),0)))</f>
        <v>0</v>
      </c>
      <c r="W79" s="1">
        <f>IF(C$4=0,0,IF(SUM(W$7:W78)=2,0,IF(AA79=W$6,IF(AA79=AA80,IF((AA78-AA79)&lt;=(AA81-AA80),2,0),IF(AA79=AA78,IF((AA77-AA78)&gt;(AA80-AA79),2,0),2)),0)))</f>
        <v>0</v>
      </c>
      <c r="X79" s="1">
        <f>IF(C$4=0,0,IF(SUM(X$7:X78)=2,0,IF(AB79=X$6,IF(AB79=AB80,IF((AB78-AB79)&lt;=(AB81-AB80),2,0),IF(AB79=AB78,IF((AB77-AB78)&gt;(AB80-AB79),2,0),2)),0)))</f>
        <v>0</v>
      </c>
      <c r="Y79" s="1">
        <f t="shared" si="33"/>
        <v>1</v>
      </c>
      <c r="Z79" s="1">
        <f t="shared" si="34"/>
        <v>1</v>
      </c>
      <c r="AA79" s="1">
        <f t="shared" si="35"/>
        <v>1</v>
      </c>
      <c r="AB79" s="1">
        <f t="shared" si="36"/>
        <v>1</v>
      </c>
      <c r="AD79" s="1">
        <f t="shared" si="41"/>
        <v>385</v>
      </c>
      <c r="AE79" s="2">
        <f t="shared" si="37"/>
        <v>0</v>
      </c>
      <c r="AF79" s="1">
        <f>IF(S$4=0,0,IF(SUM(AF$7:AF78)=2,0,IF(AJ79=AF$6,IF(AJ79=AJ80,IF((AJ78-AJ79)&lt;=(AJ81-AJ80),2,0),IF(AJ79=AJ78,IF((AJ77-AJ78)&gt;(AJ80-AJ79),2,0),2)),0)))</f>
        <v>0</v>
      </c>
      <c r="AG79" s="1">
        <f>IF(C$4=0,0,IF(SUM(AG$7:AG78)=1,0,IF(AK79=AG$6,IF(AK79=AK80,IF((AK78-AK79)&lt;=(AK81-AK80),1,0),IF(AK79=AK78,IF((AK77-AK78)&gt;(AK80-AK79),1,0),1)),0)))</f>
        <v>0</v>
      </c>
      <c r="AH79" s="1">
        <f>IF(C$4=0,0,IF(SUM(AH$7:AH78)=2,0,IF(AL79=AH$6,IF(AL79=AL80,IF((AL78-AL79)&lt;=(AL81-AL80),2,0),IF(AL79=AL78,IF((AL77-AL78)&gt;(AL80-AL79),2,0),2)),0)))</f>
        <v>0</v>
      </c>
      <c r="AI79" s="1">
        <f>IF(S$4=0,0,IF(SUM(AI$7:AI78)=2,0,IF(AM79=AI$6,IF(AM79=AM80,IF((AM78-AM79)&lt;=(AM81-AM80),2,0),IF(AM79=AM78,IF((AM77-AM78)&gt;(AM80-AM79),2,0),2)),0)))</f>
        <v>0</v>
      </c>
      <c r="AJ79" s="1">
        <f t="shared" si="38"/>
        <v>1</v>
      </c>
      <c r="AK79" s="1">
        <f t="shared" si="42"/>
        <v>1</v>
      </c>
      <c r="AL79" s="1">
        <f t="shared" si="43"/>
        <v>1</v>
      </c>
      <c r="AM79" s="1">
        <f t="shared" si="44"/>
        <v>1</v>
      </c>
    </row>
    <row r="80" spans="1:39" ht="12" customHeight="1" x14ac:dyDescent="0.15">
      <c r="A80" s="64">
        <f t="shared" si="26"/>
        <v>0</v>
      </c>
      <c r="B80" s="64">
        <f t="shared" si="27"/>
        <v>0</v>
      </c>
      <c r="C80" s="57">
        <f t="shared" si="39"/>
        <v>384</v>
      </c>
      <c r="F80" s="59">
        <f>IF(C80&lt;C$6,0,VLOOKUP(C80,index!$A:$M,10,0))</f>
        <v>216</v>
      </c>
      <c r="G80" s="57" t="str">
        <f t="shared" si="28"/>
        <v/>
      </c>
      <c r="H80" s="58" t="str">
        <f>IF(G80="I",$K80,IF(G80="II",$K80-SUM(H$8:H79),IF(G80="III",$K80-SUM(H$8:H79),IF(G80="IV",$K80-SUM(H$8:H79),IF(G80="V",1-SUM(H$8:H79)," ")))))</f>
        <v xml:space="preserve"> </v>
      </c>
      <c r="I80" s="66" t="str">
        <f t="shared" si="29"/>
        <v/>
      </c>
      <c r="J80" s="61" t="str">
        <f>IF(I80="A",$K80,IF(I80="B",$K80-SUM(J$8:J79),IF(I80="C",$K80-SUM(J$8:J79),IF(I80="D",$K80-SUM(J$8:J79),IF(I80="E",1-SUM(J$8:J79)," ")))))</f>
        <v xml:space="preserve"> </v>
      </c>
      <c r="K80" s="58">
        <f>IF(C$4=0,0,(SUM(D$8:D80)/C$4))</f>
        <v>0</v>
      </c>
      <c r="L80" s="62" t="str">
        <f t="shared" si="25"/>
        <v xml:space="preserve"> </v>
      </c>
      <c r="M80" s="58" t="str">
        <f>IF(U80=2,K80,IF(W80=2,K80-SUM(M$8:M79),IF(X80=2,K80-SUM(M$8:M79),IF(X79=2,1-SUM(M$8:M79)," "))))</f>
        <v xml:space="preserve"> </v>
      </c>
      <c r="N80" s="58" t="str">
        <f t="shared" si="30"/>
        <v xml:space="preserve"> </v>
      </c>
      <c r="P80" s="58" t="str">
        <f>IF(O80="Plus",$K80,IF(O80="Basis",$K80-SUM(P$8:P79),IF(O80="Breedte",$K80-SUM(P$8:P79),IF(O79="Breedte",1-SUM(P$8:P79)," "))))</f>
        <v xml:space="preserve"> </v>
      </c>
      <c r="Q80" s="56" t="str">
        <f t="shared" si="45"/>
        <v/>
      </c>
      <c r="R80" s="196">
        <f t="shared" si="31"/>
        <v>216</v>
      </c>
      <c r="S80" s="1">
        <f t="shared" si="40"/>
        <v>384</v>
      </c>
      <c r="T80" s="2">
        <f t="shared" si="32"/>
        <v>0</v>
      </c>
      <c r="U80" s="1">
        <f>IF(C$4=0,0,IF(SUM(U$7:U79)=2,0,IF(Y80=U$6,IF(Y80=Y81,IF((Y79-Y80)&lt;=(Y82-Y81),2,0),IF(Y80=Y79,IF((Y78-Y79)&gt;(Y81-Y80),2,0),2)),0)))</f>
        <v>0</v>
      </c>
      <c r="V80" s="1">
        <f>IF(C$4=0,0,IF(SUM(V$7:V79)=1,0,IF(Z80=V$6,IF(Z80=Z81,IF((Z79-Z80)&lt;=(Z82-Z81),1,0),IF(Z80=Z79,IF((Z78-Z79)&gt;(Z81-Z80),1,0),1)),0)))</f>
        <v>0</v>
      </c>
      <c r="W80" s="1">
        <f>IF(C$4=0,0,IF(SUM(W$7:W79)=2,0,IF(AA80=W$6,IF(AA80=AA81,IF((AA79-AA80)&lt;=(AA82-AA81),2,0),IF(AA80=AA79,IF((AA78-AA79)&gt;(AA81-AA80),2,0),2)),0)))</f>
        <v>0</v>
      </c>
      <c r="X80" s="1">
        <f>IF(C$4=0,0,IF(SUM(X$7:X79)=2,0,IF(AB80=X$6,IF(AB80=AB81,IF((AB79-AB80)&lt;=(AB82-AB81),2,0),IF(AB80=AB79,IF((AB78-AB79)&gt;(AB81-AB80),2,0),2)),0)))</f>
        <v>0</v>
      </c>
      <c r="Y80" s="1">
        <f t="shared" si="33"/>
        <v>1</v>
      </c>
      <c r="Z80" s="1">
        <f t="shared" si="34"/>
        <v>1</v>
      </c>
      <c r="AA80" s="1">
        <f t="shared" si="35"/>
        <v>1</v>
      </c>
      <c r="AB80" s="1">
        <f t="shared" si="36"/>
        <v>1</v>
      </c>
      <c r="AD80" s="1">
        <f t="shared" si="41"/>
        <v>384</v>
      </c>
      <c r="AE80" s="2">
        <f t="shared" si="37"/>
        <v>0</v>
      </c>
      <c r="AF80" s="1">
        <f>IF(S$4=0,0,IF(SUM(AF$7:AF79)=2,0,IF(AJ80=AF$6,IF(AJ80=AJ81,IF((AJ79-AJ80)&lt;=(AJ82-AJ81),2,0),IF(AJ80=AJ79,IF((AJ78-AJ79)&gt;(AJ81-AJ80),2,0),2)),0)))</f>
        <v>0</v>
      </c>
      <c r="AG80" s="1">
        <f>IF(C$4=0,0,IF(SUM(AG$7:AG79)=1,0,IF(AK80=AG$6,IF(AK80=AK81,IF((AK79-AK80)&lt;=(AK82-AK81),1,0),IF(AK80=AK79,IF((AK78-AK79)&gt;(AK81-AK80),1,0),1)),0)))</f>
        <v>0</v>
      </c>
      <c r="AH80" s="1">
        <f>IF(C$4=0,0,IF(SUM(AH$7:AH79)=2,0,IF(AL80=AH$6,IF(AL80=AL81,IF((AL79-AL80)&lt;=(AL82-AL81),2,0),IF(AL80=AL79,IF((AL78-AL79)&gt;(AL81-AL80),2,0),2)),0)))</f>
        <v>0</v>
      </c>
      <c r="AI80" s="1">
        <f>IF(S$4=0,0,IF(SUM(AI$7:AI79)=2,0,IF(AM80=AI$6,IF(AM80=AM81,IF((AM79-AM80)&lt;=(AM82-AM81),2,0),IF(AM80=AM79,IF((AM78-AM79)&gt;(AM81-AM80),2,0),2)),0)))</f>
        <v>0</v>
      </c>
      <c r="AJ80" s="1">
        <f t="shared" si="38"/>
        <v>1</v>
      </c>
      <c r="AK80" s="1">
        <f t="shared" si="42"/>
        <v>1</v>
      </c>
      <c r="AL80" s="1">
        <f t="shared" si="43"/>
        <v>1</v>
      </c>
      <c r="AM80" s="1">
        <f t="shared" si="44"/>
        <v>1</v>
      </c>
    </row>
    <row r="81" spans="1:39" ht="12" customHeight="1" x14ac:dyDescent="0.15">
      <c r="A81" s="64">
        <f t="shared" si="26"/>
        <v>0</v>
      </c>
      <c r="B81" s="64">
        <f t="shared" si="27"/>
        <v>0</v>
      </c>
      <c r="C81" s="57">
        <f t="shared" si="39"/>
        <v>383</v>
      </c>
      <c r="F81" s="59">
        <f>IF(C81&lt;C$6,0,VLOOKUP(C81,index!$A:$M,10,0))</f>
        <v>216</v>
      </c>
      <c r="G81" s="57" t="str">
        <f t="shared" si="28"/>
        <v/>
      </c>
      <c r="H81" s="58" t="str">
        <f>IF(G81="I",$K81,IF(G81="II",$K81-SUM(H$8:H80),IF(G81="III",$K81-SUM(H$8:H80),IF(G81="IV",$K81-SUM(H$8:H80),IF(G81="V",1-SUM(H$8:H80)," ")))))</f>
        <v xml:space="preserve"> </v>
      </c>
      <c r="I81" s="66" t="str">
        <f t="shared" si="29"/>
        <v/>
      </c>
      <c r="J81" s="61" t="str">
        <f>IF(I81="A",$K81,IF(I81="B",$K81-SUM(J$8:J80),IF(I81="C",$K81-SUM(J$8:J80),IF(I81="D",$K81-SUM(J$8:J80),IF(I81="E",1-SUM(J$8:J80)," ")))))</f>
        <v xml:space="preserve"> </v>
      </c>
      <c r="K81" s="58">
        <f>IF(C$4=0,0,(SUM(D$8:D81)/C$4))</f>
        <v>0</v>
      </c>
      <c r="L81" s="62" t="str">
        <f t="shared" si="25"/>
        <v xml:space="preserve"> </v>
      </c>
      <c r="M81" s="58" t="str">
        <f>IF(U81=2,K81,IF(W81=2,K81-SUM(M$8:M80),IF(X81=2,K81-SUM(M$8:M80),IF(X80=2,1-SUM(M$8:M80)," "))))</f>
        <v xml:space="preserve"> </v>
      </c>
      <c r="N81" s="58" t="str">
        <f t="shared" si="30"/>
        <v xml:space="preserve"> </v>
      </c>
      <c r="P81" s="58" t="str">
        <f>IF(O81="Plus",$K81,IF(O81="Basis",$K81-SUM(P$8:P80),IF(O81="Breedte",$K81-SUM(P$8:P80),IF(O80="Breedte",1-SUM(P$8:P80)," "))))</f>
        <v xml:space="preserve"> </v>
      </c>
      <c r="Q81" s="56" t="str">
        <f t="shared" si="45"/>
        <v/>
      </c>
      <c r="R81" s="196">
        <f t="shared" si="31"/>
        <v>216</v>
      </c>
      <c r="S81" s="1">
        <f t="shared" si="40"/>
        <v>383</v>
      </c>
      <c r="T81" s="2">
        <f t="shared" si="32"/>
        <v>0</v>
      </c>
      <c r="U81" s="1">
        <f>IF(C$4=0,0,IF(SUM(U$7:U80)=2,0,IF(Y81=U$6,IF(Y81=Y82,IF((Y80-Y81)&lt;=(Y83-Y82),2,0),IF(Y81=Y80,IF((Y79-Y80)&gt;(Y82-Y81),2,0),2)),0)))</f>
        <v>0</v>
      </c>
      <c r="V81" s="1">
        <f>IF(C$4=0,0,IF(SUM(V$7:V80)=1,0,IF(Z81=V$6,IF(Z81=Z82,IF((Z80-Z81)&lt;=(Z83-Z82),1,0),IF(Z81=Z80,IF((Z79-Z80)&gt;(Z82-Z81),1,0),1)),0)))</f>
        <v>0</v>
      </c>
      <c r="W81" s="1">
        <f>IF(C$4=0,0,IF(SUM(W$7:W80)=2,0,IF(AA81=W$6,IF(AA81=AA82,IF((AA80-AA81)&lt;=(AA83-AA82),2,0),IF(AA81=AA80,IF((AA79-AA80)&gt;(AA82-AA81),2,0),2)),0)))</f>
        <v>0</v>
      </c>
      <c r="X81" s="1">
        <f>IF(C$4=0,0,IF(SUM(X$7:X80)=2,0,IF(AB81=X$6,IF(AB81=AB82,IF((AB80-AB81)&lt;=(AB83-AB82),2,0),IF(AB81=AB80,IF((AB79-AB80)&gt;(AB82-AB81),2,0),2)),0)))</f>
        <v>0</v>
      </c>
      <c r="Y81" s="1">
        <f t="shared" si="33"/>
        <v>1</v>
      </c>
      <c r="Z81" s="1">
        <f t="shared" si="34"/>
        <v>1</v>
      </c>
      <c r="AA81" s="1">
        <f t="shared" si="35"/>
        <v>1</v>
      </c>
      <c r="AB81" s="1">
        <f t="shared" si="36"/>
        <v>1</v>
      </c>
      <c r="AD81" s="1">
        <f t="shared" si="41"/>
        <v>383</v>
      </c>
      <c r="AE81" s="2">
        <f t="shared" si="37"/>
        <v>0</v>
      </c>
      <c r="AF81" s="1">
        <f>IF(S$4=0,0,IF(SUM(AF$7:AF80)=2,0,IF(AJ81=AF$6,IF(AJ81=AJ82,IF((AJ80-AJ81)&lt;=(AJ83-AJ82),2,0),IF(AJ81=AJ80,IF((AJ79-AJ80)&gt;(AJ82-AJ81),2,0),2)),0)))</f>
        <v>0</v>
      </c>
      <c r="AG81" s="1">
        <f>IF(C$4=0,0,IF(SUM(AG$7:AG80)=1,0,IF(AK81=AG$6,IF(AK81=AK82,IF((AK80-AK81)&lt;=(AK83-AK82),1,0),IF(AK81=AK80,IF((AK79-AK80)&gt;(AK82-AK81),1,0),1)),0)))</f>
        <v>0</v>
      </c>
      <c r="AH81" s="1">
        <f>IF(C$4=0,0,IF(SUM(AH$7:AH80)=2,0,IF(AL81=AH$6,IF(AL81=AL82,IF((AL80-AL81)&lt;=(AL83-AL82),2,0),IF(AL81=AL80,IF((AL79-AL80)&gt;(AL82-AL81),2,0),2)),0)))</f>
        <v>0</v>
      </c>
      <c r="AI81" s="1">
        <f>IF(S$4=0,0,IF(SUM(AI$7:AI80)=2,0,IF(AM81=AI$6,IF(AM81=AM82,IF((AM80-AM81)&lt;=(AM83-AM82),2,0),IF(AM81=AM80,IF((AM79-AM80)&gt;(AM82-AM81),2,0),2)),0)))</f>
        <v>0</v>
      </c>
      <c r="AJ81" s="1">
        <f t="shared" si="38"/>
        <v>1</v>
      </c>
      <c r="AK81" s="1">
        <f t="shared" si="42"/>
        <v>1</v>
      </c>
      <c r="AL81" s="1">
        <f t="shared" si="43"/>
        <v>1</v>
      </c>
      <c r="AM81" s="1">
        <f t="shared" si="44"/>
        <v>1</v>
      </c>
    </row>
    <row r="82" spans="1:39" ht="12" customHeight="1" x14ac:dyDescent="0.15">
      <c r="A82" s="64">
        <f t="shared" si="26"/>
        <v>0</v>
      </c>
      <c r="B82" s="64">
        <f t="shared" si="27"/>
        <v>0</v>
      </c>
      <c r="C82" s="57">
        <f t="shared" si="39"/>
        <v>382</v>
      </c>
      <c r="F82" s="59">
        <f>IF(C82&lt;C$6,0,VLOOKUP(C82,index!$A:$M,10,0))</f>
        <v>215</v>
      </c>
      <c r="G82" s="57" t="str">
        <f t="shared" si="28"/>
        <v/>
      </c>
      <c r="H82" s="58" t="str">
        <f>IF(G82="I",$K82,IF(G82="II",$K82-SUM(H$8:H81),IF(G82="III",$K82-SUM(H$8:H81),IF(G82="IV",$K82-SUM(H$8:H81),IF(G82="V",1-SUM(H$8:H81)," ")))))</f>
        <v xml:space="preserve"> </v>
      </c>
      <c r="I82" s="66" t="str">
        <f t="shared" si="29"/>
        <v/>
      </c>
      <c r="J82" s="61" t="str">
        <f>IF(I82="A",$K82,IF(I82="B",$K82-SUM(J$8:J81),IF(I82="C",$K82-SUM(J$8:J81),IF(I82="D",$K82-SUM(J$8:J81),IF(I82="E",1-SUM(J$8:J81)," ")))))</f>
        <v xml:space="preserve"> </v>
      </c>
      <c r="K82" s="58">
        <f>IF(C$4=0,0,(SUM(D$8:D82)/C$4))</f>
        <v>0</v>
      </c>
      <c r="L82" s="62" t="str">
        <f t="shared" si="25"/>
        <v xml:space="preserve"> </v>
      </c>
      <c r="M82" s="58" t="str">
        <f>IF(U82=2,K82,IF(W82=2,K82-SUM(M$8:M81),IF(X82=2,K82-SUM(M$8:M81),IF(X81=2,1-SUM(M$8:M81)," "))))</f>
        <v xml:space="preserve"> </v>
      </c>
      <c r="N82" s="58" t="str">
        <f t="shared" si="30"/>
        <v xml:space="preserve"> </v>
      </c>
      <c r="P82" s="58" t="str">
        <f>IF(O82="Plus",$K82,IF(O82="Basis",$K82-SUM(P$8:P81),IF(O82="Breedte",$K82-SUM(P$8:P81),IF(O81="Breedte",1-SUM(P$8:P81)," "))))</f>
        <v xml:space="preserve"> </v>
      </c>
      <c r="Q82" s="56" t="str">
        <f t="shared" si="45"/>
        <v/>
      </c>
      <c r="R82" s="196">
        <f t="shared" si="31"/>
        <v>215</v>
      </c>
      <c r="S82" s="1">
        <f t="shared" si="40"/>
        <v>382</v>
      </c>
      <c r="T82" s="2">
        <f t="shared" si="32"/>
        <v>0</v>
      </c>
      <c r="U82" s="1">
        <f>IF(C$4=0,0,IF(SUM(U$7:U81)=2,0,IF(Y82=U$6,IF(Y82=Y83,IF((Y81-Y82)&lt;=(Y84-Y83),2,0),IF(Y82=Y81,IF((Y80-Y81)&gt;(Y83-Y82),2,0),2)),0)))</f>
        <v>0</v>
      </c>
      <c r="V82" s="1">
        <f>IF(C$4=0,0,IF(SUM(V$7:V81)=1,0,IF(Z82=V$6,IF(Z82=Z83,IF((Z81-Z82)&lt;=(Z84-Z83),1,0),IF(Z82=Z81,IF((Z80-Z81)&gt;(Z83-Z82),1,0),1)),0)))</f>
        <v>0</v>
      </c>
      <c r="W82" s="1">
        <f>IF(C$4=0,0,IF(SUM(W$7:W81)=2,0,IF(AA82=W$6,IF(AA82=AA83,IF((AA81-AA82)&lt;=(AA84-AA83),2,0),IF(AA82=AA81,IF((AA80-AA81)&gt;(AA83-AA82),2,0),2)),0)))</f>
        <v>0</v>
      </c>
      <c r="X82" s="1">
        <f>IF(C$4=0,0,IF(SUM(X$7:X81)=2,0,IF(AB82=X$6,IF(AB82=AB83,IF((AB81-AB82)&lt;=(AB84-AB83),2,0),IF(AB82=AB81,IF((AB80-AB81)&gt;(AB83-AB82),2,0),2)),0)))</f>
        <v>0</v>
      </c>
      <c r="Y82" s="1">
        <f t="shared" si="33"/>
        <v>1</v>
      </c>
      <c r="Z82" s="1">
        <f t="shared" si="34"/>
        <v>1</v>
      </c>
      <c r="AA82" s="1">
        <f t="shared" si="35"/>
        <v>1</v>
      </c>
      <c r="AB82" s="1">
        <f t="shared" si="36"/>
        <v>1</v>
      </c>
      <c r="AD82" s="1">
        <f t="shared" si="41"/>
        <v>382</v>
      </c>
      <c r="AE82" s="2">
        <f t="shared" si="37"/>
        <v>0</v>
      </c>
      <c r="AF82" s="1">
        <f>IF(S$4=0,0,IF(SUM(AF$7:AF81)=2,0,IF(AJ82=AF$6,IF(AJ82=AJ83,IF((AJ81-AJ82)&lt;=(AJ84-AJ83),2,0),IF(AJ82=AJ81,IF((AJ80-AJ81)&gt;(AJ83-AJ82),2,0),2)),0)))</f>
        <v>0</v>
      </c>
      <c r="AG82" s="1">
        <f>IF(C$4=0,0,IF(SUM(AG$7:AG81)=1,0,IF(AK82=AG$6,IF(AK82=AK83,IF((AK81-AK82)&lt;=(AK84-AK83),1,0),IF(AK82=AK81,IF((AK80-AK81)&gt;(AK83-AK82),1,0),1)),0)))</f>
        <v>0</v>
      </c>
      <c r="AH82" s="1">
        <f>IF(C$4=0,0,IF(SUM(AH$7:AH81)=2,0,IF(AL82=AH$6,IF(AL82=AL83,IF((AL81-AL82)&lt;=(AL84-AL83),2,0),IF(AL82=AL81,IF((AL80-AL81)&gt;(AL83-AL82),2,0),2)),0)))</f>
        <v>0</v>
      </c>
      <c r="AI82" s="1">
        <f>IF(S$4=0,0,IF(SUM(AI$7:AI81)=2,0,IF(AM82=AI$6,IF(AM82=AM83,IF((AM81-AM82)&lt;=(AM84-AM83),2,0),IF(AM82=AM81,IF((AM80-AM81)&gt;(AM83-AM82),2,0),2)),0)))</f>
        <v>0</v>
      </c>
      <c r="AJ82" s="1">
        <f t="shared" si="38"/>
        <v>1</v>
      </c>
      <c r="AK82" s="1">
        <f t="shared" si="42"/>
        <v>1</v>
      </c>
      <c r="AL82" s="1">
        <f t="shared" si="43"/>
        <v>1</v>
      </c>
      <c r="AM82" s="1">
        <f t="shared" si="44"/>
        <v>1</v>
      </c>
    </row>
    <row r="83" spans="1:39" ht="12" customHeight="1" x14ac:dyDescent="0.15">
      <c r="A83" s="64">
        <f t="shared" si="26"/>
        <v>0</v>
      </c>
      <c r="B83" s="64">
        <f t="shared" si="27"/>
        <v>0</v>
      </c>
      <c r="C83" s="57">
        <f t="shared" si="39"/>
        <v>381</v>
      </c>
      <c r="F83" s="59">
        <f>IF(C83&lt;C$6,0,VLOOKUP(C83,index!$A:$M,10,0))</f>
        <v>215</v>
      </c>
      <c r="G83" s="57" t="str">
        <f t="shared" si="28"/>
        <v/>
      </c>
      <c r="H83" s="58" t="str">
        <f>IF(G83="I",$K83,IF(G83="II",$K83-SUM(H$8:H82),IF(G83="III",$K83-SUM(H$8:H82),IF(G83="IV",$K83-SUM(H$8:H82),IF(G83="V",1-SUM(H$8:H82)," ")))))</f>
        <v xml:space="preserve"> </v>
      </c>
      <c r="I83" s="66" t="str">
        <f t="shared" si="29"/>
        <v/>
      </c>
      <c r="J83" s="61" t="str">
        <f>IF(I83="A",$K83,IF(I83="B",$K83-SUM(J$8:J82),IF(I83="C",$K83-SUM(J$8:J82),IF(I83="D",$K83-SUM(J$8:J82),IF(I83="E",1-SUM(J$8:J82)," ")))))</f>
        <v xml:space="preserve"> </v>
      </c>
      <c r="K83" s="58">
        <f>IF(C$4=0,0,(SUM(D$8:D83)/C$4))</f>
        <v>0</v>
      </c>
      <c r="L83" s="62" t="str">
        <f t="shared" si="25"/>
        <v xml:space="preserve"> </v>
      </c>
      <c r="M83" s="58" t="str">
        <f>IF(U83=2,K83,IF(W83=2,K83-SUM(M$8:M82),IF(X83=2,K83-SUM(M$8:M82),IF(X82=2,1-SUM(M$8:M82)," "))))</f>
        <v xml:space="preserve"> </v>
      </c>
      <c r="N83" s="58" t="str">
        <f t="shared" si="30"/>
        <v xml:space="preserve"> </v>
      </c>
      <c r="P83" s="58" t="str">
        <f>IF(O83="Plus",$K83,IF(O83="Basis",$K83-SUM(P$8:P82),IF(O83="Breedte",$K83-SUM(P$8:P82),IF(O82="Breedte",1-SUM(P$8:P82)," "))))</f>
        <v xml:space="preserve"> </v>
      </c>
      <c r="Q83" s="56" t="str">
        <f t="shared" si="45"/>
        <v/>
      </c>
      <c r="R83" s="196">
        <f t="shared" si="31"/>
        <v>215</v>
      </c>
      <c r="S83" s="1">
        <f t="shared" si="40"/>
        <v>381</v>
      </c>
      <c r="T83" s="2">
        <f t="shared" si="32"/>
        <v>0</v>
      </c>
      <c r="U83" s="1">
        <f>IF(C$4=0,0,IF(SUM(U$7:U82)=2,0,IF(Y83=U$6,IF(Y83=Y84,IF((Y82-Y83)&lt;=(Y85-Y84),2,0),IF(Y83=Y82,IF((Y81-Y82)&gt;(Y84-Y83),2,0),2)),0)))</f>
        <v>0</v>
      </c>
      <c r="V83" s="1">
        <f>IF(C$4=0,0,IF(SUM(V$7:V82)=1,0,IF(Z83=V$6,IF(Z83=Z84,IF((Z82-Z83)&lt;=(Z85-Z84),1,0),IF(Z83=Z82,IF((Z81-Z82)&gt;(Z84-Z83),1,0),1)),0)))</f>
        <v>0</v>
      </c>
      <c r="W83" s="1">
        <f>IF(C$4=0,0,IF(SUM(W$7:W82)=2,0,IF(AA83=W$6,IF(AA83=AA84,IF((AA82-AA83)&lt;=(AA85-AA84),2,0),IF(AA83=AA82,IF((AA81-AA82)&gt;(AA84-AA83),2,0),2)),0)))</f>
        <v>0</v>
      </c>
      <c r="X83" s="1">
        <f>IF(C$4=0,0,IF(SUM(X$7:X82)=2,0,IF(AB83=X$6,IF(AB83=AB84,IF((AB82-AB83)&lt;=(AB85-AB84),2,0),IF(AB83=AB82,IF((AB81-AB82)&gt;(AB84-AB83),2,0),2)),0)))</f>
        <v>0</v>
      </c>
      <c r="Y83" s="1">
        <f t="shared" si="33"/>
        <v>1</v>
      </c>
      <c r="Z83" s="1">
        <f t="shared" si="34"/>
        <v>1</v>
      </c>
      <c r="AA83" s="1">
        <f t="shared" si="35"/>
        <v>1</v>
      </c>
      <c r="AB83" s="1">
        <f t="shared" si="36"/>
        <v>1</v>
      </c>
      <c r="AD83" s="1">
        <f t="shared" si="41"/>
        <v>381</v>
      </c>
      <c r="AE83" s="2">
        <f t="shared" si="37"/>
        <v>0</v>
      </c>
      <c r="AF83" s="1">
        <f>IF(S$4=0,0,IF(SUM(AF$7:AF82)=2,0,IF(AJ83=AF$6,IF(AJ83=AJ84,IF((AJ82-AJ83)&lt;=(AJ85-AJ84),2,0),IF(AJ83=AJ82,IF((AJ81-AJ82)&gt;(AJ84-AJ83),2,0),2)),0)))</f>
        <v>0</v>
      </c>
      <c r="AG83" s="1">
        <f>IF(C$4=0,0,IF(SUM(AG$7:AG82)=1,0,IF(AK83=AG$6,IF(AK83=AK84,IF((AK82-AK83)&lt;=(AK85-AK84),1,0),IF(AK83=AK82,IF((AK81-AK82)&gt;(AK84-AK83),1,0),1)),0)))</f>
        <v>0</v>
      </c>
      <c r="AH83" s="1">
        <f>IF(C$4=0,0,IF(SUM(AH$7:AH82)=2,0,IF(AL83=AH$6,IF(AL83=AL84,IF((AL82-AL83)&lt;=(AL85-AL84),2,0),IF(AL83=AL82,IF((AL81-AL82)&gt;(AL84-AL83),2,0),2)),0)))</f>
        <v>0</v>
      </c>
      <c r="AI83" s="1">
        <f>IF(S$4=0,0,IF(SUM(AI$7:AI82)=2,0,IF(AM83=AI$6,IF(AM83=AM84,IF((AM82-AM83)&lt;=(AM85-AM84),2,0),IF(AM83=AM82,IF((AM81-AM82)&gt;(AM84-AM83),2,0),2)),0)))</f>
        <v>0</v>
      </c>
      <c r="AJ83" s="1">
        <f t="shared" si="38"/>
        <v>1</v>
      </c>
      <c r="AK83" s="1">
        <f t="shared" si="42"/>
        <v>1</v>
      </c>
      <c r="AL83" s="1">
        <f t="shared" si="43"/>
        <v>1</v>
      </c>
      <c r="AM83" s="1">
        <f t="shared" si="44"/>
        <v>1</v>
      </c>
    </row>
    <row r="84" spans="1:39" ht="12" customHeight="1" x14ac:dyDescent="0.15">
      <c r="A84" s="64">
        <f t="shared" si="26"/>
        <v>0</v>
      </c>
      <c r="B84" s="64">
        <f t="shared" si="27"/>
        <v>0</v>
      </c>
      <c r="C84" s="57">
        <f t="shared" si="39"/>
        <v>380</v>
      </c>
      <c r="F84" s="59">
        <f>IF(C84&lt;C$6,0,VLOOKUP(C84,index!$A:$M,10,0))</f>
        <v>214</v>
      </c>
      <c r="G84" s="57" t="str">
        <f t="shared" si="28"/>
        <v/>
      </c>
      <c r="H84" s="58" t="str">
        <f>IF(G84="I",$K84,IF(G84="II",$K84-SUM(H$8:H83),IF(G84="III",$K84-SUM(H$8:H83),IF(G84="IV",$K84-SUM(H$8:H83),IF(G84="V",1-SUM(H$8:H83)," ")))))</f>
        <v xml:space="preserve"> </v>
      </c>
      <c r="I84" s="66" t="str">
        <f t="shared" si="29"/>
        <v/>
      </c>
      <c r="J84" s="61" t="str">
        <f>IF(I84="A",$K84,IF(I84="B",$K84-SUM(J$8:J83),IF(I84="C",$K84-SUM(J$8:J83),IF(I84="D",$K84-SUM(J$8:J83),IF(I84="E",1-SUM(J$8:J83)," ")))))</f>
        <v xml:space="preserve"> </v>
      </c>
      <c r="K84" s="58">
        <f>IF(C$4=0,0,(SUM(D$8:D84)/C$4))</f>
        <v>0</v>
      </c>
      <c r="L84" s="62" t="str">
        <f t="shared" si="25"/>
        <v xml:space="preserve"> </v>
      </c>
      <c r="M84" s="58" t="str">
        <f>IF(U84=2,K84,IF(W84=2,K84-SUM(M$8:M83),IF(X84=2,K84-SUM(M$8:M83),IF(X83=2,1-SUM(M$8:M83)," "))))</f>
        <v xml:space="preserve"> </v>
      </c>
      <c r="N84" s="58" t="str">
        <f t="shared" si="30"/>
        <v xml:space="preserve"> </v>
      </c>
      <c r="P84" s="58" t="str">
        <f>IF(O84="Plus",$K84,IF(O84="Basis",$K84-SUM(P$8:P83),IF(O84="Breedte",$K84-SUM(P$8:P83),IF(O83="Breedte",1-SUM(P$8:P83)," "))))</f>
        <v xml:space="preserve"> </v>
      </c>
      <c r="Q84" s="56" t="str">
        <f t="shared" si="45"/>
        <v/>
      </c>
      <c r="R84" s="196">
        <f t="shared" si="31"/>
        <v>214</v>
      </c>
      <c r="S84" s="1">
        <f t="shared" si="40"/>
        <v>380</v>
      </c>
      <c r="T84" s="2">
        <f t="shared" si="32"/>
        <v>0</v>
      </c>
      <c r="U84" s="1">
        <f>IF(C$4=0,0,IF(SUM(U$7:U83)=2,0,IF(Y84=U$6,IF(Y84=Y85,IF((Y83-Y84)&lt;=(Y86-Y85),2,0),IF(Y84=Y83,IF((Y82-Y83)&gt;(Y85-Y84),2,0),2)),0)))</f>
        <v>0</v>
      </c>
      <c r="V84" s="1">
        <f>IF(C$4=0,0,IF(SUM(V$7:V83)=1,0,IF(Z84=V$6,IF(Z84=Z85,IF((Z83-Z84)&lt;=(Z86-Z85),1,0),IF(Z84=Z83,IF((Z82-Z83)&gt;(Z85-Z84),1,0),1)),0)))</f>
        <v>0</v>
      </c>
      <c r="W84" s="1">
        <f>IF(C$4=0,0,IF(SUM(W$7:W83)=2,0,IF(AA84=W$6,IF(AA84=AA85,IF((AA83-AA84)&lt;=(AA86-AA85),2,0),IF(AA84=AA83,IF((AA82-AA83)&gt;(AA85-AA84),2,0),2)),0)))</f>
        <v>0</v>
      </c>
      <c r="X84" s="1">
        <f>IF(C$4=0,0,IF(SUM(X$7:X83)=2,0,IF(AB84=X$6,IF(AB84=AB85,IF((AB83-AB84)&lt;=(AB86-AB85),2,0),IF(AB84=AB83,IF((AB82-AB83)&gt;(AB85-AB84),2,0),2)),0)))</f>
        <v>0</v>
      </c>
      <c r="Y84" s="1">
        <f t="shared" si="33"/>
        <v>1</v>
      </c>
      <c r="Z84" s="1">
        <f t="shared" si="34"/>
        <v>1</v>
      </c>
      <c r="AA84" s="1">
        <f t="shared" si="35"/>
        <v>1</v>
      </c>
      <c r="AB84" s="1">
        <f t="shared" si="36"/>
        <v>1</v>
      </c>
      <c r="AD84" s="1">
        <f t="shared" si="41"/>
        <v>380</v>
      </c>
      <c r="AE84" s="2">
        <f t="shared" si="37"/>
        <v>0</v>
      </c>
      <c r="AF84" s="1">
        <f>IF(S$4=0,0,IF(SUM(AF$7:AF83)=2,0,IF(AJ84=AF$6,IF(AJ84=AJ85,IF((AJ83-AJ84)&lt;=(AJ86-AJ85),2,0),IF(AJ84=AJ83,IF((AJ82-AJ83)&gt;(AJ85-AJ84),2,0),2)),0)))</f>
        <v>0</v>
      </c>
      <c r="AG84" s="1">
        <f>IF(C$4=0,0,IF(SUM(AG$7:AG83)=1,0,IF(AK84=AG$6,IF(AK84=AK85,IF((AK83-AK84)&lt;=(AK86-AK85),1,0),IF(AK84=AK83,IF((AK82-AK83)&gt;(AK85-AK84),1,0),1)),0)))</f>
        <v>0</v>
      </c>
      <c r="AH84" s="1">
        <f>IF(C$4=0,0,IF(SUM(AH$7:AH83)=2,0,IF(AL84=AH$6,IF(AL84=AL85,IF((AL83-AL84)&lt;=(AL86-AL85),2,0),IF(AL84=AL83,IF((AL82-AL83)&gt;(AL85-AL84),2,0),2)),0)))</f>
        <v>0</v>
      </c>
      <c r="AI84" s="1">
        <f>IF(S$4=0,0,IF(SUM(AI$7:AI83)=2,0,IF(AM84=AI$6,IF(AM84=AM85,IF((AM83-AM84)&lt;=(AM86-AM85),2,0),IF(AM84=AM83,IF((AM82-AM83)&gt;(AM85-AM84),2,0),2)),0)))</f>
        <v>0</v>
      </c>
      <c r="AJ84" s="1">
        <f t="shared" si="38"/>
        <v>1</v>
      </c>
      <c r="AK84" s="1">
        <f t="shared" si="42"/>
        <v>1</v>
      </c>
      <c r="AL84" s="1">
        <f t="shared" si="43"/>
        <v>1</v>
      </c>
      <c r="AM84" s="1">
        <f t="shared" si="44"/>
        <v>1</v>
      </c>
    </row>
    <row r="85" spans="1:39" ht="12" customHeight="1" x14ac:dyDescent="0.15">
      <c r="A85" s="64">
        <f t="shared" si="26"/>
        <v>0</v>
      </c>
      <c r="B85" s="64">
        <f t="shared" si="27"/>
        <v>0</v>
      </c>
      <c r="C85" s="57">
        <f t="shared" si="39"/>
        <v>379</v>
      </c>
      <c r="F85" s="59">
        <f>IF(C85&lt;C$6,0,VLOOKUP(C85,index!$A:$M,10,0))</f>
        <v>214</v>
      </c>
      <c r="G85" s="57" t="str">
        <f t="shared" si="28"/>
        <v/>
      </c>
      <c r="H85" s="58" t="str">
        <f>IF(G85="I",$K85,IF(G85="II",$K85-SUM(H$8:H84),IF(G85="III",$K85-SUM(H$8:H84),IF(G85="IV",$K85-SUM(H$8:H84),IF(G85="V",1-SUM(H$8:H84)," ")))))</f>
        <v xml:space="preserve"> </v>
      </c>
      <c r="I85" s="66" t="str">
        <f t="shared" si="29"/>
        <v/>
      </c>
      <c r="J85" s="61" t="str">
        <f>IF(I85="A",$K85,IF(I85="B",$K85-SUM(J$8:J84),IF(I85="C",$K85-SUM(J$8:J84),IF(I85="D",$K85-SUM(J$8:J84),IF(I85="E",1-SUM(J$8:J84)," ")))))</f>
        <v xml:space="preserve"> </v>
      </c>
      <c r="K85" s="58">
        <f>IF(C$4=0,0,(SUM(D$8:D85)/C$4))</f>
        <v>0</v>
      </c>
      <c r="L85" s="62" t="str">
        <f t="shared" si="25"/>
        <v xml:space="preserve"> </v>
      </c>
      <c r="M85" s="58" t="str">
        <f>IF(U85=2,K85,IF(W85=2,K85-SUM(M$8:M84),IF(X85=2,K85-SUM(M$8:M84),IF(X84=2,1-SUM(M$8:M84)," "))))</f>
        <v xml:space="preserve"> </v>
      </c>
      <c r="N85" s="58" t="str">
        <f t="shared" si="30"/>
        <v xml:space="preserve"> </v>
      </c>
      <c r="P85" s="58" t="str">
        <f>IF(O85="Plus",$K85,IF(O85="Basis",$K85-SUM(P$8:P84),IF(O85="Breedte",$K85-SUM(P$8:P84),IF(O84="Breedte",1-SUM(P$8:P84)," "))))</f>
        <v xml:space="preserve"> </v>
      </c>
      <c r="Q85" s="56" t="str">
        <f t="shared" si="45"/>
        <v/>
      </c>
      <c r="R85" s="196">
        <f t="shared" si="31"/>
        <v>214</v>
      </c>
      <c r="S85" s="1">
        <f t="shared" si="40"/>
        <v>379</v>
      </c>
      <c r="T85" s="2">
        <f t="shared" si="32"/>
        <v>0</v>
      </c>
      <c r="U85" s="1">
        <f>IF(C$4=0,0,IF(SUM(U$7:U84)=2,0,IF(Y85=U$6,IF(Y85=Y86,IF((Y84-Y85)&lt;=(Y87-Y86),2,0),IF(Y85=Y84,IF((Y83-Y84)&gt;(Y86-Y85),2,0),2)),0)))</f>
        <v>0</v>
      </c>
      <c r="V85" s="1">
        <f>IF(C$4=0,0,IF(SUM(V$7:V84)=1,0,IF(Z85=V$6,IF(Z85=Z86,IF((Z84-Z85)&lt;=(Z87-Z86),1,0),IF(Z85=Z84,IF((Z83-Z84)&gt;(Z86-Z85),1,0),1)),0)))</f>
        <v>0</v>
      </c>
      <c r="W85" s="1">
        <f>IF(C$4=0,0,IF(SUM(W$7:W84)=2,0,IF(AA85=W$6,IF(AA85=AA86,IF((AA84-AA85)&lt;=(AA87-AA86),2,0),IF(AA85=AA84,IF((AA83-AA84)&gt;(AA86-AA85),2,0),2)),0)))</f>
        <v>0</v>
      </c>
      <c r="X85" s="1">
        <f>IF(C$4=0,0,IF(SUM(X$7:X84)=2,0,IF(AB85=X$6,IF(AB85=AB86,IF((AB84-AB85)&lt;=(AB87-AB86),2,0),IF(AB85=AB84,IF((AB83-AB84)&gt;(AB86-AB85),2,0),2)),0)))</f>
        <v>0</v>
      </c>
      <c r="Y85" s="1">
        <f t="shared" si="33"/>
        <v>1</v>
      </c>
      <c r="Z85" s="1">
        <f t="shared" si="34"/>
        <v>1</v>
      </c>
      <c r="AA85" s="1">
        <f t="shared" si="35"/>
        <v>1</v>
      </c>
      <c r="AB85" s="1">
        <f t="shared" si="36"/>
        <v>1</v>
      </c>
      <c r="AD85" s="1">
        <f t="shared" si="41"/>
        <v>379</v>
      </c>
      <c r="AE85" s="2">
        <f t="shared" si="37"/>
        <v>0</v>
      </c>
      <c r="AF85" s="1">
        <f>IF(S$4=0,0,IF(SUM(AF$7:AF84)=2,0,IF(AJ85=AF$6,IF(AJ85=AJ86,IF((AJ84-AJ85)&lt;=(AJ87-AJ86),2,0),IF(AJ85=AJ84,IF((AJ83-AJ84)&gt;(AJ86-AJ85),2,0),2)),0)))</f>
        <v>0</v>
      </c>
      <c r="AG85" s="1">
        <f>IF(C$4=0,0,IF(SUM(AG$7:AG84)=1,0,IF(AK85=AG$6,IF(AK85=AK86,IF((AK84-AK85)&lt;=(AK87-AK86),1,0),IF(AK85=AK84,IF((AK83-AK84)&gt;(AK86-AK85),1,0),1)),0)))</f>
        <v>0</v>
      </c>
      <c r="AH85" s="1">
        <f>IF(C$4=0,0,IF(SUM(AH$7:AH84)=2,0,IF(AL85=AH$6,IF(AL85=AL86,IF((AL84-AL85)&lt;=(AL87-AL86),2,0),IF(AL85=AL84,IF((AL83-AL84)&gt;(AL86-AL85),2,0),2)),0)))</f>
        <v>0</v>
      </c>
      <c r="AI85" s="1">
        <f>IF(S$4=0,0,IF(SUM(AI$7:AI84)=2,0,IF(AM85=AI$6,IF(AM85=AM86,IF((AM84-AM85)&lt;=(AM87-AM86),2,0),IF(AM85=AM84,IF((AM83-AM84)&gt;(AM86-AM85),2,0),2)),0)))</f>
        <v>0</v>
      </c>
      <c r="AJ85" s="1">
        <f t="shared" si="38"/>
        <v>1</v>
      </c>
      <c r="AK85" s="1">
        <f t="shared" si="42"/>
        <v>1</v>
      </c>
      <c r="AL85" s="1">
        <f t="shared" si="43"/>
        <v>1</v>
      </c>
      <c r="AM85" s="1">
        <f t="shared" si="44"/>
        <v>1</v>
      </c>
    </row>
    <row r="86" spans="1:39" ht="12" customHeight="1" x14ac:dyDescent="0.15">
      <c r="A86" s="64">
        <f t="shared" si="26"/>
        <v>0</v>
      </c>
      <c r="B86" s="64">
        <f t="shared" si="27"/>
        <v>0</v>
      </c>
      <c r="C86" s="57">
        <f t="shared" si="39"/>
        <v>378</v>
      </c>
      <c r="F86" s="59">
        <f>IF(C86&lt;C$6,0,VLOOKUP(C86,index!$A:$M,10,0))</f>
        <v>213</v>
      </c>
      <c r="G86" s="57" t="str">
        <f t="shared" si="28"/>
        <v/>
      </c>
      <c r="H86" s="58" t="str">
        <f>IF(G86="I",$K86,IF(G86="II",$K86-SUM(H$8:H85),IF(G86="III",$K86-SUM(H$8:H85),IF(G86="IV",$K86-SUM(H$8:H85),IF(G86="V",1-SUM(H$8:H85)," ")))))</f>
        <v xml:space="preserve"> </v>
      </c>
      <c r="I86" s="66" t="str">
        <f t="shared" si="29"/>
        <v/>
      </c>
      <c r="J86" s="61" t="str">
        <f>IF(I86="A",$K86,IF(I86="B",$K86-SUM(J$8:J85),IF(I86="C",$K86-SUM(J$8:J85),IF(I86="D",$K86-SUM(J$8:J85),IF(I86="E",1-SUM(J$8:J85)," ")))))</f>
        <v xml:space="preserve"> </v>
      </c>
      <c r="K86" s="58">
        <f>IF(C$4=0,0,(SUM(D$8:D86)/C$4))</f>
        <v>0</v>
      </c>
      <c r="L86" s="62" t="str">
        <f t="shared" si="25"/>
        <v xml:space="preserve"> </v>
      </c>
      <c r="M86" s="58" t="str">
        <f>IF(U86=2,K86,IF(W86=2,K86-SUM(M$8:M85),IF(X86=2,K86-SUM(M$8:M85),IF(X85=2,1-SUM(M$8:M85)," "))))</f>
        <v xml:space="preserve"> </v>
      </c>
      <c r="N86" s="58" t="str">
        <f t="shared" si="30"/>
        <v xml:space="preserve"> </v>
      </c>
      <c r="P86" s="58" t="str">
        <f>IF(O86="Plus",$K86,IF(O86="Basis",$K86-SUM(P$8:P85),IF(O86="Breedte",$K86-SUM(P$8:P85),IF(O85="Breedte",1-SUM(P$8:P85)," "))))</f>
        <v xml:space="preserve"> </v>
      </c>
      <c r="Q86" s="56" t="str">
        <f t="shared" si="45"/>
        <v/>
      </c>
      <c r="R86" s="196">
        <f t="shared" si="31"/>
        <v>213</v>
      </c>
      <c r="S86" s="1">
        <f t="shared" si="40"/>
        <v>378</v>
      </c>
      <c r="T86" s="2">
        <f t="shared" si="32"/>
        <v>0</v>
      </c>
      <c r="U86" s="1">
        <f>IF(C$4=0,0,IF(SUM(U$7:U85)=2,0,IF(Y86=U$6,IF(Y86=Y87,IF((Y85-Y86)&lt;=(Y88-Y87),2,0),IF(Y86=Y85,IF((Y84-Y85)&gt;(Y87-Y86),2,0),2)),0)))</f>
        <v>0</v>
      </c>
      <c r="V86" s="1">
        <f>IF(C$4=0,0,IF(SUM(V$7:V85)=1,0,IF(Z86=V$6,IF(Z86=Z87,IF((Z85-Z86)&lt;=(Z88-Z87),1,0),IF(Z86=Z85,IF((Z84-Z85)&gt;(Z87-Z86),1,0),1)),0)))</f>
        <v>0</v>
      </c>
      <c r="W86" s="1">
        <f>IF(C$4=0,0,IF(SUM(W$7:W85)=2,0,IF(AA86=W$6,IF(AA86=AA87,IF((AA85-AA86)&lt;=(AA88-AA87),2,0),IF(AA86=AA85,IF((AA84-AA85)&gt;(AA87-AA86),2,0),2)),0)))</f>
        <v>0</v>
      </c>
      <c r="X86" s="1">
        <f>IF(C$4=0,0,IF(SUM(X$7:X85)=2,0,IF(AB86=X$6,IF(AB86=AB87,IF((AB85-AB86)&lt;=(AB88-AB87),2,0),IF(AB86=AB85,IF((AB84-AB85)&gt;(AB87-AB86),2,0),2)),0)))</f>
        <v>0</v>
      </c>
      <c r="Y86" s="1">
        <f t="shared" si="33"/>
        <v>1</v>
      </c>
      <c r="Z86" s="1">
        <f t="shared" si="34"/>
        <v>1</v>
      </c>
      <c r="AA86" s="1">
        <f t="shared" si="35"/>
        <v>1</v>
      </c>
      <c r="AB86" s="1">
        <f t="shared" si="36"/>
        <v>1</v>
      </c>
      <c r="AD86" s="1">
        <f t="shared" si="41"/>
        <v>378</v>
      </c>
      <c r="AE86" s="2">
        <f t="shared" si="37"/>
        <v>0</v>
      </c>
      <c r="AF86" s="1">
        <f>IF(S$4=0,0,IF(SUM(AF$7:AF85)=2,0,IF(AJ86=AF$6,IF(AJ86=AJ87,IF((AJ85-AJ86)&lt;=(AJ88-AJ87),2,0),IF(AJ86=AJ85,IF((AJ84-AJ85)&gt;(AJ87-AJ86),2,0),2)),0)))</f>
        <v>0</v>
      </c>
      <c r="AG86" s="1">
        <f>IF(C$4=0,0,IF(SUM(AG$7:AG85)=1,0,IF(AK86=AG$6,IF(AK86=AK87,IF((AK85-AK86)&lt;=(AK88-AK87),1,0),IF(AK86=AK85,IF((AK84-AK85)&gt;(AK87-AK86),1,0),1)),0)))</f>
        <v>0</v>
      </c>
      <c r="AH86" s="1">
        <f>IF(C$4=0,0,IF(SUM(AH$7:AH85)=2,0,IF(AL86=AH$6,IF(AL86=AL87,IF((AL85-AL86)&lt;=(AL88-AL87),2,0),IF(AL86=AL85,IF((AL84-AL85)&gt;(AL87-AL86),2,0),2)),0)))</f>
        <v>0</v>
      </c>
      <c r="AI86" s="1">
        <f>IF(S$4=0,0,IF(SUM(AI$7:AI85)=2,0,IF(AM86=AI$6,IF(AM86=AM87,IF((AM85-AM86)&lt;=(AM88-AM87),2,0),IF(AM86=AM85,IF((AM84-AM85)&gt;(AM87-AM86),2,0),2)),0)))</f>
        <v>0</v>
      </c>
      <c r="AJ86" s="1">
        <f t="shared" si="38"/>
        <v>1</v>
      </c>
      <c r="AK86" s="1">
        <f t="shared" si="42"/>
        <v>1</v>
      </c>
      <c r="AL86" s="1">
        <f t="shared" si="43"/>
        <v>1</v>
      </c>
      <c r="AM86" s="1">
        <f t="shared" si="44"/>
        <v>1</v>
      </c>
    </row>
    <row r="87" spans="1:39" ht="12" customHeight="1" x14ac:dyDescent="0.15">
      <c r="A87" s="64">
        <f t="shared" si="26"/>
        <v>0</v>
      </c>
      <c r="B87" s="64">
        <f t="shared" si="27"/>
        <v>0</v>
      </c>
      <c r="C87" s="57">
        <f t="shared" si="39"/>
        <v>377</v>
      </c>
      <c r="F87" s="59">
        <f>IF(C87&lt;C$6,0,VLOOKUP(C87,index!$A:$M,10,0))</f>
        <v>213</v>
      </c>
      <c r="G87" s="57" t="str">
        <f t="shared" si="28"/>
        <v/>
      </c>
      <c r="H87" s="58" t="str">
        <f>IF(G87="I",$K87,IF(G87="II",$K87-SUM(H$8:H86),IF(G87="III",$K87-SUM(H$8:H86),IF(G87="IV",$K87-SUM(H$8:H86),IF(G87="V",1-SUM(H$8:H86)," ")))))</f>
        <v xml:space="preserve"> </v>
      </c>
      <c r="I87" s="66" t="str">
        <f t="shared" si="29"/>
        <v/>
      </c>
      <c r="J87" s="61" t="str">
        <f>IF(I87="A",$K87,IF(I87="B",$K87-SUM(J$8:J86),IF(I87="C",$K87-SUM(J$8:J86),IF(I87="D",$K87-SUM(J$8:J86),IF(I87="E",1-SUM(J$8:J86)," ")))))</f>
        <v xml:space="preserve"> </v>
      </c>
      <c r="K87" s="58">
        <f>IF(C$4=0,0,(SUM(D$8:D87)/C$4))</f>
        <v>0</v>
      </c>
      <c r="L87" s="62" t="str">
        <f t="shared" si="25"/>
        <v xml:space="preserve"> </v>
      </c>
      <c r="M87" s="58" t="str">
        <f>IF(U87=2,K87,IF(W87=2,K87-SUM(M$8:M86),IF(X87=2,K87-SUM(M$8:M86),IF(X86=2,1-SUM(M$8:M86)," "))))</f>
        <v xml:space="preserve"> </v>
      </c>
      <c r="N87" s="58" t="str">
        <f t="shared" si="30"/>
        <v xml:space="preserve"> </v>
      </c>
      <c r="P87" s="58" t="str">
        <f>IF(O87="Plus",$K87,IF(O87="Basis",$K87-SUM(P$8:P86),IF(O87="Breedte",$K87-SUM(P$8:P86),IF(O86="Breedte",1-SUM(P$8:P86)," "))))</f>
        <v xml:space="preserve"> </v>
      </c>
      <c r="Q87" s="56" t="str">
        <f t="shared" si="45"/>
        <v/>
      </c>
      <c r="R87" s="196">
        <f t="shared" si="31"/>
        <v>213</v>
      </c>
      <c r="S87" s="1">
        <f t="shared" si="40"/>
        <v>377</v>
      </c>
      <c r="T87" s="2">
        <f t="shared" si="32"/>
        <v>0</v>
      </c>
      <c r="U87" s="1">
        <f>IF(C$4=0,0,IF(SUM(U$7:U86)=2,0,IF(Y87=U$6,IF(Y87=Y88,IF((Y86-Y87)&lt;=(Y89-Y88),2,0),IF(Y87=Y86,IF((Y85-Y86)&gt;(Y88-Y87),2,0),2)),0)))</f>
        <v>0</v>
      </c>
      <c r="V87" s="1">
        <f>IF(C$4=0,0,IF(SUM(V$7:V86)=1,0,IF(Z87=V$6,IF(Z87=Z88,IF((Z86-Z87)&lt;=(Z89-Z88),1,0),IF(Z87=Z86,IF((Z85-Z86)&gt;(Z88-Z87),1,0),1)),0)))</f>
        <v>0</v>
      </c>
      <c r="W87" s="1">
        <f>IF(C$4=0,0,IF(SUM(W$7:W86)=2,0,IF(AA87=W$6,IF(AA87=AA88,IF((AA86-AA87)&lt;=(AA89-AA88),2,0),IF(AA87=AA86,IF((AA85-AA86)&gt;(AA88-AA87),2,0),2)),0)))</f>
        <v>0</v>
      </c>
      <c r="X87" s="1">
        <f>IF(C$4=0,0,IF(SUM(X$7:X86)=2,0,IF(AB87=X$6,IF(AB87=AB88,IF((AB86-AB87)&lt;=(AB89-AB88),2,0),IF(AB87=AB86,IF((AB85-AB86)&gt;(AB88-AB87),2,0),2)),0)))</f>
        <v>0</v>
      </c>
      <c r="Y87" s="1">
        <f t="shared" si="33"/>
        <v>1</v>
      </c>
      <c r="Z87" s="1">
        <f t="shared" si="34"/>
        <v>1</v>
      </c>
      <c r="AA87" s="1">
        <f t="shared" si="35"/>
        <v>1</v>
      </c>
      <c r="AB87" s="1">
        <f t="shared" si="36"/>
        <v>1</v>
      </c>
      <c r="AD87" s="1">
        <f t="shared" si="41"/>
        <v>377</v>
      </c>
      <c r="AE87" s="2">
        <f t="shared" si="37"/>
        <v>0</v>
      </c>
      <c r="AF87" s="1">
        <f>IF(S$4=0,0,IF(SUM(AF$7:AF86)=2,0,IF(AJ87=AF$6,IF(AJ87=AJ88,IF((AJ86-AJ87)&lt;=(AJ89-AJ88),2,0),IF(AJ87=AJ86,IF((AJ85-AJ86)&gt;(AJ88-AJ87),2,0),2)),0)))</f>
        <v>0</v>
      </c>
      <c r="AG87" s="1">
        <f>IF(C$4=0,0,IF(SUM(AG$7:AG86)=1,0,IF(AK87=AG$6,IF(AK87=AK88,IF((AK86-AK87)&lt;=(AK89-AK88),1,0),IF(AK87=AK86,IF((AK85-AK86)&gt;(AK88-AK87),1,0),1)),0)))</f>
        <v>0</v>
      </c>
      <c r="AH87" s="1">
        <f>IF(C$4=0,0,IF(SUM(AH$7:AH86)=2,0,IF(AL87=AH$6,IF(AL87=AL88,IF((AL86-AL87)&lt;=(AL89-AL88),2,0),IF(AL87=AL86,IF((AL85-AL86)&gt;(AL88-AL87),2,0),2)),0)))</f>
        <v>0</v>
      </c>
      <c r="AI87" s="1">
        <f>IF(S$4=0,0,IF(SUM(AI$7:AI86)=2,0,IF(AM87=AI$6,IF(AM87=AM88,IF((AM86-AM87)&lt;=(AM89-AM88),2,0),IF(AM87=AM86,IF((AM85-AM86)&gt;(AM88-AM87),2,0),2)),0)))</f>
        <v>0</v>
      </c>
      <c r="AJ87" s="1">
        <f t="shared" si="38"/>
        <v>1</v>
      </c>
      <c r="AK87" s="1">
        <f t="shared" si="42"/>
        <v>1</v>
      </c>
      <c r="AL87" s="1">
        <f t="shared" si="43"/>
        <v>1</v>
      </c>
      <c r="AM87" s="1">
        <f t="shared" si="44"/>
        <v>1</v>
      </c>
    </row>
    <row r="88" spans="1:39" ht="12" customHeight="1" x14ac:dyDescent="0.15">
      <c r="A88" s="64">
        <f t="shared" si="26"/>
        <v>0</v>
      </c>
      <c r="B88" s="64">
        <f t="shared" si="27"/>
        <v>20</v>
      </c>
      <c r="C88" s="57">
        <f t="shared" si="39"/>
        <v>376</v>
      </c>
      <c r="F88" s="59">
        <f>IF(C88&lt;C$6,0,VLOOKUP(C88,index!$A:$M,10,0))</f>
        <v>213</v>
      </c>
      <c r="G88" s="57" t="str">
        <f t="shared" si="28"/>
        <v>I</v>
      </c>
      <c r="H88" s="58">
        <f>IF(G88="I",$K88,IF(G88="II",$K88-SUM(H$8:H87),IF(G88="III",$K88-SUM(H$8:H87),IF(G88="IV",$K88-SUM(H$8:H87),IF(G88="V",1-SUM(H$8:H87)," ")))))</f>
        <v>0</v>
      </c>
      <c r="I88" s="66" t="str">
        <f t="shared" si="29"/>
        <v/>
      </c>
      <c r="J88" s="61" t="str">
        <f>IF(I88="A",$K88,IF(I88="B",$K88-SUM(J$8:J87),IF(I88="C",$K88-SUM(J$8:J87),IF(I88="D",$K88-SUM(J$8:J87),IF(I88="E",1-SUM(J$8:J87)," ")))))</f>
        <v xml:space="preserve"> </v>
      </c>
      <c r="K88" s="58">
        <f>IF(C$4=0,0,(SUM(D$8:D88)/C$4))</f>
        <v>0</v>
      </c>
      <c r="L88" s="62" t="str">
        <f t="shared" si="25"/>
        <v xml:space="preserve"> </v>
      </c>
      <c r="M88" s="58" t="str">
        <f>IF(U88=2,K88,IF(W88=2,K88-SUM(M$8:M87),IF(X88=2,K88-SUM(M$8:M87),IF(X87=2,1-SUM(M$8:M87)," "))))</f>
        <v xml:space="preserve"> </v>
      </c>
      <c r="N88" s="58" t="str">
        <f t="shared" si="30"/>
        <v xml:space="preserve"> </v>
      </c>
      <c r="P88" s="58" t="str">
        <f>IF(O88="Plus",$K88,IF(O88="Basis",$K88-SUM(P$8:P87),IF(O88="Breedte",$K88-SUM(P$8:P87),IF(O87="Breedte",1-SUM(P$8:P87)," "))))</f>
        <v xml:space="preserve"> </v>
      </c>
      <c r="Q88" s="56" t="str">
        <f t="shared" si="45"/>
        <v/>
      </c>
      <c r="R88" s="196">
        <f t="shared" si="31"/>
        <v>213</v>
      </c>
      <c r="S88" s="1">
        <f t="shared" si="40"/>
        <v>376</v>
      </c>
      <c r="T88" s="2">
        <f t="shared" si="32"/>
        <v>0</v>
      </c>
      <c r="U88" s="1">
        <f>IF(C$4=0,0,IF(SUM(U$7:U87)=2,0,IF(Y88=U$6,IF(Y88=Y89,IF((Y87-Y88)&lt;=(Y90-Y89),2,0),IF(Y88=Y87,IF((Y86-Y87)&gt;(Y89-Y88),2,0),2)),0)))</f>
        <v>0</v>
      </c>
      <c r="V88" s="1">
        <f>IF(C$4=0,0,IF(SUM(V$7:V87)=1,0,IF(Z88=V$6,IF(Z88=Z89,IF((Z87-Z88)&lt;=(Z90-Z89),1,0),IF(Z88=Z87,IF((Z86-Z87)&gt;(Z89-Z88),1,0),1)),0)))</f>
        <v>0</v>
      </c>
      <c r="W88" s="1">
        <f>IF(C$4=0,0,IF(SUM(W$7:W87)=2,0,IF(AA88=W$6,IF(AA88=AA89,IF((AA87-AA88)&lt;=(AA90-AA89),2,0),IF(AA88=AA87,IF((AA86-AA87)&gt;(AA89-AA88),2,0),2)),0)))</f>
        <v>0</v>
      </c>
      <c r="X88" s="1">
        <f>IF(C$4=0,0,IF(SUM(X$7:X87)=2,0,IF(AB88=X$6,IF(AB88=AB89,IF((AB87-AB88)&lt;=(AB90-AB89),2,0),IF(AB88=AB87,IF((AB86-AB87)&gt;(AB89-AB88),2,0),2)),0)))</f>
        <v>0</v>
      </c>
      <c r="Y88" s="1">
        <f t="shared" si="33"/>
        <v>1</v>
      </c>
      <c r="Z88" s="1">
        <f t="shared" si="34"/>
        <v>1</v>
      </c>
      <c r="AA88" s="1">
        <f t="shared" si="35"/>
        <v>1</v>
      </c>
      <c r="AB88" s="1">
        <f t="shared" si="36"/>
        <v>1</v>
      </c>
      <c r="AD88" s="1">
        <f t="shared" si="41"/>
        <v>376</v>
      </c>
      <c r="AE88" s="2">
        <f t="shared" si="37"/>
        <v>0</v>
      </c>
      <c r="AF88" s="1">
        <f>IF(S$4=0,0,IF(SUM(AF$7:AF87)=2,0,IF(AJ88=AF$6,IF(AJ88=AJ89,IF((AJ87-AJ88)&lt;=(AJ90-AJ89),2,0),IF(AJ88=AJ87,IF((AJ86-AJ87)&gt;(AJ89-AJ88),2,0),2)),0)))</f>
        <v>0</v>
      </c>
      <c r="AG88" s="1">
        <f>IF(C$4=0,0,IF(SUM(AG$7:AG87)=1,0,IF(AK88=AG$6,IF(AK88=AK89,IF((AK87-AK88)&lt;=(AK90-AK89),1,0),IF(AK88=AK87,IF((AK86-AK87)&gt;(AK89-AK88),1,0),1)),0)))</f>
        <v>0</v>
      </c>
      <c r="AH88" s="1">
        <f>IF(C$4=0,0,IF(SUM(AH$7:AH87)=2,0,IF(AL88=AH$6,IF(AL88=AL89,IF((AL87-AL88)&lt;=(AL90-AL89),2,0),IF(AL88=AL87,IF((AL86-AL87)&gt;(AL89-AL88),2,0),2)),0)))</f>
        <v>0</v>
      </c>
      <c r="AI88" s="1">
        <f>IF(S$4=0,0,IF(SUM(AI$7:AI87)=2,0,IF(AM88=AI$6,IF(AM88=AM89,IF((AM87-AM88)&lt;=(AM90-AM89),2,0),IF(AM88=AM87,IF((AM86-AM87)&gt;(AM89-AM88),2,0),2)),0)))</f>
        <v>0</v>
      </c>
      <c r="AJ88" s="1">
        <f t="shared" si="38"/>
        <v>1</v>
      </c>
      <c r="AK88" s="1">
        <f t="shared" si="42"/>
        <v>1</v>
      </c>
      <c r="AL88" s="1">
        <f t="shared" si="43"/>
        <v>1</v>
      </c>
      <c r="AM88" s="1">
        <f t="shared" si="44"/>
        <v>1</v>
      </c>
    </row>
    <row r="89" spans="1:39" ht="12" customHeight="1" x14ac:dyDescent="0.15">
      <c r="A89" s="64">
        <f t="shared" si="26"/>
        <v>0</v>
      </c>
      <c r="B89" s="64">
        <f t="shared" si="27"/>
        <v>0</v>
      </c>
      <c r="C89" s="57">
        <f t="shared" si="39"/>
        <v>375</v>
      </c>
      <c r="F89" s="59">
        <f>IF(C89&lt;C$6,0,VLOOKUP(C89,index!$A:$M,10,0))</f>
        <v>212</v>
      </c>
      <c r="G89" s="57" t="str">
        <f t="shared" si="28"/>
        <v/>
      </c>
      <c r="H89" s="58" t="str">
        <f>IF(G89="I",$K89,IF(G89="II",$K89-SUM(H$8:H88),IF(G89="III",$K89-SUM(H$8:H88),IF(G89="IV",$K89-SUM(H$8:H88),IF(G89="V",1-SUM(H$8:H88)," ")))))</f>
        <v xml:space="preserve"> </v>
      </c>
      <c r="I89" s="66" t="str">
        <f t="shared" si="29"/>
        <v/>
      </c>
      <c r="J89" s="61" t="str">
        <f>IF(I89="A",$K89,IF(I89="B",$K89-SUM(J$8:J88),IF(I89="C",$K89-SUM(J$8:J88),IF(I89="D",$K89-SUM(J$8:J88),IF(I89="E",1-SUM(J$8:J88)," ")))))</f>
        <v xml:space="preserve"> </v>
      </c>
      <c r="K89" s="58">
        <f>IF(C$4=0,0,(SUM(D$8:D89)/C$4))</f>
        <v>0</v>
      </c>
      <c r="L89" s="62" t="str">
        <f t="shared" si="25"/>
        <v xml:space="preserve"> </v>
      </c>
      <c r="M89" s="58" t="str">
        <f>IF(U89=2,K89,IF(W89=2,K89-SUM(M$8:M88),IF(X89=2,K89-SUM(M$8:M88),IF(X88=2,1-SUM(M$8:M88)," "))))</f>
        <v xml:space="preserve"> </v>
      </c>
      <c r="N89" s="58" t="str">
        <f t="shared" si="30"/>
        <v xml:space="preserve"> </v>
      </c>
      <c r="P89" s="58" t="str">
        <f>IF(O89="Plus",$K89,IF(O89="Basis",$K89-SUM(P$8:P88),IF(O89="Breedte",$K89-SUM(P$8:P88),IF(O88="Breedte",1-SUM(P$8:P88)," "))))</f>
        <v xml:space="preserve"> </v>
      </c>
      <c r="Q89" s="56" t="str">
        <f t="shared" si="45"/>
        <v/>
      </c>
      <c r="R89" s="196">
        <f t="shared" si="31"/>
        <v>212</v>
      </c>
      <c r="S89" s="1">
        <f t="shared" si="40"/>
        <v>375</v>
      </c>
      <c r="T89" s="2">
        <f t="shared" si="32"/>
        <v>0</v>
      </c>
      <c r="U89" s="1">
        <f>IF(C$4=0,0,IF(SUM(U$7:U88)=2,0,IF(Y89=U$6,IF(Y89=Y90,IF((Y88-Y89)&lt;=(Y91-Y90),2,0),IF(Y89=Y88,IF((Y87-Y88)&gt;(Y90-Y89),2,0),2)),0)))</f>
        <v>0</v>
      </c>
      <c r="V89" s="1">
        <f>IF(C$4=0,0,IF(SUM(V$7:V88)=1,0,IF(Z89=V$6,IF(Z89=Z90,IF((Z88-Z89)&lt;=(Z91-Z90),1,0),IF(Z89=Z88,IF((Z87-Z88)&gt;(Z90-Z89),1,0),1)),0)))</f>
        <v>0</v>
      </c>
      <c r="W89" s="1">
        <f>IF(C$4=0,0,IF(SUM(W$7:W88)=2,0,IF(AA89=W$6,IF(AA89=AA90,IF((AA88-AA89)&lt;=(AA91-AA90),2,0),IF(AA89=AA88,IF((AA87-AA88)&gt;(AA90-AA89),2,0),2)),0)))</f>
        <v>0</v>
      </c>
      <c r="X89" s="1">
        <f>IF(C$4=0,0,IF(SUM(X$7:X88)=2,0,IF(AB89=X$6,IF(AB89=AB90,IF((AB88-AB89)&lt;=(AB91-AB90),2,0),IF(AB89=AB88,IF((AB87-AB88)&gt;(AB90-AB89),2,0),2)),0)))</f>
        <v>0</v>
      </c>
      <c r="Y89" s="1">
        <f t="shared" si="33"/>
        <v>1</v>
      </c>
      <c r="Z89" s="1">
        <f t="shared" si="34"/>
        <v>1</v>
      </c>
      <c r="AA89" s="1">
        <f t="shared" si="35"/>
        <v>1</v>
      </c>
      <c r="AB89" s="1">
        <f t="shared" si="36"/>
        <v>1</v>
      </c>
      <c r="AD89" s="1">
        <f t="shared" si="41"/>
        <v>375</v>
      </c>
      <c r="AE89" s="2">
        <f t="shared" si="37"/>
        <v>0</v>
      </c>
      <c r="AF89" s="1">
        <f>IF(S$4=0,0,IF(SUM(AF$7:AF88)=2,0,IF(AJ89=AF$6,IF(AJ89=AJ90,IF((AJ88-AJ89)&lt;=(AJ91-AJ90),2,0),IF(AJ89=AJ88,IF((AJ87-AJ88)&gt;(AJ90-AJ89),2,0),2)),0)))</f>
        <v>0</v>
      </c>
      <c r="AG89" s="1">
        <f>IF(C$4=0,0,IF(SUM(AG$7:AG88)=1,0,IF(AK89=AG$6,IF(AK89=AK90,IF((AK88-AK89)&lt;=(AK91-AK90),1,0),IF(AK89=AK88,IF((AK87-AK88)&gt;(AK90-AK89),1,0),1)),0)))</f>
        <v>0</v>
      </c>
      <c r="AH89" s="1">
        <f>IF(C$4=0,0,IF(SUM(AH$7:AH88)=2,0,IF(AL89=AH$6,IF(AL89=AL90,IF((AL88-AL89)&lt;=(AL91-AL90),2,0),IF(AL89=AL88,IF((AL87-AL88)&gt;(AL90-AL89),2,0),2)),0)))</f>
        <v>0</v>
      </c>
      <c r="AI89" s="1">
        <f>IF(S$4=0,0,IF(SUM(AI$7:AI88)=2,0,IF(AM89=AI$6,IF(AM89=AM90,IF((AM88-AM89)&lt;=(AM91-AM90),2,0),IF(AM89=AM88,IF((AM87-AM88)&gt;(AM90-AM89),2,0),2)),0)))</f>
        <v>0</v>
      </c>
      <c r="AJ89" s="1">
        <f t="shared" si="38"/>
        <v>1</v>
      </c>
      <c r="AK89" s="1">
        <f t="shared" si="42"/>
        <v>1</v>
      </c>
      <c r="AL89" s="1">
        <f t="shared" si="43"/>
        <v>1</v>
      </c>
      <c r="AM89" s="1">
        <f t="shared" si="44"/>
        <v>1</v>
      </c>
    </row>
    <row r="90" spans="1:39" ht="12" customHeight="1" x14ac:dyDescent="0.15">
      <c r="A90" s="64">
        <f t="shared" si="26"/>
        <v>0</v>
      </c>
      <c r="B90" s="64">
        <f t="shared" si="27"/>
        <v>0</v>
      </c>
      <c r="C90" s="57">
        <f t="shared" si="39"/>
        <v>374</v>
      </c>
      <c r="F90" s="59">
        <f>IF(C90&lt;C$6,0,VLOOKUP(C90,index!$A:$M,10,0))</f>
        <v>212</v>
      </c>
      <c r="G90" s="57" t="str">
        <f t="shared" si="28"/>
        <v/>
      </c>
      <c r="H90" s="58" t="str">
        <f>IF(G90="I",$K90,IF(G90="II",$K90-SUM(H$8:H89),IF(G90="III",$K90-SUM(H$8:H89),IF(G90="IV",$K90-SUM(H$8:H89),IF(G90="V",1-SUM(H$8:H89)," ")))))</f>
        <v xml:space="preserve"> </v>
      </c>
      <c r="I90" s="66" t="str">
        <f t="shared" si="29"/>
        <v/>
      </c>
      <c r="J90" s="61" t="str">
        <f>IF(I90="A",$K90,IF(I90="B",$K90-SUM(J$8:J89),IF(I90="C",$K90-SUM(J$8:J89),IF(I90="D",$K90-SUM(J$8:J89),IF(I90="E",1-SUM(J$8:J89)," ")))))</f>
        <v xml:space="preserve"> </v>
      </c>
      <c r="K90" s="58">
        <f>IF(C$4=0,0,(SUM(D$8:D90)/C$4))</f>
        <v>0</v>
      </c>
      <c r="L90" s="62" t="str">
        <f t="shared" si="25"/>
        <v xml:space="preserve"> </v>
      </c>
      <c r="M90" s="58" t="str">
        <f>IF(U90=2,K90,IF(W90=2,K90-SUM(M$8:M89),IF(X90=2,K90-SUM(M$8:M89),IF(X89=2,1-SUM(M$8:M89)," "))))</f>
        <v xml:space="preserve"> </v>
      </c>
      <c r="N90" s="58" t="str">
        <f t="shared" si="30"/>
        <v xml:space="preserve"> </v>
      </c>
      <c r="P90" s="58" t="str">
        <f>IF(O90="Plus",$K90,IF(O90="Basis",$K90-SUM(P$8:P89),IF(O90="Breedte",$K90-SUM(P$8:P89),IF(O89="Breedte",1-SUM(P$8:P89)," "))))</f>
        <v xml:space="preserve"> </v>
      </c>
      <c r="Q90" s="56" t="str">
        <f t="shared" si="45"/>
        <v/>
      </c>
      <c r="R90" s="196">
        <f t="shared" si="31"/>
        <v>212</v>
      </c>
      <c r="S90" s="1">
        <f t="shared" si="40"/>
        <v>374</v>
      </c>
      <c r="T90" s="2">
        <f t="shared" si="32"/>
        <v>0</v>
      </c>
      <c r="U90" s="1">
        <f>IF(C$4=0,0,IF(SUM(U$7:U89)=2,0,IF(Y90=U$6,IF(Y90=Y91,IF((Y89-Y90)&lt;=(Y92-Y91),2,0),IF(Y90=Y89,IF((Y88-Y89)&gt;(Y91-Y90),2,0),2)),0)))</f>
        <v>0</v>
      </c>
      <c r="V90" s="1">
        <f>IF(C$4=0,0,IF(SUM(V$7:V89)=1,0,IF(Z90=V$6,IF(Z90=Z91,IF((Z89-Z90)&lt;=(Z92-Z91),1,0),IF(Z90=Z89,IF((Z88-Z89)&gt;(Z91-Z90),1,0),1)),0)))</f>
        <v>0</v>
      </c>
      <c r="W90" s="1">
        <f>IF(C$4=0,0,IF(SUM(W$7:W89)=2,0,IF(AA90=W$6,IF(AA90=AA91,IF((AA89-AA90)&lt;=(AA92-AA91),2,0),IF(AA90=AA89,IF((AA88-AA89)&gt;(AA91-AA90),2,0),2)),0)))</f>
        <v>0</v>
      </c>
      <c r="X90" s="1">
        <f>IF(C$4=0,0,IF(SUM(X$7:X89)=2,0,IF(AB90=X$6,IF(AB90=AB91,IF((AB89-AB90)&lt;=(AB92-AB91),2,0),IF(AB90=AB89,IF((AB88-AB89)&gt;(AB91-AB90),2,0),2)),0)))</f>
        <v>0</v>
      </c>
      <c r="Y90" s="1">
        <f t="shared" si="33"/>
        <v>1</v>
      </c>
      <c r="Z90" s="1">
        <f t="shared" si="34"/>
        <v>1</v>
      </c>
      <c r="AA90" s="1">
        <f t="shared" si="35"/>
        <v>1</v>
      </c>
      <c r="AB90" s="1">
        <f t="shared" si="36"/>
        <v>1</v>
      </c>
      <c r="AD90" s="1">
        <f t="shared" si="41"/>
        <v>374</v>
      </c>
      <c r="AE90" s="2">
        <f t="shared" si="37"/>
        <v>0</v>
      </c>
      <c r="AF90" s="1">
        <f>IF(S$4=0,0,IF(SUM(AF$7:AF89)=2,0,IF(AJ90=AF$6,IF(AJ90=AJ91,IF((AJ89-AJ90)&lt;=(AJ92-AJ91),2,0),IF(AJ90=AJ89,IF((AJ88-AJ89)&gt;(AJ91-AJ90),2,0),2)),0)))</f>
        <v>0</v>
      </c>
      <c r="AG90" s="1">
        <f>IF(C$4=0,0,IF(SUM(AG$7:AG89)=1,0,IF(AK90=AG$6,IF(AK90=AK91,IF((AK89-AK90)&lt;=(AK92-AK91),1,0),IF(AK90=AK89,IF((AK88-AK89)&gt;(AK91-AK90),1,0),1)),0)))</f>
        <v>0</v>
      </c>
      <c r="AH90" s="1">
        <f>IF(C$4=0,0,IF(SUM(AH$7:AH89)=2,0,IF(AL90=AH$6,IF(AL90=AL91,IF((AL89-AL90)&lt;=(AL92-AL91),2,0),IF(AL90=AL89,IF((AL88-AL89)&gt;(AL91-AL90),2,0),2)),0)))</f>
        <v>0</v>
      </c>
      <c r="AI90" s="1">
        <f>IF(S$4=0,0,IF(SUM(AI$7:AI89)=2,0,IF(AM90=AI$6,IF(AM90=AM91,IF((AM89-AM90)&lt;=(AM92-AM91),2,0),IF(AM90=AM89,IF((AM88-AM89)&gt;(AM91-AM90),2,0),2)),0)))</f>
        <v>0</v>
      </c>
      <c r="AJ90" s="1">
        <f t="shared" si="38"/>
        <v>1</v>
      </c>
      <c r="AK90" s="1">
        <f t="shared" si="42"/>
        <v>1</v>
      </c>
      <c r="AL90" s="1">
        <f t="shared" si="43"/>
        <v>1</v>
      </c>
      <c r="AM90" s="1">
        <f t="shared" si="44"/>
        <v>1</v>
      </c>
    </row>
    <row r="91" spans="1:39" ht="12" customHeight="1" x14ac:dyDescent="0.15">
      <c r="A91" s="64">
        <f t="shared" si="26"/>
        <v>0</v>
      </c>
      <c r="B91" s="64">
        <f t="shared" si="27"/>
        <v>0</v>
      </c>
      <c r="C91" s="57">
        <f t="shared" si="39"/>
        <v>373</v>
      </c>
      <c r="F91" s="59">
        <f>IF(C91&lt;C$6,0,VLOOKUP(C91,index!$A:$M,10,0))</f>
        <v>211</v>
      </c>
      <c r="G91" s="57" t="str">
        <f t="shared" si="28"/>
        <v/>
      </c>
      <c r="H91" s="58" t="str">
        <f>IF(G91="I",$K91,IF(G91="II",$K91-SUM(H$8:H90),IF(G91="III",$K91-SUM(H$8:H90),IF(G91="IV",$K91-SUM(H$8:H90),IF(G91="V",1-SUM(H$8:H90)," ")))))</f>
        <v xml:space="preserve"> </v>
      </c>
      <c r="I91" s="66" t="str">
        <f t="shared" si="29"/>
        <v/>
      </c>
      <c r="J91" s="61" t="str">
        <f>IF(I91="A",$K91,IF(I91="B",$K91-SUM(J$8:J90),IF(I91="C",$K91-SUM(J$8:J90),IF(I91="D",$K91-SUM(J$8:J90),IF(I91="E",1-SUM(J$8:J90)," ")))))</f>
        <v xml:space="preserve"> </v>
      </c>
      <c r="K91" s="58">
        <f>IF(C$4=0,0,(SUM(D$8:D91)/C$4))</f>
        <v>0</v>
      </c>
      <c r="L91" s="62" t="str">
        <f t="shared" si="25"/>
        <v xml:space="preserve"> </v>
      </c>
      <c r="M91" s="58" t="str">
        <f>IF(U91=2,K91,IF(W91=2,K91-SUM(M$8:M90),IF(X91=2,K91-SUM(M$8:M90),IF(X90=2,1-SUM(M$8:M90)," "))))</f>
        <v xml:space="preserve"> </v>
      </c>
      <c r="N91" s="58" t="str">
        <f t="shared" si="30"/>
        <v xml:space="preserve"> </v>
      </c>
      <c r="P91" s="58" t="str">
        <f>IF(O91="Plus",$K91,IF(O91="Basis",$K91-SUM(P$8:P90),IF(O91="Breedte",$K91-SUM(P$8:P90),IF(O90="Breedte",1-SUM(P$8:P90)," "))))</f>
        <v xml:space="preserve"> </v>
      </c>
      <c r="Q91" s="56" t="str">
        <f t="shared" si="45"/>
        <v/>
      </c>
      <c r="R91" s="196">
        <f t="shared" si="31"/>
        <v>211</v>
      </c>
      <c r="S91" s="1">
        <f t="shared" si="40"/>
        <v>373</v>
      </c>
      <c r="T91" s="2">
        <f t="shared" si="32"/>
        <v>0</v>
      </c>
      <c r="U91" s="1">
        <f>IF(C$4=0,0,IF(SUM(U$7:U90)=2,0,IF(Y91=U$6,IF(Y91=Y92,IF((Y90-Y91)&lt;=(Y93-Y92),2,0),IF(Y91=Y90,IF((Y89-Y90)&gt;(Y92-Y91),2,0),2)),0)))</f>
        <v>0</v>
      </c>
      <c r="V91" s="1">
        <f>IF(C$4=0,0,IF(SUM(V$7:V90)=1,0,IF(Z91=V$6,IF(Z91=Z92,IF((Z90-Z91)&lt;=(Z93-Z92),1,0),IF(Z91=Z90,IF((Z89-Z90)&gt;(Z92-Z91),1,0),1)),0)))</f>
        <v>0</v>
      </c>
      <c r="W91" s="1">
        <f>IF(C$4=0,0,IF(SUM(W$7:W90)=2,0,IF(AA91=W$6,IF(AA91=AA92,IF((AA90-AA91)&lt;=(AA93-AA92),2,0),IF(AA91=AA90,IF((AA89-AA90)&gt;(AA92-AA91),2,0),2)),0)))</f>
        <v>0</v>
      </c>
      <c r="X91" s="1">
        <f>IF(C$4=0,0,IF(SUM(X$7:X90)=2,0,IF(AB91=X$6,IF(AB91=AB92,IF((AB90-AB91)&lt;=(AB93-AB92),2,0),IF(AB91=AB90,IF((AB89-AB90)&gt;(AB92-AB91),2,0),2)),0)))</f>
        <v>0</v>
      </c>
      <c r="Y91" s="1">
        <f t="shared" si="33"/>
        <v>1</v>
      </c>
      <c r="Z91" s="1">
        <f t="shared" si="34"/>
        <v>1</v>
      </c>
      <c r="AA91" s="1">
        <f t="shared" si="35"/>
        <v>1</v>
      </c>
      <c r="AB91" s="1">
        <f t="shared" si="36"/>
        <v>1</v>
      </c>
      <c r="AD91" s="1">
        <f t="shared" si="41"/>
        <v>373</v>
      </c>
      <c r="AE91" s="2">
        <f t="shared" si="37"/>
        <v>0</v>
      </c>
      <c r="AF91" s="1">
        <f>IF(S$4=0,0,IF(SUM(AF$7:AF90)=2,0,IF(AJ91=AF$6,IF(AJ91=AJ92,IF((AJ90-AJ91)&lt;=(AJ93-AJ92),2,0),IF(AJ91=AJ90,IF((AJ89-AJ90)&gt;(AJ92-AJ91),2,0),2)),0)))</f>
        <v>0</v>
      </c>
      <c r="AG91" s="1">
        <f>IF(C$4=0,0,IF(SUM(AG$7:AG90)=1,0,IF(AK91=AG$6,IF(AK91=AK92,IF((AK90-AK91)&lt;=(AK93-AK92),1,0),IF(AK91=AK90,IF((AK89-AK90)&gt;(AK92-AK91),1,0),1)),0)))</f>
        <v>0</v>
      </c>
      <c r="AH91" s="1">
        <f>IF(C$4=0,0,IF(SUM(AH$7:AH90)=2,0,IF(AL91=AH$6,IF(AL91=AL92,IF((AL90-AL91)&lt;=(AL93-AL92),2,0),IF(AL91=AL90,IF((AL89-AL90)&gt;(AL92-AL91),2,0),2)),0)))</f>
        <v>0</v>
      </c>
      <c r="AI91" s="1">
        <f>IF(S$4=0,0,IF(SUM(AI$7:AI90)=2,0,IF(AM91=AI$6,IF(AM91=AM92,IF((AM90-AM91)&lt;=(AM93-AM92),2,0),IF(AM91=AM90,IF((AM89-AM90)&gt;(AM92-AM91),2,0),2)),0)))</f>
        <v>0</v>
      </c>
      <c r="AJ91" s="1">
        <f t="shared" si="38"/>
        <v>1</v>
      </c>
      <c r="AK91" s="1">
        <f t="shared" si="42"/>
        <v>1</v>
      </c>
      <c r="AL91" s="1">
        <f t="shared" si="43"/>
        <v>1</v>
      </c>
      <c r="AM91" s="1">
        <f t="shared" si="44"/>
        <v>1</v>
      </c>
    </row>
    <row r="92" spans="1:39" ht="12" customHeight="1" x14ac:dyDescent="0.15">
      <c r="A92" s="64">
        <f t="shared" si="26"/>
        <v>0</v>
      </c>
      <c r="B92" s="64">
        <f t="shared" si="27"/>
        <v>0</v>
      </c>
      <c r="C92" s="57">
        <f t="shared" si="39"/>
        <v>372</v>
      </c>
      <c r="F92" s="59">
        <f>IF(C92&lt;C$6,0,VLOOKUP(C92,index!$A:$M,10,0))</f>
        <v>211</v>
      </c>
      <c r="G92" s="57" t="str">
        <f t="shared" si="28"/>
        <v/>
      </c>
      <c r="H92" s="58" t="str">
        <f>IF(G92="I",$K92,IF(G92="II",$K92-SUM(H$8:H91),IF(G92="III",$K92-SUM(H$8:H91),IF(G92="IV",$K92-SUM(H$8:H91),IF(G92="V",1-SUM(H$8:H91)," ")))))</f>
        <v xml:space="preserve"> </v>
      </c>
      <c r="I92" s="66" t="str">
        <f t="shared" si="29"/>
        <v/>
      </c>
      <c r="J92" s="61" t="str">
        <f>IF(I92="A",$K92,IF(I92="B",$K92-SUM(J$8:J91),IF(I92="C",$K92-SUM(J$8:J91),IF(I92="D",$K92-SUM(J$8:J91),IF(I92="E",1-SUM(J$8:J91)," ")))))</f>
        <v xml:space="preserve"> </v>
      </c>
      <c r="K92" s="58">
        <f>IF(C$4=0,0,(SUM(D$8:D92)/C$4))</f>
        <v>0</v>
      </c>
      <c r="L92" s="62" t="str">
        <f t="shared" si="25"/>
        <v xml:space="preserve"> </v>
      </c>
      <c r="M92" s="58" t="str">
        <f>IF(U92=2,K92,IF(W92=2,K92-SUM(M$8:M91),IF(X92=2,K92-SUM(M$8:M91),IF(X91=2,1-SUM(M$8:M91)," "))))</f>
        <v xml:space="preserve"> </v>
      </c>
      <c r="N92" s="58" t="str">
        <f t="shared" si="30"/>
        <v xml:space="preserve"> </v>
      </c>
      <c r="P92" s="58" t="str">
        <f>IF(O92="Plus",$K92,IF(O92="Basis",$K92-SUM(P$8:P91),IF(O92="Breedte",$K92-SUM(P$8:P91),IF(O91="Breedte",1-SUM(P$8:P91)," "))))</f>
        <v xml:space="preserve"> </v>
      </c>
      <c r="Q92" s="56" t="str">
        <f t="shared" si="45"/>
        <v/>
      </c>
      <c r="R92" s="196">
        <f t="shared" si="31"/>
        <v>211</v>
      </c>
      <c r="S92" s="1">
        <f t="shared" si="40"/>
        <v>372</v>
      </c>
      <c r="T92" s="2">
        <f t="shared" si="32"/>
        <v>0</v>
      </c>
      <c r="U92" s="1">
        <f>IF(C$4=0,0,IF(SUM(U$7:U91)=2,0,IF(Y92=U$6,IF(Y92=Y93,IF((Y91-Y92)&lt;=(Y94-Y93),2,0),IF(Y92=Y91,IF((Y90-Y91)&gt;(Y93-Y92),2,0),2)),0)))</f>
        <v>0</v>
      </c>
      <c r="V92" s="1">
        <f>IF(C$4=0,0,IF(SUM(V$7:V91)=1,0,IF(Z92=V$6,IF(Z92=Z93,IF((Z91-Z92)&lt;=(Z94-Z93),1,0),IF(Z92=Z91,IF((Z90-Z91)&gt;(Z93-Z92),1,0),1)),0)))</f>
        <v>0</v>
      </c>
      <c r="W92" s="1">
        <f>IF(C$4=0,0,IF(SUM(W$7:W91)=2,0,IF(AA92=W$6,IF(AA92=AA93,IF((AA91-AA92)&lt;=(AA94-AA93),2,0),IF(AA92=AA91,IF((AA90-AA91)&gt;(AA93-AA92),2,0),2)),0)))</f>
        <v>0</v>
      </c>
      <c r="X92" s="1">
        <f>IF(C$4=0,0,IF(SUM(X$7:X91)=2,0,IF(AB92=X$6,IF(AB92=AB93,IF((AB91-AB92)&lt;=(AB94-AB93),2,0),IF(AB92=AB91,IF((AB90-AB91)&gt;(AB93-AB92),2,0),2)),0)))</f>
        <v>0</v>
      </c>
      <c r="Y92" s="1">
        <f t="shared" si="33"/>
        <v>1</v>
      </c>
      <c r="Z92" s="1">
        <f t="shared" si="34"/>
        <v>1</v>
      </c>
      <c r="AA92" s="1">
        <f t="shared" si="35"/>
        <v>1</v>
      </c>
      <c r="AB92" s="1">
        <f t="shared" si="36"/>
        <v>1</v>
      </c>
      <c r="AD92" s="1">
        <f t="shared" si="41"/>
        <v>372</v>
      </c>
      <c r="AE92" s="2">
        <f t="shared" si="37"/>
        <v>0</v>
      </c>
      <c r="AF92" s="1">
        <f>IF(S$4=0,0,IF(SUM(AF$7:AF91)=2,0,IF(AJ92=AF$6,IF(AJ92=AJ93,IF((AJ91-AJ92)&lt;=(AJ94-AJ93),2,0),IF(AJ92=AJ91,IF((AJ90-AJ91)&gt;(AJ93-AJ92),2,0),2)),0)))</f>
        <v>0</v>
      </c>
      <c r="AG92" s="1">
        <f>IF(C$4=0,0,IF(SUM(AG$7:AG91)=1,0,IF(AK92=AG$6,IF(AK92=AK93,IF((AK91-AK92)&lt;=(AK94-AK93),1,0),IF(AK92=AK91,IF((AK90-AK91)&gt;(AK93-AK92),1,0),1)),0)))</f>
        <v>0</v>
      </c>
      <c r="AH92" s="1">
        <f>IF(C$4=0,0,IF(SUM(AH$7:AH91)=2,0,IF(AL92=AH$6,IF(AL92=AL93,IF((AL91-AL92)&lt;=(AL94-AL93),2,0),IF(AL92=AL91,IF((AL90-AL91)&gt;(AL93-AL92),2,0),2)),0)))</f>
        <v>0</v>
      </c>
      <c r="AI92" s="1">
        <f>IF(S$4=0,0,IF(SUM(AI$7:AI91)=2,0,IF(AM92=AI$6,IF(AM92=AM93,IF((AM91-AM92)&lt;=(AM94-AM93),2,0),IF(AM92=AM91,IF((AM90-AM91)&gt;(AM93-AM92),2,0),2)),0)))</f>
        <v>0</v>
      </c>
      <c r="AJ92" s="1">
        <f t="shared" si="38"/>
        <v>1</v>
      </c>
      <c r="AK92" s="1">
        <f t="shared" si="42"/>
        <v>1</v>
      </c>
      <c r="AL92" s="1">
        <f t="shared" si="43"/>
        <v>1</v>
      </c>
      <c r="AM92" s="1">
        <f t="shared" si="44"/>
        <v>1</v>
      </c>
    </row>
    <row r="93" spans="1:39" ht="12" customHeight="1" x14ac:dyDescent="0.15">
      <c r="A93" s="64">
        <f t="shared" si="26"/>
        <v>0</v>
      </c>
      <c r="B93" s="64">
        <f t="shared" si="27"/>
        <v>0</v>
      </c>
      <c r="C93" s="57">
        <f t="shared" si="39"/>
        <v>371</v>
      </c>
      <c r="F93" s="59">
        <f>IF(C93&lt;C$6,0,VLOOKUP(C93,index!$A:$M,10,0))</f>
        <v>210</v>
      </c>
      <c r="G93" s="57" t="str">
        <f t="shared" si="28"/>
        <v/>
      </c>
      <c r="H93" s="58" t="str">
        <f>IF(G93="I",$K93,IF(G93="II",$K93-SUM(H$8:H92),IF(G93="III",$K93-SUM(H$8:H92),IF(G93="IV",$K93-SUM(H$8:H92),IF(G93="V",1-SUM(H$8:H92)," ")))))</f>
        <v xml:space="preserve"> </v>
      </c>
      <c r="I93" s="66" t="str">
        <f t="shared" si="29"/>
        <v/>
      </c>
      <c r="J93" s="61" t="str">
        <f>IF(I93="A",$K93,IF(I93="B",$K93-SUM(J$8:J92),IF(I93="C",$K93-SUM(J$8:J92),IF(I93="D",$K93-SUM(J$8:J92),IF(I93="E",1-SUM(J$8:J92)," ")))))</f>
        <v xml:space="preserve"> </v>
      </c>
      <c r="K93" s="58">
        <f>IF(C$4=0,0,(SUM(D$8:D93)/C$4))</f>
        <v>0</v>
      </c>
      <c r="L93" s="62" t="str">
        <f t="shared" si="25"/>
        <v xml:space="preserve"> </v>
      </c>
      <c r="M93" s="58" t="str">
        <f>IF(U93=2,K93,IF(W93=2,K93-SUM(M$8:M92),IF(X93=2,K93-SUM(M$8:M92),IF(X92=2,1-SUM(M$8:M92)," "))))</f>
        <v xml:space="preserve"> </v>
      </c>
      <c r="N93" s="58" t="str">
        <f t="shared" si="30"/>
        <v xml:space="preserve"> </v>
      </c>
      <c r="P93" s="58" t="str">
        <f>IF(O93="Plus",$K93,IF(O93="Basis",$K93-SUM(P$8:P92),IF(O93="Breedte",$K93-SUM(P$8:P92),IF(O92="Breedte",1-SUM(P$8:P92)," "))))</f>
        <v xml:space="preserve"> </v>
      </c>
      <c r="Q93" s="56" t="str">
        <f t="shared" si="45"/>
        <v/>
      </c>
      <c r="R93" s="196">
        <f t="shared" si="31"/>
        <v>210</v>
      </c>
      <c r="S93" s="1">
        <f t="shared" si="40"/>
        <v>371</v>
      </c>
      <c r="T93" s="2">
        <f t="shared" si="32"/>
        <v>0</v>
      </c>
      <c r="U93" s="1">
        <f>IF(C$4=0,0,IF(SUM(U$7:U92)=2,0,IF(Y93=U$6,IF(Y93=Y94,IF((Y92-Y93)&lt;=(Y95-Y94),2,0),IF(Y93=Y92,IF((Y91-Y92)&gt;(Y94-Y93),2,0),2)),0)))</f>
        <v>0</v>
      </c>
      <c r="V93" s="1">
        <f>IF(C$4=0,0,IF(SUM(V$7:V92)=1,0,IF(Z93=V$6,IF(Z93=Z94,IF((Z92-Z93)&lt;=(Z95-Z94),1,0),IF(Z93=Z92,IF((Z91-Z92)&gt;(Z94-Z93),1,0),1)),0)))</f>
        <v>0</v>
      </c>
      <c r="W93" s="1">
        <f>IF(C$4=0,0,IF(SUM(W$7:W92)=2,0,IF(AA93=W$6,IF(AA93=AA94,IF((AA92-AA93)&lt;=(AA95-AA94),2,0),IF(AA93=AA92,IF((AA91-AA92)&gt;(AA94-AA93),2,0),2)),0)))</f>
        <v>0</v>
      </c>
      <c r="X93" s="1">
        <f>IF(C$4=0,0,IF(SUM(X$7:X92)=2,0,IF(AB93=X$6,IF(AB93=AB94,IF((AB92-AB93)&lt;=(AB95-AB94),2,0),IF(AB93=AB92,IF((AB91-AB92)&gt;(AB94-AB93),2,0),2)),0)))</f>
        <v>0</v>
      </c>
      <c r="Y93" s="1">
        <f t="shared" si="33"/>
        <v>1</v>
      </c>
      <c r="Z93" s="1">
        <f t="shared" si="34"/>
        <v>1</v>
      </c>
      <c r="AA93" s="1">
        <f t="shared" si="35"/>
        <v>1</v>
      </c>
      <c r="AB93" s="1">
        <f t="shared" si="36"/>
        <v>1</v>
      </c>
      <c r="AD93" s="1">
        <f t="shared" si="41"/>
        <v>371</v>
      </c>
      <c r="AE93" s="2">
        <f t="shared" si="37"/>
        <v>0</v>
      </c>
      <c r="AF93" s="1">
        <f>IF(S$4=0,0,IF(SUM(AF$7:AF92)=2,0,IF(AJ93=AF$6,IF(AJ93=AJ94,IF((AJ92-AJ93)&lt;=(AJ95-AJ94),2,0),IF(AJ93=AJ92,IF((AJ91-AJ92)&gt;(AJ94-AJ93),2,0),2)),0)))</f>
        <v>0</v>
      </c>
      <c r="AG93" s="1">
        <f>IF(C$4=0,0,IF(SUM(AG$7:AG92)=1,0,IF(AK93=AG$6,IF(AK93=AK94,IF((AK92-AK93)&lt;=(AK95-AK94),1,0),IF(AK93=AK92,IF((AK91-AK92)&gt;(AK94-AK93),1,0),1)),0)))</f>
        <v>0</v>
      </c>
      <c r="AH93" s="1">
        <f>IF(C$4=0,0,IF(SUM(AH$7:AH92)=2,0,IF(AL93=AH$6,IF(AL93=AL94,IF((AL92-AL93)&lt;=(AL95-AL94),2,0),IF(AL93=AL92,IF((AL91-AL92)&gt;(AL94-AL93),2,0),2)),0)))</f>
        <v>0</v>
      </c>
      <c r="AI93" s="1">
        <f>IF(S$4=0,0,IF(SUM(AI$7:AI92)=2,0,IF(AM93=AI$6,IF(AM93=AM94,IF((AM92-AM93)&lt;=(AM95-AM94),2,0),IF(AM93=AM92,IF((AM91-AM92)&gt;(AM94-AM93),2,0),2)),0)))</f>
        <v>0</v>
      </c>
      <c r="AJ93" s="1">
        <f t="shared" si="38"/>
        <v>1</v>
      </c>
      <c r="AK93" s="1">
        <f t="shared" si="42"/>
        <v>1</v>
      </c>
      <c r="AL93" s="1">
        <f t="shared" si="43"/>
        <v>1</v>
      </c>
      <c r="AM93" s="1">
        <f t="shared" si="44"/>
        <v>1</v>
      </c>
    </row>
    <row r="94" spans="1:39" ht="12" customHeight="1" x14ac:dyDescent="0.15">
      <c r="A94" s="64">
        <f t="shared" si="26"/>
        <v>25</v>
      </c>
      <c r="B94" s="64">
        <f t="shared" si="27"/>
        <v>0</v>
      </c>
      <c r="C94" s="57">
        <f t="shared" si="39"/>
        <v>370</v>
      </c>
      <c r="F94" s="59">
        <f>IF(C94&lt;C$6,0,VLOOKUP(C94,index!$A:$M,10,0))</f>
        <v>210</v>
      </c>
      <c r="G94" s="57" t="str">
        <f t="shared" si="28"/>
        <v/>
      </c>
      <c r="H94" s="58" t="str">
        <f>IF(G94="I",$K94,IF(G94="II",$K94-SUM(H$8:H93),IF(G94="III",$K94-SUM(H$8:H93),IF(G94="IV",$K94-SUM(H$8:H93),IF(G94="V",1-SUM(H$8:H93)," ")))))</f>
        <v xml:space="preserve"> </v>
      </c>
      <c r="I94" s="66" t="str">
        <f t="shared" si="29"/>
        <v>A</v>
      </c>
      <c r="J94" s="61">
        <f>IF(I94="A",$K94,IF(I94="B",$K94-SUM(J$8:J93),IF(I94="C",$K94-SUM(J$8:J93),IF(I94="D",$K94-SUM(J$8:J93),IF(I94="E",1-SUM(J$8:J93)," ")))))</f>
        <v>0</v>
      </c>
      <c r="K94" s="58">
        <f>IF(C$4=0,0,(SUM(D$8:D94)/C$4))</f>
        <v>0</v>
      </c>
      <c r="L94" s="62" t="str">
        <f t="shared" si="25"/>
        <v xml:space="preserve"> </v>
      </c>
      <c r="M94" s="58" t="str">
        <f>IF(U94=2,K94,IF(W94=2,K94-SUM(M$8:M93),IF(X94=2,K94-SUM(M$8:M93),IF(X93=2,1-SUM(M$8:M93)," "))))</f>
        <v xml:space="preserve"> </v>
      </c>
      <c r="N94" s="58" t="str">
        <f t="shared" si="30"/>
        <v xml:space="preserve"> </v>
      </c>
      <c r="P94" s="58" t="str">
        <f>IF(O94="Plus",$K94,IF(O94="Basis",$K94-SUM(P$8:P93),IF(O94="Breedte",$K94-SUM(P$8:P93),IF(O93="Breedte",1-SUM(P$8:P93)," "))))</f>
        <v xml:space="preserve"> </v>
      </c>
      <c r="Q94" s="56" t="str">
        <f t="shared" si="45"/>
        <v/>
      </c>
      <c r="R94" s="196">
        <f t="shared" si="31"/>
        <v>210</v>
      </c>
      <c r="S94" s="1">
        <f t="shared" si="40"/>
        <v>370</v>
      </c>
      <c r="T94" s="2">
        <f t="shared" si="32"/>
        <v>0</v>
      </c>
      <c r="U94" s="1">
        <f>IF(C$4=0,0,IF(SUM(U$7:U93)=2,0,IF(Y94=U$6,IF(Y94=Y95,IF((Y93-Y94)&lt;=(Y96-Y95),2,0),IF(Y94=Y93,IF((Y92-Y93)&gt;(Y95-Y94),2,0),2)),0)))</f>
        <v>0</v>
      </c>
      <c r="V94" s="1">
        <f>IF(C$4=0,0,IF(SUM(V$7:V93)=1,0,IF(Z94=V$6,IF(Z94=Z95,IF((Z93-Z94)&lt;=(Z96-Z95),1,0),IF(Z94=Z93,IF((Z92-Z93)&gt;(Z95-Z94),1,0),1)),0)))</f>
        <v>0</v>
      </c>
      <c r="W94" s="1">
        <f>IF(C$4=0,0,IF(SUM(W$7:W93)=2,0,IF(AA94=W$6,IF(AA94=AA95,IF((AA93-AA94)&lt;=(AA96-AA95),2,0),IF(AA94=AA93,IF((AA92-AA93)&gt;(AA95-AA94),2,0),2)),0)))</f>
        <v>0</v>
      </c>
      <c r="X94" s="1">
        <f>IF(C$4=0,0,IF(SUM(X$7:X93)=2,0,IF(AB94=X$6,IF(AB94=AB95,IF((AB93-AB94)&lt;=(AB96-AB95),2,0),IF(AB94=AB93,IF((AB92-AB93)&gt;(AB95-AB94),2,0),2)),0)))</f>
        <v>0</v>
      </c>
      <c r="Y94" s="1">
        <f t="shared" si="33"/>
        <v>1</v>
      </c>
      <c r="Z94" s="1">
        <f t="shared" si="34"/>
        <v>1</v>
      </c>
      <c r="AA94" s="1">
        <f t="shared" si="35"/>
        <v>1</v>
      </c>
      <c r="AB94" s="1">
        <f t="shared" si="36"/>
        <v>1</v>
      </c>
      <c r="AD94" s="1">
        <f t="shared" si="41"/>
        <v>370</v>
      </c>
      <c r="AE94" s="2">
        <f t="shared" si="37"/>
        <v>0</v>
      </c>
      <c r="AF94" s="1">
        <f>IF(S$4=0,0,IF(SUM(AF$7:AF93)=2,0,IF(AJ94=AF$6,IF(AJ94=AJ95,IF((AJ93-AJ94)&lt;=(AJ96-AJ95),2,0),IF(AJ94=AJ93,IF((AJ92-AJ93)&gt;(AJ95-AJ94),2,0),2)),0)))</f>
        <v>0</v>
      </c>
      <c r="AG94" s="1">
        <f>IF(C$4=0,0,IF(SUM(AG$7:AG93)=1,0,IF(AK94=AG$6,IF(AK94=AK95,IF((AK93-AK94)&lt;=(AK96-AK95),1,0),IF(AK94=AK93,IF((AK92-AK93)&gt;(AK95-AK94),1,0),1)),0)))</f>
        <v>0</v>
      </c>
      <c r="AH94" s="1">
        <f>IF(C$4=0,0,IF(SUM(AH$7:AH93)=2,0,IF(AL94=AH$6,IF(AL94=AL95,IF((AL93-AL94)&lt;=(AL96-AL95),2,0),IF(AL94=AL93,IF((AL92-AL93)&gt;(AL95-AL94),2,0),2)),0)))</f>
        <v>0</v>
      </c>
      <c r="AI94" s="1">
        <f>IF(S$4=0,0,IF(SUM(AI$7:AI93)=2,0,IF(AM94=AI$6,IF(AM94=AM95,IF((AM93-AM94)&lt;=(AM96-AM95),2,0),IF(AM94=AM93,IF((AM92-AM93)&gt;(AM95-AM94),2,0),2)),0)))</f>
        <v>0</v>
      </c>
      <c r="AJ94" s="1">
        <f t="shared" si="38"/>
        <v>1</v>
      </c>
      <c r="AK94" s="1">
        <f t="shared" si="42"/>
        <v>1</v>
      </c>
      <c r="AL94" s="1">
        <f t="shared" si="43"/>
        <v>1</v>
      </c>
      <c r="AM94" s="1">
        <f t="shared" si="44"/>
        <v>1</v>
      </c>
    </row>
    <row r="95" spans="1:39" ht="12" customHeight="1" x14ac:dyDescent="0.15">
      <c r="A95" s="64">
        <f t="shared" si="26"/>
        <v>0</v>
      </c>
      <c r="B95" s="64">
        <f t="shared" si="27"/>
        <v>0</v>
      </c>
      <c r="C95" s="57">
        <f t="shared" si="39"/>
        <v>369</v>
      </c>
      <c r="F95" s="59">
        <f>IF(C95&lt;C$6,0,VLOOKUP(C95,index!$A:$M,10,0))</f>
        <v>209</v>
      </c>
      <c r="G95" s="57" t="str">
        <f t="shared" si="28"/>
        <v/>
      </c>
      <c r="H95" s="58" t="str">
        <f>IF(G95="I",$K95,IF(G95="II",$K95-SUM(H$8:H94),IF(G95="III",$K95-SUM(H$8:H94),IF(G95="IV",$K95-SUM(H$8:H94),IF(G95="V",1-SUM(H$8:H94)," ")))))</f>
        <v xml:space="preserve"> </v>
      </c>
      <c r="I95" s="66" t="str">
        <f t="shared" si="29"/>
        <v/>
      </c>
      <c r="J95" s="61" t="str">
        <f>IF(I95="A",$K95,IF(I95="B",$K95-SUM(J$8:J94),IF(I95="C",$K95-SUM(J$8:J94),IF(I95="D",$K95-SUM(J$8:J94),IF(I95="E",1-SUM(J$8:J94)," ")))))</f>
        <v xml:space="preserve"> </v>
      </c>
      <c r="K95" s="58">
        <f>IF(C$4=0,0,(SUM(D$8:D95)/C$4))</f>
        <v>0</v>
      </c>
      <c r="L95" s="62" t="str">
        <f t="shared" si="25"/>
        <v xml:space="preserve"> </v>
      </c>
      <c r="M95" s="58" t="str">
        <f>IF(U95=2,K95,IF(W95=2,K95-SUM(M$8:M94),IF(X95=2,K95-SUM(M$8:M94),IF(X94=2,1-SUM(M$8:M94)," "))))</f>
        <v xml:space="preserve"> </v>
      </c>
      <c r="N95" s="58" t="str">
        <f t="shared" si="30"/>
        <v xml:space="preserve"> </v>
      </c>
      <c r="P95" s="58" t="str">
        <f>IF(O95="Plus",$K95,IF(O95="Basis",$K95-SUM(P$8:P94),IF(O95="Breedte",$K95-SUM(P$8:P94),IF(O94="Breedte",1-SUM(P$8:P94)," "))))</f>
        <v xml:space="preserve"> </v>
      </c>
      <c r="Q95" s="56" t="str">
        <f t="shared" si="45"/>
        <v/>
      </c>
      <c r="R95" s="196">
        <f t="shared" si="31"/>
        <v>209</v>
      </c>
      <c r="S95" s="1">
        <f t="shared" si="40"/>
        <v>369</v>
      </c>
      <c r="T95" s="2">
        <f t="shared" si="32"/>
        <v>0</v>
      </c>
      <c r="U95" s="1">
        <f>IF(C$4=0,0,IF(SUM(U$7:U94)=2,0,IF(Y95=U$6,IF(Y95=Y96,IF((Y94-Y95)&lt;=(Y97-Y96),2,0),IF(Y95=Y94,IF((Y93-Y94)&gt;(Y96-Y95),2,0),2)),0)))</f>
        <v>0</v>
      </c>
      <c r="V95" s="1">
        <f>IF(C$4=0,0,IF(SUM(V$7:V94)=1,0,IF(Z95=V$6,IF(Z95=Z96,IF((Z94-Z95)&lt;=(Z97-Z96),1,0),IF(Z95=Z94,IF((Z93-Z94)&gt;(Z96-Z95),1,0),1)),0)))</f>
        <v>0</v>
      </c>
      <c r="W95" s="1">
        <f>IF(C$4=0,0,IF(SUM(W$7:W94)=2,0,IF(AA95=W$6,IF(AA95=AA96,IF((AA94-AA95)&lt;=(AA97-AA96),2,0),IF(AA95=AA94,IF((AA93-AA94)&gt;(AA96-AA95),2,0),2)),0)))</f>
        <v>0</v>
      </c>
      <c r="X95" s="1">
        <f>IF(C$4=0,0,IF(SUM(X$7:X94)=2,0,IF(AB95=X$6,IF(AB95=AB96,IF((AB94-AB95)&lt;=(AB97-AB96),2,0),IF(AB95=AB94,IF((AB93-AB94)&gt;(AB96-AB95),2,0),2)),0)))</f>
        <v>0</v>
      </c>
      <c r="Y95" s="1">
        <f t="shared" si="33"/>
        <v>1</v>
      </c>
      <c r="Z95" s="1">
        <f t="shared" si="34"/>
        <v>1</v>
      </c>
      <c r="AA95" s="1">
        <f t="shared" si="35"/>
        <v>1</v>
      </c>
      <c r="AB95" s="1">
        <f t="shared" si="36"/>
        <v>1</v>
      </c>
      <c r="AD95" s="1">
        <f t="shared" si="41"/>
        <v>369</v>
      </c>
      <c r="AE95" s="2">
        <f t="shared" si="37"/>
        <v>0</v>
      </c>
      <c r="AF95" s="1">
        <f>IF(S$4=0,0,IF(SUM(AF$7:AF94)=2,0,IF(AJ95=AF$6,IF(AJ95=AJ96,IF((AJ94-AJ95)&lt;=(AJ97-AJ96),2,0),IF(AJ95=AJ94,IF((AJ93-AJ94)&gt;(AJ96-AJ95),2,0),2)),0)))</f>
        <v>0</v>
      </c>
      <c r="AG95" s="1">
        <f>IF(C$4=0,0,IF(SUM(AG$7:AG94)=1,0,IF(AK95=AG$6,IF(AK95=AK96,IF((AK94-AK95)&lt;=(AK97-AK96),1,0),IF(AK95=AK94,IF((AK93-AK94)&gt;(AK96-AK95),1,0),1)),0)))</f>
        <v>0</v>
      </c>
      <c r="AH95" s="1">
        <f>IF(C$4=0,0,IF(SUM(AH$7:AH94)=2,0,IF(AL95=AH$6,IF(AL95=AL96,IF((AL94-AL95)&lt;=(AL97-AL96),2,0),IF(AL95=AL94,IF((AL93-AL94)&gt;(AL96-AL95),2,0),2)),0)))</f>
        <v>0</v>
      </c>
      <c r="AI95" s="1">
        <f>IF(S$4=0,0,IF(SUM(AI$7:AI94)=2,0,IF(AM95=AI$6,IF(AM95=AM96,IF((AM94-AM95)&lt;=(AM97-AM96),2,0),IF(AM95=AM94,IF((AM93-AM94)&gt;(AM96-AM95),2,0),2)),0)))</f>
        <v>0</v>
      </c>
      <c r="AJ95" s="1">
        <f t="shared" si="38"/>
        <v>1</v>
      </c>
      <c r="AK95" s="1">
        <f t="shared" si="42"/>
        <v>1</v>
      </c>
      <c r="AL95" s="1">
        <f t="shared" si="43"/>
        <v>1</v>
      </c>
      <c r="AM95" s="1">
        <f t="shared" si="44"/>
        <v>1</v>
      </c>
    </row>
    <row r="96" spans="1:39" ht="12" customHeight="1" x14ac:dyDescent="0.15">
      <c r="A96" s="64">
        <f t="shared" si="26"/>
        <v>0</v>
      </c>
      <c r="B96" s="64">
        <f t="shared" si="27"/>
        <v>0</v>
      </c>
      <c r="C96" s="57">
        <f t="shared" si="39"/>
        <v>368</v>
      </c>
      <c r="F96" s="59">
        <f>IF(C96&lt;C$6,0,VLOOKUP(C96,index!$A:$M,10,0))</f>
        <v>209</v>
      </c>
      <c r="G96" s="57" t="str">
        <f t="shared" si="28"/>
        <v/>
      </c>
      <c r="H96" s="58" t="str">
        <f>IF(G96="I",$K96,IF(G96="II",$K96-SUM(H$8:H95),IF(G96="III",$K96-SUM(H$8:H95),IF(G96="IV",$K96-SUM(H$8:H95),IF(G96="V",1-SUM(H$8:H95)," ")))))</f>
        <v xml:space="preserve"> </v>
      </c>
      <c r="I96" s="66" t="str">
        <f t="shared" si="29"/>
        <v/>
      </c>
      <c r="J96" s="61" t="str">
        <f>IF(I96="A",$K96,IF(I96="B",$K96-SUM(J$8:J95),IF(I96="C",$K96-SUM(J$8:J95),IF(I96="D",$K96-SUM(J$8:J95),IF(I96="E",1-SUM(J$8:J95)," ")))))</f>
        <v xml:space="preserve"> </v>
      </c>
      <c r="K96" s="58">
        <f>IF(C$4=0,0,(SUM(D$8:D96)/C$4))</f>
        <v>0</v>
      </c>
      <c r="L96" s="62" t="str">
        <f t="shared" si="25"/>
        <v xml:space="preserve"> </v>
      </c>
      <c r="M96" s="58" t="str">
        <f>IF(U96=2,K96,IF(W96=2,K96-SUM(M$8:M95),IF(X96=2,K96-SUM(M$8:M95),IF(X95=2,1-SUM(M$8:M95)," "))))</f>
        <v xml:space="preserve"> </v>
      </c>
      <c r="N96" s="58" t="str">
        <f t="shared" si="30"/>
        <v xml:space="preserve"> </v>
      </c>
      <c r="P96" s="58" t="str">
        <f>IF(O96="Plus",$K96,IF(O96="Basis",$K96-SUM(P$8:P95),IF(O96="Breedte",$K96-SUM(P$8:P95),IF(O95="Breedte",1-SUM(P$8:P95)," "))))</f>
        <v xml:space="preserve"> </v>
      </c>
      <c r="Q96" s="56" t="str">
        <f t="shared" si="45"/>
        <v/>
      </c>
      <c r="R96" s="196">
        <f t="shared" si="31"/>
        <v>209</v>
      </c>
      <c r="S96" s="1">
        <f t="shared" si="40"/>
        <v>368</v>
      </c>
      <c r="T96" s="2">
        <f t="shared" si="32"/>
        <v>0</v>
      </c>
      <c r="U96" s="1">
        <f>IF(C$4=0,0,IF(SUM(U$7:U95)=2,0,IF(Y96=U$6,IF(Y96=Y97,IF((Y95-Y96)&lt;=(Y98-Y97),2,0),IF(Y96=Y95,IF((Y94-Y95)&gt;(Y97-Y96),2,0),2)),0)))</f>
        <v>0</v>
      </c>
      <c r="V96" s="1">
        <f>IF(C$4=0,0,IF(SUM(V$7:V95)=1,0,IF(Z96=V$6,IF(Z96=Z97,IF((Z95-Z96)&lt;=(Z98-Z97),1,0),IF(Z96=Z95,IF((Z94-Z95)&gt;(Z97-Z96),1,0),1)),0)))</f>
        <v>0</v>
      </c>
      <c r="W96" s="1">
        <f>IF(C$4=0,0,IF(SUM(W$7:W95)=2,0,IF(AA96=W$6,IF(AA96=AA97,IF((AA95-AA96)&lt;=(AA98-AA97),2,0),IF(AA96=AA95,IF((AA94-AA95)&gt;(AA97-AA96),2,0),2)),0)))</f>
        <v>0</v>
      </c>
      <c r="X96" s="1">
        <f>IF(C$4=0,0,IF(SUM(X$7:X95)=2,0,IF(AB96=X$6,IF(AB96=AB97,IF((AB95-AB96)&lt;=(AB98-AB97),2,0),IF(AB96=AB95,IF((AB94-AB95)&gt;(AB97-AB96),2,0),2)),0)))</f>
        <v>0</v>
      </c>
      <c r="Y96" s="1">
        <f t="shared" si="33"/>
        <v>1</v>
      </c>
      <c r="Z96" s="1">
        <f t="shared" si="34"/>
        <v>1</v>
      </c>
      <c r="AA96" s="1">
        <f t="shared" si="35"/>
        <v>1</v>
      </c>
      <c r="AB96" s="1">
        <f t="shared" si="36"/>
        <v>1</v>
      </c>
      <c r="AD96" s="1">
        <f t="shared" si="41"/>
        <v>368</v>
      </c>
      <c r="AE96" s="2">
        <f t="shared" si="37"/>
        <v>0</v>
      </c>
      <c r="AF96" s="1">
        <f>IF(S$4=0,0,IF(SUM(AF$7:AF95)=2,0,IF(AJ96=AF$6,IF(AJ96=AJ97,IF((AJ95-AJ96)&lt;=(AJ98-AJ97),2,0),IF(AJ96=AJ95,IF((AJ94-AJ95)&gt;(AJ97-AJ96),2,0),2)),0)))</f>
        <v>0</v>
      </c>
      <c r="AG96" s="1">
        <f>IF(C$4=0,0,IF(SUM(AG$7:AG95)=1,0,IF(AK96=AG$6,IF(AK96=AK97,IF((AK95-AK96)&lt;=(AK98-AK97),1,0),IF(AK96=AK95,IF((AK94-AK95)&gt;(AK97-AK96),1,0),1)),0)))</f>
        <v>0</v>
      </c>
      <c r="AH96" s="1">
        <f>IF(C$4=0,0,IF(SUM(AH$7:AH95)=2,0,IF(AL96=AH$6,IF(AL96=AL97,IF((AL95-AL96)&lt;=(AL98-AL97),2,0),IF(AL96=AL95,IF((AL94-AL95)&gt;(AL97-AL96),2,0),2)),0)))</f>
        <v>0</v>
      </c>
      <c r="AI96" s="1">
        <f>IF(S$4=0,0,IF(SUM(AI$7:AI95)=2,0,IF(AM96=AI$6,IF(AM96=AM97,IF((AM95-AM96)&lt;=(AM98-AM97),2,0),IF(AM96=AM95,IF((AM94-AM95)&gt;(AM97-AM96),2,0),2)),0)))</f>
        <v>0</v>
      </c>
      <c r="AJ96" s="1">
        <f t="shared" si="38"/>
        <v>1</v>
      </c>
      <c r="AK96" s="1">
        <f t="shared" si="42"/>
        <v>1</v>
      </c>
      <c r="AL96" s="1">
        <f t="shared" si="43"/>
        <v>1</v>
      </c>
      <c r="AM96" s="1">
        <f t="shared" si="44"/>
        <v>1</v>
      </c>
    </row>
    <row r="97" spans="1:39" ht="12" customHeight="1" x14ac:dyDescent="0.15">
      <c r="A97" s="64">
        <f t="shared" si="26"/>
        <v>0</v>
      </c>
      <c r="B97" s="64">
        <f t="shared" si="27"/>
        <v>0</v>
      </c>
      <c r="C97" s="57">
        <f t="shared" si="39"/>
        <v>367</v>
      </c>
      <c r="F97" s="59">
        <f>IF(C97&lt;C$6,0,VLOOKUP(C97,index!$A:$M,10,0))</f>
        <v>208</v>
      </c>
      <c r="G97" s="57" t="str">
        <f t="shared" si="28"/>
        <v/>
      </c>
      <c r="H97" s="58" t="str">
        <f>IF(G97="I",$K97,IF(G97="II",$K97-SUM(H$8:H96),IF(G97="III",$K97-SUM(H$8:H96),IF(G97="IV",$K97-SUM(H$8:H96),IF(G97="V",1-SUM(H$8:H96)," ")))))</f>
        <v xml:space="preserve"> </v>
      </c>
      <c r="I97" s="66" t="str">
        <f t="shared" si="29"/>
        <v/>
      </c>
      <c r="J97" s="61" t="str">
        <f>IF(I97="A",$K97,IF(I97="B",$K97-SUM(J$8:J96),IF(I97="C",$K97-SUM(J$8:J96),IF(I97="D",$K97-SUM(J$8:J96),IF(I97="E",1-SUM(J$8:J96)," ")))))</f>
        <v xml:space="preserve"> </v>
      </c>
      <c r="K97" s="58">
        <f>IF(C$4=0,0,(SUM(D$8:D97)/C$4))</f>
        <v>0</v>
      </c>
      <c r="L97" s="62" t="str">
        <f t="shared" si="25"/>
        <v xml:space="preserve"> </v>
      </c>
      <c r="M97" s="58" t="str">
        <f>IF(U97=2,K97,IF(W97=2,K97-SUM(M$8:M96),IF(X97=2,K97-SUM(M$8:M96),IF(X96=2,1-SUM(M$8:M96)," "))))</f>
        <v xml:space="preserve"> </v>
      </c>
      <c r="N97" s="58" t="str">
        <f t="shared" si="30"/>
        <v xml:space="preserve"> </v>
      </c>
      <c r="P97" s="58" t="str">
        <f>IF(O97="Plus",$K97,IF(O97="Basis",$K97-SUM(P$8:P96),IF(O97="Breedte",$K97-SUM(P$8:P96),IF(O96="Breedte",1-SUM(P$8:P96)," "))))</f>
        <v xml:space="preserve"> </v>
      </c>
      <c r="Q97" s="56" t="str">
        <f t="shared" si="45"/>
        <v/>
      </c>
      <c r="R97" s="196">
        <f t="shared" si="31"/>
        <v>208</v>
      </c>
      <c r="S97" s="1">
        <f t="shared" si="40"/>
        <v>367</v>
      </c>
      <c r="T97" s="2">
        <f t="shared" si="32"/>
        <v>0</v>
      </c>
      <c r="U97" s="1">
        <f>IF(C$4=0,0,IF(SUM(U$7:U96)=2,0,IF(Y97=U$6,IF(Y97=Y98,IF((Y96-Y97)&lt;=(Y99-Y98),2,0),IF(Y97=Y96,IF((Y95-Y96)&gt;(Y98-Y97),2,0),2)),0)))</f>
        <v>0</v>
      </c>
      <c r="V97" s="1">
        <f>IF(C$4=0,0,IF(SUM(V$7:V96)=1,0,IF(Z97=V$6,IF(Z97=Z98,IF((Z96-Z97)&lt;=(Z99-Z98),1,0),IF(Z97=Z96,IF((Z95-Z96)&gt;(Z98-Z97),1,0),1)),0)))</f>
        <v>0</v>
      </c>
      <c r="W97" s="1">
        <f>IF(C$4=0,0,IF(SUM(W$7:W96)=2,0,IF(AA97=W$6,IF(AA97=AA98,IF((AA96-AA97)&lt;=(AA99-AA98),2,0),IF(AA97=AA96,IF((AA95-AA96)&gt;(AA98-AA97),2,0),2)),0)))</f>
        <v>0</v>
      </c>
      <c r="X97" s="1">
        <f>IF(C$4=0,0,IF(SUM(X$7:X96)=2,0,IF(AB97=X$6,IF(AB97=AB98,IF((AB96-AB97)&lt;=(AB99-AB98),2,0),IF(AB97=AB96,IF((AB95-AB96)&gt;(AB98-AB97),2,0),2)),0)))</f>
        <v>0</v>
      </c>
      <c r="Y97" s="1">
        <f t="shared" si="33"/>
        <v>1</v>
      </c>
      <c r="Z97" s="1">
        <f t="shared" si="34"/>
        <v>1</v>
      </c>
      <c r="AA97" s="1">
        <f t="shared" si="35"/>
        <v>1</v>
      </c>
      <c r="AB97" s="1">
        <f t="shared" si="36"/>
        <v>1</v>
      </c>
      <c r="AD97" s="1">
        <f t="shared" si="41"/>
        <v>367</v>
      </c>
      <c r="AE97" s="2">
        <f t="shared" si="37"/>
        <v>0</v>
      </c>
      <c r="AF97" s="1">
        <f>IF(S$4=0,0,IF(SUM(AF$7:AF96)=2,0,IF(AJ97=AF$6,IF(AJ97=AJ98,IF((AJ96-AJ97)&lt;=(AJ99-AJ98),2,0),IF(AJ97=AJ96,IF((AJ95-AJ96)&gt;(AJ98-AJ97),2,0),2)),0)))</f>
        <v>0</v>
      </c>
      <c r="AG97" s="1">
        <f>IF(C$4=0,0,IF(SUM(AG$7:AG96)=1,0,IF(AK97=AG$6,IF(AK97=AK98,IF((AK96-AK97)&lt;=(AK99-AK98),1,0),IF(AK97=AK96,IF((AK95-AK96)&gt;(AK98-AK97),1,0),1)),0)))</f>
        <v>0</v>
      </c>
      <c r="AH97" s="1">
        <f>IF(C$4=0,0,IF(SUM(AH$7:AH96)=2,0,IF(AL97=AH$6,IF(AL97=AL98,IF((AL96-AL97)&lt;=(AL99-AL98),2,0),IF(AL97=AL96,IF((AL95-AL96)&gt;(AL98-AL97),2,0),2)),0)))</f>
        <v>0</v>
      </c>
      <c r="AI97" s="1">
        <f>IF(S$4=0,0,IF(SUM(AI$7:AI96)=2,0,IF(AM97=AI$6,IF(AM97=AM98,IF((AM96-AM97)&lt;=(AM99-AM98),2,0),IF(AM97=AM96,IF((AM95-AM96)&gt;(AM98-AM97),2,0),2)),0)))</f>
        <v>0</v>
      </c>
      <c r="AJ97" s="1">
        <f t="shared" si="38"/>
        <v>1</v>
      </c>
      <c r="AK97" s="1">
        <f t="shared" si="42"/>
        <v>1</v>
      </c>
      <c r="AL97" s="1">
        <f t="shared" si="43"/>
        <v>1</v>
      </c>
      <c r="AM97" s="1">
        <f t="shared" si="44"/>
        <v>1</v>
      </c>
    </row>
    <row r="98" spans="1:39" ht="12" customHeight="1" x14ac:dyDescent="0.15">
      <c r="A98" s="64">
        <f t="shared" si="26"/>
        <v>0</v>
      </c>
      <c r="B98" s="64">
        <f t="shared" si="27"/>
        <v>0</v>
      </c>
      <c r="C98" s="57">
        <f t="shared" si="39"/>
        <v>366</v>
      </c>
      <c r="F98" s="59">
        <f>IF(C98&lt;C$6,0,VLOOKUP(C98,index!$A:$M,10,0))</f>
        <v>208</v>
      </c>
      <c r="G98" s="57" t="str">
        <f t="shared" si="28"/>
        <v/>
      </c>
      <c r="H98" s="58" t="str">
        <f>IF(G98="I",$K98,IF(G98="II",$K98-SUM(H$8:H97),IF(G98="III",$K98-SUM(H$8:H97),IF(G98="IV",$K98-SUM(H$8:H97),IF(G98="V",1-SUM(H$8:H97)," ")))))</f>
        <v xml:space="preserve"> </v>
      </c>
      <c r="I98" s="66" t="str">
        <f t="shared" si="29"/>
        <v/>
      </c>
      <c r="J98" s="61" t="str">
        <f>IF(I98="A",$K98,IF(I98="B",$K98-SUM(J$8:J97),IF(I98="C",$K98-SUM(J$8:J97),IF(I98="D",$K98-SUM(J$8:J97),IF(I98="E",1-SUM(J$8:J97)," ")))))</f>
        <v xml:space="preserve"> </v>
      </c>
      <c r="K98" s="58">
        <f>IF(C$4=0,0,(SUM(D$8:D98)/C$4))</f>
        <v>0</v>
      </c>
      <c r="L98" s="62" t="str">
        <f t="shared" si="25"/>
        <v xml:space="preserve"> </v>
      </c>
      <c r="M98" s="58" t="str">
        <f>IF(U98=2,K98,IF(W98=2,K98-SUM(M$8:M97),IF(X98=2,K98-SUM(M$8:M97),IF(X97=2,1-SUM(M$8:M97)," "))))</f>
        <v xml:space="preserve"> </v>
      </c>
      <c r="N98" s="58" t="str">
        <f t="shared" si="30"/>
        <v xml:space="preserve"> </v>
      </c>
      <c r="P98" s="58" t="str">
        <f>IF(O98="Plus",$K98,IF(O98="Basis",$K98-SUM(P$8:P97),IF(O98="Breedte",$K98-SUM(P$8:P97),IF(O97="Breedte",1-SUM(P$8:P97)," "))))</f>
        <v xml:space="preserve"> </v>
      </c>
      <c r="Q98" s="56" t="str">
        <f t="shared" si="45"/>
        <v/>
      </c>
      <c r="R98" s="196">
        <f t="shared" si="31"/>
        <v>208</v>
      </c>
      <c r="S98" s="1">
        <f t="shared" si="40"/>
        <v>366</v>
      </c>
      <c r="T98" s="2">
        <f t="shared" si="32"/>
        <v>0</v>
      </c>
      <c r="U98" s="1">
        <f>IF(C$4=0,0,IF(SUM(U$7:U97)=2,0,IF(Y98=U$6,IF(Y98=Y99,IF((Y97-Y98)&lt;=(Y100-Y99),2,0),IF(Y98=Y97,IF((Y96-Y97)&gt;(Y99-Y98),2,0),2)),0)))</f>
        <v>0</v>
      </c>
      <c r="V98" s="1">
        <f>IF(C$4=0,0,IF(SUM(V$7:V97)=1,0,IF(Z98=V$6,IF(Z98=Z99,IF((Z97-Z98)&lt;=(Z100-Z99),1,0),IF(Z98=Z97,IF((Z96-Z97)&gt;(Z99-Z98),1,0),1)),0)))</f>
        <v>0</v>
      </c>
      <c r="W98" s="1">
        <f>IF(C$4=0,0,IF(SUM(W$7:W97)=2,0,IF(AA98=W$6,IF(AA98=AA99,IF((AA97-AA98)&lt;=(AA100-AA99),2,0),IF(AA98=AA97,IF((AA96-AA97)&gt;(AA99-AA98),2,0),2)),0)))</f>
        <v>0</v>
      </c>
      <c r="X98" s="1">
        <f>IF(C$4=0,0,IF(SUM(X$7:X97)=2,0,IF(AB98=X$6,IF(AB98=AB99,IF((AB97-AB98)&lt;=(AB100-AB99),2,0),IF(AB98=AB97,IF((AB96-AB97)&gt;(AB99-AB98),2,0),2)),0)))</f>
        <v>0</v>
      </c>
      <c r="Y98" s="1">
        <f t="shared" si="33"/>
        <v>1</v>
      </c>
      <c r="Z98" s="1">
        <f t="shared" si="34"/>
        <v>1</v>
      </c>
      <c r="AA98" s="1">
        <f t="shared" si="35"/>
        <v>1</v>
      </c>
      <c r="AB98" s="1">
        <f t="shared" si="36"/>
        <v>1</v>
      </c>
      <c r="AD98" s="1">
        <f t="shared" si="41"/>
        <v>366</v>
      </c>
      <c r="AE98" s="2">
        <f t="shared" si="37"/>
        <v>0</v>
      </c>
      <c r="AF98" s="1">
        <f>IF(S$4=0,0,IF(SUM(AF$7:AF97)=2,0,IF(AJ98=AF$6,IF(AJ98=AJ99,IF((AJ97-AJ98)&lt;=(AJ100-AJ99),2,0),IF(AJ98=AJ97,IF((AJ96-AJ97)&gt;(AJ99-AJ98),2,0),2)),0)))</f>
        <v>0</v>
      </c>
      <c r="AG98" s="1">
        <f>IF(C$4=0,0,IF(SUM(AG$7:AG97)=1,0,IF(AK98=AG$6,IF(AK98=AK99,IF((AK97-AK98)&lt;=(AK100-AK99),1,0),IF(AK98=AK97,IF((AK96-AK97)&gt;(AK99-AK98),1,0),1)),0)))</f>
        <v>0</v>
      </c>
      <c r="AH98" s="1">
        <f>IF(C$4=0,0,IF(SUM(AH$7:AH97)=2,0,IF(AL98=AH$6,IF(AL98=AL99,IF((AL97-AL98)&lt;=(AL100-AL99),2,0),IF(AL98=AL97,IF((AL96-AL97)&gt;(AL99-AL98),2,0),2)),0)))</f>
        <v>0</v>
      </c>
      <c r="AI98" s="1">
        <f>IF(S$4=0,0,IF(SUM(AI$7:AI97)=2,0,IF(AM98=AI$6,IF(AM98=AM99,IF((AM97-AM98)&lt;=(AM100-AM99),2,0),IF(AM98=AM97,IF((AM96-AM97)&gt;(AM99-AM98),2,0),2)),0)))</f>
        <v>0</v>
      </c>
      <c r="AJ98" s="1">
        <f t="shared" si="38"/>
        <v>1</v>
      </c>
      <c r="AK98" s="1">
        <f t="shared" si="42"/>
        <v>1</v>
      </c>
      <c r="AL98" s="1">
        <f t="shared" si="43"/>
        <v>1</v>
      </c>
      <c r="AM98" s="1">
        <f t="shared" si="44"/>
        <v>1</v>
      </c>
    </row>
    <row r="99" spans="1:39" ht="12" customHeight="1" x14ac:dyDescent="0.15">
      <c r="A99" s="64">
        <f t="shared" si="26"/>
        <v>0</v>
      </c>
      <c r="B99" s="64">
        <f t="shared" si="27"/>
        <v>0</v>
      </c>
      <c r="C99" s="57">
        <f t="shared" si="39"/>
        <v>365</v>
      </c>
      <c r="F99" s="59">
        <f>IF(C99&lt;C$6,0,VLOOKUP(C99,index!$A:$M,10,0))</f>
        <v>208</v>
      </c>
      <c r="G99" s="57" t="str">
        <f t="shared" si="28"/>
        <v/>
      </c>
      <c r="H99" s="58" t="str">
        <f>IF(G99="I",$K99,IF(G99="II",$K99-SUM(H$8:H98),IF(G99="III",$K99-SUM(H$8:H98),IF(G99="IV",$K99-SUM(H$8:H98),IF(G99="V",1-SUM(H$8:H98)," ")))))</f>
        <v xml:space="preserve"> </v>
      </c>
      <c r="I99" s="66" t="str">
        <f t="shared" si="29"/>
        <v/>
      </c>
      <c r="J99" s="61" t="str">
        <f>IF(I99="A",$K99,IF(I99="B",$K99-SUM(J$8:J98),IF(I99="C",$K99-SUM(J$8:J98),IF(I99="D",$K99-SUM(J$8:J98),IF(I99="E",1-SUM(J$8:J98)," ")))))</f>
        <v xml:space="preserve"> </v>
      </c>
      <c r="K99" s="58">
        <f>IF(C$4=0,0,(SUM(D$8:D99)/C$4))</f>
        <v>0</v>
      </c>
      <c r="L99" s="62" t="str">
        <f t="shared" si="25"/>
        <v xml:space="preserve"> </v>
      </c>
      <c r="M99" s="58" t="str">
        <f>IF(U99=2,K99,IF(W99=2,K99-SUM(M$8:M98),IF(X99=2,K99-SUM(M$8:M98),IF(X98=2,1-SUM(M$8:M98)," "))))</f>
        <v xml:space="preserve"> </v>
      </c>
      <c r="N99" s="58" t="str">
        <f t="shared" si="30"/>
        <v xml:space="preserve"> </v>
      </c>
      <c r="P99" s="58" t="str">
        <f>IF(O99="Plus",$K99,IF(O99="Basis",$K99-SUM(P$8:P98),IF(O99="Breedte",$K99-SUM(P$8:P98),IF(O98="Breedte",1-SUM(P$8:P98)," "))))</f>
        <v xml:space="preserve"> </v>
      </c>
      <c r="Q99" s="56" t="str">
        <f t="shared" si="45"/>
        <v/>
      </c>
      <c r="R99" s="196">
        <f t="shared" si="31"/>
        <v>208</v>
      </c>
      <c r="S99" s="1">
        <f t="shared" si="40"/>
        <v>365</v>
      </c>
      <c r="T99" s="2">
        <f t="shared" si="32"/>
        <v>0</v>
      </c>
      <c r="U99" s="1">
        <f>IF(C$4=0,0,IF(SUM(U$7:U98)=2,0,IF(Y99=U$6,IF(Y99=Y100,IF((Y98-Y99)&lt;=(Y101-Y100),2,0),IF(Y99=Y98,IF((Y97-Y98)&gt;(Y100-Y99),2,0),2)),0)))</f>
        <v>0</v>
      </c>
      <c r="V99" s="1">
        <f>IF(C$4=0,0,IF(SUM(V$7:V98)=1,0,IF(Z99=V$6,IF(Z99=Z100,IF((Z98-Z99)&lt;=(Z101-Z100),1,0),IF(Z99=Z98,IF((Z97-Z98)&gt;(Z100-Z99),1,0),1)),0)))</f>
        <v>0</v>
      </c>
      <c r="W99" s="1">
        <f>IF(C$4=0,0,IF(SUM(W$7:W98)=2,0,IF(AA99=W$6,IF(AA99=AA100,IF((AA98-AA99)&lt;=(AA101-AA100),2,0),IF(AA99=AA98,IF((AA97-AA98)&gt;(AA100-AA99),2,0),2)),0)))</f>
        <v>0</v>
      </c>
      <c r="X99" s="1">
        <f>IF(C$4=0,0,IF(SUM(X$7:X98)=2,0,IF(AB99=X$6,IF(AB99=AB100,IF((AB98-AB99)&lt;=(AB101-AB100),2,0),IF(AB99=AB98,IF((AB97-AB98)&gt;(AB100-AB99),2,0),2)),0)))</f>
        <v>0</v>
      </c>
      <c r="Y99" s="1">
        <f t="shared" si="33"/>
        <v>1</v>
      </c>
      <c r="Z99" s="1">
        <f t="shared" si="34"/>
        <v>1</v>
      </c>
      <c r="AA99" s="1">
        <f t="shared" si="35"/>
        <v>1</v>
      </c>
      <c r="AB99" s="1">
        <f t="shared" si="36"/>
        <v>1</v>
      </c>
      <c r="AD99" s="1">
        <f t="shared" si="41"/>
        <v>365</v>
      </c>
      <c r="AE99" s="2">
        <f t="shared" si="37"/>
        <v>0</v>
      </c>
      <c r="AF99" s="1">
        <f>IF(S$4=0,0,IF(SUM(AF$7:AF98)=2,0,IF(AJ99=AF$6,IF(AJ99=AJ100,IF((AJ98-AJ99)&lt;=(AJ101-AJ100),2,0),IF(AJ99=AJ98,IF((AJ97-AJ98)&gt;(AJ100-AJ99),2,0),2)),0)))</f>
        <v>0</v>
      </c>
      <c r="AG99" s="1">
        <f>IF(C$4=0,0,IF(SUM(AG$7:AG98)=1,0,IF(AK99=AG$6,IF(AK99=AK100,IF((AK98-AK99)&lt;=(AK101-AK100),1,0),IF(AK99=AK98,IF((AK97-AK98)&gt;(AK100-AK99),1,0),1)),0)))</f>
        <v>0</v>
      </c>
      <c r="AH99" s="1">
        <f>IF(C$4=0,0,IF(SUM(AH$7:AH98)=2,0,IF(AL99=AH$6,IF(AL99=AL100,IF((AL98-AL99)&lt;=(AL101-AL100),2,0),IF(AL99=AL98,IF((AL97-AL98)&gt;(AL100-AL99),2,0),2)),0)))</f>
        <v>0</v>
      </c>
      <c r="AI99" s="1">
        <f>IF(S$4=0,0,IF(SUM(AI$7:AI98)=2,0,IF(AM99=AI$6,IF(AM99=AM100,IF((AM98-AM99)&lt;=(AM101-AM100),2,0),IF(AM99=AM98,IF((AM97-AM98)&gt;(AM100-AM99),2,0),2)),0)))</f>
        <v>0</v>
      </c>
      <c r="AJ99" s="1">
        <f t="shared" si="38"/>
        <v>1</v>
      </c>
      <c r="AK99" s="1">
        <f t="shared" si="42"/>
        <v>1</v>
      </c>
      <c r="AL99" s="1">
        <f t="shared" si="43"/>
        <v>1</v>
      </c>
      <c r="AM99" s="1">
        <f t="shared" si="44"/>
        <v>1</v>
      </c>
    </row>
    <row r="100" spans="1:39" ht="12" customHeight="1" x14ac:dyDescent="0.15">
      <c r="A100" s="64">
        <f t="shared" si="26"/>
        <v>0</v>
      </c>
      <c r="B100" s="64">
        <f t="shared" si="27"/>
        <v>0</v>
      </c>
      <c r="C100" s="57">
        <f t="shared" si="39"/>
        <v>364</v>
      </c>
      <c r="F100" s="59">
        <f>IF(C100&lt;C$6,0,VLOOKUP(C100,index!$A:$M,10,0))</f>
        <v>207</v>
      </c>
      <c r="G100" s="57" t="str">
        <f t="shared" si="28"/>
        <v/>
      </c>
      <c r="H100" s="58" t="str">
        <f>IF(G100="I",$K100,IF(G100="II",$K100-SUM(H$8:H99),IF(G100="III",$K100-SUM(H$8:H99),IF(G100="IV",$K100-SUM(H$8:H99),IF(G100="V",1-SUM(H$8:H99)," ")))))</f>
        <v xml:space="preserve"> </v>
      </c>
      <c r="I100" s="66" t="str">
        <f t="shared" si="29"/>
        <v/>
      </c>
      <c r="J100" s="61" t="str">
        <f>IF(I100="A",$K100,IF(I100="B",$K100-SUM(J$8:J99),IF(I100="C",$K100-SUM(J$8:J99),IF(I100="D",$K100-SUM(J$8:J99),IF(I100="E",1-SUM(J$8:J99)," ")))))</f>
        <v xml:space="preserve"> </v>
      </c>
      <c r="K100" s="58">
        <f>IF(C$4=0,0,(SUM(D$8:D100)/C$4))</f>
        <v>0</v>
      </c>
      <c r="L100" s="62" t="str">
        <f t="shared" si="25"/>
        <v xml:space="preserve"> </v>
      </c>
      <c r="M100" s="58" t="str">
        <f>IF(U100=2,K100,IF(W100=2,K100-SUM(M$8:M99),IF(X100=2,K100-SUM(M$8:M99),IF(X99=2,1-SUM(M$8:M99)," "))))</f>
        <v xml:space="preserve"> </v>
      </c>
      <c r="N100" s="58" t="str">
        <f t="shared" si="30"/>
        <v xml:space="preserve"> </v>
      </c>
      <c r="P100" s="58" t="str">
        <f>IF(O100="Plus",$K100,IF(O100="Basis",$K100-SUM(P$8:P99),IF(O100="Breedte",$K100-SUM(P$8:P99),IF(O99="Breedte",1-SUM(P$8:P99)," "))))</f>
        <v xml:space="preserve"> </v>
      </c>
      <c r="Q100" s="56" t="str">
        <f t="shared" si="45"/>
        <v/>
      </c>
      <c r="R100" s="196">
        <f t="shared" si="31"/>
        <v>207</v>
      </c>
      <c r="S100" s="1">
        <f t="shared" si="40"/>
        <v>364</v>
      </c>
      <c r="T100" s="2">
        <f t="shared" si="32"/>
        <v>0</v>
      </c>
      <c r="U100" s="1">
        <f>IF(C$4=0,0,IF(SUM(U$7:U99)=2,0,IF(Y100=U$6,IF(Y100=Y101,IF((Y99-Y100)&lt;=(Y102-Y101),2,0),IF(Y100=Y99,IF((Y98-Y99)&gt;(Y101-Y100),2,0),2)),0)))</f>
        <v>0</v>
      </c>
      <c r="V100" s="1">
        <f>IF(C$4=0,0,IF(SUM(V$7:V99)=1,0,IF(Z100=V$6,IF(Z100=Z101,IF((Z99-Z100)&lt;=(Z102-Z101),1,0),IF(Z100=Z99,IF((Z98-Z99)&gt;(Z101-Z100),1,0),1)),0)))</f>
        <v>0</v>
      </c>
      <c r="W100" s="1">
        <f>IF(C$4=0,0,IF(SUM(W$7:W99)=2,0,IF(AA100=W$6,IF(AA100=AA101,IF((AA99-AA100)&lt;=(AA102-AA101),2,0),IF(AA100=AA99,IF((AA98-AA99)&gt;(AA101-AA100),2,0),2)),0)))</f>
        <v>0</v>
      </c>
      <c r="X100" s="1">
        <f>IF(C$4=0,0,IF(SUM(X$7:X99)=2,0,IF(AB100=X$6,IF(AB100=AB101,IF((AB99-AB100)&lt;=(AB102-AB101),2,0),IF(AB100=AB99,IF((AB98-AB99)&gt;(AB101-AB100),2,0),2)),0)))</f>
        <v>0</v>
      </c>
      <c r="Y100" s="1">
        <f t="shared" si="33"/>
        <v>1</v>
      </c>
      <c r="Z100" s="1">
        <f t="shared" si="34"/>
        <v>1</v>
      </c>
      <c r="AA100" s="1">
        <f t="shared" si="35"/>
        <v>1</v>
      </c>
      <c r="AB100" s="1">
        <f t="shared" si="36"/>
        <v>1</v>
      </c>
      <c r="AD100" s="1">
        <f t="shared" si="41"/>
        <v>364</v>
      </c>
      <c r="AE100" s="2">
        <f t="shared" si="37"/>
        <v>0</v>
      </c>
      <c r="AF100" s="1">
        <f>IF(S$4=0,0,IF(SUM(AF$7:AF99)=2,0,IF(AJ100=AF$6,IF(AJ100=AJ101,IF((AJ99-AJ100)&lt;=(AJ102-AJ101),2,0),IF(AJ100=AJ99,IF((AJ98-AJ99)&gt;(AJ101-AJ100),2,0),2)),0)))</f>
        <v>0</v>
      </c>
      <c r="AG100" s="1">
        <f>IF(C$4=0,0,IF(SUM(AG$7:AG99)=1,0,IF(AK100=AG$6,IF(AK100=AK101,IF((AK99-AK100)&lt;=(AK102-AK101),1,0),IF(AK100=AK99,IF((AK98-AK99)&gt;(AK101-AK100),1,0),1)),0)))</f>
        <v>0</v>
      </c>
      <c r="AH100" s="1">
        <f>IF(C$4=0,0,IF(SUM(AH$7:AH99)=2,0,IF(AL100=AH$6,IF(AL100=AL101,IF((AL99-AL100)&lt;=(AL102-AL101),2,0),IF(AL100=AL99,IF((AL98-AL99)&gt;(AL101-AL100),2,0),2)),0)))</f>
        <v>0</v>
      </c>
      <c r="AI100" s="1">
        <f>IF(S$4=0,0,IF(SUM(AI$7:AI99)=2,0,IF(AM100=AI$6,IF(AM100=AM101,IF((AM99-AM100)&lt;=(AM102-AM101),2,0),IF(AM100=AM99,IF((AM98-AM99)&gt;(AM101-AM100),2,0),2)),0)))</f>
        <v>0</v>
      </c>
      <c r="AJ100" s="1">
        <f t="shared" si="38"/>
        <v>1</v>
      </c>
      <c r="AK100" s="1">
        <f t="shared" si="42"/>
        <v>1</v>
      </c>
      <c r="AL100" s="1">
        <f t="shared" si="43"/>
        <v>1</v>
      </c>
      <c r="AM100" s="1">
        <f t="shared" si="44"/>
        <v>1</v>
      </c>
    </row>
    <row r="101" spans="1:39" ht="12" customHeight="1" x14ac:dyDescent="0.15">
      <c r="A101" s="64">
        <f t="shared" si="26"/>
        <v>0</v>
      </c>
      <c r="B101" s="64">
        <f t="shared" si="27"/>
        <v>0</v>
      </c>
      <c r="C101" s="57">
        <f t="shared" si="39"/>
        <v>363</v>
      </c>
      <c r="F101" s="59">
        <f>IF(C101&lt;C$6,0,VLOOKUP(C101,index!$A:$M,10,0))</f>
        <v>207</v>
      </c>
      <c r="G101" s="57" t="str">
        <f t="shared" si="28"/>
        <v/>
      </c>
      <c r="H101" s="58" t="str">
        <f>IF(G101="I",$K101,IF(G101="II",$K101-SUM(H$8:H100),IF(G101="III",$K101-SUM(H$8:H100),IF(G101="IV",$K101-SUM(H$8:H100),IF(G101="V",1-SUM(H$8:H100)," ")))))</f>
        <v xml:space="preserve"> </v>
      </c>
      <c r="I101" s="66" t="str">
        <f t="shared" si="29"/>
        <v/>
      </c>
      <c r="J101" s="61" t="str">
        <f>IF(I101="A",$K101,IF(I101="B",$K101-SUM(J$8:J100),IF(I101="C",$K101-SUM(J$8:J100),IF(I101="D",$K101-SUM(J$8:J100),IF(I101="E",1-SUM(J$8:J100)," ")))))</f>
        <v xml:space="preserve"> </v>
      </c>
      <c r="K101" s="58">
        <f>IF(C$4=0,0,(SUM(D$8:D101)/C$4))</f>
        <v>0</v>
      </c>
      <c r="L101" s="62" t="str">
        <f t="shared" si="25"/>
        <v xml:space="preserve"> </v>
      </c>
      <c r="M101" s="58" t="str">
        <f>IF(U101=2,K101,IF(W101=2,K101-SUM(M$8:M100),IF(X101=2,K101-SUM(M$8:M100),IF(X100=2,1-SUM(M$8:M100)," "))))</f>
        <v xml:space="preserve"> </v>
      </c>
      <c r="N101" s="58" t="str">
        <f t="shared" si="30"/>
        <v xml:space="preserve"> </v>
      </c>
      <c r="P101" s="58" t="str">
        <f>IF(O101="Plus",$K101,IF(O101="Basis",$K101-SUM(P$8:P100),IF(O101="Breedte",$K101-SUM(P$8:P100),IF(O100="Breedte",1-SUM(P$8:P100)," "))))</f>
        <v xml:space="preserve"> </v>
      </c>
      <c r="Q101" s="56" t="str">
        <f t="shared" si="45"/>
        <v/>
      </c>
      <c r="R101" s="196">
        <f t="shared" si="31"/>
        <v>207</v>
      </c>
      <c r="S101" s="1">
        <f t="shared" si="40"/>
        <v>363</v>
      </c>
      <c r="T101" s="2">
        <f t="shared" si="32"/>
        <v>0</v>
      </c>
      <c r="U101" s="1">
        <f>IF(C$4=0,0,IF(SUM(U$7:U100)=2,0,IF(Y101=U$6,IF(Y101=Y102,IF((Y100-Y101)&lt;=(Y103-Y102),2,0),IF(Y101=Y100,IF((Y99-Y100)&gt;(Y102-Y101),2,0),2)),0)))</f>
        <v>0</v>
      </c>
      <c r="V101" s="1">
        <f>IF(C$4=0,0,IF(SUM(V$7:V100)=1,0,IF(Z101=V$6,IF(Z101=Z102,IF((Z100-Z101)&lt;=(Z103-Z102),1,0),IF(Z101=Z100,IF((Z99-Z100)&gt;(Z102-Z101),1,0),1)),0)))</f>
        <v>0</v>
      </c>
      <c r="W101" s="1">
        <f>IF(C$4=0,0,IF(SUM(W$7:W100)=2,0,IF(AA101=W$6,IF(AA101=AA102,IF((AA100-AA101)&lt;=(AA103-AA102),2,0),IF(AA101=AA100,IF((AA99-AA100)&gt;(AA102-AA101),2,0),2)),0)))</f>
        <v>0</v>
      </c>
      <c r="X101" s="1">
        <f>IF(C$4=0,0,IF(SUM(X$7:X100)=2,0,IF(AB101=X$6,IF(AB101=AB102,IF((AB100-AB101)&lt;=(AB103-AB102),2,0),IF(AB101=AB100,IF((AB99-AB100)&gt;(AB102-AB101),2,0),2)),0)))</f>
        <v>0</v>
      </c>
      <c r="Y101" s="1">
        <f t="shared" si="33"/>
        <v>1</v>
      </c>
      <c r="Z101" s="1">
        <f t="shared" si="34"/>
        <v>1</v>
      </c>
      <c r="AA101" s="1">
        <f t="shared" si="35"/>
        <v>1</v>
      </c>
      <c r="AB101" s="1">
        <f t="shared" si="36"/>
        <v>1</v>
      </c>
      <c r="AD101" s="1">
        <f t="shared" si="41"/>
        <v>363</v>
      </c>
      <c r="AE101" s="2">
        <f t="shared" si="37"/>
        <v>0</v>
      </c>
      <c r="AF101" s="1">
        <f>IF(S$4=0,0,IF(SUM(AF$7:AF100)=2,0,IF(AJ101=AF$6,IF(AJ101=AJ102,IF((AJ100-AJ101)&lt;=(AJ103-AJ102),2,0),IF(AJ101=AJ100,IF((AJ99-AJ100)&gt;(AJ102-AJ101),2,0),2)),0)))</f>
        <v>0</v>
      </c>
      <c r="AG101" s="1">
        <f>IF(C$4=0,0,IF(SUM(AG$7:AG100)=1,0,IF(AK101=AG$6,IF(AK101=AK102,IF((AK100-AK101)&lt;=(AK103-AK102),1,0),IF(AK101=AK100,IF((AK99-AK100)&gt;(AK102-AK101),1,0),1)),0)))</f>
        <v>0</v>
      </c>
      <c r="AH101" s="1">
        <f>IF(C$4=0,0,IF(SUM(AH$7:AH100)=2,0,IF(AL101=AH$6,IF(AL101=AL102,IF((AL100-AL101)&lt;=(AL103-AL102),2,0),IF(AL101=AL100,IF((AL99-AL100)&gt;(AL102-AL101),2,0),2)),0)))</f>
        <v>0</v>
      </c>
      <c r="AI101" s="1">
        <f>IF(S$4=0,0,IF(SUM(AI$7:AI100)=2,0,IF(AM101=AI$6,IF(AM101=AM102,IF((AM100-AM101)&lt;=(AM103-AM102),2,0),IF(AM101=AM100,IF((AM99-AM100)&gt;(AM102-AM101),2,0),2)),0)))</f>
        <v>0</v>
      </c>
      <c r="AJ101" s="1">
        <f t="shared" si="38"/>
        <v>1</v>
      </c>
      <c r="AK101" s="1">
        <f t="shared" si="42"/>
        <v>1</v>
      </c>
      <c r="AL101" s="1">
        <f t="shared" si="43"/>
        <v>1</v>
      </c>
      <c r="AM101" s="1">
        <f t="shared" si="44"/>
        <v>1</v>
      </c>
    </row>
    <row r="102" spans="1:39" ht="12" customHeight="1" x14ac:dyDescent="0.15">
      <c r="A102" s="64">
        <f t="shared" si="26"/>
        <v>0</v>
      </c>
      <c r="B102" s="64">
        <f t="shared" si="27"/>
        <v>0</v>
      </c>
      <c r="C102" s="57">
        <f t="shared" si="39"/>
        <v>362</v>
      </c>
      <c r="F102" s="59">
        <f>IF(C102&lt;C$6,0,VLOOKUP(C102,index!$A:$M,10,0))</f>
        <v>206</v>
      </c>
      <c r="G102" s="57" t="str">
        <f t="shared" si="28"/>
        <v/>
      </c>
      <c r="H102" s="58" t="str">
        <f>IF(G102="I",$K102,IF(G102="II",$K102-SUM(H$8:H101),IF(G102="III",$K102-SUM(H$8:H101),IF(G102="IV",$K102-SUM(H$8:H101),IF(G102="V",1-SUM(H$8:H101)," ")))))</f>
        <v xml:space="preserve"> </v>
      </c>
      <c r="I102" s="66" t="str">
        <f t="shared" si="29"/>
        <v/>
      </c>
      <c r="J102" s="61" t="str">
        <f>IF(I102="A",$K102,IF(I102="B",$K102-SUM(J$8:J101),IF(I102="C",$K102-SUM(J$8:J101),IF(I102="D",$K102-SUM(J$8:J101),IF(I102="E",1-SUM(J$8:J101)," ")))))</f>
        <v xml:space="preserve"> </v>
      </c>
      <c r="K102" s="58">
        <f>IF(C$4=0,0,(SUM(D$8:D102)/C$4))</f>
        <v>0</v>
      </c>
      <c r="L102" s="62" t="str">
        <f t="shared" si="25"/>
        <v xml:space="preserve"> </v>
      </c>
      <c r="M102" s="58" t="str">
        <f>IF(U102=2,K102,IF(W102=2,K102-SUM(M$8:M101),IF(X102=2,K102-SUM(M$8:M101),IF(X101=2,1-SUM(M$8:M101)," "))))</f>
        <v xml:space="preserve"> </v>
      </c>
      <c r="N102" s="58" t="str">
        <f t="shared" si="30"/>
        <v xml:space="preserve"> </v>
      </c>
      <c r="P102" s="58" t="str">
        <f>IF(O102="Plus",$K102,IF(O102="Basis",$K102-SUM(P$8:P101),IF(O102="Breedte",$K102-SUM(P$8:P101),IF(O101="Breedte",1-SUM(P$8:P101)," "))))</f>
        <v xml:space="preserve"> </v>
      </c>
      <c r="Q102" s="56" t="str">
        <f t="shared" si="45"/>
        <v/>
      </c>
      <c r="R102" s="196">
        <f t="shared" si="31"/>
        <v>206</v>
      </c>
      <c r="S102" s="1">
        <f t="shared" si="40"/>
        <v>362</v>
      </c>
      <c r="T102" s="2">
        <f t="shared" si="32"/>
        <v>0</v>
      </c>
      <c r="U102" s="1">
        <f>IF(C$4=0,0,IF(SUM(U$7:U101)=2,0,IF(Y102=U$6,IF(Y102=Y103,IF((Y101-Y102)&lt;=(Y104-Y103),2,0),IF(Y102=Y101,IF((Y100-Y101)&gt;(Y103-Y102),2,0),2)),0)))</f>
        <v>0</v>
      </c>
      <c r="V102" s="1">
        <f>IF(C$4=0,0,IF(SUM(V$7:V101)=1,0,IF(Z102=V$6,IF(Z102=Z103,IF((Z101-Z102)&lt;=(Z104-Z103),1,0),IF(Z102=Z101,IF((Z100-Z101)&gt;(Z103-Z102),1,0),1)),0)))</f>
        <v>0</v>
      </c>
      <c r="W102" s="1">
        <f>IF(C$4=0,0,IF(SUM(W$7:W101)=2,0,IF(AA102=W$6,IF(AA102=AA103,IF((AA101-AA102)&lt;=(AA104-AA103),2,0),IF(AA102=AA101,IF((AA100-AA101)&gt;(AA103-AA102),2,0),2)),0)))</f>
        <v>0</v>
      </c>
      <c r="X102" s="1">
        <f>IF(C$4=0,0,IF(SUM(X$7:X101)=2,0,IF(AB102=X$6,IF(AB102=AB103,IF((AB101-AB102)&lt;=(AB104-AB103),2,0),IF(AB102=AB101,IF((AB100-AB101)&gt;(AB103-AB102),2,0),2)),0)))</f>
        <v>0</v>
      </c>
      <c r="Y102" s="1">
        <f t="shared" si="33"/>
        <v>1</v>
      </c>
      <c r="Z102" s="1">
        <f t="shared" si="34"/>
        <v>1</v>
      </c>
      <c r="AA102" s="1">
        <f t="shared" si="35"/>
        <v>1</v>
      </c>
      <c r="AB102" s="1">
        <f t="shared" si="36"/>
        <v>1</v>
      </c>
      <c r="AD102" s="1">
        <f t="shared" si="41"/>
        <v>362</v>
      </c>
      <c r="AE102" s="2">
        <f t="shared" si="37"/>
        <v>0</v>
      </c>
      <c r="AF102" s="1">
        <f>IF(S$4=0,0,IF(SUM(AF$7:AF101)=2,0,IF(AJ102=AF$6,IF(AJ102=AJ103,IF((AJ101-AJ102)&lt;=(AJ104-AJ103),2,0),IF(AJ102=AJ101,IF((AJ100-AJ101)&gt;(AJ103-AJ102),2,0),2)),0)))</f>
        <v>0</v>
      </c>
      <c r="AG102" s="1">
        <f>IF(C$4=0,0,IF(SUM(AG$7:AG101)=1,0,IF(AK102=AG$6,IF(AK102=AK103,IF((AK101-AK102)&lt;=(AK104-AK103),1,0),IF(AK102=AK101,IF((AK100-AK101)&gt;(AK103-AK102),1,0),1)),0)))</f>
        <v>0</v>
      </c>
      <c r="AH102" s="1">
        <f>IF(C$4=0,0,IF(SUM(AH$7:AH101)=2,0,IF(AL102=AH$6,IF(AL102=AL103,IF((AL101-AL102)&lt;=(AL104-AL103),2,0),IF(AL102=AL101,IF((AL100-AL101)&gt;(AL103-AL102),2,0),2)),0)))</f>
        <v>0</v>
      </c>
      <c r="AI102" s="1">
        <f>IF(S$4=0,0,IF(SUM(AI$7:AI101)=2,0,IF(AM102=AI$6,IF(AM102=AM103,IF((AM101-AM102)&lt;=(AM104-AM103),2,0),IF(AM102=AM101,IF((AM100-AM101)&gt;(AM103-AM102),2,0),2)),0)))</f>
        <v>0</v>
      </c>
      <c r="AJ102" s="1">
        <f t="shared" si="38"/>
        <v>1</v>
      </c>
      <c r="AK102" s="1">
        <f t="shared" si="42"/>
        <v>1</v>
      </c>
      <c r="AL102" s="1">
        <f t="shared" si="43"/>
        <v>1</v>
      </c>
      <c r="AM102" s="1">
        <f t="shared" si="44"/>
        <v>1</v>
      </c>
    </row>
    <row r="103" spans="1:39" ht="12" customHeight="1" x14ac:dyDescent="0.15">
      <c r="A103" s="64">
        <f t="shared" si="26"/>
        <v>0</v>
      </c>
      <c r="B103" s="64">
        <f t="shared" si="27"/>
        <v>0</v>
      </c>
      <c r="C103" s="57">
        <f t="shared" si="39"/>
        <v>361</v>
      </c>
      <c r="F103" s="59">
        <f>IF(C103&lt;C$6,0,VLOOKUP(C103,index!$A:$M,10,0))</f>
        <v>206</v>
      </c>
      <c r="G103" s="57" t="str">
        <f t="shared" si="28"/>
        <v/>
      </c>
      <c r="H103" s="58" t="str">
        <f>IF(G103="I",$K103,IF(G103="II",$K103-SUM(H$8:H102),IF(G103="III",$K103-SUM(H$8:H102),IF(G103="IV",$K103-SUM(H$8:H102),IF(G103="V",1-SUM(H$8:H102)," ")))))</f>
        <v xml:space="preserve"> </v>
      </c>
      <c r="I103" s="66" t="str">
        <f t="shared" si="29"/>
        <v/>
      </c>
      <c r="J103" s="61" t="str">
        <f>IF(I103="A",$K103,IF(I103="B",$K103-SUM(J$8:J102),IF(I103="C",$K103-SUM(J$8:J102),IF(I103="D",$K103-SUM(J$8:J102),IF(I103="E",1-SUM(J$8:J102)," ")))))</f>
        <v xml:space="preserve"> </v>
      </c>
      <c r="K103" s="58">
        <f>IF(C$4=0,0,(SUM(D$8:D103)/C$4))</f>
        <v>0</v>
      </c>
      <c r="L103" s="62" t="str">
        <f t="shared" si="25"/>
        <v xml:space="preserve"> </v>
      </c>
      <c r="M103" s="58" t="str">
        <f>IF(U103=2,K103,IF(W103=2,K103-SUM(M$8:M102),IF(X103=2,K103-SUM(M$8:M102),IF(X102=2,1-SUM(M$8:M102)," "))))</f>
        <v xml:space="preserve"> </v>
      </c>
      <c r="N103" s="58" t="str">
        <f t="shared" si="30"/>
        <v xml:space="preserve"> </v>
      </c>
      <c r="P103" s="58" t="str">
        <f>IF(O103="Plus",$K103,IF(O103="Basis",$K103-SUM(P$8:P102),IF(O103="Breedte",$K103-SUM(P$8:P102),IF(O102="Breedte",1-SUM(P$8:P102)," "))))</f>
        <v xml:space="preserve"> </v>
      </c>
      <c r="Q103" s="56" t="str">
        <f t="shared" si="45"/>
        <v/>
      </c>
      <c r="R103" s="196">
        <f t="shared" si="31"/>
        <v>206</v>
      </c>
      <c r="S103" s="1">
        <f t="shared" si="40"/>
        <v>361</v>
      </c>
      <c r="T103" s="2">
        <f t="shared" si="32"/>
        <v>0</v>
      </c>
      <c r="U103" s="1">
        <f>IF(C$4=0,0,IF(SUM(U$7:U102)=2,0,IF(Y103=U$6,IF(Y103=Y104,IF((Y102-Y103)&lt;=(Y105-Y104),2,0),IF(Y103=Y102,IF((Y101-Y102)&gt;(Y104-Y103),2,0),2)),0)))</f>
        <v>0</v>
      </c>
      <c r="V103" s="1">
        <f>IF(C$4=0,0,IF(SUM(V$7:V102)=1,0,IF(Z103=V$6,IF(Z103=Z104,IF((Z102-Z103)&lt;=(Z105-Z104),1,0),IF(Z103=Z102,IF((Z101-Z102)&gt;(Z104-Z103),1,0),1)),0)))</f>
        <v>0</v>
      </c>
      <c r="W103" s="1">
        <f>IF(C$4=0,0,IF(SUM(W$7:W102)=2,0,IF(AA103=W$6,IF(AA103=AA104,IF((AA102-AA103)&lt;=(AA105-AA104),2,0),IF(AA103=AA102,IF((AA101-AA102)&gt;(AA104-AA103),2,0),2)),0)))</f>
        <v>0</v>
      </c>
      <c r="X103" s="1">
        <f>IF(C$4=0,0,IF(SUM(X$7:X102)=2,0,IF(AB103=X$6,IF(AB103=AB104,IF((AB102-AB103)&lt;=(AB105-AB104),2,0),IF(AB103=AB102,IF((AB101-AB102)&gt;(AB104-AB103),2,0),2)),0)))</f>
        <v>0</v>
      </c>
      <c r="Y103" s="1">
        <f t="shared" si="33"/>
        <v>1</v>
      </c>
      <c r="Z103" s="1">
        <f t="shared" si="34"/>
        <v>1</v>
      </c>
      <c r="AA103" s="1">
        <f t="shared" si="35"/>
        <v>1</v>
      </c>
      <c r="AB103" s="1">
        <f t="shared" si="36"/>
        <v>1</v>
      </c>
      <c r="AD103" s="1">
        <f t="shared" si="41"/>
        <v>361</v>
      </c>
      <c r="AE103" s="2">
        <f t="shared" si="37"/>
        <v>0</v>
      </c>
      <c r="AF103" s="1">
        <f>IF(S$4=0,0,IF(SUM(AF$7:AF102)=2,0,IF(AJ103=AF$6,IF(AJ103=AJ104,IF((AJ102-AJ103)&lt;=(AJ105-AJ104),2,0),IF(AJ103=AJ102,IF((AJ101-AJ102)&gt;(AJ104-AJ103),2,0),2)),0)))</f>
        <v>0</v>
      </c>
      <c r="AG103" s="1">
        <f>IF(C$4=0,0,IF(SUM(AG$7:AG102)=1,0,IF(AK103=AG$6,IF(AK103=AK104,IF((AK102-AK103)&lt;=(AK105-AK104),1,0),IF(AK103=AK102,IF((AK101-AK102)&gt;(AK104-AK103),1,0),1)),0)))</f>
        <v>0</v>
      </c>
      <c r="AH103" s="1">
        <f>IF(C$4=0,0,IF(SUM(AH$7:AH102)=2,0,IF(AL103=AH$6,IF(AL103=AL104,IF((AL102-AL103)&lt;=(AL105-AL104),2,0),IF(AL103=AL102,IF((AL101-AL102)&gt;(AL104-AL103),2,0),2)),0)))</f>
        <v>0</v>
      </c>
      <c r="AI103" s="1">
        <f>IF(S$4=0,0,IF(SUM(AI$7:AI102)=2,0,IF(AM103=AI$6,IF(AM103=AM104,IF((AM102-AM103)&lt;=(AM105-AM104),2,0),IF(AM103=AM102,IF((AM101-AM102)&gt;(AM104-AM103),2,0),2)),0)))</f>
        <v>0</v>
      </c>
      <c r="AJ103" s="1">
        <f t="shared" si="38"/>
        <v>1</v>
      </c>
      <c r="AK103" s="1">
        <f t="shared" si="42"/>
        <v>1</v>
      </c>
      <c r="AL103" s="1">
        <f t="shared" si="43"/>
        <v>1</v>
      </c>
      <c r="AM103" s="1">
        <f t="shared" si="44"/>
        <v>1</v>
      </c>
    </row>
    <row r="104" spans="1:39" ht="12" customHeight="1" x14ac:dyDescent="0.15">
      <c r="A104" s="64">
        <f t="shared" si="26"/>
        <v>0</v>
      </c>
      <c r="B104" s="64">
        <f t="shared" si="27"/>
        <v>0</v>
      </c>
      <c r="C104" s="57">
        <f t="shared" si="39"/>
        <v>360</v>
      </c>
      <c r="F104" s="59">
        <f>IF(C104&lt;C$6,0,VLOOKUP(C104,index!$A:$M,10,0))</f>
        <v>205</v>
      </c>
      <c r="G104" s="57" t="str">
        <f t="shared" si="28"/>
        <v/>
      </c>
      <c r="H104" s="58" t="str">
        <f>IF(G104="I",$K104,IF(G104="II",$K104-SUM(H$8:H103),IF(G104="III",$K104-SUM(H$8:H103),IF(G104="IV",$K104-SUM(H$8:H103),IF(G104="V",1-SUM(H$8:H103)," ")))))</f>
        <v xml:space="preserve"> </v>
      </c>
      <c r="I104" s="66" t="str">
        <f t="shared" si="29"/>
        <v/>
      </c>
      <c r="J104" s="61" t="str">
        <f>IF(I104="A",$K104,IF(I104="B",$K104-SUM(J$8:J103),IF(I104="C",$K104-SUM(J$8:J103),IF(I104="D",$K104-SUM(J$8:J103),IF(I104="E",1-SUM(J$8:J103)," ")))))</f>
        <v xml:space="preserve"> </v>
      </c>
      <c r="K104" s="58">
        <f>IF(C$4=0,0,(SUM(D$8:D104)/C$4))</f>
        <v>0</v>
      </c>
      <c r="L104" s="62" t="str">
        <f t="shared" si="25"/>
        <v xml:space="preserve"> </v>
      </c>
      <c r="M104" s="58" t="str">
        <f>IF(U104=2,K104,IF(W104=2,K104-SUM(M$8:M103),IF(X104=2,K104-SUM(M$8:M103),IF(X103=2,1-SUM(M$8:M103)," "))))</f>
        <v xml:space="preserve"> </v>
      </c>
      <c r="N104" s="58" t="str">
        <f t="shared" si="30"/>
        <v xml:space="preserve"> </v>
      </c>
      <c r="P104" s="58" t="str">
        <f>IF(O104="Plus",$K104,IF(O104="Basis",$K104-SUM(P$8:P103),IF(O104="Breedte",$K104-SUM(P$8:P103),IF(O103="Breedte",1-SUM(P$8:P103)," "))))</f>
        <v xml:space="preserve"> </v>
      </c>
      <c r="Q104" s="56" t="str">
        <f t="shared" si="45"/>
        <v/>
      </c>
      <c r="R104" s="196">
        <f t="shared" si="31"/>
        <v>205</v>
      </c>
      <c r="S104" s="1">
        <f t="shared" si="40"/>
        <v>360</v>
      </c>
      <c r="T104" s="2">
        <f t="shared" si="32"/>
        <v>0</v>
      </c>
      <c r="U104" s="1">
        <f>IF(C$4=0,0,IF(SUM(U$7:U103)=2,0,IF(Y104=U$6,IF(Y104=Y105,IF((Y103-Y104)&lt;=(Y106-Y105),2,0),IF(Y104=Y103,IF((Y102-Y103)&gt;(Y105-Y104),2,0),2)),0)))</f>
        <v>0</v>
      </c>
      <c r="V104" s="1">
        <f>IF(C$4=0,0,IF(SUM(V$7:V103)=1,0,IF(Z104=V$6,IF(Z104=Z105,IF((Z103-Z104)&lt;=(Z106-Z105),1,0),IF(Z104=Z103,IF((Z102-Z103)&gt;(Z105-Z104),1,0),1)),0)))</f>
        <v>0</v>
      </c>
      <c r="W104" s="1">
        <f>IF(C$4=0,0,IF(SUM(W$7:W103)=2,0,IF(AA104=W$6,IF(AA104=AA105,IF((AA103-AA104)&lt;=(AA106-AA105),2,0),IF(AA104=AA103,IF((AA102-AA103)&gt;(AA105-AA104),2,0),2)),0)))</f>
        <v>0</v>
      </c>
      <c r="X104" s="1">
        <f>IF(C$4=0,0,IF(SUM(X$7:X103)=2,0,IF(AB104=X$6,IF(AB104=AB105,IF((AB103-AB104)&lt;=(AB106-AB105),2,0),IF(AB104=AB103,IF((AB102-AB103)&gt;(AB105-AB104),2,0),2)),0)))</f>
        <v>0</v>
      </c>
      <c r="Y104" s="1">
        <f t="shared" si="33"/>
        <v>1</v>
      </c>
      <c r="Z104" s="1">
        <f t="shared" si="34"/>
        <v>1</v>
      </c>
      <c r="AA104" s="1">
        <f t="shared" si="35"/>
        <v>1</v>
      </c>
      <c r="AB104" s="1">
        <f t="shared" si="36"/>
        <v>1</v>
      </c>
      <c r="AD104" s="1">
        <f t="shared" si="41"/>
        <v>360</v>
      </c>
      <c r="AE104" s="2">
        <f t="shared" si="37"/>
        <v>0</v>
      </c>
      <c r="AF104" s="1">
        <f>IF(S$4=0,0,IF(SUM(AF$7:AF103)=2,0,IF(AJ104=AF$6,IF(AJ104=AJ105,IF((AJ103-AJ104)&lt;=(AJ106-AJ105),2,0),IF(AJ104=AJ103,IF((AJ102-AJ103)&gt;(AJ105-AJ104),2,0),2)),0)))</f>
        <v>0</v>
      </c>
      <c r="AG104" s="1">
        <f>IF(C$4=0,0,IF(SUM(AG$7:AG103)=1,0,IF(AK104=AG$6,IF(AK104=AK105,IF((AK103-AK104)&lt;=(AK106-AK105),1,0),IF(AK104=AK103,IF((AK102-AK103)&gt;(AK105-AK104),1,0),1)),0)))</f>
        <v>0</v>
      </c>
      <c r="AH104" s="1">
        <f>IF(C$4=0,0,IF(SUM(AH$7:AH103)=2,0,IF(AL104=AH$6,IF(AL104=AL105,IF((AL103-AL104)&lt;=(AL106-AL105),2,0),IF(AL104=AL103,IF((AL102-AL103)&gt;(AL105-AL104),2,0),2)),0)))</f>
        <v>0</v>
      </c>
      <c r="AI104" s="1">
        <f>IF(S$4=0,0,IF(SUM(AI$7:AI103)=2,0,IF(AM104=AI$6,IF(AM104=AM105,IF((AM103-AM104)&lt;=(AM106-AM105),2,0),IF(AM104=AM103,IF((AM102-AM103)&gt;(AM105-AM104),2,0),2)),0)))</f>
        <v>0</v>
      </c>
      <c r="AJ104" s="1">
        <f t="shared" si="38"/>
        <v>1</v>
      </c>
      <c r="AK104" s="1">
        <f t="shared" si="42"/>
        <v>1</v>
      </c>
      <c r="AL104" s="1">
        <f t="shared" si="43"/>
        <v>1</v>
      </c>
      <c r="AM104" s="1">
        <f t="shared" si="44"/>
        <v>1</v>
      </c>
    </row>
    <row r="105" spans="1:39" ht="12" customHeight="1" x14ac:dyDescent="0.15">
      <c r="A105" s="64">
        <f t="shared" si="26"/>
        <v>0</v>
      </c>
      <c r="B105" s="64">
        <f t="shared" si="27"/>
        <v>0</v>
      </c>
      <c r="C105" s="57">
        <f t="shared" si="39"/>
        <v>359</v>
      </c>
      <c r="F105" s="59">
        <f>IF(C105&lt;C$6,0,VLOOKUP(C105,index!$A:$M,10,0))</f>
        <v>205</v>
      </c>
      <c r="G105" s="57" t="str">
        <f t="shared" si="28"/>
        <v/>
      </c>
      <c r="H105" s="58" t="str">
        <f>IF(G105="I",$K105,IF(G105="II",$K105-SUM(H$8:H104),IF(G105="III",$K105-SUM(H$8:H104),IF(G105="IV",$K105-SUM(H$8:H104),IF(G105="V",1-SUM(H$8:H104)," ")))))</f>
        <v xml:space="preserve"> </v>
      </c>
      <c r="I105" s="66" t="str">
        <f t="shared" si="29"/>
        <v/>
      </c>
      <c r="J105" s="61" t="str">
        <f>IF(I105="A",$K105,IF(I105="B",$K105-SUM(J$8:J104),IF(I105="C",$K105-SUM(J$8:J104),IF(I105="D",$K105-SUM(J$8:J104),IF(I105="E",1-SUM(J$8:J104)," ")))))</f>
        <v xml:space="preserve"> </v>
      </c>
      <c r="K105" s="58">
        <f>IF(C$4=0,0,(SUM(D$8:D105)/C$4))</f>
        <v>0</v>
      </c>
      <c r="L105" s="62" t="str">
        <f t="shared" si="25"/>
        <v xml:space="preserve"> </v>
      </c>
      <c r="M105" s="58" t="str">
        <f>IF(U105=2,K105,IF(W105=2,K105-SUM(M$8:M104),IF(X105=2,K105-SUM(M$8:M104),IF(X104=2,1-SUM(M$8:M104)," "))))</f>
        <v xml:space="preserve"> </v>
      </c>
      <c r="N105" s="58" t="str">
        <f t="shared" si="30"/>
        <v xml:space="preserve"> </v>
      </c>
      <c r="P105" s="58" t="str">
        <f>IF(O105="Plus",$K105,IF(O105="Basis",$K105-SUM(P$8:P104),IF(O105="Breedte",$K105-SUM(P$8:P104),IF(O104="Breedte",1-SUM(P$8:P104)," "))))</f>
        <v xml:space="preserve"> </v>
      </c>
      <c r="Q105" s="56" t="str">
        <f t="shared" si="45"/>
        <v/>
      </c>
      <c r="R105" s="196">
        <f t="shared" si="31"/>
        <v>205</v>
      </c>
      <c r="S105" s="1">
        <f t="shared" si="40"/>
        <v>359</v>
      </c>
      <c r="T105" s="2">
        <f t="shared" si="32"/>
        <v>0</v>
      </c>
      <c r="U105" s="1">
        <f>IF(C$4=0,0,IF(SUM(U$7:U104)=2,0,IF(Y105=U$6,IF(Y105=Y106,IF((Y104-Y105)&lt;=(Y107-Y106),2,0),IF(Y105=Y104,IF((Y103-Y104)&gt;(Y106-Y105),2,0),2)),0)))</f>
        <v>0</v>
      </c>
      <c r="V105" s="1">
        <f>IF(C$4=0,0,IF(SUM(V$7:V104)=1,0,IF(Z105=V$6,IF(Z105=Z106,IF((Z104-Z105)&lt;=(Z107-Z106),1,0),IF(Z105=Z104,IF((Z103-Z104)&gt;(Z106-Z105),1,0),1)),0)))</f>
        <v>0</v>
      </c>
      <c r="W105" s="1">
        <f>IF(C$4=0,0,IF(SUM(W$7:W104)=2,0,IF(AA105=W$6,IF(AA105=AA106,IF((AA104-AA105)&lt;=(AA107-AA106),2,0),IF(AA105=AA104,IF((AA103-AA104)&gt;(AA106-AA105),2,0),2)),0)))</f>
        <v>0</v>
      </c>
      <c r="X105" s="1">
        <f>IF(C$4=0,0,IF(SUM(X$7:X104)=2,0,IF(AB105=X$6,IF(AB105=AB106,IF((AB104-AB105)&lt;=(AB107-AB106),2,0),IF(AB105=AB104,IF((AB103-AB104)&gt;(AB106-AB105),2,0),2)),0)))</f>
        <v>0</v>
      </c>
      <c r="Y105" s="1">
        <f t="shared" si="33"/>
        <v>1</v>
      </c>
      <c r="Z105" s="1">
        <f t="shared" si="34"/>
        <v>1</v>
      </c>
      <c r="AA105" s="1">
        <f t="shared" si="35"/>
        <v>1</v>
      </c>
      <c r="AB105" s="1">
        <f t="shared" si="36"/>
        <v>1</v>
      </c>
      <c r="AD105" s="1">
        <f t="shared" si="41"/>
        <v>359</v>
      </c>
      <c r="AE105" s="2">
        <f t="shared" si="37"/>
        <v>0</v>
      </c>
      <c r="AF105" s="1">
        <f>IF(S$4=0,0,IF(SUM(AF$7:AF104)=2,0,IF(AJ105=AF$6,IF(AJ105=AJ106,IF((AJ104-AJ105)&lt;=(AJ107-AJ106),2,0),IF(AJ105=AJ104,IF((AJ103-AJ104)&gt;(AJ106-AJ105),2,0),2)),0)))</f>
        <v>0</v>
      </c>
      <c r="AG105" s="1">
        <f>IF(C$4=0,0,IF(SUM(AG$7:AG104)=1,0,IF(AK105=AG$6,IF(AK105=AK106,IF((AK104-AK105)&lt;=(AK107-AK106),1,0),IF(AK105=AK104,IF((AK103-AK104)&gt;(AK106-AK105),1,0),1)),0)))</f>
        <v>0</v>
      </c>
      <c r="AH105" s="1">
        <f>IF(C$4=0,0,IF(SUM(AH$7:AH104)=2,0,IF(AL105=AH$6,IF(AL105=AL106,IF((AL104-AL105)&lt;=(AL107-AL106),2,0),IF(AL105=AL104,IF((AL103-AL104)&gt;(AL106-AL105),2,0),2)),0)))</f>
        <v>0</v>
      </c>
      <c r="AI105" s="1">
        <f>IF(S$4=0,0,IF(SUM(AI$7:AI104)=2,0,IF(AM105=AI$6,IF(AM105=AM106,IF((AM104-AM105)&lt;=(AM107-AM106),2,0),IF(AM105=AM104,IF((AM103-AM104)&gt;(AM106-AM105),2,0),2)),0)))</f>
        <v>0</v>
      </c>
      <c r="AJ105" s="1">
        <f t="shared" si="38"/>
        <v>1</v>
      </c>
      <c r="AK105" s="1">
        <f t="shared" si="42"/>
        <v>1</v>
      </c>
      <c r="AL105" s="1">
        <f t="shared" si="43"/>
        <v>1</v>
      </c>
      <c r="AM105" s="1">
        <f t="shared" si="44"/>
        <v>1</v>
      </c>
    </row>
    <row r="106" spans="1:39" ht="12" customHeight="1" x14ac:dyDescent="0.15">
      <c r="A106" s="64">
        <f t="shared" si="26"/>
        <v>0</v>
      </c>
      <c r="B106" s="64">
        <f t="shared" si="27"/>
        <v>0</v>
      </c>
      <c r="C106" s="57">
        <f t="shared" si="39"/>
        <v>358</v>
      </c>
      <c r="F106" s="59">
        <f>IF(C106&lt;C$6,0,VLOOKUP(C106,index!$A:$M,10,0))</f>
        <v>204</v>
      </c>
      <c r="G106" s="57" t="str">
        <f t="shared" si="28"/>
        <v/>
      </c>
      <c r="H106" s="58" t="str">
        <f>IF(G106="I",$K106,IF(G106="II",$K106-SUM(H$8:H105),IF(G106="III",$K106-SUM(H$8:H105),IF(G106="IV",$K106-SUM(H$8:H105),IF(G106="V",1-SUM(H$8:H105)," ")))))</f>
        <v xml:space="preserve"> </v>
      </c>
      <c r="I106" s="66" t="str">
        <f t="shared" si="29"/>
        <v/>
      </c>
      <c r="J106" s="61" t="str">
        <f>IF(I106="A",$K106,IF(I106="B",$K106-SUM(J$8:J105),IF(I106="C",$K106-SUM(J$8:J105),IF(I106="D",$K106-SUM(J$8:J105),IF(I106="E",1-SUM(J$8:J105)," ")))))</f>
        <v xml:space="preserve"> </v>
      </c>
      <c r="K106" s="58">
        <f>IF(C$4=0,0,(SUM(D$8:D106)/C$4))</f>
        <v>0</v>
      </c>
      <c r="L106" s="62" t="str">
        <f t="shared" si="25"/>
        <v xml:space="preserve"> </v>
      </c>
      <c r="M106" s="58" t="str">
        <f>IF(U106=2,K106,IF(W106=2,K106-SUM(M$8:M105),IF(X106=2,K106-SUM(M$8:M105),IF(X105=2,1-SUM(M$8:M105)," "))))</f>
        <v xml:space="preserve"> </v>
      </c>
      <c r="N106" s="58" t="str">
        <f t="shared" si="30"/>
        <v xml:space="preserve"> </v>
      </c>
      <c r="P106" s="58" t="str">
        <f>IF(O106="Plus",$K106,IF(O106="Basis",$K106-SUM(P$8:P105),IF(O106="Breedte",$K106-SUM(P$8:P105),IF(O105="Breedte",1-SUM(P$8:P105)," "))))</f>
        <v xml:space="preserve"> </v>
      </c>
      <c r="Q106" s="56" t="str">
        <f t="shared" si="45"/>
        <v/>
      </c>
      <c r="R106" s="196">
        <f t="shared" si="31"/>
        <v>204</v>
      </c>
      <c r="S106" s="1">
        <f t="shared" si="40"/>
        <v>358</v>
      </c>
      <c r="T106" s="2">
        <f t="shared" si="32"/>
        <v>0</v>
      </c>
      <c r="U106" s="1">
        <f>IF(C$4=0,0,IF(SUM(U$7:U105)=2,0,IF(Y106=U$6,IF(Y106=Y107,IF((Y105-Y106)&lt;=(Y108-Y107),2,0),IF(Y106=Y105,IF((Y104-Y105)&gt;(Y107-Y106),2,0),2)),0)))</f>
        <v>0</v>
      </c>
      <c r="V106" s="1">
        <f>IF(C$4=0,0,IF(SUM(V$7:V105)=1,0,IF(Z106=V$6,IF(Z106=Z107,IF((Z105-Z106)&lt;=(Z108-Z107),1,0),IF(Z106=Z105,IF((Z104-Z105)&gt;(Z107-Z106),1,0),1)),0)))</f>
        <v>0</v>
      </c>
      <c r="W106" s="1">
        <f>IF(C$4=0,0,IF(SUM(W$7:W105)=2,0,IF(AA106=W$6,IF(AA106=AA107,IF((AA105-AA106)&lt;=(AA108-AA107),2,0),IF(AA106=AA105,IF((AA104-AA105)&gt;(AA107-AA106),2,0),2)),0)))</f>
        <v>0</v>
      </c>
      <c r="X106" s="1">
        <f>IF(C$4=0,0,IF(SUM(X$7:X105)=2,0,IF(AB106=X$6,IF(AB106=AB107,IF((AB105-AB106)&lt;=(AB108-AB107),2,0),IF(AB106=AB105,IF((AB104-AB105)&gt;(AB107-AB106),2,0),2)),0)))</f>
        <v>0</v>
      </c>
      <c r="Y106" s="1">
        <f t="shared" si="33"/>
        <v>1</v>
      </c>
      <c r="Z106" s="1">
        <f t="shared" si="34"/>
        <v>1</v>
      </c>
      <c r="AA106" s="1">
        <f t="shared" si="35"/>
        <v>1</v>
      </c>
      <c r="AB106" s="1">
        <f t="shared" si="36"/>
        <v>1</v>
      </c>
      <c r="AD106" s="1">
        <f t="shared" si="41"/>
        <v>358</v>
      </c>
      <c r="AE106" s="2">
        <f t="shared" si="37"/>
        <v>0</v>
      </c>
      <c r="AF106" s="1">
        <f>IF(S$4=0,0,IF(SUM(AF$7:AF105)=2,0,IF(AJ106=AF$6,IF(AJ106=AJ107,IF((AJ105-AJ106)&lt;=(AJ108-AJ107),2,0),IF(AJ106=AJ105,IF((AJ104-AJ105)&gt;(AJ107-AJ106),2,0),2)),0)))</f>
        <v>0</v>
      </c>
      <c r="AG106" s="1">
        <f>IF(C$4=0,0,IF(SUM(AG$7:AG105)=1,0,IF(AK106=AG$6,IF(AK106=AK107,IF((AK105-AK106)&lt;=(AK108-AK107),1,0),IF(AK106=AK105,IF((AK104-AK105)&gt;(AK107-AK106),1,0),1)),0)))</f>
        <v>0</v>
      </c>
      <c r="AH106" s="1">
        <f>IF(C$4=0,0,IF(SUM(AH$7:AH105)=2,0,IF(AL106=AH$6,IF(AL106=AL107,IF((AL105-AL106)&lt;=(AL108-AL107),2,0),IF(AL106=AL105,IF((AL104-AL105)&gt;(AL107-AL106),2,0),2)),0)))</f>
        <v>0</v>
      </c>
      <c r="AI106" s="1">
        <f>IF(S$4=0,0,IF(SUM(AI$7:AI105)=2,0,IF(AM106=AI$6,IF(AM106=AM107,IF((AM105-AM106)&lt;=(AM108-AM107),2,0),IF(AM106=AM105,IF((AM104-AM105)&gt;(AM107-AM106),2,0),2)),0)))</f>
        <v>0</v>
      </c>
      <c r="AJ106" s="1">
        <f t="shared" si="38"/>
        <v>1</v>
      </c>
      <c r="AK106" s="1">
        <f t="shared" si="42"/>
        <v>1</v>
      </c>
      <c r="AL106" s="1">
        <f t="shared" si="43"/>
        <v>1</v>
      </c>
      <c r="AM106" s="1">
        <f t="shared" si="44"/>
        <v>1</v>
      </c>
    </row>
    <row r="107" spans="1:39" ht="12" customHeight="1" x14ac:dyDescent="0.15">
      <c r="A107" s="64">
        <f t="shared" si="26"/>
        <v>0</v>
      </c>
      <c r="B107" s="64">
        <f t="shared" si="27"/>
        <v>20</v>
      </c>
      <c r="C107" s="57">
        <f t="shared" si="39"/>
        <v>357</v>
      </c>
      <c r="F107" s="59">
        <f>IF(C107&lt;C$6,0,VLOOKUP(C107,index!$A:$M,10,0))</f>
        <v>204</v>
      </c>
      <c r="G107" s="57" t="str">
        <f t="shared" si="28"/>
        <v>II</v>
      </c>
      <c r="H107" s="58">
        <f>IF(G107="I",$K107,IF(G107="II",$K107-SUM(H$8:H106),IF(G107="III",$K107-SUM(H$8:H106),IF(G107="IV",$K107-SUM(H$8:H106),IF(G107="V",1-SUM(H$8:H106)," ")))))</f>
        <v>0</v>
      </c>
      <c r="I107" s="66" t="str">
        <f t="shared" si="29"/>
        <v/>
      </c>
      <c r="J107" s="61" t="str">
        <f>IF(I107="A",$K107,IF(I107="B",$K107-SUM(J$8:J106),IF(I107="C",$K107-SUM(J$8:J106),IF(I107="D",$K107-SUM(J$8:J106),IF(I107="E",1-SUM(J$8:J106)," ")))))</f>
        <v xml:space="preserve"> </v>
      </c>
      <c r="K107" s="58">
        <f>IF(C$4=0,0,(SUM(D$8:D107)/C$4))</f>
        <v>0</v>
      </c>
      <c r="L107" s="62" t="str">
        <f t="shared" si="25"/>
        <v xml:space="preserve"> </v>
      </c>
      <c r="M107" s="58" t="str">
        <f>IF(U107=2,K107,IF(W107=2,K107-SUM(M$8:M106),IF(X107=2,K107-SUM(M$8:M106),IF(X106=2,1-SUM(M$8:M106)," "))))</f>
        <v xml:space="preserve"> </v>
      </c>
      <c r="N107" s="58" t="str">
        <f t="shared" si="30"/>
        <v xml:space="preserve"> </v>
      </c>
      <c r="P107" s="58" t="str">
        <f>IF(O107="Plus",$K107,IF(O107="Basis",$K107-SUM(P$8:P106),IF(O107="Breedte",$K107-SUM(P$8:P106),IF(O106="Breedte",1-SUM(P$8:P106)," "))))</f>
        <v xml:space="preserve"> </v>
      </c>
      <c r="Q107" s="56" t="str">
        <f t="shared" si="45"/>
        <v/>
      </c>
      <c r="R107" s="196">
        <f t="shared" si="31"/>
        <v>204</v>
      </c>
      <c r="S107" s="1">
        <f t="shared" si="40"/>
        <v>357</v>
      </c>
      <c r="T107" s="2">
        <f t="shared" si="32"/>
        <v>0</v>
      </c>
      <c r="U107" s="1">
        <f>IF(C$4=0,0,IF(SUM(U$7:U106)=2,0,IF(Y107=U$6,IF(Y107=Y108,IF((Y106-Y107)&lt;=(Y109-Y108),2,0),IF(Y107=Y106,IF((Y105-Y106)&gt;(Y108-Y107),2,0),2)),0)))</f>
        <v>0</v>
      </c>
      <c r="V107" s="1">
        <f>IF(C$4=0,0,IF(SUM(V$7:V106)=1,0,IF(Z107=V$6,IF(Z107=Z108,IF((Z106-Z107)&lt;=(Z109-Z108),1,0),IF(Z107=Z106,IF((Z105-Z106)&gt;(Z108-Z107),1,0),1)),0)))</f>
        <v>0</v>
      </c>
      <c r="W107" s="1">
        <f>IF(C$4=0,0,IF(SUM(W$7:W106)=2,0,IF(AA107=W$6,IF(AA107=AA108,IF((AA106-AA107)&lt;=(AA109-AA108),2,0),IF(AA107=AA106,IF((AA105-AA106)&gt;(AA108-AA107),2,0),2)),0)))</f>
        <v>0</v>
      </c>
      <c r="X107" s="1">
        <f>IF(C$4=0,0,IF(SUM(X$7:X106)=2,0,IF(AB107=X$6,IF(AB107=AB108,IF((AB106-AB107)&lt;=(AB109-AB108),2,0),IF(AB107=AB106,IF((AB105-AB106)&gt;(AB108-AB107),2,0),2)),0)))</f>
        <v>0</v>
      </c>
      <c r="Y107" s="1">
        <f t="shared" si="33"/>
        <v>1</v>
      </c>
      <c r="Z107" s="1">
        <f t="shared" si="34"/>
        <v>1</v>
      </c>
      <c r="AA107" s="1">
        <f t="shared" si="35"/>
        <v>1</v>
      </c>
      <c r="AB107" s="1">
        <f t="shared" si="36"/>
        <v>1</v>
      </c>
      <c r="AD107" s="1">
        <f t="shared" si="41"/>
        <v>357</v>
      </c>
      <c r="AE107" s="2">
        <f t="shared" si="37"/>
        <v>0</v>
      </c>
      <c r="AF107" s="1">
        <f>IF(S$4=0,0,IF(SUM(AF$7:AF106)=2,0,IF(AJ107=AF$6,IF(AJ107=AJ108,IF((AJ106-AJ107)&lt;=(AJ109-AJ108),2,0),IF(AJ107=AJ106,IF((AJ105-AJ106)&gt;(AJ108-AJ107),2,0),2)),0)))</f>
        <v>0</v>
      </c>
      <c r="AG107" s="1">
        <f>IF(C$4=0,0,IF(SUM(AG$7:AG106)=1,0,IF(AK107=AG$6,IF(AK107=AK108,IF((AK106-AK107)&lt;=(AK109-AK108),1,0),IF(AK107=AK106,IF((AK105-AK106)&gt;(AK108-AK107),1,0),1)),0)))</f>
        <v>0</v>
      </c>
      <c r="AH107" s="1">
        <f>IF(C$4=0,0,IF(SUM(AH$7:AH106)=2,0,IF(AL107=AH$6,IF(AL107=AL108,IF((AL106-AL107)&lt;=(AL109-AL108),2,0),IF(AL107=AL106,IF((AL105-AL106)&gt;(AL108-AL107),2,0),2)),0)))</f>
        <v>0</v>
      </c>
      <c r="AI107" s="1">
        <f>IF(S$4=0,0,IF(SUM(AI$7:AI106)=2,0,IF(AM107=AI$6,IF(AM107=AM108,IF((AM106-AM107)&lt;=(AM109-AM108),2,0),IF(AM107=AM106,IF((AM105-AM106)&gt;(AM108-AM107),2,0),2)),0)))</f>
        <v>0</v>
      </c>
      <c r="AJ107" s="1">
        <f t="shared" si="38"/>
        <v>1</v>
      </c>
      <c r="AK107" s="1">
        <f t="shared" si="42"/>
        <v>1</v>
      </c>
      <c r="AL107" s="1">
        <f t="shared" si="43"/>
        <v>1</v>
      </c>
      <c r="AM107" s="1">
        <f t="shared" si="44"/>
        <v>1</v>
      </c>
    </row>
    <row r="108" spans="1:39" ht="12" customHeight="1" x14ac:dyDescent="0.15">
      <c r="A108" s="64">
        <f t="shared" si="26"/>
        <v>0</v>
      </c>
      <c r="B108" s="64">
        <f t="shared" si="27"/>
        <v>0</v>
      </c>
      <c r="C108" s="57">
        <f t="shared" si="39"/>
        <v>356</v>
      </c>
      <c r="F108" s="59">
        <f>IF(C108&lt;C$6,0,VLOOKUP(C108,index!$A:$M,10,0))</f>
        <v>203</v>
      </c>
      <c r="G108" s="57" t="str">
        <f t="shared" si="28"/>
        <v/>
      </c>
      <c r="H108" s="58" t="str">
        <f>IF(G108="I",$K108,IF(G108="II",$K108-SUM(H$8:H107),IF(G108="III",$K108-SUM(H$8:H107),IF(G108="IV",$K108-SUM(H$8:H107),IF(G108="V",1-SUM(H$8:H107)," ")))))</f>
        <v xml:space="preserve"> </v>
      </c>
      <c r="I108" s="66" t="str">
        <f t="shared" si="29"/>
        <v/>
      </c>
      <c r="J108" s="61" t="str">
        <f>IF(I108="A",$K108,IF(I108="B",$K108-SUM(J$8:J107),IF(I108="C",$K108-SUM(J$8:J107),IF(I108="D",$K108-SUM(J$8:J107),IF(I108="E",1-SUM(J$8:J107)," ")))))</f>
        <v xml:space="preserve"> </v>
      </c>
      <c r="K108" s="58">
        <f>IF(C$4=0,0,(SUM(D$8:D108)/C$4))</f>
        <v>0</v>
      </c>
      <c r="L108" s="62" t="str">
        <f t="shared" si="25"/>
        <v xml:space="preserve"> </v>
      </c>
      <c r="M108" s="58" t="str">
        <f>IF(U108=2,K108,IF(W108=2,K108-SUM(M$8:M107),IF(X108=2,K108-SUM(M$8:M107),IF(X107=2,1-SUM(M$8:M107)," "))))</f>
        <v xml:space="preserve"> </v>
      </c>
      <c r="N108" s="58" t="str">
        <f t="shared" si="30"/>
        <v xml:space="preserve"> </v>
      </c>
      <c r="P108" s="58" t="str">
        <f>IF(O108="Plus",$K108,IF(O108="Basis",$K108-SUM(P$8:P107),IF(O108="Breedte",$K108-SUM(P$8:P107),IF(O107="Breedte",1-SUM(P$8:P107)," "))))</f>
        <v xml:space="preserve"> </v>
      </c>
      <c r="Q108" s="56" t="str">
        <f t="shared" si="45"/>
        <v/>
      </c>
      <c r="R108" s="196">
        <f t="shared" si="31"/>
        <v>203</v>
      </c>
      <c r="S108" s="1">
        <f t="shared" si="40"/>
        <v>356</v>
      </c>
      <c r="T108" s="2">
        <f t="shared" si="32"/>
        <v>0</v>
      </c>
      <c r="U108" s="1">
        <f>IF(C$4=0,0,IF(SUM(U$7:U107)=2,0,IF(Y108=U$6,IF(Y108=Y109,IF((Y107-Y108)&lt;=(Y110-Y109),2,0),IF(Y108=Y107,IF((Y106-Y107)&gt;(Y109-Y108),2,0),2)),0)))</f>
        <v>0</v>
      </c>
      <c r="V108" s="1">
        <f>IF(C$4=0,0,IF(SUM(V$7:V107)=1,0,IF(Z108=V$6,IF(Z108=Z109,IF((Z107-Z108)&lt;=(Z110-Z109),1,0),IF(Z108=Z107,IF((Z106-Z107)&gt;(Z109-Z108),1,0),1)),0)))</f>
        <v>0</v>
      </c>
      <c r="W108" s="1">
        <f>IF(C$4=0,0,IF(SUM(W$7:W107)=2,0,IF(AA108=W$6,IF(AA108=AA109,IF((AA107-AA108)&lt;=(AA110-AA109),2,0),IF(AA108=AA107,IF((AA106-AA107)&gt;(AA109-AA108),2,0),2)),0)))</f>
        <v>0</v>
      </c>
      <c r="X108" s="1">
        <f>IF(C$4=0,0,IF(SUM(X$7:X107)=2,0,IF(AB108=X$6,IF(AB108=AB109,IF((AB107-AB108)&lt;=(AB110-AB109),2,0),IF(AB108=AB107,IF((AB106-AB107)&gt;(AB109-AB108),2,0),2)),0)))</f>
        <v>0</v>
      </c>
      <c r="Y108" s="1">
        <f t="shared" si="33"/>
        <v>1</v>
      </c>
      <c r="Z108" s="1">
        <f t="shared" si="34"/>
        <v>1</v>
      </c>
      <c r="AA108" s="1">
        <f t="shared" si="35"/>
        <v>1</v>
      </c>
      <c r="AB108" s="1">
        <f t="shared" si="36"/>
        <v>1</v>
      </c>
      <c r="AD108" s="1">
        <f t="shared" si="41"/>
        <v>356</v>
      </c>
      <c r="AE108" s="2">
        <f t="shared" si="37"/>
        <v>0</v>
      </c>
      <c r="AF108" s="1">
        <f>IF(S$4=0,0,IF(SUM(AF$7:AF107)=2,0,IF(AJ108=AF$6,IF(AJ108=AJ109,IF((AJ107-AJ108)&lt;=(AJ110-AJ109),2,0),IF(AJ108=AJ107,IF((AJ106-AJ107)&gt;(AJ109-AJ108),2,0),2)),0)))</f>
        <v>0</v>
      </c>
      <c r="AG108" s="1">
        <f>IF(C$4=0,0,IF(SUM(AG$7:AG107)=1,0,IF(AK108=AG$6,IF(AK108=AK109,IF((AK107-AK108)&lt;=(AK110-AK109),1,0),IF(AK108=AK107,IF((AK106-AK107)&gt;(AK109-AK108),1,0),1)),0)))</f>
        <v>0</v>
      </c>
      <c r="AH108" s="1">
        <f>IF(C$4=0,0,IF(SUM(AH$7:AH107)=2,0,IF(AL108=AH$6,IF(AL108=AL109,IF((AL107-AL108)&lt;=(AL110-AL109),2,0),IF(AL108=AL107,IF((AL106-AL107)&gt;(AL109-AL108),2,0),2)),0)))</f>
        <v>0</v>
      </c>
      <c r="AI108" s="1">
        <f>IF(S$4=0,0,IF(SUM(AI$7:AI107)=2,0,IF(AM108=AI$6,IF(AM108=AM109,IF((AM107-AM108)&lt;=(AM110-AM109),2,0),IF(AM108=AM107,IF((AM106-AM107)&gt;(AM109-AM108),2,0),2)),0)))</f>
        <v>0</v>
      </c>
      <c r="AJ108" s="1">
        <f t="shared" si="38"/>
        <v>1</v>
      </c>
      <c r="AK108" s="1">
        <f t="shared" si="42"/>
        <v>1</v>
      </c>
      <c r="AL108" s="1">
        <f t="shared" si="43"/>
        <v>1</v>
      </c>
      <c r="AM108" s="1">
        <f t="shared" si="44"/>
        <v>1</v>
      </c>
    </row>
    <row r="109" spans="1:39" ht="12" customHeight="1" x14ac:dyDescent="0.15">
      <c r="A109" s="64">
        <f t="shared" si="26"/>
        <v>0</v>
      </c>
      <c r="B109" s="64">
        <f t="shared" si="27"/>
        <v>0</v>
      </c>
      <c r="C109" s="57">
        <f t="shared" si="39"/>
        <v>355</v>
      </c>
      <c r="F109" s="59">
        <f>IF(C109&lt;C$6,0,VLOOKUP(C109,index!$A:$M,10,0))</f>
        <v>203</v>
      </c>
      <c r="G109" s="57" t="str">
        <f t="shared" si="28"/>
        <v/>
      </c>
      <c r="H109" s="58" t="str">
        <f>IF(G109="I",$K109,IF(G109="II",$K109-SUM(H$8:H108),IF(G109="III",$K109-SUM(H$8:H108),IF(G109="IV",$K109-SUM(H$8:H108),IF(G109="V",1-SUM(H$8:H108)," ")))))</f>
        <v xml:space="preserve"> </v>
      </c>
      <c r="I109" s="66" t="str">
        <f t="shared" si="29"/>
        <v/>
      </c>
      <c r="J109" s="61" t="str">
        <f>IF(I109="A",$K109,IF(I109="B",$K109-SUM(J$8:J108),IF(I109="C",$K109-SUM(J$8:J108),IF(I109="D",$K109-SUM(J$8:J108),IF(I109="E",1-SUM(J$8:J108)," ")))))</f>
        <v xml:space="preserve"> </v>
      </c>
      <c r="K109" s="58">
        <f>IF(C$4=0,0,(SUM(D$8:D109)/C$4))</f>
        <v>0</v>
      </c>
      <c r="L109" s="62" t="str">
        <f t="shared" si="25"/>
        <v xml:space="preserve"> </v>
      </c>
      <c r="M109" s="58" t="str">
        <f>IF(U109=2,K109,IF(W109=2,K109-SUM(M$8:M108),IF(X109=2,K109-SUM(M$8:M108),IF(X108=2,1-SUM(M$8:M108)," "))))</f>
        <v xml:space="preserve"> </v>
      </c>
      <c r="N109" s="58" t="str">
        <f t="shared" si="30"/>
        <v xml:space="preserve"> </v>
      </c>
      <c r="P109" s="58" t="str">
        <f>IF(O109="Plus",$K109,IF(O109="Basis",$K109-SUM(P$8:P108),IF(O109="Breedte",$K109-SUM(P$8:P108),IF(O108="Breedte",1-SUM(P$8:P108)," "))))</f>
        <v xml:space="preserve"> </v>
      </c>
      <c r="Q109" s="56" t="str">
        <f t="shared" si="45"/>
        <v/>
      </c>
      <c r="R109" s="196">
        <f t="shared" si="31"/>
        <v>203</v>
      </c>
      <c r="S109" s="1">
        <f t="shared" si="40"/>
        <v>355</v>
      </c>
      <c r="T109" s="2">
        <f t="shared" si="32"/>
        <v>0</v>
      </c>
      <c r="U109" s="1">
        <f>IF(C$4=0,0,IF(SUM(U$7:U108)=2,0,IF(Y109=U$6,IF(Y109=Y110,IF((Y108-Y109)&lt;=(Y111-Y110),2,0),IF(Y109=Y108,IF((Y107-Y108)&gt;(Y110-Y109),2,0),2)),0)))</f>
        <v>0</v>
      </c>
      <c r="V109" s="1">
        <f>IF(C$4=0,0,IF(SUM(V$7:V108)=1,0,IF(Z109=V$6,IF(Z109=Z110,IF((Z108-Z109)&lt;=(Z111-Z110),1,0),IF(Z109=Z108,IF((Z107-Z108)&gt;(Z110-Z109),1,0),1)),0)))</f>
        <v>0</v>
      </c>
      <c r="W109" s="1">
        <f>IF(C$4=0,0,IF(SUM(W$7:W108)=2,0,IF(AA109=W$6,IF(AA109=AA110,IF((AA108-AA109)&lt;=(AA111-AA110),2,0),IF(AA109=AA108,IF((AA107-AA108)&gt;(AA110-AA109),2,0),2)),0)))</f>
        <v>0</v>
      </c>
      <c r="X109" s="1">
        <f>IF(C$4=0,0,IF(SUM(X$7:X108)=2,0,IF(AB109=X$6,IF(AB109=AB110,IF((AB108-AB109)&lt;=(AB111-AB110),2,0),IF(AB109=AB108,IF((AB107-AB108)&gt;(AB110-AB109),2,0),2)),0)))</f>
        <v>0</v>
      </c>
      <c r="Y109" s="1">
        <f t="shared" si="33"/>
        <v>1</v>
      </c>
      <c r="Z109" s="1">
        <f t="shared" si="34"/>
        <v>1</v>
      </c>
      <c r="AA109" s="1">
        <f t="shared" si="35"/>
        <v>1</v>
      </c>
      <c r="AB109" s="1">
        <f t="shared" si="36"/>
        <v>1</v>
      </c>
      <c r="AD109" s="1">
        <f t="shared" si="41"/>
        <v>355</v>
      </c>
      <c r="AE109" s="2">
        <f t="shared" si="37"/>
        <v>0</v>
      </c>
      <c r="AF109" s="1">
        <f>IF(S$4=0,0,IF(SUM(AF$7:AF108)=2,0,IF(AJ109=AF$6,IF(AJ109=AJ110,IF((AJ108-AJ109)&lt;=(AJ111-AJ110),2,0),IF(AJ109=AJ108,IF((AJ107-AJ108)&gt;(AJ110-AJ109),2,0),2)),0)))</f>
        <v>0</v>
      </c>
      <c r="AG109" s="1">
        <f>IF(C$4=0,0,IF(SUM(AG$7:AG108)=1,0,IF(AK109=AG$6,IF(AK109=AK110,IF((AK108-AK109)&lt;=(AK111-AK110),1,0),IF(AK109=AK108,IF((AK107-AK108)&gt;(AK110-AK109),1,0),1)),0)))</f>
        <v>0</v>
      </c>
      <c r="AH109" s="1">
        <f>IF(C$4=0,0,IF(SUM(AH$7:AH108)=2,0,IF(AL109=AH$6,IF(AL109=AL110,IF((AL108-AL109)&lt;=(AL111-AL110),2,0),IF(AL109=AL108,IF((AL107-AL108)&gt;(AL110-AL109),2,0),2)),0)))</f>
        <v>0</v>
      </c>
      <c r="AI109" s="1">
        <f>IF(S$4=0,0,IF(SUM(AI$7:AI108)=2,0,IF(AM109=AI$6,IF(AM109=AM110,IF((AM108-AM109)&lt;=(AM111-AM110),2,0),IF(AM109=AM108,IF((AM107-AM108)&gt;(AM110-AM109),2,0),2)),0)))</f>
        <v>0</v>
      </c>
      <c r="AJ109" s="1">
        <f t="shared" si="38"/>
        <v>1</v>
      </c>
      <c r="AK109" s="1">
        <f t="shared" si="42"/>
        <v>1</v>
      </c>
      <c r="AL109" s="1">
        <f t="shared" si="43"/>
        <v>1</v>
      </c>
      <c r="AM109" s="1">
        <f t="shared" si="44"/>
        <v>1</v>
      </c>
    </row>
    <row r="110" spans="1:39" ht="12" customHeight="1" x14ac:dyDescent="0.15">
      <c r="A110" s="64">
        <f t="shared" si="26"/>
        <v>0</v>
      </c>
      <c r="B110" s="64">
        <f t="shared" si="27"/>
        <v>0</v>
      </c>
      <c r="C110" s="57">
        <f t="shared" si="39"/>
        <v>354</v>
      </c>
      <c r="F110" s="59">
        <f>IF(C110&lt;C$6,0,VLOOKUP(C110,index!$A:$M,10,0))</f>
        <v>203</v>
      </c>
      <c r="G110" s="57" t="str">
        <f t="shared" si="28"/>
        <v/>
      </c>
      <c r="H110" s="58" t="str">
        <f>IF(G110="I",$K110,IF(G110="II",$K110-SUM(H$8:H109),IF(G110="III",$K110-SUM(H$8:H109),IF(G110="IV",$K110-SUM(H$8:H109),IF(G110="V",1-SUM(H$8:H109)," ")))))</f>
        <v xml:space="preserve"> </v>
      </c>
      <c r="I110" s="66" t="str">
        <f t="shared" si="29"/>
        <v/>
      </c>
      <c r="J110" s="61" t="str">
        <f>IF(I110="A",$K110,IF(I110="B",$K110-SUM(J$8:J109),IF(I110="C",$K110-SUM(J$8:J109),IF(I110="D",$K110-SUM(J$8:J109),IF(I110="E",1-SUM(J$8:J109)," ")))))</f>
        <v xml:space="preserve"> </v>
      </c>
      <c r="K110" s="58">
        <f>IF(C$4=0,0,(SUM(D$8:D110)/C$4))</f>
        <v>0</v>
      </c>
      <c r="L110" s="62" t="str">
        <f t="shared" si="25"/>
        <v xml:space="preserve"> </v>
      </c>
      <c r="M110" s="58" t="str">
        <f>IF(U110=2,K110,IF(W110=2,K110-SUM(M$8:M109),IF(X110=2,K110-SUM(M$8:M109),IF(X109=2,1-SUM(M$8:M109)," "))))</f>
        <v xml:space="preserve"> </v>
      </c>
      <c r="N110" s="58" t="str">
        <f t="shared" si="30"/>
        <v xml:space="preserve"> </v>
      </c>
      <c r="P110" s="58" t="str">
        <f>IF(O110="Plus",$K110,IF(O110="Basis",$K110-SUM(P$8:P109),IF(O110="Breedte",$K110-SUM(P$8:P109),IF(O109="Breedte",1-SUM(P$8:P109)," "))))</f>
        <v xml:space="preserve"> </v>
      </c>
      <c r="Q110" s="56" t="str">
        <f t="shared" si="45"/>
        <v/>
      </c>
      <c r="R110" s="196">
        <f t="shared" si="31"/>
        <v>203</v>
      </c>
      <c r="S110" s="1">
        <f t="shared" si="40"/>
        <v>354</v>
      </c>
      <c r="T110" s="2">
        <f t="shared" si="32"/>
        <v>0</v>
      </c>
      <c r="U110" s="1">
        <f>IF(C$4=0,0,IF(SUM(U$7:U109)=2,0,IF(Y110=U$6,IF(Y110=Y111,IF((Y109-Y110)&lt;=(Y112-Y111),2,0),IF(Y110=Y109,IF((Y108-Y109)&gt;(Y111-Y110),2,0),2)),0)))</f>
        <v>0</v>
      </c>
      <c r="V110" s="1">
        <f>IF(C$4=0,0,IF(SUM(V$7:V109)=1,0,IF(Z110=V$6,IF(Z110=Z111,IF((Z109-Z110)&lt;=(Z112-Z111),1,0),IF(Z110=Z109,IF((Z108-Z109)&gt;(Z111-Z110),1,0),1)),0)))</f>
        <v>0</v>
      </c>
      <c r="W110" s="1">
        <f>IF(C$4=0,0,IF(SUM(W$7:W109)=2,0,IF(AA110=W$6,IF(AA110=AA111,IF((AA109-AA110)&lt;=(AA112-AA111),2,0),IF(AA110=AA109,IF((AA108-AA109)&gt;(AA111-AA110),2,0),2)),0)))</f>
        <v>0</v>
      </c>
      <c r="X110" s="1">
        <f>IF(C$4=0,0,IF(SUM(X$7:X109)=2,0,IF(AB110=X$6,IF(AB110=AB111,IF((AB109-AB110)&lt;=(AB112-AB111),2,0),IF(AB110=AB109,IF((AB108-AB109)&gt;(AB111-AB110),2,0),2)),0)))</f>
        <v>0</v>
      </c>
      <c r="Y110" s="1">
        <f t="shared" si="33"/>
        <v>1</v>
      </c>
      <c r="Z110" s="1">
        <f t="shared" si="34"/>
        <v>1</v>
      </c>
      <c r="AA110" s="1">
        <f t="shared" si="35"/>
        <v>1</v>
      </c>
      <c r="AB110" s="1">
        <f t="shared" si="36"/>
        <v>1</v>
      </c>
      <c r="AD110" s="1">
        <f t="shared" si="41"/>
        <v>354</v>
      </c>
      <c r="AE110" s="2">
        <f t="shared" si="37"/>
        <v>0</v>
      </c>
      <c r="AF110" s="1">
        <f>IF(S$4=0,0,IF(SUM(AF$7:AF109)=2,0,IF(AJ110=AF$6,IF(AJ110=AJ111,IF((AJ109-AJ110)&lt;=(AJ112-AJ111),2,0),IF(AJ110=AJ109,IF((AJ108-AJ109)&gt;(AJ111-AJ110),2,0),2)),0)))</f>
        <v>0</v>
      </c>
      <c r="AG110" s="1">
        <f>IF(C$4=0,0,IF(SUM(AG$7:AG109)=1,0,IF(AK110=AG$6,IF(AK110=AK111,IF((AK109-AK110)&lt;=(AK112-AK111),1,0),IF(AK110=AK109,IF((AK108-AK109)&gt;(AK111-AK110),1,0),1)),0)))</f>
        <v>0</v>
      </c>
      <c r="AH110" s="1">
        <f>IF(C$4=0,0,IF(SUM(AH$7:AH109)=2,0,IF(AL110=AH$6,IF(AL110=AL111,IF((AL109-AL110)&lt;=(AL112-AL111),2,0),IF(AL110=AL109,IF((AL108-AL109)&gt;(AL111-AL110),2,0),2)),0)))</f>
        <v>0</v>
      </c>
      <c r="AI110" s="1">
        <f>IF(S$4=0,0,IF(SUM(AI$7:AI109)=2,0,IF(AM110=AI$6,IF(AM110=AM111,IF((AM109-AM110)&lt;=(AM112-AM111),2,0),IF(AM110=AM109,IF((AM108-AM109)&gt;(AM111-AM110),2,0),2)),0)))</f>
        <v>0</v>
      </c>
      <c r="AJ110" s="1">
        <f t="shared" si="38"/>
        <v>1</v>
      </c>
      <c r="AK110" s="1">
        <f t="shared" si="42"/>
        <v>1</v>
      </c>
      <c r="AL110" s="1">
        <f t="shared" si="43"/>
        <v>1</v>
      </c>
      <c r="AM110" s="1">
        <f t="shared" si="44"/>
        <v>1</v>
      </c>
    </row>
    <row r="111" spans="1:39" ht="12" customHeight="1" x14ac:dyDescent="0.15">
      <c r="A111" s="64">
        <f t="shared" si="26"/>
        <v>0</v>
      </c>
      <c r="B111" s="64">
        <f t="shared" si="27"/>
        <v>0</v>
      </c>
      <c r="C111" s="57">
        <f t="shared" si="39"/>
        <v>353</v>
      </c>
      <c r="F111" s="59">
        <f>IF(C111&lt;C$6,0,VLOOKUP(C111,index!$A:$M,10,0))</f>
        <v>202</v>
      </c>
      <c r="G111" s="57" t="str">
        <f t="shared" si="28"/>
        <v/>
      </c>
      <c r="H111" s="58" t="str">
        <f>IF(G111="I",$K111,IF(G111="II",$K111-SUM(H$8:H110),IF(G111="III",$K111-SUM(H$8:H110),IF(G111="IV",$K111-SUM(H$8:H110),IF(G111="V",1-SUM(H$8:H110)," ")))))</f>
        <v xml:space="preserve"> </v>
      </c>
      <c r="I111" s="66" t="str">
        <f t="shared" si="29"/>
        <v/>
      </c>
      <c r="J111" s="61" t="str">
        <f>IF(I111="A",$K111,IF(I111="B",$K111-SUM(J$8:J110),IF(I111="C",$K111-SUM(J$8:J110),IF(I111="D",$K111-SUM(J$8:J110),IF(I111="E",1-SUM(J$8:J110)," ")))))</f>
        <v xml:space="preserve"> </v>
      </c>
      <c r="K111" s="58">
        <f>IF(C$4=0,0,(SUM(D$8:D111)/C$4))</f>
        <v>0</v>
      </c>
      <c r="L111" s="62" t="str">
        <f t="shared" si="25"/>
        <v xml:space="preserve"> </v>
      </c>
      <c r="M111" s="58" t="str">
        <f>IF(U111=2,K111,IF(W111=2,K111-SUM(M$8:M110),IF(X111=2,K111-SUM(M$8:M110),IF(X110=2,1-SUM(M$8:M110)," "))))</f>
        <v xml:space="preserve"> </v>
      </c>
      <c r="N111" s="58" t="str">
        <f t="shared" si="30"/>
        <v xml:space="preserve"> </v>
      </c>
      <c r="P111" s="58" t="str">
        <f>IF(O111="Plus",$K111,IF(O111="Basis",$K111-SUM(P$8:P110),IF(O111="Breedte",$K111-SUM(P$8:P110),IF(O110="Breedte",1-SUM(P$8:P110)," "))))</f>
        <v xml:space="preserve"> </v>
      </c>
      <c r="Q111" s="56" t="str">
        <f t="shared" si="45"/>
        <v/>
      </c>
      <c r="R111" s="196">
        <f t="shared" si="31"/>
        <v>202</v>
      </c>
      <c r="S111" s="1">
        <f t="shared" si="40"/>
        <v>353</v>
      </c>
      <c r="T111" s="2">
        <f t="shared" si="32"/>
        <v>0</v>
      </c>
      <c r="U111" s="1">
        <f>IF(C$4=0,0,IF(SUM(U$7:U110)=2,0,IF(Y111=U$6,IF(Y111=Y112,IF((Y110-Y111)&lt;=(Y113-Y112),2,0),IF(Y111=Y110,IF((Y109-Y110)&gt;(Y112-Y111),2,0),2)),0)))</f>
        <v>0</v>
      </c>
      <c r="V111" s="1">
        <f>IF(C$4=0,0,IF(SUM(V$7:V110)=1,0,IF(Z111=V$6,IF(Z111=Z112,IF((Z110-Z111)&lt;=(Z113-Z112),1,0),IF(Z111=Z110,IF((Z109-Z110)&gt;(Z112-Z111),1,0),1)),0)))</f>
        <v>0</v>
      </c>
      <c r="W111" s="1">
        <f>IF(C$4=0,0,IF(SUM(W$7:W110)=2,0,IF(AA111=W$6,IF(AA111=AA112,IF((AA110-AA111)&lt;=(AA113-AA112),2,0),IF(AA111=AA110,IF((AA109-AA110)&gt;(AA112-AA111),2,0),2)),0)))</f>
        <v>0</v>
      </c>
      <c r="X111" s="1">
        <f>IF(C$4=0,0,IF(SUM(X$7:X110)=2,0,IF(AB111=X$6,IF(AB111=AB112,IF((AB110-AB111)&lt;=(AB113-AB112),2,0),IF(AB111=AB110,IF((AB109-AB110)&gt;(AB112-AB111),2,0),2)),0)))</f>
        <v>0</v>
      </c>
      <c r="Y111" s="1">
        <f t="shared" si="33"/>
        <v>1</v>
      </c>
      <c r="Z111" s="1">
        <f t="shared" si="34"/>
        <v>1</v>
      </c>
      <c r="AA111" s="1">
        <f t="shared" si="35"/>
        <v>1</v>
      </c>
      <c r="AB111" s="1">
        <f t="shared" si="36"/>
        <v>1</v>
      </c>
      <c r="AD111" s="1">
        <f t="shared" si="41"/>
        <v>353</v>
      </c>
      <c r="AE111" s="2">
        <f t="shared" si="37"/>
        <v>0</v>
      </c>
      <c r="AF111" s="1">
        <f>IF(S$4=0,0,IF(SUM(AF$7:AF110)=2,0,IF(AJ111=AF$6,IF(AJ111=AJ112,IF((AJ110-AJ111)&lt;=(AJ113-AJ112),2,0),IF(AJ111=AJ110,IF((AJ109-AJ110)&gt;(AJ112-AJ111),2,0),2)),0)))</f>
        <v>0</v>
      </c>
      <c r="AG111" s="1">
        <f>IF(C$4=0,0,IF(SUM(AG$7:AG110)=1,0,IF(AK111=AG$6,IF(AK111=AK112,IF((AK110-AK111)&lt;=(AK113-AK112),1,0),IF(AK111=AK110,IF((AK109-AK110)&gt;(AK112-AK111),1,0),1)),0)))</f>
        <v>0</v>
      </c>
      <c r="AH111" s="1">
        <f>IF(C$4=0,0,IF(SUM(AH$7:AH110)=2,0,IF(AL111=AH$6,IF(AL111=AL112,IF((AL110-AL111)&lt;=(AL113-AL112),2,0),IF(AL111=AL110,IF((AL109-AL110)&gt;(AL112-AL111),2,0),2)),0)))</f>
        <v>0</v>
      </c>
      <c r="AI111" s="1">
        <f>IF(S$4=0,0,IF(SUM(AI$7:AI110)=2,0,IF(AM111=AI$6,IF(AM111=AM112,IF((AM110-AM111)&lt;=(AM113-AM112),2,0),IF(AM111=AM110,IF((AM109-AM110)&gt;(AM112-AM111),2,0),2)),0)))</f>
        <v>0</v>
      </c>
      <c r="AJ111" s="1">
        <f t="shared" si="38"/>
        <v>1</v>
      </c>
      <c r="AK111" s="1">
        <f t="shared" si="42"/>
        <v>1</v>
      </c>
      <c r="AL111" s="1">
        <f t="shared" si="43"/>
        <v>1</v>
      </c>
      <c r="AM111" s="1">
        <f t="shared" si="44"/>
        <v>1</v>
      </c>
    </row>
    <row r="112" spans="1:39" ht="12" customHeight="1" x14ac:dyDescent="0.15">
      <c r="A112" s="64">
        <f t="shared" si="26"/>
        <v>0</v>
      </c>
      <c r="B112" s="64">
        <f t="shared" si="27"/>
        <v>0</v>
      </c>
      <c r="C112" s="57">
        <f t="shared" si="39"/>
        <v>352</v>
      </c>
      <c r="F112" s="59">
        <f>IF(C112&lt;C$6,0,VLOOKUP(C112,index!$A:$M,10,0))</f>
        <v>202</v>
      </c>
      <c r="G112" s="57" t="str">
        <f t="shared" si="28"/>
        <v/>
      </c>
      <c r="H112" s="58" t="str">
        <f>IF(G112="I",$K112,IF(G112="II",$K112-SUM(H$8:H111),IF(G112="III",$K112-SUM(H$8:H111),IF(G112="IV",$K112-SUM(H$8:H111),IF(G112="V",1-SUM(H$8:H111)," ")))))</f>
        <v xml:space="preserve"> </v>
      </c>
      <c r="I112" s="66" t="str">
        <f t="shared" si="29"/>
        <v/>
      </c>
      <c r="J112" s="61" t="str">
        <f>IF(I112="A",$K112,IF(I112="B",$K112-SUM(J$8:J111),IF(I112="C",$K112-SUM(J$8:J111),IF(I112="D",$K112-SUM(J$8:J111),IF(I112="E",1-SUM(J$8:J111)," ")))))</f>
        <v xml:space="preserve"> </v>
      </c>
      <c r="K112" s="58">
        <f>IF(C$4=0,0,(SUM(D$8:D112)/C$4))</f>
        <v>0</v>
      </c>
      <c r="L112" s="62" t="str">
        <f t="shared" si="25"/>
        <v xml:space="preserve"> </v>
      </c>
      <c r="M112" s="58" t="str">
        <f>IF(U112=2,K112,IF(W112=2,K112-SUM(M$8:M111),IF(X112=2,K112-SUM(M$8:M111),IF(X111=2,1-SUM(M$8:M111)," "))))</f>
        <v xml:space="preserve"> </v>
      </c>
      <c r="N112" s="58" t="str">
        <f t="shared" si="30"/>
        <v xml:space="preserve"> </v>
      </c>
      <c r="P112" s="58" t="str">
        <f>IF(O112="Plus",$K112,IF(O112="Basis",$K112-SUM(P$8:P111),IF(O112="Breedte",$K112-SUM(P$8:P111),IF(O111="Breedte",1-SUM(P$8:P111)," "))))</f>
        <v xml:space="preserve"> </v>
      </c>
      <c r="Q112" s="56" t="str">
        <f t="shared" si="45"/>
        <v/>
      </c>
      <c r="R112" s="196">
        <f t="shared" si="31"/>
        <v>202</v>
      </c>
      <c r="S112" s="1">
        <f t="shared" si="40"/>
        <v>352</v>
      </c>
      <c r="T112" s="2">
        <f t="shared" si="32"/>
        <v>0</v>
      </c>
      <c r="U112" s="1">
        <f>IF(C$4=0,0,IF(SUM(U$7:U111)=2,0,IF(Y112=U$6,IF(Y112=Y113,IF((Y111-Y112)&lt;=(Y114-Y113),2,0),IF(Y112=Y111,IF((Y110-Y111)&gt;(Y113-Y112),2,0),2)),0)))</f>
        <v>0</v>
      </c>
      <c r="V112" s="1">
        <f>IF(C$4=0,0,IF(SUM(V$7:V111)=1,0,IF(Z112=V$6,IF(Z112=Z113,IF((Z111-Z112)&lt;=(Z114-Z113),1,0),IF(Z112=Z111,IF((Z110-Z111)&gt;(Z113-Z112),1,0),1)),0)))</f>
        <v>0</v>
      </c>
      <c r="W112" s="1">
        <f>IF(C$4=0,0,IF(SUM(W$7:W111)=2,0,IF(AA112=W$6,IF(AA112=AA113,IF((AA111-AA112)&lt;=(AA114-AA113),2,0),IF(AA112=AA111,IF((AA110-AA111)&gt;(AA113-AA112),2,0),2)),0)))</f>
        <v>0</v>
      </c>
      <c r="X112" s="1">
        <f>IF(C$4=0,0,IF(SUM(X$7:X111)=2,0,IF(AB112=X$6,IF(AB112=AB113,IF((AB111-AB112)&lt;=(AB114-AB113),2,0),IF(AB112=AB111,IF((AB110-AB111)&gt;(AB113-AB112),2,0),2)),0)))</f>
        <v>0</v>
      </c>
      <c r="Y112" s="1">
        <f t="shared" si="33"/>
        <v>1</v>
      </c>
      <c r="Z112" s="1">
        <f t="shared" si="34"/>
        <v>1</v>
      </c>
      <c r="AA112" s="1">
        <f t="shared" si="35"/>
        <v>1</v>
      </c>
      <c r="AB112" s="1">
        <f t="shared" si="36"/>
        <v>1</v>
      </c>
      <c r="AD112" s="1">
        <f t="shared" si="41"/>
        <v>352</v>
      </c>
      <c r="AE112" s="2">
        <f t="shared" si="37"/>
        <v>0</v>
      </c>
      <c r="AF112" s="1">
        <f>IF(S$4=0,0,IF(SUM(AF$7:AF111)=2,0,IF(AJ112=AF$6,IF(AJ112=AJ113,IF((AJ111-AJ112)&lt;=(AJ114-AJ113),2,0),IF(AJ112=AJ111,IF((AJ110-AJ111)&gt;(AJ113-AJ112),2,0),2)),0)))</f>
        <v>0</v>
      </c>
      <c r="AG112" s="1">
        <f>IF(C$4=0,0,IF(SUM(AG$7:AG111)=1,0,IF(AK112=AG$6,IF(AK112=AK113,IF((AK111-AK112)&lt;=(AK114-AK113),1,0),IF(AK112=AK111,IF((AK110-AK111)&gt;(AK113-AK112),1,0),1)),0)))</f>
        <v>0</v>
      </c>
      <c r="AH112" s="1">
        <f>IF(C$4=0,0,IF(SUM(AH$7:AH111)=2,0,IF(AL112=AH$6,IF(AL112=AL113,IF((AL111-AL112)&lt;=(AL114-AL113),2,0),IF(AL112=AL111,IF((AL110-AL111)&gt;(AL113-AL112),2,0),2)),0)))</f>
        <v>0</v>
      </c>
      <c r="AI112" s="1">
        <f>IF(S$4=0,0,IF(SUM(AI$7:AI111)=2,0,IF(AM112=AI$6,IF(AM112=AM113,IF((AM111-AM112)&lt;=(AM114-AM113),2,0),IF(AM112=AM111,IF((AM110-AM111)&gt;(AM113-AM112),2,0),2)),0)))</f>
        <v>0</v>
      </c>
      <c r="AJ112" s="1">
        <f t="shared" si="38"/>
        <v>1</v>
      </c>
      <c r="AK112" s="1">
        <f t="shared" si="42"/>
        <v>1</v>
      </c>
      <c r="AL112" s="1">
        <f t="shared" si="43"/>
        <v>1</v>
      </c>
      <c r="AM112" s="1">
        <f t="shared" si="44"/>
        <v>1</v>
      </c>
    </row>
    <row r="113" spans="1:39" ht="12" customHeight="1" x14ac:dyDescent="0.15">
      <c r="A113" s="64">
        <f t="shared" si="26"/>
        <v>0</v>
      </c>
      <c r="B113" s="64">
        <f t="shared" si="27"/>
        <v>0</v>
      </c>
      <c r="C113" s="57">
        <f t="shared" si="39"/>
        <v>351</v>
      </c>
      <c r="F113" s="59">
        <f>IF(C113&lt;C$6,0,VLOOKUP(C113,index!$A:$M,10,0))</f>
        <v>201</v>
      </c>
      <c r="G113" s="57" t="str">
        <f t="shared" si="28"/>
        <v/>
      </c>
      <c r="H113" s="58" t="str">
        <f>IF(G113="I",$K113,IF(G113="II",$K113-SUM(H$8:H112),IF(G113="III",$K113-SUM(H$8:H112),IF(G113="IV",$K113-SUM(H$8:H112),IF(G113="V",1-SUM(H$8:H112)," ")))))</f>
        <v xml:space="preserve"> </v>
      </c>
      <c r="I113" s="66" t="str">
        <f t="shared" si="29"/>
        <v/>
      </c>
      <c r="J113" s="61" t="str">
        <f>IF(I113="A",$K113,IF(I113="B",$K113-SUM(J$8:J112),IF(I113="C",$K113-SUM(J$8:J112),IF(I113="D",$K113-SUM(J$8:J112),IF(I113="E",1-SUM(J$8:J112)," ")))))</f>
        <v xml:space="preserve"> </v>
      </c>
      <c r="K113" s="58">
        <f>IF(C$4=0,0,(SUM(D$8:D113)/C$4))</f>
        <v>0</v>
      </c>
      <c r="L113" s="62" t="str">
        <f t="shared" si="25"/>
        <v xml:space="preserve"> </v>
      </c>
      <c r="M113" s="58" t="str">
        <f>IF(U113=2,K113,IF(W113=2,K113-SUM(M$8:M112),IF(X113=2,K113-SUM(M$8:M112),IF(X112=2,1-SUM(M$8:M112)," "))))</f>
        <v xml:space="preserve"> </v>
      </c>
      <c r="N113" s="58" t="str">
        <f t="shared" si="30"/>
        <v xml:space="preserve"> </v>
      </c>
      <c r="P113" s="58" t="str">
        <f>IF(O113="Plus",$K113,IF(O113="Basis",$K113-SUM(P$8:P112),IF(O113="Breedte",$K113-SUM(P$8:P112),IF(O112="Breedte",1-SUM(P$8:P112)," "))))</f>
        <v xml:space="preserve"> </v>
      </c>
      <c r="Q113" s="56" t="str">
        <f t="shared" si="45"/>
        <v/>
      </c>
      <c r="R113" s="196">
        <f t="shared" si="31"/>
        <v>201</v>
      </c>
      <c r="S113" s="1">
        <f t="shared" si="40"/>
        <v>351</v>
      </c>
      <c r="T113" s="2">
        <f t="shared" si="32"/>
        <v>0</v>
      </c>
      <c r="U113" s="1">
        <f>IF(C$4=0,0,IF(SUM(U$7:U112)=2,0,IF(Y113=U$6,IF(Y113=Y114,IF((Y112-Y113)&lt;=(Y115-Y114),2,0),IF(Y113=Y112,IF((Y111-Y112)&gt;(Y114-Y113),2,0),2)),0)))</f>
        <v>0</v>
      </c>
      <c r="V113" s="1">
        <f>IF(C$4=0,0,IF(SUM(V$7:V112)=1,0,IF(Z113=V$6,IF(Z113=Z114,IF((Z112-Z113)&lt;=(Z115-Z114),1,0),IF(Z113=Z112,IF((Z111-Z112)&gt;(Z114-Z113),1,0),1)),0)))</f>
        <v>0</v>
      </c>
      <c r="W113" s="1">
        <f>IF(C$4=0,0,IF(SUM(W$7:W112)=2,0,IF(AA113=W$6,IF(AA113=AA114,IF((AA112-AA113)&lt;=(AA115-AA114),2,0),IF(AA113=AA112,IF((AA111-AA112)&gt;(AA114-AA113),2,0),2)),0)))</f>
        <v>0</v>
      </c>
      <c r="X113" s="1">
        <f>IF(C$4=0,0,IF(SUM(X$7:X112)=2,0,IF(AB113=X$6,IF(AB113=AB114,IF((AB112-AB113)&lt;=(AB115-AB114),2,0),IF(AB113=AB112,IF((AB111-AB112)&gt;(AB114-AB113),2,0),2)),0)))</f>
        <v>0</v>
      </c>
      <c r="Y113" s="1">
        <f t="shared" si="33"/>
        <v>1</v>
      </c>
      <c r="Z113" s="1">
        <f t="shared" si="34"/>
        <v>1</v>
      </c>
      <c r="AA113" s="1">
        <f t="shared" si="35"/>
        <v>1</v>
      </c>
      <c r="AB113" s="1">
        <f t="shared" si="36"/>
        <v>1</v>
      </c>
      <c r="AD113" s="1">
        <f t="shared" si="41"/>
        <v>351</v>
      </c>
      <c r="AE113" s="2">
        <f t="shared" si="37"/>
        <v>0</v>
      </c>
      <c r="AF113" s="1">
        <f>IF(S$4=0,0,IF(SUM(AF$7:AF112)=2,0,IF(AJ113=AF$6,IF(AJ113=AJ114,IF((AJ112-AJ113)&lt;=(AJ115-AJ114),2,0),IF(AJ113=AJ112,IF((AJ111-AJ112)&gt;(AJ114-AJ113),2,0),2)),0)))</f>
        <v>0</v>
      </c>
      <c r="AG113" s="1">
        <f>IF(C$4=0,0,IF(SUM(AG$7:AG112)=1,0,IF(AK113=AG$6,IF(AK113=AK114,IF((AK112-AK113)&lt;=(AK115-AK114),1,0),IF(AK113=AK112,IF((AK111-AK112)&gt;(AK114-AK113),1,0),1)),0)))</f>
        <v>0</v>
      </c>
      <c r="AH113" s="1">
        <f>IF(C$4=0,0,IF(SUM(AH$7:AH112)=2,0,IF(AL113=AH$6,IF(AL113=AL114,IF((AL112-AL113)&lt;=(AL115-AL114),2,0),IF(AL113=AL112,IF((AL111-AL112)&gt;(AL114-AL113),2,0),2)),0)))</f>
        <v>0</v>
      </c>
      <c r="AI113" s="1">
        <f>IF(S$4=0,0,IF(SUM(AI$7:AI112)=2,0,IF(AM113=AI$6,IF(AM113=AM114,IF((AM112-AM113)&lt;=(AM115-AM114),2,0),IF(AM113=AM112,IF((AM111-AM112)&gt;(AM114-AM113),2,0),2)),0)))</f>
        <v>0</v>
      </c>
      <c r="AJ113" s="1">
        <f t="shared" si="38"/>
        <v>1</v>
      </c>
      <c r="AK113" s="1">
        <f t="shared" si="42"/>
        <v>1</v>
      </c>
      <c r="AL113" s="1">
        <f t="shared" si="43"/>
        <v>1</v>
      </c>
      <c r="AM113" s="1">
        <f t="shared" si="44"/>
        <v>1</v>
      </c>
    </row>
    <row r="114" spans="1:39" ht="12" customHeight="1" x14ac:dyDescent="0.15">
      <c r="A114" s="64">
        <f t="shared" si="26"/>
        <v>0</v>
      </c>
      <c r="B114" s="64">
        <f t="shared" si="27"/>
        <v>0</v>
      </c>
      <c r="C114" s="57">
        <f t="shared" si="39"/>
        <v>350</v>
      </c>
      <c r="F114" s="59">
        <f>IF(C114&lt;C$6,0,VLOOKUP(C114,index!$A:$M,10,0))</f>
        <v>201</v>
      </c>
      <c r="G114" s="57" t="str">
        <f t="shared" si="28"/>
        <v/>
      </c>
      <c r="H114" s="58" t="str">
        <f>IF(G114="I",$K114,IF(G114="II",$K114-SUM(H$8:H113),IF(G114="III",$K114-SUM(H$8:H113),IF(G114="IV",$K114-SUM(H$8:H113),IF(G114="V",1-SUM(H$8:H113)," ")))))</f>
        <v xml:space="preserve"> </v>
      </c>
      <c r="I114" s="66" t="str">
        <f t="shared" si="29"/>
        <v/>
      </c>
      <c r="J114" s="61" t="str">
        <f>IF(I114="A",$K114,IF(I114="B",$K114-SUM(J$8:J113),IF(I114="C",$K114-SUM(J$8:J113),IF(I114="D",$K114-SUM(J$8:J113),IF(I114="E",1-SUM(J$8:J113)," ")))))</f>
        <v xml:space="preserve"> </v>
      </c>
      <c r="K114" s="58">
        <f>IF(C$4=0,0,(SUM(D$8:D114)/C$4))</f>
        <v>0</v>
      </c>
      <c r="L114" s="62" t="str">
        <f t="shared" si="25"/>
        <v xml:space="preserve"> </v>
      </c>
      <c r="M114" s="58" t="str">
        <f>IF(U114=2,K114,IF(W114=2,K114-SUM(M$8:M113),IF(X114=2,K114-SUM(M$8:M113),IF(X113=2,1-SUM(M$8:M113)," "))))</f>
        <v xml:space="preserve"> </v>
      </c>
      <c r="N114" s="58" t="str">
        <f t="shared" si="30"/>
        <v xml:space="preserve"> </v>
      </c>
      <c r="P114" s="58" t="str">
        <f>IF(O114="Plus",$K114,IF(O114="Basis",$K114-SUM(P$8:P113),IF(O114="Breedte",$K114-SUM(P$8:P113),IF(O113="Breedte",1-SUM(P$8:P113)," "))))</f>
        <v xml:space="preserve"> </v>
      </c>
      <c r="Q114" s="56" t="str">
        <f t="shared" si="45"/>
        <v/>
      </c>
      <c r="R114" s="196">
        <f t="shared" si="31"/>
        <v>201</v>
      </c>
      <c r="S114" s="1">
        <f t="shared" si="40"/>
        <v>350</v>
      </c>
      <c r="T114" s="2">
        <f t="shared" si="32"/>
        <v>0</v>
      </c>
      <c r="U114" s="1">
        <f>IF(C$4=0,0,IF(SUM(U$7:U113)=2,0,IF(Y114=U$6,IF(Y114=Y115,IF((Y113-Y114)&lt;=(Y116-Y115),2,0),IF(Y114=Y113,IF((Y112-Y113)&gt;(Y115-Y114),2,0),2)),0)))</f>
        <v>0</v>
      </c>
      <c r="V114" s="1">
        <f>IF(C$4=0,0,IF(SUM(V$7:V113)=1,0,IF(Z114=V$6,IF(Z114=Z115,IF((Z113-Z114)&lt;=(Z116-Z115),1,0),IF(Z114=Z113,IF((Z112-Z113)&gt;(Z115-Z114),1,0),1)),0)))</f>
        <v>0</v>
      </c>
      <c r="W114" s="1">
        <f>IF(C$4=0,0,IF(SUM(W$7:W113)=2,0,IF(AA114=W$6,IF(AA114=AA115,IF((AA113-AA114)&lt;=(AA116-AA115),2,0),IF(AA114=AA113,IF((AA112-AA113)&gt;(AA115-AA114),2,0),2)),0)))</f>
        <v>0</v>
      </c>
      <c r="X114" s="1">
        <f>IF(C$4=0,0,IF(SUM(X$7:X113)=2,0,IF(AB114=X$6,IF(AB114=AB115,IF((AB113-AB114)&lt;=(AB116-AB115),2,0),IF(AB114=AB113,IF((AB112-AB113)&gt;(AB115-AB114),2,0),2)),0)))</f>
        <v>0</v>
      </c>
      <c r="Y114" s="1">
        <f t="shared" si="33"/>
        <v>1</v>
      </c>
      <c r="Z114" s="1">
        <f t="shared" si="34"/>
        <v>1</v>
      </c>
      <c r="AA114" s="1">
        <f t="shared" si="35"/>
        <v>1</v>
      </c>
      <c r="AB114" s="1">
        <f t="shared" si="36"/>
        <v>1</v>
      </c>
      <c r="AD114" s="1">
        <f t="shared" si="41"/>
        <v>350</v>
      </c>
      <c r="AE114" s="2">
        <f t="shared" si="37"/>
        <v>0</v>
      </c>
      <c r="AF114" s="1">
        <f>IF(S$4=0,0,IF(SUM(AF$7:AF113)=2,0,IF(AJ114=AF$6,IF(AJ114=AJ115,IF((AJ113-AJ114)&lt;=(AJ116-AJ115),2,0),IF(AJ114=AJ113,IF((AJ112-AJ113)&gt;(AJ115-AJ114),2,0),2)),0)))</f>
        <v>0</v>
      </c>
      <c r="AG114" s="1">
        <f>IF(C$4=0,0,IF(SUM(AG$7:AG113)=1,0,IF(AK114=AG$6,IF(AK114=AK115,IF((AK113-AK114)&lt;=(AK116-AK115),1,0),IF(AK114=AK113,IF((AK112-AK113)&gt;(AK115-AK114),1,0),1)),0)))</f>
        <v>0</v>
      </c>
      <c r="AH114" s="1">
        <f>IF(C$4=0,0,IF(SUM(AH$7:AH113)=2,0,IF(AL114=AH$6,IF(AL114=AL115,IF((AL113-AL114)&lt;=(AL116-AL115),2,0),IF(AL114=AL113,IF((AL112-AL113)&gt;(AL115-AL114),2,0),2)),0)))</f>
        <v>0</v>
      </c>
      <c r="AI114" s="1">
        <f>IF(S$4=0,0,IF(SUM(AI$7:AI113)=2,0,IF(AM114=AI$6,IF(AM114=AM115,IF((AM113-AM114)&lt;=(AM116-AM115),2,0),IF(AM114=AM113,IF((AM112-AM113)&gt;(AM115-AM114),2,0),2)),0)))</f>
        <v>0</v>
      </c>
      <c r="AJ114" s="1">
        <f t="shared" si="38"/>
        <v>1</v>
      </c>
      <c r="AK114" s="1">
        <f t="shared" si="42"/>
        <v>1</v>
      </c>
      <c r="AL114" s="1">
        <f t="shared" si="43"/>
        <v>1</v>
      </c>
      <c r="AM114" s="1">
        <f t="shared" si="44"/>
        <v>1</v>
      </c>
    </row>
    <row r="115" spans="1:39" ht="12" customHeight="1" x14ac:dyDescent="0.15">
      <c r="A115" s="64">
        <f t="shared" si="26"/>
        <v>0</v>
      </c>
      <c r="B115" s="64">
        <f t="shared" si="27"/>
        <v>0</v>
      </c>
      <c r="C115" s="57">
        <f t="shared" si="39"/>
        <v>349</v>
      </c>
      <c r="F115" s="59">
        <f>IF(C115&lt;C$6,0,VLOOKUP(C115,index!$A:$M,10,0))</f>
        <v>200</v>
      </c>
      <c r="G115" s="57" t="str">
        <f t="shared" si="28"/>
        <v/>
      </c>
      <c r="H115" s="58" t="str">
        <f>IF(G115="I",$K115,IF(G115="II",$K115-SUM(H$8:H114),IF(G115="III",$K115-SUM(H$8:H114),IF(G115="IV",$K115-SUM(H$8:H114),IF(G115="V",1-SUM(H$8:H114)," ")))))</f>
        <v xml:space="preserve"> </v>
      </c>
      <c r="I115" s="66" t="str">
        <f t="shared" si="29"/>
        <v/>
      </c>
      <c r="J115" s="61" t="str">
        <f>IF(I115="A",$K115,IF(I115="B",$K115-SUM(J$8:J114),IF(I115="C",$K115-SUM(J$8:J114),IF(I115="D",$K115-SUM(J$8:J114),IF(I115="E",1-SUM(J$8:J114)," ")))))</f>
        <v xml:space="preserve"> </v>
      </c>
      <c r="K115" s="58">
        <f>IF(C$4=0,0,(SUM(D$8:D115)/C$4))</f>
        <v>0</v>
      </c>
      <c r="L115" s="62" t="str">
        <f t="shared" si="25"/>
        <v xml:space="preserve"> </v>
      </c>
      <c r="M115" s="58" t="str">
        <f>IF(U115=2,K115,IF(W115=2,K115-SUM(M$8:M114),IF(X115=2,K115-SUM(M$8:M114),IF(X114=2,1-SUM(M$8:M114)," "))))</f>
        <v xml:space="preserve"> </v>
      </c>
      <c r="N115" s="58" t="str">
        <f t="shared" si="30"/>
        <v xml:space="preserve"> </v>
      </c>
      <c r="P115" s="58" t="str">
        <f>IF(O115="Plus",$K115,IF(O115="Basis",$K115-SUM(P$8:P114),IF(O115="Breedte",$K115-SUM(P$8:P114),IF(O114="Breedte",1-SUM(P$8:P114)," "))))</f>
        <v xml:space="preserve"> </v>
      </c>
      <c r="Q115" s="56" t="str">
        <f t="shared" si="45"/>
        <v/>
      </c>
      <c r="R115" s="196">
        <f t="shared" si="31"/>
        <v>200</v>
      </c>
      <c r="S115" s="1">
        <f t="shared" si="40"/>
        <v>349</v>
      </c>
      <c r="T115" s="2">
        <f t="shared" si="32"/>
        <v>0</v>
      </c>
      <c r="U115" s="1">
        <f>IF(C$4=0,0,IF(SUM(U$7:U114)=2,0,IF(Y115=U$6,IF(Y115=Y116,IF((Y114-Y115)&lt;=(Y117-Y116),2,0),IF(Y115=Y114,IF((Y113-Y114)&gt;(Y116-Y115),2,0),2)),0)))</f>
        <v>0</v>
      </c>
      <c r="V115" s="1">
        <f>IF(C$4=0,0,IF(SUM(V$7:V114)=1,0,IF(Z115=V$6,IF(Z115=Z116,IF((Z114-Z115)&lt;=(Z117-Z116),1,0),IF(Z115=Z114,IF((Z113-Z114)&gt;(Z116-Z115),1,0),1)),0)))</f>
        <v>0</v>
      </c>
      <c r="W115" s="1">
        <f>IF(C$4=0,0,IF(SUM(W$7:W114)=2,0,IF(AA115=W$6,IF(AA115=AA116,IF((AA114-AA115)&lt;=(AA117-AA116),2,0),IF(AA115=AA114,IF((AA113-AA114)&gt;(AA116-AA115),2,0),2)),0)))</f>
        <v>0</v>
      </c>
      <c r="X115" s="1">
        <f>IF(C$4=0,0,IF(SUM(X$7:X114)=2,0,IF(AB115=X$6,IF(AB115=AB116,IF((AB114-AB115)&lt;=(AB117-AB116),2,0),IF(AB115=AB114,IF((AB113-AB114)&gt;(AB116-AB115),2,0),2)),0)))</f>
        <v>0</v>
      </c>
      <c r="Y115" s="1">
        <f t="shared" si="33"/>
        <v>1</v>
      </c>
      <c r="Z115" s="1">
        <f t="shared" si="34"/>
        <v>1</v>
      </c>
      <c r="AA115" s="1">
        <f t="shared" si="35"/>
        <v>1</v>
      </c>
      <c r="AB115" s="1">
        <f t="shared" si="36"/>
        <v>1</v>
      </c>
      <c r="AD115" s="1">
        <f t="shared" si="41"/>
        <v>349</v>
      </c>
      <c r="AE115" s="2">
        <f t="shared" si="37"/>
        <v>0</v>
      </c>
      <c r="AF115" s="1">
        <f>IF(S$4=0,0,IF(SUM(AF$7:AF114)=2,0,IF(AJ115=AF$6,IF(AJ115=AJ116,IF((AJ114-AJ115)&lt;=(AJ117-AJ116),2,0),IF(AJ115=AJ114,IF((AJ113-AJ114)&gt;(AJ116-AJ115),2,0),2)),0)))</f>
        <v>0</v>
      </c>
      <c r="AG115" s="1">
        <f>IF(C$4=0,0,IF(SUM(AG$7:AG114)=1,0,IF(AK115=AG$6,IF(AK115=AK116,IF((AK114-AK115)&lt;=(AK117-AK116),1,0),IF(AK115=AK114,IF((AK113-AK114)&gt;(AK116-AK115),1,0),1)),0)))</f>
        <v>0</v>
      </c>
      <c r="AH115" s="1">
        <f>IF(C$4=0,0,IF(SUM(AH$7:AH114)=2,0,IF(AL115=AH$6,IF(AL115=AL116,IF((AL114-AL115)&lt;=(AL117-AL116),2,0),IF(AL115=AL114,IF((AL113-AL114)&gt;(AL116-AL115),2,0),2)),0)))</f>
        <v>0</v>
      </c>
      <c r="AI115" s="1">
        <f>IF(S$4=0,0,IF(SUM(AI$7:AI114)=2,0,IF(AM115=AI$6,IF(AM115=AM116,IF((AM114-AM115)&lt;=(AM117-AM116),2,0),IF(AM115=AM114,IF((AM113-AM114)&gt;(AM116-AM115),2,0),2)),0)))</f>
        <v>0</v>
      </c>
      <c r="AJ115" s="1">
        <f t="shared" si="38"/>
        <v>1</v>
      </c>
      <c r="AK115" s="1">
        <f t="shared" si="42"/>
        <v>1</v>
      </c>
      <c r="AL115" s="1">
        <f t="shared" si="43"/>
        <v>1</v>
      </c>
      <c r="AM115" s="1">
        <f t="shared" si="44"/>
        <v>1</v>
      </c>
    </row>
    <row r="116" spans="1:39" ht="12" customHeight="1" x14ac:dyDescent="0.15">
      <c r="A116" s="64">
        <f t="shared" si="26"/>
        <v>25</v>
      </c>
      <c r="B116" s="64">
        <f t="shared" si="27"/>
        <v>0</v>
      </c>
      <c r="C116" s="57">
        <f t="shared" si="39"/>
        <v>348</v>
      </c>
      <c r="F116" s="59">
        <f>IF(C116&lt;C$6,0,VLOOKUP(C116,index!$A:$M,10,0))</f>
        <v>200</v>
      </c>
      <c r="G116" s="57" t="str">
        <f t="shared" si="28"/>
        <v/>
      </c>
      <c r="H116" s="58" t="str">
        <f>IF(G116="I",$K116,IF(G116="II",$K116-SUM(H$8:H115),IF(G116="III",$K116-SUM(H$8:H115),IF(G116="IV",$K116-SUM(H$8:H115),IF(G116="V",1-SUM(H$8:H115)," ")))))</f>
        <v xml:space="preserve"> </v>
      </c>
      <c r="I116" s="66" t="str">
        <f t="shared" si="29"/>
        <v>B</v>
      </c>
      <c r="J116" s="61">
        <f>IF(I116="A",$K116,IF(I116="B",$K116-SUM(J$8:J115),IF(I116="C",$K116-SUM(J$8:J115),IF(I116="D",$K116-SUM(J$8:J115),IF(I116="E",1-SUM(J$8:J115)," ")))))</f>
        <v>0</v>
      </c>
      <c r="K116" s="58">
        <f>IF(C$4=0,0,(SUM(D$8:D116)/C$4))</f>
        <v>0</v>
      </c>
      <c r="L116" s="62" t="str">
        <f t="shared" si="25"/>
        <v xml:space="preserve"> </v>
      </c>
      <c r="M116" s="58" t="str">
        <f>IF(U116=2,K116,IF(W116=2,K116-SUM(M$8:M115),IF(X116=2,K116-SUM(M$8:M115),IF(X115=2,1-SUM(M$8:M115)," "))))</f>
        <v xml:space="preserve"> </v>
      </c>
      <c r="N116" s="58" t="str">
        <f t="shared" si="30"/>
        <v xml:space="preserve"> </v>
      </c>
      <c r="P116" s="58" t="str">
        <f>IF(O116="Plus",$K116,IF(O116="Basis",$K116-SUM(P$8:P115),IF(O116="Breedte",$K116-SUM(P$8:P115),IF(O115="Breedte",1-SUM(P$8:P115)," "))))</f>
        <v xml:space="preserve"> </v>
      </c>
      <c r="Q116" s="56" t="str">
        <f t="shared" si="45"/>
        <v/>
      </c>
      <c r="R116" s="196">
        <f t="shared" si="31"/>
        <v>200</v>
      </c>
      <c r="S116" s="1">
        <f t="shared" si="40"/>
        <v>348</v>
      </c>
      <c r="T116" s="2">
        <f t="shared" si="32"/>
        <v>0</v>
      </c>
      <c r="U116" s="1">
        <f>IF(C$4=0,0,IF(SUM(U$7:U115)=2,0,IF(Y116=U$6,IF(Y116=Y117,IF((Y115-Y116)&lt;=(Y118-Y117),2,0),IF(Y116=Y115,IF((Y114-Y115)&gt;(Y117-Y116),2,0),2)),0)))</f>
        <v>0</v>
      </c>
      <c r="V116" s="1">
        <f>IF(C$4=0,0,IF(SUM(V$7:V115)=1,0,IF(Z116=V$6,IF(Z116=Z117,IF((Z115-Z116)&lt;=(Z118-Z117),1,0),IF(Z116=Z115,IF((Z114-Z115)&gt;(Z117-Z116),1,0),1)),0)))</f>
        <v>0</v>
      </c>
      <c r="W116" s="1">
        <f>IF(C$4=0,0,IF(SUM(W$7:W115)=2,0,IF(AA116=W$6,IF(AA116=AA117,IF((AA115-AA116)&lt;=(AA118-AA117),2,0),IF(AA116=AA115,IF((AA114-AA115)&gt;(AA117-AA116),2,0),2)),0)))</f>
        <v>0</v>
      </c>
      <c r="X116" s="1">
        <f>IF(C$4=0,0,IF(SUM(X$7:X115)=2,0,IF(AB116=X$6,IF(AB116=AB117,IF((AB115-AB116)&lt;=(AB118-AB117),2,0),IF(AB116=AB115,IF((AB114-AB115)&gt;(AB117-AB116),2,0),2)),0)))</f>
        <v>0</v>
      </c>
      <c r="Y116" s="1">
        <f t="shared" si="33"/>
        <v>1</v>
      </c>
      <c r="Z116" s="1">
        <f t="shared" si="34"/>
        <v>1</v>
      </c>
      <c r="AA116" s="1">
        <f t="shared" si="35"/>
        <v>1</v>
      </c>
      <c r="AB116" s="1">
        <f t="shared" si="36"/>
        <v>1</v>
      </c>
      <c r="AD116" s="1">
        <f t="shared" si="41"/>
        <v>348</v>
      </c>
      <c r="AE116" s="2">
        <f t="shared" si="37"/>
        <v>0</v>
      </c>
      <c r="AF116" s="1">
        <f>IF(S$4=0,0,IF(SUM(AF$7:AF115)=2,0,IF(AJ116=AF$6,IF(AJ116=AJ117,IF((AJ115-AJ116)&lt;=(AJ118-AJ117),2,0),IF(AJ116=AJ115,IF((AJ114-AJ115)&gt;(AJ117-AJ116),2,0),2)),0)))</f>
        <v>0</v>
      </c>
      <c r="AG116" s="1">
        <f>IF(C$4=0,0,IF(SUM(AG$7:AG115)=1,0,IF(AK116=AG$6,IF(AK116=AK117,IF((AK115-AK116)&lt;=(AK118-AK117),1,0),IF(AK116=AK115,IF((AK114-AK115)&gt;(AK117-AK116),1,0),1)),0)))</f>
        <v>0</v>
      </c>
      <c r="AH116" s="1">
        <f>IF(C$4=0,0,IF(SUM(AH$7:AH115)=2,0,IF(AL116=AH$6,IF(AL116=AL117,IF((AL115-AL116)&lt;=(AL118-AL117),2,0),IF(AL116=AL115,IF((AL114-AL115)&gt;(AL117-AL116),2,0),2)),0)))</f>
        <v>0</v>
      </c>
      <c r="AI116" s="1">
        <f>IF(S$4=0,0,IF(SUM(AI$7:AI115)=2,0,IF(AM116=AI$6,IF(AM116=AM117,IF((AM115-AM116)&lt;=(AM118-AM117),2,0),IF(AM116=AM115,IF((AM114-AM115)&gt;(AM117-AM116),2,0),2)),0)))</f>
        <v>0</v>
      </c>
      <c r="AJ116" s="1">
        <f t="shared" si="38"/>
        <v>1</v>
      </c>
      <c r="AK116" s="1">
        <f t="shared" si="42"/>
        <v>1</v>
      </c>
      <c r="AL116" s="1">
        <f t="shared" si="43"/>
        <v>1</v>
      </c>
      <c r="AM116" s="1">
        <f t="shared" si="44"/>
        <v>1</v>
      </c>
    </row>
    <row r="117" spans="1:39" ht="12" customHeight="1" x14ac:dyDescent="0.15">
      <c r="A117" s="64">
        <f t="shared" si="26"/>
        <v>0</v>
      </c>
      <c r="B117" s="64">
        <f t="shared" si="27"/>
        <v>0</v>
      </c>
      <c r="C117" s="57">
        <f t="shared" si="39"/>
        <v>347</v>
      </c>
      <c r="F117" s="59">
        <f>IF(C117&lt;C$6,0,VLOOKUP(C117,index!$A:$M,10,0))</f>
        <v>199</v>
      </c>
      <c r="G117" s="57" t="str">
        <f t="shared" si="28"/>
        <v/>
      </c>
      <c r="H117" s="58" t="str">
        <f>IF(G117="I",$K117,IF(G117="II",$K117-SUM(H$8:H116),IF(G117="III",$K117-SUM(H$8:H116),IF(G117="IV",$K117-SUM(H$8:H116),IF(G117="V",1-SUM(H$8:H116)," ")))))</f>
        <v xml:space="preserve"> </v>
      </c>
      <c r="I117" s="66" t="str">
        <f t="shared" si="29"/>
        <v/>
      </c>
      <c r="J117" s="61" t="str">
        <f>IF(I117="A",$K117,IF(I117="B",$K117-SUM(J$8:J116),IF(I117="C",$K117-SUM(J$8:J116),IF(I117="D",$K117-SUM(J$8:J116),IF(I117="E",1-SUM(J$8:J116)," ")))))</f>
        <v xml:space="preserve"> </v>
      </c>
      <c r="K117" s="58">
        <f>IF(C$4=0,0,(SUM(D$8:D117)/C$4))</f>
        <v>0</v>
      </c>
      <c r="L117" s="62" t="str">
        <f t="shared" si="25"/>
        <v xml:space="preserve"> </v>
      </c>
      <c r="M117" s="58" t="str">
        <f>IF(U117=2,K117,IF(W117=2,K117-SUM(M$8:M116),IF(X117=2,K117-SUM(M$8:M116),IF(X116=2,1-SUM(M$8:M116)," "))))</f>
        <v xml:space="preserve"> </v>
      </c>
      <c r="N117" s="58" t="str">
        <f t="shared" si="30"/>
        <v xml:space="preserve"> </v>
      </c>
      <c r="P117" s="58" t="str">
        <f>IF(O117="Plus",$K117,IF(O117="Basis",$K117-SUM(P$8:P116),IF(O117="Breedte",$K117-SUM(P$8:P116),IF(O116="Breedte",1-SUM(P$8:P116)," "))))</f>
        <v xml:space="preserve"> </v>
      </c>
      <c r="Q117" s="56" t="str">
        <f t="shared" si="45"/>
        <v/>
      </c>
      <c r="R117" s="196">
        <f t="shared" si="31"/>
        <v>199</v>
      </c>
      <c r="S117" s="1">
        <f t="shared" si="40"/>
        <v>347</v>
      </c>
      <c r="T117" s="2">
        <f t="shared" si="32"/>
        <v>0</v>
      </c>
      <c r="U117" s="1">
        <f>IF(C$4=0,0,IF(SUM(U$7:U116)=2,0,IF(Y117=U$6,IF(Y117=Y118,IF((Y116-Y117)&lt;=(Y119-Y118),2,0),IF(Y117=Y116,IF((Y115-Y116)&gt;(Y118-Y117),2,0),2)),0)))</f>
        <v>0</v>
      </c>
      <c r="V117" s="1">
        <f>IF(C$4=0,0,IF(SUM(V$7:V116)=1,0,IF(Z117=V$6,IF(Z117=Z118,IF((Z116-Z117)&lt;=(Z119-Z118),1,0),IF(Z117=Z116,IF((Z115-Z116)&gt;(Z118-Z117),1,0),1)),0)))</f>
        <v>0</v>
      </c>
      <c r="W117" s="1">
        <f>IF(C$4=0,0,IF(SUM(W$7:W116)=2,0,IF(AA117=W$6,IF(AA117=AA118,IF((AA116-AA117)&lt;=(AA119-AA118),2,0),IF(AA117=AA116,IF((AA115-AA116)&gt;(AA118-AA117),2,0),2)),0)))</f>
        <v>0</v>
      </c>
      <c r="X117" s="1">
        <f>IF(C$4=0,0,IF(SUM(X$7:X116)=2,0,IF(AB117=X$6,IF(AB117=AB118,IF((AB116-AB117)&lt;=(AB119-AB118),2,0),IF(AB117=AB116,IF((AB115-AB116)&gt;(AB118-AB117),2,0),2)),0)))</f>
        <v>0</v>
      </c>
      <c r="Y117" s="1">
        <f t="shared" si="33"/>
        <v>1</v>
      </c>
      <c r="Z117" s="1">
        <f t="shared" si="34"/>
        <v>1</v>
      </c>
      <c r="AA117" s="1">
        <f t="shared" si="35"/>
        <v>1</v>
      </c>
      <c r="AB117" s="1">
        <f t="shared" si="36"/>
        <v>1</v>
      </c>
      <c r="AD117" s="1">
        <f t="shared" si="41"/>
        <v>347</v>
      </c>
      <c r="AE117" s="2">
        <f t="shared" si="37"/>
        <v>0</v>
      </c>
      <c r="AF117" s="1">
        <f>IF(S$4=0,0,IF(SUM(AF$7:AF116)=2,0,IF(AJ117=AF$6,IF(AJ117=AJ118,IF((AJ116-AJ117)&lt;=(AJ119-AJ118),2,0),IF(AJ117=AJ116,IF((AJ115-AJ116)&gt;(AJ118-AJ117),2,0),2)),0)))</f>
        <v>0</v>
      </c>
      <c r="AG117" s="1">
        <f>IF(C$4=0,0,IF(SUM(AG$7:AG116)=1,0,IF(AK117=AG$6,IF(AK117=AK118,IF((AK116-AK117)&lt;=(AK119-AK118),1,0),IF(AK117=AK116,IF((AK115-AK116)&gt;(AK118-AK117),1,0),1)),0)))</f>
        <v>0</v>
      </c>
      <c r="AH117" s="1">
        <f>IF(C$4=0,0,IF(SUM(AH$7:AH116)=2,0,IF(AL117=AH$6,IF(AL117=AL118,IF((AL116-AL117)&lt;=(AL119-AL118),2,0),IF(AL117=AL116,IF((AL115-AL116)&gt;(AL118-AL117),2,0),2)),0)))</f>
        <v>0</v>
      </c>
      <c r="AI117" s="1">
        <f>IF(S$4=0,0,IF(SUM(AI$7:AI116)=2,0,IF(AM117=AI$6,IF(AM117=AM118,IF((AM116-AM117)&lt;=(AM119-AM118),2,0),IF(AM117=AM116,IF((AM115-AM116)&gt;(AM118-AM117),2,0),2)),0)))</f>
        <v>0</v>
      </c>
      <c r="AJ117" s="1">
        <f t="shared" si="38"/>
        <v>1</v>
      </c>
      <c r="AK117" s="1">
        <f t="shared" si="42"/>
        <v>1</v>
      </c>
      <c r="AL117" s="1">
        <f t="shared" si="43"/>
        <v>1</v>
      </c>
      <c r="AM117" s="1">
        <f t="shared" si="44"/>
        <v>1</v>
      </c>
    </row>
    <row r="118" spans="1:39" ht="12" customHeight="1" x14ac:dyDescent="0.15">
      <c r="A118" s="64">
        <f t="shared" si="26"/>
        <v>0</v>
      </c>
      <c r="B118" s="64">
        <f t="shared" si="27"/>
        <v>0</v>
      </c>
      <c r="C118" s="57">
        <f t="shared" si="39"/>
        <v>346</v>
      </c>
      <c r="F118" s="59">
        <f>IF(C118&lt;C$6,0,VLOOKUP(C118,index!$A:$M,10,0))</f>
        <v>199</v>
      </c>
      <c r="G118" s="57" t="str">
        <f t="shared" si="28"/>
        <v/>
      </c>
      <c r="H118" s="58" t="str">
        <f>IF(G118="I",$K118,IF(G118="II",$K118-SUM(H$8:H117),IF(G118="III",$K118-SUM(H$8:H117),IF(G118="IV",$K118-SUM(H$8:H117),IF(G118="V",1-SUM(H$8:H117)," ")))))</f>
        <v xml:space="preserve"> </v>
      </c>
      <c r="I118" s="66" t="str">
        <f t="shared" si="29"/>
        <v/>
      </c>
      <c r="J118" s="61" t="str">
        <f>IF(I118="A",$K118,IF(I118="B",$K118-SUM(J$8:J117),IF(I118="C",$K118-SUM(J$8:J117),IF(I118="D",$K118-SUM(J$8:J117),IF(I118="E",1-SUM(J$8:J117)," ")))))</f>
        <v xml:space="preserve"> </v>
      </c>
      <c r="K118" s="58">
        <f>IF(C$4=0,0,(SUM(D$8:D118)/C$4))</f>
        <v>0</v>
      </c>
      <c r="L118" s="62" t="str">
        <f t="shared" si="25"/>
        <v xml:space="preserve"> </v>
      </c>
      <c r="M118" s="58" t="str">
        <f>IF(U118=2,K118,IF(W118=2,K118-SUM(M$8:M117),IF(X118=2,K118-SUM(M$8:M117),IF(X117=2,1-SUM(M$8:M117)," "))))</f>
        <v xml:space="preserve"> </v>
      </c>
      <c r="N118" s="58" t="str">
        <f t="shared" si="30"/>
        <v xml:space="preserve"> </v>
      </c>
      <c r="P118" s="58" t="str">
        <f>IF(O118="Plus",$K118,IF(O118="Basis",$K118-SUM(P$8:P117),IF(O118="Breedte",$K118-SUM(P$8:P117),IF(O117="Breedte",1-SUM(P$8:P117)," "))))</f>
        <v xml:space="preserve"> </v>
      </c>
      <c r="Q118" s="56" t="str">
        <f t="shared" si="45"/>
        <v/>
      </c>
      <c r="R118" s="196">
        <f t="shared" si="31"/>
        <v>199</v>
      </c>
      <c r="S118" s="1">
        <f t="shared" si="40"/>
        <v>346</v>
      </c>
      <c r="T118" s="2">
        <f t="shared" si="32"/>
        <v>0</v>
      </c>
      <c r="U118" s="1">
        <f>IF(C$4=0,0,IF(SUM(U$7:U117)=2,0,IF(Y118=U$6,IF(Y118=Y119,IF((Y117-Y118)&lt;=(Y120-Y119),2,0),IF(Y118=Y117,IF((Y116-Y117)&gt;(Y119-Y118),2,0),2)),0)))</f>
        <v>0</v>
      </c>
      <c r="V118" s="1">
        <f>IF(C$4=0,0,IF(SUM(V$7:V117)=1,0,IF(Z118=V$6,IF(Z118=Z119,IF((Z117-Z118)&lt;=(Z120-Z119),1,0),IF(Z118=Z117,IF((Z116-Z117)&gt;(Z119-Z118),1,0),1)),0)))</f>
        <v>0</v>
      </c>
      <c r="W118" s="1">
        <f>IF(C$4=0,0,IF(SUM(W$7:W117)=2,0,IF(AA118=W$6,IF(AA118=AA119,IF((AA117-AA118)&lt;=(AA120-AA119),2,0),IF(AA118=AA117,IF((AA116-AA117)&gt;(AA119-AA118),2,0),2)),0)))</f>
        <v>0</v>
      </c>
      <c r="X118" s="1">
        <f>IF(C$4=0,0,IF(SUM(X$7:X117)=2,0,IF(AB118=X$6,IF(AB118=AB119,IF((AB117-AB118)&lt;=(AB120-AB119),2,0),IF(AB118=AB117,IF((AB116-AB117)&gt;(AB119-AB118),2,0),2)),0)))</f>
        <v>0</v>
      </c>
      <c r="Y118" s="1">
        <f t="shared" si="33"/>
        <v>1</v>
      </c>
      <c r="Z118" s="1">
        <f t="shared" si="34"/>
        <v>1</v>
      </c>
      <c r="AA118" s="1">
        <f t="shared" si="35"/>
        <v>1</v>
      </c>
      <c r="AB118" s="1">
        <f t="shared" si="36"/>
        <v>1</v>
      </c>
      <c r="AD118" s="1">
        <f t="shared" si="41"/>
        <v>346</v>
      </c>
      <c r="AE118" s="2">
        <f t="shared" si="37"/>
        <v>0</v>
      </c>
      <c r="AF118" s="1">
        <f>IF(S$4=0,0,IF(SUM(AF$7:AF117)=2,0,IF(AJ118=AF$6,IF(AJ118=AJ119,IF((AJ117-AJ118)&lt;=(AJ120-AJ119),2,0),IF(AJ118=AJ117,IF((AJ116-AJ117)&gt;(AJ119-AJ118),2,0),2)),0)))</f>
        <v>0</v>
      </c>
      <c r="AG118" s="1">
        <f>IF(C$4=0,0,IF(SUM(AG$7:AG117)=1,0,IF(AK118=AG$6,IF(AK118=AK119,IF((AK117-AK118)&lt;=(AK120-AK119),1,0),IF(AK118=AK117,IF((AK116-AK117)&gt;(AK119-AK118),1,0),1)),0)))</f>
        <v>0</v>
      </c>
      <c r="AH118" s="1">
        <f>IF(C$4=0,0,IF(SUM(AH$7:AH117)=2,0,IF(AL118=AH$6,IF(AL118=AL119,IF((AL117-AL118)&lt;=(AL120-AL119),2,0),IF(AL118=AL117,IF((AL116-AL117)&gt;(AL119-AL118),2,0),2)),0)))</f>
        <v>0</v>
      </c>
      <c r="AI118" s="1">
        <f>IF(S$4=0,0,IF(SUM(AI$7:AI117)=2,0,IF(AM118=AI$6,IF(AM118=AM119,IF((AM117-AM118)&lt;=(AM120-AM119),2,0),IF(AM118=AM117,IF((AM116-AM117)&gt;(AM119-AM118),2,0),2)),0)))</f>
        <v>0</v>
      </c>
      <c r="AJ118" s="1">
        <f t="shared" si="38"/>
        <v>1</v>
      </c>
      <c r="AK118" s="1">
        <f t="shared" si="42"/>
        <v>1</v>
      </c>
      <c r="AL118" s="1">
        <f t="shared" si="43"/>
        <v>1</v>
      </c>
      <c r="AM118" s="1">
        <f t="shared" si="44"/>
        <v>1</v>
      </c>
    </row>
    <row r="119" spans="1:39" ht="12" customHeight="1" x14ac:dyDescent="0.15">
      <c r="A119" s="64">
        <f t="shared" si="26"/>
        <v>0</v>
      </c>
      <c r="B119" s="64">
        <f t="shared" si="27"/>
        <v>0</v>
      </c>
      <c r="C119" s="57">
        <f t="shared" si="39"/>
        <v>345</v>
      </c>
      <c r="F119" s="59">
        <f>IF(C119&lt;C$6,0,VLOOKUP(C119,index!$A:$M,10,0))</f>
        <v>198</v>
      </c>
      <c r="G119" s="57" t="str">
        <f t="shared" si="28"/>
        <v/>
      </c>
      <c r="H119" s="58" t="str">
        <f>IF(G119="I",$K119,IF(G119="II",$K119-SUM(H$8:H118),IF(G119="III",$K119-SUM(H$8:H118),IF(G119="IV",$K119-SUM(H$8:H118),IF(G119="V",1-SUM(H$8:H118)," ")))))</f>
        <v xml:space="preserve"> </v>
      </c>
      <c r="I119" s="66" t="str">
        <f t="shared" si="29"/>
        <v/>
      </c>
      <c r="J119" s="61" t="str">
        <f>IF(I119="A",$K119,IF(I119="B",$K119-SUM(J$8:J118),IF(I119="C",$K119-SUM(J$8:J118),IF(I119="D",$K119-SUM(J$8:J118),IF(I119="E",1-SUM(J$8:J118)," ")))))</f>
        <v xml:space="preserve"> </v>
      </c>
      <c r="K119" s="58">
        <f>IF(C$4=0,0,(SUM(D$8:D119)/C$4))</f>
        <v>0</v>
      </c>
      <c r="L119" s="62" t="str">
        <f t="shared" si="25"/>
        <v xml:space="preserve"> </v>
      </c>
      <c r="M119" s="58" t="str">
        <f>IF(U119=2,K119,IF(W119=2,K119-SUM(M$8:M118),IF(X119=2,K119-SUM(M$8:M118),IF(X118=2,1-SUM(M$8:M118)," "))))</f>
        <v xml:space="preserve"> </v>
      </c>
      <c r="N119" s="58" t="str">
        <f t="shared" si="30"/>
        <v xml:space="preserve"> </v>
      </c>
      <c r="P119" s="58" t="str">
        <f>IF(O119="Plus",$K119,IF(O119="Basis",$K119-SUM(P$8:P118),IF(O119="Breedte",$K119-SUM(P$8:P118),IF(O118="Breedte",1-SUM(P$8:P118)," "))))</f>
        <v xml:space="preserve"> </v>
      </c>
      <c r="Q119" s="56" t="str">
        <f t="shared" si="45"/>
        <v/>
      </c>
      <c r="R119" s="196">
        <f t="shared" si="31"/>
        <v>198</v>
      </c>
      <c r="S119" s="1">
        <f t="shared" si="40"/>
        <v>345</v>
      </c>
      <c r="T119" s="2">
        <f t="shared" si="32"/>
        <v>0</v>
      </c>
      <c r="U119" s="1">
        <f>IF(C$4=0,0,IF(SUM(U$7:U118)=2,0,IF(Y119=U$6,IF(Y119=Y120,IF((Y118-Y119)&lt;=(Y121-Y120),2,0),IF(Y119=Y118,IF((Y117-Y118)&gt;(Y120-Y119),2,0),2)),0)))</f>
        <v>0</v>
      </c>
      <c r="V119" s="1">
        <f>IF(C$4=0,0,IF(SUM(V$7:V118)=1,0,IF(Z119=V$6,IF(Z119=Z120,IF((Z118-Z119)&lt;=(Z121-Z120),1,0),IF(Z119=Z118,IF((Z117-Z118)&gt;(Z120-Z119),1,0),1)),0)))</f>
        <v>0</v>
      </c>
      <c r="W119" s="1">
        <f>IF(C$4=0,0,IF(SUM(W$7:W118)=2,0,IF(AA119=W$6,IF(AA119=AA120,IF((AA118-AA119)&lt;=(AA121-AA120),2,0),IF(AA119=AA118,IF((AA117-AA118)&gt;(AA120-AA119),2,0),2)),0)))</f>
        <v>0</v>
      </c>
      <c r="X119" s="1">
        <f>IF(C$4=0,0,IF(SUM(X$7:X118)=2,0,IF(AB119=X$6,IF(AB119=AB120,IF((AB118-AB119)&lt;=(AB121-AB120),2,0),IF(AB119=AB118,IF((AB117-AB118)&gt;(AB120-AB119),2,0),2)),0)))</f>
        <v>0</v>
      </c>
      <c r="Y119" s="1">
        <f t="shared" si="33"/>
        <v>1</v>
      </c>
      <c r="Z119" s="1">
        <f t="shared" si="34"/>
        <v>1</v>
      </c>
      <c r="AA119" s="1">
        <f t="shared" si="35"/>
        <v>1</v>
      </c>
      <c r="AB119" s="1">
        <f t="shared" si="36"/>
        <v>1</v>
      </c>
      <c r="AD119" s="1">
        <f t="shared" si="41"/>
        <v>345</v>
      </c>
      <c r="AE119" s="2">
        <f t="shared" si="37"/>
        <v>0</v>
      </c>
      <c r="AF119" s="1">
        <f>IF(S$4=0,0,IF(SUM(AF$7:AF118)=2,0,IF(AJ119=AF$6,IF(AJ119=AJ120,IF((AJ118-AJ119)&lt;=(AJ121-AJ120),2,0),IF(AJ119=AJ118,IF((AJ117-AJ118)&gt;(AJ120-AJ119),2,0),2)),0)))</f>
        <v>0</v>
      </c>
      <c r="AG119" s="1">
        <f>IF(C$4=0,0,IF(SUM(AG$7:AG118)=1,0,IF(AK119=AG$6,IF(AK119=AK120,IF((AK118-AK119)&lt;=(AK121-AK120),1,0),IF(AK119=AK118,IF((AK117-AK118)&gt;(AK120-AK119),1,0),1)),0)))</f>
        <v>0</v>
      </c>
      <c r="AH119" s="1">
        <f>IF(C$4=0,0,IF(SUM(AH$7:AH118)=2,0,IF(AL119=AH$6,IF(AL119=AL120,IF((AL118-AL119)&lt;=(AL121-AL120),2,0),IF(AL119=AL118,IF((AL117-AL118)&gt;(AL120-AL119),2,0),2)),0)))</f>
        <v>0</v>
      </c>
      <c r="AI119" s="1">
        <f>IF(S$4=0,0,IF(SUM(AI$7:AI118)=2,0,IF(AM119=AI$6,IF(AM119=AM120,IF((AM118-AM119)&lt;=(AM121-AM120),2,0),IF(AM119=AM118,IF((AM117-AM118)&gt;(AM120-AM119),2,0),2)),0)))</f>
        <v>0</v>
      </c>
      <c r="AJ119" s="1">
        <f t="shared" si="38"/>
        <v>1</v>
      </c>
      <c r="AK119" s="1">
        <f t="shared" si="42"/>
        <v>1</v>
      </c>
      <c r="AL119" s="1">
        <f t="shared" si="43"/>
        <v>1</v>
      </c>
      <c r="AM119" s="1">
        <f t="shared" si="44"/>
        <v>1</v>
      </c>
    </row>
    <row r="120" spans="1:39" ht="12" customHeight="1" x14ac:dyDescent="0.15">
      <c r="A120" s="64">
        <f t="shared" si="26"/>
        <v>0</v>
      </c>
      <c r="B120" s="64">
        <f t="shared" si="27"/>
        <v>0</v>
      </c>
      <c r="C120" s="57">
        <f t="shared" si="39"/>
        <v>344</v>
      </c>
      <c r="F120" s="59">
        <f>IF(C120&lt;C$6,0,VLOOKUP(C120,index!$A:$M,10,0))</f>
        <v>198</v>
      </c>
      <c r="G120" s="57" t="str">
        <f t="shared" si="28"/>
        <v/>
      </c>
      <c r="H120" s="58" t="str">
        <f>IF(G120="I",$K120,IF(G120="II",$K120-SUM(H$8:H119),IF(G120="III",$K120-SUM(H$8:H119),IF(G120="IV",$K120-SUM(H$8:H119),IF(G120="V",1-SUM(H$8:H119)," ")))))</f>
        <v xml:space="preserve"> </v>
      </c>
      <c r="I120" s="66" t="str">
        <f t="shared" si="29"/>
        <v/>
      </c>
      <c r="J120" s="61" t="str">
        <f>IF(I120="A",$K120,IF(I120="B",$K120-SUM(J$8:J119),IF(I120="C",$K120-SUM(J$8:J119),IF(I120="D",$K120-SUM(J$8:J119),IF(I120="E",1-SUM(J$8:J119)," ")))))</f>
        <v xml:space="preserve"> </v>
      </c>
      <c r="K120" s="58">
        <f>IF(C$4=0,0,(SUM(D$8:D120)/C$4))</f>
        <v>0</v>
      </c>
      <c r="L120" s="62" t="str">
        <f t="shared" si="25"/>
        <v xml:space="preserve"> </v>
      </c>
      <c r="M120" s="58" t="str">
        <f>IF(U120=2,K120,IF(W120=2,K120-SUM(M$8:M119),IF(X120=2,K120-SUM(M$8:M119),IF(X119=2,1-SUM(M$8:M119)," "))))</f>
        <v xml:space="preserve"> </v>
      </c>
      <c r="N120" s="58" t="str">
        <f t="shared" si="30"/>
        <v xml:space="preserve"> </v>
      </c>
      <c r="P120" s="58" t="str">
        <f>IF(O120="Plus",$K120,IF(O120="Basis",$K120-SUM(P$8:P119),IF(O120="Breedte",$K120-SUM(P$8:P119),IF(O119="Breedte",1-SUM(P$8:P119)," "))))</f>
        <v xml:space="preserve"> </v>
      </c>
      <c r="Q120" s="56" t="str">
        <f t="shared" si="45"/>
        <v/>
      </c>
      <c r="R120" s="196">
        <f t="shared" si="31"/>
        <v>198</v>
      </c>
      <c r="S120" s="1">
        <f t="shared" si="40"/>
        <v>344</v>
      </c>
      <c r="T120" s="2">
        <f t="shared" si="32"/>
        <v>0</v>
      </c>
      <c r="U120" s="1">
        <f>IF(C$4=0,0,IF(SUM(U$7:U119)=2,0,IF(Y120=U$6,IF(Y120=Y121,IF((Y119-Y120)&lt;=(Y122-Y121),2,0),IF(Y120=Y119,IF((Y118-Y119)&gt;(Y121-Y120),2,0),2)),0)))</f>
        <v>0</v>
      </c>
      <c r="V120" s="1">
        <f>IF(C$4=0,0,IF(SUM(V$7:V119)=1,0,IF(Z120=V$6,IF(Z120=Z121,IF((Z119-Z120)&lt;=(Z122-Z121),1,0),IF(Z120=Z119,IF((Z118-Z119)&gt;(Z121-Z120),1,0),1)),0)))</f>
        <v>0</v>
      </c>
      <c r="W120" s="1">
        <f>IF(C$4=0,0,IF(SUM(W$7:W119)=2,0,IF(AA120=W$6,IF(AA120=AA121,IF((AA119-AA120)&lt;=(AA122-AA121),2,0),IF(AA120=AA119,IF((AA118-AA119)&gt;(AA121-AA120),2,0),2)),0)))</f>
        <v>0</v>
      </c>
      <c r="X120" s="1">
        <f>IF(C$4=0,0,IF(SUM(X$7:X119)=2,0,IF(AB120=X$6,IF(AB120=AB121,IF((AB119-AB120)&lt;=(AB122-AB121),2,0),IF(AB120=AB119,IF((AB118-AB119)&gt;(AB121-AB120),2,0),2)),0)))</f>
        <v>0</v>
      </c>
      <c r="Y120" s="1">
        <f t="shared" si="33"/>
        <v>1</v>
      </c>
      <c r="Z120" s="1">
        <f t="shared" si="34"/>
        <v>1</v>
      </c>
      <c r="AA120" s="1">
        <f t="shared" si="35"/>
        <v>1</v>
      </c>
      <c r="AB120" s="1">
        <f t="shared" si="36"/>
        <v>1</v>
      </c>
      <c r="AD120" s="1">
        <f t="shared" si="41"/>
        <v>344</v>
      </c>
      <c r="AE120" s="2">
        <f t="shared" si="37"/>
        <v>0</v>
      </c>
      <c r="AF120" s="1">
        <f>IF(S$4=0,0,IF(SUM(AF$7:AF119)=2,0,IF(AJ120=AF$6,IF(AJ120=AJ121,IF((AJ119-AJ120)&lt;=(AJ122-AJ121),2,0),IF(AJ120=AJ119,IF((AJ118-AJ119)&gt;(AJ121-AJ120),2,0),2)),0)))</f>
        <v>0</v>
      </c>
      <c r="AG120" s="1">
        <f>IF(C$4=0,0,IF(SUM(AG$7:AG119)=1,0,IF(AK120=AG$6,IF(AK120=AK121,IF((AK119-AK120)&lt;=(AK122-AK121),1,0),IF(AK120=AK119,IF((AK118-AK119)&gt;(AK121-AK120),1,0),1)),0)))</f>
        <v>0</v>
      </c>
      <c r="AH120" s="1">
        <f>IF(C$4=0,0,IF(SUM(AH$7:AH119)=2,0,IF(AL120=AH$6,IF(AL120=AL121,IF((AL119-AL120)&lt;=(AL122-AL121),2,0),IF(AL120=AL119,IF((AL118-AL119)&gt;(AL121-AL120),2,0),2)),0)))</f>
        <v>0</v>
      </c>
      <c r="AI120" s="1">
        <f>IF(S$4=0,0,IF(SUM(AI$7:AI119)=2,0,IF(AM120=AI$6,IF(AM120=AM121,IF((AM119-AM120)&lt;=(AM122-AM121),2,0),IF(AM120=AM119,IF((AM118-AM119)&gt;(AM121-AM120),2,0),2)),0)))</f>
        <v>0</v>
      </c>
      <c r="AJ120" s="1">
        <f t="shared" si="38"/>
        <v>1</v>
      </c>
      <c r="AK120" s="1">
        <f t="shared" si="42"/>
        <v>1</v>
      </c>
      <c r="AL120" s="1">
        <f t="shared" si="43"/>
        <v>1</v>
      </c>
      <c r="AM120" s="1">
        <f t="shared" si="44"/>
        <v>1</v>
      </c>
    </row>
    <row r="121" spans="1:39" ht="12" customHeight="1" x14ac:dyDescent="0.15">
      <c r="A121" s="64">
        <f t="shared" si="26"/>
        <v>0</v>
      </c>
      <c r="B121" s="64">
        <f t="shared" si="27"/>
        <v>0</v>
      </c>
      <c r="C121" s="57">
        <f t="shared" si="39"/>
        <v>343</v>
      </c>
      <c r="F121" s="59">
        <f>IF(C121&lt;C$6,0,VLOOKUP(C121,index!$A:$M,10,0))</f>
        <v>197</v>
      </c>
      <c r="G121" s="57" t="str">
        <f t="shared" si="28"/>
        <v/>
      </c>
      <c r="H121" s="58" t="str">
        <f>IF(G121="I",$K121,IF(G121="II",$K121-SUM(H$8:H120),IF(G121="III",$K121-SUM(H$8:H120),IF(G121="IV",$K121-SUM(H$8:H120),IF(G121="V",1-SUM(H$8:H120)," ")))))</f>
        <v xml:space="preserve"> </v>
      </c>
      <c r="I121" s="66" t="str">
        <f t="shared" si="29"/>
        <v/>
      </c>
      <c r="J121" s="61" t="str">
        <f>IF(I121="A",$K121,IF(I121="B",$K121-SUM(J$8:J120),IF(I121="C",$K121-SUM(J$8:J120),IF(I121="D",$K121-SUM(J$8:J120),IF(I121="E",1-SUM(J$8:J120)," ")))))</f>
        <v xml:space="preserve"> </v>
      </c>
      <c r="K121" s="58">
        <f>IF(C$4=0,0,(SUM(D$8:D121)/C$4))</f>
        <v>0</v>
      </c>
      <c r="L121" s="62" t="str">
        <f t="shared" si="25"/>
        <v xml:space="preserve"> </v>
      </c>
      <c r="M121" s="58" t="str">
        <f>IF(U121=2,K121,IF(W121=2,K121-SUM(M$8:M120),IF(X121=2,K121-SUM(M$8:M120),IF(X120=2,1-SUM(M$8:M120)," "))))</f>
        <v xml:space="preserve"> </v>
      </c>
      <c r="N121" s="58" t="str">
        <f t="shared" si="30"/>
        <v xml:space="preserve"> </v>
      </c>
      <c r="P121" s="58" t="str">
        <f>IF(O121="Plus",$K121,IF(O121="Basis",$K121-SUM(P$8:P120),IF(O121="Breedte",$K121-SUM(P$8:P120),IF(O120="Breedte",1-SUM(P$8:P120)," "))))</f>
        <v xml:space="preserve"> </v>
      </c>
      <c r="Q121" s="56" t="str">
        <f t="shared" si="45"/>
        <v/>
      </c>
      <c r="R121" s="196">
        <f t="shared" si="31"/>
        <v>197</v>
      </c>
      <c r="S121" s="1">
        <f t="shared" si="40"/>
        <v>343</v>
      </c>
      <c r="T121" s="2">
        <f t="shared" si="32"/>
        <v>0</v>
      </c>
      <c r="U121" s="1">
        <f>IF(C$4=0,0,IF(SUM(U$7:U120)=2,0,IF(Y121=U$6,IF(Y121=Y122,IF((Y120-Y121)&lt;=(Y123-Y122),2,0),IF(Y121=Y120,IF((Y119-Y120)&gt;(Y122-Y121),2,0),2)),0)))</f>
        <v>0</v>
      </c>
      <c r="V121" s="1">
        <f>IF(C$4=0,0,IF(SUM(V$7:V120)=1,0,IF(Z121=V$6,IF(Z121=Z122,IF((Z120-Z121)&lt;=(Z123-Z122),1,0),IF(Z121=Z120,IF((Z119-Z120)&gt;(Z122-Z121),1,0),1)),0)))</f>
        <v>0</v>
      </c>
      <c r="W121" s="1">
        <f>IF(C$4=0,0,IF(SUM(W$7:W120)=2,0,IF(AA121=W$6,IF(AA121=AA122,IF((AA120-AA121)&lt;=(AA123-AA122),2,0),IF(AA121=AA120,IF((AA119-AA120)&gt;(AA122-AA121),2,0),2)),0)))</f>
        <v>0</v>
      </c>
      <c r="X121" s="1">
        <f>IF(C$4=0,0,IF(SUM(X$7:X120)=2,0,IF(AB121=X$6,IF(AB121=AB122,IF((AB120-AB121)&lt;=(AB123-AB122),2,0),IF(AB121=AB120,IF((AB119-AB120)&gt;(AB122-AB121),2,0),2)),0)))</f>
        <v>0</v>
      </c>
      <c r="Y121" s="1">
        <f t="shared" si="33"/>
        <v>1</v>
      </c>
      <c r="Z121" s="1">
        <f t="shared" si="34"/>
        <v>1</v>
      </c>
      <c r="AA121" s="1">
        <f t="shared" si="35"/>
        <v>1</v>
      </c>
      <c r="AB121" s="1">
        <f t="shared" si="36"/>
        <v>1</v>
      </c>
      <c r="AD121" s="1">
        <f t="shared" si="41"/>
        <v>343</v>
      </c>
      <c r="AE121" s="2">
        <f t="shared" si="37"/>
        <v>0</v>
      </c>
      <c r="AF121" s="1">
        <f>IF(S$4=0,0,IF(SUM(AF$7:AF120)=2,0,IF(AJ121=AF$6,IF(AJ121=AJ122,IF((AJ120-AJ121)&lt;=(AJ123-AJ122),2,0),IF(AJ121=AJ120,IF((AJ119-AJ120)&gt;(AJ122-AJ121),2,0),2)),0)))</f>
        <v>0</v>
      </c>
      <c r="AG121" s="1">
        <f>IF(C$4=0,0,IF(SUM(AG$7:AG120)=1,0,IF(AK121=AG$6,IF(AK121=AK122,IF((AK120-AK121)&lt;=(AK123-AK122),1,0),IF(AK121=AK120,IF((AK119-AK120)&gt;(AK122-AK121),1,0),1)),0)))</f>
        <v>0</v>
      </c>
      <c r="AH121" s="1">
        <f>IF(C$4=0,0,IF(SUM(AH$7:AH120)=2,0,IF(AL121=AH$6,IF(AL121=AL122,IF((AL120-AL121)&lt;=(AL123-AL122),2,0),IF(AL121=AL120,IF((AL119-AL120)&gt;(AL122-AL121),2,0),2)),0)))</f>
        <v>0</v>
      </c>
      <c r="AI121" s="1">
        <f>IF(S$4=0,0,IF(SUM(AI$7:AI120)=2,0,IF(AM121=AI$6,IF(AM121=AM122,IF((AM120-AM121)&lt;=(AM123-AM122),2,0),IF(AM121=AM120,IF((AM119-AM120)&gt;(AM122-AM121),2,0),2)),0)))</f>
        <v>0</v>
      </c>
      <c r="AJ121" s="1">
        <f t="shared" si="38"/>
        <v>1</v>
      </c>
      <c r="AK121" s="1">
        <f t="shared" si="42"/>
        <v>1</v>
      </c>
      <c r="AL121" s="1">
        <f t="shared" si="43"/>
        <v>1</v>
      </c>
      <c r="AM121" s="1">
        <f t="shared" si="44"/>
        <v>1</v>
      </c>
    </row>
    <row r="122" spans="1:39" ht="12" customHeight="1" x14ac:dyDescent="0.15">
      <c r="A122" s="64">
        <f t="shared" si="26"/>
        <v>0</v>
      </c>
      <c r="B122" s="64">
        <f t="shared" si="27"/>
        <v>0</v>
      </c>
      <c r="C122" s="57">
        <f t="shared" si="39"/>
        <v>342</v>
      </c>
      <c r="F122" s="59">
        <f>IF(C122&lt;C$6,0,VLOOKUP(C122,index!$A:$M,10,0))</f>
        <v>197</v>
      </c>
      <c r="G122" s="57" t="str">
        <f t="shared" si="28"/>
        <v/>
      </c>
      <c r="H122" s="58" t="str">
        <f>IF(G122="I",$K122,IF(G122="II",$K122-SUM(H$8:H121),IF(G122="III",$K122-SUM(H$8:H121),IF(G122="IV",$K122-SUM(H$8:H121),IF(G122="V",1-SUM(H$8:H121)," ")))))</f>
        <v xml:space="preserve"> </v>
      </c>
      <c r="I122" s="66" t="str">
        <f t="shared" si="29"/>
        <v/>
      </c>
      <c r="J122" s="61" t="str">
        <f>IF(I122="A",$K122,IF(I122="B",$K122-SUM(J$8:J121),IF(I122="C",$K122-SUM(J$8:J121),IF(I122="D",$K122-SUM(J$8:J121),IF(I122="E",1-SUM(J$8:J121)," ")))))</f>
        <v xml:space="preserve"> </v>
      </c>
      <c r="K122" s="58">
        <f>IF(C$4=0,0,(SUM(D$8:D122)/C$4))</f>
        <v>0</v>
      </c>
      <c r="L122" s="62" t="str">
        <f t="shared" si="25"/>
        <v xml:space="preserve"> </v>
      </c>
      <c r="M122" s="58" t="str">
        <f>IF(U122=2,K122,IF(W122=2,K122-SUM(M$8:M121),IF(X122=2,K122-SUM(M$8:M121),IF(X121=2,1-SUM(M$8:M121)," "))))</f>
        <v xml:space="preserve"> </v>
      </c>
      <c r="N122" s="58" t="str">
        <f t="shared" si="30"/>
        <v xml:space="preserve"> </v>
      </c>
      <c r="P122" s="58" t="str">
        <f>IF(O122="Plus",$K122,IF(O122="Basis",$K122-SUM(P$8:P121),IF(O122="Breedte",$K122-SUM(P$8:P121),IF(O121="Breedte",1-SUM(P$8:P121)," "))))</f>
        <v xml:space="preserve"> </v>
      </c>
      <c r="Q122" s="56" t="str">
        <f t="shared" si="45"/>
        <v/>
      </c>
      <c r="R122" s="196">
        <f t="shared" si="31"/>
        <v>197</v>
      </c>
      <c r="S122" s="1">
        <f t="shared" si="40"/>
        <v>342</v>
      </c>
      <c r="T122" s="2">
        <f t="shared" si="32"/>
        <v>0</v>
      </c>
      <c r="U122" s="1">
        <f>IF(C$4=0,0,IF(SUM(U$7:U121)=2,0,IF(Y122=U$6,IF(Y122=Y123,IF((Y121-Y122)&lt;=(Y124-Y123),2,0),IF(Y122=Y121,IF((Y120-Y121)&gt;(Y123-Y122),2,0),2)),0)))</f>
        <v>0</v>
      </c>
      <c r="V122" s="1">
        <f>IF(C$4=0,0,IF(SUM(V$7:V121)=1,0,IF(Z122=V$6,IF(Z122=Z123,IF((Z121-Z122)&lt;=(Z124-Z123),1,0),IF(Z122=Z121,IF((Z120-Z121)&gt;(Z123-Z122),1,0),1)),0)))</f>
        <v>0</v>
      </c>
      <c r="W122" s="1">
        <f>IF(C$4=0,0,IF(SUM(W$7:W121)=2,0,IF(AA122=W$6,IF(AA122=AA123,IF((AA121-AA122)&lt;=(AA124-AA123),2,0),IF(AA122=AA121,IF((AA120-AA121)&gt;(AA123-AA122),2,0),2)),0)))</f>
        <v>0</v>
      </c>
      <c r="X122" s="1">
        <f>IF(C$4=0,0,IF(SUM(X$7:X121)=2,0,IF(AB122=X$6,IF(AB122=AB123,IF((AB121-AB122)&lt;=(AB124-AB123),2,0),IF(AB122=AB121,IF((AB120-AB121)&gt;(AB123-AB122),2,0),2)),0)))</f>
        <v>0</v>
      </c>
      <c r="Y122" s="1">
        <f t="shared" si="33"/>
        <v>1</v>
      </c>
      <c r="Z122" s="1">
        <f t="shared" si="34"/>
        <v>1</v>
      </c>
      <c r="AA122" s="1">
        <f t="shared" si="35"/>
        <v>1</v>
      </c>
      <c r="AB122" s="1">
        <f t="shared" si="36"/>
        <v>1</v>
      </c>
      <c r="AD122" s="1">
        <f t="shared" si="41"/>
        <v>342</v>
      </c>
      <c r="AE122" s="2">
        <f t="shared" si="37"/>
        <v>0</v>
      </c>
      <c r="AF122" s="1">
        <f>IF(S$4=0,0,IF(SUM(AF$7:AF121)=2,0,IF(AJ122=AF$6,IF(AJ122=AJ123,IF((AJ121-AJ122)&lt;=(AJ124-AJ123),2,0),IF(AJ122=AJ121,IF((AJ120-AJ121)&gt;(AJ123-AJ122),2,0),2)),0)))</f>
        <v>0</v>
      </c>
      <c r="AG122" s="1">
        <f>IF(C$4=0,0,IF(SUM(AG$7:AG121)=1,0,IF(AK122=AG$6,IF(AK122=AK123,IF((AK121-AK122)&lt;=(AK124-AK123),1,0),IF(AK122=AK121,IF((AK120-AK121)&gt;(AK123-AK122),1,0),1)),0)))</f>
        <v>0</v>
      </c>
      <c r="AH122" s="1">
        <f>IF(C$4=0,0,IF(SUM(AH$7:AH121)=2,0,IF(AL122=AH$6,IF(AL122=AL123,IF((AL121-AL122)&lt;=(AL124-AL123),2,0),IF(AL122=AL121,IF((AL120-AL121)&gt;(AL123-AL122),2,0),2)),0)))</f>
        <v>0</v>
      </c>
      <c r="AI122" s="1">
        <f>IF(S$4=0,0,IF(SUM(AI$7:AI121)=2,0,IF(AM122=AI$6,IF(AM122=AM123,IF((AM121-AM122)&lt;=(AM124-AM123),2,0),IF(AM122=AM121,IF((AM120-AM121)&gt;(AM123-AM122),2,0),2)),0)))</f>
        <v>0</v>
      </c>
      <c r="AJ122" s="1">
        <f t="shared" si="38"/>
        <v>1</v>
      </c>
      <c r="AK122" s="1">
        <f t="shared" si="42"/>
        <v>1</v>
      </c>
      <c r="AL122" s="1">
        <f t="shared" si="43"/>
        <v>1</v>
      </c>
      <c r="AM122" s="1">
        <f t="shared" si="44"/>
        <v>1</v>
      </c>
    </row>
    <row r="123" spans="1:39" ht="12" customHeight="1" x14ac:dyDescent="0.15">
      <c r="A123" s="64">
        <f t="shared" si="26"/>
        <v>0</v>
      </c>
      <c r="B123" s="64">
        <f t="shared" si="27"/>
        <v>0</v>
      </c>
      <c r="C123" s="57">
        <f t="shared" si="39"/>
        <v>341</v>
      </c>
      <c r="F123" s="59">
        <f>IF(C123&lt;C$6,0,VLOOKUP(C123,index!$A:$M,10,0))</f>
        <v>196</v>
      </c>
      <c r="G123" s="57" t="str">
        <f t="shared" si="28"/>
        <v/>
      </c>
      <c r="H123" s="58" t="str">
        <f>IF(G123="I",$K123,IF(G123="II",$K123-SUM(H$8:H122),IF(G123="III",$K123-SUM(H$8:H122),IF(G123="IV",$K123-SUM(H$8:H122),IF(G123="V",1-SUM(H$8:H122)," ")))))</f>
        <v xml:space="preserve"> </v>
      </c>
      <c r="I123" s="66" t="str">
        <f t="shared" si="29"/>
        <v/>
      </c>
      <c r="J123" s="61" t="str">
        <f>IF(I123="A",$K123,IF(I123="B",$K123-SUM(J$8:J122),IF(I123="C",$K123-SUM(J$8:J122),IF(I123="D",$K123-SUM(J$8:J122),IF(I123="E",1-SUM(J$8:J122)," ")))))</f>
        <v xml:space="preserve"> </v>
      </c>
      <c r="K123" s="58">
        <f>IF(C$4=0,0,(SUM(D$8:D123)/C$4))</f>
        <v>0</v>
      </c>
      <c r="L123" s="62" t="str">
        <f t="shared" si="25"/>
        <v xml:space="preserve"> </v>
      </c>
      <c r="M123" s="58" t="str">
        <f>IF(U123=2,K123,IF(W123=2,K123-SUM(M$8:M122),IF(X123=2,K123-SUM(M$8:M122),IF(X122=2,1-SUM(M$8:M122)," "))))</f>
        <v xml:space="preserve"> </v>
      </c>
      <c r="N123" s="58" t="str">
        <f t="shared" si="30"/>
        <v xml:space="preserve"> </v>
      </c>
      <c r="P123" s="58" t="str">
        <f>IF(O123="Plus",$K123,IF(O123="Basis",$K123-SUM(P$8:P122),IF(O123="Breedte",$K123-SUM(P$8:P122),IF(O122="Breedte",1-SUM(P$8:P122)," "))))</f>
        <v xml:space="preserve"> </v>
      </c>
      <c r="Q123" s="56" t="str">
        <f t="shared" si="45"/>
        <v/>
      </c>
      <c r="R123" s="196">
        <f t="shared" si="31"/>
        <v>196</v>
      </c>
      <c r="S123" s="1">
        <f t="shared" si="40"/>
        <v>341</v>
      </c>
      <c r="T123" s="2">
        <f t="shared" si="32"/>
        <v>0</v>
      </c>
      <c r="U123" s="1">
        <f>IF(C$4=0,0,IF(SUM(U$7:U122)=2,0,IF(Y123=U$6,IF(Y123=Y124,IF((Y122-Y123)&lt;=(Y125-Y124),2,0),IF(Y123=Y122,IF((Y121-Y122)&gt;(Y124-Y123),2,0),2)),0)))</f>
        <v>0</v>
      </c>
      <c r="V123" s="1">
        <f>IF(C$4=0,0,IF(SUM(V$7:V122)=1,0,IF(Z123=V$6,IF(Z123=Z124,IF((Z122-Z123)&lt;=(Z125-Z124),1,0),IF(Z123=Z122,IF((Z121-Z122)&gt;(Z124-Z123),1,0),1)),0)))</f>
        <v>0</v>
      </c>
      <c r="W123" s="1">
        <f>IF(C$4=0,0,IF(SUM(W$7:W122)=2,0,IF(AA123=W$6,IF(AA123=AA124,IF((AA122-AA123)&lt;=(AA125-AA124),2,0),IF(AA123=AA122,IF((AA121-AA122)&gt;(AA124-AA123),2,0),2)),0)))</f>
        <v>0</v>
      </c>
      <c r="X123" s="1">
        <f>IF(C$4=0,0,IF(SUM(X$7:X122)=2,0,IF(AB123=X$6,IF(AB123=AB124,IF((AB122-AB123)&lt;=(AB125-AB124),2,0),IF(AB123=AB122,IF((AB121-AB122)&gt;(AB124-AB123),2,0),2)),0)))</f>
        <v>0</v>
      </c>
      <c r="Y123" s="1">
        <f t="shared" si="33"/>
        <v>1</v>
      </c>
      <c r="Z123" s="1">
        <f t="shared" si="34"/>
        <v>1</v>
      </c>
      <c r="AA123" s="1">
        <f t="shared" si="35"/>
        <v>1</v>
      </c>
      <c r="AB123" s="1">
        <f t="shared" si="36"/>
        <v>1</v>
      </c>
      <c r="AD123" s="1">
        <f t="shared" si="41"/>
        <v>341</v>
      </c>
      <c r="AE123" s="2">
        <f t="shared" si="37"/>
        <v>0</v>
      </c>
      <c r="AF123" s="1">
        <f>IF(S$4=0,0,IF(SUM(AF$7:AF122)=2,0,IF(AJ123=AF$6,IF(AJ123=AJ124,IF((AJ122-AJ123)&lt;=(AJ125-AJ124),2,0),IF(AJ123=AJ122,IF((AJ121-AJ122)&gt;(AJ124-AJ123),2,0),2)),0)))</f>
        <v>0</v>
      </c>
      <c r="AG123" s="1">
        <f>IF(C$4=0,0,IF(SUM(AG$7:AG122)=1,0,IF(AK123=AG$6,IF(AK123=AK124,IF((AK122-AK123)&lt;=(AK125-AK124),1,0),IF(AK123=AK122,IF((AK121-AK122)&gt;(AK124-AK123),1,0),1)),0)))</f>
        <v>0</v>
      </c>
      <c r="AH123" s="1">
        <f>IF(C$4=0,0,IF(SUM(AH$7:AH122)=2,0,IF(AL123=AH$6,IF(AL123=AL124,IF((AL122-AL123)&lt;=(AL125-AL124),2,0),IF(AL123=AL122,IF((AL121-AL122)&gt;(AL124-AL123),2,0),2)),0)))</f>
        <v>0</v>
      </c>
      <c r="AI123" s="1">
        <f>IF(S$4=0,0,IF(SUM(AI$7:AI122)=2,0,IF(AM123=AI$6,IF(AM123=AM124,IF((AM122-AM123)&lt;=(AM125-AM124),2,0),IF(AM123=AM122,IF((AM121-AM122)&gt;(AM124-AM123),2,0),2)),0)))</f>
        <v>0</v>
      </c>
      <c r="AJ123" s="1">
        <f t="shared" si="38"/>
        <v>1</v>
      </c>
      <c r="AK123" s="1">
        <f t="shared" si="42"/>
        <v>1</v>
      </c>
      <c r="AL123" s="1">
        <f t="shared" si="43"/>
        <v>1</v>
      </c>
      <c r="AM123" s="1">
        <f t="shared" si="44"/>
        <v>1</v>
      </c>
    </row>
    <row r="124" spans="1:39" ht="12" customHeight="1" x14ac:dyDescent="0.15">
      <c r="A124" s="64">
        <f t="shared" si="26"/>
        <v>0</v>
      </c>
      <c r="B124" s="64">
        <f t="shared" si="27"/>
        <v>20</v>
      </c>
      <c r="C124" s="57">
        <f t="shared" si="39"/>
        <v>340</v>
      </c>
      <c r="F124" s="59">
        <f>IF(C124&lt;C$6,0,VLOOKUP(C124,index!$A:$M,10,0))</f>
        <v>196</v>
      </c>
      <c r="G124" s="57" t="str">
        <f t="shared" si="28"/>
        <v>III</v>
      </c>
      <c r="H124" s="58">
        <f>IF(G124="I",$K124,IF(G124="II",$K124-SUM(H$8:H123),IF(G124="III",$K124-SUM(H$8:H123),IF(G124="IV",$K124-SUM(H$8:H123),IF(G124="V",1-SUM(H$8:H123)," ")))))</f>
        <v>0</v>
      </c>
      <c r="I124" s="66" t="str">
        <f t="shared" si="29"/>
        <v/>
      </c>
      <c r="J124" s="61" t="str">
        <f>IF(I124="A",$K124,IF(I124="B",$K124-SUM(J$8:J123),IF(I124="C",$K124-SUM(J$8:J123),IF(I124="D",$K124-SUM(J$8:J123),IF(I124="E",1-SUM(J$8:J123)," ")))))</f>
        <v xml:space="preserve"> </v>
      </c>
      <c r="K124" s="58">
        <f>IF(C$4=0,0,(SUM(D$8:D124)/C$4))</f>
        <v>0</v>
      </c>
      <c r="L124" s="62" t="str">
        <f t="shared" si="25"/>
        <v xml:space="preserve"> </v>
      </c>
      <c r="M124" s="58" t="str">
        <f>IF(U124=2,K124,IF(W124=2,K124-SUM(M$8:M123),IF(X124=2,K124-SUM(M$8:M123),IF(X123=2,1-SUM(M$8:M123)," "))))</f>
        <v xml:space="preserve"> </v>
      </c>
      <c r="N124" s="58" t="str">
        <f t="shared" si="30"/>
        <v xml:space="preserve"> </v>
      </c>
      <c r="P124" s="58" t="str">
        <f>IF(O124="Plus",$K124,IF(O124="Basis",$K124-SUM(P$8:P123),IF(O124="Breedte",$K124-SUM(P$8:P123),IF(O123="Breedte",1-SUM(P$8:P123)," "))))</f>
        <v xml:space="preserve"> </v>
      </c>
      <c r="Q124" s="56" t="str">
        <f t="shared" si="45"/>
        <v/>
      </c>
      <c r="R124" s="196">
        <f t="shared" si="31"/>
        <v>196</v>
      </c>
      <c r="S124" s="1">
        <f t="shared" si="40"/>
        <v>340</v>
      </c>
      <c r="T124" s="2">
        <f t="shared" si="32"/>
        <v>0</v>
      </c>
      <c r="U124" s="1">
        <f>IF(C$4=0,0,IF(SUM(U$7:U123)=2,0,IF(Y124=U$6,IF(Y124=Y125,IF((Y123-Y124)&lt;=(Y126-Y125),2,0),IF(Y124=Y123,IF((Y122-Y123)&gt;(Y125-Y124),2,0),2)),0)))</f>
        <v>0</v>
      </c>
      <c r="V124" s="1">
        <f>IF(C$4=0,0,IF(SUM(V$7:V123)=1,0,IF(Z124=V$6,IF(Z124=Z125,IF((Z123-Z124)&lt;=(Z126-Z125),1,0),IF(Z124=Z123,IF((Z122-Z123)&gt;(Z125-Z124),1,0),1)),0)))</f>
        <v>0</v>
      </c>
      <c r="W124" s="1">
        <f>IF(C$4=0,0,IF(SUM(W$7:W123)=2,0,IF(AA124=W$6,IF(AA124=AA125,IF((AA123-AA124)&lt;=(AA126-AA125),2,0),IF(AA124=AA123,IF((AA122-AA123)&gt;(AA125-AA124),2,0),2)),0)))</f>
        <v>0</v>
      </c>
      <c r="X124" s="1">
        <f>IF(C$4=0,0,IF(SUM(X$7:X123)=2,0,IF(AB124=X$6,IF(AB124=AB125,IF((AB123-AB124)&lt;=(AB126-AB125),2,0),IF(AB124=AB123,IF((AB122-AB123)&gt;(AB125-AB124),2,0),2)),0)))</f>
        <v>0</v>
      </c>
      <c r="Y124" s="1">
        <f t="shared" si="33"/>
        <v>1</v>
      </c>
      <c r="Z124" s="1">
        <f t="shared" si="34"/>
        <v>1</v>
      </c>
      <c r="AA124" s="1">
        <f t="shared" si="35"/>
        <v>1</v>
      </c>
      <c r="AB124" s="1">
        <f t="shared" si="36"/>
        <v>1</v>
      </c>
      <c r="AD124" s="1">
        <f t="shared" si="41"/>
        <v>340</v>
      </c>
      <c r="AE124" s="2">
        <f t="shared" si="37"/>
        <v>0</v>
      </c>
      <c r="AF124" s="1">
        <f>IF(S$4=0,0,IF(SUM(AF$7:AF123)=2,0,IF(AJ124=AF$6,IF(AJ124=AJ125,IF((AJ123-AJ124)&lt;=(AJ126-AJ125),2,0),IF(AJ124=AJ123,IF((AJ122-AJ123)&gt;(AJ125-AJ124),2,0),2)),0)))</f>
        <v>0</v>
      </c>
      <c r="AG124" s="1">
        <f>IF(C$4=0,0,IF(SUM(AG$7:AG123)=1,0,IF(AK124=AG$6,IF(AK124=AK125,IF((AK123-AK124)&lt;=(AK126-AK125),1,0),IF(AK124=AK123,IF((AK122-AK123)&gt;(AK125-AK124),1,0),1)),0)))</f>
        <v>0</v>
      </c>
      <c r="AH124" s="1">
        <f>IF(C$4=0,0,IF(SUM(AH$7:AH123)=2,0,IF(AL124=AH$6,IF(AL124=AL125,IF((AL123-AL124)&lt;=(AL126-AL125),2,0),IF(AL124=AL123,IF((AL122-AL123)&gt;(AL125-AL124),2,0),2)),0)))</f>
        <v>0</v>
      </c>
      <c r="AI124" s="1">
        <f>IF(S$4=0,0,IF(SUM(AI$7:AI123)=2,0,IF(AM124=AI$6,IF(AM124=AM125,IF((AM123-AM124)&lt;=(AM126-AM125),2,0),IF(AM124=AM123,IF((AM122-AM123)&gt;(AM125-AM124),2,0),2)),0)))</f>
        <v>0</v>
      </c>
      <c r="AJ124" s="1">
        <f t="shared" si="38"/>
        <v>1</v>
      </c>
      <c r="AK124" s="1">
        <f t="shared" si="42"/>
        <v>1</v>
      </c>
      <c r="AL124" s="1">
        <f t="shared" si="43"/>
        <v>1</v>
      </c>
      <c r="AM124" s="1">
        <f t="shared" si="44"/>
        <v>1</v>
      </c>
    </row>
    <row r="125" spans="1:39" ht="12" customHeight="1" x14ac:dyDescent="0.15">
      <c r="A125" s="64">
        <f t="shared" si="26"/>
        <v>0</v>
      </c>
      <c r="B125" s="64">
        <f t="shared" si="27"/>
        <v>0</v>
      </c>
      <c r="C125" s="57">
        <f t="shared" si="39"/>
        <v>339</v>
      </c>
      <c r="F125" s="59">
        <f>IF(C125&lt;C$6,0,VLOOKUP(C125,index!$A:$M,10,0))</f>
        <v>195</v>
      </c>
      <c r="G125" s="57" t="str">
        <f t="shared" si="28"/>
        <v/>
      </c>
      <c r="H125" s="58" t="str">
        <f>IF(G125="I",$K125,IF(G125="II",$K125-SUM(H$8:H124),IF(G125="III",$K125-SUM(H$8:H124),IF(G125="IV",$K125-SUM(H$8:H124),IF(G125="V",1-SUM(H$8:H124)," ")))))</f>
        <v xml:space="preserve"> </v>
      </c>
      <c r="I125" s="66" t="str">
        <f t="shared" si="29"/>
        <v/>
      </c>
      <c r="J125" s="61" t="str">
        <f>IF(I125="A",$K125,IF(I125="B",$K125-SUM(J$8:J124),IF(I125="C",$K125-SUM(J$8:J124),IF(I125="D",$K125-SUM(J$8:J124),IF(I125="E",1-SUM(J$8:J124)," ")))))</f>
        <v xml:space="preserve"> </v>
      </c>
      <c r="K125" s="58">
        <f>IF(C$4=0,0,(SUM(D$8:D125)/C$4))</f>
        <v>0</v>
      </c>
      <c r="L125" s="62" t="str">
        <f t="shared" si="25"/>
        <v xml:space="preserve"> </v>
      </c>
      <c r="M125" s="58" t="str">
        <f>IF(U125=2,K125,IF(W125=2,K125-SUM(M$8:M124),IF(X125=2,K125-SUM(M$8:M124),IF(X124=2,1-SUM(M$8:M124)," "))))</f>
        <v xml:space="preserve"> </v>
      </c>
      <c r="N125" s="58" t="str">
        <f t="shared" si="30"/>
        <v xml:space="preserve"> </v>
      </c>
      <c r="P125" s="58" t="str">
        <f>IF(O125="Plus",$K125,IF(O125="Basis",$K125-SUM(P$8:P124),IF(O125="Breedte",$K125-SUM(P$8:P124),IF(O124="Breedte",1-SUM(P$8:P124)," "))))</f>
        <v xml:space="preserve"> </v>
      </c>
      <c r="Q125" s="56" t="str">
        <f t="shared" si="45"/>
        <v/>
      </c>
      <c r="R125" s="196">
        <f t="shared" si="31"/>
        <v>195</v>
      </c>
      <c r="S125" s="1">
        <f t="shared" si="40"/>
        <v>339</v>
      </c>
      <c r="T125" s="2">
        <f t="shared" si="32"/>
        <v>0</v>
      </c>
      <c r="U125" s="1">
        <f>IF(C$4=0,0,IF(SUM(U$7:U124)=2,0,IF(Y125=U$6,IF(Y125=Y126,IF((Y124-Y125)&lt;=(Y127-Y126),2,0),IF(Y125=Y124,IF((Y123-Y124)&gt;(Y126-Y125),2,0),2)),0)))</f>
        <v>0</v>
      </c>
      <c r="V125" s="1">
        <f>IF(C$4=0,0,IF(SUM(V$7:V124)=1,0,IF(Z125=V$6,IF(Z125=Z126,IF((Z124-Z125)&lt;=(Z127-Z126),1,0),IF(Z125=Z124,IF((Z123-Z124)&gt;(Z126-Z125),1,0),1)),0)))</f>
        <v>0</v>
      </c>
      <c r="W125" s="1">
        <f>IF(C$4=0,0,IF(SUM(W$7:W124)=2,0,IF(AA125=W$6,IF(AA125=AA126,IF((AA124-AA125)&lt;=(AA127-AA126),2,0),IF(AA125=AA124,IF((AA123-AA124)&gt;(AA126-AA125),2,0),2)),0)))</f>
        <v>0</v>
      </c>
      <c r="X125" s="1">
        <f>IF(C$4=0,0,IF(SUM(X$7:X124)=2,0,IF(AB125=X$6,IF(AB125=AB126,IF((AB124-AB125)&lt;=(AB127-AB126),2,0),IF(AB125=AB124,IF((AB123-AB124)&gt;(AB126-AB125),2,0),2)),0)))</f>
        <v>0</v>
      </c>
      <c r="Y125" s="1">
        <f t="shared" si="33"/>
        <v>1</v>
      </c>
      <c r="Z125" s="1">
        <f t="shared" si="34"/>
        <v>1</v>
      </c>
      <c r="AA125" s="1">
        <f t="shared" si="35"/>
        <v>1</v>
      </c>
      <c r="AB125" s="1">
        <f t="shared" si="36"/>
        <v>1</v>
      </c>
      <c r="AD125" s="1">
        <f t="shared" si="41"/>
        <v>339</v>
      </c>
      <c r="AE125" s="2">
        <f t="shared" si="37"/>
        <v>0</v>
      </c>
      <c r="AF125" s="1">
        <f>IF(S$4=0,0,IF(SUM(AF$7:AF124)=2,0,IF(AJ125=AF$6,IF(AJ125=AJ126,IF((AJ124-AJ125)&lt;=(AJ127-AJ126),2,0),IF(AJ125=AJ124,IF((AJ123-AJ124)&gt;(AJ126-AJ125),2,0),2)),0)))</f>
        <v>0</v>
      </c>
      <c r="AG125" s="1">
        <f>IF(C$4=0,0,IF(SUM(AG$7:AG124)=1,0,IF(AK125=AG$6,IF(AK125=AK126,IF((AK124-AK125)&lt;=(AK127-AK126),1,0),IF(AK125=AK124,IF((AK123-AK124)&gt;(AK126-AK125),1,0),1)),0)))</f>
        <v>0</v>
      </c>
      <c r="AH125" s="1">
        <f>IF(C$4=0,0,IF(SUM(AH$7:AH124)=2,0,IF(AL125=AH$6,IF(AL125=AL126,IF((AL124-AL125)&lt;=(AL127-AL126),2,0),IF(AL125=AL124,IF((AL123-AL124)&gt;(AL126-AL125),2,0),2)),0)))</f>
        <v>0</v>
      </c>
      <c r="AI125" s="1">
        <f>IF(S$4=0,0,IF(SUM(AI$7:AI124)=2,0,IF(AM125=AI$6,IF(AM125=AM126,IF((AM124-AM125)&lt;=(AM127-AM126),2,0),IF(AM125=AM124,IF((AM123-AM124)&gt;(AM126-AM125),2,0),2)),0)))</f>
        <v>0</v>
      </c>
      <c r="AJ125" s="1">
        <f t="shared" si="38"/>
        <v>1</v>
      </c>
      <c r="AK125" s="1">
        <f t="shared" si="42"/>
        <v>1</v>
      </c>
      <c r="AL125" s="1">
        <f t="shared" si="43"/>
        <v>1</v>
      </c>
      <c r="AM125" s="1">
        <f t="shared" si="44"/>
        <v>1</v>
      </c>
    </row>
    <row r="126" spans="1:39" ht="12" customHeight="1" x14ac:dyDescent="0.15">
      <c r="A126" s="64">
        <f t="shared" si="26"/>
        <v>0</v>
      </c>
      <c r="B126" s="64">
        <f t="shared" si="27"/>
        <v>0</v>
      </c>
      <c r="C126" s="57">
        <f t="shared" si="39"/>
        <v>338</v>
      </c>
      <c r="F126" s="59">
        <f>IF(C126&lt;C$6,0,VLOOKUP(C126,index!$A:$M,10,0))</f>
        <v>194</v>
      </c>
      <c r="G126" s="57" t="str">
        <f t="shared" si="28"/>
        <v/>
      </c>
      <c r="H126" s="58" t="str">
        <f>IF(G126="I",$K126,IF(G126="II",$K126-SUM(H$8:H125),IF(G126="III",$K126-SUM(H$8:H125),IF(G126="IV",$K126-SUM(H$8:H125),IF(G126="V",1-SUM(H$8:H125)," ")))))</f>
        <v xml:space="preserve"> </v>
      </c>
      <c r="I126" s="66" t="str">
        <f t="shared" si="29"/>
        <v/>
      </c>
      <c r="J126" s="61" t="str">
        <f>IF(I126="A",$K126,IF(I126="B",$K126-SUM(J$8:J125),IF(I126="C",$K126-SUM(J$8:J125),IF(I126="D",$K126-SUM(J$8:J125),IF(I126="E",1-SUM(J$8:J125)," ")))))</f>
        <v xml:space="preserve"> </v>
      </c>
      <c r="K126" s="58">
        <f>IF(C$4=0,0,(SUM(D$8:D126)/C$4))</f>
        <v>0</v>
      </c>
      <c r="L126" s="62" t="str">
        <f t="shared" si="25"/>
        <v xml:space="preserve"> </v>
      </c>
      <c r="M126" s="58" t="str">
        <f>IF(U126=2,K126,IF(W126=2,K126-SUM(M$8:M125),IF(X126=2,K126-SUM(M$8:M125),IF(X125=2,1-SUM(M$8:M125)," "))))</f>
        <v xml:space="preserve"> </v>
      </c>
      <c r="N126" s="58" t="str">
        <f t="shared" si="30"/>
        <v xml:space="preserve"> </v>
      </c>
      <c r="P126" s="58" t="str">
        <f>IF(O126="Plus",$K126,IF(O126="Basis",$K126-SUM(P$8:P125),IF(O126="Breedte",$K126-SUM(P$8:P125),IF(O125="Breedte",1-SUM(P$8:P125)," "))))</f>
        <v xml:space="preserve"> </v>
      </c>
      <c r="Q126" s="56" t="str">
        <f t="shared" si="45"/>
        <v/>
      </c>
      <c r="R126" s="196">
        <f t="shared" si="31"/>
        <v>194</v>
      </c>
      <c r="S126" s="1">
        <f t="shared" si="40"/>
        <v>338</v>
      </c>
      <c r="T126" s="2">
        <f t="shared" si="32"/>
        <v>0</v>
      </c>
      <c r="U126" s="1">
        <f>IF(C$4=0,0,IF(SUM(U$7:U125)=2,0,IF(Y126=U$6,IF(Y126=Y127,IF((Y125-Y126)&lt;=(Y128-Y127),2,0),IF(Y126=Y125,IF((Y124-Y125)&gt;(Y127-Y126),2,0),2)),0)))</f>
        <v>0</v>
      </c>
      <c r="V126" s="1">
        <f>IF(C$4=0,0,IF(SUM(V$7:V125)=1,0,IF(Z126=V$6,IF(Z126=Z127,IF((Z125-Z126)&lt;=(Z128-Z127),1,0),IF(Z126=Z125,IF((Z124-Z125)&gt;(Z127-Z126),1,0),1)),0)))</f>
        <v>0</v>
      </c>
      <c r="W126" s="1">
        <f>IF(C$4=0,0,IF(SUM(W$7:W125)=2,0,IF(AA126=W$6,IF(AA126=AA127,IF((AA125-AA126)&lt;=(AA128-AA127),2,0),IF(AA126=AA125,IF((AA124-AA125)&gt;(AA127-AA126),2,0),2)),0)))</f>
        <v>0</v>
      </c>
      <c r="X126" s="1">
        <f>IF(C$4=0,0,IF(SUM(X$7:X125)=2,0,IF(AB126=X$6,IF(AB126=AB127,IF((AB125-AB126)&lt;=(AB128-AB127),2,0),IF(AB126=AB125,IF((AB124-AB125)&gt;(AB127-AB126),2,0),2)),0)))</f>
        <v>0</v>
      </c>
      <c r="Y126" s="1">
        <f t="shared" si="33"/>
        <v>1</v>
      </c>
      <c r="Z126" s="1">
        <f t="shared" si="34"/>
        <v>1</v>
      </c>
      <c r="AA126" s="1">
        <f t="shared" si="35"/>
        <v>1</v>
      </c>
      <c r="AB126" s="1">
        <f t="shared" si="36"/>
        <v>1</v>
      </c>
      <c r="AD126" s="1">
        <f t="shared" si="41"/>
        <v>338</v>
      </c>
      <c r="AE126" s="2">
        <f t="shared" si="37"/>
        <v>0</v>
      </c>
      <c r="AF126" s="1">
        <f>IF(S$4=0,0,IF(SUM(AF$7:AF125)=2,0,IF(AJ126=AF$6,IF(AJ126=AJ127,IF((AJ125-AJ126)&lt;=(AJ128-AJ127),2,0),IF(AJ126=AJ125,IF((AJ124-AJ125)&gt;(AJ127-AJ126),2,0),2)),0)))</f>
        <v>0</v>
      </c>
      <c r="AG126" s="1">
        <f>IF(C$4=0,0,IF(SUM(AG$7:AG125)=1,0,IF(AK126=AG$6,IF(AK126=AK127,IF((AK125-AK126)&lt;=(AK128-AK127),1,0),IF(AK126=AK125,IF((AK124-AK125)&gt;(AK127-AK126),1,0),1)),0)))</f>
        <v>0</v>
      </c>
      <c r="AH126" s="1">
        <f>IF(C$4=0,0,IF(SUM(AH$7:AH125)=2,0,IF(AL126=AH$6,IF(AL126=AL127,IF((AL125-AL126)&lt;=(AL128-AL127),2,0),IF(AL126=AL125,IF((AL124-AL125)&gt;(AL127-AL126),2,0),2)),0)))</f>
        <v>0</v>
      </c>
      <c r="AI126" s="1">
        <f>IF(S$4=0,0,IF(SUM(AI$7:AI125)=2,0,IF(AM126=AI$6,IF(AM126=AM127,IF((AM125-AM126)&lt;=(AM128-AM127),2,0),IF(AM126=AM125,IF((AM124-AM125)&gt;(AM127-AM126),2,0),2)),0)))</f>
        <v>0</v>
      </c>
      <c r="AJ126" s="1">
        <f t="shared" si="38"/>
        <v>1</v>
      </c>
      <c r="AK126" s="1">
        <f t="shared" si="42"/>
        <v>1</v>
      </c>
      <c r="AL126" s="1">
        <f t="shared" si="43"/>
        <v>1</v>
      </c>
      <c r="AM126" s="1">
        <f t="shared" si="44"/>
        <v>1</v>
      </c>
    </row>
    <row r="127" spans="1:39" ht="12" customHeight="1" x14ac:dyDescent="0.15">
      <c r="A127" s="64">
        <f t="shared" si="26"/>
        <v>0</v>
      </c>
      <c r="B127" s="64">
        <f t="shared" si="27"/>
        <v>0</v>
      </c>
      <c r="C127" s="57">
        <f t="shared" si="39"/>
        <v>337</v>
      </c>
      <c r="F127" s="59">
        <f>IF(C127&lt;C$6,0,VLOOKUP(C127,index!$A:$M,10,0))</f>
        <v>194</v>
      </c>
      <c r="G127" s="57" t="str">
        <f t="shared" si="28"/>
        <v/>
      </c>
      <c r="H127" s="58" t="str">
        <f>IF(G127="I",$K127,IF(G127="II",$K127-SUM(H$8:H126),IF(G127="III",$K127-SUM(H$8:H126),IF(G127="IV",$K127-SUM(H$8:H126),IF(G127="V",1-SUM(H$8:H126)," ")))))</f>
        <v xml:space="preserve"> </v>
      </c>
      <c r="I127" s="66" t="str">
        <f t="shared" si="29"/>
        <v/>
      </c>
      <c r="J127" s="61" t="str">
        <f>IF(I127="A",$K127,IF(I127="B",$K127-SUM(J$8:J126),IF(I127="C",$K127-SUM(J$8:J126),IF(I127="D",$K127-SUM(J$8:J126),IF(I127="E",1-SUM(J$8:J126)," ")))))</f>
        <v xml:space="preserve"> </v>
      </c>
      <c r="K127" s="58">
        <f>IF(C$4=0,0,(SUM(D$8:D127)/C$4))</f>
        <v>0</v>
      </c>
      <c r="L127" s="62" t="str">
        <f t="shared" si="25"/>
        <v xml:space="preserve"> </v>
      </c>
      <c r="M127" s="58" t="str">
        <f>IF(U127=2,K127,IF(W127=2,K127-SUM(M$8:M126),IF(X127=2,K127-SUM(M$8:M126),IF(X126=2,1-SUM(M$8:M126)," "))))</f>
        <v xml:space="preserve"> </v>
      </c>
      <c r="N127" s="58" t="str">
        <f t="shared" si="30"/>
        <v xml:space="preserve"> </v>
      </c>
      <c r="P127" s="58" t="str">
        <f>IF(O127="Plus",$K127,IF(O127="Basis",$K127-SUM(P$8:P126),IF(O127="Breedte",$K127-SUM(P$8:P126),IF(O126="Breedte",1-SUM(P$8:P126)," "))))</f>
        <v xml:space="preserve"> </v>
      </c>
      <c r="Q127" s="56" t="str">
        <f t="shared" si="45"/>
        <v/>
      </c>
      <c r="R127" s="196">
        <f t="shared" si="31"/>
        <v>194</v>
      </c>
      <c r="S127" s="1">
        <f t="shared" si="40"/>
        <v>337</v>
      </c>
      <c r="T127" s="2">
        <f t="shared" si="32"/>
        <v>0</v>
      </c>
      <c r="U127" s="1">
        <f>IF(C$4=0,0,IF(SUM(U$7:U126)=2,0,IF(Y127=U$6,IF(Y127=Y128,IF((Y126-Y127)&lt;=(Y129-Y128),2,0),IF(Y127=Y126,IF((Y125-Y126)&gt;(Y128-Y127),2,0),2)),0)))</f>
        <v>0</v>
      </c>
      <c r="V127" s="1">
        <f>IF(C$4=0,0,IF(SUM(V$7:V126)=1,0,IF(Z127=V$6,IF(Z127=Z128,IF((Z126-Z127)&lt;=(Z129-Z128),1,0),IF(Z127=Z126,IF((Z125-Z126)&gt;(Z128-Z127),1,0),1)),0)))</f>
        <v>0</v>
      </c>
      <c r="W127" s="1">
        <f>IF(C$4=0,0,IF(SUM(W$7:W126)=2,0,IF(AA127=W$6,IF(AA127=AA128,IF((AA126-AA127)&lt;=(AA129-AA128),2,0),IF(AA127=AA126,IF((AA125-AA126)&gt;(AA128-AA127),2,0),2)),0)))</f>
        <v>0</v>
      </c>
      <c r="X127" s="1">
        <f>IF(C$4=0,0,IF(SUM(X$7:X126)=2,0,IF(AB127=X$6,IF(AB127=AB128,IF((AB126-AB127)&lt;=(AB129-AB128),2,0),IF(AB127=AB126,IF((AB125-AB126)&gt;(AB128-AB127),2,0),2)),0)))</f>
        <v>0</v>
      </c>
      <c r="Y127" s="1">
        <f t="shared" si="33"/>
        <v>1</v>
      </c>
      <c r="Z127" s="1">
        <f t="shared" si="34"/>
        <v>1</v>
      </c>
      <c r="AA127" s="1">
        <f t="shared" si="35"/>
        <v>1</v>
      </c>
      <c r="AB127" s="1">
        <f t="shared" si="36"/>
        <v>1</v>
      </c>
      <c r="AD127" s="1">
        <f t="shared" si="41"/>
        <v>337</v>
      </c>
      <c r="AE127" s="2">
        <f t="shared" si="37"/>
        <v>0</v>
      </c>
      <c r="AF127" s="1">
        <f>IF(S$4=0,0,IF(SUM(AF$7:AF126)=2,0,IF(AJ127=AF$6,IF(AJ127=AJ128,IF((AJ126-AJ127)&lt;=(AJ129-AJ128),2,0),IF(AJ127=AJ126,IF((AJ125-AJ126)&gt;(AJ128-AJ127),2,0),2)),0)))</f>
        <v>0</v>
      </c>
      <c r="AG127" s="1">
        <f>IF(C$4=0,0,IF(SUM(AG$7:AG126)=1,0,IF(AK127=AG$6,IF(AK127=AK128,IF((AK126-AK127)&lt;=(AK129-AK128),1,0),IF(AK127=AK126,IF((AK125-AK126)&gt;(AK128-AK127),1,0),1)),0)))</f>
        <v>0</v>
      </c>
      <c r="AH127" s="1">
        <f>IF(C$4=0,0,IF(SUM(AH$7:AH126)=2,0,IF(AL127=AH$6,IF(AL127=AL128,IF((AL126-AL127)&lt;=(AL129-AL128),2,0),IF(AL127=AL126,IF((AL125-AL126)&gt;(AL128-AL127),2,0),2)),0)))</f>
        <v>0</v>
      </c>
      <c r="AI127" s="1">
        <f>IF(S$4=0,0,IF(SUM(AI$7:AI126)=2,0,IF(AM127=AI$6,IF(AM127=AM128,IF((AM126-AM127)&lt;=(AM129-AM128),2,0),IF(AM127=AM126,IF((AM125-AM126)&gt;(AM128-AM127),2,0),2)),0)))</f>
        <v>0</v>
      </c>
      <c r="AJ127" s="1">
        <f t="shared" si="38"/>
        <v>1</v>
      </c>
      <c r="AK127" s="1">
        <f t="shared" si="42"/>
        <v>1</v>
      </c>
      <c r="AL127" s="1">
        <f t="shared" si="43"/>
        <v>1</v>
      </c>
      <c r="AM127" s="1">
        <f t="shared" si="44"/>
        <v>1</v>
      </c>
    </row>
    <row r="128" spans="1:39" ht="12" customHeight="1" x14ac:dyDescent="0.15">
      <c r="A128" s="64">
        <f t="shared" si="26"/>
        <v>0</v>
      </c>
      <c r="B128" s="64">
        <f t="shared" si="27"/>
        <v>0</v>
      </c>
      <c r="C128" s="57">
        <f t="shared" si="39"/>
        <v>336</v>
      </c>
      <c r="F128" s="59">
        <f>IF(C128&lt;C$6,0,VLOOKUP(C128,index!$A:$M,10,0))</f>
        <v>193</v>
      </c>
      <c r="G128" s="57" t="str">
        <f t="shared" si="28"/>
        <v/>
      </c>
      <c r="H128" s="58" t="str">
        <f>IF(G128="I",$K128,IF(G128="II",$K128-SUM(H$8:H127),IF(G128="III",$K128-SUM(H$8:H127),IF(G128="IV",$K128-SUM(H$8:H127),IF(G128="V",1-SUM(H$8:H127)," ")))))</f>
        <v xml:space="preserve"> </v>
      </c>
      <c r="I128" s="66" t="str">
        <f t="shared" si="29"/>
        <v/>
      </c>
      <c r="J128" s="61" t="str">
        <f>IF(I128="A",$K128,IF(I128="B",$K128-SUM(J$8:J127),IF(I128="C",$K128-SUM(J$8:J127),IF(I128="D",$K128-SUM(J$8:J127),IF(I128="E",1-SUM(J$8:J127)," ")))))</f>
        <v xml:space="preserve"> </v>
      </c>
      <c r="K128" s="58">
        <f>IF(C$4=0,0,(SUM(D$8:D128)/C$4))</f>
        <v>0</v>
      </c>
      <c r="L128" s="62" t="str">
        <f t="shared" si="25"/>
        <v xml:space="preserve"> </v>
      </c>
      <c r="M128" s="58" t="str">
        <f>IF(U128=2,K128,IF(W128=2,K128-SUM(M$8:M127),IF(X128=2,K128-SUM(M$8:M127),IF(X127=2,1-SUM(M$8:M127)," "))))</f>
        <v xml:space="preserve"> </v>
      </c>
      <c r="N128" s="58" t="str">
        <f t="shared" si="30"/>
        <v xml:space="preserve"> </v>
      </c>
      <c r="P128" s="58" t="str">
        <f>IF(O128="Plus",$K128,IF(O128="Basis",$K128-SUM(P$8:P127),IF(O128="Breedte",$K128-SUM(P$8:P127),IF(O127="Breedte",1-SUM(P$8:P127)," "))))</f>
        <v xml:space="preserve"> </v>
      </c>
      <c r="Q128" s="56" t="str">
        <f t="shared" si="45"/>
        <v/>
      </c>
      <c r="R128" s="196">
        <f t="shared" si="31"/>
        <v>193</v>
      </c>
      <c r="S128" s="1">
        <f t="shared" si="40"/>
        <v>336</v>
      </c>
      <c r="T128" s="2">
        <f t="shared" si="32"/>
        <v>0</v>
      </c>
      <c r="U128" s="1">
        <f>IF(C$4=0,0,IF(SUM(U$7:U127)=2,0,IF(Y128=U$6,IF(Y128=Y129,IF((Y127-Y128)&lt;=(Y130-Y129),2,0),IF(Y128=Y127,IF((Y126-Y127)&gt;(Y129-Y128),2,0),2)),0)))</f>
        <v>0</v>
      </c>
      <c r="V128" s="1">
        <f>IF(C$4=0,0,IF(SUM(V$7:V127)=1,0,IF(Z128=V$6,IF(Z128=Z129,IF((Z127-Z128)&lt;=(Z130-Z129),1,0),IF(Z128=Z127,IF((Z126-Z127)&gt;(Z129-Z128),1,0),1)),0)))</f>
        <v>0</v>
      </c>
      <c r="W128" s="1">
        <f>IF(C$4=0,0,IF(SUM(W$7:W127)=2,0,IF(AA128=W$6,IF(AA128=AA129,IF((AA127-AA128)&lt;=(AA130-AA129),2,0),IF(AA128=AA127,IF((AA126-AA127)&gt;(AA129-AA128),2,0),2)),0)))</f>
        <v>0</v>
      </c>
      <c r="X128" s="1">
        <f>IF(C$4=0,0,IF(SUM(X$7:X127)=2,0,IF(AB128=X$6,IF(AB128=AB129,IF((AB127-AB128)&lt;=(AB130-AB129),2,0),IF(AB128=AB127,IF((AB126-AB127)&gt;(AB129-AB128),2,0),2)),0)))</f>
        <v>0</v>
      </c>
      <c r="Y128" s="1">
        <f t="shared" si="33"/>
        <v>1</v>
      </c>
      <c r="Z128" s="1">
        <f t="shared" si="34"/>
        <v>1</v>
      </c>
      <c r="AA128" s="1">
        <f t="shared" si="35"/>
        <v>1</v>
      </c>
      <c r="AB128" s="1">
        <f t="shared" si="36"/>
        <v>1</v>
      </c>
      <c r="AD128" s="1">
        <f t="shared" si="41"/>
        <v>336</v>
      </c>
      <c r="AE128" s="2">
        <f t="shared" si="37"/>
        <v>0</v>
      </c>
      <c r="AF128" s="1">
        <f>IF(S$4=0,0,IF(SUM(AF$7:AF127)=2,0,IF(AJ128=AF$6,IF(AJ128=AJ129,IF((AJ127-AJ128)&lt;=(AJ130-AJ129),2,0),IF(AJ128=AJ127,IF((AJ126-AJ127)&gt;(AJ129-AJ128),2,0),2)),0)))</f>
        <v>0</v>
      </c>
      <c r="AG128" s="1">
        <f>IF(C$4=0,0,IF(SUM(AG$7:AG127)=1,0,IF(AK128=AG$6,IF(AK128=AK129,IF((AK127-AK128)&lt;=(AK130-AK129),1,0),IF(AK128=AK127,IF((AK126-AK127)&gt;(AK129-AK128),1,0),1)),0)))</f>
        <v>0</v>
      </c>
      <c r="AH128" s="1">
        <f>IF(C$4=0,0,IF(SUM(AH$7:AH127)=2,0,IF(AL128=AH$6,IF(AL128=AL129,IF((AL127-AL128)&lt;=(AL130-AL129),2,0),IF(AL128=AL127,IF((AL126-AL127)&gt;(AL129-AL128),2,0),2)),0)))</f>
        <v>0</v>
      </c>
      <c r="AI128" s="1">
        <f>IF(S$4=0,0,IF(SUM(AI$7:AI127)=2,0,IF(AM128=AI$6,IF(AM128=AM129,IF((AM127-AM128)&lt;=(AM130-AM129),2,0),IF(AM128=AM127,IF((AM126-AM127)&gt;(AM129-AM128),2,0),2)),0)))</f>
        <v>0</v>
      </c>
      <c r="AJ128" s="1">
        <f t="shared" si="38"/>
        <v>1</v>
      </c>
      <c r="AK128" s="1">
        <f t="shared" si="42"/>
        <v>1</v>
      </c>
      <c r="AL128" s="1">
        <f t="shared" si="43"/>
        <v>1</v>
      </c>
      <c r="AM128" s="1">
        <f t="shared" si="44"/>
        <v>1</v>
      </c>
    </row>
    <row r="129" spans="1:39" ht="12" customHeight="1" x14ac:dyDescent="0.15">
      <c r="A129" s="64">
        <f t="shared" si="26"/>
        <v>0</v>
      </c>
      <c r="B129" s="64">
        <f t="shared" si="27"/>
        <v>0</v>
      </c>
      <c r="C129" s="57">
        <f t="shared" si="39"/>
        <v>335</v>
      </c>
      <c r="F129" s="59">
        <f>IF(C129&lt;C$6,0,VLOOKUP(C129,index!$A:$M,10,0))</f>
        <v>193</v>
      </c>
      <c r="G129" s="57" t="str">
        <f t="shared" si="28"/>
        <v/>
      </c>
      <c r="H129" s="58" t="str">
        <f>IF(G129="I",$K129,IF(G129="II",$K129-SUM(H$8:H128),IF(G129="III",$K129-SUM(H$8:H128),IF(G129="IV",$K129-SUM(H$8:H128),IF(G129="V",1-SUM(H$8:H128)," ")))))</f>
        <v xml:space="preserve"> </v>
      </c>
      <c r="I129" s="66" t="str">
        <f t="shared" si="29"/>
        <v/>
      </c>
      <c r="J129" s="61" t="str">
        <f>IF(I129="A",$K129,IF(I129="B",$K129-SUM(J$8:J128),IF(I129="C",$K129-SUM(J$8:J128),IF(I129="D",$K129-SUM(J$8:J128),IF(I129="E",1-SUM(J$8:J128)," ")))))</f>
        <v xml:space="preserve"> </v>
      </c>
      <c r="K129" s="58">
        <f>IF(C$4=0,0,(SUM(D$8:D129)/C$4))</f>
        <v>0</v>
      </c>
      <c r="L129" s="62" t="str">
        <f t="shared" si="25"/>
        <v xml:space="preserve"> </v>
      </c>
      <c r="M129" s="58" t="str">
        <f>IF(U129=2,K129,IF(W129=2,K129-SUM(M$8:M128),IF(X129=2,K129-SUM(M$8:M128),IF(X128=2,1-SUM(M$8:M128)," "))))</f>
        <v xml:space="preserve"> </v>
      </c>
      <c r="N129" s="58" t="str">
        <f t="shared" si="30"/>
        <v xml:space="preserve"> </v>
      </c>
      <c r="P129" s="58" t="str">
        <f>IF(O129="Plus",$K129,IF(O129="Basis",$K129-SUM(P$8:P128),IF(O129="Breedte",$K129-SUM(P$8:P128),IF(O128="Breedte",1-SUM(P$8:P128)," "))))</f>
        <v xml:space="preserve"> </v>
      </c>
      <c r="Q129" s="56" t="str">
        <f t="shared" si="45"/>
        <v/>
      </c>
      <c r="R129" s="196">
        <f t="shared" si="31"/>
        <v>193</v>
      </c>
      <c r="S129" s="1">
        <f t="shared" si="40"/>
        <v>335</v>
      </c>
      <c r="T129" s="2">
        <f t="shared" si="32"/>
        <v>0</v>
      </c>
      <c r="U129" s="1">
        <f>IF(C$4=0,0,IF(SUM(U$7:U128)=2,0,IF(Y129=U$6,IF(Y129=Y130,IF((Y128-Y129)&lt;=(Y131-Y130),2,0),IF(Y129=Y128,IF((Y127-Y128)&gt;(Y130-Y129),2,0),2)),0)))</f>
        <v>0</v>
      </c>
      <c r="V129" s="1">
        <f>IF(C$4=0,0,IF(SUM(V$7:V128)=1,0,IF(Z129=V$6,IF(Z129=Z130,IF((Z128-Z129)&lt;=(Z131-Z130),1,0),IF(Z129=Z128,IF((Z127-Z128)&gt;(Z130-Z129),1,0),1)),0)))</f>
        <v>0</v>
      </c>
      <c r="W129" s="1">
        <f>IF(C$4=0,0,IF(SUM(W$7:W128)=2,0,IF(AA129=W$6,IF(AA129=AA130,IF((AA128-AA129)&lt;=(AA131-AA130),2,0),IF(AA129=AA128,IF((AA127-AA128)&gt;(AA130-AA129),2,0),2)),0)))</f>
        <v>0</v>
      </c>
      <c r="X129" s="1">
        <f>IF(C$4=0,0,IF(SUM(X$7:X128)=2,0,IF(AB129=X$6,IF(AB129=AB130,IF((AB128-AB129)&lt;=(AB131-AB130),2,0),IF(AB129=AB128,IF((AB127-AB128)&gt;(AB130-AB129),2,0),2)),0)))</f>
        <v>0</v>
      </c>
      <c r="Y129" s="1">
        <f t="shared" si="33"/>
        <v>1</v>
      </c>
      <c r="Z129" s="1">
        <f t="shared" si="34"/>
        <v>1</v>
      </c>
      <c r="AA129" s="1">
        <f t="shared" si="35"/>
        <v>1</v>
      </c>
      <c r="AB129" s="1">
        <f t="shared" si="36"/>
        <v>1</v>
      </c>
      <c r="AD129" s="1">
        <f t="shared" si="41"/>
        <v>335</v>
      </c>
      <c r="AE129" s="2">
        <f t="shared" si="37"/>
        <v>0</v>
      </c>
      <c r="AF129" s="1">
        <f>IF(S$4=0,0,IF(SUM(AF$7:AF128)=2,0,IF(AJ129=AF$6,IF(AJ129=AJ130,IF((AJ128-AJ129)&lt;=(AJ131-AJ130),2,0),IF(AJ129=AJ128,IF((AJ127-AJ128)&gt;(AJ130-AJ129),2,0),2)),0)))</f>
        <v>0</v>
      </c>
      <c r="AG129" s="1">
        <f>IF(C$4=0,0,IF(SUM(AG$7:AG128)=1,0,IF(AK129=AG$6,IF(AK129=AK130,IF((AK128-AK129)&lt;=(AK131-AK130),1,0),IF(AK129=AK128,IF((AK127-AK128)&gt;(AK130-AK129),1,0),1)),0)))</f>
        <v>0</v>
      </c>
      <c r="AH129" s="1">
        <f>IF(C$4=0,0,IF(SUM(AH$7:AH128)=2,0,IF(AL129=AH$6,IF(AL129=AL130,IF((AL128-AL129)&lt;=(AL131-AL130),2,0),IF(AL129=AL128,IF((AL127-AL128)&gt;(AL130-AL129),2,0),2)),0)))</f>
        <v>0</v>
      </c>
      <c r="AI129" s="1">
        <f>IF(S$4=0,0,IF(SUM(AI$7:AI128)=2,0,IF(AM129=AI$6,IF(AM129=AM130,IF((AM128-AM129)&lt;=(AM131-AM130),2,0),IF(AM129=AM128,IF((AM127-AM128)&gt;(AM130-AM129),2,0),2)),0)))</f>
        <v>0</v>
      </c>
      <c r="AJ129" s="1">
        <f t="shared" si="38"/>
        <v>1</v>
      </c>
      <c r="AK129" s="1">
        <f t="shared" si="42"/>
        <v>1</v>
      </c>
      <c r="AL129" s="1">
        <f t="shared" si="43"/>
        <v>1</v>
      </c>
      <c r="AM129" s="1">
        <f t="shared" si="44"/>
        <v>1</v>
      </c>
    </row>
    <row r="130" spans="1:39" ht="12" customHeight="1" x14ac:dyDescent="0.15">
      <c r="A130" s="64">
        <f t="shared" si="26"/>
        <v>0</v>
      </c>
      <c r="B130" s="64">
        <f t="shared" si="27"/>
        <v>0</v>
      </c>
      <c r="C130" s="57">
        <f t="shared" si="39"/>
        <v>334</v>
      </c>
      <c r="F130" s="59">
        <f>IF(C130&lt;C$6,0,VLOOKUP(C130,index!$A:$M,10,0))</f>
        <v>192</v>
      </c>
      <c r="G130" s="57" t="str">
        <f t="shared" si="28"/>
        <v/>
      </c>
      <c r="H130" s="58" t="str">
        <f>IF(G130="I",$K130,IF(G130="II",$K130-SUM(H$8:H129),IF(G130="III",$K130-SUM(H$8:H129),IF(G130="IV",$K130-SUM(H$8:H129),IF(G130="V",1-SUM(H$8:H129)," ")))))</f>
        <v xml:space="preserve"> </v>
      </c>
      <c r="I130" s="66" t="str">
        <f t="shared" si="29"/>
        <v/>
      </c>
      <c r="J130" s="61" t="str">
        <f>IF(I130="A",$K130,IF(I130="B",$K130-SUM(J$8:J129),IF(I130="C",$K130-SUM(J$8:J129),IF(I130="D",$K130-SUM(J$8:J129),IF(I130="E",1-SUM(J$8:J129)," ")))))</f>
        <v xml:space="preserve"> </v>
      </c>
      <c r="K130" s="58">
        <f>IF(C$4=0,0,(SUM(D$8:D130)/C$4))</f>
        <v>0</v>
      </c>
      <c r="L130" s="62" t="str">
        <f t="shared" si="25"/>
        <v xml:space="preserve"> </v>
      </c>
      <c r="M130" s="58" t="str">
        <f>IF(U130=2,K130,IF(W130=2,K130-SUM(M$8:M129),IF(X130=2,K130-SUM(M$8:M129),IF(X129=2,1-SUM(M$8:M129)," "))))</f>
        <v xml:space="preserve"> </v>
      </c>
      <c r="N130" s="58" t="str">
        <f t="shared" si="30"/>
        <v xml:space="preserve"> </v>
      </c>
      <c r="P130" s="58" t="str">
        <f>IF(O130="Plus",$K130,IF(O130="Basis",$K130-SUM(P$8:P129),IF(O130="Breedte",$K130-SUM(P$8:P129),IF(O129="Breedte",1-SUM(P$8:P129)," "))))</f>
        <v xml:space="preserve"> </v>
      </c>
      <c r="Q130" s="56" t="str">
        <f t="shared" si="45"/>
        <v/>
      </c>
      <c r="R130" s="196">
        <f t="shared" si="31"/>
        <v>192</v>
      </c>
      <c r="S130" s="1">
        <f t="shared" si="40"/>
        <v>334</v>
      </c>
      <c r="T130" s="2">
        <f t="shared" si="32"/>
        <v>0</v>
      </c>
      <c r="U130" s="1">
        <f>IF(C$4=0,0,IF(SUM(U$7:U129)=2,0,IF(Y130=U$6,IF(Y130=Y131,IF((Y129-Y130)&lt;=(Y132-Y131),2,0),IF(Y130=Y129,IF((Y128-Y129)&gt;(Y131-Y130),2,0),2)),0)))</f>
        <v>0</v>
      </c>
      <c r="V130" s="1">
        <f>IF(C$4=0,0,IF(SUM(V$7:V129)=1,0,IF(Z130=V$6,IF(Z130=Z131,IF((Z129-Z130)&lt;=(Z132-Z131),1,0),IF(Z130=Z129,IF((Z128-Z129)&gt;(Z131-Z130),1,0),1)),0)))</f>
        <v>0</v>
      </c>
      <c r="W130" s="1">
        <f>IF(C$4=0,0,IF(SUM(W$7:W129)=2,0,IF(AA130=W$6,IF(AA130=AA131,IF((AA129-AA130)&lt;=(AA132-AA131),2,0),IF(AA130=AA129,IF((AA128-AA129)&gt;(AA131-AA130),2,0),2)),0)))</f>
        <v>0</v>
      </c>
      <c r="X130" s="1">
        <f>IF(C$4=0,0,IF(SUM(X$7:X129)=2,0,IF(AB130=X$6,IF(AB130=AB131,IF((AB129-AB130)&lt;=(AB132-AB131),2,0),IF(AB130=AB129,IF((AB128-AB129)&gt;(AB131-AB130),2,0),2)),0)))</f>
        <v>0</v>
      </c>
      <c r="Y130" s="1">
        <f t="shared" si="33"/>
        <v>1</v>
      </c>
      <c r="Z130" s="1">
        <f t="shared" si="34"/>
        <v>1</v>
      </c>
      <c r="AA130" s="1">
        <f t="shared" si="35"/>
        <v>1</v>
      </c>
      <c r="AB130" s="1">
        <f t="shared" si="36"/>
        <v>1</v>
      </c>
      <c r="AD130" s="1">
        <f t="shared" si="41"/>
        <v>334</v>
      </c>
      <c r="AE130" s="2">
        <f t="shared" si="37"/>
        <v>0</v>
      </c>
      <c r="AF130" s="1">
        <f>IF(S$4=0,0,IF(SUM(AF$7:AF129)=2,0,IF(AJ130=AF$6,IF(AJ130=AJ131,IF((AJ129-AJ130)&lt;=(AJ132-AJ131),2,0),IF(AJ130=AJ129,IF((AJ128-AJ129)&gt;(AJ131-AJ130),2,0),2)),0)))</f>
        <v>0</v>
      </c>
      <c r="AG130" s="1">
        <f>IF(C$4=0,0,IF(SUM(AG$7:AG129)=1,0,IF(AK130=AG$6,IF(AK130=AK131,IF((AK129-AK130)&lt;=(AK132-AK131),1,0),IF(AK130=AK129,IF((AK128-AK129)&gt;(AK131-AK130),1,0),1)),0)))</f>
        <v>0</v>
      </c>
      <c r="AH130" s="1">
        <f>IF(C$4=0,0,IF(SUM(AH$7:AH129)=2,0,IF(AL130=AH$6,IF(AL130=AL131,IF((AL129-AL130)&lt;=(AL132-AL131),2,0),IF(AL130=AL129,IF((AL128-AL129)&gt;(AL131-AL130),2,0),2)),0)))</f>
        <v>0</v>
      </c>
      <c r="AI130" s="1">
        <f>IF(S$4=0,0,IF(SUM(AI$7:AI129)=2,0,IF(AM130=AI$6,IF(AM130=AM131,IF((AM129-AM130)&lt;=(AM132-AM131),2,0),IF(AM130=AM129,IF((AM128-AM129)&gt;(AM131-AM130),2,0),2)),0)))</f>
        <v>0</v>
      </c>
      <c r="AJ130" s="1">
        <f t="shared" si="38"/>
        <v>1</v>
      </c>
      <c r="AK130" s="1">
        <f t="shared" si="42"/>
        <v>1</v>
      </c>
      <c r="AL130" s="1">
        <f t="shared" si="43"/>
        <v>1</v>
      </c>
      <c r="AM130" s="1">
        <f t="shared" si="44"/>
        <v>1</v>
      </c>
    </row>
    <row r="131" spans="1:39" ht="12" customHeight="1" x14ac:dyDescent="0.15">
      <c r="A131" s="64">
        <f t="shared" si="26"/>
        <v>0</v>
      </c>
      <c r="B131" s="64">
        <f t="shared" si="27"/>
        <v>0</v>
      </c>
      <c r="C131" s="57">
        <f t="shared" si="39"/>
        <v>333</v>
      </c>
      <c r="F131" s="59">
        <f>IF(C131&lt;C$6,0,VLOOKUP(C131,index!$A:$M,10,0))</f>
        <v>192</v>
      </c>
      <c r="G131" s="57" t="str">
        <f t="shared" si="28"/>
        <v/>
      </c>
      <c r="H131" s="58" t="str">
        <f>IF(G131="I",$K131,IF(G131="II",$K131-SUM(H$8:H130),IF(G131="III",$K131-SUM(H$8:H130),IF(G131="IV",$K131-SUM(H$8:H130),IF(G131="V",1-SUM(H$8:H130)," ")))))</f>
        <v xml:space="preserve"> </v>
      </c>
      <c r="I131" s="66" t="str">
        <f t="shared" si="29"/>
        <v/>
      </c>
      <c r="J131" s="61" t="str">
        <f>IF(I131="A",$K131,IF(I131="B",$K131-SUM(J$8:J130),IF(I131="C",$K131-SUM(J$8:J130),IF(I131="D",$K131-SUM(J$8:J130),IF(I131="E",1-SUM(J$8:J130)," ")))))</f>
        <v xml:space="preserve"> </v>
      </c>
      <c r="K131" s="58">
        <f>IF(C$4=0,0,(SUM(D$8:D131)/C$4))</f>
        <v>0</v>
      </c>
      <c r="L131" s="62" t="str">
        <f t="shared" si="25"/>
        <v xml:space="preserve"> </v>
      </c>
      <c r="M131" s="58" t="str">
        <f>IF(U131=2,K131,IF(W131=2,K131-SUM(M$8:M130),IF(X131=2,K131-SUM(M$8:M130),IF(X130=2,1-SUM(M$8:M130)," "))))</f>
        <v xml:space="preserve"> </v>
      </c>
      <c r="N131" s="58" t="str">
        <f t="shared" si="30"/>
        <v xml:space="preserve"> </v>
      </c>
      <c r="P131" s="58" t="str">
        <f>IF(O131="Plus",$K131,IF(O131="Basis",$K131-SUM(P$8:P130),IF(O131="Breedte",$K131-SUM(P$8:P130),IF(O130="Breedte",1-SUM(P$8:P130)," "))))</f>
        <v xml:space="preserve"> </v>
      </c>
      <c r="Q131" s="56" t="str">
        <f t="shared" si="45"/>
        <v/>
      </c>
      <c r="R131" s="196">
        <f t="shared" si="31"/>
        <v>192</v>
      </c>
      <c r="S131" s="1">
        <f t="shared" si="40"/>
        <v>333</v>
      </c>
      <c r="T131" s="2">
        <f t="shared" si="32"/>
        <v>0</v>
      </c>
      <c r="U131" s="1">
        <f>IF(C$4=0,0,IF(SUM(U$7:U130)=2,0,IF(Y131=U$6,IF(Y131=Y132,IF((Y130-Y131)&lt;=(Y133-Y132),2,0),IF(Y131=Y130,IF((Y129-Y130)&gt;(Y132-Y131),2,0),2)),0)))</f>
        <v>0</v>
      </c>
      <c r="V131" s="1">
        <f>IF(C$4=0,0,IF(SUM(V$7:V130)=1,0,IF(Z131=V$6,IF(Z131=Z132,IF((Z130-Z131)&lt;=(Z133-Z132),1,0),IF(Z131=Z130,IF((Z129-Z130)&gt;(Z132-Z131),1,0),1)),0)))</f>
        <v>0</v>
      </c>
      <c r="W131" s="1">
        <f>IF(C$4=0,0,IF(SUM(W$7:W130)=2,0,IF(AA131=W$6,IF(AA131=AA132,IF((AA130-AA131)&lt;=(AA133-AA132),2,0),IF(AA131=AA130,IF((AA129-AA130)&gt;(AA132-AA131),2,0),2)),0)))</f>
        <v>0</v>
      </c>
      <c r="X131" s="1">
        <f>IF(C$4=0,0,IF(SUM(X$7:X130)=2,0,IF(AB131=X$6,IF(AB131=AB132,IF((AB130-AB131)&lt;=(AB133-AB132),2,0),IF(AB131=AB130,IF((AB129-AB130)&gt;(AB132-AB131),2,0),2)),0)))</f>
        <v>0</v>
      </c>
      <c r="Y131" s="1">
        <f t="shared" si="33"/>
        <v>1</v>
      </c>
      <c r="Z131" s="1">
        <f t="shared" si="34"/>
        <v>1</v>
      </c>
      <c r="AA131" s="1">
        <f t="shared" si="35"/>
        <v>1</v>
      </c>
      <c r="AB131" s="1">
        <f t="shared" si="36"/>
        <v>1</v>
      </c>
      <c r="AD131" s="1">
        <f t="shared" si="41"/>
        <v>333</v>
      </c>
      <c r="AE131" s="2">
        <f t="shared" si="37"/>
        <v>0</v>
      </c>
      <c r="AF131" s="1">
        <f>IF(S$4=0,0,IF(SUM(AF$7:AF130)=2,0,IF(AJ131=AF$6,IF(AJ131=AJ132,IF((AJ130-AJ131)&lt;=(AJ133-AJ132),2,0),IF(AJ131=AJ130,IF((AJ129-AJ130)&gt;(AJ132-AJ131),2,0),2)),0)))</f>
        <v>0</v>
      </c>
      <c r="AG131" s="1">
        <f>IF(C$4=0,0,IF(SUM(AG$7:AG130)=1,0,IF(AK131=AG$6,IF(AK131=AK132,IF((AK130-AK131)&lt;=(AK133-AK132),1,0),IF(AK131=AK130,IF((AK129-AK130)&gt;(AK132-AK131),1,0),1)),0)))</f>
        <v>0</v>
      </c>
      <c r="AH131" s="1">
        <f>IF(C$4=0,0,IF(SUM(AH$7:AH130)=2,0,IF(AL131=AH$6,IF(AL131=AL132,IF((AL130-AL131)&lt;=(AL133-AL132),2,0),IF(AL131=AL130,IF((AL129-AL130)&gt;(AL132-AL131),2,0),2)),0)))</f>
        <v>0</v>
      </c>
      <c r="AI131" s="1">
        <f>IF(S$4=0,0,IF(SUM(AI$7:AI130)=2,0,IF(AM131=AI$6,IF(AM131=AM132,IF((AM130-AM131)&lt;=(AM133-AM132),2,0),IF(AM131=AM130,IF((AM129-AM130)&gt;(AM132-AM131),2,0),2)),0)))</f>
        <v>0</v>
      </c>
      <c r="AJ131" s="1">
        <f t="shared" si="38"/>
        <v>1</v>
      </c>
      <c r="AK131" s="1">
        <f t="shared" si="42"/>
        <v>1</v>
      </c>
      <c r="AL131" s="1">
        <f t="shared" si="43"/>
        <v>1</v>
      </c>
      <c r="AM131" s="1">
        <f t="shared" si="44"/>
        <v>1</v>
      </c>
    </row>
    <row r="132" spans="1:39" ht="12" customHeight="1" x14ac:dyDescent="0.15">
      <c r="A132" s="64">
        <f t="shared" si="26"/>
        <v>0</v>
      </c>
      <c r="B132" s="64">
        <f t="shared" si="27"/>
        <v>0</v>
      </c>
      <c r="C132" s="57">
        <f t="shared" si="39"/>
        <v>332</v>
      </c>
      <c r="F132" s="59">
        <f>IF(C132&lt;C$6,0,VLOOKUP(C132,index!$A:$M,10,0))</f>
        <v>191</v>
      </c>
      <c r="G132" s="57" t="str">
        <f t="shared" si="28"/>
        <v/>
      </c>
      <c r="H132" s="58" t="str">
        <f>IF(G132="I",$K132,IF(G132="II",$K132-SUM(H$8:H131),IF(G132="III",$K132-SUM(H$8:H131),IF(G132="IV",$K132-SUM(H$8:H131),IF(G132="V",1-SUM(H$8:H131)," ")))))</f>
        <v xml:space="preserve"> </v>
      </c>
      <c r="I132" s="66" t="str">
        <f t="shared" si="29"/>
        <v/>
      </c>
      <c r="J132" s="61" t="str">
        <f>IF(I132="A",$K132,IF(I132="B",$K132-SUM(J$8:J131),IF(I132="C",$K132-SUM(J$8:J131),IF(I132="D",$K132-SUM(J$8:J131),IF(I132="E",1-SUM(J$8:J131)," ")))))</f>
        <v xml:space="preserve"> </v>
      </c>
      <c r="K132" s="58">
        <f>IF(C$4=0,0,(SUM(D$8:D132)/C$4))</f>
        <v>0</v>
      </c>
      <c r="L132" s="62" t="str">
        <f t="shared" si="25"/>
        <v xml:space="preserve"> </v>
      </c>
      <c r="M132" s="58" t="str">
        <f>IF(U132=2,K132,IF(W132=2,K132-SUM(M$8:M131),IF(X132=2,K132-SUM(M$8:M131),IF(X131=2,1-SUM(M$8:M131)," "))))</f>
        <v xml:space="preserve"> </v>
      </c>
      <c r="N132" s="58" t="str">
        <f t="shared" si="30"/>
        <v xml:space="preserve"> </v>
      </c>
      <c r="P132" s="58" t="str">
        <f>IF(O132="Plus",$K132,IF(O132="Basis",$K132-SUM(P$8:P131),IF(O132="Breedte",$K132-SUM(P$8:P131),IF(O131="Breedte",1-SUM(P$8:P131)," "))))</f>
        <v xml:space="preserve"> </v>
      </c>
      <c r="Q132" s="56" t="str">
        <f t="shared" si="45"/>
        <v/>
      </c>
      <c r="R132" s="196">
        <f t="shared" si="31"/>
        <v>191</v>
      </c>
      <c r="S132" s="1">
        <f t="shared" si="40"/>
        <v>332</v>
      </c>
      <c r="T132" s="2">
        <f t="shared" si="32"/>
        <v>0</v>
      </c>
      <c r="U132" s="1">
        <f>IF(C$4=0,0,IF(SUM(U$7:U131)=2,0,IF(Y132=U$6,IF(Y132=Y133,IF((Y131-Y132)&lt;=(Y134-Y133),2,0),IF(Y132=Y131,IF((Y130-Y131)&gt;(Y133-Y132),2,0),2)),0)))</f>
        <v>0</v>
      </c>
      <c r="V132" s="1">
        <f>IF(C$4=0,0,IF(SUM(V$7:V131)=1,0,IF(Z132=V$6,IF(Z132=Z133,IF((Z131-Z132)&lt;=(Z134-Z133),1,0),IF(Z132=Z131,IF((Z130-Z131)&gt;(Z133-Z132),1,0),1)),0)))</f>
        <v>0</v>
      </c>
      <c r="W132" s="1">
        <f>IF(C$4=0,0,IF(SUM(W$7:W131)=2,0,IF(AA132=W$6,IF(AA132=AA133,IF((AA131-AA132)&lt;=(AA134-AA133),2,0),IF(AA132=AA131,IF((AA130-AA131)&gt;(AA133-AA132),2,0),2)),0)))</f>
        <v>0</v>
      </c>
      <c r="X132" s="1">
        <f>IF(C$4=0,0,IF(SUM(X$7:X131)=2,0,IF(AB132=X$6,IF(AB132=AB133,IF((AB131-AB132)&lt;=(AB134-AB133),2,0),IF(AB132=AB131,IF((AB130-AB131)&gt;(AB133-AB132),2,0),2)),0)))</f>
        <v>0</v>
      </c>
      <c r="Y132" s="1">
        <f t="shared" si="33"/>
        <v>1</v>
      </c>
      <c r="Z132" s="1">
        <f t="shared" si="34"/>
        <v>1</v>
      </c>
      <c r="AA132" s="1">
        <f t="shared" si="35"/>
        <v>1</v>
      </c>
      <c r="AB132" s="1">
        <f t="shared" si="36"/>
        <v>1</v>
      </c>
      <c r="AD132" s="1">
        <f t="shared" si="41"/>
        <v>332</v>
      </c>
      <c r="AE132" s="2">
        <f t="shared" si="37"/>
        <v>0</v>
      </c>
      <c r="AF132" s="1">
        <f>IF(S$4=0,0,IF(SUM(AF$7:AF131)=2,0,IF(AJ132=AF$6,IF(AJ132=AJ133,IF((AJ131-AJ132)&lt;=(AJ134-AJ133),2,0),IF(AJ132=AJ131,IF((AJ130-AJ131)&gt;(AJ133-AJ132),2,0),2)),0)))</f>
        <v>0</v>
      </c>
      <c r="AG132" s="1">
        <f>IF(C$4=0,0,IF(SUM(AG$7:AG131)=1,0,IF(AK132=AG$6,IF(AK132=AK133,IF((AK131-AK132)&lt;=(AK134-AK133),1,0),IF(AK132=AK131,IF((AK130-AK131)&gt;(AK133-AK132),1,0),1)),0)))</f>
        <v>0</v>
      </c>
      <c r="AH132" s="1">
        <f>IF(C$4=0,0,IF(SUM(AH$7:AH131)=2,0,IF(AL132=AH$6,IF(AL132=AL133,IF((AL131-AL132)&lt;=(AL134-AL133),2,0),IF(AL132=AL131,IF((AL130-AL131)&gt;(AL133-AL132),2,0),2)),0)))</f>
        <v>0</v>
      </c>
      <c r="AI132" s="1">
        <f>IF(S$4=0,0,IF(SUM(AI$7:AI131)=2,0,IF(AM132=AI$6,IF(AM132=AM133,IF((AM131-AM132)&lt;=(AM134-AM133),2,0),IF(AM132=AM131,IF((AM130-AM131)&gt;(AM133-AM132),2,0),2)),0)))</f>
        <v>0</v>
      </c>
      <c r="AJ132" s="1">
        <f t="shared" si="38"/>
        <v>1</v>
      </c>
      <c r="AK132" s="1">
        <f t="shared" si="42"/>
        <v>1</v>
      </c>
      <c r="AL132" s="1">
        <f t="shared" si="43"/>
        <v>1</v>
      </c>
      <c r="AM132" s="1">
        <f t="shared" si="44"/>
        <v>1</v>
      </c>
    </row>
    <row r="133" spans="1:39" ht="12" customHeight="1" x14ac:dyDescent="0.15">
      <c r="A133" s="64">
        <f t="shared" si="26"/>
        <v>0</v>
      </c>
      <c r="B133" s="64">
        <f t="shared" si="27"/>
        <v>0</v>
      </c>
      <c r="C133" s="57">
        <f t="shared" si="39"/>
        <v>331</v>
      </c>
      <c r="F133" s="59">
        <f>IF(C133&lt;C$6,0,VLOOKUP(C133,index!$A:$M,10,0))</f>
        <v>191</v>
      </c>
      <c r="G133" s="57" t="str">
        <f t="shared" si="28"/>
        <v/>
      </c>
      <c r="H133" s="58" t="str">
        <f>IF(G133="I",$K133,IF(G133="II",$K133-SUM(H$8:H132),IF(G133="III",$K133-SUM(H$8:H132),IF(G133="IV",$K133-SUM(H$8:H132),IF(G133="V",1-SUM(H$8:H132)," ")))))</f>
        <v xml:space="preserve"> </v>
      </c>
      <c r="I133" s="66" t="str">
        <f t="shared" si="29"/>
        <v/>
      </c>
      <c r="J133" s="61" t="str">
        <f>IF(I133="A",$K133,IF(I133="B",$K133-SUM(J$8:J132),IF(I133="C",$K133-SUM(J$8:J132),IF(I133="D",$K133-SUM(J$8:J132),IF(I133="E",1-SUM(J$8:J132)," ")))))</f>
        <v xml:space="preserve"> </v>
      </c>
      <c r="K133" s="58">
        <f>IF(C$4=0,0,(SUM(D$8:D133)/C$4))</f>
        <v>0</v>
      </c>
      <c r="L133" s="62" t="str">
        <f t="shared" si="25"/>
        <v xml:space="preserve"> </v>
      </c>
      <c r="M133" s="58" t="str">
        <f>IF(U133=2,K133,IF(W133=2,K133-SUM(M$8:M132),IF(X133=2,K133-SUM(M$8:M132),IF(X132=2,1-SUM(M$8:M132)," "))))</f>
        <v xml:space="preserve"> </v>
      </c>
      <c r="N133" s="58" t="str">
        <f t="shared" si="30"/>
        <v xml:space="preserve"> </v>
      </c>
      <c r="P133" s="58" t="str">
        <f>IF(O133="Plus",$K133,IF(O133="Basis",$K133-SUM(P$8:P132),IF(O133="Breedte",$K133-SUM(P$8:P132),IF(O132="Breedte",1-SUM(P$8:P132)," "))))</f>
        <v xml:space="preserve"> </v>
      </c>
      <c r="Q133" s="56" t="str">
        <f t="shared" si="45"/>
        <v/>
      </c>
      <c r="R133" s="196">
        <f t="shared" si="31"/>
        <v>191</v>
      </c>
      <c r="S133" s="1">
        <f t="shared" si="40"/>
        <v>331</v>
      </c>
      <c r="T133" s="2">
        <f t="shared" si="32"/>
        <v>0</v>
      </c>
      <c r="U133" s="1">
        <f>IF(C$4=0,0,IF(SUM(U$7:U132)=2,0,IF(Y133=U$6,IF(Y133=Y134,IF((Y132-Y133)&lt;=(Y135-Y134),2,0),IF(Y133=Y132,IF((Y131-Y132)&gt;(Y134-Y133),2,0),2)),0)))</f>
        <v>0</v>
      </c>
      <c r="V133" s="1">
        <f>IF(C$4=0,0,IF(SUM(V$7:V132)=1,0,IF(Z133=V$6,IF(Z133=Z134,IF((Z132-Z133)&lt;=(Z135-Z134),1,0),IF(Z133=Z132,IF((Z131-Z132)&gt;(Z134-Z133),1,0),1)),0)))</f>
        <v>0</v>
      </c>
      <c r="W133" s="1">
        <f>IF(C$4=0,0,IF(SUM(W$7:W132)=2,0,IF(AA133=W$6,IF(AA133=AA134,IF((AA132-AA133)&lt;=(AA135-AA134),2,0),IF(AA133=AA132,IF((AA131-AA132)&gt;(AA134-AA133),2,0),2)),0)))</f>
        <v>0</v>
      </c>
      <c r="X133" s="1">
        <f>IF(C$4=0,0,IF(SUM(X$7:X132)=2,0,IF(AB133=X$6,IF(AB133=AB134,IF((AB132-AB133)&lt;=(AB135-AB134),2,0),IF(AB133=AB132,IF((AB131-AB132)&gt;(AB134-AB133),2,0),2)),0)))</f>
        <v>0</v>
      </c>
      <c r="Y133" s="1">
        <f t="shared" si="33"/>
        <v>1</v>
      </c>
      <c r="Z133" s="1">
        <f t="shared" si="34"/>
        <v>1</v>
      </c>
      <c r="AA133" s="1">
        <f t="shared" si="35"/>
        <v>1</v>
      </c>
      <c r="AB133" s="1">
        <f t="shared" si="36"/>
        <v>1</v>
      </c>
      <c r="AD133" s="1">
        <f t="shared" si="41"/>
        <v>331</v>
      </c>
      <c r="AE133" s="2">
        <f t="shared" si="37"/>
        <v>0</v>
      </c>
      <c r="AF133" s="1">
        <f>IF(S$4=0,0,IF(SUM(AF$7:AF132)=2,0,IF(AJ133=AF$6,IF(AJ133=AJ134,IF((AJ132-AJ133)&lt;=(AJ135-AJ134),2,0),IF(AJ133=AJ132,IF((AJ131-AJ132)&gt;(AJ134-AJ133),2,0),2)),0)))</f>
        <v>0</v>
      </c>
      <c r="AG133" s="1">
        <f>IF(C$4=0,0,IF(SUM(AG$7:AG132)=1,0,IF(AK133=AG$6,IF(AK133=AK134,IF((AK132-AK133)&lt;=(AK135-AK134),1,0),IF(AK133=AK132,IF((AK131-AK132)&gt;(AK134-AK133),1,0),1)),0)))</f>
        <v>0</v>
      </c>
      <c r="AH133" s="1">
        <f>IF(C$4=0,0,IF(SUM(AH$7:AH132)=2,0,IF(AL133=AH$6,IF(AL133=AL134,IF((AL132-AL133)&lt;=(AL135-AL134),2,0),IF(AL133=AL132,IF((AL131-AL132)&gt;(AL134-AL133),2,0),2)),0)))</f>
        <v>0</v>
      </c>
      <c r="AI133" s="1">
        <f>IF(S$4=0,0,IF(SUM(AI$7:AI132)=2,0,IF(AM133=AI$6,IF(AM133=AM134,IF((AM132-AM133)&lt;=(AM135-AM134),2,0),IF(AM133=AM132,IF((AM131-AM132)&gt;(AM134-AM133),2,0),2)),0)))</f>
        <v>0</v>
      </c>
      <c r="AJ133" s="1">
        <f t="shared" si="38"/>
        <v>1</v>
      </c>
      <c r="AK133" s="1">
        <f t="shared" si="42"/>
        <v>1</v>
      </c>
      <c r="AL133" s="1">
        <f t="shared" si="43"/>
        <v>1</v>
      </c>
      <c r="AM133" s="1">
        <f t="shared" si="44"/>
        <v>1</v>
      </c>
    </row>
    <row r="134" spans="1:39" ht="12" customHeight="1" x14ac:dyDescent="0.15">
      <c r="A134" s="64">
        <f t="shared" si="26"/>
        <v>0</v>
      </c>
      <c r="B134" s="64">
        <f t="shared" si="27"/>
        <v>0</v>
      </c>
      <c r="C134" s="57">
        <f t="shared" si="39"/>
        <v>330</v>
      </c>
      <c r="F134" s="59">
        <f>IF(C134&lt;C$6,0,VLOOKUP(C134,index!$A:$M,10,0))</f>
        <v>190</v>
      </c>
      <c r="G134" s="57" t="str">
        <f t="shared" si="28"/>
        <v/>
      </c>
      <c r="H134" s="58" t="str">
        <f>IF(G134="I",$K134,IF(G134="II",$K134-SUM(H$8:H133),IF(G134="III",$K134-SUM(H$8:H133),IF(G134="IV",$K134-SUM(H$8:H133),IF(G134="V",1-SUM(H$8:H133)," ")))))</f>
        <v xml:space="preserve"> </v>
      </c>
      <c r="I134" s="66" t="str">
        <f t="shared" si="29"/>
        <v/>
      </c>
      <c r="J134" s="61" t="str">
        <f>IF(I134="A",$K134,IF(I134="B",$K134-SUM(J$8:J133),IF(I134="C",$K134-SUM(J$8:J133),IF(I134="D",$K134-SUM(J$8:J133),IF(I134="E",1-SUM(J$8:J133)," ")))))</f>
        <v xml:space="preserve"> </v>
      </c>
      <c r="K134" s="58">
        <f>IF(C$4=0,0,(SUM(D$8:D134)/C$4))</f>
        <v>0</v>
      </c>
      <c r="L134" s="62" t="str">
        <f t="shared" si="25"/>
        <v xml:space="preserve"> </v>
      </c>
      <c r="M134" s="58" t="str">
        <f>IF(U134=2,K134,IF(W134=2,K134-SUM(M$8:M133),IF(X134=2,K134-SUM(M$8:M133),IF(X133=2,1-SUM(M$8:M133)," "))))</f>
        <v xml:space="preserve"> </v>
      </c>
      <c r="N134" s="58" t="str">
        <f t="shared" si="30"/>
        <v xml:space="preserve"> </v>
      </c>
      <c r="P134" s="58" t="str">
        <f>IF(O134="Plus",$K134,IF(O134="Basis",$K134-SUM(P$8:P133),IF(O134="Breedte",$K134-SUM(P$8:P133),IF(O133="Breedte",1-SUM(P$8:P133)," "))))</f>
        <v xml:space="preserve"> </v>
      </c>
      <c r="Q134" s="56" t="str">
        <f t="shared" si="45"/>
        <v/>
      </c>
      <c r="R134" s="196">
        <f t="shared" si="31"/>
        <v>190</v>
      </c>
      <c r="S134" s="1">
        <f t="shared" si="40"/>
        <v>330</v>
      </c>
      <c r="T134" s="2">
        <f t="shared" si="32"/>
        <v>0</v>
      </c>
      <c r="U134" s="1">
        <f>IF(C$4=0,0,IF(SUM(U$7:U133)=2,0,IF(Y134=U$6,IF(Y134=Y135,IF((Y133-Y134)&lt;=(Y136-Y135),2,0),IF(Y134=Y133,IF((Y132-Y133)&gt;(Y135-Y134),2,0),2)),0)))</f>
        <v>0</v>
      </c>
      <c r="V134" s="1">
        <f>IF(C$4=0,0,IF(SUM(V$7:V133)=1,0,IF(Z134=V$6,IF(Z134=Z135,IF((Z133-Z134)&lt;=(Z136-Z135),1,0),IF(Z134=Z133,IF((Z132-Z133)&gt;(Z135-Z134),1,0),1)),0)))</f>
        <v>0</v>
      </c>
      <c r="W134" s="1">
        <f>IF(C$4=0,0,IF(SUM(W$7:W133)=2,0,IF(AA134=W$6,IF(AA134=AA135,IF((AA133-AA134)&lt;=(AA136-AA135),2,0),IF(AA134=AA133,IF((AA132-AA133)&gt;(AA135-AA134),2,0),2)),0)))</f>
        <v>0</v>
      </c>
      <c r="X134" s="1">
        <f>IF(C$4=0,0,IF(SUM(X$7:X133)=2,0,IF(AB134=X$6,IF(AB134=AB135,IF((AB133-AB134)&lt;=(AB136-AB135),2,0),IF(AB134=AB133,IF((AB132-AB133)&gt;(AB135-AB134),2,0),2)),0)))</f>
        <v>0</v>
      </c>
      <c r="Y134" s="1">
        <f t="shared" si="33"/>
        <v>1</v>
      </c>
      <c r="Z134" s="1">
        <f t="shared" si="34"/>
        <v>1</v>
      </c>
      <c r="AA134" s="1">
        <f t="shared" si="35"/>
        <v>1</v>
      </c>
      <c r="AB134" s="1">
        <f t="shared" si="36"/>
        <v>1</v>
      </c>
      <c r="AD134" s="1">
        <f t="shared" si="41"/>
        <v>330</v>
      </c>
      <c r="AE134" s="2">
        <f t="shared" si="37"/>
        <v>0</v>
      </c>
      <c r="AF134" s="1">
        <f>IF(S$4=0,0,IF(SUM(AF$7:AF133)=2,0,IF(AJ134=AF$6,IF(AJ134=AJ135,IF((AJ133-AJ134)&lt;=(AJ136-AJ135),2,0),IF(AJ134=AJ133,IF((AJ132-AJ133)&gt;(AJ135-AJ134),2,0),2)),0)))</f>
        <v>0</v>
      </c>
      <c r="AG134" s="1">
        <f>IF(C$4=0,0,IF(SUM(AG$7:AG133)=1,0,IF(AK134=AG$6,IF(AK134=AK135,IF((AK133-AK134)&lt;=(AK136-AK135),1,0),IF(AK134=AK133,IF((AK132-AK133)&gt;(AK135-AK134),1,0),1)),0)))</f>
        <v>0</v>
      </c>
      <c r="AH134" s="1">
        <f>IF(C$4=0,0,IF(SUM(AH$7:AH133)=2,0,IF(AL134=AH$6,IF(AL134=AL135,IF((AL133-AL134)&lt;=(AL136-AL135),2,0),IF(AL134=AL133,IF((AL132-AL133)&gt;(AL135-AL134),2,0),2)),0)))</f>
        <v>0</v>
      </c>
      <c r="AI134" s="1">
        <f>IF(S$4=0,0,IF(SUM(AI$7:AI133)=2,0,IF(AM134=AI$6,IF(AM134=AM135,IF((AM133-AM134)&lt;=(AM136-AM135),2,0),IF(AM134=AM133,IF((AM132-AM133)&gt;(AM135-AM134),2,0),2)),0)))</f>
        <v>0</v>
      </c>
      <c r="AJ134" s="1">
        <f t="shared" si="38"/>
        <v>1</v>
      </c>
      <c r="AK134" s="1">
        <f t="shared" si="42"/>
        <v>1</v>
      </c>
      <c r="AL134" s="1">
        <f t="shared" si="43"/>
        <v>1</v>
      </c>
      <c r="AM134" s="1">
        <f t="shared" si="44"/>
        <v>1</v>
      </c>
    </row>
    <row r="135" spans="1:39" ht="12" customHeight="1" x14ac:dyDescent="0.15">
      <c r="A135" s="64">
        <f t="shared" si="26"/>
        <v>25</v>
      </c>
      <c r="B135" s="64">
        <f t="shared" si="27"/>
        <v>0</v>
      </c>
      <c r="C135" s="57">
        <f t="shared" si="39"/>
        <v>329</v>
      </c>
      <c r="F135" s="59">
        <f>IF(C135&lt;C$6,0,VLOOKUP(C135,index!$A:$M,10,0))</f>
        <v>190</v>
      </c>
      <c r="G135" s="57" t="str">
        <f t="shared" si="28"/>
        <v/>
      </c>
      <c r="H135" s="58" t="str">
        <f>IF(G135="I",$K135,IF(G135="II",$K135-SUM(H$8:H134),IF(G135="III",$K135-SUM(H$8:H134),IF(G135="IV",$K135-SUM(H$8:H134),IF(G135="V",1-SUM(H$8:H134)," ")))))</f>
        <v xml:space="preserve"> </v>
      </c>
      <c r="I135" s="66" t="str">
        <f t="shared" si="29"/>
        <v>C</v>
      </c>
      <c r="J135" s="61">
        <f>IF(I135="A",$K135,IF(I135="B",$K135-SUM(J$8:J134),IF(I135="C",$K135-SUM(J$8:J134),IF(I135="D",$K135-SUM(J$8:J134),IF(I135="E",1-SUM(J$8:J134)," ")))))</f>
        <v>0</v>
      </c>
      <c r="K135" s="58">
        <f>IF(C$4=0,0,(SUM(D$8:D135)/C$4))</f>
        <v>0</v>
      </c>
      <c r="L135" s="62" t="str">
        <f t="shared" si="25"/>
        <v xml:space="preserve"> </v>
      </c>
      <c r="M135" s="58" t="str">
        <f>IF(U135=2,K135,IF(W135=2,K135-SUM(M$8:M134),IF(X135=2,K135-SUM(M$8:M134),IF(X134=2,1-SUM(M$8:M134)," "))))</f>
        <v xml:space="preserve"> </v>
      </c>
      <c r="N135" s="58" t="str">
        <f t="shared" si="30"/>
        <v xml:space="preserve"> </v>
      </c>
      <c r="P135" s="58" t="str">
        <f>IF(O135="Plus",$K135,IF(O135="Basis",$K135-SUM(P$8:P134),IF(O135="Breedte",$K135-SUM(P$8:P134),IF(O134="Breedte",1-SUM(P$8:P134)," "))))</f>
        <v xml:space="preserve"> </v>
      </c>
      <c r="Q135" s="56" t="str">
        <f t="shared" si="45"/>
        <v/>
      </c>
      <c r="R135" s="196">
        <f t="shared" si="31"/>
        <v>190</v>
      </c>
      <c r="S135" s="1">
        <f t="shared" si="40"/>
        <v>329</v>
      </c>
      <c r="T135" s="2">
        <f t="shared" si="32"/>
        <v>0</v>
      </c>
      <c r="U135" s="1">
        <f>IF(C$4=0,0,IF(SUM(U$7:U134)=2,0,IF(Y135=U$6,IF(Y135=Y136,IF((Y134-Y135)&lt;=(Y137-Y136),2,0),IF(Y135=Y134,IF((Y133-Y134)&gt;(Y136-Y135),2,0),2)),0)))</f>
        <v>0</v>
      </c>
      <c r="V135" s="1">
        <f>IF(C$4=0,0,IF(SUM(V$7:V134)=1,0,IF(Z135=V$6,IF(Z135=Z136,IF((Z134-Z135)&lt;=(Z137-Z136),1,0),IF(Z135=Z134,IF((Z133-Z134)&gt;(Z136-Z135),1,0),1)),0)))</f>
        <v>0</v>
      </c>
      <c r="W135" s="1">
        <f>IF(C$4=0,0,IF(SUM(W$7:W134)=2,0,IF(AA135=W$6,IF(AA135=AA136,IF((AA134-AA135)&lt;=(AA137-AA136),2,0),IF(AA135=AA134,IF((AA133-AA134)&gt;(AA136-AA135),2,0),2)),0)))</f>
        <v>0</v>
      </c>
      <c r="X135" s="1">
        <f>IF(C$4=0,0,IF(SUM(X$7:X134)=2,0,IF(AB135=X$6,IF(AB135=AB136,IF((AB134-AB135)&lt;=(AB137-AB136),2,0),IF(AB135=AB134,IF((AB133-AB134)&gt;(AB136-AB135),2,0),2)),0)))</f>
        <v>0</v>
      </c>
      <c r="Y135" s="1">
        <f t="shared" si="33"/>
        <v>1</v>
      </c>
      <c r="Z135" s="1">
        <f t="shared" si="34"/>
        <v>1</v>
      </c>
      <c r="AA135" s="1">
        <f t="shared" si="35"/>
        <v>1</v>
      </c>
      <c r="AB135" s="1">
        <f t="shared" si="36"/>
        <v>1</v>
      </c>
      <c r="AD135" s="1">
        <f t="shared" si="41"/>
        <v>329</v>
      </c>
      <c r="AE135" s="2">
        <f t="shared" si="37"/>
        <v>0</v>
      </c>
      <c r="AF135" s="1">
        <f>IF(S$4=0,0,IF(SUM(AF$7:AF134)=2,0,IF(AJ135=AF$6,IF(AJ135=AJ136,IF((AJ134-AJ135)&lt;=(AJ137-AJ136),2,0),IF(AJ135=AJ134,IF((AJ133-AJ134)&gt;(AJ136-AJ135),2,0),2)),0)))</f>
        <v>0</v>
      </c>
      <c r="AG135" s="1">
        <f>IF(C$4=0,0,IF(SUM(AG$7:AG134)=1,0,IF(AK135=AG$6,IF(AK135=AK136,IF((AK134-AK135)&lt;=(AK137-AK136),1,0),IF(AK135=AK134,IF((AK133-AK134)&gt;(AK136-AK135),1,0),1)),0)))</f>
        <v>0</v>
      </c>
      <c r="AH135" s="1">
        <f>IF(C$4=0,0,IF(SUM(AH$7:AH134)=2,0,IF(AL135=AH$6,IF(AL135=AL136,IF((AL134-AL135)&lt;=(AL137-AL136),2,0),IF(AL135=AL134,IF((AL133-AL134)&gt;(AL136-AL135),2,0),2)),0)))</f>
        <v>0</v>
      </c>
      <c r="AI135" s="1">
        <f>IF(S$4=0,0,IF(SUM(AI$7:AI134)=2,0,IF(AM135=AI$6,IF(AM135=AM136,IF((AM134-AM135)&lt;=(AM137-AM136),2,0),IF(AM135=AM134,IF((AM133-AM134)&gt;(AM136-AM135),2,0),2)),0)))</f>
        <v>0</v>
      </c>
      <c r="AJ135" s="1">
        <f t="shared" si="38"/>
        <v>1</v>
      </c>
      <c r="AK135" s="1">
        <f t="shared" si="42"/>
        <v>1</v>
      </c>
      <c r="AL135" s="1">
        <f t="shared" si="43"/>
        <v>1</v>
      </c>
      <c r="AM135" s="1">
        <f t="shared" si="44"/>
        <v>1</v>
      </c>
    </row>
    <row r="136" spans="1:39" ht="12" customHeight="1" x14ac:dyDescent="0.15">
      <c r="A136" s="64">
        <f t="shared" si="26"/>
        <v>0</v>
      </c>
      <c r="B136" s="64">
        <f t="shared" si="27"/>
        <v>0</v>
      </c>
      <c r="C136" s="57">
        <f t="shared" si="39"/>
        <v>328</v>
      </c>
      <c r="F136" s="59">
        <f>IF(C136&lt;C$6,0,VLOOKUP(C136,index!$A:$M,10,0))</f>
        <v>189</v>
      </c>
      <c r="G136" s="57" t="str">
        <f t="shared" si="28"/>
        <v/>
      </c>
      <c r="H136" s="58" t="str">
        <f>IF(G136="I",$K136,IF(G136="II",$K136-SUM(H$8:H135),IF(G136="III",$K136-SUM(H$8:H135),IF(G136="IV",$K136-SUM(H$8:H135),IF(G136="V",1-SUM(H$8:H135)," ")))))</f>
        <v xml:space="preserve"> </v>
      </c>
      <c r="I136" s="66" t="str">
        <f t="shared" si="29"/>
        <v/>
      </c>
      <c r="J136" s="61" t="str">
        <f>IF(I136="A",$K136,IF(I136="B",$K136-SUM(J$8:J135),IF(I136="C",$K136-SUM(J$8:J135),IF(I136="D",$K136-SUM(J$8:J135),IF(I136="E",1-SUM(J$8:J135)," ")))))</f>
        <v xml:space="preserve"> </v>
      </c>
      <c r="K136" s="58">
        <f>IF(C$4=0,0,(SUM(D$8:D136)/C$4))</f>
        <v>0</v>
      </c>
      <c r="L136" s="62" t="str">
        <f t="shared" ref="L136:L199" si="46">IF(U136=2,"Plus",IF(W136=2,"Basis",IF(X136=2,"Breedte"," ")))</f>
        <v xml:space="preserve"> </v>
      </c>
      <c r="M136" s="58" t="str">
        <f>IF(U136=2,K136,IF(W136=2,K136-SUM(M$8:M135),IF(X136=2,K136-SUM(M$8:M135),IF(X135=2,1-SUM(M$8:M135)," "))))</f>
        <v xml:space="preserve"> </v>
      </c>
      <c r="N136" s="58" t="str">
        <f t="shared" si="30"/>
        <v xml:space="preserve"> </v>
      </c>
      <c r="P136" s="58" t="str">
        <f>IF(O136="Plus",$K136,IF(O136="Basis",$K136-SUM(P$8:P135),IF(O136="Breedte",$K136-SUM(P$8:P135),IF(O135="Breedte",1-SUM(P$8:P135)," "))))</f>
        <v xml:space="preserve"> </v>
      </c>
      <c r="Q136" s="56" t="str">
        <f t="shared" si="45"/>
        <v/>
      </c>
      <c r="R136" s="196">
        <f t="shared" si="31"/>
        <v>189</v>
      </c>
      <c r="S136" s="1">
        <f t="shared" si="40"/>
        <v>328</v>
      </c>
      <c r="T136" s="2">
        <f t="shared" si="32"/>
        <v>0</v>
      </c>
      <c r="U136" s="1">
        <f>IF(C$4=0,0,IF(SUM(U$7:U135)=2,0,IF(Y136=U$6,IF(Y136=Y137,IF((Y135-Y136)&lt;=(Y138-Y137),2,0),IF(Y136=Y135,IF((Y134-Y135)&gt;(Y137-Y136),2,0),2)),0)))</f>
        <v>0</v>
      </c>
      <c r="V136" s="1">
        <f>IF(C$4=0,0,IF(SUM(V$7:V135)=1,0,IF(Z136=V$6,IF(Z136=Z137,IF((Z135-Z136)&lt;=(Z138-Z137),1,0),IF(Z136=Z135,IF((Z134-Z135)&gt;(Z137-Z136),1,0),1)),0)))</f>
        <v>0</v>
      </c>
      <c r="W136" s="1">
        <f>IF(C$4=0,0,IF(SUM(W$7:W135)=2,0,IF(AA136=W$6,IF(AA136=AA137,IF((AA135-AA136)&lt;=(AA138-AA137),2,0),IF(AA136=AA135,IF((AA134-AA135)&gt;(AA137-AA136),2,0),2)),0)))</f>
        <v>0</v>
      </c>
      <c r="X136" s="1">
        <f>IF(C$4=0,0,IF(SUM(X$7:X135)=2,0,IF(AB136=X$6,IF(AB136=AB137,IF((AB135-AB136)&lt;=(AB138-AB137),2,0),IF(AB136=AB135,IF((AB134-AB135)&gt;(AB137-AB136),2,0),2)),0)))</f>
        <v>0</v>
      </c>
      <c r="Y136" s="1">
        <f t="shared" si="33"/>
        <v>1</v>
      </c>
      <c r="Z136" s="1">
        <f t="shared" si="34"/>
        <v>1</v>
      </c>
      <c r="AA136" s="1">
        <f t="shared" si="35"/>
        <v>1</v>
      </c>
      <c r="AB136" s="1">
        <f t="shared" si="36"/>
        <v>1</v>
      </c>
      <c r="AD136" s="1">
        <f t="shared" si="41"/>
        <v>328</v>
      </c>
      <c r="AE136" s="2">
        <f t="shared" si="37"/>
        <v>0</v>
      </c>
      <c r="AF136" s="1">
        <f>IF(S$4=0,0,IF(SUM(AF$7:AF135)=2,0,IF(AJ136=AF$6,IF(AJ136=AJ137,IF((AJ135-AJ136)&lt;=(AJ138-AJ137),2,0),IF(AJ136=AJ135,IF((AJ134-AJ135)&gt;(AJ137-AJ136),2,0),2)),0)))</f>
        <v>0</v>
      </c>
      <c r="AG136" s="1">
        <f>IF(C$4=0,0,IF(SUM(AG$7:AG135)=1,0,IF(AK136=AG$6,IF(AK136=AK137,IF((AK135-AK136)&lt;=(AK138-AK137),1,0),IF(AK136=AK135,IF((AK134-AK135)&gt;(AK137-AK136),1,0),1)),0)))</f>
        <v>0</v>
      </c>
      <c r="AH136" s="1">
        <f>IF(C$4=0,0,IF(SUM(AH$7:AH135)=2,0,IF(AL136=AH$6,IF(AL136=AL137,IF((AL135-AL136)&lt;=(AL138-AL137),2,0),IF(AL136=AL135,IF((AL134-AL135)&gt;(AL137-AL136),2,0),2)),0)))</f>
        <v>0</v>
      </c>
      <c r="AI136" s="1">
        <f>IF(S$4=0,0,IF(SUM(AI$7:AI135)=2,0,IF(AM136=AI$6,IF(AM136=AM137,IF((AM135-AM136)&lt;=(AM138-AM137),2,0),IF(AM136=AM135,IF((AM134-AM135)&gt;(AM137-AM136),2,0),2)),0)))</f>
        <v>0</v>
      </c>
      <c r="AJ136" s="1">
        <f t="shared" si="38"/>
        <v>1</v>
      </c>
      <c r="AK136" s="1">
        <f t="shared" si="42"/>
        <v>1</v>
      </c>
      <c r="AL136" s="1">
        <f t="shared" si="43"/>
        <v>1</v>
      </c>
      <c r="AM136" s="1">
        <f t="shared" si="44"/>
        <v>1</v>
      </c>
    </row>
    <row r="137" spans="1:39" ht="12" customHeight="1" x14ac:dyDescent="0.15">
      <c r="A137" s="64">
        <f t="shared" ref="A137:A200" si="47">IF(I137="A",25,IF(I137="B",25,IF(I137="C",25,IF(I137="D",15,IF(I137="E",10,0)))))</f>
        <v>0</v>
      </c>
      <c r="B137" s="64">
        <f t="shared" ref="B137:B200" si="48">IF(G137="I",20,IF(G137="II",20,IF(G137="III",20,IF(G137="IV",20,IF(G137="V",20,0)))))</f>
        <v>0</v>
      </c>
      <c r="C137" s="57">
        <f t="shared" si="39"/>
        <v>327</v>
      </c>
      <c r="F137" s="59">
        <f>IF(C137&lt;C$6,0,VLOOKUP(C137,index!$A:$M,10,0))</f>
        <v>189</v>
      </c>
      <c r="G137" s="57" t="str">
        <f t="shared" ref="G137:G200" si="49">IF(AND(F137&gt;212,F138&lt;213),"I",IF(AND(F137&gt;203,F138&lt;204),"II",IF(AND(F137&gt;195,F138&lt;196),"III",IF(AND(F137&gt;186,F138&lt;187),"IV",IF(AND(F137&gt;109,F138&lt;110),"V","")))))</f>
        <v/>
      </c>
      <c r="H137" s="58" t="str">
        <f>IF(G137="I",$K137,IF(G137="II",$K137-SUM(H$8:H136),IF(G137="III",$K137-SUM(H$8:H136),IF(G137="IV",$K137-SUM(H$8:H136),IF(G137="V",1-SUM(H$8:H136)," ")))))</f>
        <v xml:space="preserve"> </v>
      </c>
      <c r="I137" s="66" t="str">
        <f t="shared" ref="I137:I200" si="50">IF(AND(F137&gt;209,F138&lt;210),"A",IF(AND(F137&gt;199,F138&lt;200),"B",IF(AND(F137&gt;189,F138&lt;190),"C",IF(AND(F137&gt;180,F138&lt;181),"D",IF(AND(F137&gt;109,F138&lt;110),"E","")))))</f>
        <v/>
      </c>
      <c r="J137" s="61" t="str">
        <f>IF(I137="A",$K137,IF(I137="B",$K137-SUM(J$8:J136),IF(I137="C",$K137-SUM(J$8:J136),IF(I137="D",$K137-SUM(J$8:J136),IF(I137="E",1-SUM(J$8:J136)," ")))))</f>
        <v xml:space="preserve"> </v>
      </c>
      <c r="K137" s="58">
        <f>IF(C$4=0,0,(SUM(D$8:D137)/C$4))</f>
        <v>0</v>
      </c>
      <c r="L137" s="62" t="str">
        <f t="shared" si="46"/>
        <v xml:space="preserve"> </v>
      </c>
      <c r="M137" s="58" t="str">
        <f>IF(U137=2,K137,IF(W137=2,K137-SUM(M$8:M136),IF(X137=2,K137-SUM(M$8:M136),IF(X136=2,1-SUM(M$8:M136)," "))))</f>
        <v xml:space="preserve"> </v>
      </c>
      <c r="N137" s="58" t="str">
        <f t="shared" ref="N137:N200" si="51">IF(OR(O137="Plus",O137="Basis",O137="Breedte"),K137," ")</f>
        <v xml:space="preserve"> </v>
      </c>
      <c r="P137" s="58" t="str">
        <f>IF(O137="Plus",$K137,IF(O137="Basis",$K137-SUM(P$8:P136),IF(O137="Breedte",$K137-SUM(P$8:P136),IF(O136="Breedte",1-SUM(P$8:P136)," "))))</f>
        <v xml:space="preserve"> </v>
      </c>
      <c r="Q137" s="56" t="str">
        <f t="shared" si="45"/>
        <v/>
      </c>
      <c r="R137" s="196">
        <f t="shared" ref="R137:R200" si="52">F137</f>
        <v>189</v>
      </c>
      <c r="S137" s="1">
        <f t="shared" si="40"/>
        <v>327</v>
      </c>
      <c r="T137" s="2">
        <f t="shared" ref="T137:T200" si="53">K137</f>
        <v>0</v>
      </c>
      <c r="U137" s="1">
        <f>IF(C$4=0,0,IF(SUM(U$7:U136)=2,0,IF(Y137=U$6,IF(Y137=Y138,IF((Y136-Y137)&lt;=(Y139-Y138),2,0),IF(Y137=Y136,IF((Y135-Y136)&gt;(Y138-Y137),2,0),2)),0)))</f>
        <v>0</v>
      </c>
      <c r="V137" s="1">
        <f>IF(C$4=0,0,IF(SUM(V$7:V136)=1,0,IF(Z137=V$6,IF(Z137=Z138,IF((Z136-Z137)&lt;=(Z139-Z138),1,0),IF(Z137=Z136,IF((Z135-Z136)&gt;(Z138-Z137),1,0),1)),0)))</f>
        <v>0</v>
      </c>
      <c r="W137" s="1">
        <f>IF(C$4=0,0,IF(SUM(W$7:W136)=2,0,IF(AA137=W$6,IF(AA137=AA138,IF((AA136-AA137)&lt;=(AA139-AA138),2,0),IF(AA137=AA136,IF((AA135-AA136)&gt;(AA138-AA137),2,0),2)),0)))</f>
        <v>0</v>
      </c>
      <c r="X137" s="1">
        <f>IF(C$4=0,0,IF(SUM(X$7:X136)=2,0,IF(AB137=X$6,IF(AB137=AB138,IF((AB136-AB137)&lt;=(AB139-AB138),2,0),IF(AB137=AB136,IF((AB135-AB136)&gt;(AB138-AB137),2,0),2)),0)))</f>
        <v>0</v>
      </c>
      <c r="Y137" s="1">
        <f t="shared" ref="Y137:Y200" si="54">IF(D137=0,1,ABS(K137-0.2))</f>
        <v>1</v>
      </c>
      <c r="Z137" s="1">
        <f t="shared" ref="Z137:Z200" si="55">IF(D137=0,1,ABS(K137-0.5))</f>
        <v>1</v>
      </c>
      <c r="AA137" s="1">
        <f t="shared" ref="AA137:AA200" si="56">IF(D137=0,1,ABS(K137-0.8))</f>
        <v>1</v>
      </c>
      <c r="AB137" s="1">
        <f t="shared" ref="AB137:AB200" si="57">IF(D137=0,1,ABS(K137-1))</f>
        <v>1</v>
      </c>
      <c r="AD137" s="1">
        <f t="shared" si="41"/>
        <v>327</v>
      </c>
      <c r="AE137" s="2">
        <f t="shared" ref="AE137:AE200" si="58">K137</f>
        <v>0</v>
      </c>
      <c r="AF137" s="1">
        <f>IF(S$4=0,0,IF(SUM(AF$7:AF136)=2,0,IF(AJ137=AF$6,IF(AJ137=AJ138,IF((AJ136-AJ137)&lt;=(AJ139-AJ138),2,0),IF(AJ137=AJ136,IF((AJ135-AJ136)&gt;(AJ138-AJ137),2,0),2)),0)))</f>
        <v>0</v>
      </c>
      <c r="AG137" s="1">
        <f>IF(C$4=0,0,IF(SUM(AG$7:AG136)=1,0,IF(AK137=AG$6,IF(AK137=AK138,IF((AK136-AK137)&lt;=(AK139-AK138),1,0),IF(AK137=AK136,IF((AK135-AK136)&gt;(AK138-AK137),1,0),1)),0)))</f>
        <v>0</v>
      </c>
      <c r="AH137" s="1">
        <f>IF(C$4=0,0,IF(SUM(AH$7:AH136)=2,0,IF(AL137=AH$6,IF(AL137=AL138,IF((AL136-AL137)&lt;=(AL139-AL138),2,0),IF(AL137=AL136,IF((AL135-AL136)&gt;(AL138-AL137),2,0),2)),0)))</f>
        <v>0</v>
      </c>
      <c r="AI137" s="1">
        <f>IF(S$4=0,0,IF(SUM(AI$7:AI136)=2,0,IF(AM137=AI$6,IF(AM137=AM138,IF((AM136-AM137)&lt;=(AM139-AM138),2,0),IF(AM137=AM136,IF((AM135-AM136)&gt;(AM138-AM137),2,0),2)),0)))</f>
        <v>0</v>
      </c>
      <c r="AJ137" s="1">
        <f t="shared" ref="AJ137:AJ200" si="59">IF(AE137=0,1,ABS(AH137-0.25))</f>
        <v>1</v>
      </c>
      <c r="AK137" s="1">
        <f t="shared" si="42"/>
        <v>1</v>
      </c>
      <c r="AL137" s="1">
        <f t="shared" si="43"/>
        <v>1</v>
      </c>
      <c r="AM137" s="1">
        <f t="shared" si="44"/>
        <v>1</v>
      </c>
    </row>
    <row r="138" spans="1:39" ht="12" customHeight="1" x14ac:dyDescent="0.15">
      <c r="A138" s="64">
        <f t="shared" si="47"/>
        <v>0</v>
      </c>
      <c r="B138" s="64">
        <f t="shared" si="48"/>
        <v>0</v>
      </c>
      <c r="C138" s="57">
        <f t="shared" ref="C138:C201" si="60">IF(C137-1&lt;C$6,C$6-1,C137-1)</f>
        <v>326</v>
      </c>
      <c r="F138" s="59">
        <f>IF(C138&lt;C$6,0,VLOOKUP(C138,index!$A:$M,10,0))</f>
        <v>188</v>
      </c>
      <c r="G138" s="57" t="str">
        <f t="shared" si="49"/>
        <v/>
      </c>
      <c r="H138" s="58" t="str">
        <f>IF(G138="I",$K138,IF(G138="II",$K138-SUM(H$8:H137),IF(G138="III",$K138-SUM(H$8:H137),IF(G138="IV",$K138-SUM(H$8:H137),IF(G138="V",1-SUM(H$8:H137)," ")))))</f>
        <v xml:space="preserve"> </v>
      </c>
      <c r="I138" s="66" t="str">
        <f t="shared" si="50"/>
        <v/>
      </c>
      <c r="J138" s="61" t="str">
        <f>IF(I138="A",$K138,IF(I138="B",$K138-SUM(J$8:J137),IF(I138="C",$K138-SUM(J$8:J137),IF(I138="D",$K138-SUM(J$8:J137),IF(I138="E",1-SUM(J$8:J137)," ")))))</f>
        <v xml:space="preserve"> </v>
      </c>
      <c r="K138" s="58">
        <f>IF(C$4=0,0,(SUM(D$8:D138)/C$4))</f>
        <v>0</v>
      </c>
      <c r="L138" s="62" t="str">
        <f t="shared" si="46"/>
        <v xml:space="preserve"> </v>
      </c>
      <c r="M138" s="58" t="str">
        <f>IF(U138=2,K138,IF(W138=2,K138-SUM(M$8:M137),IF(X138=2,K138-SUM(M$8:M137),IF(X137=2,1-SUM(M$8:M137)," "))))</f>
        <v xml:space="preserve"> </v>
      </c>
      <c r="N138" s="58" t="str">
        <f t="shared" si="51"/>
        <v xml:space="preserve"> </v>
      </c>
      <c r="P138" s="58" t="str">
        <f>IF(O138="Plus",$K138,IF(O138="Basis",$K138-SUM(P$8:P137),IF(O138="Breedte",$K138-SUM(P$8:P137),IF(O137="Breedte",1-SUM(P$8:P137)," "))))</f>
        <v xml:space="preserve"> </v>
      </c>
      <c r="Q138" s="56" t="str">
        <f t="shared" si="45"/>
        <v/>
      </c>
      <c r="R138" s="196">
        <f t="shared" si="52"/>
        <v>188</v>
      </c>
      <c r="S138" s="1">
        <f t="shared" ref="S138:S201" si="61">C138</f>
        <v>326</v>
      </c>
      <c r="T138" s="2">
        <f t="shared" si="53"/>
        <v>0</v>
      </c>
      <c r="U138" s="1">
        <f>IF(C$4=0,0,IF(SUM(U$7:U137)=2,0,IF(Y138=U$6,IF(Y138=Y139,IF((Y137-Y138)&lt;=(Y140-Y139),2,0),IF(Y138=Y137,IF((Y136-Y137)&gt;(Y139-Y138),2,0),2)),0)))</f>
        <v>0</v>
      </c>
      <c r="V138" s="1">
        <f>IF(C$4=0,0,IF(SUM(V$7:V137)=1,0,IF(Z138=V$6,IF(Z138=Z139,IF((Z137-Z138)&lt;=(Z140-Z139),1,0),IF(Z138=Z137,IF((Z136-Z137)&gt;(Z139-Z138),1,0),1)),0)))</f>
        <v>0</v>
      </c>
      <c r="W138" s="1">
        <f>IF(C$4=0,0,IF(SUM(W$7:W137)=2,0,IF(AA138=W$6,IF(AA138=AA139,IF((AA137-AA138)&lt;=(AA140-AA139),2,0),IF(AA138=AA137,IF((AA136-AA137)&gt;(AA139-AA138),2,0),2)),0)))</f>
        <v>0</v>
      </c>
      <c r="X138" s="1">
        <f>IF(C$4=0,0,IF(SUM(X$7:X137)=2,0,IF(AB138=X$6,IF(AB138=AB139,IF((AB137-AB138)&lt;=(AB140-AB139),2,0),IF(AB138=AB137,IF((AB136-AB137)&gt;(AB139-AB138),2,0),2)),0)))</f>
        <v>0</v>
      </c>
      <c r="Y138" s="1">
        <f t="shared" si="54"/>
        <v>1</v>
      </c>
      <c r="Z138" s="1">
        <f t="shared" si="55"/>
        <v>1</v>
      </c>
      <c r="AA138" s="1">
        <f t="shared" si="56"/>
        <v>1</v>
      </c>
      <c r="AB138" s="1">
        <f t="shared" si="57"/>
        <v>1</v>
      </c>
      <c r="AD138" s="1">
        <f t="shared" ref="AD138:AD201" si="62">S138</f>
        <v>326</v>
      </c>
      <c r="AE138" s="2">
        <f t="shared" si="58"/>
        <v>0</v>
      </c>
      <c r="AF138" s="1">
        <f>IF(S$4=0,0,IF(SUM(AF$7:AF137)=2,0,IF(AJ138=AF$6,IF(AJ138=AJ139,IF((AJ137-AJ138)&lt;=(AJ140-AJ139),2,0),IF(AJ138=AJ137,IF((AJ136-AJ137)&gt;(AJ139-AJ138),2,0),2)),0)))</f>
        <v>0</v>
      </c>
      <c r="AG138" s="1">
        <f>IF(C$4=0,0,IF(SUM(AG$7:AG137)=1,0,IF(AK138=AG$6,IF(AK138=AK139,IF((AK137-AK138)&lt;=(AK140-AK139),1,0),IF(AK138=AK137,IF((AK136-AK137)&gt;(AK139-AK138),1,0),1)),0)))</f>
        <v>0</v>
      </c>
      <c r="AH138" s="1">
        <f>IF(C$4=0,0,IF(SUM(AH$7:AH137)=2,0,IF(AL138=AH$6,IF(AL138=AL139,IF((AL137-AL138)&lt;=(AL140-AL139),2,0),IF(AL138=AL137,IF((AL136-AL137)&gt;(AL139-AL138),2,0),2)),0)))</f>
        <v>0</v>
      </c>
      <c r="AI138" s="1">
        <f>IF(S$4=0,0,IF(SUM(AI$7:AI137)=2,0,IF(AM138=AI$6,IF(AM138=AM139,IF((AM137-AM138)&lt;=(AM140-AM139),2,0),IF(AM138=AM137,IF((AM136-AM137)&gt;(AM139-AM138),2,0),2)),0)))</f>
        <v>0</v>
      </c>
      <c r="AJ138" s="1">
        <f t="shared" si="59"/>
        <v>1</v>
      </c>
      <c r="AK138" s="1">
        <f t="shared" ref="AK138:AK201" si="63">IF(T138=0,1,ABS(W138-0.5))</f>
        <v>1</v>
      </c>
      <c r="AL138" s="1">
        <f t="shared" ref="AL138:AL201" si="64">IF(T138=0,1,ABS(W138-0.75))</f>
        <v>1</v>
      </c>
      <c r="AM138" s="1">
        <f t="shared" ref="AM138:AM201" si="65">IF(T138=0,1,ABS(W138-0.9))</f>
        <v>1</v>
      </c>
    </row>
    <row r="139" spans="1:39" ht="12" customHeight="1" x14ac:dyDescent="0.15">
      <c r="A139" s="64">
        <f t="shared" si="47"/>
        <v>0</v>
      </c>
      <c r="B139" s="64">
        <f t="shared" si="48"/>
        <v>0</v>
      </c>
      <c r="C139" s="57">
        <f t="shared" si="60"/>
        <v>325</v>
      </c>
      <c r="F139" s="59">
        <f>IF(C139&lt;C$6,0,VLOOKUP(C139,index!$A:$M,10,0))</f>
        <v>188</v>
      </c>
      <c r="G139" s="57" t="str">
        <f t="shared" si="49"/>
        <v/>
      </c>
      <c r="H139" s="58" t="str">
        <f>IF(G139="I",$K139,IF(G139="II",$K139-SUM(H$8:H138),IF(G139="III",$K139-SUM(H$8:H138),IF(G139="IV",$K139-SUM(H$8:H138),IF(G139="V",1-SUM(H$8:H138)," ")))))</f>
        <v xml:space="preserve"> </v>
      </c>
      <c r="I139" s="66" t="str">
        <f t="shared" si="50"/>
        <v/>
      </c>
      <c r="J139" s="61" t="str">
        <f>IF(I139="A",$K139,IF(I139="B",$K139-SUM(J$8:J138),IF(I139="C",$K139-SUM(J$8:J138),IF(I139="D",$K139-SUM(J$8:J138),IF(I139="E",1-SUM(J$8:J138)," ")))))</f>
        <v xml:space="preserve"> </v>
      </c>
      <c r="K139" s="58">
        <f>IF(C$4=0,0,(SUM(D$8:D139)/C$4))</f>
        <v>0</v>
      </c>
      <c r="L139" s="62" t="str">
        <f t="shared" si="46"/>
        <v xml:space="preserve"> </v>
      </c>
      <c r="M139" s="58" t="str">
        <f>IF(U139=2,K139,IF(W139=2,K139-SUM(M$8:M138),IF(X139=2,K139-SUM(M$8:M138),IF(X138=2,1-SUM(M$8:M138)," "))))</f>
        <v xml:space="preserve"> </v>
      </c>
      <c r="N139" s="58" t="str">
        <f t="shared" si="51"/>
        <v xml:space="preserve"> </v>
      </c>
      <c r="P139" s="58" t="str">
        <f>IF(O139="Plus",$K139,IF(O139="Basis",$K139-SUM(P$8:P138),IF(O139="Breedte",$K139-SUM(P$8:P138),IF(O138="Breedte",1-SUM(P$8:P138)," "))))</f>
        <v xml:space="preserve"> </v>
      </c>
      <c r="Q139" s="56" t="str">
        <f t="shared" si="45"/>
        <v/>
      </c>
      <c r="R139" s="196">
        <f t="shared" si="52"/>
        <v>188</v>
      </c>
      <c r="S139" s="1">
        <f t="shared" si="61"/>
        <v>325</v>
      </c>
      <c r="T139" s="2">
        <f t="shared" si="53"/>
        <v>0</v>
      </c>
      <c r="U139" s="1">
        <f>IF(C$4=0,0,IF(SUM(U$7:U138)=2,0,IF(Y139=U$6,IF(Y139=Y140,IF((Y138-Y139)&lt;=(Y141-Y140),2,0),IF(Y139=Y138,IF((Y137-Y138)&gt;(Y140-Y139),2,0),2)),0)))</f>
        <v>0</v>
      </c>
      <c r="V139" s="1">
        <f>IF(C$4=0,0,IF(SUM(V$7:V138)=1,0,IF(Z139=V$6,IF(Z139=Z140,IF((Z138-Z139)&lt;=(Z141-Z140),1,0),IF(Z139=Z138,IF((Z137-Z138)&gt;(Z140-Z139),1,0),1)),0)))</f>
        <v>0</v>
      </c>
      <c r="W139" s="1">
        <f>IF(C$4=0,0,IF(SUM(W$7:W138)=2,0,IF(AA139=W$6,IF(AA139=AA140,IF((AA138-AA139)&lt;=(AA141-AA140),2,0),IF(AA139=AA138,IF((AA137-AA138)&gt;(AA140-AA139),2,0),2)),0)))</f>
        <v>0</v>
      </c>
      <c r="X139" s="1">
        <f>IF(C$4=0,0,IF(SUM(X$7:X138)=2,0,IF(AB139=X$6,IF(AB139=AB140,IF((AB138-AB139)&lt;=(AB141-AB140),2,0),IF(AB139=AB138,IF((AB137-AB138)&gt;(AB140-AB139),2,0),2)),0)))</f>
        <v>0</v>
      </c>
      <c r="Y139" s="1">
        <f t="shared" si="54"/>
        <v>1</v>
      </c>
      <c r="Z139" s="1">
        <f t="shared" si="55"/>
        <v>1</v>
      </c>
      <c r="AA139" s="1">
        <f t="shared" si="56"/>
        <v>1</v>
      </c>
      <c r="AB139" s="1">
        <f t="shared" si="57"/>
        <v>1</v>
      </c>
      <c r="AD139" s="1">
        <f t="shared" si="62"/>
        <v>325</v>
      </c>
      <c r="AE139" s="2">
        <f t="shared" si="58"/>
        <v>0</v>
      </c>
      <c r="AF139" s="1">
        <f>IF(S$4=0,0,IF(SUM(AF$7:AF138)=2,0,IF(AJ139=AF$6,IF(AJ139=AJ140,IF((AJ138-AJ139)&lt;=(AJ141-AJ140),2,0),IF(AJ139=AJ138,IF((AJ137-AJ138)&gt;(AJ140-AJ139),2,0),2)),0)))</f>
        <v>0</v>
      </c>
      <c r="AG139" s="1">
        <f>IF(C$4=0,0,IF(SUM(AG$7:AG138)=1,0,IF(AK139=AG$6,IF(AK139=AK140,IF((AK138-AK139)&lt;=(AK141-AK140),1,0),IF(AK139=AK138,IF((AK137-AK138)&gt;(AK140-AK139),1,0),1)),0)))</f>
        <v>0</v>
      </c>
      <c r="AH139" s="1">
        <f>IF(C$4=0,0,IF(SUM(AH$7:AH138)=2,0,IF(AL139=AH$6,IF(AL139=AL140,IF((AL138-AL139)&lt;=(AL141-AL140),2,0),IF(AL139=AL138,IF((AL137-AL138)&gt;(AL140-AL139),2,0),2)),0)))</f>
        <v>0</v>
      </c>
      <c r="AI139" s="1">
        <f>IF(S$4=0,0,IF(SUM(AI$7:AI138)=2,0,IF(AM139=AI$6,IF(AM139=AM140,IF((AM138-AM139)&lt;=(AM141-AM140),2,0),IF(AM139=AM138,IF((AM137-AM138)&gt;(AM140-AM139),2,0),2)),0)))</f>
        <v>0</v>
      </c>
      <c r="AJ139" s="1">
        <f t="shared" si="59"/>
        <v>1</v>
      </c>
      <c r="AK139" s="1">
        <f t="shared" si="63"/>
        <v>1</v>
      </c>
      <c r="AL139" s="1">
        <f t="shared" si="64"/>
        <v>1</v>
      </c>
      <c r="AM139" s="1">
        <f t="shared" si="65"/>
        <v>1</v>
      </c>
    </row>
    <row r="140" spans="1:39" ht="12" customHeight="1" x14ac:dyDescent="0.15">
      <c r="A140" s="64">
        <f t="shared" si="47"/>
        <v>0</v>
      </c>
      <c r="B140" s="64">
        <f t="shared" si="48"/>
        <v>0</v>
      </c>
      <c r="C140" s="57">
        <f t="shared" si="60"/>
        <v>324</v>
      </c>
      <c r="F140" s="59">
        <f>IF(C140&lt;C$6,0,VLOOKUP(C140,index!$A:$M,10,0))</f>
        <v>187</v>
      </c>
      <c r="G140" s="57" t="str">
        <f t="shared" si="49"/>
        <v/>
      </c>
      <c r="H140" s="58" t="str">
        <f>IF(G140="I",$K140,IF(G140="II",$K140-SUM(H$8:H139),IF(G140="III",$K140-SUM(H$8:H139),IF(G140="IV",$K140-SUM(H$8:H139),IF(G140="V",1-SUM(H$8:H139)," ")))))</f>
        <v xml:space="preserve"> </v>
      </c>
      <c r="I140" s="66" t="str">
        <f t="shared" si="50"/>
        <v/>
      </c>
      <c r="J140" s="61" t="str">
        <f>IF(I140="A",$K140,IF(I140="B",$K140-SUM(J$8:J139),IF(I140="C",$K140-SUM(J$8:J139),IF(I140="D",$K140-SUM(J$8:J139),IF(I140="E",1-SUM(J$8:J139)," ")))))</f>
        <v xml:space="preserve"> </v>
      </c>
      <c r="K140" s="58">
        <f>IF(C$4=0,0,(SUM(D$8:D140)/C$4))</f>
        <v>0</v>
      </c>
      <c r="L140" s="62" t="str">
        <f t="shared" si="46"/>
        <v xml:space="preserve"> </v>
      </c>
      <c r="M140" s="58" t="str">
        <f>IF(U140=2,K140,IF(W140=2,K140-SUM(M$8:M139),IF(X140=2,K140-SUM(M$8:M139),IF(X139=2,1-SUM(M$8:M139)," "))))</f>
        <v xml:space="preserve"> </v>
      </c>
      <c r="N140" s="58" t="str">
        <f t="shared" si="51"/>
        <v xml:space="preserve"> </v>
      </c>
      <c r="P140" s="58" t="str">
        <f>IF(O140="Plus",$K140,IF(O140="Basis",$K140-SUM(P$8:P139),IF(O140="Breedte",$K140-SUM(P$8:P139),IF(O139="Breedte",1-SUM(P$8:P139)," "))))</f>
        <v xml:space="preserve"> </v>
      </c>
      <c r="Q140" s="56" t="str">
        <f t="shared" si="45"/>
        <v/>
      </c>
      <c r="R140" s="196">
        <f t="shared" si="52"/>
        <v>187</v>
      </c>
      <c r="S140" s="1">
        <f t="shared" si="61"/>
        <v>324</v>
      </c>
      <c r="T140" s="2">
        <f t="shared" si="53"/>
        <v>0</v>
      </c>
      <c r="U140" s="1">
        <f>IF(C$4=0,0,IF(SUM(U$7:U139)=2,0,IF(Y140=U$6,IF(Y140=Y141,IF((Y139-Y140)&lt;=(Y142-Y141),2,0),IF(Y140=Y139,IF((Y138-Y139)&gt;(Y141-Y140),2,0),2)),0)))</f>
        <v>0</v>
      </c>
      <c r="V140" s="1">
        <f>IF(C$4=0,0,IF(SUM(V$7:V139)=1,0,IF(Z140=V$6,IF(Z140=Z141,IF((Z139-Z140)&lt;=(Z142-Z141),1,0),IF(Z140=Z139,IF((Z138-Z139)&gt;(Z141-Z140),1,0),1)),0)))</f>
        <v>0</v>
      </c>
      <c r="W140" s="1">
        <f>IF(C$4=0,0,IF(SUM(W$7:W139)=2,0,IF(AA140=W$6,IF(AA140=AA141,IF((AA139-AA140)&lt;=(AA142-AA141),2,0),IF(AA140=AA139,IF((AA138-AA139)&gt;(AA141-AA140),2,0),2)),0)))</f>
        <v>0</v>
      </c>
      <c r="X140" s="1">
        <f>IF(C$4=0,0,IF(SUM(X$7:X139)=2,0,IF(AB140=X$6,IF(AB140=AB141,IF((AB139-AB140)&lt;=(AB142-AB141),2,0),IF(AB140=AB139,IF((AB138-AB139)&gt;(AB141-AB140),2,0),2)),0)))</f>
        <v>0</v>
      </c>
      <c r="Y140" s="1">
        <f t="shared" si="54"/>
        <v>1</v>
      </c>
      <c r="Z140" s="1">
        <f t="shared" si="55"/>
        <v>1</v>
      </c>
      <c r="AA140" s="1">
        <f t="shared" si="56"/>
        <v>1</v>
      </c>
      <c r="AB140" s="1">
        <f t="shared" si="57"/>
        <v>1</v>
      </c>
      <c r="AD140" s="1">
        <f t="shared" si="62"/>
        <v>324</v>
      </c>
      <c r="AE140" s="2">
        <f t="shared" si="58"/>
        <v>0</v>
      </c>
      <c r="AF140" s="1">
        <f>IF(S$4=0,0,IF(SUM(AF$7:AF139)=2,0,IF(AJ140=AF$6,IF(AJ140=AJ141,IF((AJ139-AJ140)&lt;=(AJ142-AJ141),2,0),IF(AJ140=AJ139,IF((AJ138-AJ139)&gt;(AJ141-AJ140),2,0),2)),0)))</f>
        <v>0</v>
      </c>
      <c r="AG140" s="1">
        <f>IF(C$4=0,0,IF(SUM(AG$7:AG139)=1,0,IF(AK140=AG$6,IF(AK140=AK141,IF((AK139-AK140)&lt;=(AK142-AK141),1,0),IF(AK140=AK139,IF((AK138-AK139)&gt;(AK141-AK140),1,0),1)),0)))</f>
        <v>0</v>
      </c>
      <c r="AH140" s="1">
        <f>IF(C$4=0,0,IF(SUM(AH$7:AH139)=2,0,IF(AL140=AH$6,IF(AL140=AL141,IF((AL139-AL140)&lt;=(AL142-AL141),2,0),IF(AL140=AL139,IF((AL138-AL139)&gt;(AL141-AL140),2,0),2)),0)))</f>
        <v>0</v>
      </c>
      <c r="AI140" s="1">
        <f>IF(S$4=0,0,IF(SUM(AI$7:AI139)=2,0,IF(AM140=AI$6,IF(AM140=AM141,IF((AM139-AM140)&lt;=(AM142-AM141),2,0),IF(AM140=AM139,IF((AM138-AM139)&gt;(AM141-AM140),2,0),2)),0)))</f>
        <v>0</v>
      </c>
      <c r="AJ140" s="1">
        <f t="shared" si="59"/>
        <v>1</v>
      </c>
      <c r="AK140" s="1">
        <f t="shared" si="63"/>
        <v>1</v>
      </c>
      <c r="AL140" s="1">
        <f t="shared" si="64"/>
        <v>1</v>
      </c>
      <c r="AM140" s="1">
        <f t="shared" si="65"/>
        <v>1</v>
      </c>
    </row>
    <row r="141" spans="1:39" ht="12" customHeight="1" x14ac:dyDescent="0.15">
      <c r="A141" s="64">
        <f t="shared" si="47"/>
        <v>0</v>
      </c>
      <c r="B141" s="64">
        <f t="shared" si="48"/>
        <v>20</v>
      </c>
      <c r="C141" s="57">
        <f t="shared" si="60"/>
        <v>323</v>
      </c>
      <c r="F141" s="59">
        <f>IF(C141&lt;C$6,0,VLOOKUP(C141,index!$A:$M,10,0))</f>
        <v>187</v>
      </c>
      <c r="G141" s="57" t="str">
        <f t="shared" si="49"/>
        <v>IV</v>
      </c>
      <c r="H141" s="58">
        <f>IF(G141="I",$K141,IF(G141="II",$K141-SUM(H$8:H140),IF(G141="III",$K141-SUM(H$8:H140),IF(G141="IV",$K141-SUM(H$8:H140),IF(G141="V",1-SUM(H$8:H140)," ")))))</f>
        <v>0</v>
      </c>
      <c r="I141" s="66" t="str">
        <f t="shared" si="50"/>
        <v/>
      </c>
      <c r="J141" s="61" t="str">
        <f>IF(I141="A",$K141,IF(I141="B",$K141-SUM(J$8:J140),IF(I141="C",$K141-SUM(J$8:J140),IF(I141="D",$K141-SUM(J$8:J140),IF(I141="E",1-SUM(J$8:J140)," ")))))</f>
        <v xml:space="preserve"> </v>
      </c>
      <c r="K141" s="58">
        <f>IF(C$4=0,0,(SUM(D$8:D141)/C$4))</f>
        <v>0</v>
      </c>
      <c r="L141" s="62" t="str">
        <f t="shared" si="46"/>
        <v xml:space="preserve"> </v>
      </c>
      <c r="M141" s="58" t="str">
        <f>IF(U141=2,K141,IF(W141=2,K141-SUM(M$8:M140),IF(X141=2,K141-SUM(M$8:M140),IF(X140=2,1-SUM(M$8:M140)," "))))</f>
        <v xml:space="preserve"> </v>
      </c>
      <c r="N141" s="58" t="str">
        <f t="shared" si="51"/>
        <v xml:space="preserve"> </v>
      </c>
      <c r="P141" s="58" t="str">
        <f>IF(O141="Plus",$K141,IF(O141="Basis",$K141-SUM(P$8:P140),IF(O141="Breedte",$K141-SUM(P$8:P140),IF(O140="Breedte",1-SUM(P$8:P140)," "))))</f>
        <v xml:space="preserve"> </v>
      </c>
      <c r="Q141" s="56" t="str">
        <f t="shared" si="45"/>
        <v/>
      </c>
      <c r="R141" s="196">
        <f t="shared" si="52"/>
        <v>187</v>
      </c>
      <c r="S141" s="1">
        <f t="shared" si="61"/>
        <v>323</v>
      </c>
      <c r="T141" s="2">
        <f t="shared" si="53"/>
        <v>0</v>
      </c>
      <c r="U141" s="1">
        <f>IF(C$4=0,0,IF(SUM(U$7:U140)=2,0,IF(Y141=U$6,IF(Y141=Y142,IF((Y140-Y141)&lt;=(Y143-Y142),2,0),IF(Y141=Y140,IF((Y139-Y140)&gt;(Y142-Y141),2,0),2)),0)))</f>
        <v>0</v>
      </c>
      <c r="V141" s="1">
        <f>IF(C$4=0,0,IF(SUM(V$7:V140)=1,0,IF(Z141=V$6,IF(Z141=Z142,IF((Z140-Z141)&lt;=(Z143-Z142),1,0),IF(Z141=Z140,IF((Z139-Z140)&gt;(Z142-Z141),1,0),1)),0)))</f>
        <v>0</v>
      </c>
      <c r="W141" s="1">
        <f>IF(C$4=0,0,IF(SUM(W$7:W140)=2,0,IF(AA141=W$6,IF(AA141=AA142,IF((AA140-AA141)&lt;=(AA143-AA142),2,0),IF(AA141=AA140,IF((AA139-AA140)&gt;(AA142-AA141),2,0),2)),0)))</f>
        <v>0</v>
      </c>
      <c r="X141" s="1">
        <f>IF(C$4=0,0,IF(SUM(X$7:X140)=2,0,IF(AB141=X$6,IF(AB141=AB142,IF((AB140-AB141)&lt;=(AB143-AB142),2,0),IF(AB141=AB140,IF((AB139-AB140)&gt;(AB142-AB141),2,0),2)),0)))</f>
        <v>0</v>
      </c>
      <c r="Y141" s="1">
        <f t="shared" si="54"/>
        <v>1</v>
      </c>
      <c r="Z141" s="1">
        <f t="shared" si="55"/>
        <v>1</v>
      </c>
      <c r="AA141" s="1">
        <f t="shared" si="56"/>
        <v>1</v>
      </c>
      <c r="AB141" s="1">
        <f t="shared" si="57"/>
        <v>1</v>
      </c>
      <c r="AD141" s="1">
        <f t="shared" si="62"/>
        <v>323</v>
      </c>
      <c r="AE141" s="2">
        <f t="shared" si="58"/>
        <v>0</v>
      </c>
      <c r="AF141" s="1">
        <f>IF(S$4=0,0,IF(SUM(AF$7:AF140)=2,0,IF(AJ141=AF$6,IF(AJ141=AJ142,IF((AJ140-AJ141)&lt;=(AJ143-AJ142),2,0),IF(AJ141=AJ140,IF((AJ139-AJ140)&gt;(AJ142-AJ141),2,0),2)),0)))</f>
        <v>0</v>
      </c>
      <c r="AG141" s="1">
        <f>IF(C$4=0,0,IF(SUM(AG$7:AG140)=1,0,IF(AK141=AG$6,IF(AK141=AK142,IF((AK140-AK141)&lt;=(AK143-AK142),1,0),IF(AK141=AK140,IF((AK139-AK140)&gt;(AK142-AK141),1,0),1)),0)))</f>
        <v>0</v>
      </c>
      <c r="AH141" s="1">
        <f>IF(C$4=0,0,IF(SUM(AH$7:AH140)=2,0,IF(AL141=AH$6,IF(AL141=AL142,IF((AL140-AL141)&lt;=(AL143-AL142),2,0),IF(AL141=AL140,IF((AL139-AL140)&gt;(AL142-AL141),2,0),2)),0)))</f>
        <v>0</v>
      </c>
      <c r="AI141" s="1">
        <f>IF(S$4=0,0,IF(SUM(AI$7:AI140)=2,0,IF(AM141=AI$6,IF(AM141=AM142,IF((AM140-AM141)&lt;=(AM143-AM142),2,0),IF(AM141=AM140,IF((AM139-AM140)&gt;(AM142-AM141),2,0),2)),0)))</f>
        <v>0</v>
      </c>
      <c r="AJ141" s="1">
        <f t="shared" si="59"/>
        <v>1</v>
      </c>
      <c r="AK141" s="1">
        <f t="shared" si="63"/>
        <v>1</v>
      </c>
      <c r="AL141" s="1">
        <f t="shared" si="64"/>
        <v>1</v>
      </c>
      <c r="AM141" s="1">
        <f t="shared" si="65"/>
        <v>1</v>
      </c>
    </row>
    <row r="142" spans="1:39" ht="12" customHeight="1" x14ac:dyDescent="0.15">
      <c r="A142" s="64">
        <f t="shared" si="47"/>
        <v>0</v>
      </c>
      <c r="B142" s="64">
        <f t="shared" si="48"/>
        <v>0</v>
      </c>
      <c r="C142" s="57">
        <f t="shared" si="60"/>
        <v>322</v>
      </c>
      <c r="F142" s="59">
        <f>IF(C142&lt;C$6,0,VLOOKUP(C142,index!$A:$M,10,0))</f>
        <v>186</v>
      </c>
      <c r="G142" s="57" t="str">
        <f t="shared" si="49"/>
        <v/>
      </c>
      <c r="H142" s="58" t="str">
        <f>IF(G142="I",$K142,IF(G142="II",$K142-SUM(H$8:H141),IF(G142="III",$K142-SUM(H$8:H141),IF(G142="IV",$K142-SUM(H$8:H141),IF(G142="V",1-SUM(H$8:H141)," ")))))</f>
        <v xml:space="preserve"> </v>
      </c>
      <c r="I142" s="66" t="str">
        <f t="shared" si="50"/>
        <v/>
      </c>
      <c r="J142" s="61" t="str">
        <f>IF(I142="A",$K142,IF(I142="B",$K142-SUM(J$8:J141),IF(I142="C",$K142-SUM(J$8:J141),IF(I142="D",$K142-SUM(J$8:J141),IF(I142="E",1-SUM(J$8:J141)," ")))))</f>
        <v xml:space="preserve"> </v>
      </c>
      <c r="K142" s="58">
        <f>IF(C$4=0,0,(SUM(D$8:D142)/C$4))</f>
        <v>0</v>
      </c>
      <c r="L142" s="62" t="str">
        <f t="shared" si="46"/>
        <v xml:space="preserve"> </v>
      </c>
      <c r="M142" s="58" t="str">
        <f>IF(U142=2,K142,IF(W142=2,K142-SUM(M$8:M141),IF(X142=2,K142-SUM(M$8:M141),IF(X141=2,1-SUM(M$8:M141)," "))))</f>
        <v xml:space="preserve"> </v>
      </c>
      <c r="N142" s="58" t="str">
        <f t="shared" si="51"/>
        <v xml:space="preserve"> </v>
      </c>
      <c r="P142" s="58" t="str">
        <f>IF(O142="Plus",$K142,IF(O142="Basis",$K142-SUM(P$8:P141),IF(O142="Breedte",$K142-SUM(P$8:P141),IF(O141="Breedte",1-SUM(P$8:P141)," "))))</f>
        <v xml:space="preserve"> </v>
      </c>
      <c r="Q142" s="56" t="str">
        <f t="shared" ref="Q142:Q205" si="66">IF(L141="plus",IF(E142=0,"",CONCATENATE(E142,",")),IF(L141="basis",IF(E142=0,"",CONCATENATE(E142,",")),CONCATENATE(Q141,IF(E142=0,"",CONCATENATE(E142,", ")))))</f>
        <v/>
      </c>
      <c r="R142" s="196">
        <f t="shared" si="52"/>
        <v>186</v>
      </c>
      <c r="S142" s="1">
        <f t="shared" si="61"/>
        <v>322</v>
      </c>
      <c r="T142" s="2">
        <f t="shared" si="53"/>
        <v>0</v>
      </c>
      <c r="U142" s="1">
        <f>IF(C$4=0,0,IF(SUM(U$7:U141)=2,0,IF(Y142=U$6,IF(Y142=Y143,IF((Y141-Y142)&lt;=(Y144-Y143),2,0),IF(Y142=Y141,IF((Y140-Y141)&gt;(Y143-Y142),2,0),2)),0)))</f>
        <v>0</v>
      </c>
      <c r="V142" s="1">
        <f>IF(C$4=0,0,IF(SUM(V$7:V141)=1,0,IF(Z142=V$6,IF(Z142=Z143,IF((Z141-Z142)&lt;=(Z144-Z143),1,0),IF(Z142=Z141,IF((Z140-Z141)&gt;(Z143-Z142),1,0),1)),0)))</f>
        <v>0</v>
      </c>
      <c r="W142" s="1">
        <f>IF(C$4=0,0,IF(SUM(W$7:W141)=2,0,IF(AA142=W$6,IF(AA142=AA143,IF((AA141-AA142)&lt;=(AA144-AA143),2,0),IF(AA142=AA141,IF((AA140-AA141)&gt;(AA143-AA142),2,0),2)),0)))</f>
        <v>0</v>
      </c>
      <c r="X142" s="1">
        <f>IF(C$4=0,0,IF(SUM(X$7:X141)=2,0,IF(AB142=X$6,IF(AB142=AB143,IF((AB141-AB142)&lt;=(AB144-AB143),2,0),IF(AB142=AB141,IF((AB140-AB141)&gt;(AB143-AB142),2,0),2)),0)))</f>
        <v>0</v>
      </c>
      <c r="Y142" s="1">
        <f t="shared" si="54"/>
        <v>1</v>
      </c>
      <c r="Z142" s="1">
        <f t="shared" si="55"/>
        <v>1</v>
      </c>
      <c r="AA142" s="1">
        <f t="shared" si="56"/>
        <v>1</v>
      </c>
      <c r="AB142" s="1">
        <f t="shared" si="57"/>
        <v>1</v>
      </c>
      <c r="AD142" s="1">
        <f t="shared" si="62"/>
        <v>322</v>
      </c>
      <c r="AE142" s="2">
        <f t="shared" si="58"/>
        <v>0</v>
      </c>
      <c r="AF142" s="1">
        <f>IF(S$4=0,0,IF(SUM(AF$7:AF141)=2,0,IF(AJ142=AF$6,IF(AJ142=AJ143,IF((AJ141-AJ142)&lt;=(AJ144-AJ143),2,0),IF(AJ142=AJ141,IF((AJ140-AJ141)&gt;(AJ143-AJ142),2,0),2)),0)))</f>
        <v>0</v>
      </c>
      <c r="AG142" s="1">
        <f>IF(C$4=0,0,IF(SUM(AG$7:AG141)=1,0,IF(AK142=AG$6,IF(AK142=AK143,IF((AK141-AK142)&lt;=(AK144-AK143),1,0),IF(AK142=AK141,IF((AK140-AK141)&gt;(AK143-AK142),1,0),1)),0)))</f>
        <v>0</v>
      </c>
      <c r="AH142" s="1">
        <f>IF(C$4=0,0,IF(SUM(AH$7:AH141)=2,0,IF(AL142=AH$6,IF(AL142=AL143,IF((AL141-AL142)&lt;=(AL144-AL143),2,0),IF(AL142=AL141,IF((AL140-AL141)&gt;(AL143-AL142),2,0),2)),0)))</f>
        <v>0</v>
      </c>
      <c r="AI142" s="1">
        <f>IF(S$4=0,0,IF(SUM(AI$7:AI141)=2,0,IF(AM142=AI$6,IF(AM142=AM143,IF((AM141-AM142)&lt;=(AM144-AM143),2,0),IF(AM142=AM141,IF((AM140-AM141)&gt;(AM143-AM142),2,0),2)),0)))</f>
        <v>0</v>
      </c>
      <c r="AJ142" s="1">
        <f t="shared" si="59"/>
        <v>1</v>
      </c>
      <c r="AK142" s="1">
        <f t="shared" si="63"/>
        <v>1</v>
      </c>
      <c r="AL142" s="1">
        <f t="shared" si="64"/>
        <v>1</v>
      </c>
      <c r="AM142" s="1">
        <f t="shared" si="65"/>
        <v>1</v>
      </c>
    </row>
    <row r="143" spans="1:39" ht="12" customHeight="1" x14ac:dyDescent="0.15">
      <c r="A143" s="64">
        <f t="shared" si="47"/>
        <v>0</v>
      </c>
      <c r="B143" s="64">
        <f t="shared" si="48"/>
        <v>0</v>
      </c>
      <c r="C143" s="57">
        <f t="shared" si="60"/>
        <v>321</v>
      </c>
      <c r="F143" s="59">
        <f>IF(C143&lt;C$6,0,VLOOKUP(C143,index!$A:$M,10,0))</f>
        <v>185</v>
      </c>
      <c r="G143" s="57" t="str">
        <f t="shared" si="49"/>
        <v/>
      </c>
      <c r="H143" s="58" t="str">
        <f>IF(G143="I",$K143,IF(G143="II",$K143-SUM(H$8:H142),IF(G143="III",$K143-SUM(H$8:H142),IF(G143="IV",$K143-SUM(H$8:H142),IF(G143="V",1-SUM(H$8:H142)," ")))))</f>
        <v xml:space="preserve"> </v>
      </c>
      <c r="I143" s="66" t="str">
        <f t="shared" si="50"/>
        <v/>
      </c>
      <c r="J143" s="61" t="str">
        <f>IF(I143="A",$K143,IF(I143="B",$K143-SUM(J$8:J142),IF(I143="C",$K143-SUM(J$8:J142),IF(I143="D",$K143-SUM(J$8:J142),IF(I143="E",1-SUM(J$8:J142)," ")))))</f>
        <v xml:space="preserve"> </v>
      </c>
      <c r="K143" s="58">
        <f>IF(C$4=0,0,(SUM(D$8:D143)/C$4))</f>
        <v>0</v>
      </c>
      <c r="L143" s="62" t="str">
        <f t="shared" si="46"/>
        <v xml:space="preserve"> </v>
      </c>
      <c r="M143" s="58" t="str">
        <f>IF(U143=2,K143,IF(W143=2,K143-SUM(M$8:M142),IF(X143=2,K143-SUM(M$8:M142),IF(X142=2,1-SUM(M$8:M142)," "))))</f>
        <v xml:space="preserve"> </v>
      </c>
      <c r="N143" s="58" t="str">
        <f t="shared" si="51"/>
        <v xml:space="preserve"> </v>
      </c>
      <c r="P143" s="58" t="str">
        <f>IF(O143="Plus",$K143,IF(O143="Basis",$K143-SUM(P$8:P142),IF(O143="Breedte",$K143-SUM(P$8:P142),IF(O142="Breedte",1-SUM(P$8:P142)," "))))</f>
        <v xml:space="preserve"> </v>
      </c>
      <c r="Q143" s="56" t="str">
        <f t="shared" si="66"/>
        <v/>
      </c>
      <c r="R143" s="196">
        <f t="shared" si="52"/>
        <v>185</v>
      </c>
      <c r="S143" s="1">
        <f t="shared" si="61"/>
        <v>321</v>
      </c>
      <c r="T143" s="2">
        <f t="shared" si="53"/>
        <v>0</v>
      </c>
      <c r="U143" s="1">
        <f>IF(C$4=0,0,IF(SUM(U$7:U142)=2,0,IF(Y143=U$6,IF(Y143=Y144,IF((Y142-Y143)&lt;=(Y145-Y144),2,0),IF(Y143=Y142,IF((Y141-Y142)&gt;(Y144-Y143),2,0),2)),0)))</f>
        <v>0</v>
      </c>
      <c r="V143" s="1">
        <f>IF(C$4=0,0,IF(SUM(V$7:V142)=1,0,IF(Z143=V$6,IF(Z143=Z144,IF((Z142-Z143)&lt;=(Z145-Z144),1,0),IF(Z143=Z142,IF((Z141-Z142)&gt;(Z144-Z143),1,0),1)),0)))</f>
        <v>0</v>
      </c>
      <c r="W143" s="1">
        <f>IF(C$4=0,0,IF(SUM(W$7:W142)=2,0,IF(AA143=W$6,IF(AA143=AA144,IF((AA142-AA143)&lt;=(AA145-AA144),2,0),IF(AA143=AA142,IF((AA141-AA142)&gt;(AA144-AA143),2,0),2)),0)))</f>
        <v>0</v>
      </c>
      <c r="X143" s="1">
        <f>IF(C$4=0,0,IF(SUM(X$7:X142)=2,0,IF(AB143=X$6,IF(AB143=AB144,IF((AB142-AB143)&lt;=(AB145-AB144),2,0),IF(AB143=AB142,IF((AB141-AB142)&gt;(AB144-AB143),2,0),2)),0)))</f>
        <v>0</v>
      </c>
      <c r="Y143" s="1">
        <f t="shared" si="54"/>
        <v>1</v>
      </c>
      <c r="Z143" s="1">
        <f t="shared" si="55"/>
        <v>1</v>
      </c>
      <c r="AA143" s="1">
        <f t="shared" si="56"/>
        <v>1</v>
      </c>
      <c r="AB143" s="1">
        <f t="shared" si="57"/>
        <v>1</v>
      </c>
      <c r="AD143" s="1">
        <f t="shared" si="62"/>
        <v>321</v>
      </c>
      <c r="AE143" s="2">
        <f t="shared" si="58"/>
        <v>0</v>
      </c>
      <c r="AF143" s="1">
        <f>IF(S$4=0,0,IF(SUM(AF$7:AF142)=2,0,IF(AJ143=AF$6,IF(AJ143=AJ144,IF((AJ142-AJ143)&lt;=(AJ145-AJ144),2,0),IF(AJ143=AJ142,IF((AJ141-AJ142)&gt;(AJ144-AJ143),2,0),2)),0)))</f>
        <v>0</v>
      </c>
      <c r="AG143" s="1">
        <f>IF(C$4=0,0,IF(SUM(AG$7:AG142)=1,0,IF(AK143=AG$6,IF(AK143=AK144,IF((AK142-AK143)&lt;=(AK145-AK144),1,0),IF(AK143=AK142,IF((AK141-AK142)&gt;(AK144-AK143),1,0),1)),0)))</f>
        <v>0</v>
      </c>
      <c r="AH143" s="1">
        <f>IF(C$4=0,0,IF(SUM(AH$7:AH142)=2,0,IF(AL143=AH$6,IF(AL143=AL144,IF((AL142-AL143)&lt;=(AL145-AL144),2,0),IF(AL143=AL142,IF((AL141-AL142)&gt;(AL144-AL143),2,0),2)),0)))</f>
        <v>0</v>
      </c>
      <c r="AI143" s="1">
        <f>IF(S$4=0,0,IF(SUM(AI$7:AI142)=2,0,IF(AM143=AI$6,IF(AM143=AM144,IF((AM142-AM143)&lt;=(AM145-AM144),2,0),IF(AM143=AM142,IF((AM141-AM142)&gt;(AM144-AM143),2,0),2)),0)))</f>
        <v>0</v>
      </c>
      <c r="AJ143" s="1">
        <f t="shared" si="59"/>
        <v>1</v>
      </c>
      <c r="AK143" s="1">
        <f t="shared" si="63"/>
        <v>1</v>
      </c>
      <c r="AL143" s="1">
        <f t="shared" si="64"/>
        <v>1</v>
      </c>
      <c r="AM143" s="1">
        <f t="shared" si="65"/>
        <v>1</v>
      </c>
    </row>
    <row r="144" spans="1:39" ht="12" customHeight="1" x14ac:dyDescent="0.15">
      <c r="A144" s="64">
        <f t="shared" si="47"/>
        <v>0</v>
      </c>
      <c r="B144" s="64">
        <f t="shared" si="48"/>
        <v>0</v>
      </c>
      <c r="C144" s="57">
        <f t="shared" si="60"/>
        <v>320</v>
      </c>
      <c r="F144" s="59">
        <f>IF(C144&lt;C$6,0,VLOOKUP(C144,index!$A:$M,10,0))</f>
        <v>185</v>
      </c>
      <c r="G144" s="57" t="str">
        <f t="shared" si="49"/>
        <v/>
      </c>
      <c r="H144" s="58" t="str">
        <f>IF(G144="I",$K144,IF(G144="II",$K144-SUM(H$8:H143),IF(G144="III",$K144-SUM(H$8:H143),IF(G144="IV",$K144-SUM(H$8:H143),IF(G144="V",1-SUM(H$8:H143)," ")))))</f>
        <v xml:space="preserve"> </v>
      </c>
      <c r="I144" s="66" t="str">
        <f t="shared" si="50"/>
        <v/>
      </c>
      <c r="J144" s="61" t="str">
        <f>IF(I144="A",$K144,IF(I144="B",$K144-SUM(J$8:J143),IF(I144="C",$K144-SUM(J$8:J143),IF(I144="D",$K144-SUM(J$8:J143),IF(I144="E",1-SUM(J$8:J143)," ")))))</f>
        <v xml:space="preserve"> </v>
      </c>
      <c r="K144" s="58">
        <f>IF(C$4=0,0,(SUM(D$8:D144)/C$4))</f>
        <v>0</v>
      </c>
      <c r="L144" s="62" t="str">
        <f t="shared" si="46"/>
        <v xml:space="preserve"> </v>
      </c>
      <c r="M144" s="58" t="str">
        <f>IF(U144=2,K144,IF(W144=2,K144-SUM(M$8:M143),IF(X144=2,K144-SUM(M$8:M143),IF(X143=2,1-SUM(M$8:M143)," "))))</f>
        <v xml:space="preserve"> </v>
      </c>
      <c r="N144" s="58" t="str">
        <f t="shared" si="51"/>
        <v xml:space="preserve"> </v>
      </c>
      <c r="P144" s="58" t="str">
        <f>IF(O144="Plus",$K144,IF(O144="Basis",$K144-SUM(P$8:P143),IF(O144="Breedte",$K144-SUM(P$8:P143),IF(O143="Breedte",1-SUM(P$8:P143)," "))))</f>
        <v xml:space="preserve"> </v>
      </c>
      <c r="Q144" s="56" t="str">
        <f t="shared" si="66"/>
        <v/>
      </c>
      <c r="R144" s="196">
        <f t="shared" si="52"/>
        <v>185</v>
      </c>
      <c r="S144" s="1">
        <f t="shared" si="61"/>
        <v>320</v>
      </c>
      <c r="T144" s="2">
        <f t="shared" si="53"/>
        <v>0</v>
      </c>
      <c r="U144" s="1">
        <f>IF(C$4=0,0,IF(SUM(U$7:U143)=2,0,IF(Y144=U$6,IF(Y144=Y145,IF((Y143-Y144)&lt;=(Y146-Y145),2,0),IF(Y144=Y143,IF((Y142-Y143)&gt;(Y145-Y144),2,0),2)),0)))</f>
        <v>0</v>
      </c>
      <c r="V144" s="1">
        <f>IF(C$4=0,0,IF(SUM(V$7:V143)=1,0,IF(Z144=V$6,IF(Z144=Z145,IF((Z143-Z144)&lt;=(Z146-Z145),1,0),IF(Z144=Z143,IF((Z142-Z143)&gt;(Z145-Z144),1,0),1)),0)))</f>
        <v>0</v>
      </c>
      <c r="W144" s="1">
        <f>IF(C$4=0,0,IF(SUM(W$7:W143)=2,0,IF(AA144=W$6,IF(AA144=AA145,IF((AA143-AA144)&lt;=(AA146-AA145),2,0),IF(AA144=AA143,IF((AA142-AA143)&gt;(AA145-AA144),2,0),2)),0)))</f>
        <v>0</v>
      </c>
      <c r="X144" s="1">
        <f>IF(C$4=0,0,IF(SUM(X$7:X143)=2,0,IF(AB144=X$6,IF(AB144=AB145,IF((AB143-AB144)&lt;=(AB146-AB145),2,0),IF(AB144=AB143,IF((AB142-AB143)&gt;(AB145-AB144),2,0),2)),0)))</f>
        <v>0</v>
      </c>
      <c r="Y144" s="1">
        <f t="shared" si="54"/>
        <v>1</v>
      </c>
      <c r="Z144" s="1">
        <f t="shared" si="55"/>
        <v>1</v>
      </c>
      <c r="AA144" s="1">
        <f t="shared" si="56"/>
        <v>1</v>
      </c>
      <c r="AB144" s="1">
        <f t="shared" si="57"/>
        <v>1</v>
      </c>
      <c r="AD144" s="1">
        <f t="shared" si="62"/>
        <v>320</v>
      </c>
      <c r="AE144" s="2">
        <f t="shared" si="58"/>
        <v>0</v>
      </c>
      <c r="AF144" s="1">
        <f>IF(S$4=0,0,IF(SUM(AF$7:AF143)=2,0,IF(AJ144=AF$6,IF(AJ144=AJ145,IF((AJ143-AJ144)&lt;=(AJ146-AJ145),2,0),IF(AJ144=AJ143,IF((AJ142-AJ143)&gt;(AJ145-AJ144),2,0),2)),0)))</f>
        <v>0</v>
      </c>
      <c r="AG144" s="1">
        <f>IF(C$4=0,0,IF(SUM(AG$7:AG143)=1,0,IF(AK144=AG$6,IF(AK144=AK145,IF((AK143-AK144)&lt;=(AK146-AK145),1,0),IF(AK144=AK143,IF((AK142-AK143)&gt;(AK145-AK144),1,0),1)),0)))</f>
        <v>0</v>
      </c>
      <c r="AH144" s="1">
        <f>IF(C$4=0,0,IF(SUM(AH$7:AH143)=2,0,IF(AL144=AH$6,IF(AL144=AL145,IF((AL143-AL144)&lt;=(AL146-AL145),2,0),IF(AL144=AL143,IF((AL142-AL143)&gt;(AL145-AL144),2,0),2)),0)))</f>
        <v>0</v>
      </c>
      <c r="AI144" s="1">
        <f>IF(S$4=0,0,IF(SUM(AI$7:AI143)=2,0,IF(AM144=AI$6,IF(AM144=AM145,IF((AM143-AM144)&lt;=(AM146-AM145),2,0),IF(AM144=AM143,IF((AM142-AM143)&gt;(AM145-AM144),2,0),2)),0)))</f>
        <v>0</v>
      </c>
      <c r="AJ144" s="1">
        <f t="shared" si="59"/>
        <v>1</v>
      </c>
      <c r="AK144" s="1">
        <f t="shared" si="63"/>
        <v>1</v>
      </c>
      <c r="AL144" s="1">
        <f t="shared" si="64"/>
        <v>1</v>
      </c>
      <c r="AM144" s="1">
        <f t="shared" si="65"/>
        <v>1</v>
      </c>
    </row>
    <row r="145" spans="1:39" ht="12" customHeight="1" x14ac:dyDescent="0.15">
      <c r="A145" s="64">
        <f t="shared" si="47"/>
        <v>0</v>
      </c>
      <c r="B145" s="64">
        <f t="shared" si="48"/>
        <v>0</v>
      </c>
      <c r="C145" s="57">
        <f t="shared" si="60"/>
        <v>319</v>
      </c>
      <c r="F145" s="59">
        <f>IF(C145&lt;C$6,0,VLOOKUP(C145,index!$A:$M,10,0))</f>
        <v>184</v>
      </c>
      <c r="G145" s="57" t="str">
        <f t="shared" si="49"/>
        <v/>
      </c>
      <c r="H145" s="58" t="str">
        <f>IF(G145="I",$K145,IF(G145="II",$K145-SUM(H$8:H144),IF(G145="III",$K145-SUM(H$8:H144),IF(G145="IV",$K145-SUM(H$8:H144),IF(G145="V",1-SUM(H$8:H144)," ")))))</f>
        <v xml:space="preserve"> </v>
      </c>
      <c r="I145" s="66" t="str">
        <f t="shared" si="50"/>
        <v/>
      </c>
      <c r="J145" s="61" t="str">
        <f>IF(I145="A",$K145,IF(I145="B",$K145-SUM(J$8:J144),IF(I145="C",$K145-SUM(J$8:J144),IF(I145="D",$K145-SUM(J$8:J144),IF(I145="E",1-SUM(J$8:J144)," ")))))</f>
        <v xml:space="preserve"> </v>
      </c>
      <c r="K145" s="58">
        <f>IF(C$4=0,0,(SUM(D$8:D145)/C$4))</f>
        <v>0</v>
      </c>
      <c r="L145" s="62" t="str">
        <f t="shared" si="46"/>
        <v xml:space="preserve"> </v>
      </c>
      <c r="M145" s="58" t="str">
        <f>IF(U145=2,K145,IF(W145=2,K145-SUM(M$8:M144),IF(X145=2,K145-SUM(M$8:M144),IF(X144=2,1-SUM(M$8:M144)," "))))</f>
        <v xml:space="preserve"> </v>
      </c>
      <c r="N145" s="58" t="str">
        <f t="shared" si="51"/>
        <v xml:space="preserve"> </v>
      </c>
      <c r="P145" s="58" t="str">
        <f>IF(O145="Plus",$K145,IF(O145="Basis",$K145-SUM(P$8:P144),IF(O145="Breedte",$K145-SUM(P$8:P144),IF(O144="Breedte",1-SUM(P$8:P144)," "))))</f>
        <v xml:space="preserve"> </v>
      </c>
      <c r="Q145" s="56" t="str">
        <f t="shared" si="66"/>
        <v/>
      </c>
      <c r="R145" s="196">
        <f t="shared" si="52"/>
        <v>184</v>
      </c>
      <c r="S145" s="1">
        <f t="shared" si="61"/>
        <v>319</v>
      </c>
      <c r="T145" s="2">
        <f t="shared" si="53"/>
        <v>0</v>
      </c>
      <c r="U145" s="1">
        <f>IF(C$4=0,0,IF(SUM(U$7:U144)=2,0,IF(Y145=U$6,IF(Y145=Y146,IF((Y144-Y145)&lt;=(Y147-Y146),2,0),IF(Y145=Y144,IF((Y143-Y144)&gt;(Y146-Y145),2,0),2)),0)))</f>
        <v>0</v>
      </c>
      <c r="V145" s="1">
        <f>IF(C$4=0,0,IF(SUM(V$7:V144)=1,0,IF(Z145=V$6,IF(Z145=Z146,IF((Z144-Z145)&lt;=(Z147-Z146),1,0),IF(Z145=Z144,IF((Z143-Z144)&gt;(Z146-Z145),1,0),1)),0)))</f>
        <v>0</v>
      </c>
      <c r="W145" s="1">
        <f>IF(C$4=0,0,IF(SUM(W$7:W144)=2,0,IF(AA145=W$6,IF(AA145=AA146,IF((AA144-AA145)&lt;=(AA147-AA146),2,0),IF(AA145=AA144,IF((AA143-AA144)&gt;(AA146-AA145),2,0),2)),0)))</f>
        <v>0</v>
      </c>
      <c r="X145" s="1">
        <f>IF(C$4=0,0,IF(SUM(X$7:X144)=2,0,IF(AB145=X$6,IF(AB145=AB146,IF((AB144-AB145)&lt;=(AB147-AB146),2,0),IF(AB145=AB144,IF((AB143-AB144)&gt;(AB146-AB145),2,0),2)),0)))</f>
        <v>0</v>
      </c>
      <c r="Y145" s="1">
        <f t="shared" si="54"/>
        <v>1</v>
      </c>
      <c r="Z145" s="1">
        <f t="shared" si="55"/>
        <v>1</v>
      </c>
      <c r="AA145" s="1">
        <f t="shared" si="56"/>
        <v>1</v>
      </c>
      <c r="AB145" s="1">
        <f t="shared" si="57"/>
        <v>1</v>
      </c>
      <c r="AD145" s="1">
        <f t="shared" si="62"/>
        <v>319</v>
      </c>
      <c r="AE145" s="2">
        <f t="shared" si="58"/>
        <v>0</v>
      </c>
      <c r="AF145" s="1">
        <f>IF(S$4=0,0,IF(SUM(AF$7:AF144)=2,0,IF(AJ145=AF$6,IF(AJ145=AJ146,IF((AJ144-AJ145)&lt;=(AJ147-AJ146),2,0),IF(AJ145=AJ144,IF((AJ143-AJ144)&gt;(AJ146-AJ145),2,0),2)),0)))</f>
        <v>0</v>
      </c>
      <c r="AG145" s="1">
        <f>IF(C$4=0,0,IF(SUM(AG$7:AG144)=1,0,IF(AK145=AG$6,IF(AK145=AK146,IF((AK144-AK145)&lt;=(AK147-AK146),1,0),IF(AK145=AK144,IF((AK143-AK144)&gt;(AK146-AK145),1,0),1)),0)))</f>
        <v>0</v>
      </c>
      <c r="AH145" s="1">
        <f>IF(C$4=0,0,IF(SUM(AH$7:AH144)=2,0,IF(AL145=AH$6,IF(AL145=AL146,IF((AL144-AL145)&lt;=(AL147-AL146),2,0),IF(AL145=AL144,IF((AL143-AL144)&gt;(AL146-AL145),2,0),2)),0)))</f>
        <v>0</v>
      </c>
      <c r="AI145" s="1">
        <f>IF(S$4=0,0,IF(SUM(AI$7:AI144)=2,0,IF(AM145=AI$6,IF(AM145=AM146,IF((AM144-AM145)&lt;=(AM147-AM146),2,0),IF(AM145=AM144,IF((AM143-AM144)&gt;(AM146-AM145),2,0),2)),0)))</f>
        <v>0</v>
      </c>
      <c r="AJ145" s="1">
        <f t="shared" si="59"/>
        <v>1</v>
      </c>
      <c r="AK145" s="1">
        <f t="shared" si="63"/>
        <v>1</v>
      </c>
      <c r="AL145" s="1">
        <f t="shared" si="64"/>
        <v>1</v>
      </c>
      <c r="AM145" s="1">
        <f t="shared" si="65"/>
        <v>1</v>
      </c>
    </row>
    <row r="146" spans="1:39" ht="12" customHeight="1" x14ac:dyDescent="0.15">
      <c r="A146" s="64">
        <f t="shared" si="47"/>
        <v>0</v>
      </c>
      <c r="B146" s="64">
        <f t="shared" si="48"/>
        <v>0</v>
      </c>
      <c r="C146" s="57">
        <f t="shared" si="60"/>
        <v>318</v>
      </c>
      <c r="F146" s="59">
        <f>IF(C146&lt;C$6,0,VLOOKUP(C146,index!$A:$M,10,0))</f>
        <v>184</v>
      </c>
      <c r="G146" s="57" t="str">
        <f t="shared" si="49"/>
        <v/>
      </c>
      <c r="H146" s="58" t="str">
        <f>IF(G146="I",$K146,IF(G146="II",$K146-SUM(H$8:H145),IF(G146="III",$K146-SUM(H$8:H145),IF(G146="IV",$K146-SUM(H$8:H145),IF(G146="V",1-SUM(H$8:H145)," ")))))</f>
        <v xml:space="preserve"> </v>
      </c>
      <c r="I146" s="66" t="str">
        <f t="shared" si="50"/>
        <v/>
      </c>
      <c r="J146" s="61" t="str">
        <f>IF(I146="A",$K146,IF(I146="B",$K146-SUM(J$8:J145),IF(I146="C",$K146-SUM(J$8:J145),IF(I146="D",$K146-SUM(J$8:J145),IF(I146="E",1-SUM(J$8:J145)," ")))))</f>
        <v xml:space="preserve"> </v>
      </c>
      <c r="K146" s="58">
        <f>IF(C$4=0,0,(SUM(D$8:D146)/C$4))</f>
        <v>0</v>
      </c>
      <c r="L146" s="62" t="str">
        <f t="shared" si="46"/>
        <v xml:space="preserve"> </v>
      </c>
      <c r="M146" s="58" t="str">
        <f>IF(U146=2,K146,IF(W146=2,K146-SUM(M$8:M145),IF(X146=2,K146-SUM(M$8:M145),IF(X145=2,1-SUM(M$8:M145)," "))))</f>
        <v xml:space="preserve"> </v>
      </c>
      <c r="N146" s="58" t="str">
        <f t="shared" si="51"/>
        <v xml:space="preserve"> </v>
      </c>
      <c r="P146" s="58" t="str">
        <f>IF(O146="Plus",$K146,IF(O146="Basis",$K146-SUM(P$8:P145),IF(O146="Breedte",$K146-SUM(P$8:P145),IF(O145="Breedte",1-SUM(P$8:P145)," "))))</f>
        <v xml:space="preserve"> </v>
      </c>
      <c r="Q146" s="56" t="str">
        <f t="shared" si="66"/>
        <v/>
      </c>
      <c r="R146" s="196">
        <f t="shared" si="52"/>
        <v>184</v>
      </c>
      <c r="S146" s="1">
        <f t="shared" si="61"/>
        <v>318</v>
      </c>
      <c r="T146" s="2">
        <f t="shared" si="53"/>
        <v>0</v>
      </c>
      <c r="U146" s="1">
        <f>IF(C$4=0,0,IF(SUM(U$7:U145)=2,0,IF(Y146=U$6,IF(Y146=Y147,IF((Y145-Y146)&lt;=(Y148-Y147),2,0),IF(Y146=Y145,IF((Y144-Y145)&gt;(Y147-Y146),2,0),2)),0)))</f>
        <v>0</v>
      </c>
      <c r="V146" s="1">
        <f>IF(C$4=0,0,IF(SUM(V$7:V145)=1,0,IF(Z146=V$6,IF(Z146=Z147,IF((Z145-Z146)&lt;=(Z148-Z147),1,0),IF(Z146=Z145,IF((Z144-Z145)&gt;(Z147-Z146),1,0),1)),0)))</f>
        <v>0</v>
      </c>
      <c r="W146" s="1">
        <f>IF(C$4=0,0,IF(SUM(W$7:W145)=2,0,IF(AA146=W$6,IF(AA146=AA147,IF((AA145-AA146)&lt;=(AA148-AA147),2,0),IF(AA146=AA145,IF((AA144-AA145)&gt;(AA147-AA146),2,0),2)),0)))</f>
        <v>0</v>
      </c>
      <c r="X146" s="1">
        <f>IF(C$4=0,0,IF(SUM(X$7:X145)=2,0,IF(AB146=X$6,IF(AB146=AB147,IF((AB145-AB146)&lt;=(AB148-AB147),2,0),IF(AB146=AB145,IF((AB144-AB145)&gt;(AB147-AB146),2,0),2)),0)))</f>
        <v>0</v>
      </c>
      <c r="Y146" s="1">
        <f t="shared" si="54"/>
        <v>1</v>
      </c>
      <c r="Z146" s="1">
        <f t="shared" si="55"/>
        <v>1</v>
      </c>
      <c r="AA146" s="1">
        <f t="shared" si="56"/>
        <v>1</v>
      </c>
      <c r="AB146" s="1">
        <f t="shared" si="57"/>
        <v>1</v>
      </c>
      <c r="AD146" s="1">
        <f t="shared" si="62"/>
        <v>318</v>
      </c>
      <c r="AE146" s="2">
        <f t="shared" si="58"/>
        <v>0</v>
      </c>
      <c r="AF146" s="1">
        <f>IF(S$4=0,0,IF(SUM(AF$7:AF145)=2,0,IF(AJ146=AF$6,IF(AJ146=AJ147,IF((AJ145-AJ146)&lt;=(AJ148-AJ147),2,0),IF(AJ146=AJ145,IF((AJ144-AJ145)&gt;(AJ147-AJ146),2,0),2)),0)))</f>
        <v>0</v>
      </c>
      <c r="AG146" s="1">
        <f>IF(C$4=0,0,IF(SUM(AG$7:AG145)=1,0,IF(AK146=AG$6,IF(AK146=AK147,IF((AK145-AK146)&lt;=(AK148-AK147),1,0),IF(AK146=AK145,IF((AK144-AK145)&gt;(AK147-AK146),1,0),1)),0)))</f>
        <v>0</v>
      </c>
      <c r="AH146" s="1">
        <f>IF(C$4=0,0,IF(SUM(AH$7:AH145)=2,0,IF(AL146=AH$6,IF(AL146=AL147,IF((AL145-AL146)&lt;=(AL148-AL147),2,0),IF(AL146=AL145,IF((AL144-AL145)&gt;(AL147-AL146),2,0),2)),0)))</f>
        <v>0</v>
      </c>
      <c r="AI146" s="1">
        <f>IF(S$4=0,0,IF(SUM(AI$7:AI145)=2,0,IF(AM146=AI$6,IF(AM146=AM147,IF((AM145-AM146)&lt;=(AM148-AM147),2,0),IF(AM146=AM145,IF((AM144-AM145)&gt;(AM147-AM146),2,0),2)),0)))</f>
        <v>0</v>
      </c>
      <c r="AJ146" s="1">
        <f t="shared" si="59"/>
        <v>1</v>
      </c>
      <c r="AK146" s="1">
        <f t="shared" si="63"/>
        <v>1</v>
      </c>
      <c r="AL146" s="1">
        <f t="shared" si="64"/>
        <v>1</v>
      </c>
      <c r="AM146" s="1">
        <f t="shared" si="65"/>
        <v>1</v>
      </c>
    </row>
    <row r="147" spans="1:39" ht="12" customHeight="1" x14ac:dyDescent="0.15">
      <c r="A147" s="64">
        <f t="shared" si="47"/>
        <v>0</v>
      </c>
      <c r="B147" s="64">
        <f t="shared" si="48"/>
        <v>0</v>
      </c>
      <c r="C147" s="57">
        <f t="shared" si="60"/>
        <v>317</v>
      </c>
      <c r="F147" s="59">
        <f>IF(C147&lt;C$6,0,VLOOKUP(C147,index!$A:$M,10,0))</f>
        <v>183</v>
      </c>
      <c r="G147" s="57" t="str">
        <f t="shared" si="49"/>
        <v/>
      </c>
      <c r="H147" s="58" t="str">
        <f>IF(G147="I",$K147,IF(G147="II",$K147-SUM(H$8:H146),IF(G147="III",$K147-SUM(H$8:H146),IF(G147="IV",$K147-SUM(H$8:H146),IF(G147="V",1-SUM(H$8:H146)," ")))))</f>
        <v xml:space="preserve"> </v>
      </c>
      <c r="I147" s="66" t="str">
        <f t="shared" si="50"/>
        <v/>
      </c>
      <c r="J147" s="61" t="str">
        <f>IF(I147="A",$K147,IF(I147="B",$K147-SUM(J$8:J146),IF(I147="C",$K147-SUM(J$8:J146),IF(I147="D",$K147-SUM(J$8:J146),IF(I147="E",1-SUM(J$8:J146)," ")))))</f>
        <v xml:space="preserve"> </v>
      </c>
      <c r="K147" s="58">
        <f>IF(C$4=0,0,(SUM(D$8:D147)/C$4))</f>
        <v>0</v>
      </c>
      <c r="L147" s="62" t="str">
        <f t="shared" si="46"/>
        <v xml:space="preserve"> </v>
      </c>
      <c r="M147" s="58" t="str">
        <f>IF(U147=2,K147,IF(W147=2,K147-SUM(M$8:M146),IF(X147=2,K147-SUM(M$8:M146),IF(X146=2,1-SUM(M$8:M146)," "))))</f>
        <v xml:space="preserve"> </v>
      </c>
      <c r="N147" s="58" t="str">
        <f t="shared" si="51"/>
        <v xml:space="preserve"> </v>
      </c>
      <c r="P147" s="58" t="str">
        <f>IF(O147="Plus",$K147,IF(O147="Basis",$K147-SUM(P$8:P146),IF(O147="Breedte",$K147-SUM(P$8:P146),IF(O146="Breedte",1-SUM(P$8:P146)," "))))</f>
        <v xml:space="preserve"> </v>
      </c>
      <c r="Q147" s="56" t="str">
        <f t="shared" si="66"/>
        <v/>
      </c>
      <c r="R147" s="196">
        <f t="shared" si="52"/>
        <v>183</v>
      </c>
      <c r="S147" s="1">
        <f t="shared" si="61"/>
        <v>317</v>
      </c>
      <c r="T147" s="2">
        <f t="shared" si="53"/>
        <v>0</v>
      </c>
      <c r="U147" s="1">
        <f>IF(C$4=0,0,IF(SUM(U$7:U146)=2,0,IF(Y147=U$6,IF(Y147=Y148,IF((Y146-Y147)&lt;=(Y149-Y148),2,0),IF(Y147=Y146,IF((Y145-Y146)&gt;(Y148-Y147),2,0),2)),0)))</f>
        <v>0</v>
      </c>
      <c r="V147" s="1">
        <f>IF(C$4=0,0,IF(SUM(V$7:V146)=1,0,IF(Z147=V$6,IF(Z147=Z148,IF((Z146-Z147)&lt;=(Z149-Z148),1,0),IF(Z147=Z146,IF((Z145-Z146)&gt;(Z148-Z147),1,0),1)),0)))</f>
        <v>0</v>
      </c>
      <c r="W147" s="1">
        <f>IF(C$4=0,0,IF(SUM(W$7:W146)=2,0,IF(AA147=W$6,IF(AA147=AA148,IF((AA146-AA147)&lt;=(AA149-AA148),2,0),IF(AA147=AA146,IF((AA145-AA146)&gt;(AA148-AA147),2,0),2)),0)))</f>
        <v>0</v>
      </c>
      <c r="X147" s="1">
        <f>IF(C$4=0,0,IF(SUM(X$7:X146)=2,0,IF(AB147=X$6,IF(AB147=AB148,IF((AB146-AB147)&lt;=(AB149-AB148),2,0),IF(AB147=AB146,IF((AB145-AB146)&gt;(AB148-AB147),2,0),2)),0)))</f>
        <v>0</v>
      </c>
      <c r="Y147" s="1">
        <f t="shared" si="54"/>
        <v>1</v>
      </c>
      <c r="Z147" s="1">
        <f t="shared" si="55"/>
        <v>1</v>
      </c>
      <c r="AA147" s="1">
        <f t="shared" si="56"/>
        <v>1</v>
      </c>
      <c r="AB147" s="1">
        <f t="shared" si="57"/>
        <v>1</v>
      </c>
      <c r="AD147" s="1">
        <f t="shared" si="62"/>
        <v>317</v>
      </c>
      <c r="AE147" s="2">
        <f t="shared" si="58"/>
        <v>0</v>
      </c>
      <c r="AF147" s="1">
        <f>IF(S$4=0,0,IF(SUM(AF$7:AF146)=2,0,IF(AJ147=AF$6,IF(AJ147=AJ148,IF((AJ146-AJ147)&lt;=(AJ149-AJ148),2,0),IF(AJ147=AJ146,IF((AJ145-AJ146)&gt;(AJ148-AJ147),2,0),2)),0)))</f>
        <v>0</v>
      </c>
      <c r="AG147" s="1">
        <f>IF(C$4=0,0,IF(SUM(AG$7:AG146)=1,0,IF(AK147=AG$6,IF(AK147=AK148,IF((AK146-AK147)&lt;=(AK149-AK148),1,0),IF(AK147=AK146,IF((AK145-AK146)&gt;(AK148-AK147),1,0),1)),0)))</f>
        <v>0</v>
      </c>
      <c r="AH147" s="1">
        <f>IF(C$4=0,0,IF(SUM(AH$7:AH146)=2,0,IF(AL147=AH$6,IF(AL147=AL148,IF((AL146-AL147)&lt;=(AL149-AL148),2,0),IF(AL147=AL146,IF((AL145-AL146)&gt;(AL148-AL147),2,0),2)),0)))</f>
        <v>0</v>
      </c>
      <c r="AI147" s="1">
        <f>IF(S$4=0,0,IF(SUM(AI$7:AI146)=2,0,IF(AM147=AI$6,IF(AM147=AM148,IF((AM146-AM147)&lt;=(AM149-AM148),2,0),IF(AM147=AM146,IF((AM145-AM146)&gt;(AM148-AM147),2,0),2)),0)))</f>
        <v>0</v>
      </c>
      <c r="AJ147" s="1">
        <f t="shared" si="59"/>
        <v>1</v>
      </c>
      <c r="AK147" s="1">
        <f t="shared" si="63"/>
        <v>1</v>
      </c>
      <c r="AL147" s="1">
        <f t="shared" si="64"/>
        <v>1</v>
      </c>
      <c r="AM147" s="1">
        <f t="shared" si="65"/>
        <v>1</v>
      </c>
    </row>
    <row r="148" spans="1:39" ht="12" customHeight="1" x14ac:dyDescent="0.15">
      <c r="A148" s="64">
        <f t="shared" si="47"/>
        <v>0</v>
      </c>
      <c r="B148" s="64">
        <f t="shared" si="48"/>
        <v>0</v>
      </c>
      <c r="C148" s="57">
        <f t="shared" si="60"/>
        <v>316</v>
      </c>
      <c r="F148" s="59">
        <f>IF(C148&lt;C$6,0,VLOOKUP(C148,index!$A:$M,10,0))</f>
        <v>183</v>
      </c>
      <c r="G148" s="57" t="str">
        <f t="shared" si="49"/>
        <v/>
      </c>
      <c r="H148" s="58" t="str">
        <f>IF(G148="I",$K148,IF(G148="II",$K148-SUM(H$8:H147),IF(G148="III",$K148-SUM(H$8:H147),IF(G148="IV",$K148-SUM(H$8:H147),IF(G148="V",1-SUM(H$8:H147)," ")))))</f>
        <v xml:space="preserve"> </v>
      </c>
      <c r="I148" s="66" t="str">
        <f t="shared" si="50"/>
        <v/>
      </c>
      <c r="J148" s="61" t="str">
        <f>IF(I148="A",$K148,IF(I148="B",$K148-SUM(J$8:J147),IF(I148="C",$K148-SUM(J$8:J147),IF(I148="D",$K148-SUM(J$8:J147),IF(I148="E",1-SUM(J$8:J147)," ")))))</f>
        <v xml:space="preserve"> </v>
      </c>
      <c r="K148" s="58">
        <f>IF(C$4=0,0,(SUM(D$8:D148)/C$4))</f>
        <v>0</v>
      </c>
      <c r="L148" s="62" t="str">
        <f t="shared" si="46"/>
        <v xml:space="preserve"> </v>
      </c>
      <c r="M148" s="58" t="str">
        <f>IF(U148=2,K148,IF(W148=2,K148-SUM(M$8:M147),IF(X148=2,K148-SUM(M$8:M147),IF(X147=2,1-SUM(M$8:M147)," "))))</f>
        <v xml:space="preserve"> </v>
      </c>
      <c r="N148" s="58" t="str">
        <f t="shared" si="51"/>
        <v xml:space="preserve"> </v>
      </c>
      <c r="P148" s="58" t="str">
        <f>IF(O148="Plus",$K148,IF(O148="Basis",$K148-SUM(P$8:P147),IF(O148="Breedte",$K148-SUM(P$8:P147),IF(O147="Breedte",1-SUM(P$8:P147)," "))))</f>
        <v xml:space="preserve"> </v>
      </c>
      <c r="Q148" s="56" t="str">
        <f t="shared" si="66"/>
        <v/>
      </c>
      <c r="R148" s="196">
        <f t="shared" si="52"/>
        <v>183</v>
      </c>
      <c r="S148" s="1">
        <f t="shared" si="61"/>
        <v>316</v>
      </c>
      <c r="T148" s="2">
        <f t="shared" si="53"/>
        <v>0</v>
      </c>
      <c r="U148" s="1">
        <f>IF(C$4=0,0,IF(SUM(U$7:U147)=2,0,IF(Y148=U$6,IF(Y148=Y149,IF((Y147-Y148)&lt;=(Y150-Y149),2,0),IF(Y148=Y147,IF((Y146-Y147)&gt;(Y149-Y148),2,0),2)),0)))</f>
        <v>0</v>
      </c>
      <c r="V148" s="1">
        <f>IF(C$4=0,0,IF(SUM(V$7:V147)=1,0,IF(Z148=V$6,IF(Z148=Z149,IF((Z147-Z148)&lt;=(Z150-Z149),1,0),IF(Z148=Z147,IF((Z146-Z147)&gt;(Z149-Z148),1,0),1)),0)))</f>
        <v>0</v>
      </c>
      <c r="W148" s="1">
        <f>IF(C$4=0,0,IF(SUM(W$7:W147)=2,0,IF(AA148=W$6,IF(AA148=AA149,IF((AA147-AA148)&lt;=(AA150-AA149),2,0),IF(AA148=AA147,IF((AA146-AA147)&gt;(AA149-AA148),2,0),2)),0)))</f>
        <v>0</v>
      </c>
      <c r="X148" s="1">
        <f>IF(C$4=0,0,IF(SUM(X$7:X147)=2,0,IF(AB148=X$6,IF(AB148=AB149,IF((AB147-AB148)&lt;=(AB150-AB149),2,0),IF(AB148=AB147,IF((AB146-AB147)&gt;(AB149-AB148),2,0),2)),0)))</f>
        <v>0</v>
      </c>
      <c r="Y148" s="1">
        <f t="shared" si="54"/>
        <v>1</v>
      </c>
      <c r="Z148" s="1">
        <f t="shared" si="55"/>
        <v>1</v>
      </c>
      <c r="AA148" s="1">
        <f t="shared" si="56"/>
        <v>1</v>
      </c>
      <c r="AB148" s="1">
        <f t="shared" si="57"/>
        <v>1</v>
      </c>
      <c r="AD148" s="1">
        <f t="shared" si="62"/>
        <v>316</v>
      </c>
      <c r="AE148" s="2">
        <f t="shared" si="58"/>
        <v>0</v>
      </c>
      <c r="AF148" s="1">
        <f>IF(S$4=0,0,IF(SUM(AF$7:AF147)=2,0,IF(AJ148=AF$6,IF(AJ148=AJ149,IF((AJ147-AJ148)&lt;=(AJ150-AJ149),2,0),IF(AJ148=AJ147,IF((AJ146-AJ147)&gt;(AJ149-AJ148),2,0),2)),0)))</f>
        <v>0</v>
      </c>
      <c r="AG148" s="1">
        <f>IF(C$4=0,0,IF(SUM(AG$7:AG147)=1,0,IF(AK148=AG$6,IF(AK148=AK149,IF((AK147-AK148)&lt;=(AK150-AK149),1,0),IF(AK148=AK147,IF((AK146-AK147)&gt;(AK149-AK148),1,0),1)),0)))</f>
        <v>0</v>
      </c>
      <c r="AH148" s="1">
        <f>IF(C$4=0,0,IF(SUM(AH$7:AH147)=2,0,IF(AL148=AH$6,IF(AL148=AL149,IF((AL147-AL148)&lt;=(AL150-AL149),2,0),IF(AL148=AL147,IF((AL146-AL147)&gt;(AL149-AL148),2,0),2)),0)))</f>
        <v>0</v>
      </c>
      <c r="AI148" s="1">
        <f>IF(S$4=0,0,IF(SUM(AI$7:AI147)=2,0,IF(AM148=AI$6,IF(AM148=AM149,IF((AM147-AM148)&lt;=(AM150-AM149),2,0),IF(AM148=AM147,IF((AM146-AM147)&gt;(AM149-AM148),2,0),2)),0)))</f>
        <v>0</v>
      </c>
      <c r="AJ148" s="1">
        <f t="shared" si="59"/>
        <v>1</v>
      </c>
      <c r="AK148" s="1">
        <f t="shared" si="63"/>
        <v>1</v>
      </c>
      <c r="AL148" s="1">
        <f t="shared" si="64"/>
        <v>1</v>
      </c>
      <c r="AM148" s="1">
        <f t="shared" si="65"/>
        <v>1</v>
      </c>
    </row>
    <row r="149" spans="1:39" ht="12" customHeight="1" x14ac:dyDescent="0.15">
      <c r="A149" s="64">
        <f t="shared" si="47"/>
        <v>0</v>
      </c>
      <c r="B149" s="64">
        <f t="shared" si="48"/>
        <v>0</v>
      </c>
      <c r="C149" s="57">
        <f t="shared" si="60"/>
        <v>315</v>
      </c>
      <c r="F149" s="59">
        <f>IF(C149&lt;C$6,0,VLOOKUP(C149,index!$A:$M,10,0))</f>
        <v>182</v>
      </c>
      <c r="G149" s="57" t="str">
        <f t="shared" si="49"/>
        <v/>
      </c>
      <c r="H149" s="58" t="str">
        <f>IF(G149="I",$K149,IF(G149="II",$K149-SUM(H$8:H148),IF(G149="III",$K149-SUM(H$8:H148),IF(G149="IV",$K149-SUM(H$8:H148),IF(G149="V",1-SUM(H$8:H148)," ")))))</f>
        <v xml:space="preserve"> </v>
      </c>
      <c r="I149" s="66" t="str">
        <f t="shared" si="50"/>
        <v/>
      </c>
      <c r="J149" s="61" t="str">
        <f>IF(I149="A",$K149,IF(I149="B",$K149-SUM(J$8:J148),IF(I149="C",$K149-SUM(J$8:J148),IF(I149="D",$K149-SUM(J$8:J148),IF(I149="E",1-SUM(J$8:J148)," ")))))</f>
        <v xml:space="preserve"> </v>
      </c>
      <c r="K149" s="58">
        <f>IF(C$4=0,0,(SUM(D$8:D149)/C$4))</f>
        <v>0</v>
      </c>
      <c r="L149" s="62" t="str">
        <f t="shared" si="46"/>
        <v xml:space="preserve"> </v>
      </c>
      <c r="M149" s="58" t="str">
        <f>IF(U149=2,K149,IF(W149=2,K149-SUM(M$8:M148),IF(X149=2,K149-SUM(M$8:M148),IF(X148=2,1-SUM(M$8:M148)," "))))</f>
        <v xml:space="preserve"> </v>
      </c>
      <c r="N149" s="58" t="str">
        <f t="shared" si="51"/>
        <v xml:space="preserve"> </v>
      </c>
      <c r="P149" s="58" t="str">
        <f>IF(O149="Plus",$K149,IF(O149="Basis",$K149-SUM(P$8:P148),IF(O149="Breedte",$K149-SUM(P$8:P148),IF(O148="Breedte",1-SUM(P$8:P148)," "))))</f>
        <v xml:space="preserve"> </v>
      </c>
      <c r="Q149" s="56" t="str">
        <f t="shared" si="66"/>
        <v/>
      </c>
      <c r="R149" s="196">
        <f t="shared" si="52"/>
        <v>182</v>
      </c>
      <c r="S149" s="1">
        <f t="shared" si="61"/>
        <v>315</v>
      </c>
      <c r="T149" s="2">
        <f t="shared" si="53"/>
        <v>0</v>
      </c>
      <c r="U149" s="1">
        <f>IF(C$4=0,0,IF(SUM(U$7:U148)=2,0,IF(Y149=U$6,IF(Y149=Y150,IF((Y148-Y149)&lt;=(Y151-Y150),2,0),IF(Y149=Y148,IF((Y147-Y148)&gt;(Y150-Y149),2,0),2)),0)))</f>
        <v>0</v>
      </c>
      <c r="V149" s="1">
        <f>IF(C$4=0,0,IF(SUM(V$7:V148)=1,0,IF(Z149=V$6,IF(Z149=Z150,IF((Z148-Z149)&lt;=(Z151-Z150),1,0),IF(Z149=Z148,IF((Z147-Z148)&gt;(Z150-Z149),1,0),1)),0)))</f>
        <v>0</v>
      </c>
      <c r="W149" s="1">
        <f>IF(C$4=0,0,IF(SUM(W$7:W148)=2,0,IF(AA149=W$6,IF(AA149=AA150,IF((AA148-AA149)&lt;=(AA151-AA150),2,0),IF(AA149=AA148,IF((AA147-AA148)&gt;(AA150-AA149),2,0),2)),0)))</f>
        <v>0</v>
      </c>
      <c r="X149" s="1">
        <f>IF(C$4=0,0,IF(SUM(X$7:X148)=2,0,IF(AB149=X$6,IF(AB149=AB150,IF((AB148-AB149)&lt;=(AB151-AB150),2,0),IF(AB149=AB148,IF((AB147-AB148)&gt;(AB150-AB149),2,0),2)),0)))</f>
        <v>0</v>
      </c>
      <c r="Y149" s="1">
        <f t="shared" si="54"/>
        <v>1</v>
      </c>
      <c r="Z149" s="1">
        <f t="shared" si="55"/>
        <v>1</v>
      </c>
      <c r="AA149" s="1">
        <f t="shared" si="56"/>
        <v>1</v>
      </c>
      <c r="AB149" s="1">
        <f t="shared" si="57"/>
        <v>1</v>
      </c>
      <c r="AD149" s="1">
        <f t="shared" si="62"/>
        <v>315</v>
      </c>
      <c r="AE149" s="2">
        <f t="shared" si="58"/>
        <v>0</v>
      </c>
      <c r="AF149" s="1">
        <f>IF(S$4=0,0,IF(SUM(AF$7:AF148)=2,0,IF(AJ149=AF$6,IF(AJ149=AJ150,IF((AJ148-AJ149)&lt;=(AJ151-AJ150),2,0),IF(AJ149=AJ148,IF((AJ147-AJ148)&gt;(AJ150-AJ149),2,0),2)),0)))</f>
        <v>0</v>
      </c>
      <c r="AG149" s="1">
        <f>IF(C$4=0,0,IF(SUM(AG$7:AG148)=1,0,IF(AK149=AG$6,IF(AK149=AK150,IF((AK148-AK149)&lt;=(AK151-AK150),1,0),IF(AK149=AK148,IF((AK147-AK148)&gt;(AK150-AK149),1,0),1)),0)))</f>
        <v>0</v>
      </c>
      <c r="AH149" s="1">
        <f>IF(C$4=0,0,IF(SUM(AH$7:AH148)=2,0,IF(AL149=AH$6,IF(AL149=AL150,IF((AL148-AL149)&lt;=(AL151-AL150),2,0),IF(AL149=AL148,IF((AL147-AL148)&gt;(AL150-AL149),2,0),2)),0)))</f>
        <v>0</v>
      </c>
      <c r="AI149" s="1">
        <f>IF(S$4=0,0,IF(SUM(AI$7:AI148)=2,0,IF(AM149=AI$6,IF(AM149=AM150,IF((AM148-AM149)&lt;=(AM151-AM150),2,0),IF(AM149=AM148,IF((AM147-AM148)&gt;(AM150-AM149),2,0),2)),0)))</f>
        <v>0</v>
      </c>
      <c r="AJ149" s="1">
        <f t="shared" si="59"/>
        <v>1</v>
      </c>
      <c r="AK149" s="1">
        <f t="shared" si="63"/>
        <v>1</v>
      </c>
      <c r="AL149" s="1">
        <f t="shared" si="64"/>
        <v>1</v>
      </c>
      <c r="AM149" s="1">
        <f t="shared" si="65"/>
        <v>1</v>
      </c>
    </row>
    <row r="150" spans="1:39" ht="12" customHeight="1" x14ac:dyDescent="0.15">
      <c r="A150" s="64">
        <f t="shared" si="47"/>
        <v>0</v>
      </c>
      <c r="B150" s="64">
        <f t="shared" si="48"/>
        <v>0</v>
      </c>
      <c r="C150" s="57">
        <f t="shared" si="60"/>
        <v>314</v>
      </c>
      <c r="F150" s="59">
        <f>IF(C150&lt;C$6,0,VLOOKUP(C150,index!$A:$M,10,0))</f>
        <v>182</v>
      </c>
      <c r="G150" s="57" t="str">
        <f t="shared" si="49"/>
        <v/>
      </c>
      <c r="H150" s="58" t="str">
        <f>IF(G150="I",$K150,IF(G150="II",$K150-SUM(H$8:H149),IF(G150="III",$K150-SUM(H$8:H149),IF(G150="IV",$K150-SUM(H$8:H149),IF(G150="V",1-SUM(H$8:H149)," ")))))</f>
        <v xml:space="preserve"> </v>
      </c>
      <c r="I150" s="66" t="str">
        <f t="shared" si="50"/>
        <v/>
      </c>
      <c r="J150" s="61" t="str">
        <f>IF(I150="A",$K150,IF(I150="B",$K150-SUM(J$8:J149),IF(I150="C",$K150-SUM(J$8:J149),IF(I150="D",$K150-SUM(J$8:J149),IF(I150="E",1-SUM(J$8:J149)," ")))))</f>
        <v xml:space="preserve"> </v>
      </c>
      <c r="K150" s="58">
        <f>IF(C$4=0,0,(SUM(D$8:D150)/C$4))</f>
        <v>0</v>
      </c>
      <c r="L150" s="62" t="str">
        <f t="shared" si="46"/>
        <v xml:space="preserve"> </v>
      </c>
      <c r="M150" s="58" t="str">
        <f>IF(U150=2,K150,IF(W150=2,K150-SUM(M$8:M149),IF(X150=2,K150-SUM(M$8:M149),IF(X149=2,1-SUM(M$8:M149)," "))))</f>
        <v xml:space="preserve"> </v>
      </c>
      <c r="N150" s="58" t="str">
        <f t="shared" si="51"/>
        <v xml:space="preserve"> </v>
      </c>
      <c r="P150" s="58" t="str">
        <f>IF(O150="Plus",$K150,IF(O150="Basis",$K150-SUM(P$8:P149),IF(O150="Breedte",$K150-SUM(P$8:P149),IF(O149="Breedte",1-SUM(P$8:P149)," "))))</f>
        <v xml:space="preserve"> </v>
      </c>
      <c r="Q150" s="56" t="str">
        <f t="shared" si="66"/>
        <v/>
      </c>
      <c r="R150" s="196">
        <f t="shared" si="52"/>
        <v>182</v>
      </c>
      <c r="S150" s="1">
        <f t="shared" si="61"/>
        <v>314</v>
      </c>
      <c r="T150" s="2">
        <f t="shared" si="53"/>
        <v>0</v>
      </c>
      <c r="U150" s="1">
        <f>IF(C$4=0,0,IF(SUM(U$7:U149)=2,0,IF(Y150=U$6,IF(Y150=Y151,IF((Y149-Y150)&lt;=(Y152-Y151),2,0),IF(Y150=Y149,IF((Y148-Y149)&gt;(Y151-Y150),2,0),2)),0)))</f>
        <v>0</v>
      </c>
      <c r="V150" s="1">
        <f>IF(C$4=0,0,IF(SUM(V$7:V149)=1,0,IF(Z150=V$6,IF(Z150=Z151,IF((Z149-Z150)&lt;=(Z152-Z151),1,0),IF(Z150=Z149,IF((Z148-Z149)&gt;(Z151-Z150),1,0),1)),0)))</f>
        <v>0</v>
      </c>
      <c r="W150" s="1">
        <f>IF(C$4=0,0,IF(SUM(W$7:W149)=2,0,IF(AA150=W$6,IF(AA150=AA151,IF((AA149-AA150)&lt;=(AA152-AA151),2,0),IF(AA150=AA149,IF((AA148-AA149)&gt;(AA151-AA150),2,0),2)),0)))</f>
        <v>0</v>
      </c>
      <c r="X150" s="1">
        <f>IF(C$4=0,0,IF(SUM(X$7:X149)=2,0,IF(AB150=X$6,IF(AB150=AB151,IF((AB149-AB150)&lt;=(AB152-AB151),2,0),IF(AB150=AB149,IF((AB148-AB149)&gt;(AB151-AB150),2,0),2)),0)))</f>
        <v>0</v>
      </c>
      <c r="Y150" s="1">
        <f t="shared" si="54"/>
        <v>1</v>
      </c>
      <c r="Z150" s="1">
        <f t="shared" si="55"/>
        <v>1</v>
      </c>
      <c r="AA150" s="1">
        <f t="shared" si="56"/>
        <v>1</v>
      </c>
      <c r="AB150" s="1">
        <f t="shared" si="57"/>
        <v>1</v>
      </c>
      <c r="AD150" s="1">
        <f t="shared" si="62"/>
        <v>314</v>
      </c>
      <c r="AE150" s="2">
        <f t="shared" si="58"/>
        <v>0</v>
      </c>
      <c r="AF150" s="1">
        <f>IF(S$4=0,0,IF(SUM(AF$7:AF149)=2,0,IF(AJ150=AF$6,IF(AJ150=AJ151,IF((AJ149-AJ150)&lt;=(AJ152-AJ151),2,0),IF(AJ150=AJ149,IF((AJ148-AJ149)&gt;(AJ151-AJ150),2,0),2)),0)))</f>
        <v>0</v>
      </c>
      <c r="AG150" s="1">
        <f>IF(C$4=0,0,IF(SUM(AG$7:AG149)=1,0,IF(AK150=AG$6,IF(AK150=AK151,IF((AK149-AK150)&lt;=(AK152-AK151),1,0),IF(AK150=AK149,IF((AK148-AK149)&gt;(AK151-AK150),1,0),1)),0)))</f>
        <v>0</v>
      </c>
      <c r="AH150" s="1">
        <f>IF(C$4=0,0,IF(SUM(AH$7:AH149)=2,0,IF(AL150=AH$6,IF(AL150=AL151,IF((AL149-AL150)&lt;=(AL152-AL151),2,0),IF(AL150=AL149,IF((AL148-AL149)&gt;(AL151-AL150),2,0),2)),0)))</f>
        <v>0</v>
      </c>
      <c r="AI150" s="1">
        <f>IF(S$4=0,0,IF(SUM(AI$7:AI149)=2,0,IF(AM150=AI$6,IF(AM150=AM151,IF((AM149-AM150)&lt;=(AM152-AM151),2,0),IF(AM150=AM149,IF((AM148-AM149)&gt;(AM151-AM150),2,0),2)),0)))</f>
        <v>0</v>
      </c>
      <c r="AJ150" s="1">
        <f t="shared" si="59"/>
        <v>1</v>
      </c>
      <c r="AK150" s="1">
        <f t="shared" si="63"/>
        <v>1</v>
      </c>
      <c r="AL150" s="1">
        <f t="shared" si="64"/>
        <v>1</v>
      </c>
      <c r="AM150" s="1">
        <f t="shared" si="65"/>
        <v>1</v>
      </c>
    </row>
    <row r="151" spans="1:39" ht="12" customHeight="1" x14ac:dyDescent="0.15">
      <c r="A151" s="64">
        <f t="shared" si="47"/>
        <v>0</v>
      </c>
      <c r="B151" s="64">
        <f t="shared" si="48"/>
        <v>0</v>
      </c>
      <c r="C151" s="57">
        <f t="shared" si="60"/>
        <v>313</v>
      </c>
      <c r="F151" s="59">
        <f>IF(C151&lt;C$6,0,VLOOKUP(C151,index!$A:$M,10,0))</f>
        <v>181</v>
      </c>
      <c r="G151" s="57" t="str">
        <f t="shared" si="49"/>
        <v/>
      </c>
      <c r="H151" s="58" t="str">
        <f>IF(G151="I",$K151,IF(G151="II",$K151-SUM(H$8:H150),IF(G151="III",$K151-SUM(H$8:H150),IF(G151="IV",$K151-SUM(H$8:H150),IF(G151="V",1-SUM(H$8:H150)," ")))))</f>
        <v xml:space="preserve"> </v>
      </c>
      <c r="I151" s="66" t="str">
        <f t="shared" si="50"/>
        <v/>
      </c>
      <c r="J151" s="61" t="str">
        <f>IF(I151="A",$K151,IF(I151="B",$K151-SUM(J$8:J150),IF(I151="C",$K151-SUM(J$8:J150),IF(I151="D",$K151-SUM(J$8:J150),IF(I151="E",1-SUM(J$8:J150)," ")))))</f>
        <v xml:space="preserve"> </v>
      </c>
      <c r="K151" s="58">
        <f>IF(C$4=0,0,(SUM(D$8:D151)/C$4))</f>
        <v>0</v>
      </c>
      <c r="L151" s="62" t="str">
        <f t="shared" si="46"/>
        <v xml:space="preserve"> </v>
      </c>
      <c r="M151" s="58" t="str">
        <f>IF(U151=2,K151,IF(W151=2,K151-SUM(M$8:M150),IF(X151=2,K151-SUM(M$8:M150),IF(X150=2,1-SUM(M$8:M150)," "))))</f>
        <v xml:space="preserve"> </v>
      </c>
      <c r="N151" s="58" t="str">
        <f t="shared" si="51"/>
        <v xml:space="preserve"> </v>
      </c>
      <c r="P151" s="58" t="str">
        <f>IF(O151="Plus",$K151,IF(O151="Basis",$K151-SUM(P$8:P150),IF(O151="Breedte",$K151-SUM(P$8:P150),IF(O150="Breedte",1-SUM(P$8:P150)," "))))</f>
        <v xml:space="preserve"> </v>
      </c>
      <c r="Q151" s="56" t="str">
        <f t="shared" si="66"/>
        <v/>
      </c>
      <c r="R151" s="196">
        <f t="shared" si="52"/>
        <v>181</v>
      </c>
      <c r="S151" s="1">
        <f t="shared" si="61"/>
        <v>313</v>
      </c>
      <c r="T151" s="2">
        <f t="shared" si="53"/>
        <v>0</v>
      </c>
      <c r="U151" s="1">
        <f>IF(C$4=0,0,IF(SUM(U$7:U150)=2,0,IF(Y151=U$6,IF(Y151=Y152,IF((Y150-Y151)&lt;=(Y153-Y152),2,0),IF(Y151=Y150,IF((Y149-Y150)&gt;(Y152-Y151),2,0),2)),0)))</f>
        <v>0</v>
      </c>
      <c r="V151" s="1">
        <f>IF(C$4=0,0,IF(SUM(V$7:V150)=1,0,IF(Z151=V$6,IF(Z151=Z152,IF((Z150-Z151)&lt;=(Z153-Z152),1,0),IF(Z151=Z150,IF((Z149-Z150)&gt;(Z152-Z151),1,0),1)),0)))</f>
        <v>0</v>
      </c>
      <c r="W151" s="1">
        <f>IF(C$4=0,0,IF(SUM(W$7:W150)=2,0,IF(AA151=W$6,IF(AA151=AA152,IF((AA150-AA151)&lt;=(AA153-AA152),2,0),IF(AA151=AA150,IF((AA149-AA150)&gt;(AA152-AA151),2,0),2)),0)))</f>
        <v>0</v>
      </c>
      <c r="X151" s="1">
        <f>IF(C$4=0,0,IF(SUM(X$7:X150)=2,0,IF(AB151=X$6,IF(AB151=AB152,IF((AB150-AB151)&lt;=(AB153-AB152),2,0),IF(AB151=AB150,IF((AB149-AB150)&gt;(AB152-AB151),2,0),2)),0)))</f>
        <v>0</v>
      </c>
      <c r="Y151" s="1">
        <f t="shared" si="54"/>
        <v>1</v>
      </c>
      <c r="Z151" s="1">
        <f t="shared" si="55"/>
        <v>1</v>
      </c>
      <c r="AA151" s="1">
        <f t="shared" si="56"/>
        <v>1</v>
      </c>
      <c r="AB151" s="1">
        <f t="shared" si="57"/>
        <v>1</v>
      </c>
      <c r="AD151" s="1">
        <f t="shared" si="62"/>
        <v>313</v>
      </c>
      <c r="AE151" s="2">
        <f t="shared" si="58"/>
        <v>0</v>
      </c>
      <c r="AF151" s="1">
        <f>IF(S$4=0,0,IF(SUM(AF$7:AF150)=2,0,IF(AJ151=AF$6,IF(AJ151=AJ152,IF((AJ150-AJ151)&lt;=(AJ153-AJ152),2,0),IF(AJ151=AJ150,IF((AJ149-AJ150)&gt;(AJ152-AJ151),2,0),2)),0)))</f>
        <v>0</v>
      </c>
      <c r="AG151" s="1">
        <f>IF(C$4=0,0,IF(SUM(AG$7:AG150)=1,0,IF(AK151=AG$6,IF(AK151=AK152,IF((AK150-AK151)&lt;=(AK153-AK152),1,0),IF(AK151=AK150,IF((AK149-AK150)&gt;(AK152-AK151),1,0),1)),0)))</f>
        <v>0</v>
      </c>
      <c r="AH151" s="1">
        <f>IF(C$4=0,0,IF(SUM(AH$7:AH150)=2,0,IF(AL151=AH$6,IF(AL151=AL152,IF((AL150-AL151)&lt;=(AL153-AL152),2,0),IF(AL151=AL150,IF((AL149-AL150)&gt;(AL152-AL151),2,0),2)),0)))</f>
        <v>0</v>
      </c>
      <c r="AI151" s="1">
        <f>IF(S$4=0,0,IF(SUM(AI$7:AI150)=2,0,IF(AM151=AI$6,IF(AM151=AM152,IF((AM150-AM151)&lt;=(AM153-AM152),2,0),IF(AM151=AM150,IF((AM149-AM150)&gt;(AM152-AM151),2,0),2)),0)))</f>
        <v>0</v>
      </c>
      <c r="AJ151" s="1">
        <f t="shared" si="59"/>
        <v>1</v>
      </c>
      <c r="AK151" s="1">
        <f t="shared" si="63"/>
        <v>1</v>
      </c>
      <c r="AL151" s="1">
        <f t="shared" si="64"/>
        <v>1</v>
      </c>
      <c r="AM151" s="1">
        <f t="shared" si="65"/>
        <v>1</v>
      </c>
    </row>
    <row r="152" spans="1:39" ht="12" customHeight="1" x14ac:dyDescent="0.15">
      <c r="A152" s="64">
        <f t="shared" si="47"/>
        <v>15</v>
      </c>
      <c r="B152" s="64">
        <f t="shared" si="48"/>
        <v>0</v>
      </c>
      <c r="C152" s="57">
        <f t="shared" si="60"/>
        <v>312</v>
      </c>
      <c r="F152" s="59">
        <f>IF(C152&lt;C$6,0,VLOOKUP(C152,index!$A:$M,10,0))</f>
        <v>181</v>
      </c>
      <c r="G152" s="57" t="str">
        <f t="shared" si="49"/>
        <v/>
      </c>
      <c r="H152" s="58" t="str">
        <f>IF(G152="I",$K152,IF(G152="II",$K152-SUM(H$8:H151),IF(G152="III",$K152-SUM(H$8:H151),IF(G152="IV",$K152-SUM(H$8:H151),IF(G152="V",1-SUM(H$8:H151)," ")))))</f>
        <v xml:space="preserve"> </v>
      </c>
      <c r="I152" s="66" t="str">
        <f t="shared" si="50"/>
        <v>D</v>
      </c>
      <c r="J152" s="61">
        <f>IF(I152="A",$K152,IF(I152="B",$K152-SUM(J$8:J151),IF(I152="C",$K152-SUM(J$8:J151),IF(I152="D",$K152-SUM(J$8:J151),IF(I152="E",1-SUM(J$8:J151)," ")))))</f>
        <v>0</v>
      </c>
      <c r="K152" s="58">
        <f>IF(C$4=0,0,(SUM(D$8:D152)/C$4))</f>
        <v>0</v>
      </c>
      <c r="L152" s="62" t="str">
        <f t="shared" si="46"/>
        <v xml:space="preserve"> </v>
      </c>
      <c r="M152" s="58" t="str">
        <f>IF(U152=2,K152,IF(W152=2,K152-SUM(M$8:M151),IF(X152=2,K152-SUM(M$8:M151),IF(X151=2,1-SUM(M$8:M151)," "))))</f>
        <v xml:space="preserve"> </v>
      </c>
      <c r="N152" s="58" t="str">
        <f t="shared" si="51"/>
        <v xml:space="preserve"> </v>
      </c>
      <c r="P152" s="58" t="str">
        <f>IF(O152="Plus",$K152,IF(O152="Basis",$K152-SUM(P$8:P151),IF(O152="Breedte",$K152-SUM(P$8:P151),IF(O151="Breedte",1-SUM(P$8:P151)," "))))</f>
        <v xml:space="preserve"> </v>
      </c>
      <c r="Q152" s="56" t="str">
        <f t="shared" si="66"/>
        <v/>
      </c>
      <c r="R152" s="196">
        <f t="shared" si="52"/>
        <v>181</v>
      </c>
      <c r="S152" s="1">
        <f t="shared" si="61"/>
        <v>312</v>
      </c>
      <c r="T152" s="2">
        <f t="shared" si="53"/>
        <v>0</v>
      </c>
      <c r="U152" s="1">
        <f>IF(C$4=0,0,IF(SUM(U$7:U151)=2,0,IF(Y152=U$6,IF(Y152=Y153,IF((Y151-Y152)&lt;=(Y154-Y153),2,0),IF(Y152=Y151,IF((Y150-Y151)&gt;(Y153-Y152),2,0),2)),0)))</f>
        <v>0</v>
      </c>
      <c r="V152" s="1">
        <f>IF(C$4=0,0,IF(SUM(V$7:V151)=1,0,IF(Z152=V$6,IF(Z152=Z153,IF((Z151-Z152)&lt;=(Z154-Z153),1,0),IF(Z152=Z151,IF((Z150-Z151)&gt;(Z153-Z152),1,0),1)),0)))</f>
        <v>0</v>
      </c>
      <c r="W152" s="1">
        <f>IF(C$4=0,0,IF(SUM(W$7:W151)=2,0,IF(AA152=W$6,IF(AA152=AA153,IF((AA151-AA152)&lt;=(AA154-AA153),2,0),IF(AA152=AA151,IF((AA150-AA151)&gt;(AA153-AA152),2,0),2)),0)))</f>
        <v>0</v>
      </c>
      <c r="X152" s="1">
        <f>IF(C$4=0,0,IF(SUM(X$7:X151)=2,0,IF(AB152=X$6,IF(AB152=AB153,IF((AB151-AB152)&lt;=(AB154-AB153),2,0),IF(AB152=AB151,IF((AB150-AB151)&gt;(AB153-AB152),2,0),2)),0)))</f>
        <v>0</v>
      </c>
      <c r="Y152" s="1">
        <f t="shared" si="54"/>
        <v>1</v>
      </c>
      <c r="Z152" s="1">
        <f t="shared" si="55"/>
        <v>1</v>
      </c>
      <c r="AA152" s="1">
        <f t="shared" si="56"/>
        <v>1</v>
      </c>
      <c r="AB152" s="1">
        <f t="shared" si="57"/>
        <v>1</v>
      </c>
      <c r="AD152" s="1">
        <f t="shared" si="62"/>
        <v>312</v>
      </c>
      <c r="AE152" s="2">
        <f t="shared" si="58"/>
        <v>0</v>
      </c>
      <c r="AF152" s="1">
        <f>IF(S$4=0,0,IF(SUM(AF$7:AF151)=2,0,IF(AJ152=AF$6,IF(AJ152=AJ153,IF((AJ151-AJ152)&lt;=(AJ154-AJ153),2,0),IF(AJ152=AJ151,IF((AJ150-AJ151)&gt;(AJ153-AJ152),2,0),2)),0)))</f>
        <v>0</v>
      </c>
      <c r="AG152" s="1">
        <f>IF(C$4=0,0,IF(SUM(AG$7:AG151)=1,0,IF(AK152=AG$6,IF(AK152=AK153,IF((AK151-AK152)&lt;=(AK154-AK153),1,0),IF(AK152=AK151,IF((AK150-AK151)&gt;(AK153-AK152),1,0),1)),0)))</f>
        <v>0</v>
      </c>
      <c r="AH152" s="1">
        <f>IF(C$4=0,0,IF(SUM(AH$7:AH151)=2,0,IF(AL152=AH$6,IF(AL152=AL153,IF((AL151-AL152)&lt;=(AL154-AL153),2,0),IF(AL152=AL151,IF((AL150-AL151)&gt;(AL153-AL152),2,0),2)),0)))</f>
        <v>0</v>
      </c>
      <c r="AI152" s="1">
        <f>IF(S$4=0,0,IF(SUM(AI$7:AI151)=2,0,IF(AM152=AI$6,IF(AM152=AM153,IF((AM151-AM152)&lt;=(AM154-AM153),2,0),IF(AM152=AM151,IF((AM150-AM151)&gt;(AM153-AM152),2,0),2)),0)))</f>
        <v>0</v>
      </c>
      <c r="AJ152" s="1">
        <f t="shared" si="59"/>
        <v>1</v>
      </c>
      <c r="AK152" s="1">
        <f t="shared" si="63"/>
        <v>1</v>
      </c>
      <c r="AL152" s="1">
        <f t="shared" si="64"/>
        <v>1</v>
      </c>
      <c r="AM152" s="1">
        <f t="shared" si="65"/>
        <v>1</v>
      </c>
    </row>
    <row r="153" spans="1:39" ht="12" customHeight="1" x14ac:dyDescent="0.15">
      <c r="A153" s="64">
        <f t="shared" si="47"/>
        <v>0</v>
      </c>
      <c r="B153" s="64">
        <f t="shared" si="48"/>
        <v>0</v>
      </c>
      <c r="C153" s="57">
        <f t="shared" si="60"/>
        <v>311</v>
      </c>
      <c r="F153" s="59">
        <f>IF(C153&lt;C$6,0,VLOOKUP(C153,index!$A:$M,10,0))</f>
        <v>180</v>
      </c>
      <c r="G153" s="57" t="str">
        <f t="shared" si="49"/>
        <v/>
      </c>
      <c r="H153" s="58" t="str">
        <f>IF(G153="I",$K153,IF(G153="II",$K153-SUM(H$8:H152),IF(G153="III",$K153-SUM(H$8:H152),IF(G153="IV",$K153-SUM(H$8:H152),IF(G153="V",1-SUM(H$8:H152)," ")))))</f>
        <v xml:space="preserve"> </v>
      </c>
      <c r="I153" s="66" t="str">
        <f t="shared" si="50"/>
        <v/>
      </c>
      <c r="J153" s="61" t="str">
        <f>IF(I153="A",$K153,IF(I153="B",$K153-SUM(J$8:J152),IF(I153="C",$K153-SUM(J$8:J152),IF(I153="D",$K153-SUM(J$8:J152),IF(I153="E",1-SUM(J$8:J152)," ")))))</f>
        <v xml:space="preserve"> </v>
      </c>
      <c r="K153" s="58">
        <f>IF(C$4=0,0,(SUM(D$8:D153)/C$4))</f>
        <v>0</v>
      </c>
      <c r="L153" s="62" t="str">
        <f t="shared" si="46"/>
        <v xml:space="preserve"> </v>
      </c>
      <c r="M153" s="58" t="str">
        <f>IF(U153=2,K153,IF(W153=2,K153-SUM(M$8:M152),IF(X153=2,K153-SUM(M$8:M152),IF(X152=2,1-SUM(M$8:M152)," "))))</f>
        <v xml:space="preserve"> </v>
      </c>
      <c r="N153" s="58" t="str">
        <f t="shared" si="51"/>
        <v xml:space="preserve"> </v>
      </c>
      <c r="P153" s="58" t="str">
        <f>IF(O153="Plus",$K153,IF(O153="Basis",$K153-SUM(P$8:P152),IF(O153="Breedte",$K153-SUM(P$8:P152),IF(O152="Breedte",1-SUM(P$8:P152)," "))))</f>
        <v xml:space="preserve"> </v>
      </c>
      <c r="Q153" s="56" t="str">
        <f t="shared" si="66"/>
        <v/>
      </c>
      <c r="R153" s="196">
        <f t="shared" si="52"/>
        <v>180</v>
      </c>
      <c r="S153" s="1">
        <f t="shared" si="61"/>
        <v>311</v>
      </c>
      <c r="T153" s="2">
        <f t="shared" si="53"/>
        <v>0</v>
      </c>
      <c r="U153" s="1">
        <f>IF(C$4=0,0,IF(SUM(U$7:U152)=2,0,IF(Y153=U$6,IF(Y153=Y154,IF((Y152-Y153)&lt;=(Y155-Y154),2,0),IF(Y153=Y152,IF((Y151-Y152)&gt;(Y154-Y153),2,0),2)),0)))</f>
        <v>0</v>
      </c>
      <c r="V153" s="1">
        <f>IF(C$4=0,0,IF(SUM(V$7:V152)=1,0,IF(Z153=V$6,IF(Z153=Z154,IF((Z152-Z153)&lt;=(Z155-Z154),1,0),IF(Z153=Z152,IF((Z151-Z152)&gt;(Z154-Z153),1,0),1)),0)))</f>
        <v>0</v>
      </c>
      <c r="W153" s="1">
        <f>IF(C$4=0,0,IF(SUM(W$7:W152)=2,0,IF(AA153=W$6,IF(AA153=AA154,IF((AA152-AA153)&lt;=(AA155-AA154),2,0),IF(AA153=AA152,IF((AA151-AA152)&gt;(AA154-AA153),2,0),2)),0)))</f>
        <v>0</v>
      </c>
      <c r="X153" s="1">
        <f>IF(C$4=0,0,IF(SUM(X$7:X152)=2,0,IF(AB153=X$6,IF(AB153=AB154,IF((AB152-AB153)&lt;=(AB155-AB154),2,0),IF(AB153=AB152,IF((AB151-AB152)&gt;(AB154-AB153),2,0),2)),0)))</f>
        <v>0</v>
      </c>
      <c r="Y153" s="1">
        <f t="shared" si="54"/>
        <v>1</v>
      </c>
      <c r="Z153" s="1">
        <f t="shared" si="55"/>
        <v>1</v>
      </c>
      <c r="AA153" s="1">
        <f t="shared" si="56"/>
        <v>1</v>
      </c>
      <c r="AB153" s="1">
        <f t="shared" si="57"/>
        <v>1</v>
      </c>
      <c r="AD153" s="1">
        <f t="shared" si="62"/>
        <v>311</v>
      </c>
      <c r="AE153" s="2">
        <f t="shared" si="58"/>
        <v>0</v>
      </c>
      <c r="AF153" s="1">
        <f>IF(S$4=0,0,IF(SUM(AF$7:AF152)=2,0,IF(AJ153=AF$6,IF(AJ153=AJ154,IF((AJ152-AJ153)&lt;=(AJ155-AJ154),2,0),IF(AJ153=AJ152,IF((AJ151-AJ152)&gt;(AJ154-AJ153),2,0),2)),0)))</f>
        <v>0</v>
      </c>
      <c r="AG153" s="1">
        <f>IF(C$4=0,0,IF(SUM(AG$7:AG152)=1,0,IF(AK153=AG$6,IF(AK153=AK154,IF((AK152-AK153)&lt;=(AK155-AK154),1,0),IF(AK153=AK152,IF((AK151-AK152)&gt;(AK154-AK153),1,0),1)),0)))</f>
        <v>0</v>
      </c>
      <c r="AH153" s="1">
        <f>IF(C$4=0,0,IF(SUM(AH$7:AH152)=2,0,IF(AL153=AH$6,IF(AL153=AL154,IF((AL152-AL153)&lt;=(AL155-AL154),2,0),IF(AL153=AL152,IF((AL151-AL152)&gt;(AL154-AL153),2,0),2)),0)))</f>
        <v>0</v>
      </c>
      <c r="AI153" s="1">
        <f>IF(S$4=0,0,IF(SUM(AI$7:AI152)=2,0,IF(AM153=AI$6,IF(AM153=AM154,IF((AM152-AM153)&lt;=(AM155-AM154),2,0),IF(AM153=AM152,IF((AM151-AM152)&gt;(AM154-AM153),2,0),2)),0)))</f>
        <v>0</v>
      </c>
      <c r="AJ153" s="1">
        <f t="shared" si="59"/>
        <v>1</v>
      </c>
      <c r="AK153" s="1">
        <f t="shared" si="63"/>
        <v>1</v>
      </c>
      <c r="AL153" s="1">
        <f t="shared" si="64"/>
        <v>1</v>
      </c>
      <c r="AM153" s="1">
        <f t="shared" si="65"/>
        <v>1</v>
      </c>
    </row>
    <row r="154" spans="1:39" ht="12" customHeight="1" x14ac:dyDescent="0.15">
      <c r="A154" s="64">
        <f t="shared" si="47"/>
        <v>0</v>
      </c>
      <c r="B154" s="64">
        <f t="shared" si="48"/>
        <v>0</v>
      </c>
      <c r="C154" s="57">
        <f t="shared" si="60"/>
        <v>310</v>
      </c>
      <c r="F154" s="59">
        <f>IF(C154&lt;C$6,0,VLOOKUP(C154,index!$A:$M,10,0))</f>
        <v>180</v>
      </c>
      <c r="G154" s="57" t="str">
        <f t="shared" si="49"/>
        <v/>
      </c>
      <c r="H154" s="58" t="str">
        <f>IF(G154="I",$K154,IF(G154="II",$K154-SUM(H$8:H153),IF(G154="III",$K154-SUM(H$8:H153),IF(G154="IV",$K154-SUM(H$8:H153),IF(G154="V",1-SUM(H$8:H153)," ")))))</f>
        <v xml:space="preserve"> </v>
      </c>
      <c r="I154" s="66" t="str">
        <f t="shared" si="50"/>
        <v/>
      </c>
      <c r="J154" s="61" t="str">
        <f>IF(I154="A",$K154,IF(I154="B",$K154-SUM(J$8:J153),IF(I154="C",$K154-SUM(J$8:J153),IF(I154="D",$K154-SUM(J$8:J153),IF(I154="E",1-SUM(J$8:J153)," ")))))</f>
        <v xml:space="preserve"> </v>
      </c>
      <c r="K154" s="58">
        <f>IF(C$4=0,0,(SUM(D$8:D154)/C$4))</f>
        <v>0</v>
      </c>
      <c r="L154" s="62" t="str">
        <f t="shared" si="46"/>
        <v xml:space="preserve"> </v>
      </c>
      <c r="M154" s="58" t="str">
        <f>IF(U154=2,K154,IF(W154=2,K154-SUM(M$8:M153),IF(X154=2,K154-SUM(M$8:M153),IF(X153=2,1-SUM(M$8:M153)," "))))</f>
        <v xml:space="preserve"> </v>
      </c>
      <c r="N154" s="58" t="str">
        <f t="shared" si="51"/>
        <v xml:space="preserve"> </v>
      </c>
      <c r="P154" s="58" t="str">
        <f>IF(O154="Plus",$K154,IF(O154="Basis",$K154-SUM(P$8:P153),IF(O154="Breedte",$K154-SUM(P$8:P153),IF(O153="Breedte",1-SUM(P$8:P153)," "))))</f>
        <v xml:space="preserve"> </v>
      </c>
      <c r="Q154" s="56" t="str">
        <f t="shared" si="66"/>
        <v/>
      </c>
      <c r="R154" s="196">
        <f t="shared" si="52"/>
        <v>180</v>
      </c>
      <c r="S154" s="1">
        <f t="shared" si="61"/>
        <v>310</v>
      </c>
      <c r="T154" s="2">
        <f t="shared" si="53"/>
        <v>0</v>
      </c>
      <c r="U154" s="1">
        <f>IF(C$4=0,0,IF(SUM(U$7:U153)=2,0,IF(Y154=U$6,IF(Y154=Y155,IF((Y153-Y154)&lt;=(Y156-Y155),2,0),IF(Y154=Y153,IF((Y152-Y153)&gt;(Y155-Y154),2,0),2)),0)))</f>
        <v>0</v>
      </c>
      <c r="V154" s="1">
        <f>IF(C$4=0,0,IF(SUM(V$7:V153)=1,0,IF(Z154=V$6,IF(Z154=Z155,IF((Z153-Z154)&lt;=(Z156-Z155),1,0),IF(Z154=Z153,IF((Z152-Z153)&gt;(Z155-Z154),1,0),1)),0)))</f>
        <v>0</v>
      </c>
      <c r="W154" s="1">
        <f>IF(C$4=0,0,IF(SUM(W$7:W153)=2,0,IF(AA154=W$6,IF(AA154=AA155,IF((AA153-AA154)&lt;=(AA156-AA155),2,0),IF(AA154=AA153,IF((AA152-AA153)&gt;(AA155-AA154),2,0),2)),0)))</f>
        <v>0</v>
      </c>
      <c r="X154" s="1">
        <f>IF(C$4=0,0,IF(SUM(X$7:X153)=2,0,IF(AB154=X$6,IF(AB154=AB155,IF((AB153-AB154)&lt;=(AB156-AB155),2,0),IF(AB154=AB153,IF((AB152-AB153)&gt;(AB155-AB154),2,0),2)),0)))</f>
        <v>0</v>
      </c>
      <c r="Y154" s="1">
        <f t="shared" si="54"/>
        <v>1</v>
      </c>
      <c r="Z154" s="1">
        <f t="shared" si="55"/>
        <v>1</v>
      </c>
      <c r="AA154" s="1">
        <f t="shared" si="56"/>
        <v>1</v>
      </c>
      <c r="AB154" s="1">
        <f t="shared" si="57"/>
        <v>1</v>
      </c>
      <c r="AD154" s="1">
        <f t="shared" si="62"/>
        <v>310</v>
      </c>
      <c r="AE154" s="2">
        <f t="shared" si="58"/>
        <v>0</v>
      </c>
      <c r="AF154" s="1">
        <f>IF(S$4=0,0,IF(SUM(AF$7:AF153)=2,0,IF(AJ154=AF$6,IF(AJ154=AJ155,IF((AJ153-AJ154)&lt;=(AJ156-AJ155),2,0),IF(AJ154=AJ153,IF((AJ152-AJ153)&gt;(AJ155-AJ154),2,0),2)),0)))</f>
        <v>0</v>
      </c>
      <c r="AG154" s="1">
        <f>IF(C$4=0,0,IF(SUM(AG$7:AG153)=1,0,IF(AK154=AG$6,IF(AK154=AK155,IF((AK153-AK154)&lt;=(AK156-AK155),1,0),IF(AK154=AK153,IF((AK152-AK153)&gt;(AK155-AK154),1,0),1)),0)))</f>
        <v>0</v>
      </c>
      <c r="AH154" s="1">
        <f>IF(C$4=0,0,IF(SUM(AH$7:AH153)=2,0,IF(AL154=AH$6,IF(AL154=AL155,IF((AL153-AL154)&lt;=(AL156-AL155),2,0),IF(AL154=AL153,IF((AL152-AL153)&gt;(AL155-AL154),2,0),2)),0)))</f>
        <v>0</v>
      </c>
      <c r="AI154" s="1">
        <f>IF(S$4=0,0,IF(SUM(AI$7:AI153)=2,0,IF(AM154=AI$6,IF(AM154=AM155,IF((AM153-AM154)&lt;=(AM156-AM155),2,0),IF(AM154=AM153,IF((AM152-AM153)&gt;(AM155-AM154),2,0),2)),0)))</f>
        <v>0</v>
      </c>
      <c r="AJ154" s="1">
        <f t="shared" si="59"/>
        <v>1</v>
      </c>
      <c r="AK154" s="1">
        <f t="shared" si="63"/>
        <v>1</v>
      </c>
      <c r="AL154" s="1">
        <f t="shared" si="64"/>
        <v>1</v>
      </c>
      <c r="AM154" s="1">
        <f t="shared" si="65"/>
        <v>1</v>
      </c>
    </row>
    <row r="155" spans="1:39" ht="12" customHeight="1" x14ac:dyDescent="0.15">
      <c r="A155" s="64">
        <f t="shared" si="47"/>
        <v>0</v>
      </c>
      <c r="B155" s="64">
        <f t="shared" si="48"/>
        <v>0</v>
      </c>
      <c r="C155" s="57">
        <f t="shared" si="60"/>
        <v>309</v>
      </c>
      <c r="F155" s="59">
        <f>IF(C155&lt;C$6,0,VLOOKUP(C155,index!$A:$M,10,0))</f>
        <v>179</v>
      </c>
      <c r="G155" s="57" t="str">
        <f t="shared" si="49"/>
        <v/>
      </c>
      <c r="H155" s="58" t="str">
        <f>IF(G155="I",$K155,IF(G155="II",$K155-SUM(H$8:H154),IF(G155="III",$K155-SUM(H$8:H154),IF(G155="IV",$K155-SUM(H$8:H154),IF(G155="V",1-SUM(H$8:H154)," ")))))</f>
        <v xml:space="preserve"> </v>
      </c>
      <c r="I155" s="66" t="str">
        <f t="shared" si="50"/>
        <v/>
      </c>
      <c r="J155" s="61" t="str">
        <f>IF(I155="A",$K155,IF(I155="B",$K155-SUM(J$8:J154),IF(I155="C",$K155-SUM(J$8:J154),IF(I155="D",$K155-SUM(J$8:J154),IF(I155="E",1-SUM(J$8:J154)," ")))))</f>
        <v xml:space="preserve"> </v>
      </c>
      <c r="K155" s="58">
        <f>IF(C$4=0,0,(SUM(D$8:D155)/C$4))</f>
        <v>0</v>
      </c>
      <c r="L155" s="62" t="str">
        <f t="shared" si="46"/>
        <v xml:space="preserve"> </v>
      </c>
      <c r="M155" s="58" t="str">
        <f>IF(U155=2,K155,IF(W155=2,K155-SUM(M$8:M154),IF(X155=2,K155-SUM(M$8:M154),IF(X154=2,1-SUM(M$8:M154)," "))))</f>
        <v xml:space="preserve"> </v>
      </c>
      <c r="N155" s="58" t="str">
        <f t="shared" si="51"/>
        <v xml:space="preserve"> </v>
      </c>
      <c r="P155" s="58" t="str">
        <f>IF(O155="Plus",$K155,IF(O155="Basis",$K155-SUM(P$8:P154),IF(O155="Breedte",$K155-SUM(P$8:P154),IF(O154="Breedte",1-SUM(P$8:P154)," "))))</f>
        <v xml:space="preserve"> </v>
      </c>
      <c r="Q155" s="56" t="str">
        <f t="shared" si="66"/>
        <v/>
      </c>
      <c r="R155" s="196">
        <f t="shared" si="52"/>
        <v>179</v>
      </c>
      <c r="S155" s="1">
        <f t="shared" si="61"/>
        <v>309</v>
      </c>
      <c r="T155" s="2">
        <f t="shared" si="53"/>
        <v>0</v>
      </c>
      <c r="U155" s="1">
        <f>IF(C$4=0,0,IF(SUM(U$7:U154)=2,0,IF(Y155=U$6,IF(Y155=Y156,IF((Y154-Y155)&lt;=(Y157-Y156),2,0),IF(Y155=Y154,IF((Y153-Y154)&gt;(Y156-Y155),2,0),2)),0)))</f>
        <v>0</v>
      </c>
      <c r="V155" s="1">
        <f>IF(C$4=0,0,IF(SUM(V$7:V154)=1,0,IF(Z155=V$6,IF(Z155=Z156,IF((Z154-Z155)&lt;=(Z157-Z156),1,0),IF(Z155=Z154,IF((Z153-Z154)&gt;(Z156-Z155),1,0),1)),0)))</f>
        <v>0</v>
      </c>
      <c r="W155" s="1">
        <f>IF(C$4=0,0,IF(SUM(W$7:W154)=2,0,IF(AA155=W$6,IF(AA155=AA156,IF((AA154-AA155)&lt;=(AA157-AA156),2,0),IF(AA155=AA154,IF((AA153-AA154)&gt;(AA156-AA155),2,0),2)),0)))</f>
        <v>0</v>
      </c>
      <c r="X155" s="1">
        <f>IF(C$4=0,0,IF(SUM(X$7:X154)=2,0,IF(AB155=X$6,IF(AB155=AB156,IF((AB154-AB155)&lt;=(AB157-AB156),2,0),IF(AB155=AB154,IF((AB153-AB154)&gt;(AB156-AB155),2,0),2)),0)))</f>
        <v>0</v>
      </c>
      <c r="Y155" s="1">
        <f t="shared" si="54"/>
        <v>1</v>
      </c>
      <c r="Z155" s="1">
        <f t="shared" si="55"/>
        <v>1</v>
      </c>
      <c r="AA155" s="1">
        <f t="shared" si="56"/>
        <v>1</v>
      </c>
      <c r="AB155" s="1">
        <f t="shared" si="57"/>
        <v>1</v>
      </c>
      <c r="AD155" s="1">
        <f t="shared" si="62"/>
        <v>309</v>
      </c>
      <c r="AE155" s="2">
        <f t="shared" si="58"/>
        <v>0</v>
      </c>
      <c r="AF155" s="1">
        <f>IF(S$4=0,0,IF(SUM(AF$7:AF154)=2,0,IF(AJ155=AF$6,IF(AJ155=AJ156,IF((AJ154-AJ155)&lt;=(AJ157-AJ156),2,0),IF(AJ155=AJ154,IF((AJ153-AJ154)&gt;(AJ156-AJ155),2,0),2)),0)))</f>
        <v>0</v>
      </c>
      <c r="AG155" s="1">
        <f>IF(C$4=0,0,IF(SUM(AG$7:AG154)=1,0,IF(AK155=AG$6,IF(AK155=AK156,IF((AK154-AK155)&lt;=(AK157-AK156),1,0),IF(AK155=AK154,IF((AK153-AK154)&gt;(AK156-AK155),1,0),1)),0)))</f>
        <v>0</v>
      </c>
      <c r="AH155" s="1">
        <f>IF(C$4=0,0,IF(SUM(AH$7:AH154)=2,0,IF(AL155=AH$6,IF(AL155=AL156,IF((AL154-AL155)&lt;=(AL157-AL156),2,0),IF(AL155=AL154,IF((AL153-AL154)&gt;(AL156-AL155),2,0),2)),0)))</f>
        <v>0</v>
      </c>
      <c r="AI155" s="1">
        <f>IF(S$4=0,0,IF(SUM(AI$7:AI154)=2,0,IF(AM155=AI$6,IF(AM155=AM156,IF((AM154-AM155)&lt;=(AM157-AM156),2,0),IF(AM155=AM154,IF((AM153-AM154)&gt;(AM156-AM155),2,0),2)),0)))</f>
        <v>0</v>
      </c>
      <c r="AJ155" s="1">
        <f t="shared" si="59"/>
        <v>1</v>
      </c>
      <c r="AK155" s="1">
        <f t="shared" si="63"/>
        <v>1</v>
      </c>
      <c r="AL155" s="1">
        <f t="shared" si="64"/>
        <v>1</v>
      </c>
      <c r="AM155" s="1">
        <f t="shared" si="65"/>
        <v>1</v>
      </c>
    </row>
    <row r="156" spans="1:39" ht="12" customHeight="1" x14ac:dyDescent="0.15">
      <c r="A156" s="64">
        <f t="shared" si="47"/>
        <v>0</v>
      </c>
      <c r="B156" s="64">
        <f t="shared" si="48"/>
        <v>0</v>
      </c>
      <c r="C156" s="57">
        <f t="shared" si="60"/>
        <v>308</v>
      </c>
      <c r="F156" s="59">
        <f>IF(C156&lt;C$6,0,VLOOKUP(C156,index!$A:$M,10,0))</f>
        <v>179</v>
      </c>
      <c r="G156" s="57" t="str">
        <f t="shared" si="49"/>
        <v/>
      </c>
      <c r="H156" s="58" t="str">
        <f>IF(G156="I",$K156,IF(G156="II",$K156-SUM(H$8:H155),IF(G156="III",$K156-SUM(H$8:H155),IF(G156="IV",$K156-SUM(H$8:H155),IF(G156="V",1-SUM(H$8:H155)," ")))))</f>
        <v xml:space="preserve"> </v>
      </c>
      <c r="I156" s="66" t="str">
        <f t="shared" si="50"/>
        <v/>
      </c>
      <c r="J156" s="61" t="str">
        <f>IF(I156="A",$K156,IF(I156="B",$K156-SUM(J$8:J155),IF(I156="C",$K156-SUM(J$8:J155),IF(I156="D",$K156-SUM(J$8:J155),IF(I156="E",1-SUM(J$8:J155)," ")))))</f>
        <v xml:space="preserve"> </v>
      </c>
      <c r="K156" s="58">
        <f>IF(C$4=0,0,(SUM(D$8:D156)/C$4))</f>
        <v>0</v>
      </c>
      <c r="L156" s="62" t="str">
        <f t="shared" si="46"/>
        <v xml:space="preserve"> </v>
      </c>
      <c r="M156" s="58" t="str">
        <f>IF(U156=2,K156,IF(W156=2,K156-SUM(M$8:M155),IF(X156=2,K156-SUM(M$8:M155),IF(X155=2,1-SUM(M$8:M155)," "))))</f>
        <v xml:space="preserve"> </v>
      </c>
      <c r="N156" s="58" t="str">
        <f t="shared" si="51"/>
        <v xml:space="preserve"> </v>
      </c>
      <c r="P156" s="58" t="str">
        <f>IF(O156="Plus",$K156,IF(O156="Basis",$K156-SUM(P$8:P155),IF(O156="Breedte",$K156-SUM(P$8:P155),IF(O155="Breedte",1-SUM(P$8:P155)," "))))</f>
        <v xml:space="preserve"> </v>
      </c>
      <c r="Q156" s="56" t="str">
        <f t="shared" si="66"/>
        <v/>
      </c>
      <c r="R156" s="196">
        <f t="shared" si="52"/>
        <v>179</v>
      </c>
      <c r="S156" s="1">
        <f t="shared" si="61"/>
        <v>308</v>
      </c>
      <c r="T156" s="2">
        <f t="shared" si="53"/>
        <v>0</v>
      </c>
      <c r="U156" s="1">
        <f>IF(C$4=0,0,IF(SUM(U$7:U155)=2,0,IF(Y156=U$6,IF(Y156=Y157,IF((Y155-Y156)&lt;=(Y158-Y157),2,0),IF(Y156=Y155,IF((Y154-Y155)&gt;(Y157-Y156),2,0),2)),0)))</f>
        <v>0</v>
      </c>
      <c r="V156" s="1">
        <f>IF(C$4=0,0,IF(SUM(V$7:V155)=1,0,IF(Z156=V$6,IF(Z156=Z157,IF((Z155-Z156)&lt;=(Z158-Z157),1,0),IF(Z156=Z155,IF((Z154-Z155)&gt;(Z157-Z156),1,0),1)),0)))</f>
        <v>0</v>
      </c>
      <c r="W156" s="1">
        <f>IF(C$4=0,0,IF(SUM(W$7:W155)=2,0,IF(AA156=W$6,IF(AA156=AA157,IF((AA155-AA156)&lt;=(AA158-AA157),2,0),IF(AA156=AA155,IF((AA154-AA155)&gt;(AA157-AA156),2,0),2)),0)))</f>
        <v>0</v>
      </c>
      <c r="X156" s="1">
        <f>IF(C$4=0,0,IF(SUM(X$7:X155)=2,0,IF(AB156=X$6,IF(AB156=AB157,IF((AB155-AB156)&lt;=(AB158-AB157),2,0),IF(AB156=AB155,IF((AB154-AB155)&gt;(AB157-AB156),2,0),2)),0)))</f>
        <v>0</v>
      </c>
      <c r="Y156" s="1">
        <f t="shared" si="54"/>
        <v>1</v>
      </c>
      <c r="Z156" s="1">
        <f t="shared" si="55"/>
        <v>1</v>
      </c>
      <c r="AA156" s="1">
        <f t="shared" si="56"/>
        <v>1</v>
      </c>
      <c r="AB156" s="1">
        <f t="shared" si="57"/>
        <v>1</v>
      </c>
      <c r="AD156" s="1">
        <f t="shared" si="62"/>
        <v>308</v>
      </c>
      <c r="AE156" s="2">
        <f t="shared" si="58"/>
        <v>0</v>
      </c>
      <c r="AF156" s="1">
        <f>IF(S$4=0,0,IF(SUM(AF$7:AF155)=2,0,IF(AJ156=AF$6,IF(AJ156=AJ157,IF((AJ155-AJ156)&lt;=(AJ158-AJ157),2,0),IF(AJ156=AJ155,IF((AJ154-AJ155)&gt;(AJ157-AJ156),2,0),2)),0)))</f>
        <v>0</v>
      </c>
      <c r="AG156" s="1">
        <f>IF(C$4=0,0,IF(SUM(AG$7:AG155)=1,0,IF(AK156=AG$6,IF(AK156=AK157,IF((AK155-AK156)&lt;=(AK158-AK157),1,0),IF(AK156=AK155,IF((AK154-AK155)&gt;(AK157-AK156),1,0),1)),0)))</f>
        <v>0</v>
      </c>
      <c r="AH156" s="1">
        <f>IF(C$4=0,0,IF(SUM(AH$7:AH155)=2,0,IF(AL156=AH$6,IF(AL156=AL157,IF((AL155-AL156)&lt;=(AL158-AL157),2,0),IF(AL156=AL155,IF((AL154-AL155)&gt;(AL157-AL156),2,0),2)),0)))</f>
        <v>0</v>
      </c>
      <c r="AI156" s="1">
        <f>IF(S$4=0,0,IF(SUM(AI$7:AI155)=2,0,IF(AM156=AI$6,IF(AM156=AM157,IF((AM155-AM156)&lt;=(AM158-AM157),2,0),IF(AM156=AM155,IF((AM154-AM155)&gt;(AM157-AM156),2,0),2)),0)))</f>
        <v>0</v>
      </c>
      <c r="AJ156" s="1">
        <f t="shared" si="59"/>
        <v>1</v>
      </c>
      <c r="AK156" s="1">
        <f t="shared" si="63"/>
        <v>1</v>
      </c>
      <c r="AL156" s="1">
        <f t="shared" si="64"/>
        <v>1</v>
      </c>
      <c r="AM156" s="1">
        <f t="shared" si="65"/>
        <v>1</v>
      </c>
    </row>
    <row r="157" spans="1:39" ht="12" customHeight="1" x14ac:dyDescent="0.15">
      <c r="A157" s="64">
        <f t="shared" si="47"/>
        <v>0</v>
      </c>
      <c r="B157" s="64">
        <f t="shared" si="48"/>
        <v>0</v>
      </c>
      <c r="C157" s="57">
        <f t="shared" si="60"/>
        <v>307</v>
      </c>
      <c r="F157" s="59">
        <f>IF(C157&lt;C$6,0,VLOOKUP(C157,index!$A:$M,10,0))</f>
        <v>178</v>
      </c>
      <c r="G157" s="57" t="str">
        <f t="shared" si="49"/>
        <v/>
      </c>
      <c r="H157" s="58" t="str">
        <f>IF(G157="I",$K157,IF(G157="II",$K157-SUM(H$8:H156),IF(G157="III",$K157-SUM(H$8:H156),IF(G157="IV",$K157-SUM(H$8:H156),IF(G157="V",1-SUM(H$8:H156)," ")))))</f>
        <v xml:space="preserve"> </v>
      </c>
      <c r="I157" s="66" t="str">
        <f t="shared" si="50"/>
        <v/>
      </c>
      <c r="J157" s="61" t="str">
        <f>IF(I157="A",$K157,IF(I157="B",$K157-SUM(J$8:J156),IF(I157="C",$K157-SUM(J$8:J156),IF(I157="D",$K157-SUM(J$8:J156),IF(I157="E",1-SUM(J$8:J156)," ")))))</f>
        <v xml:space="preserve"> </v>
      </c>
      <c r="K157" s="58">
        <f>IF(C$4=0,0,(SUM(D$8:D157)/C$4))</f>
        <v>0</v>
      </c>
      <c r="L157" s="62" t="str">
        <f t="shared" si="46"/>
        <v xml:space="preserve"> </v>
      </c>
      <c r="M157" s="58" t="str">
        <f>IF(U157=2,K157,IF(W157=2,K157-SUM(M$8:M156),IF(X157=2,K157-SUM(M$8:M156),IF(X156=2,1-SUM(M$8:M156)," "))))</f>
        <v xml:space="preserve"> </v>
      </c>
      <c r="N157" s="58" t="str">
        <f t="shared" si="51"/>
        <v xml:space="preserve"> </v>
      </c>
      <c r="P157" s="58" t="str">
        <f>IF(O157="Plus",$K157,IF(O157="Basis",$K157-SUM(P$8:P156),IF(O157="Breedte",$K157-SUM(P$8:P156),IF(O156="Breedte",1-SUM(P$8:P156)," "))))</f>
        <v xml:space="preserve"> </v>
      </c>
      <c r="Q157" s="56" t="str">
        <f t="shared" si="66"/>
        <v/>
      </c>
      <c r="R157" s="196">
        <f t="shared" si="52"/>
        <v>178</v>
      </c>
      <c r="S157" s="1">
        <f t="shared" si="61"/>
        <v>307</v>
      </c>
      <c r="T157" s="2">
        <f t="shared" si="53"/>
        <v>0</v>
      </c>
      <c r="U157" s="1">
        <f>IF(C$4=0,0,IF(SUM(U$7:U156)=2,0,IF(Y157=U$6,IF(Y157=Y158,IF((Y156-Y157)&lt;=(Y159-Y158),2,0),IF(Y157=Y156,IF((Y155-Y156)&gt;(Y158-Y157),2,0),2)),0)))</f>
        <v>0</v>
      </c>
      <c r="V157" s="1">
        <f>IF(C$4=0,0,IF(SUM(V$7:V156)=1,0,IF(Z157=V$6,IF(Z157=Z158,IF((Z156-Z157)&lt;=(Z159-Z158),1,0),IF(Z157=Z156,IF((Z155-Z156)&gt;(Z158-Z157),1,0),1)),0)))</f>
        <v>0</v>
      </c>
      <c r="W157" s="1">
        <f>IF(C$4=0,0,IF(SUM(W$7:W156)=2,0,IF(AA157=W$6,IF(AA157=AA158,IF((AA156-AA157)&lt;=(AA159-AA158),2,0),IF(AA157=AA156,IF((AA155-AA156)&gt;(AA158-AA157),2,0),2)),0)))</f>
        <v>0</v>
      </c>
      <c r="X157" s="1">
        <f>IF(C$4=0,0,IF(SUM(X$7:X156)=2,0,IF(AB157=X$6,IF(AB157=AB158,IF((AB156-AB157)&lt;=(AB159-AB158),2,0),IF(AB157=AB156,IF((AB155-AB156)&gt;(AB158-AB157),2,0),2)),0)))</f>
        <v>0</v>
      </c>
      <c r="Y157" s="1">
        <f t="shared" si="54"/>
        <v>1</v>
      </c>
      <c r="Z157" s="1">
        <f t="shared" si="55"/>
        <v>1</v>
      </c>
      <c r="AA157" s="1">
        <f t="shared" si="56"/>
        <v>1</v>
      </c>
      <c r="AB157" s="1">
        <f t="shared" si="57"/>
        <v>1</v>
      </c>
      <c r="AD157" s="1">
        <f t="shared" si="62"/>
        <v>307</v>
      </c>
      <c r="AE157" s="2">
        <f t="shared" si="58"/>
        <v>0</v>
      </c>
      <c r="AF157" s="1">
        <f>IF(S$4=0,0,IF(SUM(AF$7:AF156)=2,0,IF(AJ157=AF$6,IF(AJ157=AJ158,IF((AJ156-AJ157)&lt;=(AJ159-AJ158),2,0),IF(AJ157=AJ156,IF((AJ155-AJ156)&gt;(AJ158-AJ157),2,0),2)),0)))</f>
        <v>0</v>
      </c>
      <c r="AG157" s="1">
        <f>IF(C$4=0,0,IF(SUM(AG$7:AG156)=1,0,IF(AK157=AG$6,IF(AK157=AK158,IF((AK156-AK157)&lt;=(AK159-AK158),1,0),IF(AK157=AK156,IF((AK155-AK156)&gt;(AK158-AK157),1,0),1)),0)))</f>
        <v>0</v>
      </c>
      <c r="AH157" s="1">
        <f>IF(C$4=0,0,IF(SUM(AH$7:AH156)=2,0,IF(AL157=AH$6,IF(AL157=AL158,IF((AL156-AL157)&lt;=(AL159-AL158),2,0),IF(AL157=AL156,IF((AL155-AL156)&gt;(AL158-AL157),2,0),2)),0)))</f>
        <v>0</v>
      </c>
      <c r="AI157" s="1">
        <f>IF(S$4=0,0,IF(SUM(AI$7:AI156)=2,0,IF(AM157=AI$6,IF(AM157=AM158,IF((AM156-AM157)&lt;=(AM159-AM158),2,0),IF(AM157=AM156,IF((AM155-AM156)&gt;(AM158-AM157),2,0),2)),0)))</f>
        <v>0</v>
      </c>
      <c r="AJ157" s="1">
        <f t="shared" si="59"/>
        <v>1</v>
      </c>
      <c r="AK157" s="1">
        <f t="shared" si="63"/>
        <v>1</v>
      </c>
      <c r="AL157" s="1">
        <f t="shared" si="64"/>
        <v>1</v>
      </c>
      <c r="AM157" s="1">
        <f t="shared" si="65"/>
        <v>1</v>
      </c>
    </row>
    <row r="158" spans="1:39" ht="12" customHeight="1" x14ac:dyDescent="0.15">
      <c r="A158" s="64">
        <f t="shared" si="47"/>
        <v>0</v>
      </c>
      <c r="B158" s="64">
        <f t="shared" si="48"/>
        <v>0</v>
      </c>
      <c r="C158" s="57">
        <f t="shared" si="60"/>
        <v>306</v>
      </c>
      <c r="F158" s="59">
        <f>IF(C158&lt;C$6,0,VLOOKUP(C158,index!$A:$M,10,0))</f>
        <v>178</v>
      </c>
      <c r="G158" s="57" t="str">
        <f t="shared" si="49"/>
        <v/>
      </c>
      <c r="H158" s="58" t="str">
        <f>IF(G158="I",$K158,IF(G158="II",$K158-SUM(H$8:H157),IF(G158="III",$K158-SUM(H$8:H157),IF(G158="IV",$K158-SUM(H$8:H157),IF(G158="V",1-SUM(H$8:H157)," ")))))</f>
        <v xml:space="preserve"> </v>
      </c>
      <c r="I158" s="66" t="str">
        <f t="shared" si="50"/>
        <v/>
      </c>
      <c r="J158" s="61" t="str">
        <f>IF(I158="A",$K158,IF(I158="B",$K158-SUM(J$8:J157),IF(I158="C",$K158-SUM(J$8:J157),IF(I158="D",$K158-SUM(J$8:J157),IF(I158="E",1-SUM(J$8:J157)," ")))))</f>
        <v xml:space="preserve"> </v>
      </c>
      <c r="K158" s="58">
        <f>IF(C$4=0,0,(SUM(D$8:D158)/C$4))</f>
        <v>0</v>
      </c>
      <c r="L158" s="62" t="str">
        <f t="shared" si="46"/>
        <v xml:space="preserve"> </v>
      </c>
      <c r="M158" s="58" t="str">
        <f>IF(U158=2,K158,IF(W158=2,K158-SUM(M$8:M157),IF(X158=2,K158-SUM(M$8:M157),IF(X157=2,1-SUM(M$8:M157)," "))))</f>
        <v xml:space="preserve"> </v>
      </c>
      <c r="N158" s="58" t="str">
        <f t="shared" si="51"/>
        <v xml:space="preserve"> </v>
      </c>
      <c r="P158" s="58" t="str">
        <f>IF(O158="Plus",$K158,IF(O158="Basis",$K158-SUM(P$8:P157),IF(O158="Breedte",$K158-SUM(P$8:P157),IF(O157="Breedte",1-SUM(P$8:P157)," "))))</f>
        <v xml:space="preserve"> </v>
      </c>
      <c r="Q158" s="56" t="str">
        <f t="shared" si="66"/>
        <v/>
      </c>
      <c r="R158" s="196">
        <f t="shared" si="52"/>
        <v>178</v>
      </c>
      <c r="S158" s="1">
        <f t="shared" si="61"/>
        <v>306</v>
      </c>
      <c r="T158" s="2">
        <f t="shared" si="53"/>
        <v>0</v>
      </c>
      <c r="U158" s="1">
        <f>IF(C$4=0,0,IF(SUM(U$7:U157)=2,0,IF(Y158=U$6,IF(Y158=Y159,IF((Y157-Y158)&lt;=(Y160-Y159),2,0),IF(Y158=Y157,IF((Y156-Y157)&gt;(Y159-Y158),2,0),2)),0)))</f>
        <v>0</v>
      </c>
      <c r="V158" s="1">
        <f>IF(C$4=0,0,IF(SUM(V$7:V157)=1,0,IF(Z158=V$6,IF(Z158=Z159,IF((Z157-Z158)&lt;=(Z160-Z159),1,0),IF(Z158=Z157,IF((Z156-Z157)&gt;(Z159-Z158),1,0),1)),0)))</f>
        <v>0</v>
      </c>
      <c r="W158" s="1">
        <f>IF(C$4=0,0,IF(SUM(W$7:W157)=2,0,IF(AA158=W$6,IF(AA158=AA159,IF((AA157-AA158)&lt;=(AA160-AA159),2,0),IF(AA158=AA157,IF((AA156-AA157)&gt;(AA159-AA158),2,0),2)),0)))</f>
        <v>0</v>
      </c>
      <c r="X158" s="1">
        <f>IF(C$4=0,0,IF(SUM(X$7:X157)=2,0,IF(AB158=X$6,IF(AB158=AB159,IF((AB157-AB158)&lt;=(AB160-AB159),2,0),IF(AB158=AB157,IF((AB156-AB157)&gt;(AB159-AB158),2,0),2)),0)))</f>
        <v>0</v>
      </c>
      <c r="Y158" s="1">
        <f t="shared" si="54"/>
        <v>1</v>
      </c>
      <c r="Z158" s="1">
        <f t="shared" si="55"/>
        <v>1</v>
      </c>
      <c r="AA158" s="1">
        <f t="shared" si="56"/>
        <v>1</v>
      </c>
      <c r="AB158" s="1">
        <f t="shared" si="57"/>
        <v>1</v>
      </c>
      <c r="AD158" s="1">
        <f t="shared" si="62"/>
        <v>306</v>
      </c>
      <c r="AE158" s="2">
        <f t="shared" si="58"/>
        <v>0</v>
      </c>
      <c r="AF158" s="1">
        <f>IF(S$4=0,0,IF(SUM(AF$7:AF157)=2,0,IF(AJ158=AF$6,IF(AJ158=AJ159,IF((AJ157-AJ158)&lt;=(AJ160-AJ159),2,0),IF(AJ158=AJ157,IF((AJ156-AJ157)&gt;(AJ159-AJ158),2,0),2)),0)))</f>
        <v>0</v>
      </c>
      <c r="AG158" s="1">
        <f>IF(C$4=0,0,IF(SUM(AG$7:AG157)=1,0,IF(AK158=AG$6,IF(AK158=AK159,IF((AK157-AK158)&lt;=(AK160-AK159),1,0),IF(AK158=AK157,IF((AK156-AK157)&gt;(AK159-AK158),1,0),1)),0)))</f>
        <v>0</v>
      </c>
      <c r="AH158" s="1">
        <f>IF(C$4=0,0,IF(SUM(AH$7:AH157)=2,0,IF(AL158=AH$6,IF(AL158=AL159,IF((AL157-AL158)&lt;=(AL160-AL159),2,0),IF(AL158=AL157,IF((AL156-AL157)&gt;(AL159-AL158),2,0),2)),0)))</f>
        <v>0</v>
      </c>
      <c r="AI158" s="1">
        <f>IF(S$4=0,0,IF(SUM(AI$7:AI157)=2,0,IF(AM158=AI$6,IF(AM158=AM159,IF((AM157-AM158)&lt;=(AM160-AM159),2,0),IF(AM158=AM157,IF((AM156-AM157)&gt;(AM159-AM158),2,0),2)),0)))</f>
        <v>0</v>
      </c>
      <c r="AJ158" s="1">
        <f t="shared" si="59"/>
        <v>1</v>
      </c>
      <c r="AK158" s="1">
        <f t="shared" si="63"/>
        <v>1</v>
      </c>
      <c r="AL158" s="1">
        <f t="shared" si="64"/>
        <v>1</v>
      </c>
      <c r="AM158" s="1">
        <f t="shared" si="65"/>
        <v>1</v>
      </c>
    </row>
    <row r="159" spans="1:39" ht="12" customHeight="1" x14ac:dyDescent="0.15">
      <c r="A159" s="64">
        <f t="shared" si="47"/>
        <v>0</v>
      </c>
      <c r="B159" s="64">
        <f t="shared" si="48"/>
        <v>0</v>
      </c>
      <c r="C159" s="57">
        <f t="shared" si="60"/>
        <v>305</v>
      </c>
      <c r="F159" s="59">
        <f>IF(C159&lt;C$6,0,VLOOKUP(C159,index!$A:$M,10,0))</f>
        <v>177</v>
      </c>
      <c r="G159" s="57" t="str">
        <f t="shared" si="49"/>
        <v/>
      </c>
      <c r="H159" s="58" t="str">
        <f>IF(G159="I",$K159,IF(G159="II",$K159-SUM(H$8:H158),IF(G159="III",$K159-SUM(H$8:H158),IF(G159="IV",$K159-SUM(H$8:H158),IF(G159="V",1-SUM(H$8:H158)," ")))))</f>
        <v xml:space="preserve"> </v>
      </c>
      <c r="I159" s="66" t="str">
        <f t="shared" si="50"/>
        <v/>
      </c>
      <c r="J159" s="61" t="str">
        <f>IF(I159="A",$K159,IF(I159="B",$K159-SUM(J$8:J158),IF(I159="C",$K159-SUM(J$8:J158),IF(I159="D",$K159-SUM(J$8:J158),IF(I159="E",1-SUM(J$8:J158)," ")))))</f>
        <v xml:space="preserve"> </v>
      </c>
      <c r="K159" s="58">
        <f>IF(C$4=0,0,(SUM(D$8:D159)/C$4))</f>
        <v>0</v>
      </c>
      <c r="L159" s="62" t="str">
        <f t="shared" si="46"/>
        <v xml:space="preserve"> </v>
      </c>
      <c r="M159" s="58" t="str">
        <f>IF(U159=2,K159,IF(W159=2,K159-SUM(M$8:M158),IF(X159=2,K159-SUM(M$8:M158),IF(X158=2,1-SUM(M$8:M158)," "))))</f>
        <v xml:space="preserve"> </v>
      </c>
      <c r="N159" s="58" t="str">
        <f t="shared" si="51"/>
        <v xml:space="preserve"> </v>
      </c>
      <c r="P159" s="58" t="str">
        <f>IF(O159="Plus",$K159,IF(O159="Basis",$K159-SUM(P$8:P158),IF(O159="Breedte",$K159-SUM(P$8:P158),IF(O158="Breedte",1-SUM(P$8:P158)," "))))</f>
        <v xml:space="preserve"> </v>
      </c>
      <c r="Q159" s="56" t="str">
        <f t="shared" si="66"/>
        <v/>
      </c>
      <c r="R159" s="196">
        <f t="shared" si="52"/>
        <v>177</v>
      </c>
      <c r="S159" s="1">
        <f t="shared" si="61"/>
        <v>305</v>
      </c>
      <c r="T159" s="2">
        <f t="shared" si="53"/>
        <v>0</v>
      </c>
      <c r="U159" s="1">
        <f>IF(C$4=0,0,IF(SUM(U$7:U158)=2,0,IF(Y159=U$6,IF(Y159=Y160,IF((Y158-Y159)&lt;=(Y161-Y160),2,0),IF(Y159=Y158,IF((Y157-Y158)&gt;(Y160-Y159),2,0),2)),0)))</f>
        <v>0</v>
      </c>
      <c r="V159" s="1">
        <f>IF(C$4=0,0,IF(SUM(V$7:V158)=1,0,IF(Z159=V$6,IF(Z159=Z160,IF((Z158-Z159)&lt;=(Z161-Z160),1,0),IF(Z159=Z158,IF((Z157-Z158)&gt;(Z160-Z159),1,0),1)),0)))</f>
        <v>0</v>
      </c>
      <c r="W159" s="1">
        <f>IF(C$4=0,0,IF(SUM(W$7:W158)=2,0,IF(AA159=W$6,IF(AA159=AA160,IF((AA158-AA159)&lt;=(AA161-AA160),2,0),IF(AA159=AA158,IF((AA157-AA158)&gt;(AA160-AA159),2,0),2)),0)))</f>
        <v>0</v>
      </c>
      <c r="X159" s="1">
        <f>IF(C$4=0,0,IF(SUM(X$7:X158)=2,0,IF(AB159=X$6,IF(AB159=AB160,IF((AB158-AB159)&lt;=(AB161-AB160),2,0),IF(AB159=AB158,IF((AB157-AB158)&gt;(AB160-AB159),2,0),2)),0)))</f>
        <v>0</v>
      </c>
      <c r="Y159" s="1">
        <f t="shared" si="54"/>
        <v>1</v>
      </c>
      <c r="Z159" s="1">
        <f t="shared" si="55"/>
        <v>1</v>
      </c>
      <c r="AA159" s="1">
        <f t="shared" si="56"/>
        <v>1</v>
      </c>
      <c r="AB159" s="1">
        <f t="shared" si="57"/>
        <v>1</v>
      </c>
      <c r="AD159" s="1">
        <f t="shared" si="62"/>
        <v>305</v>
      </c>
      <c r="AE159" s="2">
        <f t="shared" si="58"/>
        <v>0</v>
      </c>
      <c r="AF159" s="1">
        <f>IF(S$4=0,0,IF(SUM(AF$7:AF158)=2,0,IF(AJ159=AF$6,IF(AJ159=AJ160,IF((AJ158-AJ159)&lt;=(AJ161-AJ160),2,0),IF(AJ159=AJ158,IF((AJ157-AJ158)&gt;(AJ160-AJ159),2,0),2)),0)))</f>
        <v>0</v>
      </c>
      <c r="AG159" s="1">
        <f>IF(C$4=0,0,IF(SUM(AG$7:AG158)=1,0,IF(AK159=AG$6,IF(AK159=AK160,IF((AK158-AK159)&lt;=(AK161-AK160),1,0),IF(AK159=AK158,IF((AK157-AK158)&gt;(AK160-AK159),1,0),1)),0)))</f>
        <v>0</v>
      </c>
      <c r="AH159" s="1">
        <f>IF(C$4=0,0,IF(SUM(AH$7:AH158)=2,0,IF(AL159=AH$6,IF(AL159=AL160,IF((AL158-AL159)&lt;=(AL161-AL160),2,0),IF(AL159=AL158,IF((AL157-AL158)&gt;(AL160-AL159),2,0),2)),0)))</f>
        <v>0</v>
      </c>
      <c r="AI159" s="1">
        <f>IF(S$4=0,0,IF(SUM(AI$7:AI158)=2,0,IF(AM159=AI$6,IF(AM159=AM160,IF((AM158-AM159)&lt;=(AM161-AM160),2,0),IF(AM159=AM158,IF((AM157-AM158)&gt;(AM160-AM159),2,0),2)),0)))</f>
        <v>0</v>
      </c>
      <c r="AJ159" s="1">
        <f t="shared" si="59"/>
        <v>1</v>
      </c>
      <c r="AK159" s="1">
        <f t="shared" si="63"/>
        <v>1</v>
      </c>
      <c r="AL159" s="1">
        <f t="shared" si="64"/>
        <v>1</v>
      </c>
      <c r="AM159" s="1">
        <f t="shared" si="65"/>
        <v>1</v>
      </c>
    </row>
    <row r="160" spans="1:39" ht="12" customHeight="1" x14ac:dyDescent="0.15">
      <c r="A160" s="64">
        <f t="shared" si="47"/>
        <v>0</v>
      </c>
      <c r="B160" s="64">
        <f t="shared" si="48"/>
        <v>0</v>
      </c>
      <c r="C160" s="57">
        <f t="shared" si="60"/>
        <v>304</v>
      </c>
      <c r="F160" s="59">
        <f>IF(C160&lt;C$6,0,VLOOKUP(C160,index!$A:$M,10,0))</f>
        <v>176</v>
      </c>
      <c r="G160" s="57" t="str">
        <f t="shared" si="49"/>
        <v/>
      </c>
      <c r="H160" s="58" t="str">
        <f>IF(G160="I",$K160,IF(G160="II",$K160-SUM(H$8:H159),IF(G160="III",$K160-SUM(H$8:H159),IF(G160="IV",$K160-SUM(H$8:H159),IF(G160="V",1-SUM(H$8:H159)," ")))))</f>
        <v xml:space="preserve"> </v>
      </c>
      <c r="I160" s="66" t="str">
        <f t="shared" si="50"/>
        <v/>
      </c>
      <c r="J160" s="61" t="str">
        <f>IF(I160="A",$K160,IF(I160="B",$K160-SUM(J$8:J159),IF(I160="C",$K160-SUM(J$8:J159),IF(I160="D",$K160-SUM(J$8:J159),IF(I160="E",1-SUM(J$8:J159)," ")))))</f>
        <v xml:space="preserve"> </v>
      </c>
      <c r="K160" s="58">
        <f>IF(C$4=0,0,(SUM(D$8:D160)/C$4))</f>
        <v>0</v>
      </c>
      <c r="L160" s="62" t="str">
        <f t="shared" si="46"/>
        <v xml:space="preserve"> </v>
      </c>
      <c r="M160" s="58" t="str">
        <f>IF(U160=2,K160,IF(W160=2,K160-SUM(M$8:M159),IF(X160=2,K160-SUM(M$8:M159),IF(X159=2,1-SUM(M$8:M159)," "))))</f>
        <v xml:space="preserve"> </v>
      </c>
      <c r="N160" s="58" t="str">
        <f t="shared" si="51"/>
        <v xml:space="preserve"> </v>
      </c>
      <c r="P160" s="58" t="str">
        <f>IF(O160="Plus",$K160,IF(O160="Basis",$K160-SUM(P$8:P159),IF(O160="Breedte",$K160-SUM(P$8:P159),IF(O159="Breedte",1-SUM(P$8:P159)," "))))</f>
        <v xml:space="preserve"> </v>
      </c>
      <c r="Q160" s="56" t="str">
        <f t="shared" si="66"/>
        <v/>
      </c>
      <c r="R160" s="196">
        <f t="shared" si="52"/>
        <v>176</v>
      </c>
      <c r="S160" s="1">
        <f t="shared" si="61"/>
        <v>304</v>
      </c>
      <c r="T160" s="2">
        <f t="shared" si="53"/>
        <v>0</v>
      </c>
      <c r="U160" s="1">
        <f>IF(C$4=0,0,IF(SUM(U$7:U159)=2,0,IF(Y160=U$6,IF(Y160=Y161,IF((Y159-Y160)&lt;=(Y162-Y161),2,0),IF(Y160=Y159,IF((Y158-Y159)&gt;(Y161-Y160),2,0),2)),0)))</f>
        <v>0</v>
      </c>
      <c r="V160" s="1">
        <f>IF(C$4=0,0,IF(SUM(V$7:V159)=1,0,IF(Z160=V$6,IF(Z160=Z161,IF((Z159-Z160)&lt;=(Z162-Z161),1,0),IF(Z160=Z159,IF((Z158-Z159)&gt;(Z161-Z160),1,0),1)),0)))</f>
        <v>0</v>
      </c>
      <c r="W160" s="1">
        <f>IF(C$4=0,0,IF(SUM(W$7:W159)=2,0,IF(AA160=W$6,IF(AA160=AA161,IF((AA159-AA160)&lt;=(AA162-AA161),2,0),IF(AA160=AA159,IF((AA158-AA159)&gt;(AA161-AA160),2,0),2)),0)))</f>
        <v>0</v>
      </c>
      <c r="X160" s="1">
        <f>IF(C$4=0,0,IF(SUM(X$7:X159)=2,0,IF(AB160=X$6,IF(AB160=AB161,IF((AB159-AB160)&lt;=(AB162-AB161),2,0),IF(AB160=AB159,IF((AB158-AB159)&gt;(AB161-AB160),2,0),2)),0)))</f>
        <v>0</v>
      </c>
      <c r="Y160" s="1">
        <f t="shared" si="54"/>
        <v>1</v>
      </c>
      <c r="Z160" s="1">
        <f t="shared" si="55"/>
        <v>1</v>
      </c>
      <c r="AA160" s="1">
        <f t="shared" si="56"/>
        <v>1</v>
      </c>
      <c r="AB160" s="1">
        <f t="shared" si="57"/>
        <v>1</v>
      </c>
      <c r="AD160" s="1">
        <f t="shared" si="62"/>
        <v>304</v>
      </c>
      <c r="AE160" s="2">
        <f t="shared" si="58"/>
        <v>0</v>
      </c>
      <c r="AF160" s="1">
        <f>IF(S$4=0,0,IF(SUM(AF$7:AF159)=2,0,IF(AJ160=AF$6,IF(AJ160=AJ161,IF((AJ159-AJ160)&lt;=(AJ162-AJ161),2,0),IF(AJ160=AJ159,IF((AJ158-AJ159)&gt;(AJ161-AJ160),2,0),2)),0)))</f>
        <v>0</v>
      </c>
      <c r="AG160" s="1">
        <f>IF(C$4=0,0,IF(SUM(AG$7:AG159)=1,0,IF(AK160=AG$6,IF(AK160=AK161,IF((AK159-AK160)&lt;=(AK162-AK161),1,0),IF(AK160=AK159,IF((AK158-AK159)&gt;(AK161-AK160),1,0),1)),0)))</f>
        <v>0</v>
      </c>
      <c r="AH160" s="1">
        <f>IF(C$4=0,0,IF(SUM(AH$7:AH159)=2,0,IF(AL160=AH$6,IF(AL160=AL161,IF((AL159-AL160)&lt;=(AL162-AL161),2,0),IF(AL160=AL159,IF((AL158-AL159)&gt;(AL161-AL160),2,0),2)),0)))</f>
        <v>0</v>
      </c>
      <c r="AI160" s="1">
        <f>IF(S$4=0,0,IF(SUM(AI$7:AI159)=2,0,IF(AM160=AI$6,IF(AM160=AM161,IF((AM159-AM160)&lt;=(AM162-AM161),2,0),IF(AM160=AM159,IF((AM158-AM159)&gt;(AM161-AM160),2,0),2)),0)))</f>
        <v>0</v>
      </c>
      <c r="AJ160" s="1">
        <f t="shared" si="59"/>
        <v>1</v>
      </c>
      <c r="AK160" s="1">
        <f t="shared" si="63"/>
        <v>1</v>
      </c>
      <c r="AL160" s="1">
        <f t="shared" si="64"/>
        <v>1</v>
      </c>
      <c r="AM160" s="1">
        <f t="shared" si="65"/>
        <v>1</v>
      </c>
    </row>
    <row r="161" spans="1:39" ht="12" customHeight="1" x14ac:dyDescent="0.15">
      <c r="A161" s="64">
        <f t="shared" si="47"/>
        <v>0</v>
      </c>
      <c r="B161" s="64">
        <f t="shared" si="48"/>
        <v>0</v>
      </c>
      <c r="C161" s="57">
        <f t="shared" si="60"/>
        <v>303</v>
      </c>
      <c r="F161" s="59">
        <f>IF(C161&lt;C$6,0,VLOOKUP(C161,index!$A:$M,10,0))</f>
        <v>176</v>
      </c>
      <c r="G161" s="57" t="str">
        <f t="shared" si="49"/>
        <v/>
      </c>
      <c r="H161" s="58" t="str">
        <f>IF(G161="I",$K161,IF(G161="II",$K161-SUM(H$8:H160),IF(G161="III",$K161-SUM(H$8:H160),IF(G161="IV",$K161-SUM(H$8:H160),IF(G161="V",1-SUM(H$8:H160)," ")))))</f>
        <v xml:space="preserve"> </v>
      </c>
      <c r="I161" s="66" t="str">
        <f t="shared" si="50"/>
        <v/>
      </c>
      <c r="J161" s="61" t="str">
        <f>IF(I161="A",$K161,IF(I161="B",$K161-SUM(J$8:J160),IF(I161="C",$K161-SUM(J$8:J160),IF(I161="D",$K161-SUM(J$8:J160),IF(I161="E",1-SUM(J$8:J160)," ")))))</f>
        <v xml:space="preserve"> </v>
      </c>
      <c r="K161" s="58">
        <f>IF(C$4=0,0,(SUM(D$8:D161)/C$4))</f>
        <v>0</v>
      </c>
      <c r="L161" s="62" t="str">
        <f t="shared" si="46"/>
        <v xml:space="preserve"> </v>
      </c>
      <c r="M161" s="58" t="str">
        <f>IF(U161=2,K161,IF(W161=2,K161-SUM(M$8:M160),IF(X161=2,K161-SUM(M$8:M160),IF(X160=2,1-SUM(M$8:M160)," "))))</f>
        <v xml:space="preserve"> </v>
      </c>
      <c r="N161" s="58" t="str">
        <f t="shared" si="51"/>
        <v xml:space="preserve"> </v>
      </c>
      <c r="P161" s="58" t="str">
        <f>IF(O161="Plus",$K161,IF(O161="Basis",$K161-SUM(P$8:P160),IF(O161="Breedte",$K161-SUM(P$8:P160),IF(O160="Breedte",1-SUM(P$8:P160)," "))))</f>
        <v xml:space="preserve"> </v>
      </c>
      <c r="Q161" s="56" t="str">
        <f t="shared" si="66"/>
        <v/>
      </c>
      <c r="R161" s="196">
        <f t="shared" si="52"/>
        <v>176</v>
      </c>
      <c r="S161" s="1">
        <f t="shared" si="61"/>
        <v>303</v>
      </c>
      <c r="T161" s="2">
        <f t="shared" si="53"/>
        <v>0</v>
      </c>
      <c r="U161" s="1">
        <f>IF(C$4=0,0,IF(SUM(U$7:U160)=2,0,IF(Y161=U$6,IF(Y161=Y162,IF((Y160-Y161)&lt;=(Y163-Y162),2,0),IF(Y161=Y160,IF((Y159-Y160)&gt;(Y162-Y161),2,0),2)),0)))</f>
        <v>0</v>
      </c>
      <c r="V161" s="1">
        <f>IF(C$4=0,0,IF(SUM(V$7:V160)=1,0,IF(Z161=V$6,IF(Z161=Z162,IF((Z160-Z161)&lt;=(Z163-Z162),1,0),IF(Z161=Z160,IF((Z159-Z160)&gt;(Z162-Z161),1,0),1)),0)))</f>
        <v>0</v>
      </c>
      <c r="W161" s="1">
        <f>IF(C$4=0,0,IF(SUM(W$7:W160)=2,0,IF(AA161=W$6,IF(AA161=AA162,IF((AA160-AA161)&lt;=(AA163-AA162),2,0),IF(AA161=AA160,IF((AA159-AA160)&gt;(AA162-AA161),2,0),2)),0)))</f>
        <v>0</v>
      </c>
      <c r="X161" s="1">
        <f>IF(C$4=0,0,IF(SUM(X$7:X160)=2,0,IF(AB161=X$6,IF(AB161=AB162,IF((AB160-AB161)&lt;=(AB163-AB162),2,0),IF(AB161=AB160,IF((AB159-AB160)&gt;(AB162-AB161),2,0),2)),0)))</f>
        <v>0</v>
      </c>
      <c r="Y161" s="1">
        <f t="shared" si="54"/>
        <v>1</v>
      </c>
      <c r="Z161" s="1">
        <f t="shared" si="55"/>
        <v>1</v>
      </c>
      <c r="AA161" s="1">
        <f t="shared" si="56"/>
        <v>1</v>
      </c>
      <c r="AB161" s="1">
        <f t="shared" si="57"/>
        <v>1</v>
      </c>
      <c r="AD161" s="1">
        <f t="shared" si="62"/>
        <v>303</v>
      </c>
      <c r="AE161" s="2">
        <f t="shared" si="58"/>
        <v>0</v>
      </c>
      <c r="AF161" s="1">
        <f>IF(S$4=0,0,IF(SUM(AF$7:AF160)=2,0,IF(AJ161=AF$6,IF(AJ161=AJ162,IF((AJ160-AJ161)&lt;=(AJ163-AJ162),2,0),IF(AJ161=AJ160,IF((AJ159-AJ160)&gt;(AJ162-AJ161),2,0),2)),0)))</f>
        <v>0</v>
      </c>
      <c r="AG161" s="1">
        <f>IF(C$4=0,0,IF(SUM(AG$7:AG160)=1,0,IF(AK161=AG$6,IF(AK161=AK162,IF((AK160-AK161)&lt;=(AK163-AK162),1,0),IF(AK161=AK160,IF((AK159-AK160)&gt;(AK162-AK161),1,0),1)),0)))</f>
        <v>0</v>
      </c>
      <c r="AH161" s="1">
        <f>IF(C$4=0,0,IF(SUM(AH$7:AH160)=2,0,IF(AL161=AH$6,IF(AL161=AL162,IF((AL160-AL161)&lt;=(AL163-AL162),2,0),IF(AL161=AL160,IF((AL159-AL160)&gt;(AL162-AL161),2,0),2)),0)))</f>
        <v>0</v>
      </c>
      <c r="AI161" s="1">
        <f>IF(S$4=0,0,IF(SUM(AI$7:AI160)=2,0,IF(AM161=AI$6,IF(AM161=AM162,IF((AM160-AM161)&lt;=(AM163-AM162),2,0),IF(AM161=AM160,IF((AM159-AM160)&gt;(AM162-AM161),2,0),2)),0)))</f>
        <v>0</v>
      </c>
      <c r="AJ161" s="1">
        <f t="shared" si="59"/>
        <v>1</v>
      </c>
      <c r="AK161" s="1">
        <f t="shared" si="63"/>
        <v>1</v>
      </c>
      <c r="AL161" s="1">
        <f t="shared" si="64"/>
        <v>1</v>
      </c>
      <c r="AM161" s="1">
        <f t="shared" si="65"/>
        <v>1</v>
      </c>
    </row>
    <row r="162" spans="1:39" ht="12" customHeight="1" x14ac:dyDescent="0.15">
      <c r="A162" s="64">
        <f t="shared" si="47"/>
        <v>0</v>
      </c>
      <c r="B162" s="64">
        <f t="shared" si="48"/>
        <v>0</v>
      </c>
      <c r="C162" s="57">
        <f t="shared" si="60"/>
        <v>302</v>
      </c>
      <c r="F162" s="59">
        <f>IF(C162&lt;C$6,0,VLOOKUP(C162,index!$A:$M,10,0))</f>
        <v>175</v>
      </c>
      <c r="G162" s="57" t="str">
        <f t="shared" si="49"/>
        <v/>
      </c>
      <c r="H162" s="58" t="str">
        <f>IF(G162="I",$K162,IF(G162="II",$K162-SUM(H$8:H161),IF(G162="III",$K162-SUM(H$8:H161),IF(G162="IV",$K162-SUM(H$8:H161),IF(G162="V",1-SUM(H$8:H161)," ")))))</f>
        <v xml:space="preserve"> </v>
      </c>
      <c r="I162" s="66" t="str">
        <f t="shared" si="50"/>
        <v/>
      </c>
      <c r="J162" s="61" t="str">
        <f>IF(I162="A",$K162,IF(I162="B",$K162-SUM(J$8:J161),IF(I162="C",$K162-SUM(J$8:J161),IF(I162="D",$K162-SUM(J$8:J161),IF(I162="E",1-SUM(J$8:J161)," ")))))</f>
        <v xml:space="preserve"> </v>
      </c>
      <c r="K162" s="58">
        <f>IF(C$4=0,0,(SUM(D$8:D162)/C$4))</f>
        <v>0</v>
      </c>
      <c r="L162" s="62" t="str">
        <f t="shared" si="46"/>
        <v xml:space="preserve"> </v>
      </c>
      <c r="M162" s="58" t="str">
        <f>IF(U162=2,K162,IF(W162=2,K162-SUM(M$8:M161),IF(X162=2,K162-SUM(M$8:M161),IF(X161=2,1-SUM(M$8:M161)," "))))</f>
        <v xml:space="preserve"> </v>
      </c>
      <c r="N162" s="58" t="str">
        <f t="shared" si="51"/>
        <v xml:space="preserve"> </v>
      </c>
      <c r="P162" s="58" t="str">
        <f>IF(O162="Plus",$K162,IF(O162="Basis",$K162-SUM(P$8:P161),IF(O162="Breedte",$K162-SUM(P$8:P161),IF(O161="Breedte",1-SUM(P$8:P161)," "))))</f>
        <v xml:space="preserve"> </v>
      </c>
      <c r="Q162" s="56" t="str">
        <f t="shared" si="66"/>
        <v/>
      </c>
      <c r="R162" s="196">
        <f t="shared" si="52"/>
        <v>175</v>
      </c>
      <c r="S162" s="1">
        <f t="shared" si="61"/>
        <v>302</v>
      </c>
      <c r="T162" s="2">
        <f t="shared" si="53"/>
        <v>0</v>
      </c>
      <c r="U162" s="1">
        <f>IF(C$4=0,0,IF(SUM(U$7:U161)=2,0,IF(Y162=U$6,IF(Y162=Y163,IF((Y161-Y162)&lt;=(Y164-Y163),2,0),IF(Y162=Y161,IF((Y160-Y161)&gt;(Y163-Y162),2,0),2)),0)))</f>
        <v>0</v>
      </c>
      <c r="V162" s="1">
        <f>IF(C$4=0,0,IF(SUM(V$7:V161)=1,0,IF(Z162=V$6,IF(Z162=Z163,IF((Z161-Z162)&lt;=(Z164-Z163),1,0),IF(Z162=Z161,IF((Z160-Z161)&gt;(Z163-Z162),1,0),1)),0)))</f>
        <v>0</v>
      </c>
      <c r="W162" s="1">
        <f>IF(C$4=0,0,IF(SUM(W$7:W161)=2,0,IF(AA162=W$6,IF(AA162=AA163,IF((AA161-AA162)&lt;=(AA164-AA163),2,0),IF(AA162=AA161,IF((AA160-AA161)&gt;(AA163-AA162),2,0),2)),0)))</f>
        <v>0</v>
      </c>
      <c r="X162" s="1">
        <f>IF(C$4=0,0,IF(SUM(X$7:X161)=2,0,IF(AB162=X$6,IF(AB162=AB163,IF((AB161-AB162)&lt;=(AB164-AB163),2,0),IF(AB162=AB161,IF((AB160-AB161)&gt;(AB163-AB162),2,0),2)),0)))</f>
        <v>0</v>
      </c>
      <c r="Y162" s="1">
        <f t="shared" si="54"/>
        <v>1</v>
      </c>
      <c r="Z162" s="1">
        <f t="shared" si="55"/>
        <v>1</v>
      </c>
      <c r="AA162" s="1">
        <f t="shared" si="56"/>
        <v>1</v>
      </c>
      <c r="AB162" s="1">
        <f t="shared" si="57"/>
        <v>1</v>
      </c>
      <c r="AD162" s="1">
        <f t="shared" si="62"/>
        <v>302</v>
      </c>
      <c r="AE162" s="2">
        <f t="shared" si="58"/>
        <v>0</v>
      </c>
      <c r="AF162" s="1">
        <f>IF(S$4=0,0,IF(SUM(AF$7:AF161)=2,0,IF(AJ162=AF$6,IF(AJ162=AJ163,IF((AJ161-AJ162)&lt;=(AJ164-AJ163),2,0),IF(AJ162=AJ161,IF((AJ160-AJ161)&gt;(AJ163-AJ162),2,0),2)),0)))</f>
        <v>0</v>
      </c>
      <c r="AG162" s="1">
        <f>IF(C$4=0,0,IF(SUM(AG$7:AG161)=1,0,IF(AK162=AG$6,IF(AK162=AK163,IF((AK161-AK162)&lt;=(AK164-AK163),1,0),IF(AK162=AK161,IF((AK160-AK161)&gt;(AK163-AK162),1,0),1)),0)))</f>
        <v>0</v>
      </c>
      <c r="AH162" s="1">
        <f>IF(C$4=0,0,IF(SUM(AH$7:AH161)=2,0,IF(AL162=AH$6,IF(AL162=AL163,IF((AL161-AL162)&lt;=(AL164-AL163),2,0),IF(AL162=AL161,IF((AL160-AL161)&gt;(AL163-AL162),2,0),2)),0)))</f>
        <v>0</v>
      </c>
      <c r="AI162" s="1">
        <f>IF(S$4=0,0,IF(SUM(AI$7:AI161)=2,0,IF(AM162=AI$6,IF(AM162=AM163,IF((AM161-AM162)&lt;=(AM164-AM163),2,0),IF(AM162=AM161,IF((AM160-AM161)&gt;(AM163-AM162),2,0),2)),0)))</f>
        <v>0</v>
      </c>
      <c r="AJ162" s="1">
        <f t="shared" si="59"/>
        <v>1</v>
      </c>
      <c r="AK162" s="1">
        <f t="shared" si="63"/>
        <v>1</v>
      </c>
      <c r="AL162" s="1">
        <f t="shared" si="64"/>
        <v>1</v>
      </c>
      <c r="AM162" s="1">
        <f t="shared" si="65"/>
        <v>1</v>
      </c>
    </row>
    <row r="163" spans="1:39" ht="12" customHeight="1" x14ac:dyDescent="0.15">
      <c r="A163" s="64">
        <f t="shared" si="47"/>
        <v>0</v>
      </c>
      <c r="B163" s="64">
        <f t="shared" si="48"/>
        <v>0</v>
      </c>
      <c r="C163" s="57">
        <f t="shared" si="60"/>
        <v>301</v>
      </c>
      <c r="F163" s="59">
        <f>IF(C163&lt;C$6,0,VLOOKUP(C163,index!$A:$M,10,0))</f>
        <v>175</v>
      </c>
      <c r="G163" s="57" t="str">
        <f t="shared" si="49"/>
        <v/>
      </c>
      <c r="H163" s="58" t="str">
        <f>IF(G163="I",$K163,IF(G163="II",$K163-SUM(H$8:H162),IF(G163="III",$K163-SUM(H$8:H162),IF(G163="IV",$K163-SUM(H$8:H162),IF(G163="V",1-SUM(H$8:H162)," ")))))</f>
        <v xml:space="preserve"> </v>
      </c>
      <c r="I163" s="66" t="str">
        <f t="shared" si="50"/>
        <v/>
      </c>
      <c r="J163" s="61" t="str">
        <f>IF(I163="A",$K163,IF(I163="B",$K163-SUM(J$8:J162),IF(I163="C",$K163-SUM(J$8:J162),IF(I163="D",$K163-SUM(J$8:J162),IF(I163="E",1-SUM(J$8:J162)," ")))))</f>
        <v xml:space="preserve"> </v>
      </c>
      <c r="K163" s="58">
        <f>IF(C$4=0,0,(SUM(D$8:D163)/C$4))</f>
        <v>0</v>
      </c>
      <c r="L163" s="62" t="str">
        <f t="shared" si="46"/>
        <v xml:space="preserve"> </v>
      </c>
      <c r="M163" s="58" t="str">
        <f>IF(U163=2,K163,IF(W163=2,K163-SUM(M$8:M162),IF(X163=2,K163-SUM(M$8:M162),IF(X162=2,1-SUM(M$8:M162)," "))))</f>
        <v xml:space="preserve"> </v>
      </c>
      <c r="N163" s="58" t="str">
        <f t="shared" si="51"/>
        <v xml:space="preserve"> </v>
      </c>
      <c r="P163" s="58" t="str">
        <f>IF(O163="Plus",$K163,IF(O163="Basis",$K163-SUM(P$8:P162),IF(O163="Breedte",$K163-SUM(P$8:P162),IF(O162="Breedte",1-SUM(P$8:P162)," "))))</f>
        <v xml:space="preserve"> </v>
      </c>
      <c r="Q163" s="56" t="str">
        <f t="shared" si="66"/>
        <v/>
      </c>
      <c r="R163" s="196">
        <f t="shared" si="52"/>
        <v>175</v>
      </c>
      <c r="S163" s="1">
        <f t="shared" si="61"/>
        <v>301</v>
      </c>
      <c r="T163" s="2">
        <f t="shared" si="53"/>
        <v>0</v>
      </c>
      <c r="U163" s="1">
        <f>IF(C$4=0,0,IF(SUM(U$7:U162)=2,0,IF(Y163=U$6,IF(Y163=Y164,IF((Y162-Y163)&lt;=(Y165-Y164),2,0),IF(Y163=Y162,IF((Y161-Y162)&gt;(Y164-Y163),2,0),2)),0)))</f>
        <v>0</v>
      </c>
      <c r="V163" s="1">
        <f>IF(C$4=0,0,IF(SUM(V$7:V162)=1,0,IF(Z163=V$6,IF(Z163=Z164,IF((Z162-Z163)&lt;=(Z165-Z164),1,0),IF(Z163=Z162,IF((Z161-Z162)&gt;(Z164-Z163),1,0),1)),0)))</f>
        <v>0</v>
      </c>
      <c r="W163" s="1">
        <f>IF(C$4=0,0,IF(SUM(W$7:W162)=2,0,IF(AA163=W$6,IF(AA163=AA164,IF((AA162-AA163)&lt;=(AA165-AA164),2,0),IF(AA163=AA162,IF((AA161-AA162)&gt;(AA164-AA163),2,0),2)),0)))</f>
        <v>0</v>
      </c>
      <c r="X163" s="1">
        <f>IF(C$4=0,0,IF(SUM(X$7:X162)=2,0,IF(AB163=X$6,IF(AB163=AB164,IF((AB162-AB163)&lt;=(AB165-AB164),2,0),IF(AB163=AB162,IF((AB161-AB162)&gt;(AB164-AB163),2,0),2)),0)))</f>
        <v>0</v>
      </c>
      <c r="Y163" s="1">
        <f t="shared" si="54"/>
        <v>1</v>
      </c>
      <c r="Z163" s="1">
        <f t="shared" si="55"/>
        <v>1</v>
      </c>
      <c r="AA163" s="1">
        <f t="shared" si="56"/>
        <v>1</v>
      </c>
      <c r="AB163" s="1">
        <f t="shared" si="57"/>
        <v>1</v>
      </c>
      <c r="AD163" s="1">
        <f t="shared" si="62"/>
        <v>301</v>
      </c>
      <c r="AE163" s="2">
        <f t="shared" si="58"/>
        <v>0</v>
      </c>
      <c r="AF163" s="1">
        <f>IF(S$4=0,0,IF(SUM(AF$7:AF162)=2,0,IF(AJ163=AF$6,IF(AJ163=AJ164,IF((AJ162-AJ163)&lt;=(AJ165-AJ164),2,0),IF(AJ163=AJ162,IF((AJ161-AJ162)&gt;(AJ164-AJ163),2,0),2)),0)))</f>
        <v>0</v>
      </c>
      <c r="AG163" s="1">
        <f>IF(C$4=0,0,IF(SUM(AG$7:AG162)=1,0,IF(AK163=AG$6,IF(AK163=AK164,IF((AK162-AK163)&lt;=(AK165-AK164),1,0),IF(AK163=AK162,IF((AK161-AK162)&gt;(AK164-AK163),1,0),1)),0)))</f>
        <v>0</v>
      </c>
      <c r="AH163" s="1">
        <f>IF(C$4=0,0,IF(SUM(AH$7:AH162)=2,0,IF(AL163=AH$6,IF(AL163=AL164,IF((AL162-AL163)&lt;=(AL165-AL164),2,0),IF(AL163=AL162,IF((AL161-AL162)&gt;(AL164-AL163),2,0),2)),0)))</f>
        <v>0</v>
      </c>
      <c r="AI163" s="1">
        <f>IF(S$4=0,0,IF(SUM(AI$7:AI162)=2,0,IF(AM163=AI$6,IF(AM163=AM164,IF((AM162-AM163)&lt;=(AM165-AM164),2,0),IF(AM163=AM162,IF((AM161-AM162)&gt;(AM164-AM163),2,0),2)),0)))</f>
        <v>0</v>
      </c>
      <c r="AJ163" s="1">
        <f t="shared" si="59"/>
        <v>1</v>
      </c>
      <c r="AK163" s="1">
        <f t="shared" si="63"/>
        <v>1</v>
      </c>
      <c r="AL163" s="1">
        <f t="shared" si="64"/>
        <v>1</v>
      </c>
      <c r="AM163" s="1">
        <f t="shared" si="65"/>
        <v>1</v>
      </c>
    </row>
    <row r="164" spans="1:39" ht="12" customHeight="1" x14ac:dyDescent="0.15">
      <c r="A164" s="64">
        <f t="shared" si="47"/>
        <v>0</v>
      </c>
      <c r="B164" s="64">
        <f t="shared" si="48"/>
        <v>0</v>
      </c>
      <c r="C164" s="57">
        <f t="shared" si="60"/>
        <v>300</v>
      </c>
      <c r="F164" s="59">
        <f>IF(C164&lt;C$6,0,VLOOKUP(C164,index!$A:$M,10,0))</f>
        <v>174</v>
      </c>
      <c r="G164" s="57" t="str">
        <f t="shared" si="49"/>
        <v/>
      </c>
      <c r="H164" s="58" t="str">
        <f>IF(G164="I",$K164,IF(G164="II",$K164-SUM(H$8:H163),IF(G164="III",$K164-SUM(H$8:H163),IF(G164="IV",$K164-SUM(H$8:H163),IF(G164="V",1-SUM(H$8:H163)," ")))))</f>
        <v xml:space="preserve"> </v>
      </c>
      <c r="I164" s="66" t="str">
        <f t="shared" si="50"/>
        <v/>
      </c>
      <c r="J164" s="61" t="str">
        <f>IF(I164="A",$K164,IF(I164="B",$K164-SUM(J$8:J163),IF(I164="C",$K164-SUM(J$8:J163),IF(I164="D",$K164-SUM(J$8:J163),IF(I164="E",1-SUM(J$8:J163)," ")))))</f>
        <v xml:space="preserve"> </v>
      </c>
      <c r="K164" s="58">
        <f>IF(C$4=0,0,(SUM(D$8:D164)/C$4))</f>
        <v>0</v>
      </c>
      <c r="L164" s="62" t="str">
        <f t="shared" si="46"/>
        <v xml:space="preserve"> </v>
      </c>
      <c r="M164" s="58" t="str">
        <f>IF(U164=2,K164,IF(W164=2,K164-SUM(M$8:M163),IF(X164=2,K164-SUM(M$8:M163),IF(X163=2,1-SUM(M$8:M163)," "))))</f>
        <v xml:space="preserve"> </v>
      </c>
      <c r="N164" s="58" t="str">
        <f t="shared" si="51"/>
        <v xml:space="preserve"> </v>
      </c>
      <c r="P164" s="58" t="str">
        <f>IF(O164="Plus",$K164,IF(O164="Basis",$K164-SUM(P$8:P163),IF(O164="Breedte",$K164-SUM(P$8:P163),IF(O163="Breedte",1-SUM(P$8:P163)," "))))</f>
        <v xml:space="preserve"> </v>
      </c>
      <c r="Q164" s="56" t="str">
        <f t="shared" si="66"/>
        <v/>
      </c>
      <c r="R164" s="196">
        <f t="shared" si="52"/>
        <v>174</v>
      </c>
      <c r="S164" s="1">
        <f t="shared" si="61"/>
        <v>300</v>
      </c>
      <c r="T164" s="2">
        <f t="shared" si="53"/>
        <v>0</v>
      </c>
      <c r="U164" s="1">
        <f>IF(C$4=0,0,IF(SUM(U$7:U163)=2,0,IF(Y164=U$6,IF(Y164=Y165,IF((Y163-Y164)&lt;=(Y166-Y165),2,0),IF(Y164=Y163,IF((Y162-Y163)&gt;(Y165-Y164),2,0),2)),0)))</f>
        <v>0</v>
      </c>
      <c r="V164" s="1">
        <f>IF(C$4=0,0,IF(SUM(V$7:V163)=1,0,IF(Z164=V$6,IF(Z164=Z165,IF((Z163-Z164)&lt;=(Z166-Z165),1,0),IF(Z164=Z163,IF((Z162-Z163)&gt;(Z165-Z164),1,0),1)),0)))</f>
        <v>0</v>
      </c>
      <c r="W164" s="1">
        <f>IF(C$4=0,0,IF(SUM(W$7:W163)=2,0,IF(AA164=W$6,IF(AA164=AA165,IF((AA163-AA164)&lt;=(AA166-AA165),2,0),IF(AA164=AA163,IF((AA162-AA163)&gt;(AA165-AA164),2,0),2)),0)))</f>
        <v>0</v>
      </c>
      <c r="X164" s="1">
        <f>IF(C$4=0,0,IF(SUM(X$7:X163)=2,0,IF(AB164=X$6,IF(AB164=AB165,IF((AB163-AB164)&lt;=(AB166-AB165),2,0),IF(AB164=AB163,IF((AB162-AB163)&gt;(AB165-AB164),2,0),2)),0)))</f>
        <v>0</v>
      </c>
      <c r="Y164" s="1">
        <f t="shared" si="54"/>
        <v>1</v>
      </c>
      <c r="Z164" s="1">
        <f t="shared" si="55"/>
        <v>1</v>
      </c>
      <c r="AA164" s="1">
        <f t="shared" si="56"/>
        <v>1</v>
      </c>
      <c r="AB164" s="1">
        <f t="shared" si="57"/>
        <v>1</v>
      </c>
      <c r="AD164" s="1">
        <f t="shared" si="62"/>
        <v>300</v>
      </c>
      <c r="AE164" s="2">
        <f t="shared" si="58"/>
        <v>0</v>
      </c>
      <c r="AF164" s="1">
        <f>IF(S$4=0,0,IF(SUM(AF$7:AF163)=2,0,IF(AJ164=AF$6,IF(AJ164=AJ165,IF((AJ163-AJ164)&lt;=(AJ166-AJ165),2,0),IF(AJ164=AJ163,IF((AJ162-AJ163)&gt;(AJ165-AJ164),2,0),2)),0)))</f>
        <v>0</v>
      </c>
      <c r="AG164" s="1">
        <f>IF(C$4=0,0,IF(SUM(AG$7:AG163)=1,0,IF(AK164=AG$6,IF(AK164=AK165,IF((AK163-AK164)&lt;=(AK166-AK165),1,0),IF(AK164=AK163,IF((AK162-AK163)&gt;(AK165-AK164),1,0),1)),0)))</f>
        <v>0</v>
      </c>
      <c r="AH164" s="1">
        <f>IF(C$4=0,0,IF(SUM(AH$7:AH163)=2,0,IF(AL164=AH$6,IF(AL164=AL165,IF((AL163-AL164)&lt;=(AL166-AL165),2,0),IF(AL164=AL163,IF((AL162-AL163)&gt;(AL165-AL164),2,0),2)),0)))</f>
        <v>0</v>
      </c>
      <c r="AI164" s="1">
        <f>IF(S$4=0,0,IF(SUM(AI$7:AI163)=2,0,IF(AM164=AI$6,IF(AM164=AM165,IF((AM163-AM164)&lt;=(AM166-AM165),2,0),IF(AM164=AM163,IF((AM162-AM163)&gt;(AM165-AM164),2,0),2)),0)))</f>
        <v>0</v>
      </c>
      <c r="AJ164" s="1">
        <f t="shared" si="59"/>
        <v>1</v>
      </c>
      <c r="AK164" s="1">
        <f t="shared" si="63"/>
        <v>1</v>
      </c>
      <c r="AL164" s="1">
        <f t="shared" si="64"/>
        <v>1</v>
      </c>
      <c r="AM164" s="1">
        <f t="shared" si="65"/>
        <v>1</v>
      </c>
    </row>
    <row r="165" spans="1:39" ht="12" customHeight="1" x14ac:dyDescent="0.15">
      <c r="A165" s="64">
        <f t="shared" si="47"/>
        <v>0</v>
      </c>
      <c r="B165" s="64">
        <f t="shared" si="48"/>
        <v>0</v>
      </c>
      <c r="C165" s="57">
        <f t="shared" si="60"/>
        <v>299</v>
      </c>
      <c r="F165" s="59">
        <f>IF(C165&lt;C$6,0,VLOOKUP(C165,index!$A:$M,10,0))</f>
        <v>174</v>
      </c>
      <c r="G165" s="57" t="str">
        <f t="shared" si="49"/>
        <v/>
      </c>
      <c r="H165" s="58" t="str">
        <f>IF(G165="I",$K165,IF(G165="II",$K165-SUM(H$8:H164),IF(G165="III",$K165-SUM(H$8:H164),IF(G165="IV",$K165-SUM(H$8:H164),IF(G165="V",1-SUM(H$8:H164)," ")))))</f>
        <v xml:space="preserve"> </v>
      </c>
      <c r="I165" s="66" t="str">
        <f t="shared" si="50"/>
        <v/>
      </c>
      <c r="J165" s="61" t="str">
        <f>IF(I165="A",$K165,IF(I165="B",$K165-SUM(J$8:J164),IF(I165="C",$K165-SUM(J$8:J164),IF(I165="D",$K165-SUM(J$8:J164),IF(I165="E",1-SUM(J$8:J164)," ")))))</f>
        <v xml:space="preserve"> </v>
      </c>
      <c r="K165" s="58">
        <f>IF(C$4=0,0,(SUM(D$8:D165)/C$4))</f>
        <v>0</v>
      </c>
      <c r="L165" s="62" t="str">
        <f t="shared" si="46"/>
        <v xml:space="preserve"> </v>
      </c>
      <c r="M165" s="58" t="str">
        <f>IF(U165=2,K165,IF(W165=2,K165-SUM(M$8:M164),IF(X165=2,K165-SUM(M$8:M164),IF(X164=2,1-SUM(M$8:M164)," "))))</f>
        <v xml:space="preserve"> </v>
      </c>
      <c r="N165" s="58" t="str">
        <f t="shared" si="51"/>
        <v xml:space="preserve"> </v>
      </c>
      <c r="P165" s="58" t="str">
        <f>IF(O165="Plus",$K165,IF(O165="Basis",$K165-SUM(P$8:P164),IF(O165="Breedte",$K165-SUM(P$8:P164),IF(O164="Breedte",1-SUM(P$8:P164)," "))))</f>
        <v xml:space="preserve"> </v>
      </c>
      <c r="Q165" s="56" t="str">
        <f t="shared" si="66"/>
        <v/>
      </c>
      <c r="R165" s="196">
        <f t="shared" si="52"/>
        <v>174</v>
      </c>
      <c r="S165" s="1">
        <f t="shared" si="61"/>
        <v>299</v>
      </c>
      <c r="T165" s="2">
        <f t="shared" si="53"/>
        <v>0</v>
      </c>
      <c r="U165" s="1">
        <f>IF(C$4=0,0,IF(SUM(U$7:U164)=2,0,IF(Y165=U$6,IF(Y165=Y166,IF((Y164-Y165)&lt;=(Y167-Y166),2,0),IF(Y165=Y164,IF((Y163-Y164)&gt;(Y166-Y165),2,0),2)),0)))</f>
        <v>0</v>
      </c>
      <c r="V165" s="1">
        <f>IF(C$4=0,0,IF(SUM(V$7:V164)=1,0,IF(Z165=V$6,IF(Z165=Z166,IF((Z164-Z165)&lt;=(Z167-Z166),1,0),IF(Z165=Z164,IF((Z163-Z164)&gt;(Z166-Z165),1,0),1)),0)))</f>
        <v>0</v>
      </c>
      <c r="W165" s="1">
        <f>IF(C$4=0,0,IF(SUM(W$7:W164)=2,0,IF(AA165=W$6,IF(AA165=AA166,IF((AA164-AA165)&lt;=(AA167-AA166),2,0),IF(AA165=AA164,IF((AA163-AA164)&gt;(AA166-AA165),2,0),2)),0)))</f>
        <v>0</v>
      </c>
      <c r="X165" s="1">
        <f>IF(C$4=0,0,IF(SUM(X$7:X164)=2,0,IF(AB165=X$6,IF(AB165=AB166,IF((AB164-AB165)&lt;=(AB167-AB166),2,0),IF(AB165=AB164,IF((AB163-AB164)&gt;(AB166-AB165),2,0),2)),0)))</f>
        <v>0</v>
      </c>
      <c r="Y165" s="1">
        <f t="shared" si="54"/>
        <v>1</v>
      </c>
      <c r="Z165" s="1">
        <f t="shared" si="55"/>
        <v>1</v>
      </c>
      <c r="AA165" s="1">
        <f t="shared" si="56"/>
        <v>1</v>
      </c>
      <c r="AB165" s="1">
        <f t="shared" si="57"/>
        <v>1</v>
      </c>
      <c r="AD165" s="1">
        <f t="shared" si="62"/>
        <v>299</v>
      </c>
      <c r="AE165" s="2">
        <f t="shared" si="58"/>
        <v>0</v>
      </c>
      <c r="AF165" s="1">
        <f>IF(S$4=0,0,IF(SUM(AF$7:AF164)=2,0,IF(AJ165=AF$6,IF(AJ165=AJ166,IF((AJ164-AJ165)&lt;=(AJ167-AJ166),2,0),IF(AJ165=AJ164,IF((AJ163-AJ164)&gt;(AJ166-AJ165),2,0),2)),0)))</f>
        <v>0</v>
      </c>
      <c r="AG165" s="1">
        <f>IF(C$4=0,0,IF(SUM(AG$7:AG164)=1,0,IF(AK165=AG$6,IF(AK165=AK166,IF((AK164-AK165)&lt;=(AK167-AK166),1,0),IF(AK165=AK164,IF((AK163-AK164)&gt;(AK166-AK165),1,0),1)),0)))</f>
        <v>0</v>
      </c>
      <c r="AH165" s="1">
        <f>IF(C$4=0,0,IF(SUM(AH$7:AH164)=2,0,IF(AL165=AH$6,IF(AL165=AL166,IF((AL164-AL165)&lt;=(AL167-AL166),2,0),IF(AL165=AL164,IF((AL163-AL164)&gt;(AL166-AL165),2,0),2)),0)))</f>
        <v>0</v>
      </c>
      <c r="AI165" s="1">
        <f>IF(S$4=0,0,IF(SUM(AI$7:AI164)=2,0,IF(AM165=AI$6,IF(AM165=AM166,IF((AM164-AM165)&lt;=(AM167-AM166),2,0),IF(AM165=AM164,IF((AM163-AM164)&gt;(AM166-AM165),2,0),2)),0)))</f>
        <v>0</v>
      </c>
      <c r="AJ165" s="1">
        <f t="shared" si="59"/>
        <v>1</v>
      </c>
      <c r="AK165" s="1">
        <f t="shared" si="63"/>
        <v>1</v>
      </c>
      <c r="AL165" s="1">
        <f t="shared" si="64"/>
        <v>1</v>
      </c>
      <c r="AM165" s="1">
        <f t="shared" si="65"/>
        <v>1</v>
      </c>
    </row>
    <row r="166" spans="1:39" ht="12" customHeight="1" x14ac:dyDescent="0.15">
      <c r="A166" s="64">
        <f t="shared" si="47"/>
        <v>0</v>
      </c>
      <c r="B166" s="64">
        <f t="shared" si="48"/>
        <v>0</v>
      </c>
      <c r="C166" s="57">
        <f t="shared" si="60"/>
        <v>298</v>
      </c>
      <c r="F166" s="59">
        <f>IF(C166&lt;C$6,0,VLOOKUP(C166,index!$A:$M,10,0))</f>
        <v>173</v>
      </c>
      <c r="G166" s="57" t="str">
        <f t="shared" si="49"/>
        <v/>
      </c>
      <c r="H166" s="58" t="str">
        <f>IF(G166="I",$K166,IF(G166="II",$K166-SUM(H$8:H165),IF(G166="III",$K166-SUM(H$8:H165),IF(G166="IV",$K166-SUM(H$8:H165),IF(G166="V",1-SUM(H$8:H165)," ")))))</f>
        <v xml:space="preserve"> </v>
      </c>
      <c r="I166" s="66" t="str">
        <f t="shared" si="50"/>
        <v/>
      </c>
      <c r="J166" s="61" t="str">
        <f>IF(I166="A",$K166,IF(I166="B",$K166-SUM(J$8:J165),IF(I166="C",$K166-SUM(J$8:J165),IF(I166="D",$K166-SUM(J$8:J165),IF(I166="E",1-SUM(J$8:J165)," ")))))</f>
        <v xml:space="preserve"> </v>
      </c>
      <c r="K166" s="58">
        <f>IF(C$4=0,0,(SUM(D$8:D166)/C$4))</f>
        <v>0</v>
      </c>
      <c r="L166" s="62" t="str">
        <f t="shared" si="46"/>
        <v xml:space="preserve"> </v>
      </c>
      <c r="M166" s="58" t="str">
        <f>IF(U166=2,K166,IF(W166=2,K166-SUM(M$8:M165),IF(X166=2,K166-SUM(M$8:M165),IF(X165=2,1-SUM(M$8:M165)," "))))</f>
        <v xml:space="preserve"> </v>
      </c>
      <c r="N166" s="58" t="str">
        <f t="shared" si="51"/>
        <v xml:space="preserve"> </v>
      </c>
      <c r="P166" s="58" t="str">
        <f>IF(O166="Plus",$K166,IF(O166="Basis",$K166-SUM(P$8:P165),IF(O166="Breedte",$K166-SUM(P$8:P165),IF(O165="Breedte",1-SUM(P$8:P165)," "))))</f>
        <v xml:space="preserve"> </v>
      </c>
      <c r="Q166" s="56" t="str">
        <f t="shared" si="66"/>
        <v/>
      </c>
      <c r="R166" s="196">
        <f t="shared" si="52"/>
        <v>173</v>
      </c>
      <c r="S166" s="1">
        <f t="shared" si="61"/>
        <v>298</v>
      </c>
      <c r="T166" s="2">
        <f t="shared" si="53"/>
        <v>0</v>
      </c>
      <c r="U166" s="1">
        <f>IF(C$4=0,0,IF(SUM(U$7:U165)=2,0,IF(Y166=U$6,IF(Y166=Y167,IF((Y165-Y166)&lt;=(Y168-Y167),2,0),IF(Y166=Y165,IF((Y164-Y165)&gt;(Y167-Y166),2,0),2)),0)))</f>
        <v>0</v>
      </c>
      <c r="V166" s="1">
        <f>IF(C$4=0,0,IF(SUM(V$7:V165)=1,0,IF(Z166=V$6,IF(Z166=Z167,IF((Z165-Z166)&lt;=(Z168-Z167),1,0),IF(Z166=Z165,IF((Z164-Z165)&gt;(Z167-Z166),1,0),1)),0)))</f>
        <v>0</v>
      </c>
      <c r="W166" s="1">
        <f>IF(C$4=0,0,IF(SUM(W$7:W165)=2,0,IF(AA166=W$6,IF(AA166=AA167,IF((AA165-AA166)&lt;=(AA168-AA167),2,0),IF(AA166=AA165,IF((AA164-AA165)&gt;(AA167-AA166),2,0),2)),0)))</f>
        <v>0</v>
      </c>
      <c r="X166" s="1">
        <f>IF(C$4=0,0,IF(SUM(X$7:X165)=2,0,IF(AB166=X$6,IF(AB166=AB167,IF((AB165-AB166)&lt;=(AB168-AB167),2,0),IF(AB166=AB165,IF((AB164-AB165)&gt;(AB167-AB166),2,0),2)),0)))</f>
        <v>0</v>
      </c>
      <c r="Y166" s="1">
        <f t="shared" si="54"/>
        <v>1</v>
      </c>
      <c r="Z166" s="1">
        <f t="shared" si="55"/>
        <v>1</v>
      </c>
      <c r="AA166" s="1">
        <f t="shared" si="56"/>
        <v>1</v>
      </c>
      <c r="AB166" s="1">
        <f t="shared" si="57"/>
        <v>1</v>
      </c>
      <c r="AD166" s="1">
        <f t="shared" si="62"/>
        <v>298</v>
      </c>
      <c r="AE166" s="2">
        <f t="shared" si="58"/>
        <v>0</v>
      </c>
      <c r="AF166" s="1">
        <f>IF(S$4=0,0,IF(SUM(AF$7:AF165)=2,0,IF(AJ166=AF$6,IF(AJ166=AJ167,IF((AJ165-AJ166)&lt;=(AJ168-AJ167),2,0),IF(AJ166=AJ165,IF((AJ164-AJ165)&gt;(AJ167-AJ166),2,0),2)),0)))</f>
        <v>0</v>
      </c>
      <c r="AG166" s="1">
        <f>IF(C$4=0,0,IF(SUM(AG$7:AG165)=1,0,IF(AK166=AG$6,IF(AK166=AK167,IF((AK165-AK166)&lt;=(AK168-AK167),1,0),IF(AK166=AK165,IF((AK164-AK165)&gt;(AK167-AK166),1,0),1)),0)))</f>
        <v>0</v>
      </c>
      <c r="AH166" s="1">
        <f>IF(C$4=0,0,IF(SUM(AH$7:AH165)=2,0,IF(AL166=AH$6,IF(AL166=AL167,IF((AL165-AL166)&lt;=(AL168-AL167),2,0),IF(AL166=AL165,IF((AL164-AL165)&gt;(AL167-AL166),2,0),2)),0)))</f>
        <v>0</v>
      </c>
      <c r="AI166" s="1">
        <f>IF(S$4=0,0,IF(SUM(AI$7:AI165)=2,0,IF(AM166=AI$6,IF(AM166=AM167,IF((AM165-AM166)&lt;=(AM168-AM167),2,0),IF(AM166=AM165,IF((AM164-AM165)&gt;(AM167-AM166),2,0),2)),0)))</f>
        <v>0</v>
      </c>
      <c r="AJ166" s="1">
        <f t="shared" si="59"/>
        <v>1</v>
      </c>
      <c r="AK166" s="1">
        <f t="shared" si="63"/>
        <v>1</v>
      </c>
      <c r="AL166" s="1">
        <f t="shared" si="64"/>
        <v>1</v>
      </c>
      <c r="AM166" s="1">
        <f t="shared" si="65"/>
        <v>1</v>
      </c>
    </row>
    <row r="167" spans="1:39" ht="12" customHeight="1" x14ac:dyDescent="0.15">
      <c r="A167" s="64">
        <f t="shared" si="47"/>
        <v>0</v>
      </c>
      <c r="B167" s="64">
        <f t="shared" si="48"/>
        <v>0</v>
      </c>
      <c r="C167" s="57">
        <f t="shared" si="60"/>
        <v>297</v>
      </c>
      <c r="F167" s="59">
        <f>IF(C167&lt;C$6,0,VLOOKUP(C167,index!$A:$M,10,0))</f>
        <v>173</v>
      </c>
      <c r="G167" s="57" t="str">
        <f t="shared" si="49"/>
        <v/>
      </c>
      <c r="H167" s="58" t="str">
        <f>IF(G167="I",$K167,IF(G167="II",$K167-SUM(H$8:H166),IF(G167="III",$K167-SUM(H$8:H166),IF(G167="IV",$K167-SUM(H$8:H166),IF(G167="V",1-SUM(H$8:H166)," ")))))</f>
        <v xml:space="preserve"> </v>
      </c>
      <c r="I167" s="66" t="str">
        <f t="shared" si="50"/>
        <v/>
      </c>
      <c r="J167" s="61" t="str">
        <f>IF(I167="A",$K167,IF(I167="B",$K167-SUM(J$8:J166),IF(I167="C",$K167-SUM(J$8:J166),IF(I167="D",$K167-SUM(J$8:J166),IF(I167="E",1-SUM(J$8:J166)," ")))))</f>
        <v xml:space="preserve"> </v>
      </c>
      <c r="K167" s="58">
        <f>IF(C$4=0,0,(SUM(D$8:D167)/C$4))</f>
        <v>0</v>
      </c>
      <c r="L167" s="62" t="str">
        <f t="shared" si="46"/>
        <v xml:space="preserve"> </v>
      </c>
      <c r="M167" s="58" t="str">
        <f>IF(U167=2,K167,IF(W167=2,K167-SUM(M$8:M166),IF(X167=2,K167-SUM(M$8:M166),IF(X166=2,1-SUM(M$8:M166)," "))))</f>
        <v xml:space="preserve"> </v>
      </c>
      <c r="N167" s="58" t="str">
        <f t="shared" si="51"/>
        <v xml:space="preserve"> </v>
      </c>
      <c r="P167" s="58" t="str">
        <f>IF(O167="Plus",$K167,IF(O167="Basis",$K167-SUM(P$8:P166),IF(O167="Breedte",$K167-SUM(P$8:P166),IF(O166="Breedte",1-SUM(P$8:P166)," "))))</f>
        <v xml:space="preserve"> </v>
      </c>
      <c r="Q167" s="56" t="str">
        <f t="shared" si="66"/>
        <v/>
      </c>
      <c r="R167" s="196">
        <f t="shared" si="52"/>
        <v>173</v>
      </c>
      <c r="S167" s="1">
        <f t="shared" si="61"/>
        <v>297</v>
      </c>
      <c r="T167" s="2">
        <f t="shared" si="53"/>
        <v>0</v>
      </c>
      <c r="U167" s="1">
        <f>IF(C$4=0,0,IF(SUM(U$7:U166)=2,0,IF(Y167=U$6,IF(Y167=Y168,IF((Y166-Y167)&lt;=(Y169-Y168),2,0),IF(Y167=Y166,IF((Y165-Y166)&gt;(Y168-Y167),2,0),2)),0)))</f>
        <v>0</v>
      </c>
      <c r="V167" s="1">
        <f>IF(C$4=0,0,IF(SUM(V$7:V166)=1,0,IF(Z167=V$6,IF(Z167=Z168,IF((Z166-Z167)&lt;=(Z169-Z168),1,0),IF(Z167=Z166,IF((Z165-Z166)&gt;(Z168-Z167),1,0),1)),0)))</f>
        <v>0</v>
      </c>
      <c r="W167" s="1">
        <f>IF(C$4=0,0,IF(SUM(W$7:W166)=2,0,IF(AA167=W$6,IF(AA167=AA168,IF((AA166-AA167)&lt;=(AA169-AA168),2,0),IF(AA167=AA166,IF((AA165-AA166)&gt;(AA168-AA167),2,0),2)),0)))</f>
        <v>0</v>
      </c>
      <c r="X167" s="1">
        <f>IF(C$4=0,0,IF(SUM(X$7:X166)=2,0,IF(AB167=X$6,IF(AB167=AB168,IF((AB166-AB167)&lt;=(AB169-AB168),2,0),IF(AB167=AB166,IF((AB165-AB166)&gt;(AB168-AB167),2,0),2)),0)))</f>
        <v>0</v>
      </c>
      <c r="Y167" s="1">
        <f t="shared" si="54"/>
        <v>1</v>
      </c>
      <c r="Z167" s="1">
        <f t="shared" si="55"/>
        <v>1</v>
      </c>
      <c r="AA167" s="1">
        <f t="shared" si="56"/>
        <v>1</v>
      </c>
      <c r="AB167" s="1">
        <f t="shared" si="57"/>
        <v>1</v>
      </c>
      <c r="AD167" s="1">
        <f t="shared" si="62"/>
        <v>297</v>
      </c>
      <c r="AE167" s="2">
        <f t="shared" si="58"/>
        <v>0</v>
      </c>
      <c r="AF167" s="1">
        <f>IF(S$4=0,0,IF(SUM(AF$7:AF166)=2,0,IF(AJ167=AF$6,IF(AJ167=AJ168,IF((AJ166-AJ167)&lt;=(AJ169-AJ168),2,0),IF(AJ167=AJ166,IF((AJ165-AJ166)&gt;(AJ168-AJ167),2,0),2)),0)))</f>
        <v>0</v>
      </c>
      <c r="AG167" s="1">
        <f>IF(C$4=0,0,IF(SUM(AG$7:AG166)=1,0,IF(AK167=AG$6,IF(AK167=AK168,IF((AK166-AK167)&lt;=(AK169-AK168),1,0),IF(AK167=AK166,IF((AK165-AK166)&gt;(AK168-AK167),1,0),1)),0)))</f>
        <v>0</v>
      </c>
      <c r="AH167" s="1">
        <f>IF(C$4=0,0,IF(SUM(AH$7:AH166)=2,0,IF(AL167=AH$6,IF(AL167=AL168,IF((AL166-AL167)&lt;=(AL169-AL168),2,0),IF(AL167=AL166,IF((AL165-AL166)&gt;(AL168-AL167),2,0),2)),0)))</f>
        <v>0</v>
      </c>
      <c r="AI167" s="1">
        <f>IF(S$4=0,0,IF(SUM(AI$7:AI166)=2,0,IF(AM167=AI$6,IF(AM167=AM168,IF((AM166-AM167)&lt;=(AM169-AM168),2,0),IF(AM167=AM166,IF((AM165-AM166)&gt;(AM168-AM167),2,0),2)),0)))</f>
        <v>0</v>
      </c>
      <c r="AJ167" s="1">
        <f t="shared" si="59"/>
        <v>1</v>
      </c>
      <c r="AK167" s="1">
        <f t="shared" si="63"/>
        <v>1</v>
      </c>
      <c r="AL167" s="1">
        <f t="shared" si="64"/>
        <v>1</v>
      </c>
      <c r="AM167" s="1">
        <f t="shared" si="65"/>
        <v>1</v>
      </c>
    </row>
    <row r="168" spans="1:39" ht="12" customHeight="1" x14ac:dyDescent="0.15">
      <c r="A168" s="64">
        <f t="shared" si="47"/>
        <v>0</v>
      </c>
      <c r="B168" s="64">
        <f t="shared" si="48"/>
        <v>0</v>
      </c>
      <c r="C168" s="57">
        <f t="shared" si="60"/>
        <v>296</v>
      </c>
      <c r="F168" s="59">
        <f>IF(C168&lt;C$6,0,VLOOKUP(C168,index!$A:$M,10,0))</f>
        <v>172</v>
      </c>
      <c r="G168" s="57" t="str">
        <f t="shared" si="49"/>
        <v/>
      </c>
      <c r="H168" s="58" t="str">
        <f>IF(G168="I",$K168,IF(G168="II",$K168-SUM(H$8:H167),IF(G168="III",$K168-SUM(H$8:H167),IF(G168="IV",$K168-SUM(H$8:H167),IF(G168="V",1-SUM(H$8:H167)," ")))))</f>
        <v xml:space="preserve"> </v>
      </c>
      <c r="I168" s="66" t="str">
        <f t="shared" si="50"/>
        <v/>
      </c>
      <c r="J168" s="61" t="str">
        <f>IF(I168="A",$K168,IF(I168="B",$K168-SUM(J$8:J167),IF(I168="C",$K168-SUM(J$8:J167),IF(I168="D",$K168-SUM(J$8:J167),IF(I168="E",1-SUM(J$8:J167)," ")))))</f>
        <v xml:space="preserve"> </v>
      </c>
      <c r="K168" s="58">
        <f>IF(C$4=0,0,(SUM(D$8:D168)/C$4))</f>
        <v>0</v>
      </c>
      <c r="L168" s="62" t="str">
        <f t="shared" si="46"/>
        <v xml:space="preserve"> </v>
      </c>
      <c r="M168" s="58" t="str">
        <f>IF(U168=2,K168,IF(W168=2,K168-SUM(M$8:M167),IF(X168=2,K168-SUM(M$8:M167),IF(X167=2,1-SUM(M$8:M167)," "))))</f>
        <v xml:space="preserve"> </v>
      </c>
      <c r="N168" s="58" t="str">
        <f t="shared" si="51"/>
        <v xml:space="preserve"> </v>
      </c>
      <c r="P168" s="58" t="str">
        <f>IF(O168="Plus",$K168,IF(O168="Basis",$K168-SUM(P$8:P167),IF(O168="Breedte",$K168-SUM(P$8:P167),IF(O167="Breedte",1-SUM(P$8:P167)," "))))</f>
        <v xml:space="preserve"> </v>
      </c>
      <c r="Q168" s="56" t="str">
        <f t="shared" si="66"/>
        <v/>
      </c>
      <c r="R168" s="196">
        <f t="shared" si="52"/>
        <v>172</v>
      </c>
      <c r="S168" s="1">
        <f t="shared" si="61"/>
        <v>296</v>
      </c>
      <c r="T168" s="2">
        <f t="shared" si="53"/>
        <v>0</v>
      </c>
      <c r="U168" s="1">
        <f>IF(C$4=0,0,IF(SUM(U$7:U167)=2,0,IF(Y168=U$6,IF(Y168=Y169,IF((Y167-Y168)&lt;=(Y170-Y169),2,0),IF(Y168=Y167,IF((Y166-Y167)&gt;(Y169-Y168),2,0),2)),0)))</f>
        <v>0</v>
      </c>
      <c r="V168" s="1">
        <f>IF(C$4=0,0,IF(SUM(V$7:V167)=1,0,IF(Z168=V$6,IF(Z168=Z169,IF((Z167-Z168)&lt;=(Z170-Z169),1,0),IF(Z168=Z167,IF((Z166-Z167)&gt;(Z169-Z168),1,0),1)),0)))</f>
        <v>0</v>
      </c>
      <c r="W168" s="1">
        <f>IF(C$4=0,0,IF(SUM(W$7:W167)=2,0,IF(AA168=W$6,IF(AA168=AA169,IF((AA167-AA168)&lt;=(AA170-AA169),2,0),IF(AA168=AA167,IF((AA166-AA167)&gt;(AA169-AA168),2,0),2)),0)))</f>
        <v>0</v>
      </c>
      <c r="X168" s="1">
        <f>IF(C$4=0,0,IF(SUM(X$7:X167)=2,0,IF(AB168=X$6,IF(AB168=AB169,IF((AB167-AB168)&lt;=(AB170-AB169),2,0),IF(AB168=AB167,IF((AB166-AB167)&gt;(AB169-AB168),2,0),2)),0)))</f>
        <v>0</v>
      </c>
      <c r="Y168" s="1">
        <f t="shared" si="54"/>
        <v>1</v>
      </c>
      <c r="Z168" s="1">
        <f t="shared" si="55"/>
        <v>1</v>
      </c>
      <c r="AA168" s="1">
        <f t="shared" si="56"/>
        <v>1</v>
      </c>
      <c r="AB168" s="1">
        <f t="shared" si="57"/>
        <v>1</v>
      </c>
      <c r="AD168" s="1">
        <f t="shared" si="62"/>
        <v>296</v>
      </c>
      <c r="AE168" s="2">
        <f t="shared" si="58"/>
        <v>0</v>
      </c>
      <c r="AF168" s="1">
        <f>IF(S$4=0,0,IF(SUM(AF$7:AF167)=2,0,IF(AJ168=AF$6,IF(AJ168=AJ169,IF((AJ167-AJ168)&lt;=(AJ170-AJ169),2,0),IF(AJ168=AJ167,IF((AJ166-AJ167)&gt;(AJ169-AJ168),2,0),2)),0)))</f>
        <v>0</v>
      </c>
      <c r="AG168" s="1">
        <f>IF(C$4=0,0,IF(SUM(AG$7:AG167)=1,0,IF(AK168=AG$6,IF(AK168=AK169,IF((AK167-AK168)&lt;=(AK170-AK169),1,0),IF(AK168=AK167,IF((AK166-AK167)&gt;(AK169-AK168),1,0),1)),0)))</f>
        <v>0</v>
      </c>
      <c r="AH168" s="1">
        <f>IF(C$4=0,0,IF(SUM(AH$7:AH167)=2,0,IF(AL168=AH$6,IF(AL168=AL169,IF((AL167-AL168)&lt;=(AL170-AL169),2,0),IF(AL168=AL167,IF((AL166-AL167)&gt;(AL169-AL168),2,0),2)),0)))</f>
        <v>0</v>
      </c>
      <c r="AI168" s="1">
        <f>IF(S$4=0,0,IF(SUM(AI$7:AI167)=2,0,IF(AM168=AI$6,IF(AM168=AM169,IF((AM167-AM168)&lt;=(AM170-AM169),2,0),IF(AM168=AM167,IF((AM166-AM167)&gt;(AM169-AM168),2,0),2)),0)))</f>
        <v>0</v>
      </c>
      <c r="AJ168" s="1">
        <f t="shared" si="59"/>
        <v>1</v>
      </c>
      <c r="AK168" s="1">
        <f t="shared" si="63"/>
        <v>1</v>
      </c>
      <c r="AL168" s="1">
        <f t="shared" si="64"/>
        <v>1</v>
      </c>
      <c r="AM168" s="1">
        <f t="shared" si="65"/>
        <v>1</v>
      </c>
    </row>
    <row r="169" spans="1:39" ht="12" customHeight="1" x14ac:dyDescent="0.15">
      <c r="A169" s="64">
        <f t="shared" si="47"/>
        <v>0</v>
      </c>
      <c r="B169" s="64">
        <f t="shared" si="48"/>
        <v>0</v>
      </c>
      <c r="C169" s="57">
        <f t="shared" si="60"/>
        <v>295</v>
      </c>
      <c r="F169" s="59">
        <f>IF(C169&lt;C$6,0,VLOOKUP(C169,index!$A:$M,10,0))</f>
        <v>172</v>
      </c>
      <c r="G169" s="57" t="str">
        <f t="shared" si="49"/>
        <v/>
      </c>
      <c r="H169" s="58" t="str">
        <f>IF(G169="I",$K169,IF(G169="II",$K169-SUM(H$8:H168),IF(G169="III",$K169-SUM(H$8:H168),IF(G169="IV",$K169-SUM(H$8:H168),IF(G169="V",1-SUM(H$8:H168)," ")))))</f>
        <v xml:space="preserve"> </v>
      </c>
      <c r="I169" s="66" t="str">
        <f t="shared" si="50"/>
        <v/>
      </c>
      <c r="J169" s="61" t="str">
        <f>IF(I169="A",$K169,IF(I169="B",$K169-SUM(J$8:J168),IF(I169="C",$K169-SUM(J$8:J168),IF(I169="D",$K169-SUM(J$8:J168),IF(I169="E",1-SUM(J$8:J168)," ")))))</f>
        <v xml:space="preserve"> </v>
      </c>
      <c r="K169" s="58">
        <f>IF(C$4=0,0,(SUM(D$8:D169)/C$4))</f>
        <v>0</v>
      </c>
      <c r="L169" s="62" t="str">
        <f t="shared" si="46"/>
        <v xml:space="preserve"> </v>
      </c>
      <c r="M169" s="58" t="str">
        <f>IF(U169=2,K169,IF(W169=2,K169-SUM(M$8:M168),IF(X169=2,K169-SUM(M$8:M168),IF(X168=2,1-SUM(M$8:M168)," "))))</f>
        <v xml:space="preserve"> </v>
      </c>
      <c r="N169" s="58" t="str">
        <f t="shared" si="51"/>
        <v xml:space="preserve"> </v>
      </c>
      <c r="P169" s="58" t="str">
        <f>IF(O169="Plus",$K169,IF(O169="Basis",$K169-SUM(P$8:P168),IF(O169="Breedte",$K169-SUM(P$8:P168),IF(O168="Breedte",1-SUM(P$8:P168)," "))))</f>
        <v xml:space="preserve"> </v>
      </c>
      <c r="Q169" s="56" t="str">
        <f t="shared" si="66"/>
        <v/>
      </c>
      <c r="R169" s="196">
        <f t="shared" si="52"/>
        <v>172</v>
      </c>
      <c r="S169" s="1">
        <f t="shared" si="61"/>
        <v>295</v>
      </c>
      <c r="T169" s="2">
        <f t="shared" si="53"/>
        <v>0</v>
      </c>
      <c r="U169" s="1">
        <f>IF(C$4=0,0,IF(SUM(U$7:U168)=2,0,IF(Y169=U$6,IF(Y169=Y170,IF((Y168-Y169)&lt;=(Y171-Y170),2,0),IF(Y169=Y168,IF((Y167-Y168)&gt;(Y170-Y169),2,0),2)),0)))</f>
        <v>0</v>
      </c>
      <c r="V169" s="1">
        <f>IF(C$4=0,0,IF(SUM(V$7:V168)=1,0,IF(Z169=V$6,IF(Z169=Z170,IF((Z168-Z169)&lt;=(Z171-Z170),1,0),IF(Z169=Z168,IF((Z167-Z168)&gt;(Z170-Z169),1,0),1)),0)))</f>
        <v>0</v>
      </c>
      <c r="W169" s="1">
        <f>IF(C$4=0,0,IF(SUM(W$7:W168)=2,0,IF(AA169=W$6,IF(AA169=AA170,IF((AA168-AA169)&lt;=(AA171-AA170),2,0),IF(AA169=AA168,IF((AA167-AA168)&gt;(AA170-AA169),2,0),2)),0)))</f>
        <v>0</v>
      </c>
      <c r="X169" s="1">
        <f>IF(C$4=0,0,IF(SUM(X$7:X168)=2,0,IF(AB169=X$6,IF(AB169=AB170,IF((AB168-AB169)&lt;=(AB171-AB170),2,0),IF(AB169=AB168,IF((AB167-AB168)&gt;(AB170-AB169),2,0),2)),0)))</f>
        <v>0</v>
      </c>
      <c r="Y169" s="1">
        <f t="shared" si="54"/>
        <v>1</v>
      </c>
      <c r="Z169" s="1">
        <f t="shared" si="55"/>
        <v>1</v>
      </c>
      <c r="AA169" s="1">
        <f t="shared" si="56"/>
        <v>1</v>
      </c>
      <c r="AB169" s="1">
        <f t="shared" si="57"/>
        <v>1</v>
      </c>
      <c r="AD169" s="1">
        <f t="shared" si="62"/>
        <v>295</v>
      </c>
      <c r="AE169" s="2">
        <f t="shared" si="58"/>
        <v>0</v>
      </c>
      <c r="AF169" s="1">
        <f>IF(S$4=0,0,IF(SUM(AF$7:AF168)=2,0,IF(AJ169=AF$6,IF(AJ169=AJ170,IF((AJ168-AJ169)&lt;=(AJ171-AJ170),2,0),IF(AJ169=AJ168,IF((AJ167-AJ168)&gt;(AJ170-AJ169),2,0),2)),0)))</f>
        <v>0</v>
      </c>
      <c r="AG169" s="1">
        <f>IF(C$4=0,0,IF(SUM(AG$7:AG168)=1,0,IF(AK169=AG$6,IF(AK169=AK170,IF((AK168-AK169)&lt;=(AK171-AK170),1,0),IF(AK169=AK168,IF((AK167-AK168)&gt;(AK170-AK169),1,0),1)),0)))</f>
        <v>0</v>
      </c>
      <c r="AH169" s="1">
        <f>IF(C$4=0,0,IF(SUM(AH$7:AH168)=2,0,IF(AL169=AH$6,IF(AL169=AL170,IF((AL168-AL169)&lt;=(AL171-AL170),2,0),IF(AL169=AL168,IF((AL167-AL168)&gt;(AL170-AL169),2,0),2)),0)))</f>
        <v>0</v>
      </c>
      <c r="AI169" s="1">
        <f>IF(S$4=0,0,IF(SUM(AI$7:AI168)=2,0,IF(AM169=AI$6,IF(AM169=AM170,IF((AM168-AM169)&lt;=(AM171-AM170),2,0),IF(AM169=AM168,IF((AM167-AM168)&gt;(AM170-AM169),2,0),2)),0)))</f>
        <v>0</v>
      </c>
      <c r="AJ169" s="1">
        <f t="shared" si="59"/>
        <v>1</v>
      </c>
      <c r="AK169" s="1">
        <f t="shared" si="63"/>
        <v>1</v>
      </c>
      <c r="AL169" s="1">
        <f t="shared" si="64"/>
        <v>1</v>
      </c>
      <c r="AM169" s="1">
        <f t="shared" si="65"/>
        <v>1</v>
      </c>
    </row>
    <row r="170" spans="1:39" ht="12" customHeight="1" x14ac:dyDescent="0.15">
      <c r="A170" s="64">
        <f t="shared" si="47"/>
        <v>0</v>
      </c>
      <c r="B170" s="64">
        <f t="shared" si="48"/>
        <v>0</v>
      </c>
      <c r="C170" s="57">
        <f t="shared" si="60"/>
        <v>294</v>
      </c>
      <c r="F170" s="59">
        <f>IF(C170&lt;C$6,0,VLOOKUP(C170,index!$A:$M,10,0))</f>
        <v>171</v>
      </c>
      <c r="G170" s="57" t="str">
        <f t="shared" si="49"/>
        <v/>
      </c>
      <c r="H170" s="58" t="str">
        <f>IF(G170="I",$K170,IF(G170="II",$K170-SUM(H$8:H169),IF(G170="III",$K170-SUM(H$8:H169),IF(G170="IV",$K170-SUM(H$8:H169),IF(G170="V",1-SUM(H$8:H169)," ")))))</f>
        <v xml:space="preserve"> </v>
      </c>
      <c r="I170" s="66" t="str">
        <f t="shared" si="50"/>
        <v/>
      </c>
      <c r="J170" s="61" t="str">
        <f>IF(I170="A",$K170,IF(I170="B",$K170-SUM(J$8:J169),IF(I170="C",$K170-SUM(J$8:J169),IF(I170="D",$K170-SUM(J$8:J169),IF(I170="E",1-SUM(J$8:J169)," ")))))</f>
        <v xml:space="preserve"> </v>
      </c>
      <c r="K170" s="58">
        <f>IF(C$4=0,0,(SUM(D$8:D170)/C$4))</f>
        <v>0</v>
      </c>
      <c r="L170" s="62" t="str">
        <f t="shared" si="46"/>
        <v xml:space="preserve"> </v>
      </c>
      <c r="M170" s="58" t="str">
        <f>IF(U170=2,K170,IF(W170=2,K170-SUM(M$8:M169),IF(X170=2,K170-SUM(M$8:M169),IF(X169=2,1-SUM(M$8:M169)," "))))</f>
        <v xml:space="preserve"> </v>
      </c>
      <c r="N170" s="58" t="str">
        <f t="shared" si="51"/>
        <v xml:space="preserve"> </v>
      </c>
      <c r="P170" s="58" t="str">
        <f>IF(O170="Plus",$K170,IF(O170="Basis",$K170-SUM(P$8:P169),IF(O170="Breedte",$K170-SUM(P$8:P169),IF(O169="Breedte",1-SUM(P$8:P169)," "))))</f>
        <v xml:space="preserve"> </v>
      </c>
      <c r="Q170" s="56" t="str">
        <f t="shared" si="66"/>
        <v/>
      </c>
      <c r="R170" s="196">
        <f t="shared" si="52"/>
        <v>171</v>
      </c>
      <c r="S170" s="1">
        <f t="shared" si="61"/>
        <v>294</v>
      </c>
      <c r="T170" s="2">
        <f t="shared" si="53"/>
        <v>0</v>
      </c>
      <c r="U170" s="1">
        <f>IF(C$4=0,0,IF(SUM(U$7:U169)=2,0,IF(Y170=U$6,IF(Y170=Y171,IF((Y169-Y170)&lt;=(Y172-Y171),2,0),IF(Y170=Y169,IF((Y168-Y169)&gt;(Y171-Y170),2,0),2)),0)))</f>
        <v>0</v>
      </c>
      <c r="V170" s="1">
        <f>IF(C$4=0,0,IF(SUM(V$7:V169)=1,0,IF(Z170=V$6,IF(Z170=Z171,IF((Z169-Z170)&lt;=(Z172-Z171),1,0),IF(Z170=Z169,IF((Z168-Z169)&gt;(Z171-Z170),1,0),1)),0)))</f>
        <v>0</v>
      </c>
      <c r="W170" s="1">
        <f>IF(C$4=0,0,IF(SUM(W$7:W169)=2,0,IF(AA170=W$6,IF(AA170=AA171,IF((AA169-AA170)&lt;=(AA172-AA171),2,0),IF(AA170=AA169,IF((AA168-AA169)&gt;(AA171-AA170),2,0),2)),0)))</f>
        <v>0</v>
      </c>
      <c r="X170" s="1">
        <f>IF(C$4=0,0,IF(SUM(X$7:X169)=2,0,IF(AB170=X$6,IF(AB170=AB171,IF((AB169-AB170)&lt;=(AB172-AB171),2,0),IF(AB170=AB169,IF((AB168-AB169)&gt;(AB171-AB170),2,0),2)),0)))</f>
        <v>0</v>
      </c>
      <c r="Y170" s="1">
        <f t="shared" si="54"/>
        <v>1</v>
      </c>
      <c r="Z170" s="1">
        <f t="shared" si="55"/>
        <v>1</v>
      </c>
      <c r="AA170" s="1">
        <f t="shared" si="56"/>
        <v>1</v>
      </c>
      <c r="AB170" s="1">
        <f t="shared" si="57"/>
        <v>1</v>
      </c>
      <c r="AD170" s="1">
        <f t="shared" si="62"/>
        <v>294</v>
      </c>
      <c r="AE170" s="2">
        <f t="shared" si="58"/>
        <v>0</v>
      </c>
      <c r="AF170" s="1">
        <f>IF(S$4=0,0,IF(SUM(AF$7:AF169)=2,0,IF(AJ170=AF$6,IF(AJ170=AJ171,IF((AJ169-AJ170)&lt;=(AJ172-AJ171),2,0),IF(AJ170=AJ169,IF((AJ168-AJ169)&gt;(AJ171-AJ170),2,0),2)),0)))</f>
        <v>0</v>
      </c>
      <c r="AG170" s="1">
        <f>IF(C$4=0,0,IF(SUM(AG$7:AG169)=1,0,IF(AK170=AG$6,IF(AK170=AK171,IF((AK169-AK170)&lt;=(AK172-AK171),1,0),IF(AK170=AK169,IF((AK168-AK169)&gt;(AK171-AK170),1,0),1)),0)))</f>
        <v>0</v>
      </c>
      <c r="AH170" s="1">
        <f>IF(C$4=0,0,IF(SUM(AH$7:AH169)=2,0,IF(AL170=AH$6,IF(AL170=AL171,IF((AL169-AL170)&lt;=(AL172-AL171),2,0),IF(AL170=AL169,IF((AL168-AL169)&gt;(AL171-AL170),2,0),2)),0)))</f>
        <v>0</v>
      </c>
      <c r="AI170" s="1">
        <f>IF(S$4=0,0,IF(SUM(AI$7:AI169)=2,0,IF(AM170=AI$6,IF(AM170=AM171,IF((AM169-AM170)&lt;=(AM172-AM171),2,0),IF(AM170=AM169,IF((AM168-AM169)&gt;(AM171-AM170),2,0),2)),0)))</f>
        <v>0</v>
      </c>
      <c r="AJ170" s="1">
        <f t="shared" si="59"/>
        <v>1</v>
      </c>
      <c r="AK170" s="1">
        <f t="shared" si="63"/>
        <v>1</v>
      </c>
      <c r="AL170" s="1">
        <f t="shared" si="64"/>
        <v>1</v>
      </c>
      <c r="AM170" s="1">
        <f t="shared" si="65"/>
        <v>1</v>
      </c>
    </row>
    <row r="171" spans="1:39" ht="12" customHeight="1" x14ac:dyDescent="0.15">
      <c r="A171" s="64">
        <f t="shared" si="47"/>
        <v>0</v>
      </c>
      <c r="B171" s="64">
        <f t="shared" si="48"/>
        <v>0</v>
      </c>
      <c r="C171" s="57">
        <f t="shared" si="60"/>
        <v>293</v>
      </c>
      <c r="F171" s="59">
        <f>IF(C171&lt;C$6,0,VLOOKUP(C171,index!$A:$M,10,0))</f>
        <v>171</v>
      </c>
      <c r="G171" s="57" t="str">
        <f t="shared" si="49"/>
        <v/>
      </c>
      <c r="H171" s="58" t="str">
        <f>IF(G171="I",$K171,IF(G171="II",$K171-SUM(H$8:H170),IF(G171="III",$K171-SUM(H$8:H170),IF(G171="IV",$K171-SUM(H$8:H170),IF(G171="V",1-SUM(H$8:H170)," ")))))</f>
        <v xml:space="preserve"> </v>
      </c>
      <c r="I171" s="66" t="str">
        <f t="shared" si="50"/>
        <v/>
      </c>
      <c r="J171" s="61" t="str">
        <f>IF(I171="A",$K171,IF(I171="B",$K171-SUM(J$8:J170),IF(I171="C",$K171-SUM(J$8:J170),IF(I171="D",$K171-SUM(J$8:J170),IF(I171="E",1-SUM(J$8:J170)," ")))))</f>
        <v xml:space="preserve"> </v>
      </c>
      <c r="K171" s="58">
        <f>IF(C$4=0,0,(SUM(D$8:D171)/C$4))</f>
        <v>0</v>
      </c>
      <c r="L171" s="62" t="str">
        <f t="shared" si="46"/>
        <v xml:space="preserve"> </v>
      </c>
      <c r="M171" s="58" t="str">
        <f>IF(U171=2,K171,IF(W171=2,K171-SUM(M$8:M170),IF(X171=2,K171-SUM(M$8:M170),IF(X170=2,1-SUM(M$8:M170)," "))))</f>
        <v xml:space="preserve"> </v>
      </c>
      <c r="N171" s="58" t="str">
        <f t="shared" si="51"/>
        <v xml:space="preserve"> </v>
      </c>
      <c r="P171" s="58" t="str">
        <f>IF(O171="Plus",$K171,IF(O171="Basis",$K171-SUM(P$8:P170),IF(O171="Breedte",$K171-SUM(P$8:P170),IF(O170="Breedte",1-SUM(P$8:P170)," "))))</f>
        <v xml:space="preserve"> </v>
      </c>
      <c r="Q171" s="56" t="str">
        <f t="shared" si="66"/>
        <v/>
      </c>
      <c r="R171" s="196">
        <f t="shared" si="52"/>
        <v>171</v>
      </c>
      <c r="S171" s="1">
        <f t="shared" si="61"/>
        <v>293</v>
      </c>
      <c r="T171" s="2">
        <f t="shared" si="53"/>
        <v>0</v>
      </c>
      <c r="U171" s="1">
        <f>IF(C$4=0,0,IF(SUM(U$7:U170)=2,0,IF(Y171=U$6,IF(Y171=Y172,IF((Y170-Y171)&lt;=(Y173-Y172),2,0),IF(Y171=Y170,IF((Y169-Y170)&gt;(Y172-Y171),2,0),2)),0)))</f>
        <v>0</v>
      </c>
      <c r="V171" s="1">
        <f>IF(C$4=0,0,IF(SUM(V$7:V170)=1,0,IF(Z171=V$6,IF(Z171=Z172,IF((Z170-Z171)&lt;=(Z173-Z172),1,0),IF(Z171=Z170,IF((Z169-Z170)&gt;(Z172-Z171),1,0),1)),0)))</f>
        <v>0</v>
      </c>
      <c r="W171" s="1">
        <f>IF(C$4=0,0,IF(SUM(W$7:W170)=2,0,IF(AA171=W$6,IF(AA171=AA172,IF((AA170-AA171)&lt;=(AA173-AA172),2,0),IF(AA171=AA170,IF((AA169-AA170)&gt;(AA172-AA171),2,0),2)),0)))</f>
        <v>0</v>
      </c>
      <c r="X171" s="1">
        <f>IF(C$4=0,0,IF(SUM(X$7:X170)=2,0,IF(AB171=X$6,IF(AB171=AB172,IF((AB170-AB171)&lt;=(AB173-AB172),2,0),IF(AB171=AB170,IF((AB169-AB170)&gt;(AB172-AB171),2,0),2)),0)))</f>
        <v>0</v>
      </c>
      <c r="Y171" s="1">
        <f t="shared" si="54"/>
        <v>1</v>
      </c>
      <c r="Z171" s="1">
        <f t="shared" si="55"/>
        <v>1</v>
      </c>
      <c r="AA171" s="1">
        <f t="shared" si="56"/>
        <v>1</v>
      </c>
      <c r="AB171" s="1">
        <f t="shared" si="57"/>
        <v>1</v>
      </c>
      <c r="AD171" s="1">
        <f t="shared" si="62"/>
        <v>293</v>
      </c>
      <c r="AE171" s="2">
        <f t="shared" si="58"/>
        <v>0</v>
      </c>
      <c r="AF171" s="1">
        <f>IF(S$4=0,0,IF(SUM(AF$7:AF170)=2,0,IF(AJ171=AF$6,IF(AJ171=AJ172,IF((AJ170-AJ171)&lt;=(AJ173-AJ172),2,0),IF(AJ171=AJ170,IF((AJ169-AJ170)&gt;(AJ172-AJ171),2,0),2)),0)))</f>
        <v>0</v>
      </c>
      <c r="AG171" s="1">
        <f>IF(C$4=0,0,IF(SUM(AG$7:AG170)=1,0,IF(AK171=AG$6,IF(AK171=AK172,IF((AK170-AK171)&lt;=(AK173-AK172),1,0),IF(AK171=AK170,IF((AK169-AK170)&gt;(AK172-AK171),1,0),1)),0)))</f>
        <v>0</v>
      </c>
      <c r="AH171" s="1">
        <f>IF(C$4=0,0,IF(SUM(AH$7:AH170)=2,0,IF(AL171=AH$6,IF(AL171=AL172,IF((AL170-AL171)&lt;=(AL173-AL172),2,0),IF(AL171=AL170,IF((AL169-AL170)&gt;(AL172-AL171),2,0),2)),0)))</f>
        <v>0</v>
      </c>
      <c r="AI171" s="1">
        <f>IF(S$4=0,0,IF(SUM(AI$7:AI170)=2,0,IF(AM171=AI$6,IF(AM171=AM172,IF((AM170-AM171)&lt;=(AM173-AM172),2,0),IF(AM171=AM170,IF((AM169-AM170)&gt;(AM172-AM171),2,0),2)),0)))</f>
        <v>0</v>
      </c>
      <c r="AJ171" s="1">
        <f t="shared" si="59"/>
        <v>1</v>
      </c>
      <c r="AK171" s="1">
        <f t="shared" si="63"/>
        <v>1</v>
      </c>
      <c r="AL171" s="1">
        <f t="shared" si="64"/>
        <v>1</v>
      </c>
      <c r="AM171" s="1">
        <f t="shared" si="65"/>
        <v>1</v>
      </c>
    </row>
    <row r="172" spans="1:39" ht="12" customHeight="1" x14ac:dyDescent="0.15">
      <c r="A172" s="64">
        <f t="shared" si="47"/>
        <v>0</v>
      </c>
      <c r="B172" s="64">
        <f t="shared" si="48"/>
        <v>0</v>
      </c>
      <c r="C172" s="57">
        <f t="shared" si="60"/>
        <v>292</v>
      </c>
      <c r="F172" s="59">
        <f>IF(C172&lt;C$6,0,VLOOKUP(C172,index!$A:$M,10,0))</f>
        <v>170</v>
      </c>
      <c r="G172" s="57" t="str">
        <f t="shared" si="49"/>
        <v/>
      </c>
      <c r="H172" s="58" t="str">
        <f>IF(G172="I",$K172,IF(G172="II",$K172-SUM(H$8:H171),IF(G172="III",$K172-SUM(H$8:H171),IF(G172="IV",$K172-SUM(H$8:H171),IF(G172="V",1-SUM(H$8:H171)," ")))))</f>
        <v xml:space="preserve"> </v>
      </c>
      <c r="I172" s="66" t="str">
        <f t="shared" si="50"/>
        <v/>
      </c>
      <c r="J172" s="61" t="str">
        <f>IF(I172="A",$K172,IF(I172="B",$K172-SUM(J$8:J171),IF(I172="C",$K172-SUM(J$8:J171),IF(I172="D",$K172-SUM(J$8:J171),IF(I172="E",1-SUM(J$8:J171)," ")))))</f>
        <v xml:space="preserve"> </v>
      </c>
      <c r="K172" s="58">
        <f>IF(C$4=0,0,(SUM(D$8:D172)/C$4))</f>
        <v>0</v>
      </c>
      <c r="L172" s="62" t="str">
        <f t="shared" si="46"/>
        <v xml:space="preserve"> </v>
      </c>
      <c r="M172" s="58" t="str">
        <f>IF(U172=2,K172,IF(W172=2,K172-SUM(M$8:M171),IF(X172=2,K172-SUM(M$8:M171),IF(X171=2,1-SUM(M$8:M171)," "))))</f>
        <v xml:space="preserve"> </v>
      </c>
      <c r="N172" s="58" t="str">
        <f t="shared" si="51"/>
        <v xml:space="preserve"> </v>
      </c>
      <c r="P172" s="58" t="str">
        <f>IF(O172="Plus",$K172,IF(O172="Basis",$K172-SUM(P$8:P171),IF(O172="Breedte",$K172-SUM(P$8:P171),IF(O171="Breedte",1-SUM(P$8:P171)," "))))</f>
        <v xml:space="preserve"> </v>
      </c>
      <c r="Q172" s="56" t="str">
        <f t="shared" si="66"/>
        <v/>
      </c>
      <c r="R172" s="196">
        <f t="shared" si="52"/>
        <v>170</v>
      </c>
      <c r="S172" s="1">
        <f t="shared" si="61"/>
        <v>292</v>
      </c>
      <c r="T172" s="2">
        <f t="shared" si="53"/>
        <v>0</v>
      </c>
      <c r="U172" s="1">
        <f>IF(C$4=0,0,IF(SUM(U$7:U171)=2,0,IF(Y172=U$6,IF(Y172=Y173,IF((Y171-Y172)&lt;=(Y174-Y173),2,0),IF(Y172=Y171,IF((Y170-Y171)&gt;(Y173-Y172),2,0),2)),0)))</f>
        <v>0</v>
      </c>
      <c r="V172" s="1">
        <f>IF(C$4=0,0,IF(SUM(V$7:V171)=1,0,IF(Z172=V$6,IF(Z172=Z173,IF((Z171-Z172)&lt;=(Z174-Z173),1,0),IF(Z172=Z171,IF((Z170-Z171)&gt;(Z173-Z172),1,0),1)),0)))</f>
        <v>0</v>
      </c>
      <c r="W172" s="1">
        <f>IF(C$4=0,0,IF(SUM(W$7:W171)=2,0,IF(AA172=W$6,IF(AA172=AA173,IF((AA171-AA172)&lt;=(AA174-AA173),2,0),IF(AA172=AA171,IF((AA170-AA171)&gt;(AA173-AA172),2,0),2)),0)))</f>
        <v>0</v>
      </c>
      <c r="X172" s="1">
        <f>IF(C$4=0,0,IF(SUM(X$7:X171)=2,0,IF(AB172=X$6,IF(AB172=AB173,IF((AB171-AB172)&lt;=(AB174-AB173),2,0),IF(AB172=AB171,IF((AB170-AB171)&gt;(AB173-AB172),2,0),2)),0)))</f>
        <v>0</v>
      </c>
      <c r="Y172" s="1">
        <f t="shared" si="54"/>
        <v>1</v>
      </c>
      <c r="Z172" s="1">
        <f t="shared" si="55"/>
        <v>1</v>
      </c>
      <c r="AA172" s="1">
        <f t="shared" si="56"/>
        <v>1</v>
      </c>
      <c r="AB172" s="1">
        <f t="shared" si="57"/>
        <v>1</v>
      </c>
      <c r="AD172" s="1">
        <f t="shared" si="62"/>
        <v>292</v>
      </c>
      <c r="AE172" s="2">
        <f t="shared" si="58"/>
        <v>0</v>
      </c>
      <c r="AF172" s="1">
        <f>IF(S$4=0,0,IF(SUM(AF$7:AF171)=2,0,IF(AJ172=AF$6,IF(AJ172=AJ173,IF((AJ171-AJ172)&lt;=(AJ174-AJ173),2,0),IF(AJ172=AJ171,IF((AJ170-AJ171)&gt;(AJ173-AJ172),2,0),2)),0)))</f>
        <v>0</v>
      </c>
      <c r="AG172" s="1">
        <f>IF(C$4=0,0,IF(SUM(AG$7:AG171)=1,0,IF(AK172=AG$6,IF(AK172=AK173,IF((AK171-AK172)&lt;=(AK174-AK173),1,0),IF(AK172=AK171,IF((AK170-AK171)&gt;(AK173-AK172),1,0),1)),0)))</f>
        <v>0</v>
      </c>
      <c r="AH172" s="1">
        <f>IF(C$4=0,0,IF(SUM(AH$7:AH171)=2,0,IF(AL172=AH$6,IF(AL172=AL173,IF((AL171-AL172)&lt;=(AL174-AL173),2,0),IF(AL172=AL171,IF((AL170-AL171)&gt;(AL173-AL172),2,0),2)),0)))</f>
        <v>0</v>
      </c>
      <c r="AI172" s="1">
        <f>IF(S$4=0,0,IF(SUM(AI$7:AI171)=2,0,IF(AM172=AI$6,IF(AM172=AM173,IF((AM171-AM172)&lt;=(AM174-AM173),2,0),IF(AM172=AM171,IF((AM170-AM171)&gt;(AM173-AM172),2,0),2)),0)))</f>
        <v>0</v>
      </c>
      <c r="AJ172" s="1">
        <f t="shared" si="59"/>
        <v>1</v>
      </c>
      <c r="AK172" s="1">
        <f t="shared" si="63"/>
        <v>1</v>
      </c>
      <c r="AL172" s="1">
        <f t="shared" si="64"/>
        <v>1</v>
      </c>
      <c r="AM172" s="1">
        <f t="shared" si="65"/>
        <v>1</v>
      </c>
    </row>
    <row r="173" spans="1:39" ht="12" customHeight="1" x14ac:dyDescent="0.15">
      <c r="A173" s="64">
        <f t="shared" si="47"/>
        <v>0</v>
      </c>
      <c r="B173" s="64">
        <f t="shared" si="48"/>
        <v>0</v>
      </c>
      <c r="C173" s="57">
        <f t="shared" si="60"/>
        <v>291</v>
      </c>
      <c r="F173" s="59">
        <f>IF(C173&lt;C$6,0,VLOOKUP(C173,index!$A:$M,10,0))</f>
        <v>170</v>
      </c>
      <c r="G173" s="57" t="str">
        <f t="shared" si="49"/>
        <v/>
      </c>
      <c r="H173" s="58" t="str">
        <f>IF(G173="I",$K173,IF(G173="II",$K173-SUM(H$8:H172),IF(G173="III",$K173-SUM(H$8:H172),IF(G173="IV",$K173-SUM(H$8:H172),IF(G173="V",1-SUM(H$8:H172)," ")))))</f>
        <v xml:space="preserve"> </v>
      </c>
      <c r="I173" s="66" t="str">
        <f t="shared" si="50"/>
        <v/>
      </c>
      <c r="J173" s="61" t="str">
        <f>IF(I173="A",$K173,IF(I173="B",$K173-SUM(J$8:J172),IF(I173="C",$K173-SUM(J$8:J172),IF(I173="D",$K173-SUM(J$8:J172),IF(I173="E",1-SUM(J$8:J172)," ")))))</f>
        <v xml:space="preserve"> </v>
      </c>
      <c r="K173" s="58">
        <f>IF(C$4=0,0,(SUM(D$8:D173)/C$4))</f>
        <v>0</v>
      </c>
      <c r="L173" s="62" t="str">
        <f t="shared" si="46"/>
        <v xml:space="preserve"> </v>
      </c>
      <c r="M173" s="58" t="str">
        <f>IF(U173=2,K173,IF(W173=2,K173-SUM(M$8:M172),IF(X173=2,K173-SUM(M$8:M172),IF(X172=2,1-SUM(M$8:M172)," "))))</f>
        <v xml:space="preserve"> </v>
      </c>
      <c r="N173" s="58" t="str">
        <f t="shared" si="51"/>
        <v xml:space="preserve"> </v>
      </c>
      <c r="P173" s="58" t="str">
        <f>IF(O173="Plus",$K173,IF(O173="Basis",$K173-SUM(P$8:P172),IF(O173="Breedte",$K173-SUM(P$8:P172),IF(O172="Breedte",1-SUM(P$8:P172)," "))))</f>
        <v xml:space="preserve"> </v>
      </c>
      <c r="Q173" s="56" t="str">
        <f t="shared" si="66"/>
        <v/>
      </c>
      <c r="R173" s="196">
        <f t="shared" si="52"/>
        <v>170</v>
      </c>
      <c r="S173" s="1">
        <f t="shared" si="61"/>
        <v>291</v>
      </c>
      <c r="T173" s="2">
        <f t="shared" si="53"/>
        <v>0</v>
      </c>
      <c r="U173" s="1">
        <f>IF(C$4=0,0,IF(SUM(U$7:U172)=2,0,IF(Y173=U$6,IF(Y173=Y174,IF((Y172-Y173)&lt;=(Y175-Y174),2,0),IF(Y173=Y172,IF((Y171-Y172)&gt;(Y174-Y173),2,0),2)),0)))</f>
        <v>0</v>
      </c>
      <c r="V173" s="1">
        <f>IF(C$4=0,0,IF(SUM(V$7:V172)=1,0,IF(Z173=V$6,IF(Z173=Z174,IF((Z172-Z173)&lt;=(Z175-Z174),1,0),IF(Z173=Z172,IF((Z171-Z172)&gt;(Z174-Z173),1,0),1)),0)))</f>
        <v>0</v>
      </c>
      <c r="W173" s="1">
        <f>IF(C$4=0,0,IF(SUM(W$7:W172)=2,0,IF(AA173=W$6,IF(AA173=AA174,IF((AA172-AA173)&lt;=(AA175-AA174),2,0),IF(AA173=AA172,IF((AA171-AA172)&gt;(AA174-AA173),2,0),2)),0)))</f>
        <v>0</v>
      </c>
      <c r="X173" s="1">
        <f>IF(C$4=0,0,IF(SUM(X$7:X172)=2,0,IF(AB173=X$6,IF(AB173=AB174,IF((AB172-AB173)&lt;=(AB175-AB174),2,0),IF(AB173=AB172,IF((AB171-AB172)&gt;(AB174-AB173),2,0),2)),0)))</f>
        <v>0</v>
      </c>
      <c r="Y173" s="1">
        <f t="shared" si="54"/>
        <v>1</v>
      </c>
      <c r="Z173" s="1">
        <f t="shared" si="55"/>
        <v>1</v>
      </c>
      <c r="AA173" s="1">
        <f t="shared" si="56"/>
        <v>1</v>
      </c>
      <c r="AB173" s="1">
        <f t="shared" si="57"/>
        <v>1</v>
      </c>
      <c r="AD173" s="1">
        <f t="shared" si="62"/>
        <v>291</v>
      </c>
      <c r="AE173" s="2">
        <f t="shared" si="58"/>
        <v>0</v>
      </c>
      <c r="AF173" s="1">
        <f>IF(S$4=0,0,IF(SUM(AF$7:AF172)=2,0,IF(AJ173=AF$6,IF(AJ173=AJ174,IF((AJ172-AJ173)&lt;=(AJ175-AJ174),2,0),IF(AJ173=AJ172,IF((AJ171-AJ172)&gt;(AJ174-AJ173),2,0),2)),0)))</f>
        <v>0</v>
      </c>
      <c r="AG173" s="1">
        <f>IF(C$4=0,0,IF(SUM(AG$7:AG172)=1,0,IF(AK173=AG$6,IF(AK173=AK174,IF((AK172-AK173)&lt;=(AK175-AK174),1,0),IF(AK173=AK172,IF((AK171-AK172)&gt;(AK174-AK173),1,0),1)),0)))</f>
        <v>0</v>
      </c>
      <c r="AH173" s="1">
        <f>IF(C$4=0,0,IF(SUM(AH$7:AH172)=2,0,IF(AL173=AH$6,IF(AL173=AL174,IF((AL172-AL173)&lt;=(AL175-AL174),2,0),IF(AL173=AL172,IF((AL171-AL172)&gt;(AL174-AL173),2,0),2)),0)))</f>
        <v>0</v>
      </c>
      <c r="AI173" s="1">
        <f>IF(S$4=0,0,IF(SUM(AI$7:AI172)=2,0,IF(AM173=AI$6,IF(AM173=AM174,IF((AM172-AM173)&lt;=(AM175-AM174),2,0),IF(AM173=AM172,IF((AM171-AM172)&gt;(AM174-AM173),2,0),2)),0)))</f>
        <v>0</v>
      </c>
      <c r="AJ173" s="1">
        <f t="shared" si="59"/>
        <v>1</v>
      </c>
      <c r="AK173" s="1">
        <f t="shared" si="63"/>
        <v>1</v>
      </c>
      <c r="AL173" s="1">
        <f t="shared" si="64"/>
        <v>1</v>
      </c>
      <c r="AM173" s="1">
        <f t="shared" si="65"/>
        <v>1</v>
      </c>
    </row>
    <row r="174" spans="1:39" ht="12" customHeight="1" x14ac:dyDescent="0.15">
      <c r="A174" s="64">
        <f t="shared" si="47"/>
        <v>0</v>
      </c>
      <c r="B174" s="64">
        <f t="shared" si="48"/>
        <v>0</v>
      </c>
      <c r="C174" s="57">
        <f t="shared" si="60"/>
        <v>290</v>
      </c>
      <c r="F174" s="59">
        <f>IF(C174&lt;C$6,0,VLOOKUP(C174,index!$A:$M,10,0))</f>
        <v>169</v>
      </c>
      <c r="G174" s="57" t="str">
        <f t="shared" si="49"/>
        <v/>
      </c>
      <c r="H174" s="58" t="str">
        <f>IF(G174="I",$K174,IF(G174="II",$K174-SUM(H$8:H173),IF(G174="III",$K174-SUM(H$8:H173),IF(G174="IV",$K174-SUM(H$8:H173),IF(G174="V",1-SUM(H$8:H173)," ")))))</f>
        <v xml:space="preserve"> </v>
      </c>
      <c r="I174" s="66" t="str">
        <f t="shared" si="50"/>
        <v/>
      </c>
      <c r="J174" s="61" t="str">
        <f>IF(I174="A",$K174,IF(I174="B",$K174-SUM(J$8:J173),IF(I174="C",$K174-SUM(J$8:J173),IF(I174="D",$K174-SUM(J$8:J173),IF(I174="E",1-SUM(J$8:J173)," ")))))</f>
        <v xml:space="preserve"> </v>
      </c>
      <c r="K174" s="58">
        <f>IF(C$4=0,0,(SUM(D$8:D174)/C$4))</f>
        <v>0</v>
      </c>
      <c r="L174" s="62" t="str">
        <f t="shared" si="46"/>
        <v xml:space="preserve"> </v>
      </c>
      <c r="M174" s="58" t="str">
        <f>IF(U174=2,K174,IF(W174=2,K174-SUM(M$8:M173),IF(X174=2,K174-SUM(M$8:M173),IF(X173=2,1-SUM(M$8:M173)," "))))</f>
        <v xml:space="preserve"> </v>
      </c>
      <c r="N174" s="58" t="str">
        <f t="shared" si="51"/>
        <v xml:space="preserve"> </v>
      </c>
      <c r="P174" s="58" t="str">
        <f>IF(O174="Plus",$K174,IF(O174="Basis",$K174-SUM(P$8:P173),IF(O174="Breedte",$K174-SUM(P$8:P173),IF(O173="Breedte",1-SUM(P$8:P173)," "))))</f>
        <v xml:space="preserve"> </v>
      </c>
      <c r="Q174" s="56" t="str">
        <f t="shared" si="66"/>
        <v/>
      </c>
      <c r="R174" s="196">
        <f t="shared" si="52"/>
        <v>169</v>
      </c>
      <c r="S174" s="1">
        <f t="shared" si="61"/>
        <v>290</v>
      </c>
      <c r="T174" s="2">
        <f t="shared" si="53"/>
        <v>0</v>
      </c>
      <c r="U174" s="1">
        <f>IF(C$4=0,0,IF(SUM(U$7:U173)=2,0,IF(Y174=U$6,IF(Y174=Y175,IF((Y173-Y174)&lt;=(Y176-Y175),2,0),IF(Y174=Y173,IF((Y172-Y173)&gt;(Y175-Y174),2,0),2)),0)))</f>
        <v>0</v>
      </c>
      <c r="V174" s="1">
        <f>IF(C$4=0,0,IF(SUM(V$7:V173)=1,0,IF(Z174=V$6,IF(Z174=Z175,IF((Z173-Z174)&lt;=(Z176-Z175),1,0),IF(Z174=Z173,IF((Z172-Z173)&gt;(Z175-Z174),1,0),1)),0)))</f>
        <v>0</v>
      </c>
      <c r="W174" s="1">
        <f>IF(C$4=0,0,IF(SUM(W$7:W173)=2,0,IF(AA174=W$6,IF(AA174=AA175,IF((AA173-AA174)&lt;=(AA176-AA175),2,0),IF(AA174=AA173,IF((AA172-AA173)&gt;(AA175-AA174),2,0),2)),0)))</f>
        <v>0</v>
      </c>
      <c r="X174" s="1">
        <f>IF(C$4=0,0,IF(SUM(X$7:X173)=2,0,IF(AB174=X$6,IF(AB174=AB175,IF((AB173-AB174)&lt;=(AB176-AB175),2,0),IF(AB174=AB173,IF((AB172-AB173)&gt;(AB175-AB174),2,0),2)),0)))</f>
        <v>0</v>
      </c>
      <c r="Y174" s="1">
        <f t="shared" si="54"/>
        <v>1</v>
      </c>
      <c r="Z174" s="1">
        <f t="shared" si="55"/>
        <v>1</v>
      </c>
      <c r="AA174" s="1">
        <f t="shared" si="56"/>
        <v>1</v>
      </c>
      <c r="AB174" s="1">
        <f t="shared" si="57"/>
        <v>1</v>
      </c>
      <c r="AD174" s="1">
        <f t="shared" si="62"/>
        <v>290</v>
      </c>
      <c r="AE174" s="2">
        <f t="shared" si="58"/>
        <v>0</v>
      </c>
      <c r="AF174" s="1">
        <f>IF(S$4=0,0,IF(SUM(AF$7:AF173)=2,0,IF(AJ174=AF$6,IF(AJ174=AJ175,IF((AJ173-AJ174)&lt;=(AJ176-AJ175),2,0),IF(AJ174=AJ173,IF((AJ172-AJ173)&gt;(AJ175-AJ174),2,0),2)),0)))</f>
        <v>0</v>
      </c>
      <c r="AG174" s="1">
        <f>IF(C$4=0,0,IF(SUM(AG$7:AG173)=1,0,IF(AK174=AG$6,IF(AK174=AK175,IF((AK173-AK174)&lt;=(AK176-AK175),1,0),IF(AK174=AK173,IF((AK172-AK173)&gt;(AK175-AK174),1,0),1)),0)))</f>
        <v>0</v>
      </c>
      <c r="AH174" s="1">
        <f>IF(C$4=0,0,IF(SUM(AH$7:AH173)=2,0,IF(AL174=AH$6,IF(AL174=AL175,IF((AL173-AL174)&lt;=(AL176-AL175),2,0),IF(AL174=AL173,IF((AL172-AL173)&gt;(AL175-AL174),2,0),2)),0)))</f>
        <v>0</v>
      </c>
      <c r="AI174" s="1">
        <f>IF(S$4=0,0,IF(SUM(AI$7:AI173)=2,0,IF(AM174=AI$6,IF(AM174=AM175,IF((AM173-AM174)&lt;=(AM176-AM175),2,0),IF(AM174=AM173,IF((AM172-AM173)&gt;(AM175-AM174),2,0),2)),0)))</f>
        <v>0</v>
      </c>
      <c r="AJ174" s="1">
        <f t="shared" si="59"/>
        <v>1</v>
      </c>
      <c r="AK174" s="1">
        <f t="shared" si="63"/>
        <v>1</v>
      </c>
      <c r="AL174" s="1">
        <f t="shared" si="64"/>
        <v>1</v>
      </c>
      <c r="AM174" s="1">
        <f t="shared" si="65"/>
        <v>1</v>
      </c>
    </row>
    <row r="175" spans="1:39" ht="12" customHeight="1" x14ac:dyDescent="0.15">
      <c r="A175" s="64">
        <f t="shared" si="47"/>
        <v>0</v>
      </c>
      <c r="B175" s="64">
        <f t="shared" si="48"/>
        <v>0</v>
      </c>
      <c r="C175" s="57">
        <f t="shared" si="60"/>
        <v>289</v>
      </c>
      <c r="F175" s="59">
        <f>IF(C175&lt;C$6,0,VLOOKUP(C175,index!$A:$M,10,0))</f>
        <v>169</v>
      </c>
      <c r="G175" s="57" t="str">
        <f t="shared" si="49"/>
        <v/>
      </c>
      <c r="H175" s="58" t="str">
        <f>IF(G175="I",$K175,IF(G175="II",$K175-SUM(H$8:H174),IF(G175="III",$K175-SUM(H$8:H174),IF(G175="IV",$K175-SUM(H$8:H174),IF(G175="V",1-SUM(H$8:H174)," ")))))</f>
        <v xml:space="preserve"> </v>
      </c>
      <c r="I175" s="66" t="str">
        <f t="shared" si="50"/>
        <v/>
      </c>
      <c r="J175" s="61" t="str">
        <f>IF(I175="A",$K175,IF(I175="B",$K175-SUM(J$8:J174),IF(I175="C",$K175-SUM(J$8:J174),IF(I175="D",$K175-SUM(J$8:J174),IF(I175="E",1-SUM(J$8:J174)," ")))))</f>
        <v xml:space="preserve"> </v>
      </c>
      <c r="K175" s="58">
        <f>IF(C$4=0,0,(SUM(D$8:D175)/C$4))</f>
        <v>0</v>
      </c>
      <c r="L175" s="62" t="str">
        <f t="shared" si="46"/>
        <v xml:space="preserve"> </v>
      </c>
      <c r="M175" s="58" t="str">
        <f>IF(U175=2,K175,IF(W175=2,K175-SUM(M$8:M174),IF(X175=2,K175-SUM(M$8:M174),IF(X174=2,1-SUM(M$8:M174)," "))))</f>
        <v xml:space="preserve"> </v>
      </c>
      <c r="N175" s="58" t="str">
        <f t="shared" si="51"/>
        <v xml:space="preserve"> </v>
      </c>
      <c r="P175" s="58" t="str">
        <f>IF(O175="Plus",$K175,IF(O175="Basis",$K175-SUM(P$8:P174),IF(O175="Breedte",$K175-SUM(P$8:P174),IF(O174="Breedte",1-SUM(P$8:P174)," "))))</f>
        <v xml:space="preserve"> </v>
      </c>
      <c r="Q175" s="56" t="str">
        <f t="shared" si="66"/>
        <v/>
      </c>
      <c r="R175" s="196">
        <f t="shared" si="52"/>
        <v>169</v>
      </c>
      <c r="S175" s="1">
        <f t="shared" si="61"/>
        <v>289</v>
      </c>
      <c r="T175" s="2">
        <f t="shared" si="53"/>
        <v>0</v>
      </c>
      <c r="U175" s="1">
        <f>IF(C$4=0,0,IF(SUM(U$7:U174)=2,0,IF(Y175=U$6,IF(Y175=Y176,IF((Y174-Y175)&lt;=(Y177-Y176),2,0),IF(Y175=Y174,IF((Y173-Y174)&gt;(Y176-Y175),2,0),2)),0)))</f>
        <v>0</v>
      </c>
      <c r="V175" s="1">
        <f>IF(C$4=0,0,IF(SUM(V$7:V174)=1,0,IF(Z175=V$6,IF(Z175=Z176,IF((Z174-Z175)&lt;=(Z177-Z176),1,0),IF(Z175=Z174,IF((Z173-Z174)&gt;(Z176-Z175),1,0),1)),0)))</f>
        <v>0</v>
      </c>
      <c r="W175" s="1">
        <f>IF(C$4=0,0,IF(SUM(W$7:W174)=2,0,IF(AA175=W$6,IF(AA175=AA176,IF((AA174-AA175)&lt;=(AA177-AA176),2,0),IF(AA175=AA174,IF((AA173-AA174)&gt;(AA176-AA175),2,0),2)),0)))</f>
        <v>0</v>
      </c>
      <c r="X175" s="1">
        <f>IF(C$4=0,0,IF(SUM(X$7:X174)=2,0,IF(AB175=X$6,IF(AB175=AB176,IF((AB174-AB175)&lt;=(AB177-AB176),2,0),IF(AB175=AB174,IF((AB173-AB174)&gt;(AB176-AB175),2,0),2)),0)))</f>
        <v>0</v>
      </c>
      <c r="Y175" s="1">
        <f t="shared" si="54"/>
        <v>1</v>
      </c>
      <c r="Z175" s="1">
        <f t="shared" si="55"/>
        <v>1</v>
      </c>
      <c r="AA175" s="1">
        <f t="shared" si="56"/>
        <v>1</v>
      </c>
      <c r="AB175" s="1">
        <f t="shared" si="57"/>
        <v>1</v>
      </c>
      <c r="AD175" s="1">
        <f t="shared" si="62"/>
        <v>289</v>
      </c>
      <c r="AE175" s="2">
        <f t="shared" si="58"/>
        <v>0</v>
      </c>
      <c r="AF175" s="1">
        <f>IF(S$4=0,0,IF(SUM(AF$7:AF174)=2,0,IF(AJ175=AF$6,IF(AJ175=AJ176,IF((AJ174-AJ175)&lt;=(AJ177-AJ176),2,0),IF(AJ175=AJ174,IF((AJ173-AJ174)&gt;(AJ176-AJ175),2,0),2)),0)))</f>
        <v>0</v>
      </c>
      <c r="AG175" s="1">
        <f>IF(C$4=0,0,IF(SUM(AG$7:AG174)=1,0,IF(AK175=AG$6,IF(AK175=AK176,IF((AK174-AK175)&lt;=(AK177-AK176),1,0),IF(AK175=AK174,IF((AK173-AK174)&gt;(AK176-AK175),1,0),1)),0)))</f>
        <v>0</v>
      </c>
      <c r="AH175" s="1">
        <f>IF(C$4=0,0,IF(SUM(AH$7:AH174)=2,0,IF(AL175=AH$6,IF(AL175=AL176,IF((AL174-AL175)&lt;=(AL177-AL176),2,0),IF(AL175=AL174,IF((AL173-AL174)&gt;(AL176-AL175),2,0),2)),0)))</f>
        <v>0</v>
      </c>
      <c r="AI175" s="1">
        <f>IF(S$4=0,0,IF(SUM(AI$7:AI174)=2,0,IF(AM175=AI$6,IF(AM175=AM176,IF((AM174-AM175)&lt;=(AM177-AM176),2,0),IF(AM175=AM174,IF((AM173-AM174)&gt;(AM176-AM175),2,0),2)),0)))</f>
        <v>0</v>
      </c>
      <c r="AJ175" s="1">
        <f t="shared" si="59"/>
        <v>1</v>
      </c>
      <c r="AK175" s="1">
        <f t="shared" si="63"/>
        <v>1</v>
      </c>
      <c r="AL175" s="1">
        <f t="shared" si="64"/>
        <v>1</v>
      </c>
      <c r="AM175" s="1">
        <f t="shared" si="65"/>
        <v>1</v>
      </c>
    </row>
    <row r="176" spans="1:39" ht="12" customHeight="1" x14ac:dyDescent="0.15">
      <c r="A176" s="64">
        <f t="shared" si="47"/>
        <v>0</v>
      </c>
      <c r="B176" s="64">
        <f t="shared" si="48"/>
        <v>0</v>
      </c>
      <c r="C176" s="57">
        <f t="shared" si="60"/>
        <v>288</v>
      </c>
      <c r="F176" s="59">
        <f>IF(C176&lt;C$6,0,VLOOKUP(C176,index!$A:$M,10,0))</f>
        <v>168</v>
      </c>
      <c r="G176" s="57" t="str">
        <f t="shared" si="49"/>
        <v/>
      </c>
      <c r="H176" s="58" t="str">
        <f>IF(G176="I",$K176,IF(G176="II",$K176-SUM(H$8:H175),IF(G176="III",$K176-SUM(H$8:H175),IF(G176="IV",$K176-SUM(H$8:H175),IF(G176="V",1-SUM(H$8:H175)," ")))))</f>
        <v xml:space="preserve"> </v>
      </c>
      <c r="I176" s="66" t="str">
        <f t="shared" si="50"/>
        <v/>
      </c>
      <c r="J176" s="61" t="str">
        <f>IF(I176="A",$K176,IF(I176="B",$K176-SUM(J$8:J175),IF(I176="C",$K176-SUM(J$8:J175),IF(I176="D",$K176-SUM(J$8:J175),IF(I176="E",1-SUM(J$8:J175)," ")))))</f>
        <v xml:space="preserve"> </v>
      </c>
      <c r="K176" s="58">
        <f>IF(C$4=0,0,(SUM(D$8:D176)/C$4))</f>
        <v>0</v>
      </c>
      <c r="L176" s="62" t="str">
        <f t="shared" si="46"/>
        <v xml:space="preserve"> </v>
      </c>
      <c r="M176" s="58" t="str">
        <f>IF(U176=2,K176,IF(W176=2,K176-SUM(M$8:M175),IF(X176=2,K176-SUM(M$8:M175),IF(X175=2,1-SUM(M$8:M175)," "))))</f>
        <v xml:space="preserve"> </v>
      </c>
      <c r="N176" s="58" t="str">
        <f t="shared" si="51"/>
        <v xml:space="preserve"> </v>
      </c>
      <c r="P176" s="58" t="str">
        <f>IF(O176="Plus",$K176,IF(O176="Basis",$K176-SUM(P$8:P175),IF(O176="Breedte",$K176-SUM(P$8:P175),IF(O175="Breedte",1-SUM(P$8:P175)," "))))</f>
        <v xml:space="preserve"> </v>
      </c>
      <c r="Q176" s="56" t="str">
        <f t="shared" si="66"/>
        <v/>
      </c>
      <c r="R176" s="196">
        <f t="shared" si="52"/>
        <v>168</v>
      </c>
      <c r="S176" s="1">
        <f t="shared" si="61"/>
        <v>288</v>
      </c>
      <c r="T176" s="2">
        <f t="shared" si="53"/>
        <v>0</v>
      </c>
      <c r="U176" s="1">
        <f>IF(C$4=0,0,IF(SUM(U$7:U175)=2,0,IF(Y176=U$6,IF(Y176=Y177,IF((Y175-Y176)&lt;=(Y178-Y177),2,0),IF(Y176=Y175,IF((Y174-Y175)&gt;(Y177-Y176),2,0),2)),0)))</f>
        <v>0</v>
      </c>
      <c r="V176" s="1">
        <f>IF(C$4=0,0,IF(SUM(V$7:V175)=1,0,IF(Z176=V$6,IF(Z176=Z177,IF((Z175-Z176)&lt;=(Z178-Z177),1,0),IF(Z176=Z175,IF((Z174-Z175)&gt;(Z177-Z176),1,0),1)),0)))</f>
        <v>0</v>
      </c>
      <c r="W176" s="1">
        <f>IF(C$4=0,0,IF(SUM(W$7:W175)=2,0,IF(AA176=W$6,IF(AA176=AA177,IF((AA175-AA176)&lt;=(AA178-AA177),2,0),IF(AA176=AA175,IF((AA174-AA175)&gt;(AA177-AA176),2,0),2)),0)))</f>
        <v>0</v>
      </c>
      <c r="X176" s="1">
        <f>IF(C$4=0,0,IF(SUM(X$7:X175)=2,0,IF(AB176=X$6,IF(AB176=AB177,IF((AB175-AB176)&lt;=(AB178-AB177),2,0),IF(AB176=AB175,IF((AB174-AB175)&gt;(AB177-AB176),2,0),2)),0)))</f>
        <v>0</v>
      </c>
      <c r="Y176" s="1">
        <f t="shared" si="54"/>
        <v>1</v>
      </c>
      <c r="Z176" s="1">
        <f t="shared" si="55"/>
        <v>1</v>
      </c>
      <c r="AA176" s="1">
        <f t="shared" si="56"/>
        <v>1</v>
      </c>
      <c r="AB176" s="1">
        <f t="shared" si="57"/>
        <v>1</v>
      </c>
      <c r="AD176" s="1">
        <f t="shared" si="62"/>
        <v>288</v>
      </c>
      <c r="AE176" s="2">
        <f t="shared" si="58"/>
        <v>0</v>
      </c>
      <c r="AF176" s="1">
        <f>IF(S$4=0,0,IF(SUM(AF$7:AF175)=2,0,IF(AJ176=AF$6,IF(AJ176=AJ177,IF((AJ175-AJ176)&lt;=(AJ178-AJ177),2,0),IF(AJ176=AJ175,IF((AJ174-AJ175)&gt;(AJ177-AJ176),2,0),2)),0)))</f>
        <v>0</v>
      </c>
      <c r="AG176" s="1">
        <f>IF(C$4=0,0,IF(SUM(AG$7:AG175)=1,0,IF(AK176=AG$6,IF(AK176=AK177,IF((AK175-AK176)&lt;=(AK178-AK177),1,0),IF(AK176=AK175,IF((AK174-AK175)&gt;(AK177-AK176),1,0),1)),0)))</f>
        <v>0</v>
      </c>
      <c r="AH176" s="1">
        <f>IF(C$4=0,0,IF(SUM(AH$7:AH175)=2,0,IF(AL176=AH$6,IF(AL176=AL177,IF((AL175-AL176)&lt;=(AL178-AL177),2,0),IF(AL176=AL175,IF((AL174-AL175)&gt;(AL177-AL176),2,0),2)),0)))</f>
        <v>0</v>
      </c>
      <c r="AI176" s="1">
        <f>IF(S$4=0,0,IF(SUM(AI$7:AI175)=2,0,IF(AM176=AI$6,IF(AM176=AM177,IF((AM175-AM176)&lt;=(AM178-AM177),2,0),IF(AM176=AM175,IF((AM174-AM175)&gt;(AM177-AM176),2,0),2)),0)))</f>
        <v>0</v>
      </c>
      <c r="AJ176" s="1">
        <f t="shared" si="59"/>
        <v>1</v>
      </c>
      <c r="AK176" s="1">
        <f t="shared" si="63"/>
        <v>1</v>
      </c>
      <c r="AL176" s="1">
        <f t="shared" si="64"/>
        <v>1</v>
      </c>
      <c r="AM176" s="1">
        <f t="shared" si="65"/>
        <v>1</v>
      </c>
    </row>
    <row r="177" spans="1:39" ht="12" customHeight="1" x14ac:dyDescent="0.15">
      <c r="A177" s="64">
        <f t="shared" si="47"/>
        <v>0</v>
      </c>
      <c r="B177" s="64">
        <f t="shared" si="48"/>
        <v>0</v>
      </c>
      <c r="C177" s="57">
        <f t="shared" si="60"/>
        <v>287</v>
      </c>
      <c r="F177" s="59">
        <f>IF(C177&lt;C$6,0,VLOOKUP(C177,index!$A:$M,10,0))</f>
        <v>167</v>
      </c>
      <c r="G177" s="57" t="str">
        <f t="shared" si="49"/>
        <v/>
      </c>
      <c r="H177" s="58" t="str">
        <f>IF(G177="I",$K177,IF(G177="II",$K177-SUM(H$8:H176),IF(G177="III",$K177-SUM(H$8:H176),IF(G177="IV",$K177-SUM(H$8:H176),IF(G177="V",1-SUM(H$8:H176)," ")))))</f>
        <v xml:space="preserve"> </v>
      </c>
      <c r="I177" s="66" t="str">
        <f t="shared" si="50"/>
        <v/>
      </c>
      <c r="J177" s="61" t="str">
        <f>IF(I177="A",$K177,IF(I177="B",$K177-SUM(J$8:J176),IF(I177="C",$K177-SUM(J$8:J176),IF(I177="D",$K177-SUM(J$8:J176),IF(I177="E",1-SUM(J$8:J176)," ")))))</f>
        <v xml:space="preserve"> </v>
      </c>
      <c r="K177" s="58">
        <f>IF(C$4=0,0,(SUM(D$8:D177)/C$4))</f>
        <v>0</v>
      </c>
      <c r="L177" s="62" t="str">
        <f t="shared" si="46"/>
        <v xml:space="preserve"> </v>
      </c>
      <c r="M177" s="58" t="str">
        <f>IF(U177=2,K177,IF(W177=2,K177-SUM(M$8:M176),IF(X177=2,K177-SUM(M$8:M176),IF(X176=2,1-SUM(M$8:M176)," "))))</f>
        <v xml:space="preserve"> </v>
      </c>
      <c r="N177" s="58" t="str">
        <f t="shared" si="51"/>
        <v xml:space="preserve"> </v>
      </c>
      <c r="P177" s="58" t="str">
        <f>IF(O177="Plus",$K177,IF(O177="Basis",$K177-SUM(P$8:P176),IF(O177="Breedte",$K177-SUM(P$8:P176),IF(O176="Breedte",1-SUM(P$8:P176)," "))))</f>
        <v xml:space="preserve"> </v>
      </c>
      <c r="Q177" s="56" t="str">
        <f t="shared" si="66"/>
        <v/>
      </c>
      <c r="R177" s="196">
        <f t="shared" si="52"/>
        <v>167</v>
      </c>
      <c r="S177" s="1">
        <f t="shared" si="61"/>
        <v>287</v>
      </c>
      <c r="T177" s="2">
        <f t="shared" si="53"/>
        <v>0</v>
      </c>
      <c r="U177" s="1">
        <f>IF(C$4=0,0,IF(SUM(U$7:U176)=2,0,IF(Y177=U$6,IF(Y177=Y178,IF((Y176-Y177)&lt;=(Y179-Y178),2,0),IF(Y177=Y176,IF((Y175-Y176)&gt;(Y178-Y177),2,0),2)),0)))</f>
        <v>0</v>
      </c>
      <c r="V177" s="1">
        <f>IF(C$4=0,0,IF(SUM(V$7:V176)=1,0,IF(Z177=V$6,IF(Z177=Z178,IF((Z176-Z177)&lt;=(Z179-Z178),1,0),IF(Z177=Z176,IF((Z175-Z176)&gt;(Z178-Z177),1,0),1)),0)))</f>
        <v>0</v>
      </c>
      <c r="W177" s="1">
        <f>IF(C$4=0,0,IF(SUM(W$7:W176)=2,0,IF(AA177=W$6,IF(AA177=AA178,IF((AA176-AA177)&lt;=(AA179-AA178),2,0),IF(AA177=AA176,IF((AA175-AA176)&gt;(AA178-AA177),2,0),2)),0)))</f>
        <v>0</v>
      </c>
      <c r="X177" s="1">
        <f>IF(C$4=0,0,IF(SUM(X$7:X176)=2,0,IF(AB177=X$6,IF(AB177=AB178,IF((AB176-AB177)&lt;=(AB179-AB178),2,0),IF(AB177=AB176,IF((AB175-AB176)&gt;(AB178-AB177),2,0),2)),0)))</f>
        <v>0</v>
      </c>
      <c r="Y177" s="1">
        <f t="shared" si="54"/>
        <v>1</v>
      </c>
      <c r="Z177" s="1">
        <f t="shared" si="55"/>
        <v>1</v>
      </c>
      <c r="AA177" s="1">
        <f t="shared" si="56"/>
        <v>1</v>
      </c>
      <c r="AB177" s="1">
        <f t="shared" si="57"/>
        <v>1</v>
      </c>
      <c r="AD177" s="1">
        <f t="shared" si="62"/>
        <v>287</v>
      </c>
      <c r="AE177" s="2">
        <f t="shared" si="58"/>
        <v>0</v>
      </c>
      <c r="AF177" s="1">
        <f>IF(S$4=0,0,IF(SUM(AF$7:AF176)=2,0,IF(AJ177=AF$6,IF(AJ177=AJ178,IF((AJ176-AJ177)&lt;=(AJ179-AJ178),2,0),IF(AJ177=AJ176,IF((AJ175-AJ176)&gt;(AJ178-AJ177),2,0),2)),0)))</f>
        <v>0</v>
      </c>
      <c r="AG177" s="1">
        <f>IF(C$4=0,0,IF(SUM(AG$7:AG176)=1,0,IF(AK177=AG$6,IF(AK177=AK178,IF((AK176-AK177)&lt;=(AK179-AK178),1,0),IF(AK177=AK176,IF((AK175-AK176)&gt;(AK178-AK177),1,0),1)),0)))</f>
        <v>0</v>
      </c>
      <c r="AH177" s="1">
        <f>IF(C$4=0,0,IF(SUM(AH$7:AH176)=2,0,IF(AL177=AH$6,IF(AL177=AL178,IF((AL176-AL177)&lt;=(AL179-AL178),2,0),IF(AL177=AL176,IF((AL175-AL176)&gt;(AL178-AL177),2,0),2)),0)))</f>
        <v>0</v>
      </c>
      <c r="AI177" s="1">
        <f>IF(S$4=0,0,IF(SUM(AI$7:AI176)=2,0,IF(AM177=AI$6,IF(AM177=AM178,IF((AM176-AM177)&lt;=(AM179-AM178),2,0),IF(AM177=AM176,IF((AM175-AM176)&gt;(AM178-AM177),2,0),2)),0)))</f>
        <v>0</v>
      </c>
      <c r="AJ177" s="1">
        <f t="shared" si="59"/>
        <v>1</v>
      </c>
      <c r="AK177" s="1">
        <f t="shared" si="63"/>
        <v>1</v>
      </c>
      <c r="AL177" s="1">
        <f t="shared" si="64"/>
        <v>1</v>
      </c>
      <c r="AM177" s="1">
        <f t="shared" si="65"/>
        <v>1</v>
      </c>
    </row>
    <row r="178" spans="1:39" ht="12" customHeight="1" x14ac:dyDescent="0.15">
      <c r="A178" s="64">
        <f t="shared" si="47"/>
        <v>0</v>
      </c>
      <c r="B178" s="64">
        <f t="shared" si="48"/>
        <v>0</v>
      </c>
      <c r="C178" s="57">
        <f t="shared" si="60"/>
        <v>286</v>
      </c>
      <c r="F178" s="59">
        <f>IF(C178&lt;C$6,0,VLOOKUP(C178,index!$A:$M,10,0))</f>
        <v>167</v>
      </c>
      <c r="G178" s="57" t="str">
        <f t="shared" si="49"/>
        <v/>
      </c>
      <c r="H178" s="58" t="str">
        <f>IF(G178="I",$K178,IF(G178="II",$K178-SUM(H$8:H177),IF(G178="III",$K178-SUM(H$8:H177),IF(G178="IV",$K178-SUM(H$8:H177),IF(G178="V",1-SUM(H$8:H177)," ")))))</f>
        <v xml:space="preserve"> </v>
      </c>
      <c r="I178" s="66" t="str">
        <f t="shared" si="50"/>
        <v/>
      </c>
      <c r="J178" s="61" t="str">
        <f>IF(I178="A",$K178,IF(I178="B",$K178-SUM(J$8:J177),IF(I178="C",$K178-SUM(J$8:J177),IF(I178="D",$K178-SUM(J$8:J177),IF(I178="E",1-SUM(J$8:J177)," ")))))</f>
        <v xml:space="preserve"> </v>
      </c>
      <c r="K178" s="58">
        <f>IF(C$4=0,0,(SUM(D$8:D178)/C$4))</f>
        <v>0</v>
      </c>
      <c r="L178" s="62" t="str">
        <f t="shared" si="46"/>
        <v xml:space="preserve"> </v>
      </c>
      <c r="M178" s="58" t="str">
        <f>IF(U178=2,K178,IF(W178=2,K178-SUM(M$8:M177),IF(X178=2,K178-SUM(M$8:M177),IF(X177=2,1-SUM(M$8:M177)," "))))</f>
        <v xml:space="preserve"> </v>
      </c>
      <c r="N178" s="58" t="str">
        <f t="shared" si="51"/>
        <v xml:space="preserve"> </v>
      </c>
      <c r="P178" s="58" t="str">
        <f>IF(O178="Plus",$K178,IF(O178="Basis",$K178-SUM(P$8:P177),IF(O178="Breedte",$K178-SUM(P$8:P177),IF(O177="Breedte",1-SUM(P$8:P177)," "))))</f>
        <v xml:space="preserve"> </v>
      </c>
      <c r="Q178" s="56" t="str">
        <f t="shared" si="66"/>
        <v/>
      </c>
      <c r="R178" s="196">
        <f t="shared" si="52"/>
        <v>167</v>
      </c>
      <c r="S178" s="1">
        <f t="shared" si="61"/>
        <v>286</v>
      </c>
      <c r="T178" s="2">
        <f t="shared" si="53"/>
        <v>0</v>
      </c>
      <c r="U178" s="1">
        <f>IF(C$4=0,0,IF(SUM(U$7:U177)=2,0,IF(Y178=U$6,IF(Y178=Y179,IF((Y177-Y178)&lt;=(Y180-Y179),2,0),IF(Y178=Y177,IF((Y176-Y177)&gt;(Y179-Y178),2,0),2)),0)))</f>
        <v>0</v>
      </c>
      <c r="V178" s="1">
        <f>IF(C$4=0,0,IF(SUM(V$7:V177)=1,0,IF(Z178=V$6,IF(Z178=Z179,IF((Z177-Z178)&lt;=(Z180-Z179),1,0),IF(Z178=Z177,IF((Z176-Z177)&gt;(Z179-Z178),1,0),1)),0)))</f>
        <v>0</v>
      </c>
      <c r="W178" s="1">
        <f>IF(C$4=0,0,IF(SUM(W$7:W177)=2,0,IF(AA178=W$6,IF(AA178=AA179,IF((AA177-AA178)&lt;=(AA180-AA179),2,0),IF(AA178=AA177,IF((AA176-AA177)&gt;(AA179-AA178),2,0),2)),0)))</f>
        <v>0</v>
      </c>
      <c r="X178" s="1">
        <f>IF(C$4=0,0,IF(SUM(X$7:X177)=2,0,IF(AB178=X$6,IF(AB178=AB179,IF((AB177-AB178)&lt;=(AB180-AB179),2,0),IF(AB178=AB177,IF((AB176-AB177)&gt;(AB179-AB178),2,0),2)),0)))</f>
        <v>0</v>
      </c>
      <c r="Y178" s="1">
        <f t="shared" si="54"/>
        <v>1</v>
      </c>
      <c r="Z178" s="1">
        <f t="shared" si="55"/>
        <v>1</v>
      </c>
      <c r="AA178" s="1">
        <f t="shared" si="56"/>
        <v>1</v>
      </c>
      <c r="AB178" s="1">
        <f t="shared" si="57"/>
        <v>1</v>
      </c>
      <c r="AD178" s="1">
        <f t="shared" si="62"/>
        <v>286</v>
      </c>
      <c r="AE178" s="2">
        <f t="shared" si="58"/>
        <v>0</v>
      </c>
      <c r="AF178" s="1">
        <f>IF(S$4=0,0,IF(SUM(AF$7:AF177)=2,0,IF(AJ178=AF$6,IF(AJ178=AJ179,IF((AJ177-AJ178)&lt;=(AJ180-AJ179),2,0),IF(AJ178=AJ177,IF((AJ176-AJ177)&gt;(AJ179-AJ178),2,0),2)),0)))</f>
        <v>0</v>
      </c>
      <c r="AG178" s="1">
        <f>IF(C$4=0,0,IF(SUM(AG$7:AG177)=1,0,IF(AK178=AG$6,IF(AK178=AK179,IF((AK177-AK178)&lt;=(AK180-AK179),1,0),IF(AK178=AK177,IF((AK176-AK177)&gt;(AK179-AK178),1,0),1)),0)))</f>
        <v>0</v>
      </c>
      <c r="AH178" s="1">
        <f>IF(C$4=0,0,IF(SUM(AH$7:AH177)=2,0,IF(AL178=AH$6,IF(AL178=AL179,IF((AL177-AL178)&lt;=(AL180-AL179),2,0),IF(AL178=AL177,IF((AL176-AL177)&gt;(AL179-AL178),2,0),2)),0)))</f>
        <v>0</v>
      </c>
      <c r="AI178" s="1">
        <f>IF(S$4=0,0,IF(SUM(AI$7:AI177)=2,0,IF(AM178=AI$6,IF(AM178=AM179,IF((AM177-AM178)&lt;=(AM180-AM179),2,0),IF(AM178=AM177,IF((AM176-AM177)&gt;(AM179-AM178),2,0),2)),0)))</f>
        <v>0</v>
      </c>
      <c r="AJ178" s="1">
        <f t="shared" si="59"/>
        <v>1</v>
      </c>
      <c r="AK178" s="1">
        <f t="shared" si="63"/>
        <v>1</v>
      </c>
      <c r="AL178" s="1">
        <f t="shared" si="64"/>
        <v>1</v>
      </c>
      <c r="AM178" s="1">
        <f t="shared" si="65"/>
        <v>1</v>
      </c>
    </row>
    <row r="179" spans="1:39" ht="12" customHeight="1" x14ac:dyDescent="0.15">
      <c r="A179" s="64">
        <f t="shared" si="47"/>
        <v>0</v>
      </c>
      <c r="B179" s="64">
        <f t="shared" si="48"/>
        <v>0</v>
      </c>
      <c r="C179" s="57">
        <f t="shared" si="60"/>
        <v>285</v>
      </c>
      <c r="F179" s="59">
        <f>IF(C179&lt;C$6,0,VLOOKUP(C179,index!$A:$M,10,0))</f>
        <v>166</v>
      </c>
      <c r="G179" s="57" t="str">
        <f t="shared" si="49"/>
        <v/>
      </c>
      <c r="H179" s="58" t="str">
        <f>IF(G179="I",$K179,IF(G179="II",$K179-SUM(H$8:H178),IF(G179="III",$K179-SUM(H$8:H178),IF(G179="IV",$K179-SUM(H$8:H178),IF(G179="V",1-SUM(H$8:H178)," ")))))</f>
        <v xml:space="preserve"> </v>
      </c>
      <c r="I179" s="66" t="str">
        <f t="shared" si="50"/>
        <v/>
      </c>
      <c r="J179" s="61" t="str">
        <f>IF(I179="A",$K179,IF(I179="B",$K179-SUM(J$8:J178),IF(I179="C",$K179-SUM(J$8:J178),IF(I179="D",$K179-SUM(J$8:J178),IF(I179="E",1-SUM(J$8:J178)," ")))))</f>
        <v xml:space="preserve"> </v>
      </c>
      <c r="K179" s="58">
        <f>IF(C$4=0,0,(SUM(D$8:D179)/C$4))</f>
        <v>0</v>
      </c>
      <c r="L179" s="62" t="str">
        <f t="shared" si="46"/>
        <v xml:space="preserve"> </v>
      </c>
      <c r="M179" s="58" t="str">
        <f>IF(U179=2,K179,IF(W179=2,K179-SUM(M$8:M178),IF(X179=2,K179-SUM(M$8:M178),IF(X178=2,1-SUM(M$8:M178)," "))))</f>
        <v xml:space="preserve"> </v>
      </c>
      <c r="N179" s="58" t="str">
        <f t="shared" si="51"/>
        <v xml:space="preserve"> </v>
      </c>
      <c r="P179" s="58" t="str">
        <f>IF(O179="Plus",$K179,IF(O179="Basis",$K179-SUM(P$8:P178),IF(O179="Breedte",$K179-SUM(P$8:P178),IF(O178="Breedte",1-SUM(P$8:P178)," "))))</f>
        <v xml:space="preserve"> </v>
      </c>
      <c r="Q179" s="56" t="str">
        <f t="shared" si="66"/>
        <v/>
      </c>
      <c r="R179" s="196">
        <f t="shared" si="52"/>
        <v>166</v>
      </c>
      <c r="S179" s="1">
        <f t="shared" si="61"/>
        <v>285</v>
      </c>
      <c r="T179" s="2">
        <f t="shared" si="53"/>
        <v>0</v>
      </c>
      <c r="U179" s="1">
        <f>IF(C$4=0,0,IF(SUM(U$7:U178)=2,0,IF(Y179=U$6,IF(Y179=Y180,IF((Y178-Y179)&lt;=(Y181-Y180),2,0),IF(Y179=Y178,IF((Y177-Y178)&gt;(Y180-Y179),2,0),2)),0)))</f>
        <v>0</v>
      </c>
      <c r="V179" s="1">
        <f>IF(C$4=0,0,IF(SUM(V$7:V178)=1,0,IF(Z179=V$6,IF(Z179=Z180,IF((Z178-Z179)&lt;=(Z181-Z180),1,0),IF(Z179=Z178,IF((Z177-Z178)&gt;(Z180-Z179),1,0),1)),0)))</f>
        <v>0</v>
      </c>
      <c r="W179" s="1">
        <f>IF(C$4=0,0,IF(SUM(W$7:W178)=2,0,IF(AA179=W$6,IF(AA179=AA180,IF((AA178-AA179)&lt;=(AA181-AA180),2,0),IF(AA179=AA178,IF((AA177-AA178)&gt;(AA180-AA179),2,0),2)),0)))</f>
        <v>0</v>
      </c>
      <c r="X179" s="1">
        <f>IF(C$4=0,0,IF(SUM(X$7:X178)=2,0,IF(AB179=X$6,IF(AB179=AB180,IF((AB178-AB179)&lt;=(AB181-AB180),2,0),IF(AB179=AB178,IF((AB177-AB178)&gt;(AB180-AB179),2,0),2)),0)))</f>
        <v>0</v>
      </c>
      <c r="Y179" s="1">
        <f t="shared" si="54"/>
        <v>1</v>
      </c>
      <c r="Z179" s="1">
        <f t="shared" si="55"/>
        <v>1</v>
      </c>
      <c r="AA179" s="1">
        <f t="shared" si="56"/>
        <v>1</v>
      </c>
      <c r="AB179" s="1">
        <f t="shared" si="57"/>
        <v>1</v>
      </c>
      <c r="AD179" s="1">
        <f t="shared" si="62"/>
        <v>285</v>
      </c>
      <c r="AE179" s="2">
        <f t="shared" si="58"/>
        <v>0</v>
      </c>
      <c r="AF179" s="1">
        <f>IF(S$4=0,0,IF(SUM(AF$7:AF178)=2,0,IF(AJ179=AF$6,IF(AJ179=AJ180,IF((AJ178-AJ179)&lt;=(AJ181-AJ180),2,0),IF(AJ179=AJ178,IF((AJ177-AJ178)&gt;(AJ180-AJ179),2,0),2)),0)))</f>
        <v>0</v>
      </c>
      <c r="AG179" s="1">
        <f>IF(C$4=0,0,IF(SUM(AG$7:AG178)=1,0,IF(AK179=AG$6,IF(AK179=AK180,IF((AK178-AK179)&lt;=(AK181-AK180),1,0),IF(AK179=AK178,IF((AK177-AK178)&gt;(AK180-AK179),1,0),1)),0)))</f>
        <v>0</v>
      </c>
      <c r="AH179" s="1">
        <f>IF(C$4=0,0,IF(SUM(AH$7:AH178)=2,0,IF(AL179=AH$6,IF(AL179=AL180,IF((AL178-AL179)&lt;=(AL181-AL180),2,0),IF(AL179=AL178,IF((AL177-AL178)&gt;(AL180-AL179),2,0),2)),0)))</f>
        <v>0</v>
      </c>
      <c r="AI179" s="1">
        <f>IF(S$4=0,0,IF(SUM(AI$7:AI178)=2,0,IF(AM179=AI$6,IF(AM179=AM180,IF((AM178-AM179)&lt;=(AM181-AM180),2,0),IF(AM179=AM178,IF((AM177-AM178)&gt;(AM180-AM179),2,0),2)),0)))</f>
        <v>0</v>
      </c>
      <c r="AJ179" s="1">
        <f t="shared" si="59"/>
        <v>1</v>
      </c>
      <c r="AK179" s="1">
        <f t="shared" si="63"/>
        <v>1</v>
      </c>
      <c r="AL179" s="1">
        <f t="shared" si="64"/>
        <v>1</v>
      </c>
      <c r="AM179" s="1">
        <f t="shared" si="65"/>
        <v>1</v>
      </c>
    </row>
    <row r="180" spans="1:39" ht="12" customHeight="1" x14ac:dyDescent="0.15">
      <c r="A180" s="64">
        <f t="shared" si="47"/>
        <v>0</v>
      </c>
      <c r="B180" s="64">
        <f t="shared" si="48"/>
        <v>0</v>
      </c>
      <c r="C180" s="57">
        <f t="shared" si="60"/>
        <v>284</v>
      </c>
      <c r="F180" s="59">
        <f>IF(C180&lt;C$6,0,VLOOKUP(C180,index!$A:$M,10,0))</f>
        <v>166</v>
      </c>
      <c r="G180" s="57" t="str">
        <f t="shared" si="49"/>
        <v/>
      </c>
      <c r="H180" s="58" t="str">
        <f>IF(G180="I",$K180,IF(G180="II",$K180-SUM(H$8:H179),IF(G180="III",$K180-SUM(H$8:H179),IF(G180="IV",$K180-SUM(H$8:H179),IF(G180="V",1-SUM(H$8:H179)," ")))))</f>
        <v xml:space="preserve"> </v>
      </c>
      <c r="I180" s="66" t="str">
        <f t="shared" si="50"/>
        <v/>
      </c>
      <c r="J180" s="61" t="str">
        <f>IF(I180="A",$K180,IF(I180="B",$K180-SUM(J$8:J179),IF(I180="C",$K180-SUM(J$8:J179),IF(I180="D",$K180-SUM(J$8:J179),IF(I180="E",1-SUM(J$8:J179)," ")))))</f>
        <v xml:space="preserve"> </v>
      </c>
      <c r="K180" s="58">
        <f>IF(C$4=0,0,(SUM(D$8:D180)/C$4))</f>
        <v>0</v>
      </c>
      <c r="L180" s="62" t="str">
        <f t="shared" si="46"/>
        <v xml:space="preserve"> </v>
      </c>
      <c r="M180" s="58" t="str">
        <f>IF(U180=2,K180,IF(W180=2,K180-SUM(M$8:M179),IF(X180=2,K180-SUM(M$8:M179),IF(X179=2,1-SUM(M$8:M179)," "))))</f>
        <v xml:space="preserve"> </v>
      </c>
      <c r="N180" s="58" t="str">
        <f t="shared" si="51"/>
        <v xml:space="preserve"> </v>
      </c>
      <c r="P180" s="58" t="str">
        <f>IF(O180="Plus",$K180,IF(O180="Basis",$K180-SUM(P$8:P179),IF(O180="Breedte",$K180-SUM(P$8:P179),IF(O179="Breedte",1-SUM(P$8:P179)," "))))</f>
        <v xml:space="preserve"> </v>
      </c>
      <c r="Q180" s="56" t="str">
        <f t="shared" si="66"/>
        <v/>
      </c>
      <c r="R180" s="196">
        <f t="shared" si="52"/>
        <v>166</v>
      </c>
      <c r="S180" s="1">
        <f t="shared" si="61"/>
        <v>284</v>
      </c>
      <c r="T180" s="2">
        <f t="shared" si="53"/>
        <v>0</v>
      </c>
      <c r="U180" s="1">
        <f>IF(C$4=0,0,IF(SUM(U$7:U179)=2,0,IF(Y180=U$6,IF(Y180=Y181,IF((Y179-Y180)&lt;=(Y182-Y181),2,0),IF(Y180=Y179,IF((Y178-Y179)&gt;(Y181-Y180),2,0),2)),0)))</f>
        <v>0</v>
      </c>
      <c r="V180" s="1">
        <f>IF(C$4=0,0,IF(SUM(V$7:V179)=1,0,IF(Z180=V$6,IF(Z180=Z181,IF((Z179-Z180)&lt;=(Z182-Z181),1,0),IF(Z180=Z179,IF((Z178-Z179)&gt;(Z181-Z180),1,0),1)),0)))</f>
        <v>0</v>
      </c>
      <c r="W180" s="1">
        <f>IF(C$4=0,0,IF(SUM(W$7:W179)=2,0,IF(AA180=W$6,IF(AA180=AA181,IF((AA179-AA180)&lt;=(AA182-AA181),2,0),IF(AA180=AA179,IF((AA178-AA179)&gt;(AA181-AA180),2,0),2)),0)))</f>
        <v>0</v>
      </c>
      <c r="X180" s="1">
        <f>IF(C$4=0,0,IF(SUM(X$7:X179)=2,0,IF(AB180=X$6,IF(AB180=AB181,IF((AB179-AB180)&lt;=(AB182-AB181),2,0),IF(AB180=AB179,IF((AB178-AB179)&gt;(AB181-AB180),2,0),2)),0)))</f>
        <v>0</v>
      </c>
      <c r="Y180" s="1">
        <f t="shared" si="54"/>
        <v>1</v>
      </c>
      <c r="Z180" s="1">
        <f t="shared" si="55"/>
        <v>1</v>
      </c>
      <c r="AA180" s="1">
        <f t="shared" si="56"/>
        <v>1</v>
      </c>
      <c r="AB180" s="1">
        <f t="shared" si="57"/>
        <v>1</v>
      </c>
      <c r="AD180" s="1">
        <f t="shared" si="62"/>
        <v>284</v>
      </c>
      <c r="AE180" s="2">
        <f t="shared" si="58"/>
        <v>0</v>
      </c>
      <c r="AF180" s="1">
        <f>IF(S$4=0,0,IF(SUM(AF$7:AF179)=2,0,IF(AJ180=AF$6,IF(AJ180=AJ181,IF((AJ179-AJ180)&lt;=(AJ182-AJ181),2,0),IF(AJ180=AJ179,IF((AJ178-AJ179)&gt;(AJ181-AJ180),2,0),2)),0)))</f>
        <v>0</v>
      </c>
      <c r="AG180" s="1">
        <f>IF(C$4=0,0,IF(SUM(AG$7:AG179)=1,0,IF(AK180=AG$6,IF(AK180=AK181,IF((AK179-AK180)&lt;=(AK182-AK181),1,0),IF(AK180=AK179,IF((AK178-AK179)&gt;(AK181-AK180),1,0),1)),0)))</f>
        <v>0</v>
      </c>
      <c r="AH180" s="1">
        <f>IF(C$4=0,0,IF(SUM(AH$7:AH179)=2,0,IF(AL180=AH$6,IF(AL180=AL181,IF((AL179-AL180)&lt;=(AL182-AL181),2,0),IF(AL180=AL179,IF((AL178-AL179)&gt;(AL181-AL180),2,0),2)),0)))</f>
        <v>0</v>
      </c>
      <c r="AI180" s="1">
        <f>IF(S$4=0,0,IF(SUM(AI$7:AI179)=2,0,IF(AM180=AI$6,IF(AM180=AM181,IF((AM179-AM180)&lt;=(AM182-AM181),2,0),IF(AM180=AM179,IF((AM178-AM179)&gt;(AM181-AM180),2,0),2)),0)))</f>
        <v>0</v>
      </c>
      <c r="AJ180" s="1">
        <f t="shared" si="59"/>
        <v>1</v>
      </c>
      <c r="AK180" s="1">
        <f t="shared" si="63"/>
        <v>1</v>
      </c>
      <c r="AL180" s="1">
        <f t="shared" si="64"/>
        <v>1</v>
      </c>
      <c r="AM180" s="1">
        <f t="shared" si="65"/>
        <v>1</v>
      </c>
    </row>
    <row r="181" spans="1:39" ht="12" customHeight="1" x14ac:dyDescent="0.15">
      <c r="A181" s="64">
        <f t="shared" si="47"/>
        <v>0</v>
      </c>
      <c r="B181" s="64">
        <f t="shared" si="48"/>
        <v>0</v>
      </c>
      <c r="C181" s="57">
        <f t="shared" si="60"/>
        <v>283</v>
      </c>
      <c r="F181" s="59">
        <f>IF(C181&lt;C$6,0,VLOOKUP(C181,index!$A:$M,10,0))</f>
        <v>165</v>
      </c>
      <c r="G181" s="57" t="str">
        <f t="shared" si="49"/>
        <v/>
      </c>
      <c r="H181" s="58" t="str">
        <f>IF(G181="I",$K181,IF(G181="II",$K181-SUM(H$8:H180),IF(G181="III",$K181-SUM(H$8:H180),IF(G181="IV",$K181-SUM(H$8:H180),IF(G181="V",1-SUM(H$8:H180)," ")))))</f>
        <v xml:space="preserve"> </v>
      </c>
      <c r="I181" s="66" t="str">
        <f t="shared" si="50"/>
        <v/>
      </c>
      <c r="J181" s="61" t="str">
        <f>IF(I181="A",$K181,IF(I181="B",$K181-SUM(J$8:J180),IF(I181="C",$K181-SUM(J$8:J180),IF(I181="D",$K181-SUM(J$8:J180),IF(I181="E",1-SUM(J$8:J180)," ")))))</f>
        <v xml:space="preserve"> </v>
      </c>
      <c r="K181" s="58">
        <f>IF(C$4=0,0,(SUM(D$8:D181)/C$4))</f>
        <v>0</v>
      </c>
      <c r="L181" s="62" t="str">
        <f t="shared" si="46"/>
        <v xml:space="preserve"> </v>
      </c>
      <c r="M181" s="58" t="str">
        <f>IF(U181=2,K181,IF(W181=2,K181-SUM(M$8:M180),IF(X181=2,K181-SUM(M$8:M180),IF(X180=2,1-SUM(M$8:M180)," "))))</f>
        <v xml:space="preserve"> </v>
      </c>
      <c r="N181" s="58" t="str">
        <f t="shared" si="51"/>
        <v xml:space="preserve"> </v>
      </c>
      <c r="P181" s="58" t="str">
        <f>IF(O181="Plus",$K181,IF(O181="Basis",$K181-SUM(P$8:P180),IF(O181="Breedte",$K181-SUM(P$8:P180),IF(O180="Breedte",1-SUM(P$8:P180)," "))))</f>
        <v xml:space="preserve"> </v>
      </c>
      <c r="Q181" s="56" t="str">
        <f t="shared" si="66"/>
        <v/>
      </c>
      <c r="R181" s="196">
        <f t="shared" si="52"/>
        <v>165</v>
      </c>
      <c r="S181" s="1">
        <f t="shared" si="61"/>
        <v>283</v>
      </c>
      <c r="T181" s="2">
        <f t="shared" si="53"/>
        <v>0</v>
      </c>
      <c r="U181" s="1">
        <f>IF(C$4=0,0,IF(SUM(U$7:U180)=2,0,IF(Y181=U$6,IF(Y181=Y182,IF((Y180-Y181)&lt;=(Y183-Y182),2,0),IF(Y181=Y180,IF((Y179-Y180)&gt;(Y182-Y181),2,0),2)),0)))</f>
        <v>0</v>
      </c>
      <c r="V181" s="1">
        <f>IF(C$4=0,0,IF(SUM(V$7:V180)=1,0,IF(Z181=V$6,IF(Z181=Z182,IF((Z180-Z181)&lt;=(Z183-Z182),1,0),IF(Z181=Z180,IF((Z179-Z180)&gt;(Z182-Z181),1,0),1)),0)))</f>
        <v>0</v>
      </c>
      <c r="W181" s="1">
        <f>IF(C$4=0,0,IF(SUM(W$7:W180)=2,0,IF(AA181=W$6,IF(AA181=AA182,IF((AA180-AA181)&lt;=(AA183-AA182),2,0),IF(AA181=AA180,IF((AA179-AA180)&gt;(AA182-AA181),2,0),2)),0)))</f>
        <v>0</v>
      </c>
      <c r="X181" s="1">
        <f>IF(C$4=0,0,IF(SUM(X$7:X180)=2,0,IF(AB181=X$6,IF(AB181=AB182,IF((AB180-AB181)&lt;=(AB183-AB182),2,0),IF(AB181=AB180,IF((AB179-AB180)&gt;(AB182-AB181),2,0),2)),0)))</f>
        <v>0</v>
      </c>
      <c r="Y181" s="1">
        <f t="shared" si="54"/>
        <v>1</v>
      </c>
      <c r="Z181" s="1">
        <f t="shared" si="55"/>
        <v>1</v>
      </c>
      <c r="AA181" s="1">
        <f t="shared" si="56"/>
        <v>1</v>
      </c>
      <c r="AB181" s="1">
        <f t="shared" si="57"/>
        <v>1</v>
      </c>
      <c r="AD181" s="1">
        <f t="shared" si="62"/>
        <v>283</v>
      </c>
      <c r="AE181" s="2">
        <f t="shared" si="58"/>
        <v>0</v>
      </c>
      <c r="AF181" s="1">
        <f>IF(S$4=0,0,IF(SUM(AF$7:AF180)=2,0,IF(AJ181=AF$6,IF(AJ181=AJ182,IF((AJ180-AJ181)&lt;=(AJ183-AJ182),2,0),IF(AJ181=AJ180,IF((AJ179-AJ180)&gt;(AJ182-AJ181),2,0),2)),0)))</f>
        <v>0</v>
      </c>
      <c r="AG181" s="1">
        <f>IF(C$4=0,0,IF(SUM(AG$7:AG180)=1,0,IF(AK181=AG$6,IF(AK181=AK182,IF((AK180-AK181)&lt;=(AK183-AK182),1,0),IF(AK181=AK180,IF((AK179-AK180)&gt;(AK182-AK181),1,0),1)),0)))</f>
        <v>0</v>
      </c>
      <c r="AH181" s="1">
        <f>IF(C$4=0,0,IF(SUM(AH$7:AH180)=2,0,IF(AL181=AH$6,IF(AL181=AL182,IF((AL180-AL181)&lt;=(AL183-AL182),2,0),IF(AL181=AL180,IF((AL179-AL180)&gt;(AL182-AL181),2,0),2)),0)))</f>
        <v>0</v>
      </c>
      <c r="AI181" s="1">
        <f>IF(S$4=0,0,IF(SUM(AI$7:AI180)=2,0,IF(AM181=AI$6,IF(AM181=AM182,IF((AM180-AM181)&lt;=(AM183-AM182),2,0),IF(AM181=AM180,IF((AM179-AM180)&gt;(AM182-AM181),2,0),2)),0)))</f>
        <v>0</v>
      </c>
      <c r="AJ181" s="1">
        <f t="shared" si="59"/>
        <v>1</v>
      </c>
      <c r="AK181" s="1">
        <f t="shared" si="63"/>
        <v>1</v>
      </c>
      <c r="AL181" s="1">
        <f t="shared" si="64"/>
        <v>1</v>
      </c>
      <c r="AM181" s="1">
        <f t="shared" si="65"/>
        <v>1</v>
      </c>
    </row>
    <row r="182" spans="1:39" ht="12" customHeight="1" x14ac:dyDescent="0.15">
      <c r="A182" s="64">
        <f t="shared" si="47"/>
        <v>0</v>
      </c>
      <c r="B182" s="64">
        <f t="shared" si="48"/>
        <v>0</v>
      </c>
      <c r="C182" s="57">
        <f t="shared" si="60"/>
        <v>282</v>
      </c>
      <c r="F182" s="59">
        <f>IF(C182&lt;C$6,0,VLOOKUP(C182,index!$A:$M,10,0))</f>
        <v>165</v>
      </c>
      <c r="G182" s="57" t="str">
        <f t="shared" si="49"/>
        <v/>
      </c>
      <c r="H182" s="58" t="str">
        <f>IF(G182="I",$K182,IF(G182="II",$K182-SUM(H$8:H181),IF(G182="III",$K182-SUM(H$8:H181),IF(G182="IV",$K182-SUM(H$8:H181),IF(G182="V",1-SUM(H$8:H181)," ")))))</f>
        <v xml:space="preserve"> </v>
      </c>
      <c r="I182" s="66" t="str">
        <f t="shared" si="50"/>
        <v/>
      </c>
      <c r="J182" s="61" t="str">
        <f>IF(I182="A",$K182,IF(I182="B",$K182-SUM(J$8:J181),IF(I182="C",$K182-SUM(J$8:J181),IF(I182="D",$K182-SUM(J$8:J181),IF(I182="E",1-SUM(J$8:J181)," ")))))</f>
        <v xml:space="preserve"> </v>
      </c>
      <c r="K182" s="58">
        <f>IF(C$4=0,0,(SUM(D$8:D182)/C$4))</f>
        <v>0</v>
      </c>
      <c r="L182" s="62" t="str">
        <f t="shared" si="46"/>
        <v xml:space="preserve"> </v>
      </c>
      <c r="M182" s="58" t="str">
        <f>IF(U182=2,K182,IF(W182=2,K182-SUM(M$8:M181),IF(X182=2,K182-SUM(M$8:M181),IF(X181=2,1-SUM(M$8:M181)," "))))</f>
        <v xml:space="preserve"> </v>
      </c>
      <c r="N182" s="58" t="str">
        <f t="shared" si="51"/>
        <v xml:space="preserve"> </v>
      </c>
      <c r="P182" s="58" t="str">
        <f>IF(O182="Plus",$K182,IF(O182="Basis",$K182-SUM(P$8:P181),IF(O182="Breedte",$K182-SUM(P$8:P181),IF(O181="Breedte",1-SUM(P$8:P181)," "))))</f>
        <v xml:space="preserve"> </v>
      </c>
      <c r="Q182" s="56" t="str">
        <f t="shared" si="66"/>
        <v/>
      </c>
      <c r="R182" s="196">
        <f t="shared" si="52"/>
        <v>165</v>
      </c>
      <c r="S182" s="1">
        <f t="shared" si="61"/>
        <v>282</v>
      </c>
      <c r="T182" s="2">
        <f t="shared" si="53"/>
        <v>0</v>
      </c>
      <c r="U182" s="1">
        <f>IF(C$4=0,0,IF(SUM(U$7:U181)=2,0,IF(Y182=U$6,IF(Y182=Y183,IF((Y181-Y182)&lt;=(Y184-Y183),2,0),IF(Y182=Y181,IF((Y180-Y181)&gt;(Y183-Y182),2,0),2)),0)))</f>
        <v>0</v>
      </c>
      <c r="V182" s="1">
        <f>IF(C$4=0,0,IF(SUM(V$7:V181)=1,0,IF(Z182=V$6,IF(Z182=Z183,IF((Z181-Z182)&lt;=(Z184-Z183),1,0),IF(Z182=Z181,IF((Z180-Z181)&gt;(Z183-Z182),1,0),1)),0)))</f>
        <v>0</v>
      </c>
      <c r="W182" s="1">
        <f>IF(C$4=0,0,IF(SUM(W$7:W181)=2,0,IF(AA182=W$6,IF(AA182=AA183,IF((AA181-AA182)&lt;=(AA184-AA183),2,0),IF(AA182=AA181,IF((AA180-AA181)&gt;(AA183-AA182),2,0),2)),0)))</f>
        <v>0</v>
      </c>
      <c r="X182" s="1">
        <f>IF(C$4=0,0,IF(SUM(X$7:X181)=2,0,IF(AB182=X$6,IF(AB182=AB183,IF((AB181-AB182)&lt;=(AB184-AB183),2,0),IF(AB182=AB181,IF((AB180-AB181)&gt;(AB183-AB182),2,0),2)),0)))</f>
        <v>0</v>
      </c>
      <c r="Y182" s="1">
        <f t="shared" si="54"/>
        <v>1</v>
      </c>
      <c r="Z182" s="1">
        <f t="shared" si="55"/>
        <v>1</v>
      </c>
      <c r="AA182" s="1">
        <f t="shared" si="56"/>
        <v>1</v>
      </c>
      <c r="AB182" s="1">
        <f t="shared" si="57"/>
        <v>1</v>
      </c>
      <c r="AD182" s="1">
        <f t="shared" si="62"/>
        <v>282</v>
      </c>
      <c r="AE182" s="2">
        <f t="shared" si="58"/>
        <v>0</v>
      </c>
      <c r="AF182" s="1">
        <f>IF(S$4=0,0,IF(SUM(AF$7:AF181)=2,0,IF(AJ182=AF$6,IF(AJ182=AJ183,IF((AJ181-AJ182)&lt;=(AJ184-AJ183),2,0),IF(AJ182=AJ181,IF((AJ180-AJ181)&gt;(AJ183-AJ182),2,0),2)),0)))</f>
        <v>0</v>
      </c>
      <c r="AG182" s="1">
        <f>IF(C$4=0,0,IF(SUM(AG$7:AG181)=1,0,IF(AK182=AG$6,IF(AK182=AK183,IF((AK181-AK182)&lt;=(AK184-AK183),1,0),IF(AK182=AK181,IF((AK180-AK181)&gt;(AK183-AK182),1,0),1)),0)))</f>
        <v>0</v>
      </c>
      <c r="AH182" s="1">
        <f>IF(C$4=0,0,IF(SUM(AH$7:AH181)=2,0,IF(AL182=AH$6,IF(AL182=AL183,IF((AL181-AL182)&lt;=(AL184-AL183),2,0),IF(AL182=AL181,IF((AL180-AL181)&gt;(AL183-AL182),2,0),2)),0)))</f>
        <v>0</v>
      </c>
      <c r="AI182" s="1">
        <f>IF(S$4=0,0,IF(SUM(AI$7:AI181)=2,0,IF(AM182=AI$6,IF(AM182=AM183,IF((AM181-AM182)&lt;=(AM184-AM183),2,0),IF(AM182=AM181,IF((AM180-AM181)&gt;(AM183-AM182),2,0),2)),0)))</f>
        <v>0</v>
      </c>
      <c r="AJ182" s="1">
        <f t="shared" si="59"/>
        <v>1</v>
      </c>
      <c r="AK182" s="1">
        <f t="shared" si="63"/>
        <v>1</v>
      </c>
      <c r="AL182" s="1">
        <f t="shared" si="64"/>
        <v>1</v>
      </c>
      <c r="AM182" s="1">
        <f t="shared" si="65"/>
        <v>1</v>
      </c>
    </row>
    <row r="183" spans="1:39" ht="12" customHeight="1" x14ac:dyDescent="0.15">
      <c r="A183" s="64">
        <f t="shared" si="47"/>
        <v>0</v>
      </c>
      <c r="B183" s="64">
        <f t="shared" si="48"/>
        <v>0</v>
      </c>
      <c r="C183" s="57">
        <f t="shared" si="60"/>
        <v>281</v>
      </c>
      <c r="F183" s="59">
        <f>IF(C183&lt;C$6,0,VLOOKUP(C183,index!$A:$M,10,0))</f>
        <v>164</v>
      </c>
      <c r="G183" s="57" t="str">
        <f t="shared" si="49"/>
        <v/>
      </c>
      <c r="H183" s="58" t="str">
        <f>IF(G183="I",$K183,IF(G183="II",$K183-SUM(H$8:H182),IF(G183="III",$K183-SUM(H$8:H182),IF(G183="IV",$K183-SUM(H$8:H182),IF(G183="V",1-SUM(H$8:H182)," ")))))</f>
        <v xml:space="preserve"> </v>
      </c>
      <c r="I183" s="66" t="str">
        <f t="shared" si="50"/>
        <v/>
      </c>
      <c r="J183" s="61" t="str">
        <f>IF(I183="A",$K183,IF(I183="B",$K183-SUM(J$8:J182),IF(I183="C",$K183-SUM(J$8:J182),IF(I183="D",$K183-SUM(J$8:J182),IF(I183="E",1-SUM(J$8:J182)," ")))))</f>
        <v xml:space="preserve"> </v>
      </c>
      <c r="K183" s="58">
        <f>IF(C$4=0,0,(SUM(D$8:D183)/C$4))</f>
        <v>0</v>
      </c>
      <c r="L183" s="62" t="str">
        <f t="shared" si="46"/>
        <v xml:space="preserve"> </v>
      </c>
      <c r="M183" s="58" t="str">
        <f>IF(U183=2,K183,IF(W183=2,K183-SUM(M$8:M182),IF(X183=2,K183-SUM(M$8:M182),IF(X182=2,1-SUM(M$8:M182)," "))))</f>
        <v xml:space="preserve"> </v>
      </c>
      <c r="N183" s="58" t="str">
        <f t="shared" si="51"/>
        <v xml:space="preserve"> </v>
      </c>
      <c r="P183" s="58" t="str">
        <f>IF(O183="Plus",$K183,IF(O183="Basis",$K183-SUM(P$8:P182),IF(O183="Breedte",$K183-SUM(P$8:P182),IF(O182="Breedte",1-SUM(P$8:P182)," "))))</f>
        <v xml:space="preserve"> </v>
      </c>
      <c r="Q183" s="56" t="str">
        <f t="shared" si="66"/>
        <v/>
      </c>
      <c r="R183" s="196">
        <f t="shared" si="52"/>
        <v>164</v>
      </c>
      <c r="S183" s="1">
        <f t="shared" si="61"/>
        <v>281</v>
      </c>
      <c r="T183" s="2">
        <f t="shared" si="53"/>
        <v>0</v>
      </c>
      <c r="U183" s="1">
        <f>IF(C$4=0,0,IF(SUM(U$7:U182)=2,0,IF(Y183=U$6,IF(Y183=Y184,IF((Y182-Y183)&lt;=(Y185-Y184),2,0),IF(Y183=Y182,IF((Y181-Y182)&gt;(Y184-Y183),2,0),2)),0)))</f>
        <v>0</v>
      </c>
      <c r="V183" s="1">
        <f>IF(C$4=0,0,IF(SUM(V$7:V182)=1,0,IF(Z183=V$6,IF(Z183=Z184,IF((Z182-Z183)&lt;=(Z185-Z184),1,0),IF(Z183=Z182,IF((Z181-Z182)&gt;(Z184-Z183),1,0),1)),0)))</f>
        <v>0</v>
      </c>
      <c r="W183" s="1">
        <f>IF(C$4=0,0,IF(SUM(W$7:W182)=2,0,IF(AA183=W$6,IF(AA183=AA184,IF((AA182-AA183)&lt;=(AA185-AA184),2,0),IF(AA183=AA182,IF((AA181-AA182)&gt;(AA184-AA183),2,0),2)),0)))</f>
        <v>0</v>
      </c>
      <c r="X183" s="1">
        <f>IF(C$4=0,0,IF(SUM(X$7:X182)=2,0,IF(AB183=X$6,IF(AB183=AB184,IF((AB182-AB183)&lt;=(AB185-AB184),2,0),IF(AB183=AB182,IF((AB181-AB182)&gt;(AB184-AB183),2,0),2)),0)))</f>
        <v>0</v>
      </c>
      <c r="Y183" s="1">
        <f t="shared" si="54"/>
        <v>1</v>
      </c>
      <c r="Z183" s="1">
        <f t="shared" si="55"/>
        <v>1</v>
      </c>
      <c r="AA183" s="1">
        <f t="shared" si="56"/>
        <v>1</v>
      </c>
      <c r="AB183" s="1">
        <f t="shared" si="57"/>
        <v>1</v>
      </c>
      <c r="AD183" s="1">
        <f t="shared" si="62"/>
        <v>281</v>
      </c>
      <c r="AE183" s="2">
        <f t="shared" si="58"/>
        <v>0</v>
      </c>
      <c r="AF183" s="1">
        <f>IF(S$4=0,0,IF(SUM(AF$7:AF182)=2,0,IF(AJ183=AF$6,IF(AJ183=AJ184,IF((AJ182-AJ183)&lt;=(AJ185-AJ184),2,0),IF(AJ183=AJ182,IF((AJ181-AJ182)&gt;(AJ184-AJ183),2,0),2)),0)))</f>
        <v>0</v>
      </c>
      <c r="AG183" s="1">
        <f>IF(C$4=0,0,IF(SUM(AG$7:AG182)=1,0,IF(AK183=AG$6,IF(AK183=AK184,IF((AK182-AK183)&lt;=(AK185-AK184),1,0),IF(AK183=AK182,IF((AK181-AK182)&gt;(AK184-AK183),1,0),1)),0)))</f>
        <v>0</v>
      </c>
      <c r="AH183" s="1">
        <f>IF(C$4=0,0,IF(SUM(AH$7:AH182)=2,0,IF(AL183=AH$6,IF(AL183=AL184,IF((AL182-AL183)&lt;=(AL185-AL184),2,0),IF(AL183=AL182,IF((AL181-AL182)&gt;(AL184-AL183),2,0),2)),0)))</f>
        <v>0</v>
      </c>
      <c r="AI183" s="1">
        <f>IF(S$4=0,0,IF(SUM(AI$7:AI182)=2,0,IF(AM183=AI$6,IF(AM183=AM184,IF((AM182-AM183)&lt;=(AM185-AM184),2,0),IF(AM183=AM182,IF((AM181-AM182)&gt;(AM184-AM183),2,0),2)),0)))</f>
        <v>0</v>
      </c>
      <c r="AJ183" s="1">
        <f t="shared" si="59"/>
        <v>1</v>
      </c>
      <c r="AK183" s="1">
        <f t="shared" si="63"/>
        <v>1</v>
      </c>
      <c r="AL183" s="1">
        <f t="shared" si="64"/>
        <v>1</v>
      </c>
      <c r="AM183" s="1">
        <f t="shared" si="65"/>
        <v>1</v>
      </c>
    </row>
    <row r="184" spans="1:39" ht="12" customHeight="1" x14ac:dyDescent="0.15">
      <c r="A184" s="64">
        <f t="shared" si="47"/>
        <v>0</v>
      </c>
      <c r="B184" s="64">
        <f t="shared" si="48"/>
        <v>0</v>
      </c>
      <c r="C184" s="57">
        <f t="shared" si="60"/>
        <v>280</v>
      </c>
      <c r="F184" s="59">
        <f>IF(C184&lt;C$6,0,VLOOKUP(C184,index!$A:$M,10,0))</f>
        <v>164</v>
      </c>
      <c r="G184" s="57" t="str">
        <f t="shared" si="49"/>
        <v/>
      </c>
      <c r="H184" s="58" t="str">
        <f>IF(G184="I",$K184,IF(G184="II",$K184-SUM(H$8:H183),IF(G184="III",$K184-SUM(H$8:H183),IF(G184="IV",$K184-SUM(H$8:H183),IF(G184="V",1-SUM(H$8:H183)," ")))))</f>
        <v xml:space="preserve"> </v>
      </c>
      <c r="I184" s="66" t="str">
        <f t="shared" si="50"/>
        <v/>
      </c>
      <c r="J184" s="61" t="str">
        <f>IF(I184="A",$K184,IF(I184="B",$K184-SUM(J$8:J183),IF(I184="C",$K184-SUM(J$8:J183),IF(I184="D",$K184-SUM(J$8:J183),IF(I184="E",1-SUM(J$8:J183)," ")))))</f>
        <v xml:space="preserve"> </v>
      </c>
      <c r="K184" s="58">
        <f>IF(C$4=0,0,(SUM(D$8:D184)/C$4))</f>
        <v>0</v>
      </c>
      <c r="L184" s="62" t="str">
        <f t="shared" si="46"/>
        <v xml:space="preserve"> </v>
      </c>
      <c r="M184" s="58" t="str">
        <f>IF(U184=2,K184,IF(W184=2,K184-SUM(M$8:M183),IF(X184=2,K184-SUM(M$8:M183),IF(X183=2,1-SUM(M$8:M183)," "))))</f>
        <v xml:space="preserve"> </v>
      </c>
      <c r="N184" s="58" t="str">
        <f t="shared" si="51"/>
        <v xml:space="preserve"> </v>
      </c>
      <c r="P184" s="58" t="str">
        <f>IF(O184="Plus",$K184,IF(O184="Basis",$K184-SUM(P$8:P183),IF(O184="Breedte",$K184-SUM(P$8:P183),IF(O183="Breedte",1-SUM(P$8:P183)," "))))</f>
        <v xml:space="preserve"> </v>
      </c>
      <c r="Q184" s="56" t="str">
        <f t="shared" si="66"/>
        <v/>
      </c>
      <c r="R184" s="196">
        <f t="shared" si="52"/>
        <v>164</v>
      </c>
      <c r="S184" s="1">
        <f t="shared" si="61"/>
        <v>280</v>
      </c>
      <c r="T184" s="2">
        <f t="shared" si="53"/>
        <v>0</v>
      </c>
      <c r="U184" s="1">
        <f>IF(C$4=0,0,IF(SUM(U$7:U183)=2,0,IF(Y184=U$6,IF(Y184=Y185,IF((Y183-Y184)&lt;=(Y186-Y185),2,0),IF(Y184=Y183,IF((Y182-Y183)&gt;(Y185-Y184),2,0),2)),0)))</f>
        <v>0</v>
      </c>
      <c r="V184" s="1">
        <f>IF(C$4=0,0,IF(SUM(V$7:V183)=1,0,IF(Z184=V$6,IF(Z184=Z185,IF((Z183-Z184)&lt;=(Z186-Z185),1,0),IF(Z184=Z183,IF((Z182-Z183)&gt;(Z185-Z184),1,0),1)),0)))</f>
        <v>0</v>
      </c>
      <c r="W184" s="1">
        <f>IF(C$4=0,0,IF(SUM(W$7:W183)=2,0,IF(AA184=W$6,IF(AA184=AA185,IF((AA183-AA184)&lt;=(AA186-AA185),2,0),IF(AA184=AA183,IF((AA182-AA183)&gt;(AA185-AA184),2,0),2)),0)))</f>
        <v>0</v>
      </c>
      <c r="X184" s="1">
        <f>IF(C$4=0,0,IF(SUM(X$7:X183)=2,0,IF(AB184=X$6,IF(AB184=AB185,IF((AB183-AB184)&lt;=(AB186-AB185),2,0),IF(AB184=AB183,IF((AB182-AB183)&gt;(AB185-AB184),2,0),2)),0)))</f>
        <v>0</v>
      </c>
      <c r="Y184" s="1">
        <f t="shared" si="54"/>
        <v>1</v>
      </c>
      <c r="Z184" s="1">
        <f t="shared" si="55"/>
        <v>1</v>
      </c>
      <c r="AA184" s="1">
        <f t="shared" si="56"/>
        <v>1</v>
      </c>
      <c r="AB184" s="1">
        <f t="shared" si="57"/>
        <v>1</v>
      </c>
      <c r="AD184" s="1">
        <f t="shared" si="62"/>
        <v>280</v>
      </c>
      <c r="AE184" s="2">
        <f t="shared" si="58"/>
        <v>0</v>
      </c>
      <c r="AF184" s="1">
        <f>IF(S$4=0,0,IF(SUM(AF$7:AF183)=2,0,IF(AJ184=AF$6,IF(AJ184=AJ185,IF((AJ183-AJ184)&lt;=(AJ186-AJ185),2,0),IF(AJ184=AJ183,IF((AJ182-AJ183)&gt;(AJ185-AJ184),2,0),2)),0)))</f>
        <v>0</v>
      </c>
      <c r="AG184" s="1">
        <f>IF(C$4=0,0,IF(SUM(AG$7:AG183)=1,0,IF(AK184=AG$6,IF(AK184=AK185,IF((AK183-AK184)&lt;=(AK186-AK185),1,0),IF(AK184=AK183,IF((AK182-AK183)&gt;(AK185-AK184),1,0),1)),0)))</f>
        <v>0</v>
      </c>
      <c r="AH184" s="1">
        <f>IF(C$4=0,0,IF(SUM(AH$7:AH183)=2,0,IF(AL184=AH$6,IF(AL184=AL185,IF((AL183-AL184)&lt;=(AL186-AL185),2,0),IF(AL184=AL183,IF((AL182-AL183)&gt;(AL185-AL184),2,0),2)),0)))</f>
        <v>0</v>
      </c>
      <c r="AI184" s="1">
        <f>IF(S$4=0,0,IF(SUM(AI$7:AI183)=2,0,IF(AM184=AI$6,IF(AM184=AM185,IF((AM183-AM184)&lt;=(AM186-AM185),2,0),IF(AM184=AM183,IF((AM182-AM183)&gt;(AM185-AM184),2,0),2)),0)))</f>
        <v>0</v>
      </c>
      <c r="AJ184" s="1">
        <f t="shared" si="59"/>
        <v>1</v>
      </c>
      <c r="AK184" s="1">
        <f t="shared" si="63"/>
        <v>1</v>
      </c>
      <c r="AL184" s="1">
        <f t="shared" si="64"/>
        <v>1</v>
      </c>
      <c r="AM184" s="1">
        <f t="shared" si="65"/>
        <v>1</v>
      </c>
    </row>
    <row r="185" spans="1:39" ht="12" customHeight="1" x14ac:dyDescent="0.15">
      <c r="A185" s="64">
        <f t="shared" si="47"/>
        <v>0</v>
      </c>
      <c r="B185" s="64">
        <f t="shared" si="48"/>
        <v>0</v>
      </c>
      <c r="C185" s="57">
        <f t="shared" si="60"/>
        <v>279</v>
      </c>
      <c r="F185" s="59">
        <f>IF(C185&lt;C$6,0,VLOOKUP(C185,index!$A:$M,10,0))</f>
        <v>163</v>
      </c>
      <c r="G185" s="57" t="str">
        <f t="shared" si="49"/>
        <v/>
      </c>
      <c r="H185" s="58" t="str">
        <f>IF(G185="I",$K185,IF(G185="II",$K185-SUM(H$8:H184),IF(G185="III",$K185-SUM(H$8:H184),IF(G185="IV",$K185-SUM(H$8:H184),IF(G185="V",1-SUM(H$8:H184)," ")))))</f>
        <v xml:space="preserve"> </v>
      </c>
      <c r="I185" s="66" t="str">
        <f t="shared" si="50"/>
        <v/>
      </c>
      <c r="J185" s="61" t="str">
        <f>IF(I185="A",$K185,IF(I185="B",$K185-SUM(J$8:J184),IF(I185="C",$K185-SUM(J$8:J184),IF(I185="D",$K185-SUM(J$8:J184),IF(I185="E",1-SUM(J$8:J184)," ")))))</f>
        <v xml:space="preserve"> </v>
      </c>
      <c r="K185" s="58">
        <f>IF(C$4=0,0,(SUM(D$8:D185)/C$4))</f>
        <v>0</v>
      </c>
      <c r="L185" s="62" t="str">
        <f t="shared" si="46"/>
        <v xml:space="preserve"> </v>
      </c>
      <c r="M185" s="58" t="str">
        <f>IF(U185=2,K185,IF(W185=2,K185-SUM(M$8:M184),IF(X185=2,K185-SUM(M$8:M184),IF(X184=2,1-SUM(M$8:M184)," "))))</f>
        <v xml:space="preserve"> </v>
      </c>
      <c r="N185" s="58" t="str">
        <f t="shared" si="51"/>
        <v xml:space="preserve"> </v>
      </c>
      <c r="P185" s="58" t="str">
        <f>IF(O185="Plus",$K185,IF(O185="Basis",$K185-SUM(P$8:P184),IF(O185="Breedte",$K185-SUM(P$8:P184),IF(O184="Breedte",1-SUM(P$8:P184)," "))))</f>
        <v xml:space="preserve"> </v>
      </c>
      <c r="Q185" s="56" t="str">
        <f t="shared" si="66"/>
        <v/>
      </c>
      <c r="R185" s="196">
        <f t="shared" si="52"/>
        <v>163</v>
      </c>
      <c r="S185" s="1">
        <f t="shared" si="61"/>
        <v>279</v>
      </c>
      <c r="T185" s="2">
        <f t="shared" si="53"/>
        <v>0</v>
      </c>
      <c r="U185" s="1">
        <f>IF(C$4=0,0,IF(SUM(U$7:U184)=2,0,IF(Y185=U$6,IF(Y185=Y186,IF((Y184-Y185)&lt;=(Y187-Y186),2,0),IF(Y185=Y184,IF((Y183-Y184)&gt;(Y186-Y185),2,0),2)),0)))</f>
        <v>0</v>
      </c>
      <c r="V185" s="1">
        <f>IF(C$4=0,0,IF(SUM(V$7:V184)=1,0,IF(Z185=V$6,IF(Z185=Z186,IF((Z184-Z185)&lt;=(Z187-Z186),1,0),IF(Z185=Z184,IF((Z183-Z184)&gt;(Z186-Z185),1,0),1)),0)))</f>
        <v>0</v>
      </c>
      <c r="W185" s="1">
        <f>IF(C$4=0,0,IF(SUM(W$7:W184)=2,0,IF(AA185=W$6,IF(AA185=AA186,IF((AA184-AA185)&lt;=(AA187-AA186),2,0),IF(AA185=AA184,IF((AA183-AA184)&gt;(AA186-AA185),2,0),2)),0)))</f>
        <v>0</v>
      </c>
      <c r="X185" s="1">
        <f>IF(C$4=0,0,IF(SUM(X$7:X184)=2,0,IF(AB185=X$6,IF(AB185=AB186,IF((AB184-AB185)&lt;=(AB187-AB186),2,0),IF(AB185=AB184,IF((AB183-AB184)&gt;(AB186-AB185),2,0),2)),0)))</f>
        <v>0</v>
      </c>
      <c r="Y185" s="1">
        <f t="shared" si="54"/>
        <v>1</v>
      </c>
      <c r="Z185" s="1">
        <f t="shared" si="55"/>
        <v>1</v>
      </c>
      <c r="AA185" s="1">
        <f t="shared" si="56"/>
        <v>1</v>
      </c>
      <c r="AB185" s="1">
        <f t="shared" si="57"/>
        <v>1</v>
      </c>
      <c r="AD185" s="1">
        <f t="shared" si="62"/>
        <v>279</v>
      </c>
      <c r="AE185" s="2">
        <f t="shared" si="58"/>
        <v>0</v>
      </c>
      <c r="AF185" s="1">
        <f>IF(S$4=0,0,IF(SUM(AF$7:AF184)=2,0,IF(AJ185=AF$6,IF(AJ185=AJ186,IF((AJ184-AJ185)&lt;=(AJ187-AJ186),2,0),IF(AJ185=AJ184,IF((AJ183-AJ184)&gt;(AJ186-AJ185),2,0),2)),0)))</f>
        <v>0</v>
      </c>
      <c r="AG185" s="1">
        <f>IF(C$4=0,0,IF(SUM(AG$7:AG184)=1,0,IF(AK185=AG$6,IF(AK185=AK186,IF((AK184-AK185)&lt;=(AK187-AK186),1,0),IF(AK185=AK184,IF((AK183-AK184)&gt;(AK186-AK185),1,0),1)),0)))</f>
        <v>0</v>
      </c>
      <c r="AH185" s="1">
        <f>IF(C$4=0,0,IF(SUM(AH$7:AH184)=2,0,IF(AL185=AH$6,IF(AL185=AL186,IF((AL184-AL185)&lt;=(AL187-AL186),2,0),IF(AL185=AL184,IF((AL183-AL184)&gt;(AL186-AL185),2,0),2)),0)))</f>
        <v>0</v>
      </c>
      <c r="AI185" s="1">
        <f>IF(S$4=0,0,IF(SUM(AI$7:AI184)=2,0,IF(AM185=AI$6,IF(AM185=AM186,IF((AM184-AM185)&lt;=(AM187-AM186),2,0),IF(AM185=AM184,IF((AM183-AM184)&gt;(AM186-AM185),2,0),2)),0)))</f>
        <v>0</v>
      </c>
      <c r="AJ185" s="1">
        <f t="shared" si="59"/>
        <v>1</v>
      </c>
      <c r="AK185" s="1">
        <f t="shared" si="63"/>
        <v>1</v>
      </c>
      <c r="AL185" s="1">
        <f t="shared" si="64"/>
        <v>1</v>
      </c>
      <c r="AM185" s="1">
        <f t="shared" si="65"/>
        <v>1</v>
      </c>
    </row>
    <row r="186" spans="1:39" ht="12" customHeight="1" x14ac:dyDescent="0.15">
      <c r="A186" s="64">
        <f t="shared" si="47"/>
        <v>0</v>
      </c>
      <c r="B186" s="64">
        <f t="shared" si="48"/>
        <v>0</v>
      </c>
      <c r="C186" s="57">
        <f t="shared" si="60"/>
        <v>278</v>
      </c>
      <c r="F186" s="59">
        <f>IF(C186&lt;C$6,0,VLOOKUP(C186,index!$A:$M,10,0))</f>
        <v>163</v>
      </c>
      <c r="G186" s="57" t="str">
        <f t="shared" si="49"/>
        <v/>
      </c>
      <c r="H186" s="58" t="str">
        <f>IF(G186="I",$K186,IF(G186="II",$K186-SUM(H$8:H185),IF(G186="III",$K186-SUM(H$8:H185),IF(G186="IV",$K186-SUM(H$8:H185),IF(G186="V",1-SUM(H$8:H185)," ")))))</f>
        <v xml:space="preserve"> </v>
      </c>
      <c r="I186" s="66" t="str">
        <f t="shared" si="50"/>
        <v/>
      </c>
      <c r="J186" s="61" t="str">
        <f>IF(I186="A",$K186,IF(I186="B",$K186-SUM(J$8:J185),IF(I186="C",$K186-SUM(J$8:J185),IF(I186="D",$K186-SUM(J$8:J185),IF(I186="E",1-SUM(J$8:J185)," ")))))</f>
        <v xml:space="preserve"> </v>
      </c>
      <c r="K186" s="58">
        <f>IF(C$4=0,0,(SUM(D$8:D186)/C$4))</f>
        <v>0</v>
      </c>
      <c r="L186" s="62" t="str">
        <f t="shared" si="46"/>
        <v xml:space="preserve"> </v>
      </c>
      <c r="M186" s="58" t="str">
        <f>IF(U186=2,K186,IF(W186=2,K186-SUM(M$8:M185),IF(X186=2,K186-SUM(M$8:M185),IF(X185=2,1-SUM(M$8:M185)," "))))</f>
        <v xml:space="preserve"> </v>
      </c>
      <c r="N186" s="58" t="str">
        <f t="shared" si="51"/>
        <v xml:space="preserve"> </v>
      </c>
      <c r="P186" s="58" t="str">
        <f>IF(O186="Plus",$K186,IF(O186="Basis",$K186-SUM(P$8:P185),IF(O186="Breedte",$K186-SUM(P$8:P185),IF(O185="Breedte",1-SUM(P$8:P185)," "))))</f>
        <v xml:space="preserve"> </v>
      </c>
      <c r="Q186" s="56" t="str">
        <f t="shared" si="66"/>
        <v/>
      </c>
      <c r="R186" s="196">
        <f t="shared" si="52"/>
        <v>163</v>
      </c>
      <c r="S186" s="1">
        <f t="shared" si="61"/>
        <v>278</v>
      </c>
      <c r="T186" s="2">
        <f t="shared" si="53"/>
        <v>0</v>
      </c>
      <c r="U186" s="1">
        <f>IF(C$4=0,0,IF(SUM(U$7:U185)=2,0,IF(Y186=U$6,IF(Y186=Y187,IF((Y185-Y186)&lt;=(Y188-Y187),2,0),IF(Y186=Y185,IF((Y184-Y185)&gt;(Y187-Y186),2,0),2)),0)))</f>
        <v>0</v>
      </c>
      <c r="V186" s="1">
        <f>IF(C$4=0,0,IF(SUM(V$7:V185)=1,0,IF(Z186=V$6,IF(Z186=Z187,IF((Z185-Z186)&lt;=(Z188-Z187),1,0),IF(Z186=Z185,IF((Z184-Z185)&gt;(Z187-Z186),1,0),1)),0)))</f>
        <v>0</v>
      </c>
      <c r="W186" s="1">
        <f>IF(C$4=0,0,IF(SUM(W$7:W185)=2,0,IF(AA186=W$6,IF(AA186=AA187,IF((AA185-AA186)&lt;=(AA188-AA187),2,0),IF(AA186=AA185,IF((AA184-AA185)&gt;(AA187-AA186),2,0),2)),0)))</f>
        <v>0</v>
      </c>
      <c r="X186" s="1">
        <f>IF(C$4=0,0,IF(SUM(X$7:X185)=2,0,IF(AB186=X$6,IF(AB186=AB187,IF((AB185-AB186)&lt;=(AB188-AB187),2,0),IF(AB186=AB185,IF((AB184-AB185)&gt;(AB187-AB186),2,0),2)),0)))</f>
        <v>0</v>
      </c>
      <c r="Y186" s="1">
        <f t="shared" si="54"/>
        <v>1</v>
      </c>
      <c r="Z186" s="1">
        <f t="shared" si="55"/>
        <v>1</v>
      </c>
      <c r="AA186" s="1">
        <f t="shared" si="56"/>
        <v>1</v>
      </c>
      <c r="AB186" s="1">
        <f t="shared" si="57"/>
        <v>1</v>
      </c>
      <c r="AD186" s="1">
        <f t="shared" si="62"/>
        <v>278</v>
      </c>
      <c r="AE186" s="2">
        <f t="shared" si="58"/>
        <v>0</v>
      </c>
      <c r="AF186" s="1">
        <f>IF(S$4=0,0,IF(SUM(AF$7:AF185)=2,0,IF(AJ186=AF$6,IF(AJ186=AJ187,IF((AJ185-AJ186)&lt;=(AJ188-AJ187),2,0),IF(AJ186=AJ185,IF((AJ184-AJ185)&gt;(AJ187-AJ186),2,0),2)),0)))</f>
        <v>0</v>
      </c>
      <c r="AG186" s="1">
        <f>IF(C$4=0,0,IF(SUM(AG$7:AG185)=1,0,IF(AK186=AG$6,IF(AK186=AK187,IF((AK185-AK186)&lt;=(AK188-AK187),1,0),IF(AK186=AK185,IF((AK184-AK185)&gt;(AK187-AK186),1,0),1)),0)))</f>
        <v>0</v>
      </c>
      <c r="AH186" s="1">
        <f>IF(C$4=0,0,IF(SUM(AH$7:AH185)=2,0,IF(AL186=AH$6,IF(AL186=AL187,IF((AL185-AL186)&lt;=(AL188-AL187),2,0),IF(AL186=AL185,IF((AL184-AL185)&gt;(AL187-AL186),2,0),2)),0)))</f>
        <v>0</v>
      </c>
      <c r="AI186" s="1">
        <f>IF(S$4=0,0,IF(SUM(AI$7:AI185)=2,0,IF(AM186=AI$6,IF(AM186=AM187,IF((AM185-AM186)&lt;=(AM188-AM187),2,0),IF(AM186=AM185,IF((AM184-AM185)&gt;(AM187-AM186),2,0),2)),0)))</f>
        <v>0</v>
      </c>
      <c r="AJ186" s="1">
        <f t="shared" si="59"/>
        <v>1</v>
      </c>
      <c r="AK186" s="1">
        <f t="shared" si="63"/>
        <v>1</v>
      </c>
      <c r="AL186" s="1">
        <f t="shared" si="64"/>
        <v>1</v>
      </c>
      <c r="AM186" s="1">
        <f t="shared" si="65"/>
        <v>1</v>
      </c>
    </row>
    <row r="187" spans="1:39" ht="12" customHeight="1" x14ac:dyDescent="0.15">
      <c r="A187" s="64">
        <f t="shared" si="47"/>
        <v>0</v>
      </c>
      <c r="B187" s="64">
        <f t="shared" si="48"/>
        <v>0</v>
      </c>
      <c r="C187" s="57">
        <f t="shared" si="60"/>
        <v>277</v>
      </c>
      <c r="F187" s="59">
        <f>IF(C187&lt;C$6,0,VLOOKUP(C187,index!$A:$M,10,0))</f>
        <v>162</v>
      </c>
      <c r="G187" s="57" t="str">
        <f t="shared" si="49"/>
        <v/>
      </c>
      <c r="H187" s="58" t="str">
        <f>IF(G187="I",$K187,IF(G187="II",$K187-SUM(H$8:H186),IF(G187="III",$K187-SUM(H$8:H186),IF(G187="IV",$K187-SUM(H$8:H186),IF(G187="V",1-SUM(H$8:H186)," ")))))</f>
        <v xml:space="preserve"> </v>
      </c>
      <c r="I187" s="66" t="str">
        <f t="shared" si="50"/>
        <v/>
      </c>
      <c r="J187" s="61" t="str">
        <f>IF(I187="A",$K187,IF(I187="B",$K187-SUM(J$8:J186),IF(I187="C",$K187-SUM(J$8:J186),IF(I187="D",$K187-SUM(J$8:J186),IF(I187="E",1-SUM(J$8:J186)," ")))))</f>
        <v xml:space="preserve"> </v>
      </c>
      <c r="K187" s="58">
        <f>IF(C$4=0,0,(SUM(D$8:D187)/C$4))</f>
        <v>0</v>
      </c>
      <c r="L187" s="62" t="str">
        <f t="shared" si="46"/>
        <v xml:space="preserve"> </v>
      </c>
      <c r="M187" s="58" t="str">
        <f>IF(U187=2,K187,IF(W187=2,K187-SUM(M$8:M186),IF(X187=2,K187-SUM(M$8:M186),IF(X186=2,1-SUM(M$8:M186)," "))))</f>
        <v xml:space="preserve"> </v>
      </c>
      <c r="N187" s="58" t="str">
        <f t="shared" si="51"/>
        <v xml:space="preserve"> </v>
      </c>
      <c r="P187" s="58" t="str">
        <f>IF(O187="Plus",$K187,IF(O187="Basis",$K187-SUM(P$8:P186),IF(O187="Breedte",$K187-SUM(P$8:P186),IF(O186="Breedte",1-SUM(P$8:P186)," "))))</f>
        <v xml:space="preserve"> </v>
      </c>
      <c r="Q187" s="56" t="str">
        <f t="shared" si="66"/>
        <v/>
      </c>
      <c r="R187" s="196">
        <f t="shared" si="52"/>
        <v>162</v>
      </c>
      <c r="S187" s="1">
        <f t="shared" si="61"/>
        <v>277</v>
      </c>
      <c r="T187" s="2">
        <f t="shared" si="53"/>
        <v>0</v>
      </c>
      <c r="U187" s="1">
        <f>IF(C$4=0,0,IF(SUM(U$7:U186)=2,0,IF(Y187=U$6,IF(Y187=Y188,IF((Y186-Y187)&lt;=(Y189-Y188),2,0),IF(Y187=Y186,IF((Y185-Y186)&gt;(Y188-Y187),2,0),2)),0)))</f>
        <v>0</v>
      </c>
      <c r="V187" s="1">
        <f>IF(C$4=0,0,IF(SUM(V$7:V186)=1,0,IF(Z187=V$6,IF(Z187=Z188,IF((Z186-Z187)&lt;=(Z189-Z188),1,0),IF(Z187=Z186,IF((Z185-Z186)&gt;(Z188-Z187),1,0),1)),0)))</f>
        <v>0</v>
      </c>
      <c r="W187" s="1">
        <f>IF(C$4=0,0,IF(SUM(W$7:W186)=2,0,IF(AA187=W$6,IF(AA187=AA188,IF((AA186-AA187)&lt;=(AA189-AA188),2,0),IF(AA187=AA186,IF((AA185-AA186)&gt;(AA188-AA187),2,0),2)),0)))</f>
        <v>0</v>
      </c>
      <c r="X187" s="1">
        <f>IF(C$4=0,0,IF(SUM(X$7:X186)=2,0,IF(AB187=X$6,IF(AB187=AB188,IF((AB186-AB187)&lt;=(AB189-AB188),2,0),IF(AB187=AB186,IF((AB185-AB186)&gt;(AB188-AB187),2,0),2)),0)))</f>
        <v>0</v>
      </c>
      <c r="Y187" s="1">
        <f t="shared" si="54"/>
        <v>1</v>
      </c>
      <c r="Z187" s="1">
        <f t="shared" si="55"/>
        <v>1</v>
      </c>
      <c r="AA187" s="1">
        <f t="shared" si="56"/>
        <v>1</v>
      </c>
      <c r="AB187" s="1">
        <f t="shared" si="57"/>
        <v>1</v>
      </c>
      <c r="AD187" s="1">
        <f t="shared" si="62"/>
        <v>277</v>
      </c>
      <c r="AE187" s="2">
        <f t="shared" si="58"/>
        <v>0</v>
      </c>
      <c r="AF187" s="1">
        <f>IF(S$4=0,0,IF(SUM(AF$7:AF186)=2,0,IF(AJ187=AF$6,IF(AJ187=AJ188,IF((AJ186-AJ187)&lt;=(AJ189-AJ188),2,0),IF(AJ187=AJ186,IF((AJ185-AJ186)&gt;(AJ188-AJ187),2,0),2)),0)))</f>
        <v>0</v>
      </c>
      <c r="AG187" s="1">
        <f>IF(C$4=0,0,IF(SUM(AG$7:AG186)=1,0,IF(AK187=AG$6,IF(AK187=AK188,IF((AK186-AK187)&lt;=(AK189-AK188),1,0),IF(AK187=AK186,IF((AK185-AK186)&gt;(AK188-AK187),1,0),1)),0)))</f>
        <v>0</v>
      </c>
      <c r="AH187" s="1">
        <f>IF(C$4=0,0,IF(SUM(AH$7:AH186)=2,0,IF(AL187=AH$6,IF(AL187=AL188,IF((AL186-AL187)&lt;=(AL189-AL188),2,0),IF(AL187=AL186,IF((AL185-AL186)&gt;(AL188-AL187),2,0),2)),0)))</f>
        <v>0</v>
      </c>
      <c r="AI187" s="1">
        <f>IF(S$4=0,0,IF(SUM(AI$7:AI186)=2,0,IF(AM187=AI$6,IF(AM187=AM188,IF((AM186-AM187)&lt;=(AM189-AM188),2,0),IF(AM187=AM186,IF((AM185-AM186)&gt;(AM188-AM187),2,0),2)),0)))</f>
        <v>0</v>
      </c>
      <c r="AJ187" s="1">
        <f t="shared" si="59"/>
        <v>1</v>
      </c>
      <c r="AK187" s="1">
        <f t="shared" si="63"/>
        <v>1</v>
      </c>
      <c r="AL187" s="1">
        <f t="shared" si="64"/>
        <v>1</v>
      </c>
      <c r="AM187" s="1">
        <f t="shared" si="65"/>
        <v>1</v>
      </c>
    </row>
    <row r="188" spans="1:39" ht="12" customHeight="1" x14ac:dyDescent="0.15">
      <c r="A188" s="64">
        <f t="shared" si="47"/>
        <v>0</v>
      </c>
      <c r="B188" s="64">
        <f t="shared" si="48"/>
        <v>0</v>
      </c>
      <c r="C188" s="57">
        <f t="shared" si="60"/>
        <v>276</v>
      </c>
      <c r="F188" s="59">
        <f>IF(C188&lt;C$6,0,VLOOKUP(C188,index!$A:$M,10,0))</f>
        <v>162</v>
      </c>
      <c r="G188" s="57" t="str">
        <f t="shared" si="49"/>
        <v/>
      </c>
      <c r="H188" s="58" t="str">
        <f>IF(G188="I",$K188,IF(G188="II",$K188-SUM(H$8:H187),IF(G188="III",$K188-SUM(H$8:H187),IF(G188="IV",$K188-SUM(H$8:H187),IF(G188="V",1-SUM(H$8:H187)," ")))))</f>
        <v xml:space="preserve"> </v>
      </c>
      <c r="I188" s="66" t="str">
        <f t="shared" si="50"/>
        <v/>
      </c>
      <c r="J188" s="61" t="str">
        <f>IF(I188="A",$K188,IF(I188="B",$K188-SUM(J$8:J187),IF(I188="C",$K188-SUM(J$8:J187),IF(I188="D",$K188-SUM(J$8:J187),IF(I188="E",1-SUM(J$8:J187)," ")))))</f>
        <v xml:space="preserve"> </v>
      </c>
      <c r="K188" s="58">
        <f>IF(C$4=0,0,(SUM(D$8:D188)/C$4))</f>
        <v>0</v>
      </c>
      <c r="L188" s="62" t="str">
        <f t="shared" si="46"/>
        <v xml:space="preserve"> </v>
      </c>
      <c r="M188" s="58" t="str">
        <f>IF(U188=2,K188,IF(W188=2,K188-SUM(M$8:M187),IF(X188=2,K188-SUM(M$8:M187),IF(X187=2,1-SUM(M$8:M187)," "))))</f>
        <v xml:space="preserve"> </v>
      </c>
      <c r="N188" s="58" t="str">
        <f t="shared" si="51"/>
        <v xml:space="preserve"> </v>
      </c>
      <c r="P188" s="58" t="str">
        <f>IF(O188="Plus",$K188,IF(O188="Basis",$K188-SUM(P$8:P187),IF(O188="Breedte",$K188-SUM(P$8:P187),IF(O187="Breedte",1-SUM(P$8:P187)," "))))</f>
        <v xml:space="preserve"> </v>
      </c>
      <c r="Q188" s="56" t="str">
        <f t="shared" si="66"/>
        <v/>
      </c>
      <c r="R188" s="196">
        <f t="shared" si="52"/>
        <v>162</v>
      </c>
      <c r="S188" s="1">
        <f t="shared" si="61"/>
        <v>276</v>
      </c>
      <c r="T188" s="2">
        <f t="shared" si="53"/>
        <v>0</v>
      </c>
      <c r="U188" s="1">
        <f>IF(C$4=0,0,IF(SUM(U$7:U187)=2,0,IF(Y188=U$6,IF(Y188=Y189,IF((Y187-Y188)&lt;=(Y190-Y189),2,0),IF(Y188=Y187,IF((Y186-Y187)&gt;(Y189-Y188),2,0),2)),0)))</f>
        <v>0</v>
      </c>
      <c r="V188" s="1">
        <f>IF(C$4=0,0,IF(SUM(V$7:V187)=1,0,IF(Z188=V$6,IF(Z188=Z189,IF((Z187-Z188)&lt;=(Z190-Z189),1,0),IF(Z188=Z187,IF((Z186-Z187)&gt;(Z189-Z188),1,0),1)),0)))</f>
        <v>0</v>
      </c>
      <c r="W188" s="1">
        <f>IF(C$4=0,0,IF(SUM(W$7:W187)=2,0,IF(AA188=W$6,IF(AA188=AA189,IF((AA187-AA188)&lt;=(AA190-AA189),2,0),IF(AA188=AA187,IF((AA186-AA187)&gt;(AA189-AA188),2,0),2)),0)))</f>
        <v>0</v>
      </c>
      <c r="X188" s="1">
        <f>IF(C$4=0,0,IF(SUM(X$7:X187)=2,0,IF(AB188=X$6,IF(AB188=AB189,IF((AB187-AB188)&lt;=(AB190-AB189),2,0),IF(AB188=AB187,IF((AB186-AB187)&gt;(AB189-AB188),2,0),2)),0)))</f>
        <v>0</v>
      </c>
      <c r="Y188" s="1">
        <f t="shared" si="54"/>
        <v>1</v>
      </c>
      <c r="Z188" s="1">
        <f t="shared" si="55"/>
        <v>1</v>
      </c>
      <c r="AA188" s="1">
        <f t="shared" si="56"/>
        <v>1</v>
      </c>
      <c r="AB188" s="1">
        <f t="shared" si="57"/>
        <v>1</v>
      </c>
      <c r="AD188" s="1">
        <f t="shared" si="62"/>
        <v>276</v>
      </c>
      <c r="AE188" s="2">
        <f t="shared" si="58"/>
        <v>0</v>
      </c>
      <c r="AF188" s="1">
        <f>IF(S$4=0,0,IF(SUM(AF$7:AF187)=2,0,IF(AJ188=AF$6,IF(AJ188=AJ189,IF((AJ187-AJ188)&lt;=(AJ190-AJ189),2,0),IF(AJ188=AJ187,IF((AJ186-AJ187)&gt;(AJ189-AJ188),2,0),2)),0)))</f>
        <v>0</v>
      </c>
      <c r="AG188" s="1">
        <f>IF(C$4=0,0,IF(SUM(AG$7:AG187)=1,0,IF(AK188=AG$6,IF(AK188=AK189,IF((AK187-AK188)&lt;=(AK190-AK189),1,0),IF(AK188=AK187,IF((AK186-AK187)&gt;(AK189-AK188),1,0),1)),0)))</f>
        <v>0</v>
      </c>
      <c r="AH188" s="1">
        <f>IF(C$4=0,0,IF(SUM(AH$7:AH187)=2,0,IF(AL188=AH$6,IF(AL188=AL189,IF((AL187-AL188)&lt;=(AL190-AL189),2,0),IF(AL188=AL187,IF((AL186-AL187)&gt;(AL189-AL188),2,0),2)),0)))</f>
        <v>0</v>
      </c>
      <c r="AI188" s="1">
        <f>IF(S$4=0,0,IF(SUM(AI$7:AI187)=2,0,IF(AM188=AI$6,IF(AM188=AM189,IF((AM187-AM188)&lt;=(AM190-AM189),2,0),IF(AM188=AM187,IF((AM186-AM187)&gt;(AM189-AM188),2,0),2)),0)))</f>
        <v>0</v>
      </c>
      <c r="AJ188" s="1">
        <f t="shared" si="59"/>
        <v>1</v>
      </c>
      <c r="AK188" s="1">
        <f t="shared" si="63"/>
        <v>1</v>
      </c>
      <c r="AL188" s="1">
        <f t="shared" si="64"/>
        <v>1</v>
      </c>
      <c r="AM188" s="1">
        <f t="shared" si="65"/>
        <v>1</v>
      </c>
    </row>
    <row r="189" spans="1:39" ht="12" customHeight="1" x14ac:dyDescent="0.15">
      <c r="A189" s="64">
        <f t="shared" si="47"/>
        <v>0</v>
      </c>
      <c r="B189" s="64">
        <f t="shared" si="48"/>
        <v>0</v>
      </c>
      <c r="C189" s="57">
        <f t="shared" si="60"/>
        <v>275</v>
      </c>
      <c r="F189" s="59">
        <f>IF(C189&lt;C$6,0,VLOOKUP(C189,index!$A:$M,10,0))</f>
        <v>161</v>
      </c>
      <c r="G189" s="57" t="str">
        <f t="shared" si="49"/>
        <v/>
      </c>
      <c r="H189" s="58" t="str">
        <f>IF(G189="I",$K189,IF(G189="II",$K189-SUM(H$8:H188),IF(G189="III",$K189-SUM(H$8:H188),IF(G189="IV",$K189-SUM(H$8:H188),IF(G189="V",1-SUM(H$8:H188)," ")))))</f>
        <v xml:space="preserve"> </v>
      </c>
      <c r="I189" s="66" t="str">
        <f t="shared" si="50"/>
        <v/>
      </c>
      <c r="J189" s="61" t="str">
        <f>IF(I189="A",$K189,IF(I189="B",$K189-SUM(J$8:J188),IF(I189="C",$K189-SUM(J$8:J188),IF(I189="D",$K189-SUM(J$8:J188),IF(I189="E",1-SUM(J$8:J188)," ")))))</f>
        <v xml:space="preserve"> </v>
      </c>
      <c r="K189" s="58">
        <f>IF(C$4=0,0,(SUM(D$8:D189)/C$4))</f>
        <v>0</v>
      </c>
      <c r="L189" s="62" t="str">
        <f t="shared" si="46"/>
        <v xml:space="preserve"> </v>
      </c>
      <c r="M189" s="58" t="str">
        <f>IF(U189=2,K189,IF(W189=2,K189-SUM(M$8:M188),IF(X189=2,K189-SUM(M$8:M188),IF(X188=2,1-SUM(M$8:M188)," "))))</f>
        <v xml:space="preserve"> </v>
      </c>
      <c r="N189" s="58" t="str">
        <f t="shared" si="51"/>
        <v xml:space="preserve"> </v>
      </c>
      <c r="P189" s="58" t="str">
        <f>IF(O189="Plus",$K189,IF(O189="Basis",$K189-SUM(P$8:P188),IF(O189="Breedte",$K189-SUM(P$8:P188),IF(O188="Breedte",1-SUM(P$8:P188)," "))))</f>
        <v xml:space="preserve"> </v>
      </c>
      <c r="Q189" s="56" t="str">
        <f t="shared" si="66"/>
        <v/>
      </c>
      <c r="R189" s="196">
        <f t="shared" si="52"/>
        <v>161</v>
      </c>
      <c r="S189" s="1">
        <f t="shared" si="61"/>
        <v>275</v>
      </c>
      <c r="T189" s="2">
        <f t="shared" si="53"/>
        <v>0</v>
      </c>
      <c r="U189" s="1">
        <f>IF(C$4=0,0,IF(SUM(U$7:U188)=2,0,IF(Y189=U$6,IF(Y189=Y190,IF((Y188-Y189)&lt;=(Y191-Y190),2,0),IF(Y189=Y188,IF((Y187-Y188)&gt;(Y190-Y189),2,0),2)),0)))</f>
        <v>0</v>
      </c>
      <c r="V189" s="1">
        <f>IF(C$4=0,0,IF(SUM(V$7:V188)=1,0,IF(Z189=V$6,IF(Z189=Z190,IF((Z188-Z189)&lt;=(Z191-Z190),1,0),IF(Z189=Z188,IF((Z187-Z188)&gt;(Z190-Z189),1,0),1)),0)))</f>
        <v>0</v>
      </c>
      <c r="W189" s="1">
        <f>IF(C$4=0,0,IF(SUM(W$7:W188)=2,0,IF(AA189=W$6,IF(AA189=AA190,IF((AA188-AA189)&lt;=(AA191-AA190),2,0),IF(AA189=AA188,IF((AA187-AA188)&gt;(AA190-AA189),2,0),2)),0)))</f>
        <v>0</v>
      </c>
      <c r="X189" s="1">
        <f>IF(C$4=0,0,IF(SUM(X$7:X188)=2,0,IF(AB189=X$6,IF(AB189=AB190,IF((AB188-AB189)&lt;=(AB191-AB190),2,0),IF(AB189=AB188,IF((AB187-AB188)&gt;(AB190-AB189),2,0),2)),0)))</f>
        <v>0</v>
      </c>
      <c r="Y189" s="1">
        <f t="shared" si="54"/>
        <v>1</v>
      </c>
      <c r="Z189" s="1">
        <f t="shared" si="55"/>
        <v>1</v>
      </c>
      <c r="AA189" s="1">
        <f t="shared" si="56"/>
        <v>1</v>
      </c>
      <c r="AB189" s="1">
        <f t="shared" si="57"/>
        <v>1</v>
      </c>
      <c r="AD189" s="1">
        <f t="shared" si="62"/>
        <v>275</v>
      </c>
      <c r="AE189" s="2">
        <f t="shared" si="58"/>
        <v>0</v>
      </c>
      <c r="AF189" s="1">
        <f>IF(S$4=0,0,IF(SUM(AF$7:AF188)=2,0,IF(AJ189=AF$6,IF(AJ189=AJ190,IF((AJ188-AJ189)&lt;=(AJ191-AJ190),2,0),IF(AJ189=AJ188,IF((AJ187-AJ188)&gt;(AJ190-AJ189),2,0),2)),0)))</f>
        <v>0</v>
      </c>
      <c r="AG189" s="1">
        <f>IF(C$4=0,0,IF(SUM(AG$7:AG188)=1,0,IF(AK189=AG$6,IF(AK189=AK190,IF((AK188-AK189)&lt;=(AK191-AK190),1,0),IF(AK189=AK188,IF((AK187-AK188)&gt;(AK190-AK189),1,0),1)),0)))</f>
        <v>0</v>
      </c>
      <c r="AH189" s="1">
        <f>IF(C$4=0,0,IF(SUM(AH$7:AH188)=2,0,IF(AL189=AH$6,IF(AL189=AL190,IF((AL188-AL189)&lt;=(AL191-AL190),2,0),IF(AL189=AL188,IF((AL187-AL188)&gt;(AL190-AL189),2,0),2)),0)))</f>
        <v>0</v>
      </c>
      <c r="AI189" s="1">
        <f>IF(S$4=0,0,IF(SUM(AI$7:AI188)=2,0,IF(AM189=AI$6,IF(AM189=AM190,IF((AM188-AM189)&lt;=(AM191-AM190),2,0),IF(AM189=AM188,IF((AM187-AM188)&gt;(AM190-AM189),2,0),2)),0)))</f>
        <v>0</v>
      </c>
      <c r="AJ189" s="1">
        <f t="shared" si="59"/>
        <v>1</v>
      </c>
      <c r="AK189" s="1">
        <f t="shared" si="63"/>
        <v>1</v>
      </c>
      <c r="AL189" s="1">
        <f t="shared" si="64"/>
        <v>1</v>
      </c>
      <c r="AM189" s="1">
        <f t="shared" si="65"/>
        <v>1</v>
      </c>
    </row>
    <row r="190" spans="1:39" ht="12" customHeight="1" x14ac:dyDescent="0.15">
      <c r="A190" s="64">
        <f t="shared" si="47"/>
        <v>0</v>
      </c>
      <c r="B190" s="64">
        <f t="shared" si="48"/>
        <v>0</v>
      </c>
      <c r="C190" s="57">
        <f t="shared" si="60"/>
        <v>274</v>
      </c>
      <c r="F190" s="59">
        <f>IF(C190&lt;C$6,0,VLOOKUP(C190,index!$A:$M,10,0))</f>
        <v>161</v>
      </c>
      <c r="G190" s="57" t="str">
        <f t="shared" si="49"/>
        <v/>
      </c>
      <c r="H190" s="58" t="str">
        <f>IF(G190="I",$K190,IF(G190="II",$K190-SUM(H$8:H189),IF(G190="III",$K190-SUM(H$8:H189),IF(G190="IV",$K190-SUM(H$8:H189),IF(G190="V",1-SUM(H$8:H189)," ")))))</f>
        <v xml:space="preserve"> </v>
      </c>
      <c r="I190" s="66" t="str">
        <f t="shared" si="50"/>
        <v/>
      </c>
      <c r="J190" s="61" t="str">
        <f>IF(I190="A",$K190,IF(I190="B",$K190-SUM(J$8:J189),IF(I190="C",$K190-SUM(J$8:J189),IF(I190="D",$K190-SUM(J$8:J189),IF(I190="E",1-SUM(J$8:J189)," ")))))</f>
        <v xml:space="preserve"> </v>
      </c>
      <c r="K190" s="58">
        <f>IF(C$4=0,0,(SUM(D$8:D190)/C$4))</f>
        <v>0</v>
      </c>
      <c r="L190" s="62" t="str">
        <f t="shared" si="46"/>
        <v xml:space="preserve"> </v>
      </c>
      <c r="M190" s="58" t="str">
        <f>IF(U190=2,K190,IF(W190=2,K190-SUM(M$8:M189),IF(X190=2,K190-SUM(M$8:M189),IF(X189=2,1-SUM(M$8:M189)," "))))</f>
        <v xml:space="preserve"> </v>
      </c>
      <c r="N190" s="58" t="str">
        <f t="shared" si="51"/>
        <v xml:space="preserve"> </v>
      </c>
      <c r="P190" s="58" t="str">
        <f>IF(O190="Plus",$K190,IF(O190="Basis",$K190-SUM(P$8:P189),IF(O190="Breedte",$K190-SUM(P$8:P189),IF(O189="Breedte",1-SUM(P$8:P189)," "))))</f>
        <v xml:space="preserve"> </v>
      </c>
      <c r="Q190" s="56" t="str">
        <f t="shared" si="66"/>
        <v/>
      </c>
      <c r="R190" s="196">
        <f t="shared" si="52"/>
        <v>161</v>
      </c>
      <c r="S190" s="1">
        <f t="shared" si="61"/>
        <v>274</v>
      </c>
      <c r="T190" s="2">
        <f t="shared" si="53"/>
        <v>0</v>
      </c>
      <c r="U190" s="1">
        <f>IF(C$4=0,0,IF(SUM(U$7:U189)=2,0,IF(Y190=U$6,IF(Y190=Y191,IF((Y189-Y190)&lt;=(Y192-Y191),2,0),IF(Y190=Y189,IF((Y188-Y189)&gt;(Y191-Y190),2,0),2)),0)))</f>
        <v>0</v>
      </c>
      <c r="V190" s="1">
        <f>IF(C$4=0,0,IF(SUM(V$7:V189)=1,0,IF(Z190=V$6,IF(Z190=Z191,IF((Z189-Z190)&lt;=(Z192-Z191),1,0),IF(Z190=Z189,IF((Z188-Z189)&gt;(Z191-Z190),1,0),1)),0)))</f>
        <v>0</v>
      </c>
      <c r="W190" s="1">
        <f>IF(C$4=0,0,IF(SUM(W$7:W189)=2,0,IF(AA190=W$6,IF(AA190=AA191,IF((AA189-AA190)&lt;=(AA192-AA191),2,0),IF(AA190=AA189,IF((AA188-AA189)&gt;(AA191-AA190),2,0),2)),0)))</f>
        <v>0</v>
      </c>
      <c r="X190" s="1">
        <f>IF(C$4=0,0,IF(SUM(X$7:X189)=2,0,IF(AB190=X$6,IF(AB190=AB191,IF((AB189-AB190)&lt;=(AB192-AB191),2,0),IF(AB190=AB189,IF((AB188-AB189)&gt;(AB191-AB190),2,0),2)),0)))</f>
        <v>0</v>
      </c>
      <c r="Y190" s="1">
        <f t="shared" si="54"/>
        <v>1</v>
      </c>
      <c r="Z190" s="1">
        <f t="shared" si="55"/>
        <v>1</v>
      </c>
      <c r="AA190" s="1">
        <f t="shared" si="56"/>
        <v>1</v>
      </c>
      <c r="AB190" s="1">
        <f t="shared" si="57"/>
        <v>1</v>
      </c>
      <c r="AD190" s="1">
        <f t="shared" si="62"/>
        <v>274</v>
      </c>
      <c r="AE190" s="2">
        <f t="shared" si="58"/>
        <v>0</v>
      </c>
      <c r="AF190" s="1">
        <f>IF(S$4=0,0,IF(SUM(AF$7:AF189)=2,0,IF(AJ190=AF$6,IF(AJ190=AJ191,IF((AJ189-AJ190)&lt;=(AJ192-AJ191),2,0),IF(AJ190=AJ189,IF((AJ188-AJ189)&gt;(AJ191-AJ190),2,0),2)),0)))</f>
        <v>0</v>
      </c>
      <c r="AG190" s="1">
        <f>IF(C$4=0,0,IF(SUM(AG$7:AG189)=1,0,IF(AK190=AG$6,IF(AK190=AK191,IF((AK189-AK190)&lt;=(AK192-AK191),1,0),IF(AK190=AK189,IF((AK188-AK189)&gt;(AK191-AK190),1,0),1)),0)))</f>
        <v>0</v>
      </c>
      <c r="AH190" s="1">
        <f>IF(C$4=0,0,IF(SUM(AH$7:AH189)=2,0,IF(AL190=AH$6,IF(AL190=AL191,IF((AL189-AL190)&lt;=(AL192-AL191),2,0),IF(AL190=AL189,IF((AL188-AL189)&gt;(AL191-AL190),2,0),2)),0)))</f>
        <v>0</v>
      </c>
      <c r="AI190" s="1">
        <f>IF(S$4=0,0,IF(SUM(AI$7:AI189)=2,0,IF(AM190=AI$6,IF(AM190=AM191,IF((AM189-AM190)&lt;=(AM192-AM191),2,0),IF(AM190=AM189,IF((AM188-AM189)&gt;(AM191-AM190),2,0),2)),0)))</f>
        <v>0</v>
      </c>
      <c r="AJ190" s="1">
        <f t="shared" si="59"/>
        <v>1</v>
      </c>
      <c r="AK190" s="1">
        <f t="shared" si="63"/>
        <v>1</v>
      </c>
      <c r="AL190" s="1">
        <f t="shared" si="64"/>
        <v>1</v>
      </c>
      <c r="AM190" s="1">
        <f t="shared" si="65"/>
        <v>1</v>
      </c>
    </row>
    <row r="191" spans="1:39" ht="12" customHeight="1" x14ac:dyDescent="0.15">
      <c r="A191" s="64">
        <f t="shared" si="47"/>
        <v>0</v>
      </c>
      <c r="B191" s="64">
        <f t="shared" si="48"/>
        <v>0</v>
      </c>
      <c r="C191" s="57">
        <f t="shared" si="60"/>
        <v>273</v>
      </c>
      <c r="F191" s="59">
        <f>IF(C191&lt;C$6,0,VLOOKUP(C191,index!$A:$M,10,0))</f>
        <v>160</v>
      </c>
      <c r="G191" s="57" t="str">
        <f t="shared" si="49"/>
        <v/>
      </c>
      <c r="H191" s="58" t="str">
        <f>IF(G191="I",$K191,IF(G191="II",$K191-SUM(H$8:H190),IF(G191="III",$K191-SUM(H$8:H190),IF(G191="IV",$K191-SUM(H$8:H190),IF(G191="V",1-SUM(H$8:H190)," ")))))</f>
        <v xml:space="preserve"> </v>
      </c>
      <c r="I191" s="66" t="str">
        <f t="shared" si="50"/>
        <v/>
      </c>
      <c r="J191" s="61" t="str">
        <f>IF(I191="A",$K191,IF(I191="B",$K191-SUM(J$8:J190),IF(I191="C",$K191-SUM(J$8:J190),IF(I191="D",$K191-SUM(J$8:J190),IF(I191="E",1-SUM(J$8:J190)," ")))))</f>
        <v xml:space="preserve"> </v>
      </c>
      <c r="K191" s="58">
        <f>IF(C$4=0,0,(SUM(D$8:D191)/C$4))</f>
        <v>0</v>
      </c>
      <c r="L191" s="62" t="str">
        <f t="shared" si="46"/>
        <v xml:space="preserve"> </v>
      </c>
      <c r="M191" s="58" t="str">
        <f>IF(U191=2,K191,IF(W191=2,K191-SUM(M$8:M190),IF(X191=2,K191-SUM(M$8:M190),IF(X190=2,1-SUM(M$8:M190)," "))))</f>
        <v xml:space="preserve"> </v>
      </c>
      <c r="N191" s="58" t="str">
        <f t="shared" si="51"/>
        <v xml:space="preserve"> </v>
      </c>
      <c r="P191" s="58" t="str">
        <f>IF(O191="Plus",$K191,IF(O191="Basis",$K191-SUM(P$8:P190),IF(O191="Breedte",$K191-SUM(P$8:P190),IF(O190="Breedte",1-SUM(P$8:P190)," "))))</f>
        <v xml:space="preserve"> </v>
      </c>
      <c r="Q191" s="56" t="str">
        <f t="shared" si="66"/>
        <v/>
      </c>
      <c r="R191" s="196">
        <f t="shared" si="52"/>
        <v>160</v>
      </c>
      <c r="S191" s="1">
        <f t="shared" si="61"/>
        <v>273</v>
      </c>
      <c r="T191" s="2">
        <f t="shared" si="53"/>
        <v>0</v>
      </c>
      <c r="U191" s="1">
        <f>IF(C$4=0,0,IF(SUM(U$7:U190)=2,0,IF(Y191=U$6,IF(Y191=Y192,IF((Y190-Y191)&lt;=(Y193-Y192),2,0),IF(Y191=Y190,IF((Y189-Y190)&gt;(Y192-Y191),2,0),2)),0)))</f>
        <v>0</v>
      </c>
      <c r="V191" s="1">
        <f>IF(C$4=0,0,IF(SUM(V$7:V190)=1,0,IF(Z191=V$6,IF(Z191=Z192,IF((Z190-Z191)&lt;=(Z193-Z192),1,0),IF(Z191=Z190,IF((Z189-Z190)&gt;(Z192-Z191),1,0),1)),0)))</f>
        <v>0</v>
      </c>
      <c r="W191" s="1">
        <f>IF(C$4=0,0,IF(SUM(W$7:W190)=2,0,IF(AA191=W$6,IF(AA191=AA192,IF((AA190-AA191)&lt;=(AA193-AA192),2,0),IF(AA191=AA190,IF((AA189-AA190)&gt;(AA192-AA191),2,0),2)),0)))</f>
        <v>0</v>
      </c>
      <c r="X191" s="1">
        <f>IF(C$4=0,0,IF(SUM(X$7:X190)=2,0,IF(AB191=X$6,IF(AB191=AB192,IF((AB190-AB191)&lt;=(AB193-AB192),2,0),IF(AB191=AB190,IF((AB189-AB190)&gt;(AB192-AB191),2,0),2)),0)))</f>
        <v>0</v>
      </c>
      <c r="Y191" s="1">
        <f t="shared" si="54"/>
        <v>1</v>
      </c>
      <c r="Z191" s="1">
        <f t="shared" si="55"/>
        <v>1</v>
      </c>
      <c r="AA191" s="1">
        <f t="shared" si="56"/>
        <v>1</v>
      </c>
      <c r="AB191" s="1">
        <f t="shared" si="57"/>
        <v>1</v>
      </c>
      <c r="AD191" s="1">
        <f t="shared" si="62"/>
        <v>273</v>
      </c>
      <c r="AE191" s="2">
        <f t="shared" si="58"/>
        <v>0</v>
      </c>
      <c r="AF191" s="1">
        <f>IF(S$4=0,0,IF(SUM(AF$7:AF190)=2,0,IF(AJ191=AF$6,IF(AJ191=AJ192,IF((AJ190-AJ191)&lt;=(AJ193-AJ192),2,0),IF(AJ191=AJ190,IF((AJ189-AJ190)&gt;(AJ192-AJ191),2,0),2)),0)))</f>
        <v>0</v>
      </c>
      <c r="AG191" s="1">
        <f>IF(C$4=0,0,IF(SUM(AG$7:AG190)=1,0,IF(AK191=AG$6,IF(AK191=AK192,IF((AK190-AK191)&lt;=(AK193-AK192),1,0),IF(AK191=AK190,IF((AK189-AK190)&gt;(AK192-AK191),1,0),1)),0)))</f>
        <v>0</v>
      </c>
      <c r="AH191" s="1">
        <f>IF(C$4=0,0,IF(SUM(AH$7:AH190)=2,0,IF(AL191=AH$6,IF(AL191=AL192,IF((AL190-AL191)&lt;=(AL193-AL192),2,0),IF(AL191=AL190,IF((AL189-AL190)&gt;(AL192-AL191),2,0),2)),0)))</f>
        <v>0</v>
      </c>
      <c r="AI191" s="1">
        <f>IF(S$4=0,0,IF(SUM(AI$7:AI190)=2,0,IF(AM191=AI$6,IF(AM191=AM192,IF((AM190-AM191)&lt;=(AM193-AM192),2,0),IF(AM191=AM190,IF((AM189-AM190)&gt;(AM192-AM191),2,0),2)),0)))</f>
        <v>0</v>
      </c>
      <c r="AJ191" s="1">
        <f t="shared" si="59"/>
        <v>1</v>
      </c>
      <c r="AK191" s="1">
        <f t="shared" si="63"/>
        <v>1</v>
      </c>
      <c r="AL191" s="1">
        <f t="shared" si="64"/>
        <v>1</v>
      </c>
      <c r="AM191" s="1">
        <f t="shared" si="65"/>
        <v>1</v>
      </c>
    </row>
    <row r="192" spans="1:39" ht="12" customHeight="1" x14ac:dyDescent="0.15">
      <c r="A192" s="64">
        <f t="shared" si="47"/>
        <v>0</v>
      </c>
      <c r="B192" s="64">
        <f t="shared" si="48"/>
        <v>0</v>
      </c>
      <c r="C192" s="57">
        <f t="shared" si="60"/>
        <v>272</v>
      </c>
      <c r="F192" s="59">
        <f>IF(C192&lt;C$6,0,VLOOKUP(C192,index!$A:$M,10,0))</f>
        <v>160</v>
      </c>
      <c r="G192" s="57" t="str">
        <f t="shared" si="49"/>
        <v/>
      </c>
      <c r="H192" s="58" t="str">
        <f>IF(G192="I",$K192,IF(G192="II",$K192-SUM(H$8:H191),IF(G192="III",$K192-SUM(H$8:H191),IF(G192="IV",$K192-SUM(H$8:H191),IF(G192="V",1-SUM(H$8:H191)," ")))))</f>
        <v xml:space="preserve"> </v>
      </c>
      <c r="I192" s="66" t="str">
        <f t="shared" si="50"/>
        <v/>
      </c>
      <c r="J192" s="61" t="str">
        <f>IF(I192="A",$K192,IF(I192="B",$K192-SUM(J$8:J191),IF(I192="C",$K192-SUM(J$8:J191),IF(I192="D",$K192-SUM(J$8:J191),IF(I192="E",1-SUM(J$8:J191)," ")))))</f>
        <v xml:space="preserve"> </v>
      </c>
      <c r="K192" s="58">
        <f>IF(C$4=0,0,(SUM(D$8:D192)/C$4))</f>
        <v>0</v>
      </c>
      <c r="L192" s="62" t="str">
        <f t="shared" si="46"/>
        <v xml:space="preserve"> </v>
      </c>
      <c r="M192" s="58" t="str">
        <f>IF(U192=2,K192,IF(W192=2,K192-SUM(M$8:M191),IF(X192=2,K192-SUM(M$8:M191),IF(X191=2,1-SUM(M$8:M191)," "))))</f>
        <v xml:space="preserve"> </v>
      </c>
      <c r="N192" s="58" t="str">
        <f t="shared" si="51"/>
        <v xml:space="preserve"> </v>
      </c>
      <c r="P192" s="58" t="str">
        <f>IF(O192="Plus",$K192,IF(O192="Basis",$K192-SUM(P$8:P191),IF(O192="Breedte",$K192-SUM(P$8:P191),IF(O191="Breedte",1-SUM(P$8:P191)," "))))</f>
        <v xml:space="preserve"> </v>
      </c>
      <c r="Q192" s="56" t="str">
        <f t="shared" si="66"/>
        <v/>
      </c>
      <c r="R192" s="196">
        <f t="shared" si="52"/>
        <v>160</v>
      </c>
      <c r="S192" s="1">
        <f t="shared" si="61"/>
        <v>272</v>
      </c>
      <c r="T192" s="2">
        <f t="shared" si="53"/>
        <v>0</v>
      </c>
      <c r="U192" s="1">
        <f>IF(C$4=0,0,IF(SUM(U$7:U191)=2,0,IF(Y192=U$6,IF(Y192=Y193,IF((Y191-Y192)&lt;=(Y194-Y193),2,0),IF(Y192=Y191,IF((Y190-Y191)&gt;(Y193-Y192),2,0),2)),0)))</f>
        <v>0</v>
      </c>
      <c r="V192" s="1">
        <f>IF(C$4=0,0,IF(SUM(V$7:V191)=1,0,IF(Z192=V$6,IF(Z192=Z193,IF((Z191-Z192)&lt;=(Z194-Z193),1,0),IF(Z192=Z191,IF((Z190-Z191)&gt;(Z193-Z192),1,0),1)),0)))</f>
        <v>0</v>
      </c>
      <c r="W192" s="1">
        <f>IF(C$4=0,0,IF(SUM(W$7:W191)=2,0,IF(AA192=W$6,IF(AA192=AA193,IF((AA191-AA192)&lt;=(AA194-AA193),2,0),IF(AA192=AA191,IF((AA190-AA191)&gt;(AA193-AA192),2,0),2)),0)))</f>
        <v>0</v>
      </c>
      <c r="X192" s="1">
        <f>IF(C$4=0,0,IF(SUM(X$7:X191)=2,0,IF(AB192=X$6,IF(AB192=AB193,IF((AB191-AB192)&lt;=(AB194-AB193),2,0),IF(AB192=AB191,IF((AB190-AB191)&gt;(AB193-AB192),2,0),2)),0)))</f>
        <v>0</v>
      </c>
      <c r="Y192" s="1">
        <f t="shared" si="54"/>
        <v>1</v>
      </c>
      <c r="Z192" s="1">
        <f t="shared" si="55"/>
        <v>1</v>
      </c>
      <c r="AA192" s="1">
        <f t="shared" si="56"/>
        <v>1</v>
      </c>
      <c r="AB192" s="1">
        <f t="shared" si="57"/>
        <v>1</v>
      </c>
      <c r="AD192" s="1">
        <f t="shared" si="62"/>
        <v>272</v>
      </c>
      <c r="AE192" s="2">
        <f t="shared" si="58"/>
        <v>0</v>
      </c>
      <c r="AF192" s="1">
        <f>IF(S$4=0,0,IF(SUM(AF$7:AF191)=2,0,IF(AJ192=AF$6,IF(AJ192=AJ193,IF((AJ191-AJ192)&lt;=(AJ194-AJ193),2,0),IF(AJ192=AJ191,IF((AJ190-AJ191)&gt;(AJ193-AJ192),2,0),2)),0)))</f>
        <v>0</v>
      </c>
      <c r="AG192" s="1">
        <f>IF(C$4=0,0,IF(SUM(AG$7:AG191)=1,0,IF(AK192=AG$6,IF(AK192=AK193,IF((AK191-AK192)&lt;=(AK194-AK193),1,0),IF(AK192=AK191,IF((AK190-AK191)&gt;(AK193-AK192),1,0),1)),0)))</f>
        <v>0</v>
      </c>
      <c r="AH192" s="1">
        <f>IF(C$4=0,0,IF(SUM(AH$7:AH191)=2,0,IF(AL192=AH$6,IF(AL192=AL193,IF((AL191-AL192)&lt;=(AL194-AL193),2,0),IF(AL192=AL191,IF((AL190-AL191)&gt;(AL193-AL192),2,0),2)),0)))</f>
        <v>0</v>
      </c>
      <c r="AI192" s="1">
        <f>IF(S$4=0,0,IF(SUM(AI$7:AI191)=2,0,IF(AM192=AI$6,IF(AM192=AM193,IF((AM191-AM192)&lt;=(AM194-AM193),2,0),IF(AM192=AM191,IF((AM190-AM191)&gt;(AM193-AM192),2,0),2)),0)))</f>
        <v>0</v>
      </c>
      <c r="AJ192" s="1">
        <f t="shared" si="59"/>
        <v>1</v>
      </c>
      <c r="AK192" s="1">
        <f t="shared" si="63"/>
        <v>1</v>
      </c>
      <c r="AL192" s="1">
        <f t="shared" si="64"/>
        <v>1</v>
      </c>
      <c r="AM192" s="1">
        <f t="shared" si="65"/>
        <v>1</v>
      </c>
    </row>
    <row r="193" spans="1:39" ht="12" customHeight="1" x14ac:dyDescent="0.15">
      <c r="A193" s="64">
        <f t="shared" si="47"/>
        <v>0</v>
      </c>
      <c r="B193" s="64">
        <f t="shared" si="48"/>
        <v>0</v>
      </c>
      <c r="C193" s="57">
        <f t="shared" si="60"/>
        <v>271</v>
      </c>
      <c r="F193" s="59">
        <f>IF(C193&lt;C$6,0,VLOOKUP(C193,index!$A:$M,10,0))</f>
        <v>159</v>
      </c>
      <c r="G193" s="57" t="str">
        <f t="shared" si="49"/>
        <v/>
      </c>
      <c r="H193" s="58" t="str">
        <f>IF(G193="I",$K193,IF(G193="II",$K193-SUM(H$8:H192),IF(G193="III",$K193-SUM(H$8:H192),IF(G193="IV",$K193-SUM(H$8:H192),IF(G193="V",1-SUM(H$8:H192)," ")))))</f>
        <v xml:space="preserve"> </v>
      </c>
      <c r="I193" s="66" t="str">
        <f t="shared" si="50"/>
        <v/>
      </c>
      <c r="J193" s="61" t="str">
        <f>IF(I193="A",$K193,IF(I193="B",$K193-SUM(J$8:J192),IF(I193="C",$K193-SUM(J$8:J192),IF(I193="D",$K193-SUM(J$8:J192),IF(I193="E",1-SUM(J$8:J192)," ")))))</f>
        <v xml:space="preserve"> </v>
      </c>
      <c r="K193" s="58">
        <f>IF(C$4=0,0,(SUM(D$8:D193)/C$4))</f>
        <v>0</v>
      </c>
      <c r="L193" s="62" t="str">
        <f t="shared" si="46"/>
        <v xml:space="preserve"> </v>
      </c>
      <c r="M193" s="58" t="str">
        <f>IF(U193=2,K193,IF(W193=2,K193-SUM(M$8:M192),IF(X193=2,K193-SUM(M$8:M192),IF(X192=2,1-SUM(M$8:M192)," "))))</f>
        <v xml:space="preserve"> </v>
      </c>
      <c r="N193" s="58" t="str">
        <f t="shared" si="51"/>
        <v xml:space="preserve"> </v>
      </c>
      <c r="P193" s="58" t="str">
        <f>IF(O193="Plus",$K193,IF(O193="Basis",$K193-SUM(P$8:P192),IF(O193="Breedte",$K193-SUM(P$8:P192),IF(O192="Breedte",1-SUM(P$8:P192)," "))))</f>
        <v xml:space="preserve"> </v>
      </c>
      <c r="Q193" s="56" t="str">
        <f t="shared" si="66"/>
        <v/>
      </c>
      <c r="R193" s="196">
        <f t="shared" si="52"/>
        <v>159</v>
      </c>
      <c r="S193" s="1">
        <f t="shared" si="61"/>
        <v>271</v>
      </c>
      <c r="T193" s="2">
        <f t="shared" si="53"/>
        <v>0</v>
      </c>
      <c r="U193" s="1">
        <f>IF(C$4=0,0,IF(SUM(U$7:U192)=2,0,IF(Y193=U$6,IF(Y193=Y194,IF((Y192-Y193)&lt;=(Y195-Y194),2,0),IF(Y193=Y192,IF((Y191-Y192)&gt;(Y194-Y193),2,0),2)),0)))</f>
        <v>0</v>
      </c>
      <c r="V193" s="1">
        <f>IF(C$4=0,0,IF(SUM(V$7:V192)=1,0,IF(Z193=V$6,IF(Z193=Z194,IF((Z192-Z193)&lt;=(Z195-Z194),1,0),IF(Z193=Z192,IF((Z191-Z192)&gt;(Z194-Z193),1,0),1)),0)))</f>
        <v>0</v>
      </c>
      <c r="W193" s="1">
        <f>IF(C$4=0,0,IF(SUM(W$7:W192)=2,0,IF(AA193=W$6,IF(AA193=AA194,IF((AA192-AA193)&lt;=(AA195-AA194),2,0),IF(AA193=AA192,IF((AA191-AA192)&gt;(AA194-AA193),2,0),2)),0)))</f>
        <v>0</v>
      </c>
      <c r="X193" s="1">
        <f>IF(C$4=0,0,IF(SUM(X$7:X192)=2,0,IF(AB193=X$6,IF(AB193=AB194,IF((AB192-AB193)&lt;=(AB195-AB194),2,0),IF(AB193=AB192,IF((AB191-AB192)&gt;(AB194-AB193),2,0),2)),0)))</f>
        <v>0</v>
      </c>
      <c r="Y193" s="1">
        <f t="shared" si="54"/>
        <v>1</v>
      </c>
      <c r="Z193" s="1">
        <f t="shared" si="55"/>
        <v>1</v>
      </c>
      <c r="AA193" s="1">
        <f t="shared" si="56"/>
        <v>1</v>
      </c>
      <c r="AB193" s="1">
        <f t="shared" si="57"/>
        <v>1</v>
      </c>
      <c r="AD193" s="1">
        <f t="shared" si="62"/>
        <v>271</v>
      </c>
      <c r="AE193" s="2">
        <f t="shared" si="58"/>
        <v>0</v>
      </c>
      <c r="AF193" s="1">
        <f>IF(S$4=0,0,IF(SUM(AF$7:AF192)=2,0,IF(AJ193=AF$6,IF(AJ193=AJ194,IF((AJ192-AJ193)&lt;=(AJ195-AJ194),2,0),IF(AJ193=AJ192,IF((AJ191-AJ192)&gt;(AJ194-AJ193),2,0),2)),0)))</f>
        <v>0</v>
      </c>
      <c r="AG193" s="1">
        <f>IF(C$4=0,0,IF(SUM(AG$7:AG192)=1,0,IF(AK193=AG$6,IF(AK193=AK194,IF((AK192-AK193)&lt;=(AK195-AK194),1,0),IF(AK193=AK192,IF((AK191-AK192)&gt;(AK194-AK193),1,0),1)),0)))</f>
        <v>0</v>
      </c>
      <c r="AH193" s="1">
        <f>IF(C$4=0,0,IF(SUM(AH$7:AH192)=2,0,IF(AL193=AH$6,IF(AL193=AL194,IF((AL192-AL193)&lt;=(AL195-AL194),2,0),IF(AL193=AL192,IF((AL191-AL192)&gt;(AL194-AL193),2,0),2)),0)))</f>
        <v>0</v>
      </c>
      <c r="AI193" s="1">
        <f>IF(S$4=0,0,IF(SUM(AI$7:AI192)=2,0,IF(AM193=AI$6,IF(AM193=AM194,IF((AM192-AM193)&lt;=(AM195-AM194),2,0),IF(AM193=AM192,IF((AM191-AM192)&gt;(AM194-AM193),2,0),2)),0)))</f>
        <v>0</v>
      </c>
      <c r="AJ193" s="1">
        <f t="shared" si="59"/>
        <v>1</v>
      </c>
      <c r="AK193" s="1">
        <f t="shared" si="63"/>
        <v>1</v>
      </c>
      <c r="AL193" s="1">
        <f t="shared" si="64"/>
        <v>1</v>
      </c>
      <c r="AM193" s="1">
        <f t="shared" si="65"/>
        <v>1</v>
      </c>
    </row>
    <row r="194" spans="1:39" ht="12" customHeight="1" x14ac:dyDescent="0.15">
      <c r="A194" s="64">
        <f t="shared" si="47"/>
        <v>0</v>
      </c>
      <c r="B194" s="64">
        <f t="shared" si="48"/>
        <v>0</v>
      </c>
      <c r="C194" s="57">
        <f t="shared" si="60"/>
        <v>270</v>
      </c>
      <c r="F194" s="59">
        <f>IF(C194&lt;C$6,0,VLOOKUP(C194,index!$A:$M,10,0))</f>
        <v>158</v>
      </c>
      <c r="G194" s="57" t="str">
        <f t="shared" si="49"/>
        <v/>
      </c>
      <c r="H194" s="58" t="str">
        <f>IF(G194="I",$K194,IF(G194="II",$K194-SUM(H$8:H193),IF(G194="III",$K194-SUM(H$8:H193),IF(G194="IV",$K194-SUM(H$8:H193),IF(G194="V",1-SUM(H$8:H193)," ")))))</f>
        <v xml:space="preserve"> </v>
      </c>
      <c r="I194" s="66" t="str">
        <f t="shared" si="50"/>
        <v/>
      </c>
      <c r="J194" s="61" t="str">
        <f>IF(I194="A",$K194,IF(I194="B",$K194-SUM(J$8:J193),IF(I194="C",$K194-SUM(J$8:J193),IF(I194="D",$K194-SUM(J$8:J193),IF(I194="E",1-SUM(J$8:J193)," ")))))</f>
        <v xml:space="preserve"> </v>
      </c>
      <c r="K194" s="58">
        <f>IF(C$4=0,0,(SUM(D$8:D194)/C$4))</f>
        <v>0</v>
      </c>
      <c r="L194" s="62" t="str">
        <f t="shared" si="46"/>
        <v xml:space="preserve"> </v>
      </c>
      <c r="M194" s="58" t="str">
        <f>IF(U194=2,K194,IF(W194=2,K194-SUM(M$8:M193),IF(X194=2,K194-SUM(M$8:M193),IF(X193=2,1-SUM(M$8:M193)," "))))</f>
        <v xml:space="preserve"> </v>
      </c>
      <c r="N194" s="58" t="str">
        <f t="shared" si="51"/>
        <v xml:space="preserve"> </v>
      </c>
      <c r="P194" s="58" t="str">
        <f>IF(O194="Plus",$K194,IF(O194="Basis",$K194-SUM(P$8:P193),IF(O194="Breedte",$K194-SUM(P$8:P193),IF(O193="Breedte",1-SUM(P$8:P193)," "))))</f>
        <v xml:space="preserve"> </v>
      </c>
      <c r="Q194" s="56" t="str">
        <f t="shared" si="66"/>
        <v/>
      </c>
      <c r="R194" s="196">
        <f t="shared" si="52"/>
        <v>158</v>
      </c>
      <c r="S194" s="1">
        <f t="shared" si="61"/>
        <v>270</v>
      </c>
      <c r="T194" s="2">
        <f t="shared" si="53"/>
        <v>0</v>
      </c>
      <c r="U194" s="1">
        <f>IF(C$4=0,0,IF(SUM(U$7:U193)=2,0,IF(Y194=U$6,IF(Y194=Y195,IF((Y193-Y194)&lt;=(Y196-Y195),2,0),IF(Y194=Y193,IF((Y192-Y193)&gt;(Y195-Y194),2,0),2)),0)))</f>
        <v>0</v>
      </c>
      <c r="V194" s="1">
        <f>IF(C$4=0,0,IF(SUM(V$7:V193)=1,0,IF(Z194=V$6,IF(Z194=Z195,IF((Z193-Z194)&lt;=(Z196-Z195),1,0),IF(Z194=Z193,IF((Z192-Z193)&gt;(Z195-Z194),1,0),1)),0)))</f>
        <v>0</v>
      </c>
      <c r="W194" s="1">
        <f>IF(C$4=0,0,IF(SUM(W$7:W193)=2,0,IF(AA194=W$6,IF(AA194=AA195,IF((AA193-AA194)&lt;=(AA196-AA195),2,0),IF(AA194=AA193,IF((AA192-AA193)&gt;(AA195-AA194),2,0),2)),0)))</f>
        <v>0</v>
      </c>
      <c r="X194" s="1">
        <f>IF(C$4=0,0,IF(SUM(X$7:X193)=2,0,IF(AB194=X$6,IF(AB194=AB195,IF((AB193-AB194)&lt;=(AB196-AB195),2,0),IF(AB194=AB193,IF((AB192-AB193)&gt;(AB195-AB194),2,0),2)),0)))</f>
        <v>0</v>
      </c>
      <c r="Y194" s="1">
        <f t="shared" si="54"/>
        <v>1</v>
      </c>
      <c r="Z194" s="1">
        <f t="shared" si="55"/>
        <v>1</v>
      </c>
      <c r="AA194" s="1">
        <f t="shared" si="56"/>
        <v>1</v>
      </c>
      <c r="AB194" s="1">
        <f t="shared" si="57"/>
        <v>1</v>
      </c>
      <c r="AD194" s="1">
        <f t="shared" si="62"/>
        <v>270</v>
      </c>
      <c r="AE194" s="2">
        <f t="shared" si="58"/>
        <v>0</v>
      </c>
      <c r="AF194" s="1">
        <f>IF(S$4=0,0,IF(SUM(AF$7:AF193)=2,0,IF(AJ194=AF$6,IF(AJ194=AJ195,IF((AJ193-AJ194)&lt;=(AJ196-AJ195),2,0),IF(AJ194=AJ193,IF((AJ192-AJ193)&gt;(AJ195-AJ194),2,0),2)),0)))</f>
        <v>0</v>
      </c>
      <c r="AG194" s="1">
        <f>IF(C$4=0,0,IF(SUM(AG$7:AG193)=1,0,IF(AK194=AG$6,IF(AK194=AK195,IF((AK193-AK194)&lt;=(AK196-AK195),1,0),IF(AK194=AK193,IF((AK192-AK193)&gt;(AK195-AK194),1,0),1)),0)))</f>
        <v>0</v>
      </c>
      <c r="AH194" s="1">
        <f>IF(C$4=0,0,IF(SUM(AH$7:AH193)=2,0,IF(AL194=AH$6,IF(AL194=AL195,IF((AL193-AL194)&lt;=(AL196-AL195),2,0),IF(AL194=AL193,IF((AL192-AL193)&gt;(AL195-AL194),2,0),2)),0)))</f>
        <v>0</v>
      </c>
      <c r="AI194" s="1">
        <f>IF(S$4=0,0,IF(SUM(AI$7:AI193)=2,0,IF(AM194=AI$6,IF(AM194=AM195,IF((AM193-AM194)&lt;=(AM196-AM195),2,0),IF(AM194=AM193,IF((AM192-AM193)&gt;(AM195-AM194),2,0),2)),0)))</f>
        <v>0</v>
      </c>
      <c r="AJ194" s="1">
        <f t="shared" si="59"/>
        <v>1</v>
      </c>
      <c r="AK194" s="1">
        <f t="shared" si="63"/>
        <v>1</v>
      </c>
      <c r="AL194" s="1">
        <f t="shared" si="64"/>
        <v>1</v>
      </c>
      <c r="AM194" s="1">
        <f t="shared" si="65"/>
        <v>1</v>
      </c>
    </row>
    <row r="195" spans="1:39" ht="12" customHeight="1" x14ac:dyDescent="0.15">
      <c r="A195" s="64">
        <f t="shared" si="47"/>
        <v>0</v>
      </c>
      <c r="B195" s="64">
        <f t="shared" si="48"/>
        <v>0</v>
      </c>
      <c r="C195" s="57">
        <f t="shared" si="60"/>
        <v>269</v>
      </c>
      <c r="F195" s="59">
        <f>IF(C195&lt;C$6,0,VLOOKUP(C195,index!$A:$M,10,0))</f>
        <v>158</v>
      </c>
      <c r="G195" s="57" t="str">
        <f t="shared" si="49"/>
        <v/>
      </c>
      <c r="H195" s="58" t="str">
        <f>IF(G195="I",$K195,IF(G195="II",$K195-SUM(H$8:H194),IF(G195="III",$K195-SUM(H$8:H194),IF(G195="IV",$K195-SUM(H$8:H194),IF(G195="V",1-SUM(H$8:H194)," ")))))</f>
        <v xml:space="preserve"> </v>
      </c>
      <c r="I195" s="66" t="str">
        <f t="shared" si="50"/>
        <v/>
      </c>
      <c r="J195" s="61" t="str">
        <f>IF(I195="A",$K195,IF(I195="B",$K195-SUM(J$8:J194),IF(I195="C",$K195-SUM(J$8:J194),IF(I195="D",$K195-SUM(J$8:J194),IF(I195="E",1-SUM(J$8:J194)," ")))))</f>
        <v xml:space="preserve"> </v>
      </c>
      <c r="K195" s="58">
        <f>IF(C$4=0,0,(SUM(D$8:D195)/C$4))</f>
        <v>0</v>
      </c>
      <c r="L195" s="62" t="str">
        <f t="shared" si="46"/>
        <v xml:space="preserve"> </v>
      </c>
      <c r="M195" s="58" t="str">
        <f>IF(U195=2,K195,IF(W195=2,K195-SUM(M$8:M194),IF(X195=2,K195-SUM(M$8:M194),IF(X194=2,1-SUM(M$8:M194)," "))))</f>
        <v xml:space="preserve"> </v>
      </c>
      <c r="N195" s="58" t="str">
        <f t="shared" si="51"/>
        <v xml:space="preserve"> </v>
      </c>
      <c r="P195" s="58" t="str">
        <f>IF(O195="Plus",$K195,IF(O195="Basis",$K195-SUM(P$8:P194),IF(O195="Breedte",$K195-SUM(P$8:P194),IF(O194="Breedte",1-SUM(P$8:P194)," "))))</f>
        <v xml:space="preserve"> </v>
      </c>
      <c r="Q195" s="56" t="str">
        <f t="shared" si="66"/>
        <v/>
      </c>
      <c r="R195" s="196">
        <f t="shared" si="52"/>
        <v>158</v>
      </c>
      <c r="S195" s="1">
        <f t="shared" si="61"/>
        <v>269</v>
      </c>
      <c r="T195" s="2">
        <f t="shared" si="53"/>
        <v>0</v>
      </c>
      <c r="U195" s="1">
        <f>IF(C$4=0,0,IF(SUM(U$7:U194)=2,0,IF(Y195=U$6,IF(Y195=Y196,IF((Y194-Y195)&lt;=(Y197-Y196),2,0),IF(Y195=Y194,IF((Y193-Y194)&gt;(Y196-Y195),2,0),2)),0)))</f>
        <v>0</v>
      </c>
      <c r="V195" s="1">
        <f>IF(C$4=0,0,IF(SUM(V$7:V194)=1,0,IF(Z195=V$6,IF(Z195=Z196,IF((Z194-Z195)&lt;=(Z197-Z196),1,0),IF(Z195=Z194,IF((Z193-Z194)&gt;(Z196-Z195),1,0),1)),0)))</f>
        <v>0</v>
      </c>
      <c r="W195" s="1">
        <f>IF(C$4=0,0,IF(SUM(W$7:W194)=2,0,IF(AA195=W$6,IF(AA195=AA196,IF((AA194-AA195)&lt;=(AA197-AA196),2,0),IF(AA195=AA194,IF((AA193-AA194)&gt;(AA196-AA195),2,0),2)),0)))</f>
        <v>0</v>
      </c>
      <c r="X195" s="1">
        <f>IF(C$4=0,0,IF(SUM(X$7:X194)=2,0,IF(AB195=X$6,IF(AB195=AB196,IF((AB194-AB195)&lt;=(AB197-AB196),2,0),IF(AB195=AB194,IF((AB193-AB194)&gt;(AB196-AB195),2,0),2)),0)))</f>
        <v>0</v>
      </c>
      <c r="Y195" s="1">
        <f t="shared" si="54"/>
        <v>1</v>
      </c>
      <c r="Z195" s="1">
        <f t="shared" si="55"/>
        <v>1</v>
      </c>
      <c r="AA195" s="1">
        <f t="shared" si="56"/>
        <v>1</v>
      </c>
      <c r="AB195" s="1">
        <f t="shared" si="57"/>
        <v>1</v>
      </c>
      <c r="AD195" s="1">
        <f t="shared" si="62"/>
        <v>269</v>
      </c>
      <c r="AE195" s="2">
        <f t="shared" si="58"/>
        <v>0</v>
      </c>
      <c r="AF195" s="1">
        <f>IF(S$4=0,0,IF(SUM(AF$7:AF194)=2,0,IF(AJ195=AF$6,IF(AJ195=AJ196,IF((AJ194-AJ195)&lt;=(AJ197-AJ196),2,0),IF(AJ195=AJ194,IF((AJ193-AJ194)&gt;(AJ196-AJ195),2,0),2)),0)))</f>
        <v>0</v>
      </c>
      <c r="AG195" s="1">
        <f>IF(C$4=0,0,IF(SUM(AG$7:AG194)=1,0,IF(AK195=AG$6,IF(AK195=AK196,IF((AK194-AK195)&lt;=(AK197-AK196),1,0),IF(AK195=AK194,IF((AK193-AK194)&gt;(AK196-AK195),1,0),1)),0)))</f>
        <v>0</v>
      </c>
      <c r="AH195" s="1">
        <f>IF(C$4=0,0,IF(SUM(AH$7:AH194)=2,0,IF(AL195=AH$6,IF(AL195=AL196,IF((AL194-AL195)&lt;=(AL197-AL196),2,0),IF(AL195=AL194,IF((AL193-AL194)&gt;(AL196-AL195),2,0),2)),0)))</f>
        <v>0</v>
      </c>
      <c r="AI195" s="1">
        <f>IF(S$4=0,0,IF(SUM(AI$7:AI194)=2,0,IF(AM195=AI$6,IF(AM195=AM196,IF((AM194-AM195)&lt;=(AM197-AM196),2,0),IF(AM195=AM194,IF((AM193-AM194)&gt;(AM196-AM195),2,0),2)),0)))</f>
        <v>0</v>
      </c>
      <c r="AJ195" s="1">
        <f t="shared" si="59"/>
        <v>1</v>
      </c>
      <c r="AK195" s="1">
        <f t="shared" si="63"/>
        <v>1</v>
      </c>
      <c r="AL195" s="1">
        <f t="shared" si="64"/>
        <v>1</v>
      </c>
      <c r="AM195" s="1">
        <f t="shared" si="65"/>
        <v>1</v>
      </c>
    </row>
    <row r="196" spans="1:39" ht="12" customHeight="1" x14ac:dyDescent="0.15">
      <c r="A196" s="64">
        <f t="shared" si="47"/>
        <v>0</v>
      </c>
      <c r="B196" s="64">
        <f t="shared" si="48"/>
        <v>0</v>
      </c>
      <c r="C196" s="57">
        <f t="shared" si="60"/>
        <v>268</v>
      </c>
      <c r="F196" s="59">
        <f>IF(C196&lt;C$6,0,VLOOKUP(C196,index!$A:$M,10,0))</f>
        <v>157</v>
      </c>
      <c r="G196" s="57" t="str">
        <f t="shared" si="49"/>
        <v/>
      </c>
      <c r="H196" s="58" t="str">
        <f>IF(G196="I",$K196,IF(G196="II",$K196-SUM(H$8:H195),IF(G196="III",$K196-SUM(H$8:H195),IF(G196="IV",$K196-SUM(H$8:H195),IF(G196="V",1-SUM(H$8:H195)," ")))))</f>
        <v xml:space="preserve"> </v>
      </c>
      <c r="I196" s="66" t="str">
        <f t="shared" si="50"/>
        <v/>
      </c>
      <c r="J196" s="61" t="str">
        <f>IF(I196="A",$K196,IF(I196="B",$K196-SUM(J$8:J195),IF(I196="C",$K196-SUM(J$8:J195),IF(I196="D",$K196-SUM(J$8:J195),IF(I196="E",1-SUM(J$8:J195)," ")))))</f>
        <v xml:space="preserve"> </v>
      </c>
      <c r="K196" s="58">
        <f>IF(C$4=0,0,(SUM(D$8:D196)/C$4))</f>
        <v>0</v>
      </c>
      <c r="L196" s="62" t="str">
        <f t="shared" si="46"/>
        <v xml:space="preserve"> </v>
      </c>
      <c r="M196" s="58" t="str">
        <f>IF(U196=2,K196,IF(W196=2,K196-SUM(M$8:M195),IF(X196=2,K196-SUM(M$8:M195),IF(X195=2,1-SUM(M$8:M195)," "))))</f>
        <v xml:space="preserve"> </v>
      </c>
      <c r="N196" s="58" t="str">
        <f t="shared" si="51"/>
        <v xml:space="preserve"> </v>
      </c>
      <c r="P196" s="58" t="str">
        <f>IF(O196="Plus",$K196,IF(O196="Basis",$K196-SUM(P$8:P195),IF(O196="Breedte",$K196-SUM(P$8:P195),IF(O195="Breedte",1-SUM(P$8:P195)," "))))</f>
        <v xml:space="preserve"> </v>
      </c>
      <c r="Q196" s="56" t="str">
        <f t="shared" si="66"/>
        <v/>
      </c>
      <c r="R196" s="196">
        <f t="shared" si="52"/>
        <v>157</v>
      </c>
      <c r="S196" s="1">
        <f t="shared" si="61"/>
        <v>268</v>
      </c>
      <c r="T196" s="2">
        <f t="shared" si="53"/>
        <v>0</v>
      </c>
      <c r="U196" s="1">
        <f>IF(C$4=0,0,IF(SUM(U$7:U195)=2,0,IF(Y196=U$6,IF(Y196=Y197,IF((Y195-Y196)&lt;=(Y198-Y197),2,0),IF(Y196=Y195,IF((Y194-Y195)&gt;(Y197-Y196),2,0),2)),0)))</f>
        <v>0</v>
      </c>
      <c r="V196" s="1">
        <f>IF(C$4=0,0,IF(SUM(V$7:V195)=1,0,IF(Z196=V$6,IF(Z196=Z197,IF((Z195-Z196)&lt;=(Z198-Z197),1,0),IF(Z196=Z195,IF((Z194-Z195)&gt;(Z197-Z196),1,0),1)),0)))</f>
        <v>0</v>
      </c>
      <c r="W196" s="1">
        <f>IF(C$4=0,0,IF(SUM(W$7:W195)=2,0,IF(AA196=W$6,IF(AA196=AA197,IF((AA195-AA196)&lt;=(AA198-AA197),2,0),IF(AA196=AA195,IF((AA194-AA195)&gt;(AA197-AA196),2,0),2)),0)))</f>
        <v>0</v>
      </c>
      <c r="X196" s="1">
        <f>IF(C$4=0,0,IF(SUM(X$7:X195)=2,0,IF(AB196=X$6,IF(AB196=AB197,IF((AB195-AB196)&lt;=(AB198-AB197),2,0),IF(AB196=AB195,IF((AB194-AB195)&gt;(AB197-AB196),2,0),2)),0)))</f>
        <v>0</v>
      </c>
      <c r="Y196" s="1">
        <f t="shared" si="54"/>
        <v>1</v>
      </c>
      <c r="Z196" s="1">
        <f t="shared" si="55"/>
        <v>1</v>
      </c>
      <c r="AA196" s="1">
        <f t="shared" si="56"/>
        <v>1</v>
      </c>
      <c r="AB196" s="1">
        <f t="shared" si="57"/>
        <v>1</v>
      </c>
      <c r="AD196" s="1">
        <f t="shared" si="62"/>
        <v>268</v>
      </c>
      <c r="AE196" s="2">
        <f t="shared" si="58"/>
        <v>0</v>
      </c>
      <c r="AF196" s="1">
        <f>IF(S$4=0,0,IF(SUM(AF$7:AF195)=2,0,IF(AJ196=AF$6,IF(AJ196=AJ197,IF((AJ195-AJ196)&lt;=(AJ198-AJ197),2,0),IF(AJ196=AJ195,IF((AJ194-AJ195)&gt;(AJ197-AJ196),2,0),2)),0)))</f>
        <v>0</v>
      </c>
      <c r="AG196" s="1">
        <f>IF(C$4=0,0,IF(SUM(AG$7:AG195)=1,0,IF(AK196=AG$6,IF(AK196=AK197,IF((AK195-AK196)&lt;=(AK198-AK197),1,0),IF(AK196=AK195,IF((AK194-AK195)&gt;(AK197-AK196),1,0),1)),0)))</f>
        <v>0</v>
      </c>
      <c r="AH196" s="1">
        <f>IF(C$4=0,0,IF(SUM(AH$7:AH195)=2,0,IF(AL196=AH$6,IF(AL196=AL197,IF((AL195-AL196)&lt;=(AL198-AL197),2,0),IF(AL196=AL195,IF((AL194-AL195)&gt;(AL197-AL196),2,0),2)),0)))</f>
        <v>0</v>
      </c>
      <c r="AI196" s="1">
        <f>IF(S$4=0,0,IF(SUM(AI$7:AI195)=2,0,IF(AM196=AI$6,IF(AM196=AM197,IF((AM195-AM196)&lt;=(AM198-AM197),2,0),IF(AM196=AM195,IF((AM194-AM195)&gt;(AM197-AM196),2,0),2)),0)))</f>
        <v>0</v>
      </c>
      <c r="AJ196" s="1">
        <f t="shared" si="59"/>
        <v>1</v>
      </c>
      <c r="AK196" s="1">
        <f t="shared" si="63"/>
        <v>1</v>
      </c>
      <c r="AL196" s="1">
        <f t="shared" si="64"/>
        <v>1</v>
      </c>
      <c r="AM196" s="1">
        <f t="shared" si="65"/>
        <v>1</v>
      </c>
    </row>
    <row r="197" spans="1:39" ht="12" customHeight="1" x14ac:dyDescent="0.15">
      <c r="A197" s="64">
        <f t="shared" si="47"/>
        <v>0</v>
      </c>
      <c r="B197" s="64">
        <f t="shared" si="48"/>
        <v>0</v>
      </c>
      <c r="C197" s="57">
        <f t="shared" si="60"/>
        <v>267</v>
      </c>
      <c r="F197" s="59">
        <f>IF(C197&lt;C$6,0,VLOOKUP(C197,index!$A:$M,10,0))</f>
        <v>157</v>
      </c>
      <c r="G197" s="57" t="str">
        <f t="shared" si="49"/>
        <v/>
      </c>
      <c r="H197" s="58" t="str">
        <f>IF(G197="I",$K197,IF(G197="II",$K197-SUM(H$8:H196),IF(G197="III",$K197-SUM(H$8:H196),IF(G197="IV",$K197-SUM(H$8:H196),IF(G197="V",1-SUM(H$8:H196)," ")))))</f>
        <v xml:space="preserve"> </v>
      </c>
      <c r="I197" s="66" t="str">
        <f t="shared" si="50"/>
        <v/>
      </c>
      <c r="J197" s="61" t="str">
        <f>IF(I197="A",$K197,IF(I197="B",$K197-SUM(J$8:J196),IF(I197="C",$K197-SUM(J$8:J196),IF(I197="D",$K197-SUM(J$8:J196),IF(I197="E",1-SUM(J$8:J196)," ")))))</f>
        <v xml:space="preserve"> </v>
      </c>
      <c r="K197" s="58">
        <f>IF(C$4=0,0,(SUM(D$8:D197)/C$4))</f>
        <v>0</v>
      </c>
      <c r="L197" s="62" t="str">
        <f t="shared" si="46"/>
        <v xml:space="preserve"> </v>
      </c>
      <c r="M197" s="58" t="str">
        <f>IF(U197=2,K197,IF(W197=2,K197-SUM(M$8:M196),IF(X197=2,K197-SUM(M$8:M196),IF(X196=2,1-SUM(M$8:M196)," "))))</f>
        <v xml:space="preserve"> </v>
      </c>
      <c r="N197" s="58" t="str">
        <f t="shared" si="51"/>
        <v xml:space="preserve"> </v>
      </c>
      <c r="P197" s="58" t="str">
        <f>IF(O197="Plus",$K197,IF(O197="Basis",$K197-SUM(P$8:P196),IF(O197="Breedte",$K197-SUM(P$8:P196),IF(O196="Breedte",1-SUM(P$8:P196)," "))))</f>
        <v xml:space="preserve"> </v>
      </c>
      <c r="Q197" s="56" t="str">
        <f t="shared" si="66"/>
        <v/>
      </c>
      <c r="R197" s="196">
        <f t="shared" si="52"/>
        <v>157</v>
      </c>
      <c r="S197" s="1">
        <f t="shared" si="61"/>
        <v>267</v>
      </c>
      <c r="T197" s="2">
        <f t="shared" si="53"/>
        <v>0</v>
      </c>
      <c r="U197" s="1">
        <f>IF(C$4=0,0,IF(SUM(U$7:U196)=2,0,IF(Y197=U$6,IF(Y197=Y198,IF((Y196-Y197)&lt;=(Y199-Y198),2,0),IF(Y197=Y196,IF((Y195-Y196)&gt;(Y198-Y197),2,0),2)),0)))</f>
        <v>0</v>
      </c>
      <c r="V197" s="1">
        <f>IF(C$4=0,0,IF(SUM(V$7:V196)=1,0,IF(Z197=V$6,IF(Z197=Z198,IF((Z196-Z197)&lt;=(Z199-Z198),1,0),IF(Z197=Z196,IF((Z195-Z196)&gt;(Z198-Z197),1,0),1)),0)))</f>
        <v>0</v>
      </c>
      <c r="W197" s="1">
        <f>IF(C$4=0,0,IF(SUM(W$7:W196)=2,0,IF(AA197=W$6,IF(AA197=AA198,IF((AA196-AA197)&lt;=(AA199-AA198),2,0),IF(AA197=AA196,IF((AA195-AA196)&gt;(AA198-AA197),2,0),2)),0)))</f>
        <v>0</v>
      </c>
      <c r="X197" s="1">
        <f>IF(C$4=0,0,IF(SUM(X$7:X196)=2,0,IF(AB197=X$6,IF(AB197=AB198,IF((AB196-AB197)&lt;=(AB199-AB198),2,0),IF(AB197=AB196,IF((AB195-AB196)&gt;(AB198-AB197),2,0),2)),0)))</f>
        <v>0</v>
      </c>
      <c r="Y197" s="1">
        <f t="shared" si="54"/>
        <v>1</v>
      </c>
      <c r="Z197" s="1">
        <f t="shared" si="55"/>
        <v>1</v>
      </c>
      <c r="AA197" s="1">
        <f t="shared" si="56"/>
        <v>1</v>
      </c>
      <c r="AB197" s="1">
        <f t="shared" si="57"/>
        <v>1</v>
      </c>
      <c r="AD197" s="1">
        <f t="shared" si="62"/>
        <v>267</v>
      </c>
      <c r="AE197" s="2">
        <f t="shared" si="58"/>
        <v>0</v>
      </c>
      <c r="AF197" s="1">
        <f>IF(S$4=0,0,IF(SUM(AF$7:AF196)=2,0,IF(AJ197=AF$6,IF(AJ197=AJ198,IF((AJ196-AJ197)&lt;=(AJ199-AJ198),2,0),IF(AJ197=AJ196,IF((AJ195-AJ196)&gt;(AJ198-AJ197),2,0),2)),0)))</f>
        <v>0</v>
      </c>
      <c r="AG197" s="1">
        <f>IF(C$4=0,0,IF(SUM(AG$7:AG196)=1,0,IF(AK197=AG$6,IF(AK197=AK198,IF((AK196-AK197)&lt;=(AK199-AK198),1,0),IF(AK197=AK196,IF((AK195-AK196)&gt;(AK198-AK197),1,0),1)),0)))</f>
        <v>0</v>
      </c>
      <c r="AH197" s="1">
        <f>IF(C$4=0,0,IF(SUM(AH$7:AH196)=2,0,IF(AL197=AH$6,IF(AL197=AL198,IF((AL196-AL197)&lt;=(AL199-AL198),2,0),IF(AL197=AL196,IF((AL195-AL196)&gt;(AL198-AL197),2,0),2)),0)))</f>
        <v>0</v>
      </c>
      <c r="AI197" s="1">
        <f>IF(S$4=0,0,IF(SUM(AI$7:AI196)=2,0,IF(AM197=AI$6,IF(AM197=AM198,IF((AM196-AM197)&lt;=(AM199-AM198),2,0),IF(AM197=AM196,IF((AM195-AM196)&gt;(AM198-AM197),2,0),2)),0)))</f>
        <v>0</v>
      </c>
      <c r="AJ197" s="1">
        <f t="shared" si="59"/>
        <v>1</v>
      </c>
      <c r="AK197" s="1">
        <f t="shared" si="63"/>
        <v>1</v>
      </c>
      <c r="AL197" s="1">
        <f t="shared" si="64"/>
        <v>1</v>
      </c>
      <c r="AM197" s="1">
        <f t="shared" si="65"/>
        <v>1</v>
      </c>
    </row>
    <row r="198" spans="1:39" ht="12" customHeight="1" x14ac:dyDescent="0.15">
      <c r="A198" s="64">
        <f t="shared" si="47"/>
        <v>0</v>
      </c>
      <c r="B198" s="64">
        <f t="shared" si="48"/>
        <v>0</v>
      </c>
      <c r="C198" s="57">
        <f t="shared" si="60"/>
        <v>266</v>
      </c>
      <c r="F198" s="59">
        <f>IF(C198&lt;C$6,0,VLOOKUP(C198,index!$A:$M,10,0))</f>
        <v>156</v>
      </c>
      <c r="G198" s="57" t="str">
        <f t="shared" si="49"/>
        <v/>
      </c>
      <c r="H198" s="58" t="str">
        <f>IF(G198="I",$K198,IF(G198="II",$K198-SUM(H$8:H197),IF(G198="III",$K198-SUM(H$8:H197),IF(G198="IV",$K198-SUM(H$8:H197),IF(G198="V",1-SUM(H$8:H197)," ")))))</f>
        <v xml:space="preserve"> </v>
      </c>
      <c r="I198" s="66" t="str">
        <f t="shared" si="50"/>
        <v/>
      </c>
      <c r="J198" s="61" t="str">
        <f>IF(I198="A",$K198,IF(I198="B",$K198-SUM(J$8:J197),IF(I198="C",$K198-SUM(J$8:J197),IF(I198="D",$K198-SUM(J$8:J197),IF(I198="E",1-SUM(J$8:J197)," ")))))</f>
        <v xml:space="preserve"> </v>
      </c>
      <c r="K198" s="58">
        <f>IF(C$4=0,0,(SUM(D$8:D198)/C$4))</f>
        <v>0</v>
      </c>
      <c r="L198" s="62" t="str">
        <f t="shared" si="46"/>
        <v xml:space="preserve"> </v>
      </c>
      <c r="M198" s="58" t="str">
        <f>IF(U198=2,K198,IF(W198=2,K198-SUM(M$8:M197),IF(X198=2,K198-SUM(M$8:M197),IF(X197=2,1-SUM(M$8:M197)," "))))</f>
        <v xml:space="preserve"> </v>
      </c>
      <c r="N198" s="58" t="str">
        <f t="shared" si="51"/>
        <v xml:space="preserve"> </v>
      </c>
      <c r="P198" s="58" t="str">
        <f>IF(O198="Plus",$K198,IF(O198="Basis",$K198-SUM(P$8:P197),IF(O198="Breedte",$K198-SUM(P$8:P197),IF(O197="Breedte",1-SUM(P$8:P197)," "))))</f>
        <v xml:space="preserve"> </v>
      </c>
      <c r="Q198" s="56" t="str">
        <f t="shared" si="66"/>
        <v/>
      </c>
      <c r="R198" s="196">
        <f t="shared" si="52"/>
        <v>156</v>
      </c>
      <c r="S198" s="1">
        <f t="shared" si="61"/>
        <v>266</v>
      </c>
      <c r="T198" s="2">
        <f t="shared" si="53"/>
        <v>0</v>
      </c>
      <c r="U198" s="1">
        <f>IF(C$4=0,0,IF(SUM(U$7:U197)=2,0,IF(Y198=U$6,IF(Y198=Y199,IF((Y197-Y198)&lt;=(Y200-Y199),2,0),IF(Y198=Y197,IF((Y196-Y197)&gt;(Y199-Y198),2,0),2)),0)))</f>
        <v>0</v>
      </c>
      <c r="V198" s="1">
        <f>IF(C$4=0,0,IF(SUM(V$7:V197)=1,0,IF(Z198=V$6,IF(Z198=Z199,IF((Z197-Z198)&lt;=(Z200-Z199),1,0),IF(Z198=Z197,IF((Z196-Z197)&gt;(Z199-Z198),1,0),1)),0)))</f>
        <v>0</v>
      </c>
      <c r="W198" s="1">
        <f>IF(C$4=0,0,IF(SUM(W$7:W197)=2,0,IF(AA198=W$6,IF(AA198=AA199,IF((AA197-AA198)&lt;=(AA200-AA199),2,0),IF(AA198=AA197,IF((AA196-AA197)&gt;(AA199-AA198),2,0),2)),0)))</f>
        <v>0</v>
      </c>
      <c r="X198" s="1">
        <f>IF(C$4=0,0,IF(SUM(X$7:X197)=2,0,IF(AB198=X$6,IF(AB198=AB199,IF((AB197-AB198)&lt;=(AB200-AB199),2,0),IF(AB198=AB197,IF((AB196-AB197)&gt;(AB199-AB198),2,0),2)),0)))</f>
        <v>0</v>
      </c>
      <c r="Y198" s="1">
        <f t="shared" si="54"/>
        <v>1</v>
      </c>
      <c r="Z198" s="1">
        <f t="shared" si="55"/>
        <v>1</v>
      </c>
      <c r="AA198" s="1">
        <f t="shared" si="56"/>
        <v>1</v>
      </c>
      <c r="AB198" s="1">
        <f t="shared" si="57"/>
        <v>1</v>
      </c>
      <c r="AD198" s="1">
        <f t="shared" si="62"/>
        <v>266</v>
      </c>
      <c r="AE198" s="2">
        <f t="shared" si="58"/>
        <v>0</v>
      </c>
      <c r="AF198" s="1">
        <f>IF(S$4=0,0,IF(SUM(AF$7:AF197)=2,0,IF(AJ198=AF$6,IF(AJ198=AJ199,IF((AJ197-AJ198)&lt;=(AJ200-AJ199),2,0),IF(AJ198=AJ197,IF((AJ196-AJ197)&gt;(AJ199-AJ198),2,0),2)),0)))</f>
        <v>0</v>
      </c>
      <c r="AG198" s="1">
        <f>IF(C$4=0,0,IF(SUM(AG$7:AG197)=1,0,IF(AK198=AG$6,IF(AK198=AK199,IF((AK197-AK198)&lt;=(AK200-AK199),1,0),IF(AK198=AK197,IF((AK196-AK197)&gt;(AK199-AK198),1,0),1)),0)))</f>
        <v>0</v>
      </c>
      <c r="AH198" s="1">
        <f>IF(C$4=0,0,IF(SUM(AH$7:AH197)=2,0,IF(AL198=AH$6,IF(AL198=AL199,IF((AL197-AL198)&lt;=(AL200-AL199),2,0),IF(AL198=AL197,IF((AL196-AL197)&gt;(AL199-AL198),2,0),2)),0)))</f>
        <v>0</v>
      </c>
      <c r="AI198" s="1">
        <f>IF(S$4=0,0,IF(SUM(AI$7:AI197)=2,0,IF(AM198=AI$6,IF(AM198=AM199,IF((AM197-AM198)&lt;=(AM200-AM199),2,0),IF(AM198=AM197,IF((AM196-AM197)&gt;(AM199-AM198),2,0),2)),0)))</f>
        <v>0</v>
      </c>
      <c r="AJ198" s="1">
        <f t="shared" si="59"/>
        <v>1</v>
      </c>
      <c r="AK198" s="1">
        <f t="shared" si="63"/>
        <v>1</v>
      </c>
      <c r="AL198" s="1">
        <f t="shared" si="64"/>
        <v>1</v>
      </c>
      <c r="AM198" s="1">
        <f t="shared" si="65"/>
        <v>1</v>
      </c>
    </row>
    <row r="199" spans="1:39" ht="12" customHeight="1" x14ac:dyDescent="0.15">
      <c r="A199" s="64">
        <f t="shared" si="47"/>
        <v>0</v>
      </c>
      <c r="B199" s="64">
        <f t="shared" si="48"/>
        <v>0</v>
      </c>
      <c r="C199" s="57">
        <f t="shared" si="60"/>
        <v>265</v>
      </c>
      <c r="F199" s="59">
        <f>IF(C199&lt;C$6,0,VLOOKUP(C199,index!$A:$M,10,0))</f>
        <v>156</v>
      </c>
      <c r="G199" s="57" t="str">
        <f t="shared" si="49"/>
        <v/>
      </c>
      <c r="H199" s="58" t="str">
        <f>IF(G199="I",$K199,IF(G199="II",$K199-SUM(H$8:H198),IF(G199="III",$K199-SUM(H$8:H198),IF(G199="IV",$K199-SUM(H$8:H198),IF(G199="V",1-SUM(H$8:H198)," ")))))</f>
        <v xml:space="preserve"> </v>
      </c>
      <c r="I199" s="66" t="str">
        <f t="shared" si="50"/>
        <v/>
      </c>
      <c r="J199" s="61" t="str">
        <f>IF(I199="A",$K199,IF(I199="B",$K199-SUM(J$8:J198),IF(I199="C",$K199-SUM(J$8:J198),IF(I199="D",$K199-SUM(J$8:J198),IF(I199="E",1-SUM(J$8:J198)," ")))))</f>
        <v xml:space="preserve"> </v>
      </c>
      <c r="K199" s="58">
        <f>IF(C$4=0,0,(SUM(D$8:D199)/C$4))</f>
        <v>0</v>
      </c>
      <c r="L199" s="62" t="str">
        <f t="shared" si="46"/>
        <v xml:space="preserve"> </v>
      </c>
      <c r="M199" s="58" t="str">
        <f>IF(U199=2,K199,IF(W199=2,K199-SUM(M$8:M198),IF(X199=2,K199-SUM(M$8:M198),IF(X198=2,1-SUM(M$8:M198)," "))))</f>
        <v xml:space="preserve"> </v>
      </c>
      <c r="N199" s="58" t="str">
        <f t="shared" si="51"/>
        <v xml:space="preserve"> </v>
      </c>
      <c r="P199" s="58" t="str">
        <f>IF(O199="Plus",$K199,IF(O199="Basis",$K199-SUM(P$8:P198),IF(O199="Breedte",$K199-SUM(P$8:P198),IF(O198="Breedte",1-SUM(P$8:P198)," "))))</f>
        <v xml:space="preserve"> </v>
      </c>
      <c r="Q199" s="56" t="str">
        <f t="shared" si="66"/>
        <v/>
      </c>
      <c r="R199" s="196">
        <f t="shared" si="52"/>
        <v>156</v>
      </c>
      <c r="S199" s="1">
        <f t="shared" si="61"/>
        <v>265</v>
      </c>
      <c r="T199" s="2">
        <f t="shared" si="53"/>
        <v>0</v>
      </c>
      <c r="U199" s="1">
        <f>IF(C$4=0,0,IF(SUM(U$7:U198)=2,0,IF(Y199=U$6,IF(Y199=Y200,IF((Y198-Y199)&lt;=(Y201-Y200),2,0),IF(Y199=Y198,IF((Y197-Y198)&gt;(Y200-Y199),2,0),2)),0)))</f>
        <v>0</v>
      </c>
      <c r="V199" s="1">
        <f>IF(C$4=0,0,IF(SUM(V$7:V198)=1,0,IF(Z199=V$6,IF(Z199=Z200,IF((Z198-Z199)&lt;=(Z201-Z200),1,0),IF(Z199=Z198,IF((Z197-Z198)&gt;(Z200-Z199),1,0),1)),0)))</f>
        <v>0</v>
      </c>
      <c r="W199" s="1">
        <f>IF(C$4=0,0,IF(SUM(W$7:W198)=2,0,IF(AA199=W$6,IF(AA199=AA200,IF((AA198-AA199)&lt;=(AA201-AA200),2,0),IF(AA199=AA198,IF((AA197-AA198)&gt;(AA200-AA199),2,0),2)),0)))</f>
        <v>0</v>
      </c>
      <c r="X199" s="1">
        <f>IF(C$4=0,0,IF(SUM(X$7:X198)=2,0,IF(AB199=X$6,IF(AB199=AB200,IF((AB198-AB199)&lt;=(AB201-AB200),2,0),IF(AB199=AB198,IF((AB197-AB198)&gt;(AB200-AB199),2,0),2)),0)))</f>
        <v>0</v>
      </c>
      <c r="Y199" s="1">
        <f t="shared" si="54"/>
        <v>1</v>
      </c>
      <c r="Z199" s="1">
        <f t="shared" si="55"/>
        <v>1</v>
      </c>
      <c r="AA199" s="1">
        <f t="shared" si="56"/>
        <v>1</v>
      </c>
      <c r="AB199" s="1">
        <f t="shared" si="57"/>
        <v>1</v>
      </c>
      <c r="AD199" s="1">
        <f t="shared" si="62"/>
        <v>265</v>
      </c>
      <c r="AE199" s="2">
        <f t="shared" si="58"/>
        <v>0</v>
      </c>
      <c r="AF199" s="1">
        <f>IF(S$4=0,0,IF(SUM(AF$7:AF198)=2,0,IF(AJ199=AF$6,IF(AJ199=AJ200,IF((AJ198-AJ199)&lt;=(AJ201-AJ200),2,0),IF(AJ199=AJ198,IF((AJ197-AJ198)&gt;(AJ200-AJ199),2,0),2)),0)))</f>
        <v>0</v>
      </c>
      <c r="AG199" s="1">
        <f>IF(C$4=0,0,IF(SUM(AG$7:AG198)=1,0,IF(AK199=AG$6,IF(AK199=AK200,IF((AK198-AK199)&lt;=(AK201-AK200),1,0),IF(AK199=AK198,IF((AK197-AK198)&gt;(AK200-AK199),1,0),1)),0)))</f>
        <v>0</v>
      </c>
      <c r="AH199" s="1">
        <f>IF(C$4=0,0,IF(SUM(AH$7:AH198)=2,0,IF(AL199=AH$6,IF(AL199=AL200,IF((AL198-AL199)&lt;=(AL201-AL200),2,0),IF(AL199=AL198,IF((AL197-AL198)&gt;(AL200-AL199),2,0),2)),0)))</f>
        <v>0</v>
      </c>
      <c r="AI199" s="1">
        <f>IF(S$4=0,0,IF(SUM(AI$7:AI198)=2,0,IF(AM199=AI$6,IF(AM199=AM200,IF((AM198-AM199)&lt;=(AM201-AM200),2,0),IF(AM199=AM198,IF((AM197-AM198)&gt;(AM200-AM199),2,0),2)),0)))</f>
        <v>0</v>
      </c>
      <c r="AJ199" s="1">
        <f t="shared" si="59"/>
        <v>1</v>
      </c>
      <c r="AK199" s="1">
        <f t="shared" si="63"/>
        <v>1</v>
      </c>
      <c r="AL199" s="1">
        <f t="shared" si="64"/>
        <v>1</v>
      </c>
      <c r="AM199" s="1">
        <f t="shared" si="65"/>
        <v>1</v>
      </c>
    </row>
    <row r="200" spans="1:39" ht="12" customHeight="1" x14ac:dyDescent="0.15">
      <c r="A200" s="64">
        <f t="shared" si="47"/>
        <v>0</v>
      </c>
      <c r="B200" s="64">
        <f t="shared" si="48"/>
        <v>0</v>
      </c>
      <c r="C200" s="57">
        <f t="shared" si="60"/>
        <v>264</v>
      </c>
      <c r="F200" s="59">
        <f>IF(C200&lt;C$6,0,VLOOKUP(C200,index!$A:$M,10,0))</f>
        <v>155</v>
      </c>
      <c r="G200" s="57" t="str">
        <f t="shared" si="49"/>
        <v/>
      </c>
      <c r="H200" s="58" t="str">
        <f>IF(G200="I",$K200,IF(G200="II",$K200-SUM(H$8:H199),IF(G200="III",$K200-SUM(H$8:H199),IF(G200="IV",$K200-SUM(H$8:H199),IF(G200="V",1-SUM(H$8:H199)," ")))))</f>
        <v xml:space="preserve"> </v>
      </c>
      <c r="I200" s="66" t="str">
        <f t="shared" si="50"/>
        <v/>
      </c>
      <c r="J200" s="61" t="str">
        <f>IF(I200="A",$K200,IF(I200="B",$K200-SUM(J$8:J199),IF(I200="C",$K200-SUM(J$8:J199),IF(I200="D",$K200-SUM(J$8:J199),IF(I200="E",1-SUM(J$8:J199)," ")))))</f>
        <v xml:space="preserve"> </v>
      </c>
      <c r="K200" s="58">
        <f>IF(C$4=0,0,(SUM(D$8:D200)/C$4))</f>
        <v>0</v>
      </c>
      <c r="L200" s="62" t="str">
        <f t="shared" ref="L200:L263" si="67">IF(U200=2,"Plus",IF(W200=2,"Basis",IF(X200=2,"Breedte"," ")))</f>
        <v xml:space="preserve"> </v>
      </c>
      <c r="M200" s="58" t="str">
        <f>IF(U200=2,K200,IF(W200=2,K200-SUM(M$8:M199),IF(X200=2,K200-SUM(M$8:M199),IF(X199=2,1-SUM(M$8:M199)," "))))</f>
        <v xml:space="preserve"> </v>
      </c>
      <c r="N200" s="58" t="str">
        <f t="shared" si="51"/>
        <v xml:space="preserve"> </v>
      </c>
      <c r="P200" s="58" t="str">
        <f>IF(O200="Plus",$K200,IF(O200="Basis",$K200-SUM(P$8:P199),IF(O200="Breedte",$K200-SUM(P$8:P199),IF(O199="Breedte",1-SUM(P$8:P199)," "))))</f>
        <v xml:space="preserve"> </v>
      </c>
      <c r="Q200" s="56" t="str">
        <f t="shared" si="66"/>
        <v/>
      </c>
      <c r="R200" s="196">
        <f t="shared" si="52"/>
        <v>155</v>
      </c>
      <c r="S200" s="1">
        <f t="shared" si="61"/>
        <v>264</v>
      </c>
      <c r="T200" s="2">
        <f t="shared" si="53"/>
        <v>0</v>
      </c>
      <c r="U200" s="1">
        <f>IF(C$4=0,0,IF(SUM(U$7:U199)=2,0,IF(Y200=U$6,IF(Y200=Y201,IF((Y199-Y200)&lt;=(Y202-Y201),2,0),IF(Y200=Y199,IF((Y198-Y199)&gt;(Y201-Y200),2,0),2)),0)))</f>
        <v>0</v>
      </c>
      <c r="V200" s="1">
        <f>IF(C$4=0,0,IF(SUM(V$7:V199)=1,0,IF(Z200=V$6,IF(Z200=Z201,IF((Z199-Z200)&lt;=(Z202-Z201),1,0),IF(Z200=Z199,IF((Z198-Z199)&gt;(Z201-Z200),1,0),1)),0)))</f>
        <v>0</v>
      </c>
      <c r="W200" s="1">
        <f>IF(C$4=0,0,IF(SUM(W$7:W199)=2,0,IF(AA200=W$6,IF(AA200=AA201,IF((AA199-AA200)&lt;=(AA202-AA201),2,0),IF(AA200=AA199,IF((AA198-AA199)&gt;(AA201-AA200),2,0),2)),0)))</f>
        <v>0</v>
      </c>
      <c r="X200" s="1">
        <f>IF(C$4=0,0,IF(SUM(X$7:X199)=2,0,IF(AB200=X$6,IF(AB200=AB201,IF((AB199-AB200)&lt;=(AB202-AB201),2,0),IF(AB200=AB199,IF((AB198-AB199)&gt;(AB201-AB200),2,0),2)),0)))</f>
        <v>0</v>
      </c>
      <c r="Y200" s="1">
        <f t="shared" si="54"/>
        <v>1</v>
      </c>
      <c r="Z200" s="1">
        <f t="shared" si="55"/>
        <v>1</v>
      </c>
      <c r="AA200" s="1">
        <f t="shared" si="56"/>
        <v>1</v>
      </c>
      <c r="AB200" s="1">
        <f t="shared" si="57"/>
        <v>1</v>
      </c>
      <c r="AD200" s="1">
        <f t="shared" si="62"/>
        <v>264</v>
      </c>
      <c r="AE200" s="2">
        <f t="shared" si="58"/>
        <v>0</v>
      </c>
      <c r="AF200" s="1">
        <f>IF(S$4=0,0,IF(SUM(AF$7:AF199)=2,0,IF(AJ200=AF$6,IF(AJ200=AJ201,IF((AJ199-AJ200)&lt;=(AJ202-AJ201),2,0),IF(AJ200=AJ199,IF((AJ198-AJ199)&gt;(AJ201-AJ200),2,0),2)),0)))</f>
        <v>0</v>
      </c>
      <c r="AG200" s="1">
        <f>IF(C$4=0,0,IF(SUM(AG$7:AG199)=1,0,IF(AK200=AG$6,IF(AK200=AK201,IF((AK199-AK200)&lt;=(AK202-AK201),1,0),IF(AK200=AK199,IF((AK198-AK199)&gt;(AK201-AK200),1,0),1)),0)))</f>
        <v>0</v>
      </c>
      <c r="AH200" s="1">
        <f>IF(C$4=0,0,IF(SUM(AH$7:AH199)=2,0,IF(AL200=AH$6,IF(AL200=AL201,IF((AL199-AL200)&lt;=(AL202-AL201),2,0),IF(AL200=AL199,IF((AL198-AL199)&gt;(AL201-AL200),2,0),2)),0)))</f>
        <v>0</v>
      </c>
      <c r="AI200" s="1">
        <f>IF(S$4=0,0,IF(SUM(AI$7:AI199)=2,0,IF(AM200=AI$6,IF(AM200=AM201,IF((AM199-AM200)&lt;=(AM202-AM201),2,0),IF(AM200=AM199,IF((AM198-AM199)&gt;(AM201-AM200),2,0),2)),0)))</f>
        <v>0</v>
      </c>
      <c r="AJ200" s="1">
        <f t="shared" si="59"/>
        <v>1</v>
      </c>
      <c r="AK200" s="1">
        <f t="shared" si="63"/>
        <v>1</v>
      </c>
      <c r="AL200" s="1">
        <f t="shared" si="64"/>
        <v>1</v>
      </c>
      <c r="AM200" s="1">
        <f t="shared" si="65"/>
        <v>1</v>
      </c>
    </row>
    <row r="201" spans="1:39" ht="12" customHeight="1" x14ac:dyDescent="0.15">
      <c r="A201" s="64">
        <f t="shared" ref="A201:A264" si="68">IF(I201="A",25,IF(I201="B",25,IF(I201="C",25,IF(I201="D",15,IF(I201="E",10,0)))))</f>
        <v>0</v>
      </c>
      <c r="B201" s="64">
        <f t="shared" ref="B201:B264" si="69">IF(G201="I",20,IF(G201="II",20,IF(G201="III",20,IF(G201="IV",20,IF(G201="V",20,0)))))</f>
        <v>0</v>
      </c>
      <c r="C201" s="57">
        <f t="shared" si="60"/>
        <v>263</v>
      </c>
      <c r="F201" s="59">
        <f>IF(C201&lt;C$6,0,VLOOKUP(C201,index!$A:$M,10,0))</f>
        <v>155</v>
      </c>
      <c r="G201" s="57" t="str">
        <f t="shared" ref="G201:G264" si="70">IF(AND(F201&gt;212,F202&lt;213),"I",IF(AND(F201&gt;203,F202&lt;204),"II",IF(AND(F201&gt;195,F202&lt;196),"III",IF(AND(F201&gt;186,F202&lt;187),"IV",IF(AND(F201&gt;109,F202&lt;110),"V","")))))</f>
        <v/>
      </c>
      <c r="H201" s="58" t="str">
        <f>IF(G201="I",$K201,IF(G201="II",$K201-SUM(H$8:H200),IF(G201="III",$K201-SUM(H$8:H200),IF(G201="IV",$K201-SUM(H$8:H200),IF(G201="V",1-SUM(H$8:H200)," ")))))</f>
        <v xml:space="preserve"> </v>
      </c>
      <c r="I201" s="66" t="str">
        <f t="shared" ref="I201:I264" si="71">IF(AND(F201&gt;209,F202&lt;210),"A",IF(AND(F201&gt;199,F202&lt;200),"B",IF(AND(F201&gt;189,F202&lt;190),"C",IF(AND(F201&gt;180,F202&lt;181),"D",IF(AND(F201&gt;109,F202&lt;110),"E","")))))</f>
        <v/>
      </c>
      <c r="J201" s="61" t="str">
        <f>IF(I201="A",$K201,IF(I201="B",$K201-SUM(J$8:J200),IF(I201="C",$K201-SUM(J$8:J200),IF(I201="D",$K201-SUM(J$8:J200),IF(I201="E",1-SUM(J$8:J200)," ")))))</f>
        <v xml:space="preserve"> </v>
      </c>
      <c r="K201" s="58">
        <f>IF(C$4=0,0,(SUM(D$8:D201)/C$4))</f>
        <v>0</v>
      </c>
      <c r="L201" s="62" t="str">
        <f t="shared" si="67"/>
        <v xml:space="preserve"> </v>
      </c>
      <c r="M201" s="58" t="str">
        <f>IF(U201=2,K201,IF(W201=2,K201-SUM(M$8:M200),IF(X201=2,K201-SUM(M$8:M200),IF(X200=2,1-SUM(M$8:M200)," "))))</f>
        <v xml:space="preserve"> </v>
      </c>
      <c r="N201" s="58" t="str">
        <f t="shared" ref="N201:N208" si="72">IF(OR(O201="Plus",O201="Basis",O201="Breedte"),K201," ")</f>
        <v xml:space="preserve"> </v>
      </c>
      <c r="P201" s="58" t="str">
        <f>IF(O201="Plus",$K201,IF(O201="Basis",$K201-SUM(P$8:P200),IF(O201="Breedte",$K201-SUM(P$8:P200),IF(O200="Breedte",1-SUM(P$8:P200)," "))))</f>
        <v xml:space="preserve"> </v>
      </c>
      <c r="Q201" s="56" t="str">
        <f t="shared" si="66"/>
        <v/>
      </c>
      <c r="R201" s="196">
        <f t="shared" ref="R201:R264" si="73">F201</f>
        <v>155</v>
      </c>
      <c r="S201" s="1">
        <f t="shared" si="61"/>
        <v>263</v>
      </c>
      <c r="T201" s="2">
        <f t="shared" ref="T201:T264" si="74">K201</f>
        <v>0</v>
      </c>
      <c r="U201" s="1">
        <f>IF(C$4=0,0,IF(SUM(U$7:U200)=2,0,IF(Y201=U$6,IF(Y201=Y202,IF((Y200-Y201)&lt;=(Y203-Y202),2,0),IF(Y201=Y200,IF((Y199-Y200)&gt;(Y202-Y201),2,0),2)),0)))</f>
        <v>0</v>
      </c>
      <c r="V201" s="1">
        <f>IF(C$4=0,0,IF(SUM(V$7:V200)=1,0,IF(Z201=V$6,IF(Z201=Z202,IF((Z200-Z201)&lt;=(Z203-Z202),1,0),IF(Z201=Z200,IF((Z199-Z200)&gt;(Z202-Z201),1,0),1)),0)))</f>
        <v>0</v>
      </c>
      <c r="W201" s="1">
        <f>IF(C$4=0,0,IF(SUM(W$7:W200)=2,0,IF(AA201=W$6,IF(AA201=AA202,IF((AA200-AA201)&lt;=(AA203-AA202),2,0),IF(AA201=AA200,IF((AA199-AA200)&gt;(AA202-AA201),2,0),2)),0)))</f>
        <v>0</v>
      </c>
      <c r="X201" s="1">
        <f>IF(C$4=0,0,IF(SUM(X$7:X200)=2,0,IF(AB201=X$6,IF(AB201=AB202,IF((AB200-AB201)&lt;=(AB203-AB202),2,0),IF(AB201=AB200,IF((AB199-AB200)&gt;(AB202-AB201),2,0),2)),0)))</f>
        <v>0</v>
      </c>
      <c r="Y201" s="1">
        <f t="shared" ref="Y201:Y264" si="75">IF(D201=0,1,ABS(K201-0.2))</f>
        <v>1</v>
      </c>
      <c r="Z201" s="1">
        <f t="shared" ref="Z201:Z264" si="76">IF(D201=0,1,ABS(K201-0.5))</f>
        <v>1</v>
      </c>
      <c r="AA201" s="1">
        <f t="shared" ref="AA201:AA264" si="77">IF(D201=0,1,ABS(K201-0.8))</f>
        <v>1</v>
      </c>
      <c r="AB201" s="1">
        <f t="shared" ref="AB201:AB264" si="78">IF(D201=0,1,ABS(K201-1))</f>
        <v>1</v>
      </c>
      <c r="AD201" s="1">
        <f t="shared" si="62"/>
        <v>263</v>
      </c>
      <c r="AE201" s="2">
        <f t="shared" ref="AE201:AE264" si="79">K201</f>
        <v>0</v>
      </c>
      <c r="AF201" s="1">
        <f>IF(S$4=0,0,IF(SUM(AF$7:AF200)=2,0,IF(AJ201=AF$6,IF(AJ201=AJ202,IF((AJ200-AJ201)&lt;=(AJ203-AJ202),2,0),IF(AJ201=AJ200,IF((AJ199-AJ200)&gt;(AJ202-AJ201),2,0),2)),0)))</f>
        <v>0</v>
      </c>
      <c r="AG201" s="1">
        <f>IF(C$4=0,0,IF(SUM(AG$7:AG200)=1,0,IF(AK201=AG$6,IF(AK201=AK202,IF((AK200-AK201)&lt;=(AK203-AK202),1,0),IF(AK201=AK200,IF((AK199-AK200)&gt;(AK202-AK201),1,0),1)),0)))</f>
        <v>0</v>
      </c>
      <c r="AH201" s="1">
        <f>IF(C$4=0,0,IF(SUM(AH$7:AH200)=2,0,IF(AL201=AH$6,IF(AL201=AL202,IF((AL200-AL201)&lt;=(AL203-AL202),2,0),IF(AL201=AL200,IF((AL199-AL200)&gt;(AL202-AL201),2,0),2)),0)))</f>
        <v>0</v>
      </c>
      <c r="AI201" s="1">
        <f>IF(S$4=0,0,IF(SUM(AI$7:AI200)=2,0,IF(AM201=AI$6,IF(AM201=AM202,IF((AM200-AM201)&lt;=(AM203-AM202),2,0),IF(AM201=AM200,IF((AM199-AM200)&gt;(AM202-AM201),2,0),2)),0)))</f>
        <v>0</v>
      </c>
      <c r="AJ201" s="1">
        <f t="shared" ref="AJ201:AJ264" si="80">IF(AE201=0,1,ABS(AH201-0.25))</f>
        <v>1</v>
      </c>
      <c r="AK201" s="1">
        <f t="shared" si="63"/>
        <v>1</v>
      </c>
      <c r="AL201" s="1">
        <f t="shared" si="64"/>
        <v>1</v>
      </c>
      <c r="AM201" s="1">
        <f t="shared" si="65"/>
        <v>1</v>
      </c>
    </row>
    <row r="202" spans="1:39" ht="12" customHeight="1" x14ac:dyDescent="0.15">
      <c r="A202" s="64">
        <f t="shared" si="68"/>
        <v>0</v>
      </c>
      <c r="B202" s="64">
        <f t="shared" si="69"/>
        <v>0</v>
      </c>
      <c r="C202" s="57">
        <f t="shared" ref="C202:C265" si="81">IF(C201-1&lt;C$6,C$6-1,C201-1)</f>
        <v>262</v>
      </c>
      <c r="F202" s="59">
        <f>IF(C202&lt;C$6,0,VLOOKUP(C202,index!$A:$M,10,0))</f>
        <v>154</v>
      </c>
      <c r="G202" s="57" t="str">
        <f t="shared" si="70"/>
        <v/>
      </c>
      <c r="H202" s="58" t="str">
        <f>IF(G202="I",$K202,IF(G202="II",$K202-SUM(H$8:H201),IF(G202="III",$K202-SUM(H$8:H201),IF(G202="IV",$K202-SUM(H$8:H201),IF(G202="V",1-SUM(H$8:H201)," ")))))</f>
        <v xml:space="preserve"> </v>
      </c>
      <c r="I202" s="66" t="str">
        <f t="shared" si="71"/>
        <v/>
      </c>
      <c r="J202" s="61" t="str">
        <f>IF(I202="A",$K202,IF(I202="B",$K202-SUM(J$8:J201),IF(I202="C",$K202-SUM(J$8:J201),IF(I202="D",$K202-SUM(J$8:J201),IF(I202="E",1-SUM(J$8:J201)," ")))))</f>
        <v xml:space="preserve"> </v>
      </c>
      <c r="K202" s="58">
        <f>IF(C$4=0,0,(SUM(D$8:D202)/C$4))</f>
        <v>0</v>
      </c>
      <c r="L202" s="62" t="str">
        <f t="shared" si="67"/>
        <v xml:space="preserve"> </v>
      </c>
      <c r="M202" s="58" t="str">
        <f>IF(U202=2,K202,IF(W202=2,K202-SUM(M$8:M201),IF(X202=2,K202-SUM(M$8:M201),IF(X201=2,1-SUM(M$8:M201)," "))))</f>
        <v xml:space="preserve"> </v>
      </c>
      <c r="N202" s="58" t="str">
        <f t="shared" si="72"/>
        <v xml:space="preserve"> </v>
      </c>
      <c r="P202" s="58" t="str">
        <f>IF(O202="Plus",$K202,IF(O202="Basis",$K202-SUM(P$8:P201),IF(O202="Breedte",$K202-SUM(P$8:P201),IF(O201="Breedte",1-SUM(P$8:P201)," "))))</f>
        <v xml:space="preserve"> </v>
      </c>
      <c r="Q202" s="56" t="str">
        <f t="shared" si="66"/>
        <v/>
      </c>
      <c r="R202" s="196">
        <f t="shared" si="73"/>
        <v>154</v>
      </c>
      <c r="S202" s="1">
        <f t="shared" ref="S202:S265" si="82">C202</f>
        <v>262</v>
      </c>
      <c r="T202" s="2">
        <f t="shared" si="74"/>
        <v>0</v>
      </c>
      <c r="U202" s="1">
        <f>IF(C$4=0,0,IF(SUM(U$7:U201)=2,0,IF(Y202=U$6,IF(Y202=Y203,IF((Y201-Y202)&lt;=(Y204-Y203),2,0),IF(Y202=Y201,IF((Y200-Y201)&gt;(Y203-Y202),2,0),2)),0)))</f>
        <v>0</v>
      </c>
      <c r="V202" s="1">
        <f>IF(C$4=0,0,IF(SUM(V$7:V201)=1,0,IF(Z202=V$6,IF(Z202=Z203,IF((Z201-Z202)&lt;=(Z204-Z203),1,0),IF(Z202=Z201,IF((Z200-Z201)&gt;(Z203-Z202),1,0),1)),0)))</f>
        <v>0</v>
      </c>
      <c r="W202" s="1">
        <f>IF(C$4=0,0,IF(SUM(W$7:W201)=2,0,IF(AA202=W$6,IF(AA202=AA203,IF((AA201-AA202)&lt;=(AA204-AA203),2,0),IF(AA202=AA201,IF((AA200-AA201)&gt;(AA203-AA202),2,0),2)),0)))</f>
        <v>0</v>
      </c>
      <c r="X202" s="1">
        <f>IF(C$4=0,0,IF(SUM(X$7:X201)=2,0,IF(AB202=X$6,IF(AB202=AB203,IF((AB201-AB202)&lt;=(AB204-AB203),2,0),IF(AB202=AB201,IF((AB200-AB201)&gt;(AB203-AB202),2,0),2)),0)))</f>
        <v>0</v>
      </c>
      <c r="Y202" s="1">
        <f t="shared" si="75"/>
        <v>1</v>
      </c>
      <c r="Z202" s="1">
        <f t="shared" si="76"/>
        <v>1</v>
      </c>
      <c r="AA202" s="1">
        <f t="shared" si="77"/>
        <v>1</v>
      </c>
      <c r="AB202" s="1">
        <f t="shared" si="78"/>
        <v>1</v>
      </c>
      <c r="AD202" s="1">
        <f t="shared" ref="AD202:AD265" si="83">S202</f>
        <v>262</v>
      </c>
      <c r="AE202" s="2">
        <f t="shared" si="79"/>
        <v>0</v>
      </c>
      <c r="AF202" s="1">
        <f>IF(S$4=0,0,IF(SUM(AF$7:AF201)=2,0,IF(AJ202=AF$6,IF(AJ202=AJ203,IF((AJ201-AJ202)&lt;=(AJ204-AJ203),2,0),IF(AJ202=AJ201,IF((AJ200-AJ201)&gt;(AJ203-AJ202),2,0),2)),0)))</f>
        <v>0</v>
      </c>
      <c r="AG202" s="1">
        <f>IF(C$4=0,0,IF(SUM(AG$7:AG201)=1,0,IF(AK202=AG$6,IF(AK202=AK203,IF((AK201-AK202)&lt;=(AK204-AK203),1,0),IF(AK202=AK201,IF((AK200-AK201)&gt;(AK203-AK202),1,0),1)),0)))</f>
        <v>0</v>
      </c>
      <c r="AH202" s="1">
        <f>IF(C$4=0,0,IF(SUM(AH$7:AH201)=2,0,IF(AL202=AH$6,IF(AL202=AL203,IF((AL201-AL202)&lt;=(AL204-AL203),2,0),IF(AL202=AL201,IF((AL200-AL201)&gt;(AL203-AL202),2,0),2)),0)))</f>
        <v>0</v>
      </c>
      <c r="AI202" s="1">
        <f>IF(S$4=0,0,IF(SUM(AI$7:AI201)=2,0,IF(AM202=AI$6,IF(AM202=AM203,IF((AM201-AM202)&lt;=(AM204-AM203),2,0),IF(AM202=AM201,IF((AM200-AM201)&gt;(AM203-AM202),2,0),2)),0)))</f>
        <v>0</v>
      </c>
      <c r="AJ202" s="1">
        <f t="shared" si="80"/>
        <v>1</v>
      </c>
      <c r="AK202" s="1">
        <f t="shared" ref="AK202:AK208" si="84">IF(T202=0,1,ABS(W202-0.5))</f>
        <v>1</v>
      </c>
      <c r="AL202" s="1">
        <f t="shared" ref="AL202:AL208" si="85">IF(T202=0,1,ABS(W202-0.75))</f>
        <v>1</v>
      </c>
      <c r="AM202" s="1">
        <f t="shared" ref="AM202:AM208" si="86">IF(T202=0,1,ABS(W202-0.9))</f>
        <v>1</v>
      </c>
    </row>
    <row r="203" spans="1:39" ht="12" customHeight="1" x14ac:dyDescent="0.15">
      <c r="A203" s="64">
        <f t="shared" si="68"/>
        <v>0</v>
      </c>
      <c r="B203" s="64">
        <f t="shared" si="69"/>
        <v>0</v>
      </c>
      <c r="C203" s="57">
        <f t="shared" si="81"/>
        <v>261</v>
      </c>
      <c r="F203" s="59">
        <f>IF(C203&lt;C$6,0,VLOOKUP(C203,index!$A:$M,10,0))</f>
        <v>154</v>
      </c>
      <c r="G203" s="57" t="str">
        <f t="shared" si="70"/>
        <v/>
      </c>
      <c r="H203" s="58" t="str">
        <f>IF(G203="I",$K203,IF(G203="II",$K203-SUM(H$8:H202),IF(G203="III",$K203-SUM(H$8:H202),IF(G203="IV",$K203-SUM(H$8:H202),IF(G203="V",1-SUM(H$8:H202)," ")))))</f>
        <v xml:space="preserve"> </v>
      </c>
      <c r="I203" s="66" t="str">
        <f t="shared" si="71"/>
        <v/>
      </c>
      <c r="J203" s="61" t="str">
        <f>IF(I203="A",$K203,IF(I203="B",$K203-SUM(J$8:J202),IF(I203="C",$K203-SUM(J$8:J202),IF(I203="D",$K203-SUM(J$8:J202),IF(I203="E",1-SUM(J$8:J202)," ")))))</f>
        <v xml:space="preserve"> </v>
      </c>
      <c r="K203" s="58">
        <f>IF(C$4=0,0,(SUM(D$8:D203)/C$4))</f>
        <v>0</v>
      </c>
      <c r="L203" s="62" t="str">
        <f t="shared" si="67"/>
        <v xml:space="preserve"> </v>
      </c>
      <c r="M203" s="58" t="str">
        <f>IF(U203=2,K203,IF(W203=2,K203-SUM(M$8:M202),IF(X203=2,K203-SUM(M$8:M202),IF(X202=2,1-SUM(M$8:M202)," "))))</f>
        <v xml:space="preserve"> </v>
      </c>
      <c r="N203" s="58" t="str">
        <f t="shared" si="72"/>
        <v xml:space="preserve"> </v>
      </c>
      <c r="P203" s="58" t="str">
        <f>IF(O203="Plus",$K203,IF(O203="Basis",$K203-SUM(P$8:P202),IF(O203="Breedte",$K203-SUM(P$8:P202),IF(O202="Breedte",1-SUM(P$8:P202)," "))))</f>
        <v xml:space="preserve"> </v>
      </c>
      <c r="Q203" s="56" t="str">
        <f t="shared" si="66"/>
        <v/>
      </c>
      <c r="R203" s="196">
        <f t="shared" si="73"/>
        <v>154</v>
      </c>
      <c r="S203" s="1">
        <f t="shared" si="82"/>
        <v>261</v>
      </c>
      <c r="T203" s="2">
        <f t="shared" si="74"/>
        <v>0</v>
      </c>
      <c r="U203" s="1">
        <f>IF(C$4=0,0,IF(SUM(U$7:U202)=2,0,IF(Y203=U$6,IF(Y203=Y204,IF((Y202-Y203)&lt;=(Y205-Y204),2,0),IF(Y203=Y202,IF((Y201-Y202)&gt;(Y204-Y203),2,0),2)),0)))</f>
        <v>0</v>
      </c>
      <c r="V203" s="1">
        <f>IF(C$4=0,0,IF(SUM(V$7:V202)=1,0,IF(Z203=V$6,IF(Z203=Z204,IF((Z202-Z203)&lt;=(Z205-Z204),1,0),IF(Z203=Z202,IF((Z201-Z202)&gt;(Z204-Z203),1,0),1)),0)))</f>
        <v>0</v>
      </c>
      <c r="W203" s="1">
        <f>IF(C$4=0,0,IF(SUM(W$7:W202)=2,0,IF(AA203=W$6,IF(AA203=AA204,IF((AA202-AA203)&lt;=(AA205-AA204),2,0),IF(AA203=AA202,IF((AA201-AA202)&gt;(AA204-AA203),2,0),2)),0)))</f>
        <v>0</v>
      </c>
      <c r="X203" s="1">
        <f>IF(C$4=0,0,IF(SUM(X$7:X202)=2,0,IF(AB203=X$6,IF(AB203=AB204,IF((AB202-AB203)&lt;=(AB205-AB204),2,0),IF(AB203=AB202,IF((AB201-AB202)&gt;(AB204-AB203),2,0),2)),0)))</f>
        <v>0</v>
      </c>
      <c r="Y203" s="1">
        <f t="shared" si="75"/>
        <v>1</v>
      </c>
      <c r="Z203" s="1">
        <f t="shared" si="76"/>
        <v>1</v>
      </c>
      <c r="AA203" s="1">
        <f t="shared" si="77"/>
        <v>1</v>
      </c>
      <c r="AB203" s="1">
        <f t="shared" si="78"/>
        <v>1</v>
      </c>
      <c r="AD203" s="1">
        <f t="shared" si="83"/>
        <v>261</v>
      </c>
      <c r="AE203" s="2">
        <f t="shared" si="79"/>
        <v>0</v>
      </c>
      <c r="AF203" s="1">
        <f>IF(S$4=0,0,IF(SUM(AF$7:AF202)=2,0,IF(AJ203=AF$6,IF(AJ203=AJ204,IF((AJ202-AJ203)&lt;=(AJ205-AJ204),2,0),IF(AJ203=AJ202,IF((AJ201-AJ202)&gt;(AJ204-AJ203),2,0),2)),0)))</f>
        <v>0</v>
      </c>
      <c r="AG203" s="1">
        <f>IF(C$4=0,0,IF(SUM(AG$7:AG202)=1,0,IF(AK203=AG$6,IF(AK203=AK204,IF((AK202-AK203)&lt;=(AK205-AK204),1,0),IF(AK203=AK202,IF((AK201-AK202)&gt;(AK204-AK203),1,0),1)),0)))</f>
        <v>0</v>
      </c>
      <c r="AH203" s="1">
        <f>IF(C$4=0,0,IF(SUM(AH$7:AH202)=2,0,IF(AL203=AH$6,IF(AL203=AL204,IF((AL202-AL203)&lt;=(AL205-AL204),2,0),IF(AL203=AL202,IF((AL201-AL202)&gt;(AL204-AL203),2,0),2)),0)))</f>
        <v>0</v>
      </c>
      <c r="AI203" s="1">
        <f>IF(S$4=0,0,IF(SUM(AI$7:AI202)=2,0,IF(AM203=AI$6,IF(AM203=AM204,IF((AM202-AM203)&lt;=(AM205-AM204),2,0),IF(AM203=AM202,IF((AM201-AM202)&gt;(AM204-AM203),2,0),2)),0)))</f>
        <v>0</v>
      </c>
      <c r="AJ203" s="1">
        <f t="shared" si="80"/>
        <v>1</v>
      </c>
      <c r="AK203" s="1">
        <f t="shared" si="84"/>
        <v>1</v>
      </c>
      <c r="AL203" s="1">
        <f t="shared" si="85"/>
        <v>1</v>
      </c>
      <c r="AM203" s="1">
        <f t="shared" si="86"/>
        <v>1</v>
      </c>
    </row>
    <row r="204" spans="1:39" ht="12" customHeight="1" x14ac:dyDescent="0.15">
      <c r="A204" s="64">
        <f t="shared" si="68"/>
        <v>0</v>
      </c>
      <c r="B204" s="64">
        <f t="shared" si="69"/>
        <v>0</v>
      </c>
      <c r="C204" s="57">
        <f t="shared" si="81"/>
        <v>260</v>
      </c>
      <c r="F204" s="59">
        <f>IF(C204&lt;C$6,0,VLOOKUP(C204,index!$A:$M,10,0))</f>
        <v>153</v>
      </c>
      <c r="G204" s="57" t="str">
        <f t="shared" si="70"/>
        <v/>
      </c>
      <c r="H204" s="58" t="str">
        <f>IF(G204="I",$K204,IF(G204="II",$K204-SUM(H$8:H203),IF(G204="III",$K204-SUM(H$8:H203),IF(G204="IV",$K204-SUM(H$8:H203),IF(G204="V",1-SUM(H$8:H203)," ")))))</f>
        <v xml:space="preserve"> </v>
      </c>
      <c r="I204" s="66" t="str">
        <f t="shared" si="71"/>
        <v/>
      </c>
      <c r="J204" s="61" t="str">
        <f>IF(I204="A",$K204,IF(I204="B",$K204-SUM(J$8:J203),IF(I204="C",$K204-SUM(J$8:J203),IF(I204="D",$K204-SUM(J$8:J203),IF(I204="E",1-SUM(J$8:J203)," ")))))</f>
        <v xml:space="preserve"> </v>
      </c>
      <c r="K204" s="58">
        <f>IF(C$4=0,0,(SUM(D$8:D204)/C$4))</f>
        <v>0</v>
      </c>
      <c r="L204" s="62" t="str">
        <f t="shared" si="67"/>
        <v xml:space="preserve"> </v>
      </c>
      <c r="M204" s="58" t="str">
        <f>IF(U204=2,K204,IF(W204=2,K204-SUM(M$8:M203),IF(X204=2,K204-SUM(M$8:M203),IF(X203=2,1-SUM(M$8:M203)," "))))</f>
        <v xml:space="preserve"> </v>
      </c>
      <c r="N204" s="58" t="str">
        <f t="shared" si="72"/>
        <v xml:space="preserve"> </v>
      </c>
      <c r="P204" s="58" t="str">
        <f>IF(O204="Plus",$K204,IF(O204="Basis",$K204-SUM(P$8:P203),IF(O204="Breedte",$K204-SUM(P$8:P203),IF(O203="Breedte",1-SUM(P$8:P203)," "))))</f>
        <v xml:space="preserve"> </v>
      </c>
      <c r="Q204" s="56" t="str">
        <f t="shared" si="66"/>
        <v/>
      </c>
      <c r="R204" s="196">
        <f t="shared" si="73"/>
        <v>153</v>
      </c>
      <c r="S204" s="1">
        <f t="shared" si="82"/>
        <v>260</v>
      </c>
      <c r="T204" s="2">
        <f t="shared" si="74"/>
        <v>0</v>
      </c>
      <c r="U204" s="1">
        <f>IF(C$4=0,0,IF(SUM(U$7:U203)=2,0,IF(Y204=U$6,IF(Y204=Y205,IF((Y203-Y204)&lt;=(Y206-Y205),2,0),IF(Y204=Y203,IF((Y202-Y203)&gt;(Y205-Y204),2,0),2)),0)))</f>
        <v>0</v>
      </c>
      <c r="V204" s="1">
        <f>IF(C$4=0,0,IF(SUM(V$7:V203)=1,0,IF(Z204=V$6,IF(Z204=Z205,IF((Z203-Z204)&lt;=(Z206-Z205),1,0),IF(Z204=Z203,IF((Z202-Z203)&gt;(Z205-Z204),1,0),1)),0)))</f>
        <v>0</v>
      </c>
      <c r="W204" s="1">
        <f>IF(C$4=0,0,IF(SUM(W$7:W203)=2,0,IF(AA204=W$6,IF(AA204=AA205,IF((AA203-AA204)&lt;=(AA206-AA205),2,0),IF(AA204=AA203,IF((AA202-AA203)&gt;(AA205-AA204),2,0),2)),0)))</f>
        <v>0</v>
      </c>
      <c r="X204" s="1">
        <f>IF(C$4=0,0,IF(SUM(X$7:X203)=2,0,IF(AB204=X$6,IF(AB204=AB205,IF((AB203-AB204)&lt;=(AB206-AB205),2,0),IF(AB204=AB203,IF((AB202-AB203)&gt;(AB205-AB204),2,0),2)),0)))</f>
        <v>0</v>
      </c>
      <c r="Y204" s="1">
        <f t="shared" si="75"/>
        <v>1</v>
      </c>
      <c r="Z204" s="1">
        <f t="shared" si="76"/>
        <v>1</v>
      </c>
      <c r="AA204" s="1">
        <f t="shared" si="77"/>
        <v>1</v>
      </c>
      <c r="AB204" s="1">
        <f t="shared" si="78"/>
        <v>1</v>
      </c>
      <c r="AD204" s="1">
        <f t="shared" si="83"/>
        <v>260</v>
      </c>
      <c r="AE204" s="2">
        <f t="shared" si="79"/>
        <v>0</v>
      </c>
      <c r="AF204" s="1">
        <f>IF(S$4=0,0,IF(SUM(AF$7:AF203)=2,0,IF(AJ204=AF$6,IF(AJ204=AJ205,IF((AJ203-AJ204)&lt;=(AJ206-AJ205),2,0),IF(AJ204=AJ203,IF((AJ202-AJ203)&gt;(AJ205-AJ204),2,0),2)),0)))</f>
        <v>0</v>
      </c>
      <c r="AG204" s="1">
        <f>IF(C$4=0,0,IF(SUM(AG$7:AG203)=1,0,IF(AK204=AG$6,IF(AK204=AK205,IF((AK203-AK204)&lt;=(AK206-AK205),1,0),IF(AK204=AK203,IF((AK202-AK203)&gt;(AK205-AK204),1,0),1)),0)))</f>
        <v>0</v>
      </c>
      <c r="AH204" s="1">
        <f>IF(C$4=0,0,IF(SUM(AH$7:AH203)=2,0,IF(AL204=AH$6,IF(AL204=AL205,IF((AL203-AL204)&lt;=(AL206-AL205),2,0),IF(AL204=AL203,IF((AL202-AL203)&gt;(AL205-AL204),2,0),2)),0)))</f>
        <v>0</v>
      </c>
      <c r="AI204" s="1">
        <f>IF(S$4=0,0,IF(SUM(AI$7:AI203)=2,0,IF(AM204=AI$6,IF(AM204=AM205,IF((AM203-AM204)&lt;=(AM206-AM205),2,0),IF(AM204=AM203,IF((AM202-AM203)&gt;(AM205-AM204),2,0),2)),0)))</f>
        <v>0</v>
      </c>
      <c r="AJ204" s="1">
        <f t="shared" si="80"/>
        <v>1</v>
      </c>
      <c r="AK204" s="1">
        <f t="shared" si="84"/>
        <v>1</v>
      </c>
      <c r="AL204" s="1">
        <f t="shared" si="85"/>
        <v>1</v>
      </c>
      <c r="AM204" s="1">
        <f t="shared" si="86"/>
        <v>1</v>
      </c>
    </row>
    <row r="205" spans="1:39" ht="12" customHeight="1" x14ac:dyDescent="0.15">
      <c r="A205" s="64">
        <f t="shared" si="68"/>
        <v>0</v>
      </c>
      <c r="B205" s="64">
        <f t="shared" si="69"/>
        <v>0</v>
      </c>
      <c r="C205" s="57">
        <f t="shared" si="81"/>
        <v>259</v>
      </c>
      <c r="F205" s="59">
        <f>IF(C205&lt;C$6,0,VLOOKUP(C205,index!$A:$M,10,0))</f>
        <v>153</v>
      </c>
      <c r="G205" s="57" t="str">
        <f t="shared" si="70"/>
        <v/>
      </c>
      <c r="H205" s="58" t="str">
        <f>IF(G205="I",$K205,IF(G205="II",$K205-SUM(H$8:H204),IF(G205="III",$K205-SUM(H$8:H204),IF(G205="IV",$K205-SUM(H$8:H204),IF(G205="V",1-SUM(H$8:H204)," ")))))</f>
        <v xml:space="preserve"> </v>
      </c>
      <c r="I205" s="66" t="str">
        <f t="shared" si="71"/>
        <v/>
      </c>
      <c r="J205" s="61" t="str">
        <f>IF(I205="A",$K205,IF(I205="B",$K205-SUM(J$8:J204),IF(I205="C",$K205-SUM(J$8:J204),IF(I205="D",$K205-SUM(J$8:J204),IF(I205="E",1-SUM(J$8:J204)," ")))))</f>
        <v xml:space="preserve"> </v>
      </c>
      <c r="K205" s="58">
        <f>IF(C$4=0,0,(SUM(D$8:D205)/C$4))</f>
        <v>0</v>
      </c>
      <c r="L205" s="62" t="str">
        <f t="shared" si="67"/>
        <v xml:space="preserve"> </v>
      </c>
      <c r="M205" s="58" t="str">
        <f>IF(U205=2,K205,IF(W205=2,K205-SUM(M$8:M204),IF(X205=2,K205-SUM(M$8:M204),IF(X204=2,1-SUM(M$8:M204)," "))))</f>
        <v xml:space="preserve"> </v>
      </c>
      <c r="N205" s="58" t="str">
        <f t="shared" si="72"/>
        <v xml:space="preserve"> </v>
      </c>
      <c r="P205" s="58" t="str">
        <f>IF(O205="Plus",$K205,IF(O205="Basis",$K205-SUM(P$8:P204),IF(O205="Breedte",$K205-SUM(P$8:P204),IF(O204="Breedte",1-SUM(P$8:P204)," "))))</f>
        <v xml:space="preserve"> </v>
      </c>
      <c r="Q205" s="56" t="str">
        <f t="shared" si="66"/>
        <v/>
      </c>
      <c r="R205" s="196">
        <f t="shared" si="73"/>
        <v>153</v>
      </c>
      <c r="S205" s="1">
        <f t="shared" si="82"/>
        <v>259</v>
      </c>
      <c r="T205" s="2">
        <f t="shared" si="74"/>
        <v>0</v>
      </c>
      <c r="U205" s="1">
        <f>IF(C$4=0,0,IF(SUM(U$7:U204)=2,0,IF(Y205=U$6,IF(Y205=Y206,IF((Y204-Y205)&lt;=(Y207-Y206),2,0),IF(Y205=Y204,IF((Y203-Y204)&gt;(Y206-Y205),2,0),2)),0)))</f>
        <v>0</v>
      </c>
      <c r="V205" s="1">
        <f>IF(C$4=0,0,IF(SUM(V$7:V204)=1,0,IF(Z205=V$6,IF(Z205=Z206,IF((Z204-Z205)&lt;=(Z207-Z206),1,0),IF(Z205=Z204,IF((Z203-Z204)&gt;(Z206-Z205),1,0),1)),0)))</f>
        <v>0</v>
      </c>
      <c r="W205" s="1">
        <f>IF(C$4=0,0,IF(SUM(W$7:W204)=2,0,IF(AA205=W$6,IF(AA205=AA206,IF((AA204-AA205)&lt;=(AA207-AA206),2,0),IF(AA205=AA204,IF((AA203-AA204)&gt;(AA206-AA205),2,0),2)),0)))</f>
        <v>0</v>
      </c>
      <c r="X205" s="1">
        <f>IF(C$4=0,0,IF(SUM(X$7:X204)=2,0,IF(AB205=X$6,IF(AB205=AB206,IF((AB204-AB205)&lt;=(AB207-AB206),2,0),IF(AB205=AB204,IF((AB203-AB204)&gt;(AB206-AB205),2,0),2)),0)))</f>
        <v>0</v>
      </c>
      <c r="Y205" s="1">
        <f t="shared" si="75"/>
        <v>1</v>
      </c>
      <c r="Z205" s="1">
        <f t="shared" si="76"/>
        <v>1</v>
      </c>
      <c r="AA205" s="1">
        <f t="shared" si="77"/>
        <v>1</v>
      </c>
      <c r="AB205" s="1">
        <f t="shared" si="78"/>
        <v>1</v>
      </c>
      <c r="AD205" s="1">
        <f t="shared" si="83"/>
        <v>259</v>
      </c>
      <c r="AE205" s="2">
        <f t="shared" si="79"/>
        <v>0</v>
      </c>
      <c r="AF205" s="1">
        <f>IF(S$4=0,0,IF(SUM(AF$7:AF204)=2,0,IF(AJ205=AF$6,IF(AJ205=AJ206,IF((AJ204-AJ205)&lt;=(AJ207-AJ206),2,0),IF(AJ205=AJ204,IF((AJ203-AJ204)&gt;(AJ206-AJ205),2,0),2)),0)))</f>
        <v>0</v>
      </c>
      <c r="AG205" s="1">
        <f>IF(C$4=0,0,IF(SUM(AG$7:AG204)=1,0,IF(AK205=AG$6,IF(AK205=AK206,IF((AK204-AK205)&lt;=(AK207-AK206),1,0),IF(AK205=AK204,IF((AK203-AK204)&gt;(AK206-AK205),1,0),1)),0)))</f>
        <v>0</v>
      </c>
      <c r="AH205" s="1">
        <f>IF(C$4=0,0,IF(SUM(AH$7:AH204)=2,0,IF(AL205=AH$6,IF(AL205=AL206,IF((AL204-AL205)&lt;=(AL207-AL206),2,0),IF(AL205=AL204,IF((AL203-AL204)&gt;(AL206-AL205),2,0),2)),0)))</f>
        <v>0</v>
      </c>
      <c r="AI205" s="1">
        <f>IF(S$4=0,0,IF(SUM(AI$7:AI204)=2,0,IF(AM205=AI$6,IF(AM205=AM206,IF((AM204-AM205)&lt;=(AM207-AM206),2,0),IF(AM205=AM204,IF((AM203-AM204)&gt;(AM206-AM205),2,0),2)),0)))</f>
        <v>0</v>
      </c>
      <c r="AJ205" s="1">
        <f t="shared" si="80"/>
        <v>1</v>
      </c>
      <c r="AK205" s="1">
        <f t="shared" si="84"/>
        <v>1</v>
      </c>
      <c r="AL205" s="1">
        <f t="shared" si="85"/>
        <v>1</v>
      </c>
      <c r="AM205" s="1">
        <f t="shared" si="86"/>
        <v>1</v>
      </c>
    </row>
    <row r="206" spans="1:39" ht="12" customHeight="1" x14ac:dyDescent="0.15">
      <c r="A206" s="64">
        <f t="shared" si="68"/>
        <v>0</v>
      </c>
      <c r="B206" s="64">
        <f t="shared" si="69"/>
        <v>0</v>
      </c>
      <c r="C206" s="57">
        <f t="shared" si="81"/>
        <v>258</v>
      </c>
      <c r="F206" s="59">
        <f>IF(C206&lt;C$6,0,VLOOKUP(C206,index!$A:$M,10,0))</f>
        <v>152</v>
      </c>
      <c r="G206" s="57" t="str">
        <f t="shared" si="70"/>
        <v/>
      </c>
      <c r="H206" s="58" t="str">
        <f>IF(G206="I",$K206,IF(G206="II",$K206-SUM(H$8:H205),IF(G206="III",$K206-SUM(H$8:H205),IF(G206="IV",$K206-SUM(H$8:H205),IF(G206="V",1-SUM(H$8:H205)," ")))))</f>
        <v xml:space="preserve"> </v>
      </c>
      <c r="I206" s="66" t="str">
        <f t="shared" si="71"/>
        <v/>
      </c>
      <c r="J206" s="61" t="str">
        <f>IF(I206="A",$K206,IF(I206="B",$K206-SUM(J$8:J205),IF(I206="C",$K206-SUM(J$8:J205),IF(I206="D",$K206-SUM(J$8:J205),IF(I206="E",1-SUM(J$8:J205)," ")))))</f>
        <v xml:space="preserve"> </v>
      </c>
      <c r="K206" s="58">
        <f>IF(C$4=0,0,(SUM(D$8:D206)/C$4))</f>
        <v>0</v>
      </c>
      <c r="L206" s="62" t="str">
        <f t="shared" si="67"/>
        <v xml:space="preserve"> </v>
      </c>
      <c r="M206" s="58" t="str">
        <f>IF(U206=2,K206,IF(W206=2,K206-SUM(M$8:M205),IF(X206=2,K206-SUM(M$8:M205),IF(X205=2,1-SUM(M$8:M205)," "))))</f>
        <v xml:space="preserve"> </v>
      </c>
      <c r="N206" s="58" t="str">
        <f t="shared" si="72"/>
        <v xml:space="preserve"> </v>
      </c>
      <c r="P206" s="58" t="str">
        <f>IF(O206="Plus",$K206,IF(O206="Basis",$K206-SUM(P$8:P205),IF(O206="Breedte",$K206-SUM(P$8:P205),IF(O205="Breedte",1-SUM(P$8:P205)," "))))</f>
        <v xml:space="preserve"> </v>
      </c>
      <c r="Q206" s="56" t="str">
        <f t="shared" ref="Q206:Q208" si="87">IF(L205="plus",IF(E206=0,"",CONCATENATE(E206,",")),IF(L205="basis",IF(E206=0,"",CONCATENATE(E206,",")),CONCATENATE(Q205,IF(E206=0,"",CONCATENATE(E206,", ")))))</f>
        <v/>
      </c>
      <c r="R206" s="196">
        <f t="shared" si="73"/>
        <v>152</v>
      </c>
      <c r="S206" s="1">
        <f t="shared" si="82"/>
        <v>258</v>
      </c>
      <c r="T206" s="2">
        <f t="shared" si="74"/>
        <v>0</v>
      </c>
      <c r="U206" s="1">
        <f>IF(C$4=0,0,IF(SUM(U$7:U205)=2,0,IF(Y206=U$6,IF(Y206=Y207,IF((Y205-Y206)&lt;=(Y208-Y207),2,0),IF(Y206=Y205,IF((Y204-Y205)&gt;(Y207-Y206),2,0),2)),0)))</f>
        <v>0</v>
      </c>
      <c r="V206" s="1">
        <f>IF(C$4=0,0,IF(SUM(V$7:V205)=1,0,IF(Z206=V$6,IF(Z206=Z207,IF((Z205-Z206)&lt;=(Z208-Z207),1,0),IF(Z206=Z205,IF((Z204-Z205)&gt;(Z207-Z206),1,0),1)),0)))</f>
        <v>0</v>
      </c>
      <c r="W206" s="1">
        <f>IF(C$4=0,0,IF(SUM(W$7:W205)=2,0,IF(AA206=W$6,IF(AA206=AA207,IF((AA205-AA206)&lt;=(AA208-AA207),2,0),IF(AA206=AA205,IF((AA204-AA205)&gt;(AA207-AA206),2,0),2)),0)))</f>
        <v>0</v>
      </c>
      <c r="X206" s="1">
        <f>IF(C$4=0,0,IF(SUM(X$7:X205)=2,0,IF(AB206=X$6,IF(AB206=AB207,IF((AB205-AB206)&lt;=(AB208-AB207),2,0),IF(AB206=AB205,IF((AB204-AB205)&gt;(AB207-AB206),2,0),2)),0)))</f>
        <v>0</v>
      </c>
      <c r="Y206" s="1">
        <f t="shared" si="75"/>
        <v>1</v>
      </c>
      <c r="Z206" s="1">
        <f t="shared" si="76"/>
        <v>1</v>
      </c>
      <c r="AA206" s="1">
        <f t="shared" si="77"/>
        <v>1</v>
      </c>
      <c r="AB206" s="1">
        <f t="shared" si="78"/>
        <v>1</v>
      </c>
      <c r="AD206" s="1">
        <f t="shared" si="83"/>
        <v>258</v>
      </c>
      <c r="AE206" s="2">
        <f t="shared" si="79"/>
        <v>0</v>
      </c>
      <c r="AF206" s="1">
        <f>IF(S$4=0,0,IF(SUM(AF$7:AF205)=2,0,IF(AJ206=AF$6,IF(AJ206=AJ207,IF((AJ205-AJ206)&lt;=(AJ208-AJ207),2,0),IF(AJ206=AJ205,IF((AJ204-AJ205)&gt;(AJ207-AJ206),2,0),2)),0)))</f>
        <v>0</v>
      </c>
      <c r="AG206" s="1">
        <f>IF(C$4=0,0,IF(SUM(AG$7:AG205)=1,0,IF(AK206=AG$6,IF(AK206=AK207,IF((AK205-AK206)&lt;=(AK208-AK207),1,0),IF(AK206=AK205,IF((AK204-AK205)&gt;(AK207-AK206),1,0),1)),0)))</f>
        <v>0</v>
      </c>
      <c r="AH206" s="1">
        <f>IF(C$4=0,0,IF(SUM(AH$7:AH205)=2,0,IF(AL206=AH$6,IF(AL206=AL207,IF((AL205-AL206)&lt;=(AL208-AL207),2,0),IF(AL206=AL205,IF((AL204-AL205)&gt;(AL207-AL206),2,0),2)),0)))</f>
        <v>0</v>
      </c>
      <c r="AI206" s="1">
        <f>IF(S$4=0,0,IF(SUM(AI$7:AI205)=2,0,IF(AM206=AI$6,IF(AM206=AM207,IF((AM205-AM206)&lt;=(AM208-AM207),2,0),IF(AM206=AM205,IF((AM204-AM205)&gt;(AM207-AM206),2,0),2)),0)))</f>
        <v>0</v>
      </c>
      <c r="AJ206" s="1">
        <f t="shared" si="80"/>
        <v>1</v>
      </c>
      <c r="AK206" s="1">
        <f t="shared" si="84"/>
        <v>1</v>
      </c>
      <c r="AL206" s="1">
        <f t="shared" si="85"/>
        <v>1</v>
      </c>
      <c r="AM206" s="1">
        <f t="shared" si="86"/>
        <v>1</v>
      </c>
    </row>
    <row r="207" spans="1:39" ht="12" customHeight="1" x14ac:dyDescent="0.15">
      <c r="A207" s="64">
        <f t="shared" si="68"/>
        <v>0</v>
      </c>
      <c r="B207" s="64">
        <f t="shared" si="69"/>
        <v>0</v>
      </c>
      <c r="C207" s="57">
        <f t="shared" si="81"/>
        <v>257</v>
      </c>
      <c r="F207" s="59">
        <f>IF(C207&lt;C$6,0,VLOOKUP(C207,index!$A:$M,10,0))</f>
        <v>152</v>
      </c>
      <c r="G207" s="57" t="str">
        <f t="shared" si="70"/>
        <v/>
      </c>
      <c r="H207" s="58" t="str">
        <f>IF(G207="I",$K207,IF(G207="II",$K207-SUM(H$8:H206),IF(G207="III",$K207-SUM(H$8:H206),IF(G207="IV",$K207-SUM(H$8:H206),IF(G207="V",1-SUM(H$8:H206)," ")))))</f>
        <v xml:space="preserve"> </v>
      </c>
      <c r="I207" s="66" t="str">
        <f t="shared" si="71"/>
        <v/>
      </c>
      <c r="J207" s="61" t="str">
        <f>IF(I207="A",$K207,IF(I207="B",$K207-SUM(J$8:J206),IF(I207="C",$K207-SUM(J$8:J206),IF(I207="D",$K207-SUM(J$8:J206),IF(I207="E",1-SUM(J$8:J206)," ")))))</f>
        <v xml:space="preserve"> </v>
      </c>
      <c r="K207" s="58">
        <f>IF(C$4=0,0,(SUM(D$8:D207)/C$4))</f>
        <v>0</v>
      </c>
      <c r="L207" s="62" t="str">
        <f t="shared" si="67"/>
        <v xml:space="preserve"> </v>
      </c>
      <c r="M207" s="58" t="str">
        <f>IF(U207=2,K207,IF(W207=2,K207-SUM(M$8:M206),IF(X207=2,K207-SUM(M$8:M206),IF(X206=2,1-SUM(M$8:M206)," "))))</f>
        <v xml:space="preserve"> </v>
      </c>
      <c r="N207" s="58" t="str">
        <f t="shared" si="72"/>
        <v xml:space="preserve"> </v>
      </c>
      <c r="P207" s="58" t="str">
        <f>IF(O207="Plus",$K207,IF(O207="Basis",$K207-SUM(P$8:P206),IF(O207="Breedte",$K207-SUM(P$8:P206),IF(O206="Breedte",1-SUM(P$8:P206)," "))))</f>
        <v xml:space="preserve"> </v>
      </c>
      <c r="Q207" s="56" t="str">
        <f t="shared" si="87"/>
        <v/>
      </c>
      <c r="R207" s="196">
        <f t="shared" si="73"/>
        <v>152</v>
      </c>
      <c r="S207" s="1">
        <f t="shared" si="82"/>
        <v>257</v>
      </c>
      <c r="T207" s="2">
        <f t="shared" si="74"/>
        <v>0</v>
      </c>
      <c r="U207" s="1">
        <f>IF(C$4=0,0,IF(SUM(U$7:U206)=2,0,IF(Y207=U$6,IF(Y207=Y208,IF((Y206-Y207)&lt;=(Y209-Y208),2,0),IF(Y207=Y206,IF((Y205-Y206)&gt;(Y208-Y207),2,0),2)),0)))</f>
        <v>0</v>
      </c>
      <c r="V207" s="1">
        <f>IF(C$4=0,0,IF(SUM(V$7:V206)=1,0,IF(Z207=V$6,IF(Z207=Z208,IF((Z206-Z207)&lt;=(Z209-Z208),1,0),IF(Z207=Z206,IF((Z205-Z206)&gt;(Z208-Z207),1,0),1)),0)))</f>
        <v>0</v>
      </c>
      <c r="W207" s="1">
        <f>IF(C$4=0,0,IF(SUM(W$7:W206)=2,0,IF(AA207=W$6,IF(AA207=AA208,IF((AA206-AA207)&lt;=(AA209-AA208),2,0),IF(AA207=AA206,IF((AA205-AA206)&gt;(AA208-AA207),2,0),2)),0)))</f>
        <v>0</v>
      </c>
      <c r="X207" s="1">
        <f>IF(C$4=0,0,IF(SUM(X$7:X206)=2,0,IF(AB207=X$6,IF(AB207=AB208,IF((AB206-AB207)&lt;=(AB209-AB208),2,0),IF(AB207=AB206,IF((AB205-AB206)&gt;(AB208-AB207),2,0),2)),0)))</f>
        <v>0</v>
      </c>
      <c r="Y207" s="1">
        <f t="shared" si="75"/>
        <v>1</v>
      </c>
      <c r="Z207" s="1">
        <f t="shared" si="76"/>
        <v>1</v>
      </c>
      <c r="AA207" s="1">
        <f t="shared" si="77"/>
        <v>1</v>
      </c>
      <c r="AB207" s="1">
        <f t="shared" si="78"/>
        <v>1</v>
      </c>
      <c r="AD207" s="1">
        <f t="shared" si="83"/>
        <v>257</v>
      </c>
      <c r="AE207" s="2">
        <f t="shared" si="79"/>
        <v>0</v>
      </c>
      <c r="AF207" s="1">
        <f>IF(S$4=0,0,IF(SUM(AF$7:AF206)=2,0,IF(AJ207=AF$6,IF(AJ207=AJ208,IF((AJ206-AJ207)&lt;=(AJ209-AJ208),2,0),IF(AJ207=AJ206,IF((AJ205-AJ206)&gt;(AJ208-AJ207),2,0),2)),0)))</f>
        <v>0</v>
      </c>
      <c r="AG207" s="1">
        <f>IF(C$4=0,0,IF(SUM(AG$7:AG206)=1,0,IF(AK207=AG$6,IF(AK207=AK208,IF((AK206-AK207)&lt;=(AK209-AK208),1,0),IF(AK207=AK206,IF((AK205-AK206)&gt;(AK208-AK207),1,0),1)),0)))</f>
        <v>0</v>
      </c>
      <c r="AH207" s="1">
        <f>IF(C$4=0,0,IF(SUM(AH$7:AH206)=2,0,IF(AL207=AH$6,IF(AL207=AL208,IF((AL206-AL207)&lt;=(AL209-AL208),2,0),IF(AL207=AL206,IF((AL205-AL206)&gt;(AL208-AL207),2,0),2)),0)))</f>
        <v>0</v>
      </c>
      <c r="AI207" s="1">
        <f>IF(S$4=0,0,IF(SUM(AI$7:AI206)=2,0,IF(AM207=AI$6,IF(AM207=AM208,IF((AM206-AM207)&lt;=(AM209-AM208),2,0),IF(AM207=AM206,IF((AM205-AM206)&gt;(AM208-AM207),2,0),2)),0)))</f>
        <v>0</v>
      </c>
      <c r="AJ207" s="1">
        <f t="shared" si="80"/>
        <v>1</v>
      </c>
      <c r="AK207" s="1">
        <f t="shared" si="84"/>
        <v>1</v>
      </c>
      <c r="AL207" s="1">
        <f t="shared" si="85"/>
        <v>1</v>
      </c>
      <c r="AM207" s="1">
        <f t="shared" si="86"/>
        <v>1</v>
      </c>
    </row>
    <row r="208" spans="1:39" ht="12" customHeight="1" x14ac:dyDescent="0.15">
      <c r="A208" s="64">
        <f t="shared" si="68"/>
        <v>0</v>
      </c>
      <c r="B208" s="64">
        <f t="shared" si="69"/>
        <v>0</v>
      </c>
      <c r="C208" s="57">
        <f t="shared" si="81"/>
        <v>256</v>
      </c>
      <c r="F208" s="59">
        <f>IF(C208&lt;C$6,0,VLOOKUP(C208,index!$A:$M,10,0))</f>
        <v>151</v>
      </c>
      <c r="G208" s="57" t="str">
        <f t="shared" si="70"/>
        <v/>
      </c>
      <c r="H208" s="58" t="str">
        <f>IF(G208="I",$K208,IF(G208="II",$K208-SUM(H$8:H207),IF(G208="III",$K208-SUM(H$8:H207),IF(G208="IV",$K208-SUM(H$8:H207),IF(G208="V",1-SUM(H$8:H207)," ")))))</f>
        <v xml:space="preserve"> </v>
      </c>
      <c r="I208" s="66" t="str">
        <f t="shared" si="71"/>
        <v/>
      </c>
      <c r="J208" s="61" t="str">
        <f>IF(I208="A",$K208,IF(I208="B",$K208-SUM(J$8:J207),IF(I208="C",$K208-SUM(J$8:J207),IF(I208="D",$K208-SUM(J$8:J207),IF(I208="E",1-SUM(J$8:J207)," ")))))</f>
        <v xml:space="preserve"> </v>
      </c>
      <c r="K208" s="58">
        <f>IF(C$4=0,0,(SUM(D$8:D208)/C$4))</f>
        <v>0</v>
      </c>
      <c r="L208" s="62" t="str">
        <f t="shared" si="67"/>
        <v xml:space="preserve"> </v>
      </c>
      <c r="M208" s="58" t="str">
        <f>IF(U208=2,K208,IF(W208=2,K208-SUM(M$8:M207),IF(X208=2,K208-SUM(M$8:M207),IF(X207=2,1-SUM(M$8:M207)," "))))</f>
        <v xml:space="preserve"> </v>
      </c>
      <c r="N208" s="58" t="str">
        <f t="shared" si="72"/>
        <v xml:space="preserve"> </v>
      </c>
      <c r="P208" s="58" t="str">
        <f>IF(O208="Plus",$K208,IF(O208="Basis",$K208-SUM(P$8:P207),IF(O208="Breedte",$K208-SUM(P$8:P207),IF(O207="Breedte",1-SUM(P$8:P207)," "))))</f>
        <v xml:space="preserve"> </v>
      </c>
      <c r="Q208" s="56" t="str">
        <f t="shared" si="87"/>
        <v/>
      </c>
      <c r="R208" s="196">
        <f t="shared" si="73"/>
        <v>151</v>
      </c>
      <c r="S208" s="1">
        <f t="shared" si="82"/>
        <v>256</v>
      </c>
      <c r="T208" s="2">
        <f t="shared" si="74"/>
        <v>0</v>
      </c>
      <c r="U208" s="1">
        <f>IF(C$4=0,0,IF(SUM(U$7:U207)=2,0,IF(Y208=U$6,IF(Y208=Y209,IF((Y207-Y208)&lt;=(Y210-Y209),2,0),IF(Y208=Y207,IF((Y206-Y207)&gt;(Y209-Y208),2,0),2)),0)))</f>
        <v>0</v>
      </c>
      <c r="V208" s="1">
        <f>IF(C$4=0,0,IF(SUM(V$7:V207)=1,0,IF(Z208=V$6,IF(Z208=Z209,IF((Z207-Z208)&lt;=(Z210-Z209),1,0),IF(Z208=Z207,IF((Z206-Z207)&gt;(Z209-Z208),1,0),1)),0)))</f>
        <v>0</v>
      </c>
      <c r="W208" s="1">
        <f>IF(C$4=0,0,IF(SUM(W$7:W207)=2,0,IF(AA208=W$6,IF(AA208=AA209,IF((AA207-AA208)&lt;=(AA210-AA209),2,0),IF(AA208=AA207,IF((AA206-AA207)&gt;(AA209-AA208),2,0),2)),0)))</f>
        <v>0</v>
      </c>
      <c r="X208" s="1">
        <f>IF(C$4=0,0,IF(SUM(X$7:X207)=2,0,IF(AB208=X$6,IF(AB208=AB209,IF((AB207-AB208)&lt;=(AB210-AB209),2,0),IF(AB208=AB207,IF((AB206-AB207)&gt;(AB209-AB208),2,0),2)),0)))</f>
        <v>0</v>
      </c>
      <c r="Y208" s="1">
        <f t="shared" si="75"/>
        <v>1</v>
      </c>
      <c r="Z208" s="1">
        <f t="shared" si="76"/>
        <v>1</v>
      </c>
      <c r="AA208" s="1">
        <f t="shared" si="77"/>
        <v>1</v>
      </c>
      <c r="AB208" s="1">
        <f t="shared" si="78"/>
        <v>1</v>
      </c>
      <c r="AD208" s="1">
        <f t="shared" si="83"/>
        <v>256</v>
      </c>
      <c r="AE208" s="2">
        <f t="shared" si="79"/>
        <v>0</v>
      </c>
      <c r="AF208" s="1">
        <f>IF(S$4=0,0,IF(SUM(AF$7:AF207)=2,0,IF(AJ208=AF$6,IF(AJ208=AJ209,IF((AJ207-AJ208)&lt;=(AJ210-AJ209),2,0),IF(AJ208=AJ207,IF((AJ206-AJ207)&gt;(AJ209-AJ208),2,0),2)),0)))</f>
        <v>0</v>
      </c>
      <c r="AG208" s="1">
        <f>IF(C$4=0,0,IF(SUM(AG$7:AG207)=1,0,IF(AK208=AG$6,IF(AK208=AK209,IF((AK207-AK208)&lt;=(AK210-AK209),1,0),IF(AK208=AK207,IF((AK206-AK207)&gt;(AK209-AK208),1,0),1)),0)))</f>
        <v>0</v>
      </c>
      <c r="AH208" s="1">
        <f>IF(C$4=0,0,IF(SUM(AH$7:AH207)=2,0,IF(AL208=AH$6,IF(AL208=AL209,IF((AL207-AL208)&lt;=(AL210-AL209),2,0),IF(AL208=AL207,IF((AL206-AL207)&gt;(AL209-AL208),2,0),2)),0)))</f>
        <v>0</v>
      </c>
      <c r="AI208" s="1">
        <f>IF(S$4=0,0,IF(SUM(AI$7:AI207)=2,0,IF(AM208=AI$6,IF(AM208=AM209,IF((AM207-AM208)&lt;=(AM210-AM209),2,0),IF(AM208=AM207,IF((AM206-AM207)&gt;(AM209-AM208),2,0),2)),0)))</f>
        <v>0</v>
      </c>
      <c r="AJ208" s="1">
        <f t="shared" si="80"/>
        <v>1</v>
      </c>
      <c r="AK208" s="1">
        <f t="shared" si="84"/>
        <v>1</v>
      </c>
      <c r="AL208" s="1">
        <f t="shared" si="85"/>
        <v>1</v>
      </c>
      <c r="AM208" s="1">
        <f t="shared" si="86"/>
        <v>1</v>
      </c>
    </row>
    <row r="209" spans="1:36" ht="12" customHeight="1" x14ac:dyDescent="0.15">
      <c r="A209" s="64">
        <f t="shared" si="68"/>
        <v>0</v>
      </c>
      <c r="B209" s="64">
        <f t="shared" si="69"/>
        <v>0</v>
      </c>
      <c r="C209" s="57">
        <f t="shared" si="81"/>
        <v>255</v>
      </c>
      <c r="F209" s="59">
        <f>IF(C209&lt;C$6,0,VLOOKUP(C209,index!$A:$M,10,0))</f>
        <v>151</v>
      </c>
      <c r="G209" s="57" t="str">
        <f t="shared" si="70"/>
        <v/>
      </c>
      <c r="H209" s="58" t="str">
        <f>IF(G209="I",$K209,IF(G209="II",$K209-SUM(H$8:H208),IF(G209="III",$K209-SUM(H$8:H208),IF(G209="IV",$K209-SUM(H$8:H208),IF(G209="V",1-SUM(H$8:H208)," ")))))</f>
        <v xml:space="preserve"> </v>
      </c>
      <c r="I209" s="66" t="str">
        <f t="shared" si="71"/>
        <v/>
      </c>
      <c r="J209" s="61" t="str">
        <f>IF(I209="A",$K209,IF(I209="B",$K209-SUM(J$8:J208),IF(I209="C",$K209-SUM(J$8:J208),IF(I209="D",$K209-SUM(J$8:J208),IF(I209="E",1-SUM(J$8:J208)," ")))))</f>
        <v xml:space="preserve"> </v>
      </c>
      <c r="L209" s="62" t="str">
        <f t="shared" si="67"/>
        <v xml:space="preserve"> </v>
      </c>
      <c r="P209" s="58" t="str">
        <f>IF(O209="Plus",$K209,IF(O209="Basis",$K209-SUM(P$8:P208),IF(O209="Breedte",$K209-SUM(P$8:P208),IF(O208="Breedte",1-SUM(P$8:P208)," "))))</f>
        <v xml:space="preserve"> </v>
      </c>
      <c r="Q209" s="56" t="str">
        <f t="shared" ref="Q209:Q272" si="88">IF(L208="plus",CONCATENATE(E209,", "),IF(L208="basis",IF(E209=0,"",CONCATENATE(E209,", ")),CONCATENATE(Q208,IF(E209=0,"",CONCATENATE(E209,", ")))))</f>
        <v/>
      </c>
      <c r="R209" s="196">
        <f t="shared" si="73"/>
        <v>151</v>
      </c>
      <c r="S209" s="1">
        <f t="shared" si="82"/>
        <v>255</v>
      </c>
      <c r="T209" s="2">
        <f t="shared" si="74"/>
        <v>0</v>
      </c>
      <c r="U209" s="1">
        <f>IF(C$4=0,0,IF(SUM(U$7:U208)=2,0,IF(Y209=U$6,IF(Y209=Y210,IF((Y208-Y209)&lt;=(Y211-Y210),2,0),IF(Y209=Y208,IF((Y207-Y208)&gt;(Y210-Y209),2,0),2)),0)))</f>
        <v>0</v>
      </c>
      <c r="V209" s="1">
        <f>IF(C$4=0,0,IF(SUM(V$7:V208)=1,0,IF(Z209=V$6,IF(Z209=Z210,IF((Z208-Z209)&lt;=(Z211-Z210),1,0),IF(Z209=Z208,IF((Z207-Z208)&gt;(Z210-Z209),1,0),1)),0)))</f>
        <v>0</v>
      </c>
      <c r="W209" s="1">
        <f>IF(C$4=0,0,IF(SUM(W$7:W208)=2,0,IF(AA209=W$6,IF(AA209=AA210,IF((AA208-AA209)&lt;=(AA211-AA210),2,0),IF(AA209=AA208,IF((AA207-AA208)&gt;(AA210-AA209),2,0),2)),0)))</f>
        <v>0</v>
      </c>
      <c r="X209" s="1">
        <f>IF(C$4=0,0,IF(SUM(X$7:X208)=2,0,IF(AB209=X$6,IF(AB209=AB210,IF((AB208-AB209)&lt;=(AB211-AB210),2,0),IF(AB209=AB208,IF((AB207-AB208)&gt;(AB210-AB209),2,0),2)),0)))</f>
        <v>0</v>
      </c>
      <c r="Y209" s="1">
        <f t="shared" si="75"/>
        <v>1</v>
      </c>
      <c r="Z209" s="1">
        <f t="shared" si="76"/>
        <v>1</v>
      </c>
      <c r="AA209" s="1">
        <f t="shared" si="77"/>
        <v>1</v>
      </c>
      <c r="AB209" s="1">
        <f t="shared" si="78"/>
        <v>1</v>
      </c>
      <c r="AD209" s="1">
        <f t="shared" si="83"/>
        <v>255</v>
      </c>
      <c r="AE209" s="2">
        <f t="shared" si="79"/>
        <v>0</v>
      </c>
      <c r="AF209" s="1">
        <f>IF(S$4=0,0,IF(SUM(AF$7:AF208)=2,0,IF(AJ209=AF$6,IF(AJ209=AJ210,IF((AJ208-AJ209)&lt;=(AJ211-AJ210),2,0),IF(AJ209=AJ208,IF((AJ207-AJ208)&gt;(AJ210-AJ209),2,0),2)),0)))</f>
        <v>0</v>
      </c>
      <c r="AG209" s="1">
        <f>IF(C$4=0,0,IF(SUM(AG$7:AG208)=1,0,IF(AK209=AG$6,IF(AK209=AK210,IF((AK208-AK209)&lt;=(AK211-AK210),1,0),IF(AK209=AK208,IF((AK207-AK208)&gt;(AK210-AK209),1,0),1)),0)))</f>
        <v>0</v>
      </c>
      <c r="AH209" s="1">
        <f>IF(C$4=0,0,IF(SUM(AH$7:AH208)=2,0,IF(AL209=AH$6,IF(AL209=AL210,IF((AL208-AL209)&lt;=(AL211-AL210),2,0),IF(AL209=AL208,IF((AL207-AL208)&gt;(AL210-AL209),2,0),2)),0)))</f>
        <v>0</v>
      </c>
      <c r="AI209" s="1">
        <f>IF(S$4=0,0,IF(SUM(AI$7:AI208)=2,0,IF(AM209=AI$6,IF(AM209=AM210,IF((AM208-AM209)&lt;=(AM211-AM210),2,0),IF(AM209=AM208,IF((AM207-AM208)&gt;(AM210-AM209),2,0),2)),0)))</f>
        <v>0</v>
      </c>
      <c r="AJ209" s="1">
        <f t="shared" si="80"/>
        <v>1</v>
      </c>
    </row>
    <row r="210" spans="1:36" ht="12" customHeight="1" x14ac:dyDescent="0.15">
      <c r="A210" s="64">
        <f t="shared" si="68"/>
        <v>0</v>
      </c>
      <c r="B210" s="64">
        <f t="shared" si="69"/>
        <v>0</v>
      </c>
      <c r="C210" s="57">
        <f t="shared" si="81"/>
        <v>254</v>
      </c>
      <c r="F210" s="59">
        <f>IF(C210&lt;C$6,0,VLOOKUP(C210,index!$A:$M,10,0))</f>
        <v>150</v>
      </c>
      <c r="G210" s="57" t="str">
        <f t="shared" si="70"/>
        <v/>
      </c>
      <c r="H210" s="58" t="str">
        <f>IF(G210="I",$K210,IF(G210="II",$K210-SUM(H$8:H209),IF(G210="III",$K210-SUM(H$8:H209),IF(G210="IV",$K210-SUM(H$8:H209),IF(G210="V",1-SUM(H$8:H209)," ")))))</f>
        <v xml:space="preserve"> </v>
      </c>
      <c r="I210" s="66" t="str">
        <f t="shared" si="71"/>
        <v/>
      </c>
      <c r="J210" s="61" t="str">
        <f>IF(I210="A",$K210,IF(I210="B",$K210-SUM(J$8:J209),IF(I210="C",$K210-SUM(J$8:J209),IF(I210="D",$K210-SUM(J$8:J209),IF(I210="E",1-SUM(J$8:J209)," ")))))</f>
        <v xml:space="preserve"> </v>
      </c>
      <c r="L210" s="62" t="str">
        <f t="shared" si="67"/>
        <v xml:space="preserve"> </v>
      </c>
      <c r="P210" s="58" t="str">
        <f>IF(O210="Plus",$K210,IF(O210="Basis",$K210-SUM(P$8:P209),IF(O210="Breedte",$K210-SUM(P$8:P209),IF(O209="Breedte",1-SUM(P$8:P209)," "))))</f>
        <v xml:space="preserve"> </v>
      </c>
      <c r="Q210" s="56" t="str">
        <f t="shared" si="88"/>
        <v/>
      </c>
      <c r="R210" s="196">
        <f t="shared" si="73"/>
        <v>150</v>
      </c>
      <c r="S210" s="1">
        <f t="shared" si="82"/>
        <v>254</v>
      </c>
      <c r="T210" s="2">
        <f t="shared" si="74"/>
        <v>0</v>
      </c>
      <c r="U210" s="1">
        <f>IF(C$4=0,0,IF(SUM(U$7:U209)=2,0,IF(Y210=U$6,IF(Y210=Y211,IF((Y209-Y210)&lt;=(Y212-Y211),2,0),IF(Y210=Y209,IF((Y208-Y209)&gt;(Y211-Y210),2,0),2)),0)))</f>
        <v>0</v>
      </c>
      <c r="V210" s="1">
        <f>IF(C$4=0,0,IF(SUM(V$7:V209)=1,0,IF(Z210=V$6,IF(Z210=Z211,IF((Z209-Z210)&lt;=(Z212-Z211),1,0),IF(Z210=Z209,IF((Z208-Z209)&gt;(Z211-Z210),1,0),1)),0)))</f>
        <v>0</v>
      </c>
      <c r="W210" s="1">
        <f>IF(C$4=0,0,IF(SUM(W$7:W209)=2,0,IF(AA210=W$6,IF(AA210=AA211,IF((AA209-AA210)&lt;=(AA212-AA211),2,0),IF(AA210=AA209,IF((AA208-AA209)&gt;(AA211-AA210),2,0),2)),0)))</f>
        <v>0</v>
      </c>
      <c r="X210" s="1">
        <f>IF(C$4=0,0,IF(SUM(X$7:X209)=2,0,IF(AB210=X$6,IF(AB210=AB211,IF((AB209-AB210)&lt;=(AB212-AB211),2,0),IF(AB210=AB209,IF((AB208-AB209)&gt;(AB211-AB210),2,0),2)),0)))</f>
        <v>0</v>
      </c>
      <c r="Y210" s="1">
        <f t="shared" si="75"/>
        <v>1</v>
      </c>
      <c r="Z210" s="1">
        <f t="shared" si="76"/>
        <v>1</v>
      </c>
      <c r="AA210" s="1">
        <f t="shared" si="77"/>
        <v>1</v>
      </c>
      <c r="AB210" s="1">
        <f t="shared" si="78"/>
        <v>1</v>
      </c>
      <c r="AD210" s="1">
        <f t="shared" si="83"/>
        <v>254</v>
      </c>
      <c r="AE210" s="2">
        <f t="shared" si="79"/>
        <v>0</v>
      </c>
      <c r="AF210" s="1">
        <f>IF(S$4=0,0,IF(SUM(AF$7:AF209)=2,0,IF(AJ210=AF$6,IF(AJ210=AJ211,IF((AJ209-AJ210)&lt;=(AJ212-AJ211),2,0),IF(AJ210=AJ209,IF((AJ208-AJ209)&gt;(AJ211-AJ210),2,0),2)),0)))</f>
        <v>0</v>
      </c>
      <c r="AG210" s="1">
        <f>IF(C$4=0,0,IF(SUM(AG$7:AG209)=1,0,IF(AK210=AG$6,IF(AK210=AK211,IF((AK209-AK210)&lt;=(AK212-AK211),1,0),IF(AK210=AK209,IF((AK208-AK209)&gt;(AK211-AK210),1,0),1)),0)))</f>
        <v>0</v>
      </c>
      <c r="AH210" s="1">
        <f>IF(C$4=0,0,IF(SUM(AH$7:AH209)=2,0,IF(AL210=AH$6,IF(AL210=AL211,IF((AL209-AL210)&lt;=(AL212-AL211),2,0),IF(AL210=AL209,IF((AL208-AL209)&gt;(AL211-AL210),2,0),2)),0)))</f>
        <v>0</v>
      </c>
      <c r="AI210" s="1">
        <f>IF(S$4=0,0,IF(SUM(AI$7:AI209)=2,0,IF(AM210=AI$6,IF(AM210=AM211,IF((AM209-AM210)&lt;=(AM212-AM211),2,0),IF(AM210=AM209,IF((AM208-AM209)&gt;(AM211-AM210),2,0),2)),0)))</f>
        <v>0</v>
      </c>
      <c r="AJ210" s="1">
        <f t="shared" si="80"/>
        <v>1</v>
      </c>
    </row>
    <row r="211" spans="1:36" ht="12" customHeight="1" x14ac:dyDescent="0.15">
      <c r="A211" s="64">
        <f t="shared" si="68"/>
        <v>0</v>
      </c>
      <c r="B211" s="64">
        <f t="shared" si="69"/>
        <v>0</v>
      </c>
      <c r="C211" s="57">
        <f t="shared" si="81"/>
        <v>253</v>
      </c>
      <c r="F211" s="59">
        <f>IF(C211&lt;C$6,0,VLOOKUP(C211,index!$A:$M,10,0))</f>
        <v>149</v>
      </c>
      <c r="G211" s="57" t="str">
        <f t="shared" si="70"/>
        <v/>
      </c>
      <c r="H211" s="58" t="str">
        <f>IF(G211="I",$K211,IF(G211="II",$K211-SUM(H$8:H210),IF(G211="III",$K211-SUM(H$8:H210),IF(G211="IV",$K211-SUM(H$8:H210),IF(G211="V",1-SUM(H$8:H210)," ")))))</f>
        <v xml:space="preserve"> </v>
      </c>
      <c r="I211" s="66" t="str">
        <f t="shared" si="71"/>
        <v/>
      </c>
      <c r="J211" s="61" t="str">
        <f>IF(I211="A",$K211,IF(I211="B",$K211-SUM(J$8:J210),IF(I211="C",$K211-SUM(J$8:J210),IF(I211="D",$K211-SUM(J$8:J210),IF(I211="E",1-SUM(J$8:J210)," ")))))</f>
        <v xml:space="preserve"> </v>
      </c>
      <c r="L211" s="62" t="str">
        <f t="shared" si="67"/>
        <v xml:space="preserve"> </v>
      </c>
      <c r="P211" s="58" t="str">
        <f>IF(O211="Plus",$K211,IF(O211="Basis",$K211-SUM(P$8:P210),IF(O211="Breedte",$K211-SUM(P$8:P210),IF(O210="Breedte",1-SUM(P$8:P210)," "))))</f>
        <v xml:space="preserve"> </v>
      </c>
      <c r="Q211" s="56" t="str">
        <f t="shared" si="88"/>
        <v/>
      </c>
      <c r="R211" s="196">
        <f t="shared" si="73"/>
        <v>149</v>
      </c>
      <c r="S211" s="1">
        <f t="shared" si="82"/>
        <v>253</v>
      </c>
      <c r="T211" s="2">
        <f t="shared" si="74"/>
        <v>0</v>
      </c>
      <c r="U211" s="1">
        <f>IF(C$4=0,0,IF(SUM(U$7:U210)=2,0,IF(Y211=U$6,IF(Y211=Y212,IF((Y210-Y211)&lt;=(Y213-Y212),2,0),IF(Y211=Y210,IF((Y209-Y210)&gt;(Y212-Y211),2,0),2)),0)))</f>
        <v>0</v>
      </c>
      <c r="V211" s="1">
        <f>IF(C$4=0,0,IF(SUM(V$7:V210)=1,0,IF(Z211=V$6,IF(Z211=Z212,IF((Z210-Z211)&lt;=(Z213-Z212),1,0),IF(Z211=Z210,IF((Z209-Z210)&gt;(Z212-Z211),1,0),1)),0)))</f>
        <v>0</v>
      </c>
      <c r="W211" s="1">
        <f>IF(C$4=0,0,IF(SUM(W$7:W210)=2,0,IF(AA211=W$6,IF(AA211=AA212,IF((AA210-AA211)&lt;=(AA213-AA212),2,0),IF(AA211=AA210,IF((AA209-AA210)&gt;(AA212-AA211),2,0),2)),0)))</f>
        <v>0</v>
      </c>
      <c r="X211" s="1">
        <f>IF(C$4=0,0,IF(SUM(X$7:X210)=2,0,IF(AB211=X$6,IF(AB211=AB212,IF((AB210-AB211)&lt;=(AB213-AB212),2,0),IF(AB211=AB210,IF((AB209-AB210)&gt;(AB212-AB211),2,0),2)),0)))</f>
        <v>0</v>
      </c>
      <c r="Y211" s="1">
        <f t="shared" si="75"/>
        <v>1</v>
      </c>
      <c r="Z211" s="1">
        <f t="shared" si="76"/>
        <v>1</v>
      </c>
      <c r="AA211" s="1">
        <f t="shared" si="77"/>
        <v>1</v>
      </c>
      <c r="AB211" s="1">
        <f t="shared" si="78"/>
        <v>1</v>
      </c>
      <c r="AD211" s="1">
        <f t="shared" si="83"/>
        <v>253</v>
      </c>
      <c r="AE211" s="2">
        <f t="shared" si="79"/>
        <v>0</v>
      </c>
      <c r="AF211" s="1">
        <f>IF(S$4=0,0,IF(SUM(AF$7:AF210)=2,0,IF(AJ211=AF$6,IF(AJ211=AJ212,IF((AJ210-AJ211)&lt;=(AJ213-AJ212),2,0),IF(AJ211=AJ210,IF((AJ209-AJ210)&gt;(AJ212-AJ211),2,0),2)),0)))</f>
        <v>0</v>
      </c>
      <c r="AG211" s="1">
        <f>IF(C$4=0,0,IF(SUM(AG$7:AG210)=1,0,IF(AK211=AG$6,IF(AK211=AK212,IF((AK210-AK211)&lt;=(AK213-AK212),1,0),IF(AK211=AK210,IF((AK209-AK210)&gt;(AK212-AK211),1,0),1)),0)))</f>
        <v>0</v>
      </c>
      <c r="AH211" s="1">
        <f>IF(C$4=0,0,IF(SUM(AH$7:AH210)=2,0,IF(AL211=AH$6,IF(AL211=AL212,IF((AL210-AL211)&lt;=(AL213-AL212),2,0),IF(AL211=AL210,IF((AL209-AL210)&gt;(AL212-AL211),2,0),2)),0)))</f>
        <v>0</v>
      </c>
      <c r="AI211" s="1">
        <f>IF(S$4=0,0,IF(SUM(AI$7:AI210)=2,0,IF(AM211=AI$6,IF(AM211=AM212,IF((AM210-AM211)&lt;=(AM213-AM212),2,0),IF(AM211=AM210,IF((AM209-AM210)&gt;(AM212-AM211),2,0),2)),0)))</f>
        <v>0</v>
      </c>
      <c r="AJ211" s="1">
        <f t="shared" si="80"/>
        <v>1</v>
      </c>
    </row>
    <row r="212" spans="1:36" ht="12" customHeight="1" x14ac:dyDescent="0.15">
      <c r="A212" s="64">
        <f t="shared" si="68"/>
        <v>0</v>
      </c>
      <c r="B212" s="64">
        <f t="shared" si="69"/>
        <v>0</v>
      </c>
      <c r="C212" s="57">
        <f t="shared" si="81"/>
        <v>252</v>
      </c>
      <c r="F212" s="59">
        <f>IF(C212&lt;C$6,0,VLOOKUP(C212,index!$A:$M,10,0))</f>
        <v>149</v>
      </c>
      <c r="G212" s="57" t="str">
        <f t="shared" si="70"/>
        <v/>
      </c>
      <c r="H212" s="58" t="str">
        <f>IF(G212="I",$K212,IF(G212="II",$K212-SUM(H$8:H211),IF(G212="III",$K212-SUM(H$8:H211),IF(G212="IV",$K212-SUM(H$8:H211),IF(G212="V",1-SUM(H$8:H211)," ")))))</f>
        <v xml:space="preserve"> </v>
      </c>
      <c r="I212" s="66" t="str">
        <f t="shared" si="71"/>
        <v/>
      </c>
      <c r="J212" s="61" t="str">
        <f>IF(I212="A",$K212,IF(I212="B",$K212-SUM(J$8:J211),IF(I212="C",$K212-SUM(J$8:J211),IF(I212="D",$K212-SUM(J$8:J211),IF(I212="E",1-SUM(J$8:J211)," ")))))</f>
        <v xml:space="preserve"> </v>
      </c>
      <c r="L212" s="62" t="str">
        <f t="shared" si="67"/>
        <v xml:space="preserve"> </v>
      </c>
      <c r="P212" s="58" t="str">
        <f>IF(O212="Plus",$K212,IF(O212="Basis",$K212-SUM(P$8:P211),IF(O212="Breedte",$K212-SUM(P$8:P211),IF(O211="Breedte",1-SUM(P$8:P211)," "))))</f>
        <v xml:space="preserve"> </v>
      </c>
      <c r="Q212" s="56" t="str">
        <f t="shared" si="88"/>
        <v/>
      </c>
      <c r="R212" s="196">
        <f t="shared" si="73"/>
        <v>149</v>
      </c>
      <c r="S212" s="1">
        <f t="shared" si="82"/>
        <v>252</v>
      </c>
      <c r="T212" s="2">
        <f t="shared" si="74"/>
        <v>0</v>
      </c>
      <c r="U212" s="1">
        <f>IF(C$4=0,0,IF(SUM(U$7:U211)=2,0,IF(Y212=U$6,IF(Y212=Y213,IF((Y211-Y212)&lt;=(Y214-Y213),2,0),IF(Y212=Y211,IF((Y210-Y211)&gt;(Y213-Y212),2,0),2)),0)))</f>
        <v>0</v>
      </c>
      <c r="V212" s="1">
        <f>IF(C$4=0,0,IF(SUM(V$7:V211)=1,0,IF(Z212=V$6,IF(Z212=Z213,IF((Z211-Z212)&lt;=(Z214-Z213),1,0),IF(Z212=Z211,IF((Z210-Z211)&gt;(Z213-Z212),1,0),1)),0)))</f>
        <v>0</v>
      </c>
      <c r="W212" s="1">
        <f>IF(C$4=0,0,IF(SUM(W$7:W211)=2,0,IF(AA212=W$6,IF(AA212=AA213,IF((AA211-AA212)&lt;=(AA214-AA213),2,0),IF(AA212=AA211,IF((AA210-AA211)&gt;(AA213-AA212),2,0),2)),0)))</f>
        <v>0</v>
      </c>
      <c r="X212" s="1">
        <f>IF(C$4=0,0,IF(SUM(X$7:X211)=2,0,IF(AB212=X$6,IF(AB212=AB213,IF((AB211-AB212)&lt;=(AB214-AB213),2,0),IF(AB212=AB211,IF((AB210-AB211)&gt;(AB213-AB212),2,0),2)),0)))</f>
        <v>0</v>
      </c>
      <c r="Y212" s="1">
        <f t="shared" si="75"/>
        <v>1</v>
      </c>
      <c r="Z212" s="1">
        <f t="shared" si="76"/>
        <v>1</v>
      </c>
      <c r="AA212" s="1">
        <f t="shared" si="77"/>
        <v>1</v>
      </c>
      <c r="AB212" s="1">
        <f t="shared" si="78"/>
        <v>1</v>
      </c>
      <c r="AD212" s="1">
        <f t="shared" si="83"/>
        <v>252</v>
      </c>
      <c r="AE212" s="2">
        <f t="shared" si="79"/>
        <v>0</v>
      </c>
      <c r="AF212" s="1">
        <f>IF(S$4=0,0,IF(SUM(AF$7:AF211)=2,0,IF(AJ212=AF$6,IF(AJ212=AJ213,IF((AJ211-AJ212)&lt;=(AJ214-AJ213),2,0),IF(AJ212=AJ211,IF((AJ210-AJ211)&gt;(AJ213-AJ212),2,0),2)),0)))</f>
        <v>0</v>
      </c>
      <c r="AG212" s="1">
        <f>IF(C$4=0,0,IF(SUM(AG$7:AG211)=1,0,IF(AK212=AG$6,IF(AK212=AK213,IF((AK211-AK212)&lt;=(AK214-AK213),1,0),IF(AK212=AK211,IF((AK210-AK211)&gt;(AK213-AK212),1,0),1)),0)))</f>
        <v>0</v>
      </c>
      <c r="AH212" s="1">
        <f>IF(C$4=0,0,IF(SUM(AH$7:AH211)=2,0,IF(AL212=AH$6,IF(AL212=AL213,IF((AL211-AL212)&lt;=(AL214-AL213),2,0),IF(AL212=AL211,IF((AL210-AL211)&gt;(AL213-AL212),2,0),2)),0)))</f>
        <v>0</v>
      </c>
      <c r="AI212" s="1">
        <f>IF(S$4=0,0,IF(SUM(AI$7:AI211)=2,0,IF(AM212=AI$6,IF(AM212=AM213,IF((AM211-AM212)&lt;=(AM214-AM213),2,0),IF(AM212=AM211,IF((AM210-AM211)&gt;(AM213-AM212),2,0),2)),0)))</f>
        <v>0</v>
      </c>
      <c r="AJ212" s="1">
        <f t="shared" si="80"/>
        <v>1</v>
      </c>
    </row>
    <row r="213" spans="1:36" ht="12" customHeight="1" x14ac:dyDescent="0.15">
      <c r="A213" s="64">
        <f t="shared" si="68"/>
        <v>0</v>
      </c>
      <c r="B213" s="64">
        <f t="shared" si="69"/>
        <v>0</v>
      </c>
      <c r="C213" s="57">
        <f t="shared" si="81"/>
        <v>251</v>
      </c>
      <c r="F213" s="59">
        <f>IF(C213&lt;C$6,0,VLOOKUP(C213,index!$A:$M,10,0))</f>
        <v>148</v>
      </c>
      <c r="G213" s="57" t="str">
        <f t="shared" si="70"/>
        <v/>
      </c>
      <c r="H213" s="58" t="str">
        <f>IF(G213="I",$K213,IF(G213="II",$K213-SUM(H$8:H212),IF(G213="III",$K213-SUM(H$8:H212),IF(G213="IV",$K213-SUM(H$8:H212),IF(G213="V",1-SUM(H$8:H212)," ")))))</f>
        <v xml:space="preserve"> </v>
      </c>
      <c r="I213" s="66" t="str">
        <f t="shared" si="71"/>
        <v/>
      </c>
      <c r="J213" s="61" t="str">
        <f>IF(I213="A",$K213,IF(I213="B",$K213-SUM(J$8:J212),IF(I213="C",$K213-SUM(J$8:J212),IF(I213="D",$K213-SUM(J$8:J212),IF(I213="E",1-SUM(J$8:J212)," ")))))</f>
        <v xml:space="preserve"> </v>
      </c>
      <c r="L213" s="62" t="str">
        <f t="shared" si="67"/>
        <v xml:space="preserve"> </v>
      </c>
      <c r="P213" s="58" t="str">
        <f>IF(O213="Plus",$K213,IF(O213="Basis",$K213-SUM(P$8:P212),IF(O213="Breedte",$K213-SUM(P$8:P212),IF(O212="Breedte",1-SUM(P$8:P212)," "))))</f>
        <v xml:space="preserve"> </v>
      </c>
      <c r="Q213" s="56" t="str">
        <f t="shared" si="88"/>
        <v/>
      </c>
      <c r="R213" s="196">
        <f t="shared" si="73"/>
        <v>148</v>
      </c>
      <c r="S213" s="1">
        <f t="shared" si="82"/>
        <v>251</v>
      </c>
      <c r="T213" s="2">
        <f t="shared" si="74"/>
        <v>0</v>
      </c>
      <c r="U213" s="1">
        <f>IF(C$4=0,0,IF(SUM(U$7:U212)=2,0,IF(Y213=U$6,IF(Y213=Y214,IF((Y212-Y213)&lt;=(Y215-Y214),2,0),IF(Y213=Y212,IF((Y211-Y212)&gt;(Y214-Y213),2,0),2)),0)))</f>
        <v>0</v>
      </c>
      <c r="V213" s="1">
        <f>IF(C$4=0,0,IF(SUM(V$7:V212)=1,0,IF(Z213=V$6,IF(Z213=Z214,IF((Z212-Z213)&lt;=(Z215-Z214),1,0),IF(Z213=Z212,IF((Z211-Z212)&gt;(Z214-Z213),1,0),1)),0)))</f>
        <v>0</v>
      </c>
      <c r="W213" s="1">
        <f>IF(C$4=0,0,IF(SUM(W$7:W212)=2,0,IF(AA213=W$6,IF(AA213=AA214,IF((AA212-AA213)&lt;=(AA215-AA214),2,0),IF(AA213=AA212,IF((AA211-AA212)&gt;(AA214-AA213),2,0),2)),0)))</f>
        <v>0</v>
      </c>
      <c r="X213" s="1">
        <f>IF(C$4=0,0,IF(SUM(X$7:X212)=2,0,IF(AB213=X$6,IF(AB213=AB214,IF((AB212-AB213)&lt;=(AB215-AB214),2,0),IF(AB213=AB212,IF((AB211-AB212)&gt;(AB214-AB213),2,0),2)),0)))</f>
        <v>0</v>
      </c>
      <c r="Y213" s="1">
        <f t="shared" si="75"/>
        <v>1</v>
      </c>
      <c r="Z213" s="1">
        <f t="shared" si="76"/>
        <v>1</v>
      </c>
      <c r="AA213" s="1">
        <f t="shared" si="77"/>
        <v>1</v>
      </c>
      <c r="AB213" s="1">
        <f t="shared" si="78"/>
        <v>1</v>
      </c>
      <c r="AD213" s="1">
        <f t="shared" si="83"/>
        <v>251</v>
      </c>
      <c r="AE213" s="2">
        <f t="shared" si="79"/>
        <v>0</v>
      </c>
      <c r="AF213" s="1">
        <f>IF(S$4=0,0,IF(SUM(AF$7:AF212)=2,0,IF(AJ213=AF$6,IF(AJ213=AJ214,IF((AJ212-AJ213)&lt;=(AJ215-AJ214),2,0),IF(AJ213=AJ212,IF((AJ211-AJ212)&gt;(AJ214-AJ213),2,0),2)),0)))</f>
        <v>0</v>
      </c>
      <c r="AG213" s="1">
        <f>IF(C$4=0,0,IF(SUM(AG$7:AG212)=1,0,IF(AK213=AG$6,IF(AK213=AK214,IF((AK212-AK213)&lt;=(AK215-AK214),1,0),IF(AK213=AK212,IF((AK211-AK212)&gt;(AK214-AK213),1,0),1)),0)))</f>
        <v>0</v>
      </c>
      <c r="AH213" s="1">
        <f>IF(C$4=0,0,IF(SUM(AH$7:AH212)=2,0,IF(AL213=AH$6,IF(AL213=AL214,IF((AL212-AL213)&lt;=(AL215-AL214),2,0),IF(AL213=AL212,IF((AL211-AL212)&gt;(AL214-AL213),2,0),2)),0)))</f>
        <v>0</v>
      </c>
      <c r="AI213" s="1">
        <f>IF(S$4=0,0,IF(SUM(AI$7:AI212)=2,0,IF(AM213=AI$6,IF(AM213=AM214,IF((AM212-AM213)&lt;=(AM215-AM214),2,0),IF(AM213=AM212,IF((AM211-AM212)&gt;(AM214-AM213),2,0),2)),0)))</f>
        <v>0</v>
      </c>
      <c r="AJ213" s="1">
        <f t="shared" si="80"/>
        <v>1</v>
      </c>
    </row>
    <row r="214" spans="1:36" ht="12" customHeight="1" x14ac:dyDescent="0.15">
      <c r="A214" s="64">
        <f t="shared" si="68"/>
        <v>0</v>
      </c>
      <c r="B214" s="64">
        <f t="shared" si="69"/>
        <v>0</v>
      </c>
      <c r="C214" s="57">
        <f t="shared" si="81"/>
        <v>250</v>
      </c>
      <c r="F214" s="59">
        <f>IF(C214&lt;C$6,0,VLOOKUP(C214,index!$A:$M,10,0))</f>
        <v>148</v>
      </c>
      <c r="G214" s="57" t="str">
        <f t="shared" si="70"/>
        <v/>
      </c>
      <c r="H214" s="58" t="str">
        <f>IF(G214="I",$K214,IF(G214="II",$K214-SUM(H$8:H213),IF(G214="III",$K214-SUM(H$8:H213),IF(G214="IV",$K214-SUM(H$8:H213),IF(G214="V",1-SUM(H$8:H213)," ")))))</f>
        <v xml:space="preserve"> </v>
      </c>
      <c r="I214" s="66" t="str">
        <f t="shared" si="71"/>
        <v/>
      </c>
      <c r="J214" s="61" t="str">
        <f>IF(I214="A",$K214,IF(I214="B",$K214-SUM(J$8:J213),IF(I214="C",$K214-SUM(J$8:J213),IF(I214="D",$K214-SUM(J$8:J213),IF(I214="E",1-SUM(J$8:J213)," ")))))</f>
        <v xml:space="preserve"> </v>
      </c>
      <c r="L214" s="62" t="str">
        <f t="shared" si="67"/>
        <v xml:space="preserve"> </v>
      </c>
      <c r="P214" s="58" t="str">
        <f>IF(O214="Plus",$K214,IF(O214="Basis",$K214-SUM(P$8:P213),IF(O214="Breedte",$K214-SUM(P$8:P213),IF(O213="Breedte",1-SUM(P$8:P213)," "))))</f>
        <v xml:space="preserve"> </v>
      </c>
      <c r="Q214" s="56" t="str">
        <f t="shared" si="88"/>
        <v/>
      </c>
      <c r="R214" s="196">
        <f t="shared" si="73"/>
        <v>148</v>
      </c>
      <c r="S214" s="1">
        <f t="shared" si="82"/>
        <v>250</v>
      </c>
      <c r="T214" s="2">
        <f t="shared" si="74"/>
        <v>0</v>
      </c>
      <c r="U214" s="1">
        <f>IF(C$4=0,0,IF(SUM(U$7:U213)=2,0,IF(Y214=U$6,IF(Y214=Y215,IF((Y213-Y214)&lt;=(Y216-Y215),2,0),IF(Y214=Y213,IF((Y212-Y213)&gt;(Y215-Y214),2,0),2)),0)))</f>
        <v>0</v>
      </c>
      <c r="V214" s="1">
        <f>IF(C$4=0,0,IF(SUM(V$7:V213)=1,0,IF(Z214=V$6,IF(Z214=Z215,IF((Z213-Z214)&lt;=(Z216-Z215),1,0),IF(Z214=Z213,IF((Z212-Z213)&gt;(Z215-Z214),1,0),1)),0)))</f>
        <v>0</v>
      </c>
      <c r="W214" s="1">
        <f>IF(C$4=0,0,IF(SUM(W$7:W213)=2,0,IF(AA214=W$6,IF(AA214=AA215,IF((AA213-AA214)&lt;=(AA216-AA215),2,0),IF(AA214=AA213,IF((AA212-AA213)&gt;(AA215-AA214),2,0),2)),0)))</f>
        <v>0</v>
      </c>
      <c r="X214" s="1">
        <f>IF(C$4=0,0,IF(SUM(X$7:X213)=2,0,IF(AB214=X$6,IF(AB214=AB215,IF((AB213-AB214)&lt;=(AB216-AB215),2,0),IF(AB214=AB213,IF((AB212-AB213)&gt;(AB215-AB214),2,0),2)),0)))</f>
        <v>0</v>
      </c>
      <c r="Y214" s="1">
        <f t="shared" si="75"/>
        <v>1</v>
      </c>
      <c r="Z214" s="1">
        <f t="shared" si="76"/>
        <v>1</v>
      </c>
      <c r="AA214" s="1">
        <f t="shared" si="77"/>
        <v>1</v>
      </c>
      <c r="AB214" s="1">
        <f t="shared" si="78"/>
        <v>1</v>
      </c>
      <c r="AD214" s="1">
        <f t="shared" si="83"/>
        <v>250</v>
      </c>
      <c r="AE214" s="2">
        <f t="shared" si="79"/>
        <v>0</v>
      </c>
      <c r="AF214" s="1">
        <f>IF(S$4=0,0,IF(SUM(AF$7:AF213)=2,0,IF(AJ214=AF$6,IF(AJ214=AJ215,IF((AJ213-AJ214)&lt;=(AJ216-AJ215),2,0),IF(AJ214=AJ213,IF((AJ212-AJ213)&gt;(AJ215-AJ214),2,0),2)),0)))</f>
        <v>0</v>
      </c>
      <c r="AG214" s="1">
        <f>IF(C$4=0,0,IF(SUM(AG$7:AG213)=1,0,IF(AK214=AG$6,IF(AK214=AK215,IF((AK213-AK214)&lt;=(AK216-AK215),1,0),IF(AK214=AK213,IF((AK212-AK213)&gt;(AK215-AK214),1,0),1)),0)))</f>
        <v>0</v>
      </c>
      <c r="AH214" s="1">
        <f>IF(C$4=0,0,IF(SUM(AH$7:AH213)=2,0,IF(AL214=AH$6,IF(AL214=AL215,IF((AL213-AL214)&lt;=(AL216-AL215),2,0),IF(AL214=AL213,IF((AL212-AL213)&gt;(AL215-AL214),2,0),2)),0)))</f>
        <v>0</v>
      </c>
      <c r="AI214" s="1">
        <f>IF(S$4=0,0,IF(SUM(AI$7:AI213)=2,0,IF(AM214=AI$6,IF(AM214=AM215,IF((AM213-AM214)&lt;=(AM216-AM215),2,0),IF(AM214=AM213,IF((AM212-AM213)&gt;(AM215-AM214),2,0),2)),0)))</f>
        <v>0</v>
      </c>
      <c r="AJ214" s="1">
        <f t="shared" si="80"/>
        <v>1</v>
      </c>
    </row>
    <row r="215" spans="1:36" ht="12" customHeight="1" x14ac:dyDescent="0.15">
      <c r="A215" s="64">
        <f t="shared" si="68"/>
        <v>0</v>
      </c>
      <c r="B215" s="64">
        <f t="shared" si="69"/>
        <v>0</v>
      </c>
      <c r="C215" s="57">
        <f t="shared" si="81"/>
        <v>249</v>
      </c>
      <c r="F215" s="59">
        <f>IF(C215&lt;C$6,0,VLOOKUP(C215,index!$A:$M,10,0))</f>
        <v>147</v>
      </c>
      <c r="G215" s="57" t="str">
        <f t="shared" si="70"/>
        <v/>
      </c>
      <c r="H215" s="58" t="str">
        <f>IF(G215="I",$K215,IF(G215="II",$K215-SUM(H$8:H214),IF(G215="III",$K215-SUM(H$8:H214),IF(G215="IV",$K215-SUM(H$8:H214),IF(G215="V",1-SUM(H$8:H214)," ")))))</f>
        <v xml:space="preserve"> </v>
      </c>
      <c r="I215" s="66" t="str">
        <f t="shared" si="71"/>
        <v/>
      </c>
      <c r="J215" s="61" t="str">
        <f>IF(I215="A",$K215,IF(I215="B",$K215-SUM(J$8:J214),IF(I215="C",$K215-SUM(J$8:J214),IF(I215="D",$K215-SUM(J$8:J214),IF(I215="E",1-SUM(J$8:J214)," ")))))</f>
        <v xml:space="preserve"> </v>
      </c>
      <c r="L215" s="62" t="str">
        <f t="shared" si="67"/>
        <v xml:space="preserve"> </v>
      </c>
      <c r="P215" s="58" t="str">
        <f>IF(O215="Plus",$K215,IF(O215="Basis",$K215-SUM(P$8:P214),IF(O215="Breedte",$K215-SUM(P$8:P214),IF(O214="Breedte",1-SUM(P$8:P214)," "))))</f>
        <v xml:space="preserve"> </v>
      </c>
      <c r="Q215" s="56" t="str">
        <f t="shared" si="88"/>
        <v/>
      </c>
      <c r="R215" s="196">
        <f t="shared" si="73"/>
        <v>147</v>
      </c>
      <c r="S215" s="1">
        <f t="shared" si="82"/>
        <v>249</v>
      </c>
      <c r="T215" s="2">
        <f t="shared" si="74"/>
        <v>0</v>
      </c>
      <c r="U215" s="1">
        <f>IF(C$4=0,0,IF(SUM(U$7:U214)=2,0,IF(Y215=U$6,IF(Y215=Y216,IF((Y214-Y215)&lt;=(Y217-Y216),2,0),IF(Y215=Y214,IF((Y213-Y214)&gt;(Y216-Y215),2,0),2)),0)))</f>
        <v>0</v>
      </c>
      <c r="V215" s="1">
        <f>IF(C$4=0,0,IF(SUM(V$7:V214)=1,0,IF(Z215=V$6,IF(Z215=Z216,IF((Z214-Z215)&lt;=(Z217-Z216),1,0),IF(Z215=Z214,IF((Z213-Z214)&gt;(Z216-Z215),1,0),1)),0)))</f>
        <v>0</v>
      </c>
      <c r="W215" s="1">
        <f>IF(C$4=0,0,IF(SUM(W$7:W214)=2,0,IF(AA215=W$6,IF(AA215=AA216,IF((AA214-AA215)&lt;=(AA217-AA216),2,0),IF(AA215=AA214,IF((AA213-AA214)&gt;(AA216-AA215),2,0),2)),0)))</f>
        <v>0</v>
      </c>
      <c r="X215" s="1">
        <f>IF(C$4=0,0,IF(SUM(X$7:X214)=2,0,IF(AB215=X$6,IF(AB215=AB216,IF((AB214-AB215)&lt;=(AB217-AB216),2,0),IF(AB215=AB214,IF((AB213-AB214)&gt;(AB216-AB215),2,0),2)),0)))</f>
        <v>0</v>
      </c>
      <c r="Y215" s="1">
        <f t="shared" si="75"/>
        <v>1</v>
      </c>
      <c r="Z215" s="1">
        <f t="shared" si="76"/>
        <v>1</v>
      </c>
      <c r="AA215" s="1">
        <f t="shared" si="77"/>
        <v>1</v>
      </c>
      <c r="AB215" s="1">
        <f t="shared" si="78"/>
        <v>1</v>
      </c>
      <c r="AD215" s="1">
        <f t="shared" si="83"/>
        <v>249</v>
      </c>
      <c r="AE215" s="2">
        <f t="shared" si="79"/>
        <v>0</v>
      </c>
      <c r="AF215" s="1">
        <f>IF(S$4=0,0,IF(SUM(AF$7:AF214)=2,0,IF(AJ215=AF$6,IF(AJ215=AJ216,IF((AJ214-AJ215)&lt;=(AJ217-AJ216),2,0),IF(AJ215=AJ214,IF((AJ213-AJ214)&gt;(AJ216-AJ215),2,0),2)),0)))</f>
        <v>0</v>
      </c>
      <c r="AG215" s="1">
        <f>IF(C$4=0,0,IF(SUM(AG$7:AG214)=1,0,IF(AK215=AG$6,IF(AK215=AK216,IF((AK214-AK215)&lt;=(AK217-AK216),1,0),IF(AK215=AK214,IF((AK213-AK214)&gt;(AK216-AK215),1,0),1)),0)))</f>
        <v>0</v>
      </c>
      <c r="AH215" s="1">
        <f>IF(C$4=0,0,IF(SUM(AH$7:AH214)=2,0,IF(AL215=AH$6,IF(AL215=AL216,IF((AL214-AL215)&lt;=(AL217-AL216),2,0),IF(AL215=AL214,IF((AL213-AL214)&gt;(AL216-AL215),2,0),2)),0)))</f>
        <v>0</v>
      </c>
      <c r="AI215" s="1">
        <f>IF(S$4=0,0,IF(SUM(AI$7:AI214)=2,0,IF(AM215=AI$6,IF(AM215=AM216,IF((AM214-AM215)&lt;=(AM217-AM216),2,0),IF(AM215=AM214,IF((AM213-AM214)&gt;(AM216-AM215),2,0),2)),0)))</f>
        <v>0</v>
      </c>
      <c r="AJ215" s="1">
        <f t="shared" si="80"/>
        <v>1</v>
      </c>
    </row>
    <row r="216" spans="1:36" ht="12" customHeight="1" x14ac:dyDescent="0.15">
      <c r="A216" s="64">
        <f t="shared" si="68"/>
        <v>0</v>
      </c>
      <c r="B216" s="64">
        <f t="shared" si="69"/>
        <v>0</v>
      </c>
      <c r="C216" s="57">
        <f t="shared" si="81"/>
        <v>248</v>
      </c>
      <c r="F216" s="59">
        <f>IF(C216&lt;C$6,0,VLOOKUP(C216,index!$A:$M,10,0))</f>
        <v>147</v>
      </c>
      <c r="G216" s="57" t="str">
        <f t="shared" si="70"/>
        <v/>
      </c>
      <c r="H216" s="58" t="str">
        <f>IF(G216="I",$K216,IF(G216="II",$K216-SUM(H$8:H215),IF(G216="III",$K216-SUM(H$8:H215),IF(G216="IV",$K216-SUM(H$8:H215),IF(G216="V",1-SUM(H$8:H215)," ")))))</f>
        <v xml:space="preserve"> </v>
      </c>
      <c r="I216" s="66" t="str">
        <f t="shared" si="71"/>
        <v/>
      </c>
      <c r="J216" s="61" t="str">
        <f>IF(I216="A",$K216,IF(I216="B",$K216-SUM(J$8:J215),IF(I216="C",$K216-SUM(J$8:J215),IF(I216="D",$K216-SUM(J$8:J215),IF(I216="E",1-SUM(J$8:J215)," ")))))</f>
        <v xml:space="preserve"> </v>
      </c>
      <c r="L216" s="62" t="str">
        <f t="shared" si="67"/>
        <v xml:space="preserve"> </v>
      </c>
      <c r="P216" s="58" t="str">
        <f>IF(O216="Plus",$K216,IF(O216="Basis",$K216-SUM(P$8:P215),IF(O216="Breedte",$K216-SUM(P$8:P215),IF(O215="Breedte",1-SUM(P$8:P215)," "))))</f>
        <v xml:space="preserve"> </v>
      </c>
      <c r="Q216" s="56" t="str">
        <f t="shared" si="88"/>
        <v/>
      </c>
      <c r="R216" s="196">
        <f t="shared" si="73"/>
        <v>147</v>
      </c>
      <c r="S216" s="1">
        <f t="shared" si="82"/>
        <v>248</v>
      </c>
      <c r="T216" s="2">
        <f t="shared" si="74"/>
        <v>0</v>
      </c>
      <c r="U216" s="1">
        <f>IF(C$4=0,0,IF(SUM(U$7:U215)=2,0,IF(Y216=U$6,IF(Y216=Y217,IF((Y215-Y216)&lt;=(Y218-Y217),2,0),IF(Y216=Y215,IF((Y214-Y215)&gt;(Y217-Y216),2,0),2)),0)))</f>
        <v>0</v>
      </c>
      <c r="V216" s="1">
        <f>IF(C$4=0,0,IF(SUM(V$7:V215)=1,0,IF(Z216=V$6,IF(Z216=Z217,IF((Z215-Z216)&lt;=(Z218-Z217),1,0),IF(Z216=Z215,IF((Z214-Z215)&gt;(Z217-Z216),1,0),1)),0)))</f>
        <v>0</v>
      </c>
      <c r="W216" s="1">
        <f>IF(C$4=0,0,IF(SUM(W$7:W215)=2,0,IF(AA216=W$6,IF(AA216=AA217,IF((AA215-AA216)&lt;=(AA218-AA217),2,0),IF(AA216=AA215,IF((AA214-AA215)&gt;(AA217-AA216),2,0),2)),0)))</f>
        <v>0</v>
      </c>
      <c r="X216" s="1">
        <f>IF(C$4=0,0,IF(SUM(X$7:X215)=2,0,IF(AB216=X$6,IF(AB216=AB217,IF((AB215-AB216)&lt;=(AB218-AB217),2,0),IF(AB216=AB215,IF((AB214-AB215)&gt;(AB217-AB216),2,0),2)),0)))</f>
        <v>0</v>
      </c>
      <c r="Y216" s="1">
        <f t="shared" si="75"/>
        <v>1</v>
      </c>
      <c r="Z216" s="1">
        <f t="shared" si="76"/>
        <v>1</v>
      </c>
      <c r="AA216" s="1">
        <f t="shared" si="77"/>
        <v>1</v>
      </c>
      <c r="AB216" s="1">
        <f t="shared" si="78"/>
        <v>1</v>
      </c>
      <c r="AD216" s="1">
        <f t="shared" si="83"/>
        <v>248</v>
      </c>
      <c r="AE216" s="2">
        <f t="shared" si="79"/>
        <v>0</v>
      </c>
      <c r="AF216" s="1">
        <f>IF(S$4=0,0,IF(SUM(AF$7:AF215)=2,0,IF(AJ216=AF$6,IF(AJ216=AJ217,IF((AJ215-AJ216)&lt;=(AJ218-AJ217),2,0),IF(AJ216=AJ215,IF((AJ214-AJ215)&gt;(AJ217-AJ216),2,0),2)),0)))</f>
        <v>0</v>
      </c>
      <c r="AG216" s="1">
        <f>IF(C$4=0,0,IF(SUM(AG$7:AG215)=1,0,IF(AK216=AG$6,IF(AK216=AK217,IF((AK215-AK216)&lt;=(AK218-AK217),1,0),IF(AK216=AK215,IF((AK214-AK215)&gt;(AK217-AK216),1,0),1)),0)))</f>
        <v>0</v>
      </c>
      <c r="AH216" s="1">
        <f>IF(C$4=0,0,IF(SUM(AH$7:AH215)=2,0,IF(AL216=AH$6,IF(AL216=AL217,IF((AL215-AL216)&lt;=(AL218-AL217),2,0),IF(AL216=AL215,IF((AL214-AL215)&gt;(AL217-AL216),2,0),2)),0)))</f>
        <v>0</v>
      </c>
      <c r="AI216" s="1">
        <f>IF(S$4=0,0,IF(SUM(AI$7:AI215)=2,0,IF(AM216=AI$6,IF(AM216=AM217,IF((AM215-AM216)&lt;=(AM218-AM217),2,0),IF(AM216=AM215,IF((AM214-AM215)&gt;(AM217-AM216),2,0),2)),0)))</f>
        <v>0</v>
      </c>
      <c r="AJ216" s="1">
        <f t="shared" si="80"/>
        <v>1</v>
      </c>
    </row>
    <row r="217" spans="1:36" ht="12" customHeight="1" x14ac:dyDescent="0.15">
      <c r="A217" s="64">
        <f t="shared" si="68"/>
        <v>0</v>
      </c>
      <c r="B217" s="64">
        <f t="shared" si="69"/>
        <v>0</v>
      </c>
      <c r="C217" s="57">
        <f t="shared" si="81"/>
        <v>247</v>
      </c>
      <c r="F217" s="59">
        <f>IF(C217&lt;C$6,0,VLOOKUP(C217,index!$A:$M,10,0))</f>
        <v>146</v>
      </c>
      <c r="G217" s="57" t="str">
        <f t="shared" si="70"/>
        <v/>
      </c>
      <c r="H217" s="58" t="str">
        <f>IF(G217="I",$K217,IF(G217="II",$K217-SUM(H$8:H216),IF(G217="III",$K217-SUM(H$8:H216),IF(G217="IV",$K217-SUM(H$8:H216),IF(G217="V",1-SUM(H$8:H216)," ")))))</f>
        <v xml:space="preserve"> </v>
      </c>
      <c r="I217" s="66" t="str">
        <f t="shared" si="71"/>
        <v/>
      </c>
      <c r="J217" s="61" t="str">
        <f>IF(I217="A",$K217,IF(I217="B",$K217-SUM(J$8:J216),IF(I217="C",$K217-SUM(J$8:J216),IF(I217="D",$K217-SUM(J$8:J216),IF(I217="E",1-SUM(J$8:J216)," ")))))</f>
        <v xml:space="preserve"> </v>
      </c>
      <c r="L217" s="62" t="str">
        <f t="shared" si="67"/>
        <v xml:space="preserve"> </v>
      </c>
      <c r="P217" s="58" t="str">
        <f>IF(O217="Plus",$K217,IF(O217="Basis",$K217-SUM(P$8:P216),IF(O217="Breedte",$K217-SUM(P$8:P216),IF(O216="Breedte",1-SUM(P$8:P216)," "))))</f>
        <v xml:space="preserve"> </v>
      </c>
      <c r="Q217" s="56" t="str">
        <f t="shared" si="88"/>
        <v/>
      </c>
      <c r="R217" s="196">
        <f t="shared" si="73"/>
        <v>146</v>
      </c>
      <c r="S217" s="1">
        <f t="shared" si="82"/>
        <v>247</v>
      </c>
      <c r="T217" s="2">
        <f t="shared" si="74"/>
        <v>0</v>
      </c>
      <c r="U217" s="1">
        <f>IF(C$4=0,0,IF(SUM(U$7:U216)=2,0,IF(Y217=U$6,IF(Y217=Y218,IF((Y216-Y217)&lt;=(Y219-Y218),2,0),IF(Y217=Y216,IF((Y215-Y216)&gt;(Y218-Y217),2,0),2)),0)))</f>
        <v>0</v>
      </c>
      <c r="V217" s="1">
        <f>IF(C$4=0,0,IF(SUM(V$7:V216)=1,0,IF(Z217=V$6,IF(Z217=Z218,IF((Z216-Z217)&lt;=(Z219-Z218),1,0),IF(Z217=Z216,IF((Z215-Z216)&gt;(Z218-Z217),1,0),1)),0)))</f>
        <v>0</v>
      </c>
      <c r="W217" s="1">
        <f>IF(C$4=0,0,IF(SUM(W$7:W216)=2,0,IF(AA217=W$6,IF(AA217=AA218,IF((AA216-AA217)&lt;=(AA219-AA218),2,0),IF(AA217=AA216,IF((AA215-AA216)&gt;(AA218-AA217),2,0),2)),0)))</f>
        <v>0</v>
      </c>
      <c r="X217" s="1">
        <f>IF(C$4=0,0,IF(SUM(X$7:X216)=2,0,IF(AB217=X$6,IF(AB217=AB218,IF((AB216-AB217)&lt;=(AB219-AB218),2,0),IF(AB217=AB216,IF((AB215-AB216)&gt;(AB218-AB217),2,0),2)),0)))</f>
        <v>0</v>
      </c>
      <c r="Y217" s="1">
        <f t="shared" si="75"/>
        <v>1</v>
      </c>
      <c r="Z217" s="1">
        <f t="shared" si="76"/>
        <v>1</v>
      </c>
      <c r="AA217" s="1">
        <f t="shared" si="77"/>
        <v>1</v>
      </c>
      <c r="AB217" s="1">
        <f t="shared" si="78"/>
        <v>1</v>
      </c>
      <c r="AD217" s="1">
        <f t="shared" si="83"/>
        <v>247</v>
      </c>
      <c r="AE217" s="2">
        <f t="shared" si="79"/>
        <v>0</v>
      </c>
      <c r="AF217" s="1">
        <f>IF(S$4=0,0,IF(SUM(AF$7:AF216)=2,0,IF(AJ217=AF$6,IF(AJ217=AJ218,IF((AJ216-AJ217)&lt;=(AJ219-AJ218),2,0),IF(AJ217=AJ216,IF((AJ215-AJ216)&gt;(AJ218-AJ217),2,0),2)),0)))</f>
        <v>0</v>
      </c>
      <c r="AG217" s="1">
        <f>IF(C$4=0,0,IF(SUM(AG$7:AG216)=1,0,IF(AK217=AG$6,IF(AK217=AK218,IF((AK216-AK217)&lt;=(AK219-AK218),1,0),IF(AK217=AK216,IF((AK215-AK216)&gt;(AK218-AK217),1,0),1)),0)))</f>
        <v>0</v>
      </c>
      <c r="AH217" s="1">
        <f>IF(C$4=0,0,IF(SUM(AH$7:AH216)=2,0,IF(AL217=AH$6,IF(AL217=AL218,IF((AL216-AL217)&lt;=(AL219-AL218),2,0),IF(AL217=AL216,IF((AL215-AL216)&gt;(AL218-AL217),2,0),2)),0)))</f>
        <v>0</v>
      </c>
      <c r="AI217" s="1">
        <f>IF(S$4=0,0,IF(SUM(AI$7:AI216)=2,0,IF(AM217=AI$6,IF(AM217=AM218,IF((AM216-AM217)&lt;=(AM219-AM218),2,0),IF(AM217=AM216,IF((AM215-AM216)&gt;(AM218-AM217),2,0),2)),0)))</f>
        <v>0</v>
      </c>
      <c r="AJ217" s="1">
        <f t="shared" si="80"/>
        <v>1</v>
      </c>
    </row>
    <row r="218" spans="1:36" ht="12" customHeight="1" x14ac:dyDescent="0.15">
      <c r="A218" s="64">
        <f t="shared" si="68"/>
        <v>0</v>
      </c>
      <c r="B218" s="64">
        <f t="shared" si="69"/>
        <v>0</v>
      </c>
      <c r="C218" s="57">
        <f t="shared" si="81"/>
        <v>246</v>
      </c>
      <c r="F218" s="59">
        <f>IF(C218&lt;C$6,0,VLOOKUP(C218,index!$A:$M,10,0))</f>
        <v>146</v>
      </c>
      <c r="G218" s="57" t="str">
        <f t="shared" si="70"/>
        <v/>
      </c>
      <c r="H218" s="58" t="str">
        <f>IF(G218="I",$K218,IF(G218="II",$K218-SUM(H$8:H217),IF(G218="III",$K218-SUM(H$8:H217),IF(G218="IV",$K218-SUM(H$8:H217),IF(G218="V",1-SUM(H$8:H217)," ")))))</f>
        <v xml:space="preserve"> </v>
      </c>
      <c r="I218" s="66" t="str">
        <f t="shared" si="71"/>
        <v/>
      </c>
      <c r="L218" s="62" t="str">
        <f t="shared" si="67"/>
        <v xml:space="preserve"> </v>
      </c>
      <c r="P218" s="58" t="str">
        <f>IF(O218="Plus",$K218,IF(O218="Basis",$K218-SUM(P$8:P217),IF(O218="Breedte",$K218-SUM(P$8:P217),IF(O217="Breedte",1-SUM(P$8:P217)," "))))</f>
        <v xml:space="preserve"> </v>
      </c>
      <c r="Q218" s="56" t="str">
        <f t="shared" si="88"/>
        <v/>
      </c>
      <c r="R218" s="196">
        <f t="shared" si="73"/>
        <v>146</v>
      </c>
      <c r="S218" s="1">
        <f t="shared" si="82"/>
        <v>246</v>
      </c>
      <c r="T218" s="2">
        <f t="shared" si="74"/>
        <v>0</v>
      </c>
      <c r="U218" s="1">
        <f>IF(C$4=0,0,IF(SUM(U$7:U217)=2,0,IF(Y218=U$6,IF(Y218=Y219,IF((Y217-Y218)&lt;=(Y220-Y219),2,0),IF(Y218=Y217,IF((Y216-Y217)&gt;(Y219-Y218),2,0),2)),0)))</f>
        <v>0</v>
      </c>
      <c r="V218" s="1">
        <f>IF(C$4=0,0,IF(SUM(V$7:V217)=1,0,IF(Z218=V$6,IF(Z218=Z219,IF((Z217-Z218)&lt;=(Z220-Z219),1,0),IF(Z218=Z217,IF((Z216-Z217)&gt;(Z219-Z218),1,0),1)),0)))</f>
        <v>0</v>
      </c>
      <c r="W218" s="1">
        <f>IF(C$4=0,0,IF(SUM(W$7:W217)=2,0,IF(AA218=W$6,IF(AA218=AA219,IF((AA217-AA218)&lt;=(AA220-AA219),2,0),IF(AA218=AA217,IF((AA216-AA217)&gt;(AA219-AA218),2,0),2)),0)))</f>
        <v>0</v>
      </c>
      <c r="X218" s="1">
        <f>IF(C$4=0,0,IF(SUM(X$7:X217)=2,0,IF(AB218=X$6,IF(AB218=AB219,IF((AB217-AB218)&lt;=(AB220-AB219),2,0),IF(AB218=AB217,IF((AB216-AB217)&gt;(AB219-AB218),2,0),2)),0)))</f>
        <v>0</v>
      </c>
      <c r="Y218" s="1">
        <f t="shared" si="75"/>
        <v>1</v>
      </c>
      <c r="Z218" s="1">
        <f t="shared" si="76"/>
        <v>1</v>
      </c>
      <c r="AA218" s="1">
        <f t="shared" si="77"/>
        <v>1</v>
      </c>
      <c r="AB218" s="1">
        <f t="shared" si="78"/>
        <v>1</v>
      </c>
      <c r="AD218" s="1">
        <f t="shared" si="83"/>
        <v>246</v>
      </c>
      <c r="AE218" s="2">
        <f t="shared" si="79"/>
        <v>0</v>
      </c>
      <c r="AF218" s="1">
        <f>IF(S$4=0,0,IF(SUM(AF$7:AF217)=2,0,IF(AJ218=AF$6,IF(AJ218=AJ219,IF((AJ217-AJ218)&lt;=(AJ220-AJ219),2,0),IF(AJ218=AJ217,IF((AJ216-AJ217)&gt;(AJ219-AJ218),2,0),2)),0)))</f>
        <v>0</v>
      </c>
      <c r="AG218" s="1">
        <f>IF(C$4=0,0,IF(SUM(AG$7:AG217)=1,0,IF(AK218=AG$6,IF(AK218=AK219,IF((AK217-AK218)&lt;=(AK220-AK219),1,0),IF(AK218=AK217,IF((AK216-AK217)&gt;(AK219-AK218),1,0),1)),0)))</f>
        <v>0</v>
      </c>
      <c r="AH218" s="1">
        <f>IF(C$4=0,0,IF(SUM(AH$7:AH217)=2,0,IF(AL218=AH$6,IF(AL218=AL219,IF((AL217-AL218)&lt;=(AL220-AL219),2,0),IF(AL218=AL217,IF((AL216-AL217)&gt;(AL219-AL218),2,0),2)),0)))</f>
        <v>0</v>
      </c>
      <c r="AI218" s="1">
        <f>IF(S$4=0,0,IF(SUM(AI$7:AI217)=2,0,IF(AM218=AI$6,IF(AM218=AM219,IF((AM217-AM218)&lt;=(AM220-AM219),2,0),IF(AM218=AM217,IF((AM216-AM217)&gt;(AM219-AM218),2,0),2)),0)))</f>
        <v>0</v>
      </c>
      <c r="AJ218" s="1">
        <f t="shared" si="80"/>
        <v>1</v>
      </c>
    </row>
    <row r="219" spans="1:36" ht="12" customHeight="1" x14ac:dyDescent="0.15">
      <c r="A219" s="64">
        <f t="shared" si="68"/>
        <v>0</v>
      </c>
      <c r="B219" s="64">
        <f t="shared" si="69"/>
        <v>0</v>
      </c>
      <c r="C219" s="57">
        <f t="shared" si="81"/>
        <v>245</v>
      </c>
      <c r="F219" s="59">
        <f>IF(C219&lt;C$6,0,VLOOKUP(C219,index!$A:$M,10,0))</f>
        <v>145</v>
      </c>
      <c r="G219" s="57" t="str">
        <f t="shared" si="70"/>
        <v/>
      </c>
      <c r="H219" s="58" t="str">
        <f>IF(G219="I",$K219,IF(G219="II",$K219-SUM(H$8:H218),IF(G219="III",$K219-SUM(H$8:H218),IF(G219="IV",$K219-SUM(H$8:H218),IF(G219="V",1-SUM(H$8:H218)," ")))))</f>
        <v xml:space="preserve"> </v>
      </c>
      <c r="I219" s="66" t="str">
        <f t="shared" si="71"/>
        <v/>
      </c>
      <c r="L219" s="62" t="str">
        <f t="shared" si="67"/>
        <v xml:space="preserve"> </v>
      </c>
      <c r="P219" s="58" t="str">
        <f>IF(O219="Plus",$K219,IF(O219="Basis",$K219-SUM(P$8:P218),IF(O219="Breedte",$K219-SUM(P$8:P218),IF(O218="Breedte",1-SUM(P$8:P218)," "))))</f>
        <v xml:space="preserve"> </v>
      </c>
      <c r="Q219" s="56" t="str">
        <f t="shared" si="88"/>
        <v/>
      </c>
      <c r="R219" s="196">
        <f t="shared" si="73"/>
        <v>145</v>
      </c>
      <c r="S219" s="1">
        <f t="shared" si="82"/>
        <v>245</v>
      </c>
      <c r="T219" s="2">
        <f t="shared" si="74"/>
        <v>0</v>
      </c>
      <c r="U219" s="1">
        <f>IF(C$4=0,0,IF(SUM(U$7:U218)=2,0,IF(Y219=U$6,IF(Y219=Y220,IF((Y218-Y219)&lt;=(Y221-Y220),2,0),IF(Y219=Y218,IF((Y217-Y218)&gt;(Y220-Y219),2,0),2)),0)))</f>
        <v>0</v>
      </c>
      <c r="V219" s="1">
        <f>IF(C$4=0,0,IF(SUM(V$7:V218)=1,0,IF(Z219=V$6,IF(Z219=Z220,IF((Z218-Z219)&lt;=(Z221-Z220),1,0),IF(Z219=Z218,IF((Z217-Z218)&gt;(Z220-Z219),1,0),1)),0)))</f>
        <v>0</v>
      </c>
      <c r="W219" s="1">
        <f>IF(C$4=0,0,IF(SUM(W$7:W218)=2,0,IF(AA219=W$6,IF(AA219=AA220,IF((AA218-AA219)&lt;=(AA221-AA220),2,0),IF(AA219=AA218,IF((AA217-AA218)&gt;(AA220-AA219),2,0),2)),0)))</f>
        <v>0</v>
      </c>
      <c r="X219" s="1">
        <f>IF(C$4=0,0,IF(SUM(X$7:X218)=2,0,IF(AB219=X$6,IF(AB219=AB220,IF((AB218-AB219)&lt;=(AB221-AB220),2,0),IF(AB219=AB218,IF((AB217-AB218)&gt;(AB220-AB219),2,0),2)),0)))</f>
        <v>0</v>
      </c>
      <c r="Y219" s="1">
        <f t="shared" si="75"/>
        <v>1</v>
      </c>
      <c r="Z219" s="1">
        <f t="shared" si="76"/>
        <v>1</v>
      </c>
      <c r="AA219" s="1">
        <f t="shared" si="77"/>
        <v>1</v>
      </c>
      <c r="AB219" s="1">
        <f t="shared" si="78"/>
        <v>1</v>
      </c>
      <c r="AD219" s="1">
        <f t="shared" si="83"/>
        <v>245</v>
      </c>
      <c r="AE219" s="2">
        <f t="shared" si="79"/>
        <v>0</v>
      </c>
      <c r="AF219" s="1">
        <f>IF(S$4=0,0,IF(SUM(AF$7:AF218)=2,0,IF(AJ219=AF$6,IF(AJ219=AJ220,IF((AJ218-AJ219)&lt;=(AJ221-AJ220),2,0),IF(AJ219=AJ218,IF((AJ217-AJ218)&gt;(AJ220-AJ219),2,0),2)),0)))</f>
        <v>0</v>
      </c>
      <c r="AG219" s="1">
        <f>IF(C$4=0,0,IF(SUM(AG$7:AG218)=1,0,IF(AK219=AG$6,IF(AK219=AK220,IF((AK218-AK219)&lt;=(AK221-AK220),1,0),IF(AK219=AK218,IF((AK217-AK218)&gt;(AK220-AK219),1,0),1)),0)))</f>
        <v>0</v>
      </c>
      <c r="AH219" s="1">
        <f>IF(C$4=0,0,IF(SUM(AH$7:AH218)=2,0,IF(AL219=AH$6,IF(AL219=AL220,IF((AL218-AL219)&lt;=(AL221-AL220),2,0),IF(AL219=AL218,IF((AL217-AL218)&gt;(AL220-AL219),2,0),2)),0)))</f>
        <v>0</v>
      </c>
      <c r="AI219" s="1">
        <f>IF(S$4=0,0,IF(SUM(AI$7:AI218)=2,0,IF(AM219=AI$6,IF(AM219=AM220,IF((AM218-AM219)&lt;=(AM221-AM220),2,0),IF(AM219=AM218,IF((AM217-AM218)&gt;(AM220-AM219),2,0),2)),0)))</f>
        <v>0</v>
      </c>
      <c r="AJ219" s="1">
        <f t="shared" si="80"/>
        <v>1</v>
      </c>
    </row>
    <row r="220" spans="1:36" ht="12" customHeight="1" x14ac:dyDescent="0.15">
      <c r="A220" s="64">
        <f t="shared" si="68"/>
        <v>0</v>
      </c>
      <c r="B220" s="64">
        <f t="shared" si="69"/>
        <v>0</v>
      </c>
      <c r="C220" s="57">
        <f t="shared" si="81"/>
        <v>244</v>
      </c>
      <c r="F220" s="59">
        <f>IF(C220&lt;C$6,0,VLOOKUP(C220,index!$A:$M,10,0))</f>
        <v>145</v>
      </c>
      <c r="G220" s="57" t="str">
        <f t="shared" si="70"/>
        <v/>
      </c>
      <c r="H220" s="58" t="str">
        <f>IF(G220="I",$K220,IF(G220="II",$K220-SUM(H$8:H219),IF(G220="III",$K220-SUM(H$8:H219),IF(G220="IV",$K220-SUM(H$8:H219),IF(G220="V",1-SUM(H$8:H219)," ")))))</f>
        <v xml:space="preserve"> </v>
      </c>
      <c r="I220" s="66" t="str">
        <f t="shared" si="71"/>
        <v/>
      </c>
      <c r="L220" s="62" t="str">
        <f t="shared" si="67"/>
        <v xml:space="preserve"> </v>
      </c>
      <c r="P220" s="58" t="str">
        <f>IF(O220="Plus",$K220,IF(O220="Basis",$K220-SUM(P$8:P219),IF(O220="Breedte",$K220-SUM(P$8:P219),IF(O219="Breedte",1-SUM(P$8:P219)," "))))</f>
        <v xml:space="preserve"> </v>
      </c>
      <c r="Q220" s="56" t="str">
        <f t="shared" si="88"/>
        <v/>
      </c>
      <c r="R220" s="196">
        <f t="shared" si="73"/>
        <v>145</v>
      </c>
      <c r="S220" s="1">
        <f t="shared" si="82"/>
        <v>244</v>
      </c>
      <c r="T220" s="2">
        <f t="shared" si="74"/>
        <v>0</v>
      </c>
      <c r="U220" s="1">
        <f>IF(C$4=0,0,IF(SUM(U$7:U219)=2,0,IF(Y220=U$6,IF(Y220=Y221,IF((Y219-Y220)&lt;=(Y222-Y221),2,0),IF(Y220=Y219,IF((Y218-Y219)&gt;(Y221-Y220),2,0),2)),0)))</f>
        <v>0</v>
      </c>
      <c r="V220" s="1">
        <f>IF(C$4=0,0,IF(SUM(V$7:V219)=1,0,IF(Z220=V$6,IF(Z220=Z221,IF((Z219-Z220)&lt;=(Z222-Z221),1,0),IF(Z220=Z219,IF((Z218-Z219)&gt;(Z221-Z220),1,0),1)),0)))</f>
        <v>0</v>
      </c>
      <c r="W220" s="1">
        <f>IF(C$4=0,0,IF(SUM(W$7:W219)=2,0,IF(AA220=W$6,IF(AA220=AA221,IF((AA219-AA220)&lt;=(AA222-AA221),2,0),IF(AA220=AA219,IF((AA218-AA219)&gt;(AA221-AA220),2,0),2)),0)))</f>
        <v>0</v>
      </c>
      <c r="X220" s="1">
        <f>IF(C$4=0,0,IF(SUM(X$7:X219)=2,0,IF(AB220=X$6,IF(AB220=AB221,IF((AB219-AB220)&lt;=(AB222-AB221),2,0),IF(AB220=AB219,IF((AB218-AB219)&gt;(AB221-AB220),2,0),2)),0)))</f>
        <v>0</v>
      </c>
      <c r="Y220" s="1">
        <f t="shared" si="75"/>
        <v>1</v>
      </c>
      <c r="Z220" s="1">
        <f t="shared" si="76"/>
        <v>1</v>
      </c>
      <c r="AA220" s="1">
        <f t="shared" si="77"/>
        <v>1</v>
      </c>
      <c r="AB220" s="1">
        <f t="shared" si="78"/>
        <v>1</v>
      </c>
      <c r="AD220" s="1">
        <f t="shared" si="83"/>
        <v>244</v>
      </c>
      <c r="AE220" s="2">
        <f t="shared" si="79"/>
        <v>0</v>
      </c>
      <c r="AF220" s="1">
        <f>IF(S$4=0,0,IF(SUM(AF$7:AF219)=2,0,IF(AJ220=AF$6,IF(AJ220=AJ221,IF((AJ219-AJ220)&lt;=(AJ222-AJ221),2,0),IF(AJ220=AJ219,IF((AJ218-AJ219)&gt;(AJ221-AJ220),2,0),2)),0)))</f>
        <v>0</v>
      </c>
      <c r="AG220" s="1">
        <f>IF(C$4=0,0,IF(SUM(AG$7:AG219)=1,0,IF(AK220=AG$6,IF(AK220=AK221,IF((AK219-AK220)&lt;=(AK222-AK221),1,0),IF(AK220=AK219,IF((AK218-AK219)&gt;(AK221-AK220),1,0),1)),0)))</f>
        <v>0</v>
      </c>
      <c r="AH220" s="1">
        <f>IF(C$4=0,0,IF(SUM(AH$7:AH219)=2,0,IF(AL220=AH$6,IF(AL220=AL221,IF((AL219-AL220)&lt;=(AL222-AL221),2,0),IF(AL220=AL219,IF((AL218-AL219)&gt;(AL221-AL220),2,0),2)),0)))</f>
        <v>0</v>
      </c>
      <c r="AI220" s="1">
        <f>IF(S$4=0,0,IF(SUM(AI$7:AI219)=2,0,IF(AM220=AI$6,IF(AM220=AM221,IF((AM219-AM220)&lt;=(AM222-AM221),2,0),IF(AM220=AM219,IF((AM218-AM219)&gt;(AM221-AM220),2,0),2)),0)))</f>
        <v>0</v>
      </c>
      <c r="AJ220" s="1">
        <f t="shared" si="80"/>
        <v>1</v>
      </c>
    </row>
    <row r="221" spans="1:36" ht="12" customHeight="1" x14ac:dyDescent="0.15">
      <c r="A221" s="64">
        <f t="shared" si="68"/>
        <v>0</v>
      </c>
      <c r="B221" s="64">
        <f t="shared" si="69"/>
        <v>0</v>
      </c>
      <c r="C221" s="57">
        <f t="shared" si="81"/>
        <v>243</v>
      </c>
      <c r="F221" s="59">
        <f>IF(C221&lt;C$6,0,VLOOKUP(C221,index!$A:$M,10,0))</f>
        <v>144</v>
      </c>
      <c r="G221" s="57" t="str">
        <f t="shared" si="70"/>
        <v/>
      </c>
      <c r="H221" s="58" t="str">
        <f>IF(G221="I",$K221,IF(G221="II",$K221-SUM(H$8:H220),IF(G221="III",$K221-SUM(H$8:H220),IF(G221="IV",$K221-SUM(H$8:H220),IF(G221="V",1-SUM(H$8:H220)," ")))))</f>
        <v xml:space="preserve"> </v>
      </c>
      <c r="I221" s="66" t="str">
        <f t="shared" si="71"/>
        <v/>
      </c>
      <c r="L221" s="62" t="str">
        <f t="shared" si="67"/>
        <v xml:space="preserve"> </v>
      </c>
      <c r="P221" s="58" t="str">
        <f>IF(O221="Plus",$K221,IF(O221="Basis",$K221-SUM(P$8:P220),IF(O221="Breedte",$K221-SUM(P$8:P220),IF(O220="Breedte",1-SUM(P$8:P220)," "))))</f>
        <v xml:space="preserve"> </v>
      </c>
      <c r="Q221" s="56" t="str">
        <f t="shared" si="88"/>
        <v/>
      </c>
      <c r="R221" s="196">
        <f t="shared" si="73"/>
        <v>144</v>
      </c>
      <c r="S221" s="1">
        <f t="shared" si="82"/>
        <v>243</v>
      </c>
      <c r="T221" s="2">
        <f t="shared" si="74"/>
        <v>0</v>
      </c>
      <c r="U221" s="1">
        <f>IF(C$4=0,0,IF(SUM(U$7:U220)=2,0,IF(Y221=U$6,IF(Y221=Y222,IF((Y220-Y221)&lt;=(Y223-Y222),2,0),IF(Y221=Y220,IF((Y219-Y220)&gt;(Y222-Y221),2,0),2)),0)))</f>
        <v>0</v>
      </c>
      <c r="V221" s="1">
        <f>IF(C$4=0,0,IF(SUM(V$7:V220)=1,0,IF(Z221=V$6,IF(Z221=Z222,IF((Z220-Z221)&lt;=(Z223-Z222),1,0),IF(Z221=Z220,IF((Z219-Z220)&gt;(Z222-Z221),1,0),1)),0)))</f>
        <v>0</v>
      </c>
      <c r="W221" s="1">
        <f>IF(C$4=0,0,IF(SUM(W$7:W220)=2,0,IF(AA221=W$6,IF(AA221=AA222,IF((AA220-AA221)&lt;=(AA223-AA222),2,0),IF(AA221=AA220,IF((AA219-AA220)&gt;(AA222-AA221),2,0),2)),0)))</f>
        <v>0</v>
      </c>
      <c r="X221" s="1">
        <f>IF(C$4=0,0,IF(SUM(X$7:X220)=2,0,IF(AB221=X$6,IF(AB221=AB222,IF((AB220-AB221)&lt;=(AB223-AB222),2,0),IF(AB221=AB220,IF((AB219-AB220)&gt;(AB222-AB221),2,0),2)),0)))</f>
        <v>0</v>
      </c>
      <c r="Y221" s="1">
        <f t="shared" si="75"/>
        <v>1</v>
      </c>
      <c r="Z221" s="1">
        <f t="shared" si="76"/>
        <v>1</v>
      </c>
      <c r="AA221" s="1">
        <f t="shared" si="77"/>
        <v>1</v>
      </c>
      <c r="AB221" s="1">
        <f t="shared" si="78"/>
        <v>1</v>
      </c>
      <c r="AD221" s="1">
        <f t="shared" si="83"/>
        <v>243</v>
      </c>
      <c r="AE221" s="2">
        <f t="shared" si="79"/>
        <v>0</v>
      </c>
      <c r="AF221" s="1">
        <f>IF(S$4=0,0,IF(SUM(AF$7:AF220)=2,0,IF(AJ221=AF$6,IF(AJ221=AJ222,IF((AJ220-AJ221)&lt;=(AJ223-AJ222),2,0),IF(AJ221=AJ220,IF((AJ219-AJ220)&gt;(AJ222-AJ221),2,0),2)),0)))</f>
        <v>0</v>
      </c>
      <c r="AG221" s="1">
        <f>IF(C$4=0,0,IF(SUM(AG$7:AG220)=1,0,IF(AK221=AG$6,IF(AK221=AK222,IF((AK220-AK221)&lt;=(AK223-AK222),1,0),IF(AK221=AK220,IF((AK219-AK220)&gt;(AK222-AK221),1,0),1)),0)))</f>
        <v>0</v>
      </c>
      <c r="AH221" s="1">
        <f>IF(C$4=0,0,IF(SUM(AH$7:AH220)=2,0,IF(AL221=AH$6,IF(AL221=AL222,IF((AL220-AL221)&lt;=(AL223-AL222),2,0),IF(AL221=AL220,IF((AL219-AL220)&gt;(AL222-AL221),2,0),2)),0)))</f>
        <v>0</v>
      </c>
      <c r="AI221" s="1">
        <f>IF(S$4=0,0,IF(SUM(AI$7:AI220)=2,0,IF(AM221=AI$6,IF(AM221=AM222,IF((AM220-AM221)&lt;=(AM223-AM222),2,0),IF(AM221=AM220,IF((AM219-AM220)&gt;(AM222-AM221),2,0),2)),0)))</f>
        <v>0</v>
      </c>
      <c r="AJ221" s="1">
        <f t="shared" si="80"/>
        <v>1</v>
      </c>
    </row>
    <row r="222" spans="1:36" ht="12" customHeight="1" x14ac:dyDescent="0.15">
      <c r="A222" s="64">
        <f t="shared" si="68"/>
        <v>0</v>
      </c>
      <c r="B222" s="64">
        <f t="shared" si="69"/>
        <v>0</v>
      </c>
      <c r="C222" s="57">
        <f t="shared" si="81"/>
        <v>242</v>
      </c>
      <c r="F222" s="59">
        <f>IF(C222&lt;C$6,0,VLOOKUP(C222,index!$A:$M,10,0))</f>
        <v>144</v>
      </c>
      <c r="G222" s="57" t="str">
        <f t="shared" si="70"/>
        <v/>
      </c>
      <c r="H222" s="58" t="str">
        <f>IF(G222="I",$K222,IF(G222="II",$K222-SUM(H$8:H221),IF(G222="III",$K222-SUM(H$8:H221),IF(G222="IV",$K222-SUM(H$8:H221),IF(G222="V",1-SUM(H$8:H221)," ")))))</f>
        <v xml:space="preserve"> </v>
      </c>
      <c r="I222" s="66" t="str">
        <f t="shared" si="71"/>
        <v/>
      </c>
      <c r="L222" s="62" t="str">
        <f t="shared" si="67"/>
        <v xml:space="preserve"> </v>
      </c>
      <c r="P222" s="58" t="str">
        <f>IF(O222="Plus",$K222,IF(O222="Basis",$K222-SUM(P$8:P221),IF(O222="Breedte",$K222-SUM(P$8:P221),IF(O221="Breedte",1-SUM(P$8:P221)," "))))</f>
        <v xml:space="preserve"> </v>
      </c>
      <c r="Q222" s="56" t="str">
        <f t="shared" si="88"/>
        <v/>
      </c>
      <c r="R222" s="196">
        <f t="shared" si="73"/>
        <v>144</v>
      </c>
      <c r="S222" s="1">
        <f t="shared" si="82"/>
        <v>242</v>
      </c>
      <c r="T222" s="2">
        <f t="shared" si="74"/>
        <v>0</v>
      </c>
      <c r="U222" s="1">
        <f>IF(C$4=0,0,IF(SUM(U$7:U221)=2,0,IF(Y222=U$6,IF(Y222=Y223,IF((Y221-Y222)&lt;=(Y224-Y223),2,0),IF(Y222=Y221,IF((Y220-Y221)&gt;(Y223-Y222),2,0),2)),0)))</f>
        <v>0</v>
      </c>
      <c r="V222" s="1">
        <f>IF(C$4=0,0,IF(SUM(V$7:V221)=1,0,IF(Z222=V$6,IF(Z222=Z223,IF((Z221-Z222)&lt;=(Z224-Z223),1,0),IF(Z222=Z221,IF((Z220-Z221)&gt;(Z223-Z222),1,0),1)),0)))</f>
        <v>0</v>
      </c>
      <c r="W222" s="1">
        <f>IF(C$4=0,0,IF(SUM(W$7:W221)=2,0,IF(AA222=W$6,IF(AA222=AA223,IF((AA221-AA222)&lt;=(AA224-AA223),2,0),IF(AA222=AA221,IF((AA220-AA221)&gt;(AA223-AA222),2,0),2)),0)))</f>
        <v>0</v>
      </c>
      <c r="X222" s="1">
        <f>IF(C$4=0,0,IF(SUM(X$7:X221)=2,0,IF(AB222=X$6,IF(AB222=AB223,IF((AB221-AB222)&lt;=(AB224-AB223),2,0),IF(AB222=AB221,IF((AB220-AB221)&gt;(AB223-AB222),2,0),2)),0)))</f>
        <v>0</v>
      </c>
      <c r="Y222" s="1">
        <f t="shared" si="75"/>
        <v>1</v>
      </c>
      <c r="Z222" s="1">
        <f t="shared" si="76"/>
        <v>1</v>
      </c>
      <c r="AA222" s="1">
        <f t="shared" si="77"/>
        <v>1</v>
      </c>
      <c r="AB222" s="1">
        <f t="shared" si="78"/>
        <v>1</v>
      </c>
      <c r="AD222" s="1">
        <f t="shared" si="83"/>
        <v>242</v>
      </c>
      <c r="AE222" s="2">
        <f t="shared" si="79"/>
        <v>0</v>
      </c>
      <c r="AF222" s="1">
        <f>IF(S$4=0,0,IF(SUM(AF$7:AF221)=2,0,IF(AJ222=AF$6,IF(AJ222=AJ223,IF((AJ221-AJ222)&lt;=(AJ224-AJ223),2,0),IF(AJ222=AJ221,IF((AJ220-AJ221)&gt;(AJ223-AJ222),2,0),2)),0)))</f>
        <v>0</v>
      </c>
      <c r="AG222" s="1">
        <f>IF(C$4=0,0,IF(SUM(AG$7:AG221)=1,0,IF(AK222=AG$6,IF(AK222=AK223,IF((AK221-AK222)&lt;=(AK224-AK223),1,0),IF(AK222=AK221,IF((AK220-AK221)&gt;(AK223-AK222),1,0),1)),0)))</f>
        <v>0</v>
      </c>
      <c r="AH222" s="1">
        <f>IF(C$4=0,0,IF(SUM(AH$7:AH221)=2,0,IF(AL222=AH$6,IF(AL222=AL223,IF((AL221-AL222)&lt;=(AL224-AL223),2,0),IF(AL222=AL221,IF((AL220-AL221)&gt;(AL223-AL222),2,0),2)),0)))</f>
        <v>0</v>
      </c>
      <c r="AI222" s="1">
        <f>IF(S$4=0,0,IF(SUM(AI$7:AI221)=2,0,IF(AM222=AI$6,IF(AM222=AM223,IF((AM221-AM222)&lt;=(AM224-AM223),2,0),IF(AM222=AM221,IF((AM220-AM221)&gt;(AM223-AM222),2,0),2)),0)))</f>
        <v>0</v>
      </c>
      <c r="AJ222" s="1">
        <f t="shared" si="80"/>
        <v>1</v>
      </c>
    </row>
    <row r="223" spans="1:36" ht="12" customHeight="1" x14ac:dyDescent="0.15">
      <c r="A223" s="64">
        <f t="shared" si="68"/>
        <v>0</v>
      </c>
      <c r="B223" s="64">
        <f t="shared" si="69"/>
        <v>0</v>
      </c>
      <c r="C223" s="57">
        <f t="shared" si="81"/>
        <v>241</v>
      </c>
      <c r="F223" s="59">
        <f>IF(C223&lt;C$6,0,VLOOKUP(C223,index!$A:$M,10,0))</f>
        <v>143</v>
      </c>
      <c r="G223" s="57" t="str">
        <f t="shared" si="70"/>
        <v/>
      </c>
      <c r="H223" s="58" t="str">
        <f>IF(G223="I",$K223,IF(G223="II",$K223-SUM(H$8:H222),IF(G223="III",$K223-SUM(H$8:H222),IF(G223="IV",$K223-SUM(H$8:H222),IF(G223="V",1-SUM(H$8:H222)," ")))))</f>
        <v xml:space="preserve"> </v>
      </c>
      <c r="I223" s="66" t="str">
        <f t="shared" si="71"/>
        <v/>
      </c>
      <c r="L223" s="62" t="str">
        <f t="shared" si="67"/>
        <v xml:space="preserve"> </v>
      </c>
      <c r="P223" s="58" t="str">
        <f>IF(O223="Plus",$K223,IF(O223="Basis",$K223-SUM(P$8:P222),IF(O223="Breedte",$K223-SUM(P$8:P222),IF(O222="Breedte",1-SUM(P$8:P222)," "))))</f>
        <v xml:space="preserve"> </v>
      </c>
      <c r="Q223" s="56" t="str">
        <f t="shared" si="88"/>
        <v/>
      </c>
      <c r="R223" s="196">
        <f t="shared" si="73"/>
        <v>143</v>
      </c>
      <c r="S223" s="1">
        <f t="shared" si="82"/>
        <v>241</v>
      </c>
      <c r="T223" s="2">
        <f t="shared" si="74"/>
        <v>0</v>
      </c>
      <c r="U223" s="1">
        <f>IF(C$4=0,0,IF(SUM(U$7:U222)=2,0,IF(Y223=U$6,IF(Y223=Y224,IF((Y222-Y223)&lt;=(Y225-Y224),2,0),IF(Y223=Y222,IF((Y221-Y222)&gt;(Y224-Y223),2,0),2)),0)))</f>
        <v>0</v>
      </c>
      <c r="V223" s="1">
        <f>IF(C$4=0,0,IF(SUM(V$7:V222)=1,0,IF(Z223=V$6,IF(Z223=Z224,IF((Z222-Z223)&lt;=(Z225-Z224),1,0),IF(Z223=Z222,IF((Z221-Z222)&gt;(Z224-Z223),1,0),1)),0)))</f>
        <v>0</v>
      </c>
      <c r="W223" s="1">
        <f>IF(C$4=0,0,IF(SUM(W$7:W222)=2,0,IF(AA223=W$6,IF(AA223=AA224,IF((AA222-AA223)&lt;=(AA225-AA224),2,0),IF(AA223=AA222,IF((AA221-AA222)&gt;(AA224-AA223),2,0),2)),0)))</f>
        <v>0</v>
      </c>
      <c r="X223" s="1">
        <f>IF(C$4=0,0,IF(SUM(X$7:X222)=2,0,IF(AB223=X$6,IF(AB223=AB224,IF((AB222-AB223)&lt;=(AB225-AB224),2,0),IF(AB223=AB222,IF((AB221-AB222)&gt;(AB224-AB223),2,0),2)),0)))</f>
        <v>0</v>
      </c>
      <c r="Y223" s="1">
        <f t="shared" si="75"/>
        <v>1</v>
      </c>
      <c r="Z223" s="1">
        <f t="shared" si="76"/>
        <v>1</v>
      </c>
      <c r="AA223" s="1">
        <f t="shared" si="77"/>
        <v>1</v>
      </c>
      <c r="AB223" s="1">
        <f t="shared" si="78"/>
        <v>1</v>
      </c>
      <c r="AD223" s="1">
        <f t="shared" si="83"/>
        <v>241</v>
      </c>
      <c r="AE223" s="2">
        <f t="shared" si="79"/>
        <v>0</v>
      </c>
      <c r="AF223" s="1">
        <f>IF(S$4=0,0,IF(SUM(AF$7:AF222)=2,0,IF(AJ223=AF$6,IF(AJ223=AJ224,IF((AJ222-AJ223)&lt;=(AJ225-AJ224),2,0),IF(AJ223=AJ222,IF((AJ221-AJ222)&gt;(AJ224-AJ223),2,0),2)),0)))</f>
        <v>0</v>
      </c>
      <c r="AG223" s="1">
        <f>IF(C$4=0,0,IF(SUM(AG$7:AG222)=1,0,IF(AK223=AG$6,IF(AK223=AK224,IF((AK222-AK223)&lt;=(AK225-AK224),1,0),IF(AK223=AK222,IF((AK221-AK222)&gt;(AK224-AK223),1,0),1)),0)))</f>
        <v>0</v>
      </c>
      <c r="AH223" s="1">
        <f>IF(C$4=0,0,IF(SUM(AH$7:AH222)=2,0,IF(AL223=AH$6,IF(AL223=AL224,IF((AL222-AL223)&lt;=(AL225-AL224),2,0),IF(AL223=AL222,IF((AL221-AL222)&gt;(AL224-AL223),2,0),2)),0)))</f>
        <v>0</v>
      </c>
      <c r="AI223" s="1">
        <f>IF(S$4=0,0,IF(SUM(AI$7:AI222)=2,0,IF(AM223=AI$6,IF(AM223=AM224,IF((AM222-AM223)&lt;=(AM225-AM224),2,0),IF(AM223=AM222,IF((AM221-AM222)&gt;(AM224-AM223),2,0),2)),0)))</f>
        <v>0</v>
      </c>
      <c r="AJ223" s="1">
        <f t="shared" si="80"/>
        <v>1</v>
      </c>
    </row>
    <row r="224" spans="1:36" ht="12" customHeight="1" x14ac:dyDescent="0.15">
      <c r="A224" s="64">
        <f t="shared" si="68"/>
        <v>0</v>
      </c>
      <c r="B224" s="64">
        <f t="shared" si="69"/>
        <v>0</v>
      </c>
      <c r="C224" s="57">
        <f t="shared" si="81"/>
        <v>240</v>
      </c>
      <c r="F224" s="59">
        <f>IF(C224&lt;C$6,0,VLOOKUP(C224,index!$A:$M,10,0))</f>
        <v>143</v>
      </c>
      <c r="G224" s="57" t="str">
        <f t="shared" si="70"/>
        <v/>
      </c>
      <c r="H224" s="58" t="str">
        <f>IF(G224="I",$K224,IF(G224="II",$K224-SUM(H$8:H223),IF(G224="III",$K224-SUM(H$8:H223),IF(G224="IV",$K224-SUM(H$8:H223),IF(G224="V",1-SUM(H$8:H223)," ")))))</f>
        <v xml:space="preserve"> </v>
      </c>
      <c r="I224" s="66" t="str">
        <f t="shared" si="71"/>
        <v/>
      </c>
      <c r="L224" s="62" t="str">
        <f t="shared" si="67"/>
        <v xml:space="preserve"> </v>
      </c>
      <c r="P224" s="58" t="str">
        <f>IF(O224="Plus",$K224,IF(O224="Basis",$K224-SUM(P$8:P223),IF(O224="Breedte",$K224-SUM(P$8:P223),IF(O223="Breedte",1-SUM(P$8:P223)," "))))</f>
        <v xml:space="preserve"> </v>
      </c>
      <c r="Q224" s="56" t="str">
        <f t="shared" si="88"/>
        <v/>
      </c>
      <c r="R224" s="196">
        <f t="shared" si="73"/>
        <v>143</v>
      </c>
      <c r="S224" s="1">
        <f t="shared" si="82"/>
        <v>240</v>
      </c>
      <c r="T224" s="2">
        <f t="shared" si="74"/>
        <v>0</v>
      </c>
      <c r="U224" s="1">
        <f>IF(C$4=0,0,IF(SUM(U$7:U223)=2,0,IF(Y224=U$6,IF(Y224=Y225,IF((Y223-Y224)&lt;=(Y226-Y225),2,0),IF(Y224=Y223,IF((Y222-Y223)&gt;(Y225-Y224),2,0),2)),0)))</f>
        <v>0</v>
      </c>
      <c r="V224" s="1">
        <f>IF(C$4=0,0,IF(SUM(V$7:V223)=1,0,IF(Z224=V$6,IF(Z224=Z225,IF((Z223-Z224)&lt;=(Z226-Z225),1,0),IF(Z224=Z223,IF((Z222-Z223)&gt;(Z225-Z224),1,0),1)),0)))</f>
        <v>0</v>
      </c>
      <c r="W224" s="1">
        <f>IF(C$4=0,0,IF(SUM(W$7:W223)=2,0,IF(AA224=W$6,IF(AA224=AA225,IF((AA223-AA224)&lt;=(AA226-AA225),2,0),IF(AA224=AA223,IF((AA222-AA223)&gt;(AA225-AA224),2,0),2)),0)))</f>
        <v>0</v>
      </c>
      <c r="X224" s="1">
        <f>IF(C$4=0,0,IF(SUM(X$7:X223)=2,0,IF(AB224=X$6,IF(AB224=AB225,IF((AB223-AB224)&lt;=(AB226-AB225),2,0),IF(AB224=AB223,IF((AB222-AB223)&gt;(AB225-AB224),2,0),2)),0)))</f>
        <v>0</v>
      </c>
      <c r="Y224" s="1">
        <f t="shared" si="75"/>
        <v>1</v>
      </c>
      <c r="Z224" s="1">
        <f t="shared" si="76"/>
        <v>1</v>
      </c>
      <c r="AA224" s="1">
        <f t="shared" si="77"/>
        <v>1</v>
      </c>
      <c r="AB224" s="1">
        <f t="shared" si="78"/>
        <v>1</v>
      </c>
      <c r="AD224" s="1">
        <f t="shared" si="83"/>
        <v>240</v>
      </c>
      <c r="AE224" s="2">
        <f t="shared" si="79"/>
        <v>0</v>
      </c>
      <c r="AF224" s="1">
        <f>IF(S$4=0,0,IF(SUM(AF$7:AF223)=2,0,IF(AJ224=AF$6,IF(AJ224=AJ225,IF((AJ223-AJ224)&lt;=(AJ226-AJ225),2,0),IF(AJ224=AJ223,IF((AJ222-AJ223)&gt;(AJ225-AJ224),2,0),2)),0)))</f>
        <v>0</v>
      </c>
      <c r="AG224" s="1">
        <f>IF(C$4=0,0,IF(SUM(AG$7:AG223)=1,0,IF(AK224=AG$6,IF(AK224=AK225,IF((AK223-AK224)&lt;=(AK226-AK225),1,0),IF(AK224=AK223,IF((AK222-AK223)&gt;(AK225-AK224),1,0),1)),0)))</f>
        <v>0</v>
      </c>
      <c r="AH224" s="1">
        <f>IF(C$4=0,0,IF(SUM(AH$7:AH223)=2,0,IF(AL224=AH$6,IF(AL224=AL225,IF((AL223-AL224)&lt;=(AL226-AL225),2,0),IF(AL224=AL223,IF((AL222-AL223)&gt;(AL225-AL224),2,0),2)),0)))</f>
        <v>0</v>
      </c>
      <c r="AI224" s="1">
        <f>IF(S$4=0,0,IF(SUM(AI$7:AI223)=2,0,IF(AM224=AI$6,IF(AM224=AM225,IF((AM223-AM224)&lt;=(AM226-AM225),2,0),IF(AM224=AM223,IF((AM222-AM223)&gt;(AM225-AM224),2,0),2)),0)))</f>
        <v>0</v>
      </c>
      <c r="AJ224" s="1">
        <f t="shared" si="80"/>
        <v>1</v>
      </c>
    </row>
    <row r="225" spans="1:36" ht="12" customHeight="1" x14ac:dyDescent="0.15">
      <c r="A225" s="64">
        <f t="shared" si="68"/>
        <v>0</v>
      </c>
      <c r="B225" s="64">
        <f t="shared" si="69"/>
        <v>0</v>
      </c>
      <c r="C225" s="57">
        <f t="shared" si="81"/>
        <v>239</v>
      </c>
      <c r="F225" s="59">
        <f>IF(C225&lt;C$6,0,VLOOKUP(C225,index!$A:$M,10,0))</f>
        <v>142</v>
      </c>
      <c r="G225" s="57" t="str">
        <f t="shared" si="70"/>
        <v/>
      </c>
      <c r="H225" s="58" t="str">
        <f>IF(G225="I",$K225,IF(G225="II",$K225-SUM(H$8:H224),IF(G225="III",$K225-SUM(H$8:H224),IF(G225="IV",$K225-SUM(H$8:H224),IF(G225="V",1-SUM(H$8:H224)," ")))))</f>
        <v xml:space="preserve"> </v>
      </c>
      <c r="I225" s="66" t="str">
        <f t="shared" si="71"/>
        <v/>
      </c>
      <c r="L225" s="62" t="str">
        <f t="shared" si="67"/>
        <v xml:space="preserve"> </v>
      </c>
      <c r="P225" s="58" t="str">
        <f>IF(O225="Plus",$K225,IF(O225="Basis",$K225-SUM(P$8:P224),IF(O225="Breedte",$K225-SUM(P$8:P224),IF(O224="Breedte",1-SUM(P$8:P224)," "))))</f>
        <v xml:space="preserve"> </v>
      </c>
      <c r="Q225" s="56" t="str">
        <f t="shared" si="88"/>
        <v/>
      </c>
      <c r="R225" s="196">
        <f t="shared" si="73"/>
        <v>142</v>
      </c>
      <c r="S225" s="1">
        <f t="shared" si="82"/>
        <v>239</v>
      </c>
      <c r="T225" s="2">
        <f t="shared" si="74"/>
        <v>0</v>
      </c>
      <c r="U225" s="1">
        <f>IF(C$4=0,0,IF(SUM(U$7:U224)=2,0,IF(Y225=U$6,IF(Y225=Y226,IF((Y224-Y225)&lt;=(Y227-Y226),2,0),IF(Y225=Y224,IF((Y223-Y224)&gt;(Y226-Y225),2,0),2)),0)))</f>
        <v>0</v>
      </c>
      <c r="V225" s="1">
        <f>IF(C$4=0,0,IF(SUM(V$7:V224)=1,0,IF(Z225=V$6,IF(Z225=Z226,IF((Z224-Z225)&lt;=(Z227-Z226),1,0),IF(Z225=Z224,IF((Z223-Z224)&gt;(Z226-Z225),1,0),1)),0)))</f>
        <v>0</v>
      </c>
      <c r="W225" s="1">
        <f>IF(C$4=0,0,IF(SUM(W$7:W224)=2,0,IF(AA225=W$6,IF(AA225=AA226,IF((AA224-AA225)&lt;=(AA227-AA226),2,0),IF(AA225=AA224,IF((AA223-AA224)&gt;(AA226-AA225),2,0),2)),0)))</f>
        <v>0</v>
      </c>
      <c r="X225" s="1">
        <f>IF(C$4=0,0,IF(SUM(X$7:X224)=2,0,IF(AB225=X$6,IF(AB225=AB226,IF((AB224-AB225)&lt;=(AB227-AB226),2,0),IF(AB225=AB224,IF((AB223-AB224)&gt;(AB226-AB225),2,0),2)),0)))</f>
        <v>0</v>
      </c>
      <c r="Y225" s="1">
        <f t="shared" si="75"/>
        <v>1</v>
      </c>
      <c r="Z225" s="1">
        <f t="shared" si="76"/>
        <v>1</v>
      </c>
      <c r="AA225" s="1">
        <f t="shared" si="77"/>
        <v>1</v>
      </c>
      <c r="AB225" s="1">
        <f t="shared" si="78"/>
        <v>1</v>
      </c>
      <c r="AD225" s="1">
        <f t="shared" si="83"/>
        <v>239</v>
      </c>
      <c r="AE225" s="2">
        <f t="shared" si="79"/>
        <v>0</v>
      </c>
      <c r="AF225" s="1">
        <f>IF(S$4=0,0,IF(SUM(AF$7:AF224)=2,0,IF(AJ225=AF$6,IF(AJ225=AJ226,IF((AJ224-AJ225)&lt;=(AJ227-AJ226),2,0),IF(AJ225=AJ224,IF((AJ223-AJ224)&gt;(AJ226-AJ225),2,0),2)),0)))</f>
        <v>0</v>
      </c>
      <c r="AG225" s="1">
        <f>IF(C$4=0,0,IF(SUM(AG$7:AG224)=1,0,IF(AK225=AG$6,IF(AK225=AK226,IF((AK224-AK225)&lt;=(AK227-AK226),1,0),IF(AK225=AK224,IF((AK223-AK224)&gt;(AK226-AK225),1,0),1)),0)))</f>
        <v>0</v>
      </c>
      <c r="AH225" s="1">
        <f>IF(C$4=0,0,IF(SUM(AH$7:AH224)=2,0,IF(AL225=AH$6,IF(AL225=AL226,IF((AL224-AL225)&lt;=(AL227-AL226),2,0),IF(AL225=AL224,IF((AL223-AL224)&gt;(AL226-AL225),2,0),2)),0)))</f>
        <v>0</v>
      </c>
      <c r="AI225" s="1">
        <f>IF(S$4=0,0,IF(SUM(AI$7:AI224)=2,0,IF(AM225=AI$6,IF(AM225=AM226,IF((AM224-AM225)&lt;=(AM227-AM226),2,0),IF(AM225=AM224,IF((AM223-AM224)&gt;(AM226-AM225),2,0),2)),0)))</f>
        <v>0</v>
      </c>
      <c r="AJ225" s="1">
        <f t="shared" si="80"/>
        <v>1</v>
      </c>
    </row>
    <row r="226" spans="1:36" ht="12" customHeight="1" x14ac:dyDescent="0.15">
      <c r="A226" s="64">
        <f t="shared" si="68"/>
        <v>0</v>
      </c>
      <c r="B226" s="64">
        <f t="shared" si="69"/>
        <v>0</v>
      </c>
      <c r="C226" s="57">
        <f t="shared" si="81"/>
        <v>238</v>
      </c>
      <c r="F226" s="59">
        <f>IF(C226&lt;C$6,0,VLOOKUP(C226,index!$A:$M,10,0))</f>
        <v>142</v>
      </c>
      <c r="G226" s="57" t="str">
        <f t="shared" si="70"/>
        <v/>
      </c>
      <c r="H226" s="58" t="str">
        <f>IF(G226="I",$K226,IF(G226="II",$K226-SUM(H$8:H225),IF(G226="III",$K226-SUM(H$8:H225),IF(G226="IV",$K226-SUM(H$8:H225),IF(G226="V",1-SUM(H$8:H225)," ")))))</f>
        <v xml:space="preserve"> </v>
      </c>
      <c r="I226" s="66" t="str">
        <f t="shared" si="71"/>
        <v/>
      </c>
      <c r="L226" s="62" t="str">
        <f t="shared" si="67"/>
        <v xml:space="preserve"> </v>
      </c>
      <c r="P226" s="58" t="str">
        <f>IF(O226="Plus",$K226,IF(O226="Basis",$K226-SUM(P$8:P225),IF(O226="Breedte",$K226-SUM(P$8:P225),IF(O225="Breedte",1-SUM(P$8:P225)," "))))</f>
        <v xml:space="preserve"> </v>
      </c>
      <c r="Q226" s="56" t="str">
        <f t="shared" si="88"/>
        <v/>
      </c>
      <c r="R226" s="196">
        <f t="shared" si="73"/>
        <v>142</v>
      </c>
      <c r="S226" s="1">
        <f t="shared" si="82"/>
        <v>238</v>
      </c>
      <c r="T226" s="2">
        <f t="shared" si="74"/>
        <v>0</v>
      </c>
      <c r="U226" s="1">
        <f>IF(C$4=0,0,IF(SUM(U$7:U225)=2,0,IF(Y226=U$6,IF(Y226=Y227,IF((Y225-Y226)&lt;=(Y228-Y227),2,0),IF(Y226=Y225,IF((Y224-Y225)&gt;(Y227-Y226),2,0),2)),0)))</f>
        <v>0</v>
      </c>
      <c r="V226" s="1">
        <f>IF(C$4=0,0,IF(SUM(V$7:V225)=1,0,IF(Z226=V$6,IF(Z226=Z227,IF((Z225-Z226)&lt;=(Z228-Z227),1,0),IF(Z226=Z225,IF((Z224-Z225)&gt;(Z227-Z226),1,0),1)),0)))</f>
        <v>0</v>
      </c>
      <c r="W226" s="1">
        <f>IF(C$4=0,0,IF(SUM(W$7:W225)=2,0,IF(AA226=W$6,IF(AA226=AA227,IF((AA225-AA226)&lt;=(AA228-AA227),2,0),IF(AA226=AA225,IF((AA224-AA225)&gt;(AA227-AA226),2,0),2)),0)))</f>
        <v>0</v>
      </c>
      <c r="X226" s="1">
        <f>IF(C$4=0,0,IF(SUM(X$7:X225)=2,0,IF(AB226=X$6,IF(AB226=AB227,IF((AB225-AB226)&lt;=(AB228-AB227),2,0),IF(AB226=AB225,IF((AB224-AB225)&gt;(AB227-AB226),2,0),2)),0)))</f>
        <v>0</v>
      </c>
      <c r="Y226" s="1">
        <f t="shared" si="75"/>
        <v>1</v>
      </c>
      <c r="Z226" s="1">
        <f t="shared" si="76"/>
        <v>1</v>
      </c>
      <c r="AA226" s="1">
        <f t="shared" si="77"/>
        <v>1</v>
      </c>
      <c r="AB226" s="1">
        <f t="shared" si="78"/>
        <v>1</v>
      </c>
      <c r="AD226" s="1">
        <f t="shared" si="83"/>
        <v>238</v>
      </c>
      <c r="AE226" s="2">
        <f t="shared" si="79"/>
        <v>0</v>
      </c>
      <c r="AF226" s="1">
        <f>IF(S$4=0,0,IF(SUM(AF$7:AF225)=2,0,IF(AJ226=AF$6,IF(AJ226=AJ227,IF((AJ225-AJ226)&lt;=(AJ228-AJ227),2,0),IF(AJ226=AJ225,IF((AJ224-AJ225)&gt;(AJ227-AJ226),2,0),2)),0)))</f>
        <v>0</v>
      </c>
      <c r="AG226" s="1">
        <f>IF(C$4=0,0,IF(SUM(AG$7:AG225)=1,0,IF(AK226=AG$6,IF(AK226=AK227,IF((AK225-AK226)&lt;=(AK228-AK227),1,0),IF(AK226=AK225,IF((AK224-AK225)&gt;(AK227-AK226),1,0),1)),0)))</f>
        <v>0</v>
      </c>
      <c r="AH226" s="1">
        <f>IF(C$4=0,0,IF(SUM(AH$7:AH225)=2,0,IF(AL226=AH$6,IF(AL226=AL227,IF((AL225-AL226)&lt;=(AL228-AL227),2,0),IF(AL226=AL225,IF((AL224-AL225)&gt;(AL227-AL226),2,0),2)),0)))</f>
        <v>0</v>
      </c>
      <c r="AI226" s="1">
        <f>IF(S$4=0,0,IF(SUM(AI$7:AI225)=2,0,IF(AM226=AI$6,IF(AM226=AM227,IF((AM225-AM226)&lt;=(AM228-AM227),2,0),IF(AM226=AM225,IF((AM224-AM225)&gt;(AM227-AM226),2,0),2)),0)))</f>
        <v>0</v>
      </c>
      <c r="AJ226" s="1">
        <f t="shared" si="80"/>
        <v>1</v>
      </c>
    </row>
    <row r="227" spans="1:36" ht="12" customHeight="1" x14ac:dyDescent="0.15">
      <c r="A227" s="64">
        <f t="shared" si="68"/>
        <v>0</v>
      </c>
      <c r="B227" s="64">
        <f t="shared" si="69"/>
        <v>0</v>
      </c>
      <c r="C227" s="57">
        <f t="shared" si="81"/>
        <v>237</v>
      </c>
      <c r="F227" s="59">
        <f>IF(C227&lt;C$6,0,VLOOKUP(C227,index!$A:$M,10,0))</f>
        <v>141</v>
      </c>
      <c r="G227" s="57" t="str">
        <f t="shared" si="70"/>
        <v/>
      </c>
      <c r="H227" s="58" t="str">
        <f>IF(G227="I",$K227,IF(G227="II",$K227-SUM(H$8:H226),IF(G227="III",$K227-SUM(H$8:H226),IF(G227="IV",$K227-SUM(H$8:H226),IF(G227="V",1-SUM(H$8:H226)," ")))))</f>
        <v xml:space="preserve"> </v>
      </c>
      <c r="I227" s="66" t="str">
        <f t="shared" si="71"/>
        <v/>
      </c>
      <c r="L227" s="62" t="str">
        <f t="shared" si="67"/>
        <v xml:space="preserve"> </v>
      </c>
      <c r="P227" s="58" t="str">
        <f>IF(O227="Plus",$K227,IF(O227="Basis",$K227-SUM(P$8:P226),IF(O227="Breedte",$K227-SUM(P$8:P226),IF(O226="Breedte",1-SUM(P$8:P226)," "))))</f>
        <v xml:space="preserve"> </v>
      </c>
      <c r="Q227" s="56" t="str">
        <f t="shared" si="88"/>
        <v/>
      </c>
      <c r="R227" s="196">
        <f t="shared" si="73"/>
        <v>141</v>
      </c>
      <c r="S227" s="1">
        <f t="shared" si="82"/>
        <v>237</v>
      </c>
      <c r="T227" s="2">
        <f t="shared" si="74"/>
        <v>0</v>
      </c>
      <c r="U227" s="1">
        <f>IF(C$4=0,0,IF(SUM(U$7:U226)=2,0,IF(Y227=U$6,IF(Y227=Y228,IF((Y226-Y227)&lt;=(Y229-Y228),2,0),IF(Y227=Y226,IF((Y225-Y226)&gt;(Y228-Y227),2,0),2)),0)))</f>
        <v>0</v>
      </c>
      <c r="V227" s="1">
        <f>IF(C$4=0,0,IF(SUM(V$7:V226)=1,0,IF(Z227=V$6,IF(Z227=Z228,IF((Z226-Z227)&lt;=(Z229-Z228),1,0),IF(Z227=Z226,IF((Z225-Z226)&gt;(Z228-Z227),1,0),1)),0)))</f>
        <v>0</v>
      </c>
      <c r="W227" s="1">
        <f>IF(C$4=0,0,IF(SUM(W$7:W226)=2,0,IF(AA227=W$6,IF(AA227=AA228,IF((AA226-AA227)&lt;=(AA229-AA228),2,0),IF(AA227=AA226,IF((AA225-AA226)&gt;(AA228-AA227),2,0),2)),0)))</f>
        <v>0</v>
      </c>
      <c r="X227" s="1">
        <f>IF(C$4=0,0,IF(SUM(X$7:X226)=2,0,IF(AB227=X$6,IF(AB227=AB228,IF((AB226-AB227)&lt;=(AB229-AB228),2,0),IF(AB227=AB226,IF((AB225-AB226)&gt;(AB228-AB227),2,0),2)),0)))</f>
        <v>0</v>
      </c>
      <c r="Y227" s="1">
        <f t="shared" si="75"/>
        <v>1</v>
      </c>
      <c r="Z227" s="1">
        <f t="shared" si="76"/>
        <v>1</v>
      </c>
      <c r="AA227" s="1">
        <f t="shared" si="77"/>
        <v>1</v>
      </c>
      <c r="AB227" s="1">
        <f t="shared" si="78"/>
        <v>1</v>
      </c>
      <c r="AD227" s="1">
        <f t="shared" si="83"/>
        <v>237</v>
      </c>
      <c r="AE227" s="2">
        <f t="shared" si="79"/>
        <v>0</v>
      </c>
      <c r="AF227" s="1">
        <f>IF(S$4=0,0,IF(SUM(AF$7:AF226)=2,0,IF(AJ227=AF$6,IF(AJ227=AJ228,IF((AJ226-AJ227)&lt;=(AJ229-AJ228),2,0),IF(AJ227=AJ226,IF((AJ225-AJ226)&gt;(AJ228-AJ227),2,0),2)),0)))</f>
        <v>0</v>
      </c>
      <c r="AG227" s="1">
        <f>IF(C$4=0,0,IF(SUM(AG$7:AG226)=1,0,IF(AK227=AG$6,IF(AK227=AK228,IF((AK226-AK227)&lt;=(AK229-AK228),1,0),IF(AK227=AK226,IF((AK225-AK226)&gt;(AK228-AK227),1,0),1)),0)))</f>
        <v>0</v>
      </c>
      <c r="AH227" s="1">
        <f>IF(C$4=0,0,IF(SUM(AH$7:AH226)=2,0,IF(AL227=AH$6,IF(AL227=AL228,IF((AL226-AL227)&lt;=(AL229-AL228),2,0),IF(AL227=AL226,IF((AL225-AL226)&gt;(AL228-AL227),2,0),2)),0)))</f>
        <v>0</v>
      </c>
      <c r="AI227" s="1">
        <f>IF(S$4=0,0,IF(SUM(AI$7:AI226)=2,0,IF(AM227=AI$6,IF(AM227=AM228,IF((AM226-AM227)&lt;=(AM229-AM228),2,0),IF(AM227=AM226,IF((AM225-AM226)&gt;(AM228-AM227),2,0),2)),0)))</f>
        <v>0</v>
      </c>
      <c r="AJ227" s="1">
        <f t="shared" si="80"/>
        <v>1</v>
      </c>
    </row>
    <row r="228" spans="1:36" ht="12" customHeight="1" x14ac:dyDescent="0.15">
      <c r="A228" s="64">
        <f t="shared" si="68"/>
        <v>0</v>
      </c>
      <c r="B228" s="64">
        <f t="shared" si="69"/>
        <v>0</v>
      </c>
      <c r="C228" s="57">
        <f t="shared" si="81"/>
        <v>236</v>
      </c>
      <c r="F228" s="59">
        <f>IF(C228&lt;C$6,0,VLOOKUP(C228,index!$A:$M,10,0))</f>
        <v>140</v>
      </c>
      <c r="G228" s="57" t="str">
        <f t="shared" si="70"/>
        <v/>
      </c>
      <c r="H228" s="58" t="str">
        <f>IF(G228="I",$K228,IF(G228="II",$K228-SUM(H$8:H227),IF(G228="III",$K228-SUM(H$8:H227),IF(G228="IV",$K228-SUM(H$8:H227),IF(G228="V",1-SUM(H$8:H227)," ")))))</f>
        <v xml:space="preserve"> </v>
      </c>
      <c r="I228" s="66" t="str">
        <f t="shared" si="71"/>
        <v/>
      </c>
      <c r="L228" s="62" t="str">
        <f t="shared" si="67"/>
        <v xml:space="preserve"> </v>
      </c>
      <c r="P228" s="58" t="str">
        <f>IF(O228="Plus",$K228,IF(O228="Basis",$K228-SUM(P$8:P227),IF(O228="Breedte",$K228-SUM(P$8:P227),IF(O227="Breedte",1-SUM(P$8:P227)," "))))</f>
        <v xml:space="preserve"> </v>
      </c>
      <c r="Q228" s="56" t="str">
        <f t="shared" si="88"/>
        <v/>
      </c>
      <c r="R228" s="196">
        <f t="shared" si="73"/>
        <v>140</v>
      </c>
      <c r="S228" s="1">
        <f t="shared" si="82"/>
        <v>236</v>
      </c>
      <c r="T228" s="2">
        <f t="shared" si="74"/>
        <v>0</v>
      </c>
      <c r="U228" s="1">
        <f>IF(C$4=0,0,IF(SUM(U$7:U227)=2,0,IF(Y228=U$6,IF(Y228=Y229,IF((Y227-Y228)&lt;=(Y230-Y229),2,0),IF(Y228=Y227,IF((Y226-Y227)&gt;(Y229-Y228),2,0),2)),0)))</f>
        <v>0</v>
      </c>
      <c r="V228" s="1">
        <f>IF(C$4=0,0,IF(SUM(V$7:V227)=1,0,IF(Z228=V$6,IF(Z228=Z229,IF((Z227-Z228)&lt;=(Z230-Z229),1,0),IF(Z228=Z227,IF((Z226-Z227)&gt;(Z229-Z228),1,0),1)),0)))</f>
        <v>0</v>
      </c>
      <c r="W228" s="1">
        <f>IF(C$4=0,0,IF(SUM(W$7:W227)=2,0,IF(AA228=W$6,IF(AA228=AA229,IF((AA227-AA228)&lt;=(AA230-AA229),2,0),IF(AA228=AA227,IF((AA226-AA227)&gt;(AA229-AA228),2,0),2)),0)))</f>
        <v>0</v>
      </c>
      <c r="X228" s="1">
        <f>IF(C$4=0,0,IF(SUM(X$7:X227)=2,0,IF(AB228=X$6,IF(AB228=AB229,IF((AB227-AB228)&lt;=(AB230-AB229),2,0),IF(AB228=AB227,IF((AB226-AB227)&gt;(AB229-AB228),2,0),2)),0)))</f>
        <v>0</v>
      </c>
      <c r="Y228" s="1">
        <f t="shared" si="75"/>
        <v>1</v>
      </c>
      <c r="Z228" s="1">
        <f t="shared" si="76"/>
        <v>1</v>
      </c>
      <c r="AA228" s="1">
        <f t="shared" si="77"/>
        <v>1</v>
      </c>
      <c r="AB228" s="1">
        <f t="shared" si="78"/>
        <v>1</v>
      </c>
      <c r="AD228" s="1">
        <f t="shared" si="83"/>
        <v>236</v>
      </c>
      <c r="AE228" s="2">
        <f t="shared" si="79"/>
        <v>0</v>
      </c>
      <c r="AF228" s="1">
        <f>IF(S$4=0,0,IF(SUM(AF$7:AF227)=2,0,IF(AJ228=AF$6,IF(AJ228=AJ229,IF((AJ227-AJ228)&lt;=(AJ230-AJ229),2,0),IF(AJ228=AJ227,IF((AJ226-AJ227)&gt;(AJ229-AJ228),2,0),2)),0)))</f>
        <v>0</v>
      </c>
      <c r="AG228" s="1">
        <f>IF(C$4=0,0,IF(SUM(AG$7:AG227)=1,0,IF(AK228=AG$6,IF(AK228=AK229,IF((AK227-AK228)&lt;=(AK230-AK229),1,0),IF(AK228=AK227,IF((AK226-AK227)&gt;(AK229-AK228),1,0),1)),0)))</f>
        <v>0</v>
      </c>
      <c r="AH228" s="1">
        <f>IF(C$4=0,0,IF(SUM(AH$7:AH227)=2,0,IF(AL228=AH$6,IF(AL228=AL229,IF((AL227-AL228)&lt;=(AL230-AL229),2,0),IF(AL228=AL227,IF((AL226-AL227)&gt;(AL229-AL228),2,0),2)),0)))</f>
        <v>0</v>
      </c>
      <c r="AI228" s="1">
        <f>IF(S$4=0,0,IF(SUM(AI$7:AI227)=2,0,IF(AM228=AI$6,IF(AM228=AM229,IF((AM227-AM228)&lt;=(AM230-AM229),2,0),IF(AM228=AM227,IF((AM226-AM227)&gt;(AM229-AM228),2,0),2)),0)))</f>
        <v>0</v>
      </c>
      <c r="AJ228" s="1">
        <f t="shared" si="80"/>
        <v>1</v>
      </c>
    </row>
    <row r="229" spans="1:36" ht="12" customHeight="1" x14ac:dyDescent="0.15">
      <c r="A229" s="64">
        <f t="shared" si="68"/>
        <v>0</v>
      </c>
      <c r="B229" s="64">
        <f t="shared" si="69"/>
        <v>0</v>
      </c>
      <c r="C229" s="57">
        <f t="shared" si="81"/>
        <v>235</v>
      </c>
      <c r="F229" s="59">
        <f>IF(C229&lt;C$6,0,VLOOKUP(C229,index!$A:$M,10,0))</f>
        <v>140</v>
      </c>
      <c r="G229" s="57" t="str">
        <f t="shared" si="70"/>
        <v/>
      </c>
      <c r="H229" s="58" t="str">
        <f>IF(G229="I",$K229,IF(G229="II",$K229-SUM(H$8:H228),IF(G229="III",$K229-SUM(H$8:H228),IF(G229="IV",$K229-SUM(H$8:H228),IF(G229="V",1-SUM(H$8:H228)," ")))))</f>
        <v xml:space="preserve"> </v>
      </c>
      <c r="I229" s="66" t="str">
        <f t="shared" si="71"/>
        <v/>
      </c>
      <c r="L229" s="62" t="str">
        <f t="shared" si="67"/>
        <v xml:space="preserve"> </v>
      </c>
      <c r="P229" s="58" t="str">
        <f>IF(O229="Plus",$K229,IF(O229="Basis",$K229-SUM(P$8:P228),IF(O229="Breedte",$K229-SUM(P$8:P228),IF(O228="Breedte",1-SUM(P$8:P228)," "))))</f>
        <v xml:space="preserve"> </v>
      </c>
      <c r="Q229" s="56" t="str">
        <f t="shared" si="88"/>
        <v/>
      </c>
      <c r="R229" s="196">
        <f t="shared" si="73"/>
        <v>140</v>
      </c>
      <c r="S229" s="1">
        <f t="shared" si="82"/>
        <v>235</v>
      </c>
      <c r="T229" s="2">
        <f t="shared" si="74"/>
        <v>0</v>
      </c>
      <c r="U229" s="1">
        <f>IF(C$4=0,0,IF(SUM(U$7:U228)=2,0,IF(Y229=U$6,IF(Y229=Y230,IF((Y228-Y229)&lt;=(Y231-Y230),2,0),IF(Y229=Y228,IF((Y227-Y228)&gt;(Y230-Y229),2,0),2)),0)))</f>
        <v>0</v>
      </c>
      <c r="V229" s="1">
        <f>IF(C$4=0,0,IF(SUM(V$7:V228)=1,0,IF(Z229=V$6,IF(Z229=Z230,IF((Z228-Z229)&lt;=(Z231-Z230),1,0),IF(Z229=Z228,IF((Z227-Z228)&gt;(Z230-Z229),1,0),1)),0)))</f>
        <v>0</v>
      </c>
      <c r="W229" s="1">
        <f>IF(C$4=0,0,IF(SUM(W$7:W228)=2,0,IF(AA229=W$6,IF(AA229=AA230,IF((AA228-AA229)&lt;=(AA231-AA230),2,0),IF(AA229=AA228,IF((AA227-AA228)&gt;(AA230-AA229),2,0),2)),0)))</f>
        <v>0</v>
      </c>
      <c r="X229" s="1">
        <f>IF(C$4=0,0,IF(SUM(X$7:X228)=2,0,IF(AB229=X$6,IF(AB229=AB230,IF((AB228-AB229)&lt;=(AB231-AB230),2,0),IF(AB229=AB228,IF((AB227-AB228)&gt;(AB230-AB229),2,0),2)),0)))</f>
        <v>0</v>
      </c>
      <c r="Y229" s="1">
        <f t="shared" si="75"/>
        <v>1</v>
      </c>
      <c r="Z229" s="1">
        <f t="shared" si="76"/>
        <v>1</v>
      </c>
      <c r="AA229" s="1">
        <f t="shared" si="77"/>
        <v>1</v>
      </c>
      <c r="AB229" s="1">
        <f t="shared" si="78"/>
        <v>1</v>
      </c>
      <c r="AD229" s="1">
        <f t="shared" si="83"/>
        <v>235</v>
      </c>
      <c r="AE229" s="2">
        <f t="shared" si="79"/>
        <v>0</v>
      </c>
      <c r="AF229" s="1">
        <f>IF(S$4=0,0,IF(SUM(AF$7:AF228)=2,0,IF(AJ229=AF$6,IF(AJ229=AJ230,IF((AJ228-AJ229)&lt;=(AJ231-AJ230),2,0),IF(AJ229=AJ228,IF((AJ227-AJ228)&gt;(AJ230-AJ229),2,0),2)),0)))</f>
        <v>0</v>
      </c>
      <c r="AG229" s="1">
        <f>IF(C$4=0,0,IF(SUM(AG$7:AG228)=1,0,IF(AK229=AG$6,IF(AK229=AK230,IF((AK228-AK229)&lt;=(AK231-AK230),1,0),IF(AK229=AK228,IF((AK227-AK228)&gt;(AK230-AK229),1,0),1)),0)))</f>
        <v>0</v>
      </c>
      <c r="AH229" s="1">
        <f>IF(C$4=0,0,IF(SUM(AH$7:AH228)=2,0,IF(AL229=AH$6,IF(AL229=AL230,IF((AL228-AL229)&lt;=(AL231-AL230),2,0),IF(AL229=AL228,IF((AL227-AL228)&gt;(AL230-AL229),2,0),2)),0)))</f>
        <v>0</v>
      </c>
      <c r="AI229" s="1">
        <f>IF(S$4=0,0,IF(SUM(AI$7:AI228)=2,0,IF(AM229=AI$6,IF(AM229=AM230,IF((AM228-AM229)&lt;=(AM231-AM230),2,0),IF(AM229=AM228,IF((AM227-AM228)&gt;(AM230-AM229),2,0),2)),0)))</f>
        <v>0</v>
      </c>
      <c r="AJ229" s="1">
        <f t="shared" si="80"/>
        <v>1</v>
      </c>
    </row>
    <row r="230" spans="1:36" ht="12" customHeight="1" x14ac:dyDescent="0.15">
      <c r="A230" s="64">
        <f t="shared" si="68"/>
        <v>0</v>
      </c>
      <c r="B230" s="64">
        <f t="shared" si="69"/>
        <v>0</v>
      </c>
      <c r="C230" s="57">
        <f t="shared" si="81"/>
        <v>234</v>
      </c>
      <c r="F230" s="59">
        <f>IF(C230&lt;C$6,0,VLOOKUP(C230,index!$A:$M,10,0))</f>
        <v>139</v>
      </c>
      <c r="G230" s="57" t="str">
        <f t="shared" si="70"/>
        <v/>
      </c>
      <c r="H230" s="58" t="str">
        <f>IF(G230="I",$K230,IF(G230="II",$K230-SUM(H$8:H229),IF(G230="III",$K230-SUM(H$8:H229),IF(G230="IV",$K230-SUM(H$8:H229),IF(G230="V",1-SUM(H$8:H229)," ")))))</f>
        <v xml:space="preserve"> </v>
      </c>
      <c r="I230" s="66" t="str">
        <f t="shared" si="71"/>
        <v/>
      </c>
      <c r="L230" s="62" t="str">
        <f t="shared" si="67"/>
        <v xml:space="preserve"> </v>
      </c>
      <c r="P230" s="58" t="str">
        <f>IF(O230="Plus",$K230,IF(O230="Basis",$K230-SUM(P$8:P229),IF(O230="Breedte",$K230-SUM(P$8:P229),IF(O229="Breedte",1-SUM(P$8:P229)," "))))</f>
        <v xml:space="preserve"> </v>
      </c>
      <c r="Q230" s="56" t="str">
        <f t="shared" si="88"/>
        <v/>
      </c>
      <c r="R230" s="196">
        <f t="shared" si="73"/>
        <v>139</v>
      </c>
      <c r="S230" s="1">
        <f t="shared" si="82"/>
        <v>234</v>
      </c>
      <c r="T230" s="2">
        <f t="shared" si="74"/>
        <v>0</v>
      </c>
      <c r="U230" s="1">
        <f>IF(C$4=0,0,IF(SUM(U$7:U229)=2,0,IF(Y230=U$6,IF(Y230=Y231,IF((Y229-Y230)&lt;=(Y232-Y231),2,0),IF(Y230=Y229,IF((Y228-Y229)&gt;(Y231-Y230),2,0),2)),0)))</f>
        <v>0</v>
      </c>
      <c r="V230" s="1">
        <f>IF(C$4=0,0,IF(SUM(V$7:V229)=1,0,IF(Z230=V$6,IF(Z230=Z231,IF((Z229-Z230)&lt;=(Z232-Z231),1,0),IF(Z230=Z229,IF((Z228-Z229)&gt;(Z231-Z230),1,0),1)),0)))</f>
        <v>0</v>
      </c>
      <c r="W230" s="1">
        <f>IF(C$4=0,0,IF(SUM(W$7:W229)=2,0,IF(AA230=W$6,IF(AA230=AA231,IF((AA229-AA230)&lt;=(AA232-AA231),2,0),IF(AA230=AA229,IF((AA228-AA229)&gt;(AA231-AA230),2,0),2)),0)))</f>
        <v>0</v>
      </c>
      <c r="X230" s="1">
        <f>IF(C$4=0,0,IF(SUM(X$7:X229)=2,0,IF(AB230=X$6,IF(AB230=AB231,IF((AB229-AB230)&lt;=(AB232-AB231),2,0),IF(AB230=AB229,IF((AB228-AB229)&gt;(AB231-AB230),2,0),2)),0)))</f>
        <v>0</v>
      </c>
      <c r="Y230" s="1">
        <f t="shared" si="75"/>
        <v>1</v>
      </c>
      <c r="Z230" s="1">
        <f t="shared" si="76"/>
        <v>1</v>
      </c>
      <c r="AA230" s="1">
        <f t="shared" si="77"/>
        <v>1</v>
      </c>
      <c r="AB230" s="1">
        <f t="shared" si="78"/>
        <v>1</v>
      </c>
      <c r="AD230" s="1">
        <f t="shared" si="83"/>
        <v>234</v>
      </c>
      <c r="AE230" s="2">
        <f t="shared" si="79"/>
        <v>0</v>
      </c>
      <c r="AF230" s="1">
        <f>IF(S$4=0,0,IF(SUM(AF$7:AF229)=2,0,IF(AJ230=AF$6,IF(AJ230=AJ231,IF((AJ229-AJ230)&lt;=(AJ232-AJ231),2,0),IF(AJ230=AJ229,IF((AJ228-AJ229)&gt;(AJ231-AJ230),2,0),2)),0)))</f>
        <v>0</v>
      </c>
      <c r="AG230" s="1">
        <f>IF(C$4=0,0,IF(SUM(AG$7:AG229)=1,0,IF(AK230=AG$6,IF(AK230=AK231,IF((AK229-AK230)&lt;=(AK232-AK231),1,0),IF(AK230=AK229,IF((AK228-AK229)&gt;(AK231-AK230),1,0),1)),0)))</f>
        <v>0</v>
      </c>
      <c r="AH230" s="1">
        <f>IF(C$4=0,0,IF(SUM(AH$7:AH229)=2,0,IF(AL230=AH$6,IF(AL230=AL231,IF((AL229-AL230)&lt;=(AL232-AL231),2,0),IF(AL230=AL229,IF((AL228-AL229)&gt;(AL231-AL230),2,0),2)),0)))</f>
        <v>0</v>
      </c>
      <c r="AI230" s="1">
        <f>IF(S$4=0,0,IF(SUM(AI$7:AI229)=2,0,IF(AM230=AI$6,IF(AM230=AM231,IF((AM229-AM230)&lt;=(AM232-AM231),2,0),IF(AM230=AM229,IF((AM228-AM229)&gt;(AM231-AM230),2,0),2)),0)))</f>
        <v>0</v>
      </c>
      <c r="AJ230" s="1">
        <f t="shared" si="80"/>
        <v>1</v>
      </c>
    </row>
    <row r="231" spans="1:36" ht="12" customHeight="1" x14ac:dyDescent="0.15">
      <c r="A231" s="64">
        <f t="shared" si="68"/>
        <v>0</v>
      </c>
      <c r="B231" s="64">
        <f t="shared" si="69"/>
        <v>0</v>
      </c>
      <c r="C231" s="57">
        <f t="shared" si="81"/>
        <v>233</v>
      </c>
      <c r="F231" s="59">
        <f>IF(C231&lt;C$6,0,VLOOKUP(C231,index!$A:$M,10,0))</f>
        <v>139</v>
      </c>
      <c r="G231" s="57" t="str">
        <f t="shared" si="70"/>
        <v/>
      </c>
      <c r="H231" s="58" t="str">
        <f>IF(G231="I",$K231,IF(G231="II",$K231-SUM(H$8:H230),IF(G231="III",$K231-SUM(H$8:H230),IF(G231="IV",$K231-SUM(H$8:H230),IF(G231="V",1-SUM(H$8:H230)," ")))))</f>
        <v xml:space="preserve"> </v>
      </c>
      <c r="I231" s="66" t="str">
        <f t="shared" si="71"/>
        <v/>
      </c>
      <c r="L231" s="62" t="str">
        <f t="shared" si="67"/>
        <v xml:space="preserve"> </v>
      </c>
      <c r="P231" s="58" t="str">
        <f>IF(O231="Plus",$K231,IF(O231="Basis",$K231-SUM(P$8:P230),IF(O231="Breedte",$K231-SUM(P$8:P230),IF(O230="Breedte",1-SUM(P$8:P230)," "))))</f>
        <v xml:space="preserve"> </v>
      </c>
      <c r="Q231" s="56" t="str">
        <f t="shared" si="88"/>
        <v/>
      </c>
      <c r="R231" s="196">
        <f t="shared" si="73"/>
        <v>139</v>
      </c>
      <c r="S231" s="1">
        <f t="shared" si="82"/>
        <v>233</v>
      </c>
      <c r="T231" s="2">
        <f t="shared" si="74"/>
        <v>0</v>
      </c>
      <c r="U231" s="1">
        <f>IF(C$4=0,0,IF(SUM(U$7:U230)=2,0,IF(Y231=U$6,IF(Y231=Y232,IF((Y230-Y231)&lt;=(Y233-Y232),2,0),IF(Y231=Y230,IF((Y229-Y230)&gt;(Y232-Y231),2,0),2)),0)))</f>
        <v>0</v>
      </c>
      <c r="V231" s="1">
        <f>IF(C$4=0,0,IF(SUM(V$7:V230)=1,0,IF(Z231=V$6,IF(Z231=Z232,IF((Z230-Z231)&lt;=(Z233-Z232),1,0),IF(Z231=Z230,IF((Z229-Z230)&gt;(Z232-Z231),1,0),1)),0)))</f>
        <v>0</v>
      </c>
      <c r="W231" s="1">
        <f>IF(C$4=0,0,IF(SUM(W$7:W230)=2,0,IF(AA231=W$6,IF(AA231=AA232,IF((AA230-AA231)&lt;=(AA233-AA232),2,0),IF(AA231=AA230,IF((AA229-AA230)&gt;(AA232-AA231),2,0),2)),0)))</f>
        <v>0</v>
      </c>
      <c r="X231" s="1">
        <f>IF(C$4=0,0,IF(SUM(X$7:X230)=2,0,IF(AB231=X$6,IF(AB231=AB232,IF((AB230-AB231)&lt;=(AB233-AB232),2,0),IF(AB231=AB230,IF((AB229-AB230)&gt;(AB232-AB231),2,0),2)),0)))</f>
        <v>0</v>
      </c>
      <c r="Y231" s="1">
        <f t="shared" si="75"/>
        <v>1</v>
      </c>
      <c r="Z231" s="1">
        <f t="shared" si="76"/>
        <v>1</v>
      </c>
      <c r="AA231" s="1">
        <f t="shared" si="77"/>
        <v>1</v>
      </c>
      <c r="AB231" s="1">
        <f t="shared" si="78"/>
        <v>1</v>
      </c>
      <c r="AD231" s="1">
        <f t="shared" si="83"/>
        <v>233</v>
      </c>
      <c r="AE231" s="2">
        <f t="shared" si="79"/>
        <v>0</v>
      </c>
      <c r="AF231" s="1">
        <f>IF(S$4=0,0,IF(SUM(AF$7:AF230)=2,0,IF(AJ231=AF$6,IF(AJ231=AJ232,IF((AJ230-AJ231)&lt;=(AJ233-AJ232),2,0),IF(AJ231=AJ230,IF((AJ229-AJ230)&gt;(AJ232-AJ231),2,0),2)),0)))</f>
        <v>0</v>
      </c>
      <c r="AG231" s="1">
        <f>IF(C$4=0,0,IF(SUM(AG$7:AG230)=1,0,IF(AK231=AG$6,IF(AK231=AK232,IF((AK230-AK231)&lt;=(AK233-AK232),1,0),IF(AK231=AK230,IF((AK229-AK230)&gt;(AK232-AK231),1,0),1)),0)))</f>
        <v>0</v>
      </c>
      <c r="AH231" s="1">
        <f>IF(C$4=0,0,IF(SUM(AH$7:AH230)=2,0,IF(AL231=AH$6,IF(AL231=AL232,IF((AL230-AL231)&lt;=(AL233-AL232),2,0),IF(AL231=AL230,IF((AL229-AL230)&gt;(AL232-AL231),2,0),2)),0)))</f>
        <v>0</v>
      </c>
      <c r="AI231" s="1">
        <f>IF(S$4=0,0,IF(SUM(AI$7:AI230)=2,0,IF(AM231=AI$6,IF(AM231=AM232,IF((AM230-AM231)&lt;=(AM233-AM232),2,0),IF(AM231=AM230,IF((AM229-AM230)&gt;(AM232-AM231),2,0),2)),0)))</f>
        <v>0</v>
      </c>
      <c r="AJ231" s="1">
        <f t="shared" si="80"/>
        <v>1</v>
      </c>
    </row>
    <row r="232" spans="1:36" ht="12" customHeight="1" x14ac:dyDescent="0.15">
      <c r="A232" s="64">
        <f t="shared" si="68"/>
        <v>0</v>
      </c>
      <c r="B232" s="64">
        <f t="shared" si="69"/>
        <v>0</v>
      </c>
      <c r="C232" s="57">
        <f t="shared" si="81"/>
        <v>232</v>
      </c>
      <c r="F232" s="59">
        <f>IF(C232&lt;C$6,0,VLOOKUP(C232,index!$A:$M,10,0))</f>
        <v>138</v>
      </c>
      <c r="G232" s="57" t="str">
        <f t="shared" si="70"/>
        <v/>
      </c>
      <c r="H232" s="58" t="str">
        <f>IF(G232="I",$K232,IF(G232="II",$K232-SUM(H$8:H231),IF(G232="III",$K232-SUM(H$8:H231),IF(G232="IV",$K232-SUM(H$8:H231),IF(G232="V",1-SUM(H$8:H231)," ")))))</f>
        <v xml:space="preserve"> </v>
      </c>
      <c r="I232" s="66" t="str">
        <f t="shared" si="71"/>
        <v/>
      </c>
      <c r="L232" s="62" t="str">
        <f t="shared" si="67"/>
        <v xml:space="preserve"> </v>
      </c>
      <c r="P232" s="58" t="str">
        <f>IF(O232="Plus",$K232,IF(O232="Basis",$K232-SUM(P$8:P231),IF(O232="Breedte",$K232-SUM(P$8:P231),IF(O231="Breedte",1-SUM(P$8:P231)," "))))</f>
        <v xml:space="preserve"> </v>
      </c>
      <c r="Q232" s="56" t="str">
        <f t="shared" si="88"/>
        <v/>
      </c>
      <c r="R232" s="196">
        <f t="shared" si="73"/>
        <v>138</v>
      </c>
      <c r="S232" s="1">
        <f t="shared" si="82"/>
        <v>232</v>
      </c>
      <c r="T232" s="2">
        <f t="shared" si="74"/>
        <v>0</v>
      </c>
      <c r="U232" s="1">
        <f>IF(C$4=0,0,IF(SUM(U$7:U231)=2,0,IF(Y232=U$6,IF(Y232=Y233,IF((Y231-Y232)&lt;=(Y234-Y233),2,0),IF(Y232=Y231,IF((Y230-Y231)&gt;(Y233-Y232),2,0),2)),0)))</f>
        <v>0</v>
      </c>
      <c r="V232" s="1">
        <f>IF(C$4=0,0,IF(SUM(V$7:V231)=1,0,IF(Z232=V$6,IF(Z232=Z233,IF((Z231-Z232)&lt;=(Z234-Z233),1,0),IF(Z232=Z231,IF((Z230-Z231)&gt;(Z233-Z232),1,0),1)),0)))</f>
        <v>0</v>
      </c>
      <c r="W232" s="1">
        <f>IF(C$4=0,0,IF(SUM(W$7:W231)=2,0,IF(AA232=W$6,IF(AA232=AA233,IF((AA231-AA232)&lt;=(AA234-AA233),2,0),IF(AA232=AA231,IF((AA230-AA231)&gt;(AA233-AA232),2,0),2)),0)))</f>
        <v>0</v>
      </c>
      <c r="X232" s="1">
        <f>IF(C$4=0,0,IF(SUM(X$7:X231)=2,0,IF(AB232=X$6,IF(AB232=AB233,IF((AB231-AB232)&lt;=(AB234-AB233),2,0),IF(AB232=AB231,IF((AB230-AB231)&gt;(AB233-AB232),2,0),2)),0)))</f>
        <v>0</v>
      </c>
      <c r="Y232" s="1">
        <f t="shared" si="75"/>
        <v>1</v>
      </c>
      <c r="Z232" s="1">
        <f t="shared" si="76"/>
        <v>1</v>
      </c>
      <c r="AA232" s="1">
        <f t="shared" si="77"/>
        <v>1</v>
      </c>
      <c r="AB232" s="1">
        <f t="shared" si="78"/>
        <v>1</v>
      </c>
      <c r="AD232" s="1">
        <f t="shared" si="83"/>
        <v>232</v>
      </c>
      <c r="AE232" s="2">
        <f t="shared" si="79"/>
        <v>0</v>
      </c>
      <c r="AF232" s="1">
        <f>IF(S$4=0,0,IF(SUM(AF$7:AF231)=2,0,IF(AJ232=AF$6,IF(AJ232=AJ233,IF((AJ231-AJ232)&lt;=(AJ234-AJ233),2,0),IF(AJ232=AJ231,IF((AJ230-AJ231)&gt;(AJ233-AJ232),2,0),2)),0)))</f>
        <v>0</v>
      </c>
      <c r="AG232" s="1">
        <f>IF(C$4=0,0,IF(SUM(AG$7:AG231)=1,0,IF(AK232=AG$6,IF(AK232=AK233,IF((AK231-AK232)&lt;=(AK234-AK233),1,0),IF(AK232=AK231,IF((AK230-AK231)&gt;(AK233-AK232),1,0),1)),0)))</f>
        <v>0</v>
      </c>
      <c r="AH232" s="1">
        <f>IF(C$4=0,0,IF(SUM(AH$7:AH231)=2,0,IF(AL232=AH$6,IF(AL232=AL233,IF((AL231-AL232)&lt;=(AL234-AL233),2,0),IF(AL232=AL231,IF((AL230-AL231)&gt;(AL233-AL232),2,0),2)),0)))</f>
        <v>0</v>
      </c>
      <c r="AI232" s="1">
        <f>IF(S$4=0,0,IF(SUM(AI$7:AI231)=2,0,IF(AM232=AI$6,IF(AM232=AM233,IF((AM231-AM232)&lt;=(AM234-AM233),2,0),IF(AM232=AM231,IF((AM230-AM231)&gt;(AM233-AM232),2,0),2)),0)))</f>
        <v>0</v>
      </c>
      <c r="AJ232" s="1">
        <f t="shared" si="80"/>
        <v>1</v>
      </c>
    </row>
    <row r="233" spans="1:36" ht="12" customHeight="1" x14ac:dyDescent="0.15">
      <c r="A233" s="64">
        <f t="shared" si="68"/>
        <v>0</v>
      </c>
      <c r="B233" s="64">
        <f t="shared" si="69"/>
        <v>0</v>
      </c>
      <c r="C233" s="57">
        <f t="shared" si="81"/>
        <v>231</v>
      </c>
      <c r="F233" s="59">
        <f>IF(C233&lt;C$6,0,VLOOKUP(C233,index!$A:$M,10,0))</f>
        <v>138</v>
      </c>
      <c r="G233" s="57" t="str">
        <f t="shared" si="70"/>
        <v/>
      </c>
      <c r="H233" s="58" t="str">
        <f>IF(G233="I",$K233,IF(G233="II",$K233-SUM(H$8:H232),IF(G233="III",$K233-SUM(H$8:H232),IF(G233="IV",$K233-SUM(H$8:H232),IF(G233="V",1-SUM(H$8:H232)," ")))))</f>
        <v xml:space="preserve"> </v>
      </c>
      <c r="I233" s="66" t="str">
        <f t="shared" si="71"/>
        <v/>
      </c>
      <c r="L233" s="62" t="str">
        <f t="shared" si="67"/>
        <v xml:space="preserve"> </v>
      </c>
      <c r="P233" s="58" t="str">
        <f>IF(O233="Plus",$K233,IF(O233="Basis",$K233-SUM(P$8:P232),IF(O233="Breedte",$K233-SUM(P$8:P232),IF(O232="Breedte",1-SUM(P$8:P232)," "))))</f>
        <v xml:space="preserve"> </v>
      </c>
      <c r="Q233" s="56" t="str">
        <f t="shared" si="88"/>
        <v/>
      </c>
      <c r="R233" s="196">
        <f t="shared" si="73"/>
        <v>138</v>
      </c>
      <c r="S233" s="1">
        <f t="shared" si="82"/>
        <v>231</v>
      </c>
      <c r="T233" s="2">
        <f t="shared" si="74"/>
        <v>0</v>
      </c>
      <c r="U233" s="1">
        <f>IF(C$4=0,0,IF(SUM(U$7:U232)=2,0,IF(Y233=U$6,IF(Y233=Y234,IF((Y232-Y233)&lt;=(Y235-Y234),2,0),IF(Y233=Y232,IF((Y231-Y232)&gt;(Y234-Y233),2,0),2)),0)))</f>
        <v>0</v>
      </c>
      <c r="V233" s="1">
        <f>IF(C$4=0,0,IF(SUM(V$7:V232)=1,0,IF(Z233=V$6,IF(Z233=Z234,IF((Z232-Z233)&lt;=(Z235-Z234),1,0),IF(Z233=Z232,IF((Z231-Z232)&gt;(Z234-Z233),1,0),1)),0)))</f>
        <v>0</v>
      </c>
      <c r="W233" s="1">
        <f>IF(C$4=0,0,IF(SUM(W$7:W232)=2,0,IF(AA233=W$6,IF(AA233=AA234,IF((AA232-AA233)&lt;=(AA235-AA234),2,0),IF(AA233=AA232,IF((AA231-AA232)&gt;(AA234-AA233),2,0),2)),0)))</f>
        <v>0</v>
      </c>
      <c r="X233" s="1">
        <f>IF(C$4=0,0,IF(SUM(X$7:X232)=2,0,IF(AB233=X$6,IF(AB233=AB234,IF((AB232-AB233)&lt;=(AB235-AB234),2,0),IF(AB233=AB232,IF((AB231-AB232)&gt;(AB234-AB233),2,0),2)),0)))</f>
        <v>0</v>
      </c>
      <c r="Y233" s="1">
        <f t="shared" si="75"/>
        <v>1</v>
      </c>
      <c r="Z233" s="1">
        <f t="shared" si="76"/>
        <v>1</v>
      </c>
      <c r="AA233" s="1">
        <f t="shared" si="77"/>
        <v>1</v>
      </c>
      <c r="AB233" s="1">
        <f t="shared" si="78"/>
        <v>1</v>
      </c>
      <c r="AD233" s="1">
        <f t="shared" si="83"/>
        <v>231</v>
      </c>
      <c r="AE233" s="2">
        <f t="shared" si="79"/>
        <v>0</v>
      </c>
      <c r="AF233" s="1">
        <f>IF(S$4=0,0,IF(SUM(AF$7:AF232)=2,0,IF(AJ233=AF$6,IF(AJ233=AJ234,IF((AJ232-AJ233)&lt;=(AJ235-AJ234),2,0),IF(AJ233=AJ232,IF((AJ231-AJ232)&gt;(AJ234-AJ233),2,0),2)),0)))</f>
        <v>0</v>
      </c>
      <c r="AG233" s="1">
        <f>IF(C$4=0,0,IF(SUM(AG$7:AG232)=1,0,IF(AK233=AG$6,IF(AK233=AK234,IF((AK232-AK233)&lt;=(AK235-AK234),1,0),IF(AK233=AK232,IF((AK231-AK232)&gt;(AK234-AK233),1,0),1)),0)))</f>
        <v>0</v>
      </c>
      <c r="AH233" s="1">
        <f>IF(C$4=0,0,IF(SUM(AH$7:AH232)=2,0,IF(AL233=AH$6,IF(AL233=AL234,IF((AL232-AL233)&lt;=(AL235-AL234),2,0),IF(AL233=AL232,IF((AL231-AL232)&gt;(AL234-AL233),2,0),2)),0)))</f>
        <v>0</v>
      </c>
      <c r="AI233" s="1">
        <f>IF(S$4=0,0,IF(SUM(AI$7:AI232)=2,0,IF(AM233=AI$6,IF(AM233=AM234,IF((AM232-AM233)&lt;=(AM235-AM234),2,0),IF(AM233=AM232,IF((AM231-AM232)&gt;(AM234-AM233),2,0),2)),0)))</f>
        <v>0</v>
      </c>
      <c r="AJ233" s="1">
        <f t="shared" si="80"/>
        <v>1</v>
      </c>
    </row>
    <row r="234" spans="1:36" ht="12" customHeight="1" x14ac:dyDescent="0.15">
      <c r="A234" s="64">
        <f t="shared" si="68"/>
        <v>0</v>
      </c>
      <c r="B234" s="64">
        <f t="shared" si="69"/>
        <v>0</v>
      </c>
      <c r="C234" s="57">
        <f t="shared" si="81"/>
        <v>230</v>
      </c>
      <c r="F234" s="59">
        <f>IF(C234&lt;C$6,0,VLOOKUP(C234,index!$A:$M,10,0))</f>
        <v>137</v>
      </c>
      <c r="G234" s="57" t="str">
        <f t="shared" si="70"/>
        <v/>
      </c>
      <c r="H234" s="58" t="str">
        <f>IF(G234="I",$K234,IF(G234="II",$K234-SUM(H$8:H233),IF(G234="III",$K234-SUM(H$8:H233),IF(G234="IV",$K234-SUM(H$8:H233),IF(G234="V",1-SUM(H$8:H233)," ")))))</f>
        <v xml:space="preserve"> </v>
      </c>
      <c r="I234" s="66" t="str">
        <f t="shared" si="71"/>
        <v/>
      </c>
      <c r="L234" s="62" t="str">
        <f t="shared" si="67"/>
        <v xml:space="preserve"> </v>
      </c>
      <c r="P234" s="58" t="str">
        <f>IF(O234="Plus",$K234,IF(O234="Basis",$K234-SUM(P$8:P233),IF(O234="Breedte",$K234-SUM(P$8:P233),IF(O233="Breedte",1-SUM(P$8:P233)," "))))</f>
        <v xml:space="preserve"> </v>
      </c>
      <c r="Q234" s="56" t="str">
        <f t="shared" si="88"/>
        <v/>
      </c>
      <c r="R234" s="196">
        <f t="shared" si="73"/>
        <v>137</v>
      </c>
      <c r="S234" s="1">
        <f t="shared" si="82"/>
        <v>230</v>
      </c>
      <c r="T234" s="2">
        <f t="shared" si="74"/>
        <v>0</v>
      </c>
      <c r="U234" s="1">
        <f>IF(C$4=0,0,IF(SUM(U$7:U233)=2,0,IF(Y234=U$6,IF(Y234=Y235,IF((Y233-Y234)&lt;=(Y236-Y235),2,0),IF(Y234=Y233,IF((Y232-Y233)&gt;(Y235-Y234),2,0),2)),0)))</f>
        <v>0</v>
      </c>
      <c r="V234" s="1">
        <f>IF(C$4=0,0,IF(SUM(V$7:V233)=1,0,IF(Z234=V$6,IF(Z234=Z235,IF((Z233-Z234)&lt;=(Z236-Z235),1,0),IF(Z234=Z233,IF((Z232-Z233)&gt;(Z235-Z234),1,0),1)),0)))</f>
        <v>0</v>
      </c>
      <c r="W234" s="1">
        <f>IF(C$4=0,0,IF(SUM(W$7:W233)=2,0,IF(AA234=W$6,IF(AA234=AA235,IF((AA233-AA234)&lt;=(AA236-AA235),2,0),IF(AA234=AA233,IF((AA232-AA233)&gt;(AA235-AA234),2,0),2)),0)))</f>
        <v>0</v>
      </c>
      <c r="X234" s="1">
        <f>IF(C$4=0,0,IF(SUM(X$7:X233)=2,0,IF(AB234=X$6,IF(AB234=AB235,IF((AB233-AB234)&lt;=(AB236-AB235),2,0),IF(AB234=AB233,IF((AB232-AB233)&gt;(AB235-AB234),2,0),2)),0)))</f>
        <v>0</v>
      </c>
      <c r="Y234" s="1">
        <f t="shared" si="75"/>
        <v>1</v>
      </c>
      <c r="Z234" s="1">
        <f t="shared" si="76"/>
        <v>1</v>
      </c>
      <c r="AA234" s="1">
        <f t="shared" si="77"/>
        <v>1</v>
      </c>
      <c r="AB234" s="1">
        <f t="shared" si="78"/>
        <v>1</v>
      </c>
      <c r="AD234" s="1">
        <f t="shared" si="83"/>
        <v>230</v>
      </c>
      <c r="AE234" s="2">
        <f t="shared" si="79"/>
        <v>0</v>
      </c>
      <c r="AF234" s="1">
        <f>IF(S$4=0,0,IF(SUM(AF$7:AF233)=2,0,IF(AJ234=AF$6,IF(AJ234=AJ235,IF((AJ233-AJ234)&lt;=(AJ236-AJ235),2,0),IF(AJ234=AJ233,IF((AJ232-AJ233)&gt;(AJ235-AJ234),2,0),2)),0)))</f>
        <v>0</v>
      </c>
      <c r="AG234" s="1">
        <f>IF(C$4=0,0,IF(SUM(AG$7:AG233)=1,0,IF(AK234=AG$6,IF(AK234=AK235,IF((AK233-AK234)&lt;=(AK236-AK235),1,0),IF(AK234=AK233,IF((AK232-AK233)&gt;(AK235-AK234),1,0),1)),0)))</f>
        <v>0</v>
      </c>
      <c r="AH234" s="1">
        <f>IF(C$4=0,0,IF(SUM(AH$7:AH233)=2,0,IF(AL234=AH$6,IF(AL234=AL235,IF((AL233-AL234)&lt;=(AL236-AL235),2,0),IF(AL234=AL233,IF((AL232-AL233)&gt;(AL235-AL234),2,0),2)),0)))</f>
        <v>0</v>
      </c>
      <c r="AI234" s="1">
        <f>IF(S$4=0,0,IF(SUM(AI$7:AI233)=2,0,IF(AM234=AI$6,IF(AM234=AM235,IF((AM233-AM234)&lt;=(AM236-AM235),2,0),IF(AM234=AM233,IF((AM232-AM233)&gt;(AM235-AM234),2,0),2)),0)))</f>
        <v>0</v>
      </c>
      <c r="AJ234" s="1">
        <f t="shared" si="80"/>
        <v>1</v>
      </c>
    </row>
    <row r="235" spans="1:36" ht="12" customHeight="1" x14ac:dyDescent="0.15">
      <c r="A235" s="64">
        <f t="shared" si="68"/>
        <v>0</v>
      </c>
      <c r="B235" s="64">
        <f t="shared" si="69"/>
        <v>0</v>
      </c>
      <c r="C235" s="57">
        <f t="shared" si="81"/>
        <v>229</v>
      </c>
      <c r="F235" s="59">
        <f>IF(C235&lt;C$6,0,VLOOKUP(C235,index!$A:$M,10,0))</f>
        <v>137</v>
      </c>
      <c r="G235" s="57" t="str">
        <f t="shared" si="70"/>
        <v/>
      </c>
      <c r="H235" s="58" t="str">
        <f>IF(G235="I",$K235,IF(G235="II",$K235-SUM(H$8:H234),IF(G235="III",$K235-SUM(H$8:H234),IF(G235="IV",$K235-SUM(H$8:H234),IF(G235="V",1-SUM(H$8:H234)," ")))))</f>
        <v xml:space="preserve"> </v>
      </c>
      <c r="I235" s="66" t="str">
        <f t="shared" si="71"/>
        <v/>
      </c>
      <c r="L235" s="62" t="str">
        <f t="shared" si="67"/>
        <v xml:space="preserve"> </v>
      </c>
      <c r="P235" s="58" t="str">
        <f>IF(O235="Plus",$K235,IF(O235="Basis",$K235-SUM(P$8:P234),IF(O235="Breedte",$K235-SUM(P$8:P234),IF(O234="Breedte",1-SUM(P$8:P234)," "))))</f>
        <v xml:space="preserve"> </v>
      </c>
      <c r="Q235" s="56" t="str">
        <f t="shared" si="88"/>
        <v/>
      </c>
      <c r="R235" s="196">
        <f t="shared" si="73"/>
        <v>137</v>
      </c>
      <c r="S235" s="1">
        <f t="shared" si="82"/>
        <v>229</v>
      </c>
      <c r="T235" s="2">
        <f t="shared" si="74"/>
        <v>0</v>
      </c>
      <c r="U235" s="1">
        <f>IF(C$4=0,0,IF(SUM(U$7:U234)=2,0,IF(Y235=U$6,IF(Y235=Y236,IF((Y234-Y235)&lt;=(Y237-Y236),2,0),IF(Y235=Y234,IF((Y233-Y234)&gt;(Y236-Y235),2,0),2)),0)))</f>
        <v>0</v>
      </c>
      <c r="V235" s="1">
        <f>IF(C$4=0,0,IF(SUM(V$7:V234)=1,0,IF(Z235=V$6,IF(Z235=Z236,IF((Z234-Z235)&lt;=(Z237-Z236),1,0),IF(Z235=Z234,IF((Z233-Z234)&gt;(Z236-Z235),1,0),1)),0)))</f>
        <v>0</v>
      </c>
      <c r="W235" s="1">
        <f>IF(C$4=0,0,IF(SUM(W$7:W234)=2,0,IF(AA235=W$6,IF(AA235=AA236,IF((AA234-AA235)&lt;=(AA237-AA236),2,0),IF(AA235=AA234,IF((AA233-AA234)&gt;(AA236-AA235),2,0),2)),0)))</f>
        <v>0</v>
      </c>
      <c r="X235" s="1">
        <f>IF(C$4=0,0,IF(SUM(X$7:X234)=2,0,IF(AB235=X$6,IF(AB235=AB236,IF((AB234-AB235)&lt;=(AB237-AB236),2,0),IF(AB235=AB234,IF((AB233-AB234)&gt;(AB236-AB235),2,0),2)),0)))</f>
        <v>0</v>
      </c>
      <c r="Y235" s="1">
        <f t="shared" si="75"/>
        <v>1</v>
      </c>
      <c r="Z235" s="1">
        <f t="shared" si="76"/>
        <v>1</v>
      </c>
      <c r="AA235" s="1">
        <f t="shared" si="77"/>
        <v>1</v>
      </c>
      <c r="AB235" s="1">
        <f t="shared" si="78"/>
        <v>1</v>
      </c>
      <c r="AD235" s="1">
        <f t="shared" si="83"/>
        <v>229</v>
      </c>
      <c r="AE235" s="2">
        <f t="shared" si="79"/>
        <v>0</v>
      </c>
      <c r="AF235" s="1">
        <f>IF(S$4=0,0,IF(SUM(AF$7:AF234)=2,0,IF(AJ235=AF$6,IF(AJ235=AJ236,IF((AJ234-AJ235)&lt;=(AJ237-AJ236),2,0),IF(AJ235=AJ234,IF((AJ233-AJ234)&gt;(AJ236-AJ235),2,0),2)),0)))</f>
        <v>0</v>
      </c>
      <c r="AG235" s="1">
        <f>IF(C$4=0,0,IF(SUM(AG$7:AG234)=1,0,IF(AK235=AG$6,IF(AK235=AK236,IF((AK234-AK235)&lt;=(AK237-AK236),1,0),IF(AK235=AK234,IF((AK233-AK234)&gt;(AK236-AK235),1,0),1)),0)))</f>
        <v>0</v>
      </c>
      <c r="AH235" s="1">
        <f>IF(C$4=0,0,IF(SUM(AH$7:AH234)=2,0,IF(AL235=AH$6,IF(AL235=AL236,IF((AL234-AL235)&lt;=(AL237-AL236),2,0),IF(AL235=AL234,IF((AL233-AL234)&gt;(AL236-AL235),2,0),2)),0)))</f>
        <v>0</v>
      </c>
      <c r="AI235" s="1">
        <f>IF(S$4=0,0,IF(SUM(AI$7:AI234)=2,0,IF(AM235=AI$6,IF(AM235=AM236,IF((AM234-AM235)&lt;=(AM237-AM236),2,0),IF(AM235=AM234,IF((AM233-AM234)&gt;(AM236-AM235),2,0),2)),0)))</f>
        <v>0</v>
      </c>
      <c r="AJ235" s="1">
        <f t="shared" si="80"/>
        <v>1</v>
      </c>
    </row>
    <row r="236" spans="1:36" ht="12" customHeight="1" x14ac:dyDescent="0.15">
      <c r="A236" s="64">
        <f t="shared" si="68"/>
        <v>0</v>
      </c>
      <c r="B236" s="64">
        <f t="shared" si="69"/>
        <v>0</v>
      </c>
      <c r="C236" s="57">
        <f t="shared" si="81"/>
        <v>228</v>
      </c>
      <c r="F236" s="59">
        <f>IF(C236&lt;C$6,0,VLOOKUP(C236,index!$A:$M,10,0))</f>
        <v>136</v>
      </c>
      <c r="G236" s="57" t="str">
        <f t="shared" si="70"/>
        <v/>
      </c>
      <c r="H236" s="58" t="str">
        <f>IF(G236="I",$K236,IF(G236="II",$K236-SUM(H$8:H235),IF(G236="III",$K236-SUM(H$8:H235),IF(G236="IV",$K236-SUM(H$8:H235),IF(G236="V",1-SUM(H$8:H235)," ")))))</f>
        <v xml:space="preserve"> </v>
      </c>
      <c r="I236" s="66" t="str">
        <f t="shared" si="71"/>
        <v/>
      </c>
      <c r="L236" s="62" t="str">
        <f t="shared" si="67"/>
        <v xml:space="preserve"> </v>
      </c>
      <c r="P236" s="58" t="str">
        <f>IF(O236="Plus",$K236,IF(O236="Basis",$K236-SUM(P$8:P235),IF(O236="Breedte",$K236-SUM(P$8:P235),IF(O235="Breedte",1-SUM(P$8:P235)," "))))</f>
        <v xml:space="preserve"> </v>
      </c>
      <c r="Q236" s="56" t="str">
        <f t="shared" si="88"/>
        <v/>
      </c>
      <c r="R236" s="196">
        <f t="shared" si="73"/>
        <v>136</v>
      </c>
      <c r="S236" s="1">
        <f t="shared" si="82"/>
        <v>228</v>
      </c>
      <c r="T236" s="2">
        <f t="shared" si="74"/>
        <v>0</v>
      </c>
      <c r="U236" s="1">
        <f>IF(C$4=0,0,IF(SUM(U$7:U235)=2,0,IF(Y236=U$6,IF(Y236=Y237,IF((Y235-Y236)&lt;=(Y238-Y237),2,0),IF(Y236=Y235,IF((Y234-Y235)&gt;(Y237-Y236),2,0),2)),0)))</f>
        <v>0</v>
      </c>
      <c r="V236" s="1">
        <f>IF(C$4=0,0,IF(SUM(V$7:V235)=1,0,IF(Z236=V$6,IF(Z236=Z237,IF((Z235-Z236)&lt;=(Z238-Z237),1,0),IF(Z236=Z235,IF((Z234-Z235)&gt;(Z237-Z236),1,0),1)),0)))</f>
        <v>0</v>
      </c>
      <c r="W236" s="1">
        <f>IF(C$4=0,0,IF(SUM(W$7:W235)=2,0,IF(AA236=W$6,IF(AA236=AA237,IF((AA235-AA236)&lt;=(AA238-AA237),2,0),IF(AA236=AA235,IF((AA234-AA235)&gt;(AA237-AA236),2,0),2)),0)))</f>
        <v>0</v>
      </c>
      <c r="X236" s="1">
        <f>IF(C$4=0,0,IF(SUM(X$7:X235)=2,0,IF(AB236=X$6,IF(AB236=AB237,IF((AB235-AB236)&lt;=(AB238-AB237),2,0),IF(AB236=AB235,IF((AB234-AB235)&gt;(AB237-AB236),2,0),2)),0)))</f>
        <v>0</v>
      </c>
      <c r="Y236" s="1">
        <f t="shared" si="75"/>
        <v>1</v>
      </c>
      <c r="Z236" s="1">
        <f t="shared" si="76"/>
        <v>1</v>
      </c>
      <c r="AA236" s="1">
        <f t="shared" si="77"/>
        <v>1</v>
      </c>
      <c r="AB236" s="1">
        <f t="shared" si="78"/>
        <v>1</v>
      </c>
      <c r="AD236" s="1">
        <f t="shared" si="83"/>
        <v>228</v>
      </c>
      <c r="AE236" s="2">
        <f t="shared" si="79"/>
        <v>0</v>
      </c>
      <c r="AF236" s="1">
        <f>IF(S$4=0,0,IF(SUM(AF$7:AF235)=2,0,IF(AJ236=AF$6,IF(AJ236=AJ237,IF((AJ235-AJ236)&lt;=(AJ238-AJ237),2,0),IF(AJ236=AJ235,IF((AJ234-AJ235)&gt;(AJ237-AJ236),2,0),2)),0)))</f>
        <v>0</v>
      </c>
      <c r="AG236" s="1">
        <f>IF(C$4=0,0,IF(SUM(AG$7:AG235)=1,0,IF(AK236=AG$6,IF(AK236=AK237,IF((AK235-AK236)&lt;=(AK238-AK237),1,0),IF(AK236=AK235,IF((AK234-AK235)&gt;(AK237-AK236),1,0),1)),0)))</f>
        <v>0</v>
      </c>
      <c r="AH236" s="1">
        <f>IF(C$4=0,0,IF(SUM(AH$7:AH235)=2,0,IF(AL236=AH$6,IF(AL236=AL237,IF((AL235-AL236)&lt;=(AL238-AL237),2,0),IF(AL236=AL235,IF((AL234-AL235)&gt;(AL237-AL236),2,0),2)),0)))</f>
        <v>0</v>
      </c>
      <c r="AI236" s="1">
        <f>IF(S$4=0,0,IF(SUM(AI$7:AI235)=2,0,IF(AM236=AI$6,IF(AM236=AM237,IF((AM235-AM236)&lt;=(AM238-AM237),2,0),IF(AM236=AM235,IF((AM234-AM235)&gt;(AM237-AM236),2,0),2)),0)))</f>
        <v>0</v>
      </c>
      <c r="AJ236" s="1">
        <f t="shared" si="80"/>
        <v>1</v>
      </c>
    </row>
    <row r="237" spans="1:36" ht="12" customHeight="1" x14ac:dyDescent="0.15">
      <c r="A237" s="64">
        <f t="shared" si="68"/>
        <v>0</v>
      </c>
      <c r="B237" s="64">
        <f t="shared" si="69"/>
        <v>0</v>
      </c>
      <c r="C237" s="57">
        <f t="shared" si="81"/>
        <v>227</v>
      </c>
      <c r="F237" s="59">
        <f>IF(C237&lt;C$6,0,VLOOKUP(C237,index!$A:$M,10,0))</f>
        <v>136</v>
      </c>
      <c r="G237" s="57" t="str">
        <f t="shared" si="70"/>
        <v/>
      </c>
      <c r="H237" s="58" t="str">
        <f>IF(G237="I",$K237,IF(G237="II",$K237-SUM(H$8:H236),IF(G237="III",$K237-SUM(H$8:H236),IF(G237="IV",$K237-SUM(H$8:H236),IF(G237="V",1-SUM(H$8:H236)," ")))))</f>
        <v xml:space="preserve"> </v>
      </c>
      <c r="I237" s="66" t="str">
        <f t="shared" si="71"/>
        <v/>
      </c>
      <c r="L237" s="62" t="str">
        <f t="shared" si="67"/>
        <v xml:space="preserve"> </v>
      </c>
      <c r="P237" s="58" t="str">
        <f>IF(O237="Plus",$K237,IF(O237="Basis",$K237-SUM(P$8:P236),IF(O237="Breedte",$K237-SUM(P$8:P236),IF(O236="Breedte",1-SUM(P$8:P236)," "))))</f>
        <v xml:space="preserve"> </v>
      </c>
      <c r="Q237" s="56" t="str">
        <f t="shared" si="88"/>
        <v/>
      </c>
      <c r="R237" s="196">
        <f t="shared" si="73"/>
        <v>136</v>
      </c>
      <c r="S237" s="1">
        <f t="shared" si="82"/>
        <v>227</v>
      </c>
      <c r="T237" s="2">
        <f t="shared" si="74"/>
        <v>0</v>
      </c>
      <c r="U237" s="1">
        <f>IF(C$4=0,0,IF(SUM(U$7:U236)=2,0,IF(Y237=U$6,IF(Y237=Y238,IF((Y236-Y237)&lt;=(Y239-Y238),2,0),IF(Y237=Y236,IF((Y235-Y236)&gt;(Y238-Y237),2,0),2)),0)))</f>
        <v>0</v>
      </c>
      <c r="V237" s="1">
        <f>IF(C$4=0,0,IF(SUM(V$7:V236)=1,0,IF(Z237=V$6,IF(Z237=Z238,IF((Z236-Z237)&lt;=(Z239-Z238),1,0),IF(Z237=Z236,IF((Z235-Z236)&gt;(Z238-Z237),1,0),1)),0)))</f>
        <v>0</v>
      </c>
      <c r="W237" s="1">
        <f>IF(C$4=0,0,IF(SUM(W$7:W236)=2,0,IF(AA237=W$6,IF(AA237=AA238,IF((AA236-AA237)&lt;=(AA239-AA238),2,0),IF(AA237=AA236,IF((AA235-AA236)&gt;(AA238-AA237),2,0),2)),0)))</f>
        <v>0</v>
      </c>
      <c r="X237" s="1">
        <f>IF(C$4=0,0,IF(SUM(X$7:X236)=2,0,IF(AB237=X$6,IF(AB237=AB238,IF((AB236-AB237)&lt;=(AB239-AB238),2,0),IF(AB237=AB236,IF((AB235-AB236)&gt;(AB238-AB237),2,0),2)),0)))</f>
        <v>0</v>
      </c>
      <c r="Y237" s="1">
        <f t="shared" si="75"/>
        <v>1</v>
      </c>
      <c r="Z237" s="1">
        <f t="shared" si="76"/>
        <v>1</v>
      </c>
      <c r="AA237" s="1">
        <f t="shared" si="77"/>
        <v>1</v>
      </c>
      <c r="AB237" s="1">
        <f t="shared" si="78"/>
        <v>1</v>
      </c>
      <c r="AD237" s="1">
        <f t="shared" si="83"/>
        <v>227</v>
      </c>
      <c r="AE237" s="2">
        <f t="shared" si="79"/>
        <v>0</v>
      </c>
      <c r="AF237" s="1">
        <f>IF(S$4=0,0,IF(SUM(AF$7:AF236)=2,0,IF(AJ237=AF$6,IF(AJ237=AJ238,IF((AJ236-AJ237)&lt;=(AJ239-AJ238),2,0),IF(AJ237=AJ236,IF((AJ235-AJ236)&gt;(AJ238-AJ237),2,0),2)),0)))</f>
        <v>0</v>
      </c>
      <c r="AG237" s="1">
        <f>IF(C$4=0,0,IF(SUM(AG$7:AG236)=1,0,IF(AK237=AG$6,IF(AK237=AK238,IF((AK236-AK237)&lt;=(AK239-AK238),1,0),IF(AK237=AK236,IF((AK235-AK236)&gt;(AK238-AK237),1,0),1)),0)))</f>
        <v>0</v>
      </c>
      <c r="AH237" s="1">
        <f>IF(C$4=0,0,IF(SUM(AH$7:AH236)=2,0,IF(AL237=AH$6,IF(AL237=AL238,IF((AL236-AL237)&lt;=(AL239-AL238),2,0),IF(AL237=AL236,IF((AL235-AL236)&gt;(AL238-AL237),2,0),2)),0)))</f>
        <v>0</v>
      </c>
      <c r="AI237" s="1">
        <f>IF(S$4=0,0,IF(SUM(AI$7:AI236)=2,0,IF(AM237=AI$6,IF(AM237=AM238,IF((AM236-AM237)&lt;=(AM239-AM238),2,0),IF(AM237=AM236,IF((AM235-AM236)&gt;(AM238-AM237),2,0),2)),0)))</f>
        <v>0</v>
      </c>
      <c r="AJ237" s="1">
        <f t="shared" si="80"/>
        <v>1</v>
      </c>
    </row>
    <row r="238" spans="1:36" ht="12" customHeight="1" x14ac:dyDescent="0.15">
      <c r="A238" s="64">
        <f t="shared" si="68"/>
        <v>0</v>
      </c>
      <c r="B238" s="64">
        <f t="shared" si="69"/>
        <v>0</v>
      </c>
      <c r="C238" s="57">
        <f t="shared" si="81"/>
        <v>226</v>
      </c>
      <c r="F238" s="59">
        <f>IF(C238&lt;C$6,0,VLOOKUP(C238,index!$A:$M,10,0))</f>
        <v>135</v>
      </c>
      <c r="G238" s="57" t="str">
        <f t="shared" si="70"/>
        <v/>
      </c>
      <c r="H238" s="58" t="str">
        <f>IF(G238="I",$K238,IF(G238="II",$K238-SUM(H$8:H237),IF(G238="III",$K238-SUM(H$8:H237),IF(G238="IV",$K238-SUM(H$8:H237),IF(G238="V",1-SUM(H$8:H237)," ")))))</f>
        <v xml:space="preserve"> </v>
      </c>
      <c r="I238" s="66" t="str">
        <f t="shared" si="71"/>
        <v/>
      </c>
      <c r="L238" s="62" t="str">
        <f t="shared" si="67"/>
        <v xml:space="preserve"> </v>
      </c>
      <c r="P238" s="58" t="str">
        <f>IF(O238="Plus",$K238,IF(O238="Basis",$K238-SUM(P$8:P237),IF(O238="Breedte",$K238-SUM(P$8:P237),IF(O237="Breedte",1-SUM(P$8:P237)," "))))</f>
        <v xml:space="preserve"> </v>
      </c>
      <c r="Q238" s="56" t="str">
        <f t="shared" si="88"/>
        <v/>
      </c>
      <c r="R238" s="196">
        <f t="shared" si="73"/>
        <v>135</v>
      </c>
      <c r="S238" s="1">
        <f t="shared" si="82"/>
        <v>226</v>
      </c>
      <c r="T238" s="2">
        <f t="shared" si="74"/>
        <v>0</v>
      </c>
      <c r="U238" s="1">
        <f>IF(C$4=0,0,IF(SUM(U$7:U237)=2,0,IF(Y238=U$6,IF(Y238=Y239,IF((Y237-Y238)&lt;=(Y240-Y239),2,0),IF(Y238=Y237,IF((Y236-Y237)&gt;(Y239-Y238),2,0),2)),0)))</f>
        <v>0</v>
      </c>
      <c r="V238" s="1">
        <f>IF(C$4=0,0,IF(SUM(V$7:V237)=1,0,IF(Z238=V$6,IF(Z238=Z239,IF((Z237-Z238)&lt;=(Z240-Z239),1,0),IF(Z238=Z237,IF((Z236-Z237)&gt;(Z239-Z238),1,0),1)),0)))</f>
        <v>0</v>
      </c>
      <c r="W238" s="1">
        <f>IF(C$4=0,0,IF(SUM(W$7:W237)=2,0,IF(AA238=W$6,IF(AA238=AA239,IF((AA237-AA238)&lt;=(AA240-AA239),2,0),IF(AA238=AA237,IF((AA236-AA237)&gt;(AA239-AA238),2,0),2)),0)))</f>
        <v>0</v>
      </c>
      <c r="X238" s="1">
        <f>IF(C$4=0,0,IF(SUM(X$7:X237)=2,0,IF(AB238=X$6,IF(AB238=AB239,IF((AB237-AB238)&lt;=(AB240-AB239),2,0),IF(AB238=AB237,IF((AB236-AB237)&gt;(AB239-AB238),2,0),2)),0)))</f>
        <v>0</v>
      </c>
      <c r="Y238" s="1">
        <f t="shared" si="75"/>
        <v>1</v>
      </c>
      <c r="Z238" s="1">
        <f t="shared" si="76"/>
        <v>1</v>
      </c>
      <c r="AA238" s="1">
        <f t="shared" si="77"/>
        <v>1</v>
      </c>
      <c r="AB238" s="1">
        <f t="shared" si="78"/>
        <v>1</v>
      </c>
      <c r="AD238" s="1">
        <f t="shared" si="83"/>
        <v>226</v>
      </c>
      <c r="AE238" s="2">
        <f t="shared" si="79"/>
        <v>0</v>
      </c>
      <c r="AF238" s="1">
        <f>IF(S$4=0,0,IF(SUM(AF$7:AF237)=2,0,IF(AJ238=AF$6,IF(AJ238=AJ239,IF((AJ237-AJ238)&lt;=(AJ240-AJ239),2,0),IF(AJ238=AJ237,IF((AJ236-AJ237)&gt;(AJ239-AJ238),2,0),2)),0)))</f>
        <v>0</v>
      </c>
      <c r="AG238" s="1">
        <f>IF(C$4=0,0,IF(SUM(AG$7:AG237)=1,0,IF(AK238=AG$6,IF(AK238=AK239,IF((AK237-AK238)&lt;=(AK240-AK239),1,0),IF(AK238=AK237,IF((AK236-AK237)&gt;(AK239-AK238),1,0),1)),0)))</f>
        <v>0</v>
      </c>
      <c r="AH238" s="1">
        <f>IF(C$4=0,0,IF(SUM(AH$7:AH237)=2,0,IF(AL238=AH$6,IF(AL238=AL239,IF((AL237-AL238)&lt;=(AL240-AL239),2,0),IF(AL238=AL237,IF((AL236-AL237)&gt;(AL239-AL238),2,0),2)),0)))</f>
        <v>0</v>
      </c>
      <c r="AI238" s="1">
        <f>IF(S$4=0,0,IF(SUM(AI$7:AI237)=2,0,IF(AM238=AI$6,IF(AM238=AM239,IF((AM237-AM238)&lt;=(AM240-AM239),2,0),IF(AM238=AM237,IF((AM236-AM237)&gt;(AM239-AM238),2,0),2)),0)))</f>
        <v>0</v>
      </c>
      <c r="AJ238" s="1">
        <f t="shared" si="80"/>
        <v>1</v>
      </c>
    </row>
    <row r="239" spans="1:36" ht="12" customHeight="1" x14ac:dyDescent="0.15">
      <c r="A239" s="64">
        <f t="shared" si="68"/>
        <v>0</v>
      </c>
      <c r="B239" s="64">
        <f t="shared" si="69"/>
        <v>0</v>
      </c>
      <c r="C239" s="57">
        <f t="shared" si="81"/>
        <v>225</v>
      </c>
      <c r="F239" s="59">
        <f>IF(C239&lt;C$6,0,VLOOKUP(C239,index!$A:$M,10,0))</f>
        <v>135</v>
      </c>
      <c r="G239" s="57" t="str">
        <f t="shared" si="70"/>
        <v/>
      </c>
      <c r="H239" s="58" t="str">
        <f>IF(G239="I",$K239,IF(G239="II",$K239-SUM(H$8:H238),IF(G239="III",$K239-SUM(H$8:H238),IF(G239="IV",$K239-SUM(H$8:H238),IF(G239="V",1-SUM(H$8:H238)," ")))))</f>
        <v xml:space="preserve"> </v>
      </c>
      <c r="I239" s="66" t="str">
        <f t="shared" si="71"/>
        <v/>
      </c>
      <c r="L239" s="62" t="str">
        <f t="shared" si="67"/>
        <v xml:space="preserve"> </v>
      </c>
      <c r="P239" s="58" t="str">
        <f>IF(O239="Plus",$K239,IF(O239="Basis",$K239-SUM(P$8:P238),IF(O239="Breedte",$K239-SUM(P$8:P238),IF(O238="Breedte",1-SUM(P$8:P238)," "))))</f>
        <v xml:space="preserve"> </v>
      </c>
      <c r="Q239" s="56" t="str">
        <f t="shared" si="88"/>
        <v/>
      </c>
      <c r="R239" s="196">
        <f t="shared" si="73"/>
        <v>135</v>
      </c>
      <c r="S239" s="1">
        <f t="shared" si="82"/>
        <v>225</v>
      </c>
      <c r="T239" s="2">
        <f t="shared" si="74"/>
        <v>0</v>
      </c>
      <c r="U239" s="1">
        <f>IF(C$4=0,0,IF(SUM(U$7:U238)=2,0,IF(Y239=U$6,IF(Y239=Y240,IF((Y238-Y239)&lt;=(Y241-Y240),2,0),IF(Y239=Y238,IF((Y237-Y238)&gt;(Y240-Y239),2,0),2)),0)))</f>
        <v>0</v>
      </c>
      <c r="V239" s="1">
        <f>IF(C$4=0,0,IF(SUM(V$7:V238)=1,0,IF(Z239=V$6,IF(Z239=Z240,IF((Z238-Z239)&lt;=(Z241-Z240),1,0),IF(Z239=Z238,IF((Z237-Z238)&gt;(Z240-Z239),1,0),1)),0)))</f>
        <v>0</v>
      </c>
      <c r="W239" s="1">
        <f>IF(C$4=0,0,IF(SUM(W$7:W238)=2,0,IF(AA239=W$6,IF(AA239=AA240,IF((AA238-AA239)&lt;=(AA241-AA240),2,0),IF(AA239=AA238,IF((AA237-AA238)&gt;(AA240-AA239),2,0),2)),0)))</f>
        <v>0</v>
      </c>
      <c r="X239" s="1">
        <f>IF(C$4=0,0,IF(SUM(X$7:X238)=2,0,IF(AB239=X$6,IF(AB239=AB240,IF((AB238-AB239)&lt;=(AB241-AB240),2,0),IF(AB239=AB238,IF((AB237-AB238)&gt;(AB240-AB239),2,0),2)),0)))</f>
        <v>0</v>
      </c>
      <c r="Y239" s="1">
        <f t="shared" si="75"/>
        <v>1</v>
      </c>
      <c r="Z239" s="1">
        <f t="shared" si="76"/>
        <v>1</v>
      </c>
      <c r="AA239" s="1">
        <f t="shared" si="77"/>
        <v>1</v>
      </c>
      <c r="AB239" s="1">
        <f t="shared" si="78"/>
        <v>1</v>
      </c>
      <c r="AD239" s="1">
        <f t="shared" si="83"/>
        <v>225</v>
      </c>
      <c r="AE239" s="2">
        <f t="shared" si="79"/>
        <v>0</v>
      </c>
      <c r="AF239" s="1">
        <f>IF(S$4=0,0,IF(SUM(AF$7:AF238)=2,0,IF(AJ239=AF$6,IF(AJ239=AJ240,IF((AJ238-AJ239)&lt;=(AJ241-AJ240),2,0),IF(AJ239=AJ238,IF((AJ237-AJ238)&gt;(AJ240-AJ239),2,0),2)),0)))</f>
        <v>0</v>
      </c>
      <c r="AG239" s="1">
        <f>IF(C$4=0,0,IF(SUM(AG$7:AG238)=1,0,IF(AK239=AG$6,IF(AK239=AK240,IF((AK238-AK239)&lt;=(AK241-AK240),1,0),IF(AK239=AK238,IF((AK237-AK238)&gt;(AK240-AK239),1,0),1)),0)))</f>
        <v>0</v>
      </c>
      <c r="AH239" s="1">
        <f>IF(C$4=0,0,IF(SUM(AH$7:AH238)=2,0,IF(AL239=AH$6,IF(AL239=AL240,IF((AL238-AL239)&lt;=(AL241-AL240),2,0),IF(AL239=AL238,IF((AL237-AL238)&gt;(AL240-AL239),2,0),2)),0)))</f>
        <v>0</v>
      </c>
      <c r="AI239" s="1">
        <f>IF(S$4=0,0,IF(SUM(AI$7:AI238)=2,0,IF(AM239=AI$6,IF(AM239=AM240,IF((AM238-AM239)&lt;=(AM241-AM240),2,0),IF(AM239=AM238,IF((AM237-AM238)&gt;(AM240-AM239),2,0),2)),0)))</f>
        <v>0</v>
      </c>
      <c r="AJ239" s="1">
        <f t="shared" si="80"/>
        <v>1</v>
      </c>
    </row>
    <row r="240" spans="1:36" ht="12" customHeight="1" x14ac:dyDescent="0.15">
      <c r="A240" s="64">
        <f t="shared" si="68"/>
        <v>0</v>
      </c>
      <c r="B240" s="64">
        <f t="shared" si="69"/>
        <v>0</v>
      </c>
      <c r="C240" s="57">
        <f t="shared" si="81"/>
        <v>224</v>
      </c>
      <c r="F240" s="59">
        <f>IF(C240&lt;C$6,0,VLOOKUP(C240,index!$A:$M,10,0))</f>
        <v>134</v>
      </c>
      <c r="G240" s="57" t="str">
        <f t="shared" si="70"/>
        <v/>
      </c>
      <c r="H240" s="58" t="str">
        <f>IF(G240="I",$K240,IF(G240="II",$K240-SUM(H$8:H239),IF(G240="III",$K240-SUM(H$8:H239),IF(G240="IV",$K240-SUM(H$8:H239),IF(G240="V",1-SUM(H$8:H239)," ")))))</f>
        <v xml:space="preserve"> </v>
      </c>
      <c r="I240" s="66" t="str">
        <f t="shared" si="71"/>
        <v/>
      </c>
      <c r="L240" s="62" t="str">
        <f t="shared" si="67"/>
        <v xml:space="preserve"> </v>
      </c>
      <c r="P240" s="58" t="str">
        <f>IF(O240="Plus",$K240,IF(O240="Basis",$K240-SUM(P$8:P239),IF(O240="Breedte",$K240-SUM(P$8:P239),IF(O239="Breedte",1-SUM(P$8:P239)," "))))</f>
        <v xml:space="preserve"> </v>
      </c>
      <c r="Q240" s="56" t="str">
        <f t="shared" si="88"/>
        <v/>
      </c>
      <c r="R240" s="196">
        <f t="shared" si="73"/>
        <v>134</v>
      </c>
      <c r="S240" s="1">
        <f t="shared" si="82"/>
        <v>224</v>
      </c>
      <c r="T240" s="2">
        <f t="shared" si="74"/>
        <v>0</v>
      </c>
      <c r="U240" s="1">
        <f>IF(C$4=0,0,IF(SUM(U$7:U239)=2,0,IF(Y240=U$6,IF(Y240=Y241,IF((Y239-Y240)&lt;=(Y242-Y241),2,0),IF(Y240=Y239,IF((Y238-Y239)&gt;(Y241-Y240),2,0),2)),0)))</f>
        <v>0</v>
      </c>
      <c r="V240" s="1">
        <f>IF(C$4=0,0,IF(SUM(V$7:V239)=1,0,IF(Z240=V$6,IF(Z240=Z241,IF((Z239-Z240)&lt;=(Z242-Z241),1,0),IF(Z240=Z239,IF((Z238-Z239)&gt;(Z241-Z240),1,0),1)),0)))</f>
        <v>0</v>
      </c>
      <c r="W240" s="1">
        <f>IF(C$4=0,0,IF(SUM(W$7:W239)=2,0,IF(AA240=W$6,IF(AA240=AA241,IF((AA239-AA240)&lt;=(AA242-AA241),2,0),IF(AA240=AA239,IF((AA238-AA239)&gt;(AA241-AA240),2,0),2)),0)))</f>
        <v>0</v>
      </c>
      <c r="X240" s="1">
        <f>IF(C$4=0,0,IF(SUM(X$7:X239)=2,0,IF(AB240=X$6,IF(AB240=AB241,IF((AB239-AB240)&lt;=(AB242-AB241),2,0),IF(AB240=AB239,IF((AB238-AB239)&gt;(AB241-AB240),2,0),2)),0)))</f>
        <v>0</v>
      </c>
      <c r="Y240" s="1">
        <f t="shared" si="75"/>
        <v>1</v>
      </c>
      <c r="Z240" s="1">
        <f t="shared" si="76"/>
        <v>1</v>
      </c>
      <c r="AA240" s="1">
        <f t="shared" si="77"/>
        <v>1</v>
      </c>
      <c r="AB240" s="1">
        <f t="shared" si="78"/>
        <v>1</v>
      </c>
      <c r="AD240" s="1">
        <f t="shared" si="83"/>
        <v>224</v>
      </c>
      <c r="AE240" s="2">
        <f t="shared" si="79"/>
        <v>0</v>
      </c>
      <c r="AF240" s="1">
        <f>IF(S$4=0,0,IF(SUM(AF$7:AF239)=2,0,IF(AJ240=AF$6,IF(AJ240=AJ241,IF((AJ239-AJ240)&lt;=(AJ242-AJ241),2,0),IF(AJ240=AJ239,IF((AJ238-AJ239)&gt;(AJ241-AJ240),2,0),2)),0)))</f>
        <v>0</v>
      </c>
      <c r="AG240" s="1">
        <f>IF(C$4=0,0,IF(SUM(AG$7:AG239)=1,0,IF(AK240=AG$6,IF(AK240=AK241,IF((AK239-AK240)&lt;=(AK242-AK241),1,0),IF(AK240=AK239,IF((AK238-AK239)&gt;(AK241-AK240),1,0),1)),0)))</f>
        <v>0</v>
      </c>
      <c r="AH240" s="1">
        <f>IF(C$4=0,0,IF(SUM(AH$7:AH239)=2,0,IF(AL240=AH$6,IF(AL240=AL241,IF((AL239-AL240)&lt;=(AL242-AL241),2,0),IF(AL240=AL239,IF((AL238-AL239)&gt;(AL241-AL240),2,0),2)),0)))</f>
        <v>0</v>
      </c>
      <c r="AI240" s="1">
        <f>IF(S$4=0,0,IF(SUM(AI$7:AI239)=2,0,IF(AM240=AI$6,IF(AM240=AM241,IF((AM239-AM240)&lt;=(AM242-AM241),2,0),IF(AM240=AM239,IF((AM238-AM239)&gt;(AM241-AM240),2,0),2)),0)))</f>
        <v>0</v>
      </c>
      <c r="AJ240" s="1">
        <f t="shared" si="80"/>
        <v>1</v>
      </c>
    </row>
    <row r="241" spans="1:36" ht="12" customHeight="1" x14ac:dyDescent="0.15">
      <c r="A241" s="64">
        <f t="shared" si="68"/>
        <v>0</v>
      </c>
      <c r="B241" s="64">
        <f t="shared" si="69"/>
        <v>0</v>
      </c>
      <c r="C241" s="57">
        <f t="shared" si="81"/>
        <v>223</v>
      </c>
      <c r="F241" s="59">
        <f>IF(C241&lt;C$6,0,VLOOKUP(C241,index!$A:$M,10,0))</f>
        <v>134</v>
      </c>
      <c r="G241" s="57" t="str">
        <f t="shared" si="70"/>
        <v/>
      </c>
      <c r="H241" s="58" t="str">
        <f>IF(G241="I",$K241,IF(G241="II",$K241-SUM(H$8:H240),IF(G241="III",$K241-SUM(H$8:H240),IF(G241="IV",$K241-SUM(H$8:H240),IF(G241="V",1-SUM(H$8:H240)," ")))))</f>
        <v xml:space="preserve"> </v>
      </c>
      <c r="I241" s="66" t="str">
        <f t="shared" si="71"/>
        <v/>
      </c>
      <c r="L241" s="62" t="str">
        <f t="shared" si="67"/>
        <v xml:space="preserve"> </v>
      </c>
      <c r="P241" s="58" t="str">
        <f>IF(O241="Plus",$K241,IF(O241="Basis",$K241-SUM(P$8:P240),IF(O241="Breedte",$K241-SUM(P$8:P240),IF(O240="Breedte",1-SUM(P$8:P240)," "))))</f>
        <v xml:space="preserve"> </v>
      </c>
      <c r="Q241" s="56" t="str">
        <f t="shared" si="88"/>
        <v/>
      </c>
      <c r="R241" s="196">
        <f t="shared" si="73"/>
        <v>134</v>
      </c>
      <c r="S241" s="1">
        <f t="shared" si="82"/>
        <v>223</v>
      </c>
      <c r="T241" s="2">
        <f t="shared" si="74"/>
        <v>0</v>
      </c>
      <c r="U241" s="1">
        <f>IF(C$4=0,0,IF(SUM(U$7:U240)=2,0,IF(Y241=U$6,IF(Y241=Y242,IF((Y240-Y241)&lt;=(Y243-Y242),2,0),IF(Y241=Y240,IF((Y239-Y240)&gt;(Y242-Y241),2,0),2)),0)))</f>
        <v>0</v>
      </c>
      <c r="V241" s="1">
        <f>IF(C$4=0,0,IF(SUM(V$7:V240)=1,0,IF(Z241=V$6,IF(Z241=Z242,IF((Z240-Z241)&lt;=(Z243-Z242),1,0),IF(Z241=Z240,IF((Z239-Z240)&gt;(Z242-Z241),1,0),1)),0)))</f>
        <v>0</v>
      </c>
      <c r="W241" s="1">
        <f>IF(C$4=0,0,IF(SUM(W$7:W240)=2,0,IF(AA241=W$6,IF(AA241=AA242,IF((AA240-AA241)&lt;=(AA243-AA242),2,0),IF(AA241=AA240,IF((AA239-AA240)&gt;(AA242-AA241),2,0),2)),0)))</f>
        <v>0</v>
      </c>
      <c r="X241" s="1">
        <f>IF(C$4=0,0,IF(SUM(X$7:X240)=2,0,IF(AB241=X$6,IF(AB241=AB242,IF((AB240-AB241)&lt;=(AB243-AB242),2,0),IF(AB241=AB240,IF((AB239-AB240)&gt;(AB242-AB241),2,0),2)),0)))</f>
        <v>0</v>
      </c>
      <c r="Y241" s="1">
        <f t="shared" si="75"/>
        <v>1</v>
      </c>
      <c r="Z241" s="1">
        <f t="shared" si="76"/>
        <v>1</v>
      </c>
      <c r="AA241" s="1">
        <f t="shared" si="77"/>
        <v>1</v>
      </c>
      <c r="AB241" s="1">
        <f t="shared" si="78"/>
        <v>1</v>
      </c>
      <c r="AD241" s="1">
        <f t="shared" si="83"/>
        <v>223</v>
      </c>
      <c r="AE241" s="2">
        <f t="shared" si="79"/>
        <v>0</v>
      </c>
      <c r="AF241" s="1">
        <f>IF(S$4=0,0,IF(SUM(AF$7:AF240)=2,0,IF(AJ241=AF$6,IF(AJ241=AJ242,IF((AJ240-AJ241)&lt;=(AJ243-AJ242),2,0),IF(AJ241=AJ240,IF((AJ239-AJ240)&gt;(AJ242-AJ241),2,0),2)),0)))</f>
        <v>0</v>
      </c>
      <c r="AG241" s="1">
        <f>IF(C$4=0,0,IF(SUM(AG$7:AG240)=1,0,IF(AK241=AG$6,IF(AK241=AK242,IF((AK240-AK241)&lt;=(AK243-AK242),1,0),IF(AK241=AK240,IF((AK239-AK240)&gt;(AK242-AK241),1,0),1)),0)))</f>
        <v>0</v>
      </c>
      <c r="AH241" s="1">
        <f>IF(C$4=0,0,IF(SUM(AH$7:AH240)=2,0,IF(AL241=AH$6,IF(AL241=AL242,IF((AL240-AL241)&lt;=(AL243-AL242),2,0),IF(AL241=AL240,IF((AL239-AL240)&gt;(AL242-AL241),2,0),2)),0)))</f>
        <v>0</v>
      </c>
      <c r="AI241" s="1">
        <f>IF(S$4=0,0,IF(SUM(AI$7:AI240)=2,0,IF(AM241=AI$6,IF(AM241=AM242,IF((AM240-AM241)&lt;=(AM243-AM242),2,0),IF(AM241=AM240,IF((AM239-AM240)&gt;(AM242-AM241),2,0),2)),0)))</f>
        <v>0</v>
      </c>
      <c r="AJ241" s="1">
        <f t="shared" si="80"/>
        <v>1</v>
      </c>
    </row>
    <row r="242" spans="1:36" ht="12" customHeight="1" x14ac:dyDescent="0.15">
      <c r="A242" s="64">
        <f t="shared" si="68"/>
        <v>0</v>
      </c>
      <c r="B242" s="64">
        <f t="shared" si="69"/>
        <v>0</v>
      </c>
      <c r="C242" s="57">
        <f t="shared" si="81"/>
        <v>222</v>
      </c>
      <c r="F242" s="59">
        <f>IF(C242&lt;C$6,0,VLOOKUP(C242,index!$A:$M,10,0))</f>
        <v>133</v>
      </c>
      <c r="G242" s="57" t="str">
        <f t="shared" si="70"/>
        <v/>
      </c>
      <c r="H242" s="58" t="str">
        <f>IF(G242="I",$K242,IF(G242="II",$K242-SUM(H$8:H241),IF(G242="III",$K242-SUM(H$8:H241),IF(G242="IV",$K242-SUM(H$8:H241),IF(G242="V",1-SUM(H$8:H241)," ")))))</f>
        <v xml:space="preserve"> </v>
      </c>
      <c r="I242" s="66" t="str">
        <f t="shared" si="71"/>
        <v/>
      </c>
      <c r="L242" s="62" t="str">
        <f t="shared" si="67"/>
        <v xml:space="preserve"> </v>
      </c>
      <c r="P242" s="58" t="str">
        <f>IF(O242="Plus",$K242,IF(O242="Basis",$K242-SUM(P$8:P241),IF(O242="Breedte",$K242-SUM(P$8:P241),IF(O241="Breedte",1-SUM(P$8:P241)," "))))</f>
        <v xml:space="preserve"> </v>
      </c>
      <c r="Q242" s="56" t="str">
        <f t="shared" si="88"/>
        <v/>
      </c>
      <c r="R242" s="196">
        <f t="shared" si="73"/>
        <v>133</v>
      </c>
      <c r="S242" s="1">
        <f t="shared" si="82"/>
        <v>222</v>
      </c>
      <c r="T242" s="2">
        <f t="shared" si="74"/>
        <v>0</v>
      </c>
      <c r="U242" s="1">
        <f>IF(C$4=0,0,IF(SUM(U$7:U241)=2,0,IF(Y242=U$6,IF(Y242=Y243,IF((Y241-Y242)&lt;=(Y244-Y243),2,0),IF(Y242=Y241,IF((Y240-Y241)&gt;(Y243-Y242),2,0),2)),0)))</f>
        <v>0</v>
      </c>
      <c r="V242" s="1">
        <f>IF(C$4=0,0,IF(SUM(V$7:V241)=1,0,IF(Z242=V$6,IF(Z242=Z243,IF((Z241-Z242)&lt;=(Z244-Z243),1,0),IF(Z242=Z241,IF((Z240-Z241)&gt;(Z243-Z242),1,0),1)),0)))</f>
        <v>0</v>
      </c>
      <c r="W242" s="1">
        <f>IF(C$4=0,0,IF(SUM(W$7:W241)=2,0,IF(AA242=W$6,IF(AA242=AA243,IF((AA241-AA242)&lt;=(AA244-AA243),2,0),IF(AA242=AA241,IF((AA240-AA241)&gt;(AA243-AA242),2,0),2)),0)))</f>
        <v>0</v>
      </c>
      <c r="X242" s="1">
        <f>IF(C$4=0,0,IF(SUM(X$7:X241)=2,0,IF(AB242=X$6,IF(AB242=AB243,IF((AB241-AB242)&lt;=(AB244-AB243),2,0),IF(AB242=AB241,IF((AB240-AB241)&gt;(AB243-AB242),2,0),2)),0)))</f>
        <v>0</v>
      </c>
      <c r="Y242" s="1">
        <f t="shared" si="75"/>
        <v>1</v>
      </c>
      <c r="Z242" s="1">
        <f t="shared" si="76"/>
        <v>1</v>
      </c>
      <c r="AA242" s="1">
        <f t="shared" si="77"/>
        <v>1</v>
      </c>
      <c r="AB242" s="1">
        <f t="shared" si="78"/>
        <v>1</v>
      </c>
      <c r="AD242" s="1">
        <f t="shared" si="83"/>
        <v>222</v>
      </c>
      <c r="AE242" s="2">
        <f t="shared" si="79"/>
        <v>0</v>
      </c>
      <c r="AF242" s="1">
        <f>IF(S$4=0,0,IF(SUM(AF$7:AF241)=2,0,IF(AJ242=AF$6,IF(AJ242=AJ243,IF((AJ241-AJ242)&lt;=(AJ244-AJ243),2,0),IF(AJ242=AJ241,IF((AJ240-AJ241)&gt;(AJ243-AJ242),2,0),2)),0)))</f>
        <v>0</v>
      </c>
      <c r="AG242" s="1">
        <f>IF(C$4=0,0,IF(SUM(AG$7:AG241)=1,0,IF(AK242=AG$6,IF(AK242=AK243,IF((AK241-AK242)&lt;=(AK244-AK243),1,0),IF(AK242=AK241,IF((AK240-AK241)&gt;(AK243-AK242),1,0),1)),0)))</f>
        <v>0</v>
      </c>
      <c r="AH242" s="1">
        <f>IF(C$4=0,0,IF(SUM(AH$7:AH241)=2,0,IF(AL242=AH$6,IF(AL242=AL243,IF((AL241-AL242)&lt;=(AL244-AL243),2,0),IF(AL242=AL241,IF((AL240-AL241)&gt;(AL243-AL242),2,0),2)),0)))</f>
        <v>0</v>
      </c>
      <c r="AI242" s="1">
        <f>IF(S$4=0,0,IF(SUM(AI$7:AI241)=2,0,IF(AM242=AI$6,IF(AM242=AM243,IF((AM241-AM242)&lt;=(AM244-AM243),2,0),IF(AM242=AM241,IF((AM240-AM241)&gt;(AM243-AM242),2,0),2)),0)))</f>
        <v>0</v>
      </c>
      <c r="AJ242" s="1">
        <f t="shared" si="80"/>
        <v>1</v>
      </c>
    </row>
    <row r="243" spans="1:36" ht="12" customHeight="1" x14ac:dyDescent="0.15">
      <c r="A243" s="64">
        <f t="shared" si="68"/>
        <v>0</v>
      </c>
      <c r="B243" s="64">
        <f t="shared" si="69"/>
        <v>0</v>
      </c>
      <c r="C243" s="57">
        <f t="shared" si="81"/>
        <v>221</v>
      </c>
      <c r="F243" s="59">
        <f>IF(C243&lt;C$6,0,VLOOKUP(C243,index!$A:$M,10,0))</f>
        <v>133</v>
      </c>
      <c r="G243" s="57" t="str">
        <f t="shared" si="70"/>
        <v/>
      </c>
      <c r="H243" s="58" t="str">
        <f>IF(G243="I",$K243,IF(G243="II",$K243-SUM(H$8:H242),IF(G243="III",$K243-SUM(H$8:H242),IF(G243="IV",$K243-SUM(H$8:H242),IF(G243="V",1-SUM(H$8:H242)," ")))))</f>
        <v xml:space="preserve"> </v>
      </c>
      <c r="I243" s="66" t="str">
        <f t="shared" si="71"/>
        <v/>
      </c>
      <c r="L243" s="62" t="str">
        <f t="shared" si="67"/>
        <v xml:space="preserve"> </v>
      </c>
      <c r="P243" s="58" t="str">
        <f>IF(O243="Plus",$K243,IF(O243="Basis",$K243-SUM(P$8:P242),IF(O243="Breedte",$K243-SUM(P$8:P242),IF(O242="Breedte",1-SUM(P$8:P242)," "))))</f>
        <v xml:space="preserve"> </v>
      </c>
      <c r="Q243" s="56" t="str">
        <f t="shared" si="88"/>
        <v/>
      </c>
      <c r="R243" s="196">
        <f t="shared" si="73"/>
        <v>133</v>
      </c>
      <c r="S243" s="1">
        <f t="shared" si="82"/>
        <v>221</v>
      </c>
      <c r="T243" s="2">
        <f t="shared" si="74"/>
        <v>0</v>
      </c>
      <c r="U243" s="1">
        <f>IF(C$4=0,0,IF(SUM(U$7:U242)=2,0,IF(Y243=U$6,IF(Y243=Y244,IF((Y242-Y243)&lt;=(Y245-Y244),2,0),IF(Y243=Y242,IF((Y241-Y242)&gt;(Y244-Y243),2,0),2)),0)))</f>
        <v>0</v>
      </c>
      <c r="V243" s="1">
        <f>IF(C$4=0,0,IF(SUM(V$7:V242)=1,0,IF(Z243=V$6,IF(Z243=Z244,IF((Z242-Z243)&lt;=(Z245-Z244),1,0),IF(Z243=Z242,IF((Z241-Z242)&gt;(Z244-Z243),1,0),1)),0)))</f>
        <v>0</v>
      </c>
      <c r="W243" s="1">
        <f>IF(C$4=0,0,IF(SUM(W$7:W242)=2,0,IF(AA243=W$6,IF(AA243=AA244,IF((AA242-AA243)&lt;=(AA245-AA244),2,0),IF(AA243=AA242,IF((AA241-AA242)&gt;(AA244-AA243),2,0),2)),0)))</f>
        <v>0</v>
      </c>
      <c r="X243" s="1">
        <f>IF(C$4=0,0,IF(SUM(X$7:X242)=2,0,IF(AB243=X$6,IF(AB243=AB244,IF((AB242-AB243)&lt;=(AB245-AB244),2,0),IF(AB243=AB242,IF((AB241-AB242)&gt;(AB244-AB243),2,0),2)),0)))</f>
        <v>0</v>
      </c>
      <c r="Y243" s="1">
        <f t="shared" si="75"/>
        <v>1</v>
      </c>
      <c r="Z243" s="1">
        <f t="shared" si="76"/>
        <v>1</v>
      </c>
      <c r="AA243" s="1">
        <f t="shared" si="77"/>
        <v>1</v>
      </c>
      <c r="AB243" s="1">
        <f t="shared" si="78"/>
        <v>1</v>
      </c>
      <c r="AD243" s="1">
        <f t="shared" si="83"/>
        <v>221</v>
      </c>
      <c r="AE243" s="2">
        <f t="shared" si="79"/>
        <v>0</v>
      </c>
      <c r="AF243" s="1">
        <f>IF(S$4=0,0,IF(SUM(AF$7:AF242)=2,0,IF(AJ243=AF$6,IF(AJ243=AJ244,IF((AJ242-AJ243)&lt;=(AJ245-AJ244),2,0),IF(AJ243=AJ242,IF((AJ241-AJ242)&gt;(AJ244-AJ243),2,0),2)),0)))</f>
        <v>0</v>
      </c>
      <c r="AG243" s="1">
        <f>IF(C$4=0,0,IF(SUM(AG$7:AG242)=1,0,IF(AK243=AG$6,IF(AK243=AK244,IF((AK242-AK243)&lt;=(AK245-AK244),1,0),IF(AK243=AK242,IF((AK241-AK242)&gt;(AK244-AK243),1,0),1)),0)))</f>
        <v>0</v>
      </c>
      <c r="AH243" s="1">
        <f>IF(C$4=0,0,IF(SUM(AH$7:AH242)=2,0,IF(AL243=AH$6,IF(AL243=AL244,IF((AL242-AL243)&lt;=(AL245-AL244),2,0),IF(AL243=AL242,IF((AL241-AL242)&gt;(AL244-AL243),2,0),2)),0)))</f>
        <v>0</v>
      </c>
      <c r="AI243" s="1">
        <f>IF(S$4=0,0,IF(SUM(AI$7:AI242)=2,0,IF(AM243=AI$6,IF(AM243=AM244,IF((AM242-AM243)&lt;=(AM245-AM244),2,0),IF(AM243=AM242,IF((AM241-AM242)&gt;(AM244-AM243),2,0),2)),0)))</f>
        <v>0</v>
      </c>
      <c r="AJ243" s="1">
        <f t="shared" si="80"/>
        <v>1</v>
      </c>
    </row>
    <row r="244" spans="1:36" ht="12" customHeight="1" x14ac:dyDescent="0.15">
      <c r="A244" s="64">
        <f t="shared" si="68"/>
        <v>0</v>
      </c>
      <c r="B244" s="64">
        <f t="shared" si="69"/>
        <v>0</v>
      </c>
      <c r="C244" s="57">
        <f t="shared" si="81"/>
        <v>220</v>
      </c>
      <c r="F244" s="59">
        <f>IF(C244&lt;C$6,0,VLOOKUP(C244,index!$A:$M,10,0))</f>
        <v>132</v>
      </c>
      <c r="G244" s="57" t="str">
        <f t="shared" si="70"/>
        <v/>
      </c>
      <c r="H244" s="58" t="str">
        <f>IF(G244="I",$K244,IF(G244="II",$K244-SUM(H$8:H243),IF(G244="III",$K244-SUM(H$8:H243),IF(G244="IV",$K244-SUM(H$8:H243),IF(G244="V",1-SUM(H$8:H243)," ")))))</f>
        <v xml:space="preserve"> </v>
      </c>
      <c r="I244" s="66" t="str">
        <f t="shared" si="71"/>
        <v/>
      </c>
      <c r="L244" s="62" t="str">
        <f t="shared" si="67"/>
        <v xml:space="preserve"> </v>
      </c>
      <c r="P244" s="58" t="str">
        <f>IF(O244="Plus",$K244,IF(O244="Basis",$K244-SUM(P$8:P243),IF(O244="Breedte",$K244-SUM(P$8:P243),IF(O243="Breedte",1-SUM(P$8:P243)," "))))</f>
        <v xml:space="preserve"> </v>
      </c>
      <c r="Q244" s="56" t="str">
        <f t="shared" si="88"/>
        <v/>
      </c>
      <c r="R244" s="196">
        <f t="shared" si="73"/>
        <v>132</v>
      </c>
      <c r="S244" s="1">
        <f t="shared" si="82"/>
        <v>220</v>
      </c>
      <c r="T244" s="2">
        <f t="shared" si="74"/>
        <v>0</v>
      </c>
      <c r="U244" s="1">
        <f>IF(C$4=0,0,IF(SUM(U$7:U243)=2,0,IF(Y244=U$6,IF(Y244=Y245,IF((Y243-Y244)&lt;=(Y246-Y245),2,0),IF(Y244=Y243,IF((Y242-Y243)&gt;(Y245-Y244),2,0),2)),0)))</f>
        <v>0</v>
      </c>
      <c r="V244" s="1">
        <f>IF(C$4=0,0,IF(SUM(V$7:V243)=1,0,IF(Z244=V$6,IF(Z244=Z245,IF((Z243-Z244)&lt;=(Z246-Z245),1,0),IF(Z244=Z243,IF((Z242-Z243)&gt;(Z245-Z244),1,0),1)),0)))</f>
        <v>0</v>
      </c>
      <c r="W244" s="1">
        <f>IF(C$4=0,0,IF(SUM(W$7:W243)=2,0,IF(AA244=W$6,IF(AA244=AA245,IF((AA243-AA244)&lt;=(AA246-AA245),2,0),IF(AA244=AA243,IF((AA242-AA243)&gt;(AA245-AA244),2,0),2)),0)))</f>
        <v>0</v>
      </c>
      <c r="X244" s="1">
        <f>IF(C$4=0,0,IF(SUM(X$7:X243)=2,0,IF(AB244=X$6,IF(AB244=AB245,IF((AB243-AB244)&lt;=(AB246-AB245),2,0),IF(AB244=AB243,IF((AB242-AB243)&gt;(AB245-AB244),2,0),2)),0)))</f>
        <v>0</v>
      </c>
      <c r="Y244" s="1">
        <f t="shared" si="75"/>
        <v>1</v>
      </c>
      <c r="Z244" s="1">
        <f t="shared" si="76"/>
        <v>1</v>
      </c>
      <c r="AA244" s="1">
        <f t="shared" si="77"/>
        <v>1</v>
      </c>
      <c r="AB244" s="1">
        <f t="shared" si="78"/>
        <v>1</v>
      </c>
      <c r="AD244" s="1">
        <f t="shared" si="83"/>
        <v>220</v>
      </c>
      <c r="AE244" s="2">
        <f t="shared" si="79"/>
        <v>0</v>
      </c>
      <c r="AF244" s="1">
        <f>IF(S$4=0,0,IF(SUM(AF$7:AF243)=2,0,IF(AJ244=AF$6,IF(AJ244=AJ245,IF((AJ243-AJ244)&lt;=(AJ246-AJ245),2,0),IF(AJ244=AJ243,IF((AJ242-AJ243)&gt;(AJ245-AJ244),2,0),2)),0)))</f>
        <v>0</v>
      </c>
      <c r="AG244" s="1">
        <f>IF(C$4=0,0,IF(SUM(AG$7:AG243)=1,0,IF(AK244=AG$6,IF(AK244=AK245,IF((AK243-AK244)&lt;=(AK246-AK245),1,0),IF(AK244=AK243,IF((AK242-AK243)&gt;(AK245-AK244),1,0),1)),0)))</f>
        <v>0</v>
      </c>
      <c r="AH244" s="1">
        <f>IF(C$4=0,0,IF(SUM(AH$7:AH243)=2,0,IF(AL244=AH$6,IF(AL244=AL245,IF((AL243-AL244)&lt;=(AL246-AL245),2,0),IF(AL244=AL243,IF((AL242-AL243)&gt;(AL245-AL244),2,0),2)),0)))</f>
        <v>0</v>
      </c>
      <c r="AI244" s="1">
        <f>IF(S$4=0,0,IF(SUM(AI$7:AI243)=2,0,IF(AM244=AI$6,IF(AM244=AM245,IF((AM243-AM244)&lt;=(AM246-AM245),2,0),IF(AM244=AM243,IF((AM242-AM243)&gt;(AM245-AM244),2,0),2)),0)))</f>
        <v>0</v>
      </c>
      <c r="AJ244" s="1">
        <f t="shared" si="80"/>
        <v>1</v>
      </c>
    </row>
    <row r="245" spans="1:36" ht="12" customHeight="1" x14ac:dyDescent="0.15">
      <c r="A245" s="64">
        <f t="shared" si="68"/>
        <v>0</v>
      </c>
      <c r="B245" s="64">
        <f t="shared" si="69"/>
        <v>0</v>
      </c>
      <c r="C245" s="57">
        <f t="shared" si="81"/>
        <v>219</v>
      </c>
      <c r="F245" s="59">
        <f>IF(C245&lt;C$6,0,VLOOKUP(C245,index!$A:$M,10,0))</f>
        <v>132</v>
      </c>
      <c r="G245" s="57" t="str">
        <f t="shared" si="70"/>
        <v/>
      </c>
      <c r="H245" s="58" t="str">
        <f>IF(G245="I",$K245,IF(G245="II",$K245-SUM(H$8:H244),IF(G245="III",$K245-SUM(H$8:H244),IF(G245="IV",$K245-SUM(H$8:H244),IF(G245="V",1-SUM(H$8:H244)," ")))))</f>
        <v xml:space="preserve"> </v>
      </c>
      <c r="I245" s="66" t="str">
        <f t="shared" si="71"/>
        <v/>
      </c>
      <c r="L245" s="62" t="str">
        <f t="shared" si="67"/>
        <v xml:space="preserve"> </v>
      </c>
      <c r="P245" s="58" t="str">
        <f>IF(O245="Plus",$K245,IF(O245="Basis",$K245-SUM(P$8:P244),IF(O245="Breedte",$K245-SUM(P$8:P244),IF(O244="Breedte",1-SUM(P$8:P244)," "))))</f>
        <v xml:space="preserve"> </v>
      </c>
      <c r="Q245" s="56" t="str">
        <f t="shared" si="88"/>
        <v/>
      </c>
      <c r="R245" s="196">
        <f t="shared" si="73"/>
        <v>132</v>
      </c>
      <c r="S245" s="1">
        <f t="shared" si="82"/>
        <v>219</v>
      </c>
      <c r="T245" s="2">
        <f t="shared" si="74"/>
        <v>0</v>
      </c>
      <c r="U245" s="1">
        <f>IF(C$4=0,0,IF(SUM(U$7:U244)=2,0,IF(Y245=U$6,IF(Y245=Y246,IF((Y244-Y245)&lt;=(Y247-Y246),2,0),IF(Y245=Y244,IF((Y243-Y244)&gt;(Y246-Y245),2,0),2)),0)))</f>
        <v>0</v>
      </c>
      <c r="V245" s="1">
        <f>IF(C$4=0,0,IF(SUM(V$7:V244)=1,0,IF(Z245=V$6,IF(Z245=Z246,IF((Z244-Z245)&lt;=(Z247-Z246),1,0),IF(Z245=Z244,IF((Z243-Z244)&gt;(Z246-Z245),1,0),1)),0)))</f>
        <v>0</v>
      </c>
      <c r="W245" s="1">
        <f>IF(C$4=0,0,IF(SUM(W$7:W244)=2,0,IF(AA245=W$6,IF(AA245=AA246,IF((AA244-AA245)&lt;=(AA247-AA246),2,0),IF(AA245=AA244,IF((AA243-AA244)&gt;(AA246-AA245),2,0),2)),0)))</f>
        <v>0</v>
      </c>
      <c r="X245" s="1">
        <f>IF(C$4=0,0,IF(SUM(X$7:X244)=2,0,IF(AB245=X$6,IF(AB245=AB246,IF((AB244-AB245)&lt;=(AB247-AB246),2,0),IF(AB245=AB244,IF((AB243-AB244)&gt;(AB246-AB245),2,0),2)),0)))</f>
        <v>0</v>
      </c>
      <c r="Y245" s="1">
        <f t="shared" si="75"/>
        <v>1</v>
      </c>
      <c r="Z245" s="1">
        <f t="shared" si="76"/>
        <v>1</v>
      </c>
      <c r="AA245" s="1">
        <f t="shared" si="77"/>
        <v>1</v>
      </c>
      <c r="AB245" s="1">
        <f t="shared" si="78"/>
        <v>1</v>
      </c>
      <c r="AD245" s="1">
        <f t="shared" si="83"/>
        <v>219</v>
      </c>
      <c r="AE245" s="2">
        <f t="shared" si="79"/>
        <v>0</v>
      </c>
      <c r="AF245" s="1">
        <f>IF(S$4=0,0,IF(SUM(AF$7:AF244)=2,0,IF(AJ245=AF$6,IF(AJ245=AJ246,IF((AJ244-AJ245)&lt;=(AJ247-AJ246),2,0),IF(AJ245=AJ244,IF((AJ243-AJ244)&gt;(AJ246-AJ245),2,0),2)),0)))</f>
        <v>0</v>
      </c>
      <c r="AG245" s="1">
        <f>IF(C$4=0,0,IF(SUM(AG$7:AG244)=1,0,IF(AK245=AG$6,IF(AK245=AK246,IF((AK244-AK245)&lt;=(AK247-AK246),1,0),IF(AK245=AK244,IF((AK243-AK244)&gt;(AK246-AK245),1,0),1)),0)))</f>
        <v>0</v>
      </c>
      <c r="AH245" s="1">
        <f>IF(C$4=0,0,IF(SUM(AH$7:AH244)=2,0,IF(AL245=AH$6,IF(AL245=AL246,IF((AL244-AL245)&lt;=(AL247-AL246),2,0),IF(AL245=AL244,IF((AL243-AL244)&gt;(AL246-AL245),2,0),2)),0)))</f>
        <v>0</v>
      </c>
      <c r="AI245" s="1">
        <f>IF(S$4=0,0,IF(SUM(AI$7:AI244)=2,0,IF(AM245=AI$6,IF(AM245=AM246,IF((AM244-AM245)&lt;=(AM247-AM246),2,0),IF(AM245=AM244,IF((AM243-AM244)&gt;(AM246-AM245),2,0),2)),0)))</f>
        <v>0</v>
      </c>
      <c r="AJ245" s="1">
        <f t="shared" si="80"/>
        <v>1</v>
      </c>
    </row>
    <row r="246" spans="1:36" ht="12" customHeight="1" x14ac:dyDescent="0.15">
      <c r="A246" s="64">
        <f t="shared" si="68"/>
        <v>0</v>
      </c>
      <c r="B246" s="64">
        <f t="shared" si="69"/>
        <v>0</v>
      </c>
      <c r="C246" s="57">
        <f t="shared" si="81"/>
        <v>218</v>
      </c>
      <c r="F246" s="59">
        <f>IF(C246&lt;C$6,0,VLOOKUP(C246,index!$A:$M,10,0))</f>
        <v>131</v>
      </c>
      <c r="G246" s="57" t="str">
        <f t="shared" si="70"/>
        <v/>
      </c>
      <c r="H246" s="58" t="str">
        <f>IF(G246="I",$K246,IF(G246="II",$K246-SUM(H$8:H245),IF(G246="III",$K246-SUM(H$8:H245),IF(G246="IV",$K246-SUM(H$8:H245),IF(G246="V",1-SUM(H$8:H245)," ")))))</f>
        <v xml:space="preserve"> </v>
      </c>
      <c r="I246" s="66" t="str">
        <f t="shared" si="71"/>
        <v/>
      </c>
      <c r="L246" s="62" t="str">
        <f t="shared" si="67"/>
        <v xml:space="preserve"> </v>
      </c>
      <c r="P246" s="58" t="str">
        <f>IF(O246="Plus",$K246,IF(O246="Basis",$K246-SUM(P$8:P245),IF(O246="Breedte",$K246-SUM(P$8:P245),IF(O245="Breedte",1-SUM(P$8:P245)," "))))</f>
        <v xml:space="preserve"> </v>
      </c>
      <c r="Q246" s="56" t="str">
        <f t="shared" si="88"/>
        <v/>
      </c>
      <c r="R246" s="196">
        <f t="shared" si="73"/>
        <v>131</v>
      </c>
      <c r="S246" s="1">
        <f t="shared" si="82"/>
        <v>218</v>
      </c>
      <c r="T246" s="2">
        <f t="shared" si="74"/>
        <v>0</v>
      </c>
      <c r="U246" s="1">
        <f>IF(C$4=0,0,IF(SUM(U$7:U245)=2,0,IF(Y246=U$6,IF(Y246=Y247,IF((Y245-Y246)&lt;=(Y248-Y247),2,0),IF(Y246=Y245,IF((Y244-Y245)&gt;(Y247-Y246),2,0),2)),0)))</f>
        <v>0</v>
      </c>
      <c r="V246" s="1">
        <f>IF(C$4=0,0,IF(SUM(V$7:V245)=1,0,IF(Z246=V$6,IF(Z246=Z247,IF((Z245-Z246)&lt;=(Z248-Z247),1,0),IF(Z246=Z245,IF((Z244-Z245)&gt;(Z247-Z246),1,0),1)),0)))</f>
        <v>0</v>
      </c>
      <c r="W246" s="1">
        <f>IF(C$4=0,0,IF(SUM(W$7:W245)=2,0,IF(AA246=W$6,IF(AA246=AA247,IF((AA245-AA246)&lt;=(AA248-AA247),2,0),IF(AA246=AA245,IF((AA244-AA245)&gt;(AA247-AA246),2,0),2)),0)))</f>
        <v>0</v>
      </c>
      <c r="X246" s="1">
        <f>IF(C$4=0,0,IF(SUM(X$7:X245)=2,0,IF(AB246=X$6,IF(AB246=AB247,IF((AB245-AB246)&lt;=(AB248-AB247),2,0),IF(AB246=AB245,IF((AB244-AB245)&gt;(AB247-AB246),2,0),2)),0)))</f>
        <v>0</v>
      </c>
      <c r="Y246" s="1">
        <f t="shared" si="75"/>
        <v>1</v>
      </c>
      <c r="Z246" s="1">
        <f t="shared" si="76"/>
        <v>1</v>
      </c>
      <c r="AA246" s="1">
        <f t="shared" si="77"/>
        <v>1</v>
      </c>
      <c r="AB246" s="1">
        <f t="shared" si="78"/>
        <v>1</v>
      </c>
      <c r="AD246" s="1">
        <f t="shared" si="83"/>
        <v>218</v>
      </c>
      <c r="AE246" s="2">
        <f t="shared" si="79"/>
        <v>0</v>
      </c>
      <c r="AF246" s="1">
        <f>IF(S$4=0,0,IF(SUM(AF$7:AF245)=2,0,IF(AJ246=AF$6,IF(AJ246=AJ247,IF((AJ245-AJ246)&lt;=(AJ248-AJ247),2,0),IF(AJ246=AJ245,IF((AJ244-AJ245)&gt;(AJ247-AJ246),2,0),2)),0)))</f>
        <v>0</v>
      </c>
      <c r="AG246" s="1">
        <f>IF(C$4=0,0,IF(SUM(AG$7:AG245)=1,0,IF(AK246=AG$6,IF(AK246=AK247,IF((AK245-AK246)&lt;=(AK248-AK247),1,0),IF(AK246=AK245,IF((AK244-AK245)&gt;(AK247-AK246),1,0),1)),0)))</f>
        <v>0</v>
      </c>
      <c r="AH246" s="1">
        <f>IF(C$4=0,0,IF(SUM(AH$7:AH245)=2,0,IF(AL246=AH$6,IF(AL246=AL247,IF((AL245-AL246)&lt;=(AL248-AL247),2,0),IF(AL246=AL245,IF((AL244-AL245)&gt;(AL247-AL246),2,0),2)),0)))</f>
        <v>0</v>
      </c>
      <c r="AI246" s="1">
        <f>IF(S$4=0,0,IF(SUM(AI$7:AI245)=2,0,IF(AM246=AI$6,IF(AM246=AM247,IF((AM245-AM246)&lt;=(AM248-AM247),2,0),IF(AM246=AM245,IF((AM244-AM245)&gt;(AM247-AM246),2,0),2)),0)))</f>
        <v>0</v>
      </c>
      <c r="AJ246" s="1">
        <f t="shared" si="80"/>
        <v>1</v>
      </c>
    </row>
    <row r="247" spans="1:36" ht="12" customHeight="1" x14ac:dyDescent="0.15">
      <c r="A247" s="64">
        <f t="shared" si="68"/>
        <v>0</v>
      </c>
      <c r="B247" s="64">
        <f t="shared" si="69"/>
        <v>0</v>
      </c>
      <c r="C247" s="57">
        <f t="shared" si="81"/>
        <v>217</v>
      </c>
      <c r="F247" s="59">
        <f>IF(C247&lt;C$6,0,VLOOKUP(C247,index!$A:$M,10,0))</f>
        <v>130</v>
      </c>
      <c r="G247" s="57" t="str">
        <f t="shared" si="70"/>
        <v/>
      </c>
      <c r="H247" s="58" t="str">
        <f>IF(G247="I",$K247,IF(G247="II",$K247-SUM(H$8:H246),IF(G247="III",$K247-SUM(H$8:H246),IF(G247="IV",$K247-SUM(H$8:H246),IF(G247="V",1-SUM(H$8:H246)," ")))))</f>
        <v xml:space="preserve"> </v>
      </c>
      <c r="I247" s="66" t="str">
        <f t="shared" si="71"/>
        <v/>
      </c>
      <c r="L247" s="62" t="str">
        <f t="shared" si="67"/>
        <v xml:space="preserve"> </v>
      </c>
      <c r="P247" s="58" t="str">
        <f>IF(O247="Plus",$K247,IF(O247="Basis",$K247-SUM(P$8:P246),IF(O247="Breedte",$K247-SUM(P$8:P246),IF(O246="Breedte",1-SUM(P$8:P246)," "))))</f>
        <v xml:space="preserve"> </v>
      </c>
      <c r="Q247" s="56" t="str">
        <f t="shared" si="88"/>
        <v/>
      </c>
      <c r="R247" s="196">
        <f t="shared" si="73"/>
        <v>130</v>
      </c>
      <c r="S247" s="1">
        <f t="shared" si="82"/>
        <v>217</v>
      </c>
      <c r="T247" s="2">
        <f t="shared" si="74"/>
        <v>0</v>
      </c>
      <c r="U247" s="1">
        <f>IF(C$4=0,0,IF(SUM(U$7:U246)=2,0,IF(Y247=U$6,IF(Y247=Y248,IF((Y246-Y247)&lt;=(Y249-Y248),2,0),IF(Y247=Y246,IF((Y245-Y246)&gt;(Y248-Y247),2,0),2)),0)))</f>
        <v>0</v>
      </c>
      <c r="V247" s="1">
        <f>IF(C$4=0,0,IF(SUM(V$7:V246)=1,0,IF(Z247=V$6,IF(Z247=Z248,IF((Z246-Z247)&lt;=(Z249-Z248),1,0),IF(Z247=Z246,IF((Z245-Z246)&gt;(Z248-Z247),1,0),1)),0)))</f>
        <v>0</v>
      </c>
      <c r="W247" s="1">
        <f>IF(C$4=0,0,IF(SUM(W$7:W246)=2,0,IF(AA247=W$6,IF(AA247=AA248,IF((AA246-AA247)&lt;=(AA249-AA248),2,0),IF(AA247=AA246,IF((AA245-AA246)&gt;(AA248-AA247),2,0),2)),0)))</f>
        <v>0</v>
      </c>
      <c r="X247" s="1">
        <f>IF(C$4=0,0,IF(SUM(X$7:X246)=2,0,IF(AB247=X$6,IF(AB247=AB248,IF((AB246-AB247)&lt;=(AB249-AB248),2,0),IF(AB247=AB246,IF((AB245-AB246)&gt;(AB248-AB247),2,0),2)),0)))</f>
        <v>0</v>
      </c>
      <c r="Y247" s="1">
        <f t="shared" si="75"/>
        <v>1</v>
      </c>
      <c r="Z247" s="1">
        <f t="shared" si="76"/>
        <v>1</v>
      </c>
      <c r="AA247" s="1">
        <f t="shared" si="77"/>
        <v>1</v>
      </c>
      <c r="AB247" s="1">
        <f t="shared" si="78"/>
        <v>1</v>
      </c>
      <c r="AD247" s="1">
        <f t="shared" si="83"/>
        <v>217</v>
      </c>
      <c r="AE247" s="2">
        <f t="shared" si="79"/>
        <v>0</v>
      </c>
      <c r="AF247" s="1">
        <f>IF(S$4=0,0,IF(SUM(AF$7:AF246)=2,0,IF(AJ247=AF$6,IF(AJ247=AJ248,IF((AJ246-AJ247)&lt;=(AJ249-AJ248),2,0),IF(AJ247=AJ246,IF((AJ245-AJ246)&gt;(AJ248-AJ247),2,0),2)),0)))</f>
        <v>0</v>
      </c>
      <c r="AG247" s="1">
        <f>IF(C$4=0,0,IF(SUM(AG$7:AG246)=1,0,IF(AK247=AG$6,IF(AK247=AK248,IF((AK246-AK247)&lt;=(AK249-AK248),1,0),IF(AK247=AK246,IF((AK245-AK246)&gt;(AK248-AK247),1,0),1)),0)))</f>
        <v>0</v>
      </c>
      <c r="AH247" s="1">
        <f>IF(C$4=0,0,IF(SUM(AH$7:AH246)=2,0,IF(AL247=AH$6,IF(AL247=AL248,IF((AL246-AL247)&lt;=(AL249-AL248),2,0),IF(AL247=AL246,IF((AL245-AL246)&gt;(AL248-AL247),2,0),2)),0)))</f>
        <v>0</v>
      </c>
      <c r="AI247" s="1">
        <f>IF(S$4=0,0,IF(SUM(AI$7:AI246)=2,0,IF(AM247=AI$6,IF(AM247=AM248,IF((AM246-AM247)&lt;=(AM249-AM248),2,0),IF(AM247=AM246,IF((AM245-AM246)&gt;(AM248-AM247),2,0),2)),0)))</f>
        <v>0</v>
      </c>
      <c r="AJ247" s="1">
        <f t="shared" si="80"/>
        <v>1</v>
      </c>
    </row>
    <row r="248" spans="1:36" ht="12" customHeight="1" x14ac:dyDescent="0.15">
      <c r="A248" s="64">
        <f t="shared" si="68"/>
        <v>0</v>
      </c>
      <c r="B248" s="64">
        <f t="shared" si="69"/>
        <v>0</v>
      </c>
      <c r="C248" s="57">
        <f t="shared" si="81"/>
        <v>216</v>
      </c>
      <c r="F248" s="59">
        <f>IF(C248&lt;C$6,0,VLOOKUP(C248,index!$A:$M,10,0))</f>
        <v>130</v>
      </c>
      <c r="G248" s="57" t="str">
        <f t="shared" si="70"/>
        <v/>
      </c>
      <c r="H248" s="58" t="str">
        <f>IF(G248="I",$K248,IF(G248="II",$K248-SUM(H$8:H247),IF(G248="III",$K248-SUM(H$8:H247),IF(G248="IV",$K248-SUM(H$8:H247),IF(G248="V",1-SUM(H$8:H247)," ")))))</f>
        <v xml:space="preserve"> </v>
      </c>
      <c r="I248" s="66" t="str">
        <f t="shared" si="71"/>
        <v/>
      </c>
      <c r="L248" s="62" t="str">
        <f t="shared" si="67"/>
        <v xml:space="preserve"> </v>
      </c>
      <c r="P248" s="58" t="str">
        <f>IF(O248="Plus",$K248,IF(O248="Basis",$K248-SUM(P$8:P247),IF(O248="Breedte",$K248-SUM(P$8:P247),IF(O247="Breedte",1-SUM(P$8:P247)," "))))</f>
        <v xml:space="preserve"> </v>
      </c>
      <c r="Q248" s="56" t="str">
        <f t="shared" si="88"/>
        <v/>
      </c>
      <c r="R248" s="196">
        <f t="shared" si="73"/>
        <v>130</v>
      </c>
      <c r="S248" s="1">
        <f t="shared" si="82"/>
        <v>216</v>
      </c>
      <c r="T248" s="2">
        <f t="shared" si="74"/>
        <v>0</v>
      </c>
      <c r="U248" s="1">
        <f>IF(C$4=0,0,IF(SUM(U$7:U247)=2,0,IF(Y248=U$6,IF(Y248=Y249,IF((Y247-Y248)&lt;=(Y250-Y249),2,0),IF(Y248=Y247,IF((Y246-Y247)&gt;(Y249-Y248),2,0),2)),0)))</f>
        <v>0</v>
      </c>
      <c r="V248" s="1">
        <f>IF(C$4=0,0,IF(SUM(V$7:V247)=1,0,IF(Z248=V$6,IF(Z248=Z249,IF((Z247-Z248)&lt;=(Z250-Z249),1,0),IF(Z248=Z247,IF((Z246-Z247)&gt;(Z249-Z248),1,0),1)),0)))</f>
        <v>0</v>
      </c>
      <c r="W248" s="1">
        <f>IF(C$4=0,0,IF(SUM(W$7:W247)=2,0,IF(AA248=W$6,IF(AA248=AA249,IF((AA247-AA248)&lt;=(AA250-AA249),2,0),IF(AA248=AA247,IF((AA246-AA247)&gt;(AA249-AA248),2,0),2)),0)))</f>
        <v>0</v>
      </c>
      <c r="X248" s="1">
        <f>IF(C$4=0,0,IF(SUM(X$7:X247)=2,0,IF(AB248=X$6,IF(AB248=AB249,IF((AB247-AB248)&lt;=(AB250-AB249),2,0),IF(AB248=AB247,IF((AB246-AB247)&gt;(AB249-AB248),2,0),2)),0)))</f>
        <v>0</v>
      </c>
      <c r="Y248" s="1">
        <f t="shared" si="75"/>
        <v>1</v>
      </c>
      <c r="Z248" s="1">
        <f t="shared" si="76"/>
        <v>1</v>
      </c>
      <c r="AA248" s="1">
        <f t="shared" si="77"/>
        <v>1</v>
      </c>
      <c r="AB248" s="1">
        <f t="shared" si="78"/>
        <v>1</v>
      </c>
      <c r="AD248" s="1">
        <f t="shared" si="83"/>
        <v>216</v>
      </c>
      <c r="AE248" s="2">
        <f t="shared" si="79"/>
        <v>0</v>
      </c>
      <c r="AF248" s="1">
        <f>IF(S$4=0,0,IF(SUM(AF$7:AF247)=2,0,IF(AJ248=AF$6,IF(AJ248=AJ249,IF((AJ247-AJ248)&lt;=(AJ250-AJ249),2,0),IF(AJ248=AJ247,IF((AJ246-AJ247)&gt;(AJ249-AJ248),2,0),2)),0)))</f>
        <v>0</v>
      </c>
      <c r="AG248" s="1">
        <f>IF(C$4=0,0,IF(SUM(AG$7:AG247)=1,0,IF(AK248=AG$6,IF(AK248=AK249,IF((AK247-AK248)&lt;=(AK250-AK249),1,0),IF(AK248=AK247,IF((AK246-AK247)&gt;(AK249-AK248),1,0),1)),0)))</f>
        <v>0</v>
      </c>
      <c r="AH248" s="1">
        <f>IF(C$4=0,0,IF(SUM(AH$7:AH247)=2,0,IF(AL248=AH$6,IF(AL248=AL249,IF((AL247-AL248)&lt;=(AL250-AL249),2,0),IF(AL248=AL247,IF((AL246-AL247)&gt;(AL249-AL248),2,0),2)),0)))</f>
        <v>0</v>
      </c>
      <c r="AI248" s="1">
        <f>IF(S$4=0,0,IF(SUM(AI$7:AI247)=2,0,IF(AM248=AI$6,IF(AM248=AM249,IF((AM247-AM248)&lt;=(AM250-AM249),2,0),IF(AM248=AM247,IF((AM246-AM247)&gt;(AM249-AM248),2,0),2)),0)))</f>
        <v>0</v>
      </c>
      <c r="AJ248" s="1">
        <f t="shared" si="80"/>
        <v>1</v>
      </c>
    </row>
    <row r="249" spans="1:36" ht="12" customHeight="1" x14ac:dyDescent="0.15">
      <c r="A249" s="64">
        <f t="shared" si="68"/>
        <v>0</v>
      </c>
      <c r="B249" s="64">
        <f t="shared" si="69"/>
        <v>0</v>
      </c>
      <c r="C249" s="57">
        <f t="shared" si="81"/>
        <v>215</v>
      </c>
      <c r="F249" s="59">
        <f>IF(C249&lt;C$6,0,VLOOKUP(C249,index!$A:$M,10,0))</f>
        <v>129</v>
      </c>
      <c r="G249" s="57" t="str">
        <f t="shared" si="70"/>
        <v/>
      </c>
      <c r="H249" s="58" t="str">
        <f>IF(G249="I",$K249,IF(G249="II",$K249-SUM(H$8:H248),IF(G249="III",$K249-SUM(H$8:H248),IF(G249="IV",$K249-SUM(H$8:H248),IF(G249="V",1-SUM(H$8:H248)," ")))))</f>
        <v xml:space="preserve"> </v>
      </c>
      <c r="I249" s="66" t="str">
        <f t="shared" si="71"/>
        <v/>
      </c>
      <c r="L249" s="62" t="str">
        <f t="shared" si="67"/>
        <v xml:space="preserve"> </v>
      </c>
      <c r="P249" s="58" t="str">
        <f>IF(O249="Plus",$K249,IF(O249="Basis",$K249-SUM(P$8:P248),IF(O249="Breedte",$K249-SUM(P$8:P248),IF(O248="Breedte",1-SUM(P$8:P248)," "))))</f>
        <v xml:space="preserve"> </v>
      </c>
      <c r="Q249" s="56" t="str">
        <f t="shared" si="88"/>
        <v/>
      </c>
      <c r="R249" s="196">
        <f t="shared" si="73"/>
        <v>129</v>
      </c>
      <c r="S249" s="1">
        <f t="shared" si="82"/>
        <v>215</v>
      </c>
      <c r="T249" s="2">
        <f t="shared" si="74"/>
        <v>0</v>
      </c>
      <c r="U249" s="1">
        <f>IF(C$4=0,0,IF(SUM(U$7:U248)=2,0,IF(Y249=U$6,IF(Y249=Y250,IF((Y248-Y249)&lt;=(Y251-Y250),2,0),IF(Y249=Y248,IF((Y247-Y248)&gt;(Y250-Y249),2,0),2)),0)))</f>
        <v>0</v>
      </c>
      <c r="V249" s="1">
        <f>IF(C$4=0,0,IF(SUM(V$7:V248)=1,0,IF(Z249=V$6,IF(Z249=Z250,IF((Z248-Z249)&lt;=(Z251-Z250),1,0),IF(Z249=Z248,IF((Z247-Z248)&gt;(Z250-Z249),1,0),1)),0)))</f>
        <v>0</v>
      </c>
      <c r="W249" s="1">
        <f>IF(C$4=0,0,IF(SUM(W$7:W248)=2,0,IF(AA249=W$6,IF(AA249=AA250,IF((AA248-AA249)&lt;=(AA251-AA250),2,0),IF(AA249=AA248,IF((AA247-AA248)&gt;(AA250-AA249),2,0),2)),0)))</f>
        <v>0</v>
      </c>
      <c r="X249" s="1">
        <f>IF(C$4=0,0,IF(SUM(X$7:X248)=2,0,IF(AB249=X$6,IF(AB249=AB250,IF((AB248-AB249)&lt;=(AB251-AB250),2,0),IF(AB249=AB248,IF((AB247-AB248)&gt;(AB250-AB249),2,0),2)),0)))</f>
        <v>0</v>
      </c>
      <c r="Y249" s="1">
        <f t="shared" si="75"/>
        <v>1</v>
      </c>
      <c r="Z249" s="1">
        <f t="shared" si="76"/>
        <v>1</v>
      </c>
      <c r="AA249" s="1">
        <f t="shared" si="77"/>
        <v>1</v>
      </c>
      <c r="AB249" s="1">
        <f t="shared" si="78"/>
        <v>1</v>
      </c>
      <c r="AD249" s="1">
        <f t="shared" si="83"/>
        <v>215</v>
      </c>
      <c r="AE249" s="2">
        <f t="shared" si="79"/>
        <v>0</v>
      </c>
      <c r="AF249" s="1">
        <f>IF(S$4=0,0,IF(SUM(AF$7:AF248)=2,0,IF(AJ249=AF$6,IF(AJ249=AJ250,IF((AJ248-AJ249)&lt;=(AJ251-AJ250),2,0),IF(AJ249=AJ248,IF((AJ247-AJ248)&gt;(AJ250-AJ249),2,0),2)),0)))</f>
        <v>0</v>
      </c>
      <c r="AG249" s="1">
        <f>IF(C$4=0,0,IF(SUM(AG$7:AG248)=1,0,IF(AK249=AG$6,IF(AK249=AK250,IF((AK248-AK249)&lt;=(AK251-AK250),1,0),IF(AK249=AK248,IF((AK247-AK248)&gt;(AK250-AK249),1,0),1)),0)))</f>
        <v>0</v>
      </c>
      <c r="AH249" s="1">
        <f>IF(C$4=0,0,IF(SUM(AH$7:AH248)=2,0,IF(AL249=AH$6,IF(AL249=AL250,IF((AL248-AL249)&lt;=(AL251-AL250),2,0),IF(AL249=AL248,IF((AL247-AL248)&gt;(AL250-AL249),2,0),2)),0)))</f>
        <v>0</v>
      </c>
      <c r="AI249" s="1">
        <f>IF(S$4=0,0,IF(SUM(AI$7:AI248)=2,0,IF(AM249=AI$6,IF(AM249=AM250,IF((AM248-AM249)&lt;=(AM251-AM250),2,0),IF(AM249=AM248,IF((AM247-AM248)&gt;(AM250-AM249),2,0),2)),0)))</f>
        <v>0</v>
      </c>
      <c r="AJ249" s="1">
        <f t="shared" si="80"/>
        <v>1</v>
      </c>
    </row>
    <row r="250" spans="1:36" ht="12" customHeight="1" x14ac:dyDescent="0.15">
      <c r="A250" s="64">
        <f t="shared" si="68"/>
        <v>0</v>
      </c>
      <c r="B250" s="64">
        <f t="shared" si="69"/>
        <v>0</v>
      </c>
      <c r="C250" s="57">
        <f t="shared" si="81"/>
        <v>214</v>
      </c>
      <c r="F250" s="59">
        <f>IF(C250&lt;C$6,0,VLOOKUP(C250,index!$A:$M,10,0))</f>
        <v>129</v>
      </c>
      <c r="G250" s="57" t="str">
        <f t="shared" si="70"/>
        <v/>
      </c>
      <c r="H250" s="58" t="str">
        <f>IF(G250="I",$K250,IF(G250="II",$K250-SUM(H$8:H249),IF(G250="III",$K250-SUM(H$8:H249),IF(G250="IV",$K250-SUM(H$8:H249),IF(G250="V",1-SUM(H$8:H249)," ")))))</f>
        <v xml:space="preserve"> </v>
      </c>
      <c r="I250" s="66" t="str">
        <f t="shared" si="71"/>
        <v/>
      </c>
      <c r="L250" s="62" t="str">
        <f t="shared" si="67"/>
        <v xml:space="preserve"> </v>
      </c>
      <c r="P250" s="58" t="str">
        <f>IF(O250="Plus",$K250,IF(O250="Basis",$K250-SUM(P$8:P249),IF(O250="Breedte",$K250-SUM(P$8:P249),IF(O249="Breedte",1-SUM(P$8:P249)," "))))</f>
        <v xml:space="preserve"> </v>
      </c>
      <c r="Q250" s="56" t="str">
        <f t="shared" si="88"/>
        <v/>
      </c>
      <c r="R250" s="196">
        <f t="shared" si="73"/>
        <v>129</v>
      </c>
      <c r="S250" s="1">
        <f t="shared" si="82"/>
        <v>214</v>
      </c>
      <c r="T250" s="2">
        <f t="shared" si="74"/>
        <v>0</v>
      </c>
      <c r="U250" s="1">
        <f>IF(C$4=0,0,IF(SUM(U$7:U249)=2,0,IF(Y250=U$6,IF(Y250=Y251,IF((Y249-Y250)&lt;=(Y252-Y251),2,0),IF(Y250=Y249,IF((Y248-Y249)&gt;(Y251-Y250),2,0),2)),0)))</f>
        <v>0</v>
      </c>
      <c r="V250" s="1">
        <f>IF(C$4=0,0,IF(SUM(V$7:V249)=1,0,IF(Z250=V$6,IF(Z250=Z251,IF((Z249-Z250)&lt;=(Z252-Z251),1,0),IF(Z250=Z249,IF((Z248-Z249)&gt;(Z251-Z250),1,0),1)),0)))</f>
        <v>0</v>
      </c>
      <c r="W250" s="1">
        <f>IF(C$4=0,0,IF(SUM(W$7:W249)=2,0,IF(AA250=W$6,IF(AA250=AA251,IF((AA249-AA250)&lt;=(AA252-AA251),2,0),IF(AA250=AA249,IF((AA248-AA249)&gt;(AA251-AA250),2,0),2)),0)))</f>
        <v>0</v>
      </c>
      <c r="X250" s="1">
        <f>IF(C$4=0,0,IF(SUM(X$7:X249)=2,0,IF(AB250=X$6,IF(AB250=AB251,IF((AB249-AB250)&lt;=(AB252-AB251),2,0),IF(AB250=AB249,IF((AB248-AB249)&gt;(AB251-AB250),2,0),2)),0)))</f>
        <v>0</v>
      </c>
      <c r="Y250" s="1">
        <f t="shared" si="75"/>
        <v>1</v>
      </c>
      <c r="Z250" s="1">
        <f t="shared" si="76"/>
        <v>1</v>
      </c>
      <c r="AA250" s="1">
        <f t="shared" si="77"/>
        <v>1</v>
      </c>
      <c r="AB250" s="1">
        <f t="shared" si="78"/>
        <v>1</v>
      </c>
      <c r="AD250" s="1">
        <f t="shared" si="83"/>
        <v>214</v>
      </c>
      <c r="AE250" s="2">
        <f t="shared" si="79"/>
        <v>0</v>
      </c>
      <c r="AF250" s="1">
        <f>IF(S$4=0,0,IF(SUM(AF$7:AF249)=2,0,IF(AJ250=AF$6,IF(AJ250=AJ251,IF((AJ249-AJ250)&lt;=(AJ252-AJ251),2,0),IF(AJ250=AJ249,IF((AJ248-AJ249)&gt;(AJ251-AJ250),2,0),2)),0)))</f>
        <v>0</v>
      </c>
      <c r="AG250" s="1">
        <f>IF(C$4=0,0,IF(SUM(AG$7:AG249)=1,0,IF(AK250=AG$6,IF(AK250=AK251,IF((AK249-AK250)&lt;=(AK252-AK251),1,0),IF(AK250=AK249,IF((AK248-AK249)&gt;(AK251-AK250),1,0),1)),0)))</f>
        <v>0</v>
      </c>
      <c r="AH250" s="1">
        <f>IF(C$4=0,0,IF(SUM(AH$7:AH249)=2,0,IF(AL250=AH$6,IF(AL250=AL251,IF((AL249-AL250)&lt;=(AL252-AL251),2,0),IF(AL250=AL249,IF((AL248-AL249)&gt;(AL251-AL250),2,0),2)),0)))</f>
        <v>0</v>
      </c>
      <c r="AI250" s="1">
        <f>IF(S$4=0,0,IF(SUM(AI$7:AI249)=2,0,IF(AM250=AI$6,IF(AM250=AM251,IF((AM249-AM250)&lt;=(AM252-AM251),2,0),IF(AM250=AM249,IF((AM248-AM249)&gt;(AM251-AM250),2,0),2)),0)))</f>
        <v>0</v>
      </c>
      <c r="AJ250" s="1">
        <f t="shared" si="80"/>
        <v>1</v>
      </c>
    </row>
    <row r="251" spans="1:36" ht="12" customHeight="1" x14ac:dyDescent="0.15">
      <c r="A251" s="64">
        <f t="shared" si="68"/>
        <v>0</v>
      </c>
      <c r="B251" s="64">
        <f t="shared" si="69"/>
        <v>0</v>
      </c>
      <c r="C251" s="57">
        <f t="shared" si="81"/>
        <v>213</v>
      </c>
      <c r="F251" s="59">
        <f>IF(C251&lt;C$6,0,VLOOKUP(C251,index!$A:$M,10,0))</f>
        <v>128</v>
      </c>
      <c r="G251" s="57" t="str">
        <f t="shared" si="70"/>
        <v/>
      </c>
      <c r="H251" s="58" t="str">
        <f>IF(G251="I",$K251,IF(G251="II",$K251-SUM(H$8:H250),IF(G251="III",$K251-SUM(H$8:H250),IF(G251="IV",$K251-SUM(H$8:H250),IF(G251="V",1-SUM(H$8:H250)," ")))))</f>
        <v xml:space="preserve"> </v>
      </c>
      <c r="I251" s="66" t="str">
        <f t="shared" si="71"/>
        <v/>
      </c>
      <c r="L251" s="62" t="str">
        <f t="shared" si="67"/>
        <v xml:space="preserve"> </v>
      </c>
      <c r="P251" s="58" t="str">
        <f>IF(O251="Plus",$K251,IF(O251="Basis",$K251-SUM(P$8:P250),IF(O251="Breedte",$K251-SUM(P$8:P250),IF(O250="Breedte",1-SUM(P$8:P250)," "))))</f>
        <v xml:space="preserve"> </v>
      </c>
      <c r="Q251" s="56" t="str">
        <f t="shared" si="88"/>
        <v/>
      </c>
      <c r="R251" s="196">
        <f t="shared" si="73"/>
        <v>128</v>
      </c>
      <c r="S251" s="1">
        <f t="shared" si="82"/>
        <v>213</v>
      </c>
      <c r="T251" s="2">
        <f t="shared" si="74"/>
        <v>0</v>
      </c>
      <c r="U251" s="1">
        <f>IF(C$4=0,0,IF(SUM(U$7:U250)=2,0,IF(Y251=U$6,IF(Y251=Y252,IF((Y250-Y251)&lt;=(Y253-Y252),2,0),IF(Y251=Y250,IF((Y249-Y250)&gt;(Y252-Y251),2,0),2)),0)))</f>
        <v>0</v>
      </c>
      <c r="V251" s="1">
        <f>IF(C$4=0,0,IF(SUM(V$7:V250)=1,0,IF(Z251=V$6,IF(Z251=Z252,IF((Z250-Z251)&lt;=(Z253-Z252),1,0),IF(Z251=Z250,IF((Z249-Z250)&gt;(Z252-Z251),1,0),1)),0)))</f>
        <v>0</v>
      </c>
      <c r="W251" s="1">
        <f>IF(C$4=0,0,IF(SUM(W$7:W250)=2,0,IF(AA251=W$6,IF(AA251=AA252,IF((AA250-AA251)&lt;=(AA253-AA252),2,0),IF(AA251=AA250,IF((AA249-AA250)&gt;(AA252-AA251),2,0),2)),0)))</f>
        <v>0</v>
      </c>
      <c r="X251" s="1">
        <f>IF(C$4=0,0,IF(SUM(X$7:X250)=2,0,IF(AB251=X$6,IF(AB251=AB252,IF((AB250-AB251)&lt;=(AB253-AB252),2,0),IF(AB251=AB250,IF((AB249-AB250)&gt;(AB252-AB251),2,0),2)),0)))</f>
        <v>0</v>
      </c>
      <c r="Y251" s="1">
        <f t="shared" si="75"/>
        <v>1</v>
      </c>
      <c r="Z251" s="1">
        <f t="shared" si="76"/>
        <v>1</v>
      </c>
      <c r="AA251" s="1">
        <f t="shared" si="77"/>
        <v>1</v>
      </c>
      <c r="AB251" s="1">
        <f t="shared" si="78"/>
        <v>1</v>
      </c>
      <c r="AD251" s="1">
        <f t="shared" si="83"/>
        <v>213</v>
      </c>
      <c r="AE251" s="2">
        <f t="shared" si="79"/>
        <v>0</v>
      </c>
      <c r="AF251" s="1">
        <f>IF(S$4=0,0,IF(SUM(AF$7:AF250)=2,0,IF(AJ251=AF$6,IF(AJ251=AJ252,IF((AJ250-AJ251)&lt;=(AJ253-AJ252),2,0),IF(AJ251=AJ250,IF((AJ249-AJ250)&gt;(AJ252-AJ251),2,0),2)),0)))</f>
        <v>0</v>
      </c>
      <c r="AG251" s="1">
        <f>IF(C$4=0,0,IF(SUM(AG$7:AG250)=1,0,IF(AK251=AG$6,IF(AK251=AK252,IF((AK250-AK251)&lt;=(AK253-AK252),1,0),IF(AK251=AK250,IF((AK249-AK250)&gt;(AK252-AK251),1,0),1)),0)))</f>
        <v>0</v>
      </c>
      <c r="AH251" s="1">
        <f>IF(C$4=0,0,IF(SUM(AH$7:AH250)=2,0,IF(AL251=AH$6,IF(AL251=AL252,IF((AL250-AL251)&lt;=(AL253-AL252),2,0),IF(AL251=AL250,IF((AL249-AL250)&gt;(AL252-AL251),2,0),2)),0)))</f>
        <v>0</v>
      </c>
      <c r="AI251" s="1">
        <f>IF(S$4=0,0,IF(SUM(AI$7:AI250)=2,0,IF(AM251=AI$6,IF(AM251=AM252,IF((AM250-AM251)&lt;=(AM253-AM252),2,0),IF(AM251=AM250,IF((AM249-AM250)&gt;(AM252-AM251),2,0),2)),0)))</f>
        <v>0</v>
      </c>
      <c r="AJ251" s="1">
        <f t="shared" si="80"/>
        <v>1</v>
      </c>
    </row>
    <row r="252" spans="1:36" ht="12" customHeight="1" x14ac:dyDescent="0.15">
      <c r="A252" s="64">
        <f t="shared" si="68"/>
        <v>0</v>
      </c>
      <c r="B252" s="64">
        <f t="shared" si="69"/>
        <v>0</v>
      </c>
      <c r="C252" s="57">
        <f t="shared" si="81"/>
        <v>212</v>
      </c>
      <c r="F252" s="59">
        <f>IF(C252&lt;C$6,0,VLOOKUP(C252,index!$A:$M,10,0))</f>
        <v>128</v>
      </c>
      <c r="G252" s="57" t="str">
        <f t="shared" si="70"/>
        <v/>
      </c>
      <c r="H252" s="58" t="str">
        <f>IF(G252="I",$K252,IF(G252="II",$K252-SUM(H$8:H251),IF(G252="III",$K252-SUM(H$8:H251),IF(G252="IV",$K252-SUM(H$8:H251),IF(G252="V",1-SUM(H$8:H251)," ")))))</f>
        <v xml:space="preserve"> </v>
      </c>
      <c r="I252" s="66" t="str">
        <f t="shared" si="71"/>
        <v/>
      </c>
      <c r="L252" s="62" t="str">
        <f t="shared" si="67"/>
        <v xml:space="preserve"> </v>
      </c>
      <c r="P252" s="58" t="str">
        <f>IF(O252="Plus",$K252,IF(O252="Basis",$K252-SUM(P$8:P251),IF(O252="Breedte",$K252-SUM(P$8:P251),IF(O251="Breedte",1-SUM(P$8:P251)," "))))</f>
        <v xml:space="preserve"> </v>
      </c>
      <c r="Q252" s="56" t="str">
        <f t="shared" si="88"/>
        <v/>
      </c>
      <c r="R252" s="196">
        <f t="shared" si="73"/>
        <v>128</v>
      </c>
      <c r="S252" s="1">
        <f t="shared" si="82"/>
        <v>212</v>
      </c>
      <c r="T252" s="2">
        <f t="shared" si="74"/>
        <v>0</v>
      </c>
      <c r="U252" s="1">
        <f>IF(C$4=0,0,IF(SUM(U$7:U251)=2,0,IF(Y252=U$6,IF(Y252=Y253,IF((Y251-Y252)&lt;=(Y254-Y253),2,0),IF(Y252=Y251,IF((Y250-Y251)&gt;(Y253-Y252),2,0),2)),0)))</f>
        <v>0</v>
      </c>
      <c r="V252" s="1">
        <f>IF(C$4=0,0,IF(SUM(V$7:V251)=1,0,IF(Z252=V$6,IF(Z252=Z253,IF((Z251-Z252)&lt;=(Z254-Z253),1,0),IF(Z252=Z251,IF((Z250-Z251)&gt;(Z253-Z252),1,0),1)),0)))</f>
        <v>0</v>
      </c>
      <c r="W252" s="1">
        <f>IF(C$4=0,0,IF(SUM(W$7:W251)=2,0,IF(AA252=W$6,IF(AA252=AA253,IF((AA251-AA252)&lt;=(AA254-AA253),2,0),IF(AA252=AA251,IF((AA250-AA251)&gt;(AA253-AA252),2,0),2)),0)))</f>
        <v>0</v>
      </c>
      <c r="X252" s="1">
        <f>IF(C$4=0,0,IF(SUM(X$7:X251)=2,0,IF(AB252=X$6,IF(AB252=AB253,IF((AB251-AB252)&lt;=(AB254-AB253),2,0),IF(AB252=AB251,IF((AB250-AB251)&gt;(AB253-AB252),2,0),2)),0)))</f>
        <v>0</v>
      </c>
      <c r="Y252" s="1">
        <f t="shared" si="75"/>
        <v>1</v>
      </c>
      <c r="Z252" s="1">
        <f t="shared" si="76"/>
        <v>1</v>
      </c>
      <c r="AA252" s="1">
        <f t="shared" si="77"/>
        <v>1</v>
      </c>
      <c r="AB252" s="1">
        <f t="shared" si="78"/>
        <v>1</v>
      </c>
      <c r="AD252" s="1">
        <f t="shared" si="83"/>
        <v>212</v>
      </c>
      <c r="AE252" s="2">
        <f t="shared" si="79"/>
        <v>0</v>
      </c>
      <c r="AF252" s="1">
        <f>IF(S$4=0,0,IF(SUM(AF$7:AF251)=2,0,IF(AJ252=AF$6,IF(AJ252=AJ253,IF((AJ251-AJ252)&lt;=(AJ254-AJ253),2,0),IF(AJ252=AJ251,IF((AJ250-AJ251)&gt;(AJ253-AJ252),2,0),2)),0)))</f>
        <v>0</v>
      </c>
      <c r="AG252" s="1">
        <f>IF(C$4=0,0,IF(SUM(AG$7:AG251)=1,0,IF(AK252=AG$6,IF(AK252=AK253,IF((AK251-AK252)&lt;=(AK254-AK253),1,0),IF(AK252=AK251,IF((AK250-AK251)&gt;(AK253-AK252),1,0),1)),0)))</f>
        <v>0</v>
      </c>
      <c r="AH252" s="1">
        <f>IF(C$4=0,0,IF(SUM(AH$7:AH251)=2,0,IF(AL252=AH$6,IF(AL252=AL253,IF((AL251-AL252)&lt;=(AL254-AL253),2,0),IF(AL252=AL251,IF((AL250-AL251)&gt;(AL253-AL252),2,0),2)),0)))</f>
        <v>0</v>
      </c>
      <c r="AI252" s="1">
        <f>IF(S$4=0,0,IF(SUM(AI$7:AI251)=2,0,IF(AM252=AI$6,IF(AM252=AM253,IF((AM251-AM252)&lt;=(AM254-AM253),2,0),IF(AM252=AM251,IF((AM250-AM251)&gt;(AM253-AM252),2,0),2)),0)))</f>
        <v>0</v>
      </c>
      <c r="AJ252" s="1">
        <f t="shared" si="80"/>
        <v>1</v>
      </c>
    </row>
    <row r="253" spans="1:36" ht="12" customHeight="1" x14ac:dyDescent="0.15">
      <c r="A253" s="64">
        <f t="shared" si="68"/>
        <v>0</v>
      </c>
      <c r="B253" s="64">
        <f t="shared" si="69"/>
        <v>0</v>
      </c>
      <c r="C253" s="57">
        <f t="shared" si="81"/>
        <v>211</v>
      </c>
      <c r="F253" s="59">
        <f>IF(C253&lt;C$6,0,VLOOKUP(C253,index!$A:$M,10,0))</f>
        <v>127</v>
      </c>
      <c r="G253" s="57" t="str">
        <f t="shared" si="70"/>
        <v/>
      </c>
      <c r="H253" s="58" t="str">
        <f>IF(G253="I",$K253,IF(G253="II",$K253-SUM(H$8:H252),IF(G253="III",$K253-SUM(H$8:H252),IF(G253="IV",$K253-SUM(H$8:H252),IF(G253="V",1-SUM(H$8:H252)," ")))))</f>
        <v xml:space="preserve"> </v>
      </c>
      <c r="I253" s="66" t="str">
        <f t="shared" si="71"/>
        <v/>
      </c>
      <c r="L253" s="62" t="str">
        <f t="shared" si="67"/>
        <v xml:space="preserve"> </v>
      </c>
      <c r="P253" s="58" t="str">
        <f>IF(O253="Plus",$K253,IF(O253="Basis",$K253-SUM(P$8:P252),IF(O253="Breedte",$K253-SUM(P$8:P252),IF(O252="Breedte",1-SUM(P$8:P252)," "))))</f>
        <v xml:space="preserve"> </v>
      </c>
      <c r="Q253" s="56" t="str">
        <f t="shared" si="88"/>
        <v/>
      </c>
      <c r="R253" s="196">
        <f t="shared" si="73"/>
        <v>127</v>
      </c>
      <c r="S253" s="1">
        <f t="shared" si="82"/>
        <v>211</v>
      </c>
      <c r="T253" s="2">
        <f t="shared" si="74"/>
        <v>0</v>
      </c>
      <c r="U253" s="1">
        <f>IF(C$4=0,0,IF(SUM(U$7:U252)=2,0,IF(Y253=U$6,IF(Y253=Y254,IF((Y252-Y253)&lt;=(Y255-Y254),2,0),IF(Y253=Y252,IF((Y251-Y252)&gt;(Y254-Y253),2,0),2)),0)))</f>
        <v>0</v>
      </c>
      <c r="V253" s="1">
        <f>IF(C$4=0,0,IF(SUM(V$7:V252)=1,0,IF(Z253=V$6,IF(Z253=Z254,IF((Z252-Z253)&lt;=(Z255-Z254),1,0),IF(Z253=Z252,IF((Z251-Z252)&gt;(Z254-Z253),1,0),1)),0)))</f>
        <v>0</v>
      </c>
      <c r="W253" s="1">
        <f>IF(C$4=0,0,IF(SUM(W$7:W252)=2,0,IF(AA253=W$6,IF(AA253=AA254,IF((AA252-AA253)&lt;=(AA255-AA254),2,0),IF(AA253=AA252,IF((AA251-AA252)&gt;(AA254-AA253),2,0),2)),0)))</f>
        <v>0</v>
      </c>
      <c r="X253" s="1">
        <f>IF(C$4=0,0,IF(SUM(X$7:X252)=2,0,IF(AB253=X$6,IF(AB253=AB254,IF((AB252-AB253)&lt;=(AB255-AB254),2,0),IF(AB253=AB252,IF((AB251-AB252)&gt;(AB254-AB253),2,0),2)),0)))</f>
        <v>0</v>
      </c>
      <c r="Y253" s="1">
        <f t="shared" si="75"/>
        <v>1</v>
      </c>
      <c r="Z253" s="1">
        <f t="shared" si="76"/>
        <v>1</v>
      </c>
      <c r="AA253" s="1">
        <f t="shared" si="77"/>
        <v>1</v>
      </c>
      <c r="AB253" s="1">
        <f t="shared" si="78"/>
        <v>1</v>
      </c>
      <c r="AD253" s="1">
        <f t="shared" si="83"/>
        <v>211</v>
      </c>
      <c r="AE253" s="2">
        <f t="shared" si="79"/>
        <v>0</v>
      </c>
      <c r="AF253" s="1">
        <f>IF(S$4=0,0,IF(SUM(AF$7:AF252)=2,0,IF(AJ253=AF$6,IF(AJ253=AJ254,IF((AJ252-AJ253)&lt;=(AJ255-AJ254),2,0),IF(AJ253=AJ252,IF((AJ251-AJ252)&gt;(AJ254-AJ253),2,0),2)),0)))</f>
        <v>0</v>
      </c>
      <c r="AG253" s="1">
        <f>IF(C$4=0,0,IF(SUM(AG$7:AG252)=1,0,IF(AK253=AG$6,IF(AK253=AK254,IF((AK252-AK253)&lt;=(AK255-AK254),1,0),IF(AK253=AK252,IF((AK251-AK252)&gt;(AK254-AK253),1,0),1)),0)))</f>
        <v>0</v>
      </c>
      <c r="AH253" s="1">
        <f>IF(C$4=0,0,IF(SUM(AH$7:AH252)=2,0,IF(AL253=AH$6,IF(AL253=AL254,IF((AL252-AL253)&lt;=(AL255-AL254),2,0),IF(AL253=AL252,IF((AL251-AL252)&gt;(AL254-AL253),2,0),2)),0)))</f>
        <v>0</v>
      </c>
      <c r="AI253" s="1">
        <f>IF(S$4=0,0,IF(SUM(AI$7:AI252)=2,0,IF(AM253=AI$6,IF(AM253=AM254,IF((AM252-AM253)&lt;=(AM255-AM254),2,0),IF(AM253=AM252,IF((AM251-AM252)&gt;(AM254-AM253),2,0),2)),0)))</f>
        <v>0</v>
      </c>
      <c r="AJ253" s="1">
        <f t="shared" si="80"/>
        <v>1</v>
      </c>
    </row>
    <row r="254" spans="1:36" ht="12" customHeight="1" x14ac:dyDescent="0.15">
      <c r="A254" s="64">
        <f t="shared" si="68"/>
        <v>0</v>
      </c>
      <c r="B254" s="64">
        <f t="shared" si="69"/>
        <v>0</v>
      </c>
      <c r="C254" s="57">
        <f t="shared" si="81"/>
        <v>210</v>
      </c>
      <c r="F254" s="59">
        <f>IF(C254&lt;C$6,0,VLOOKUP(C254,index!$A:$M,10,0))</f>
        <v>127</v>
      </c>
      <c r="G254" s="57" t="str">
        <f t="shared" si="70"/>
        <v/>
      </c>
      <c r="H254" s="58" t="str">
        <f>IF(G254="I",$K254,IF(G254="II",$K254-SUM(H$8:H253),IF(G254="III",$K254-SUM(H$8:H253),IF(G254="IV",$K254-SUM(H$8:H253),IF(G254="V",1-SUM(H$8:H253)," ")))))</f>
        <v xml:space="preserve"> </v>
      </c>
      <c r="I254" s="66" t="str">
        <f t="shared" si="71"/>
        <v/>
      </c>
      <c r="L254" s="62" t="str">
        <f t="shared" si="67"/>
        <v xml:space="preserve"> </v>
      </c>
      <c r="P254" s="58" t="str">
        <f>IF(O254="Plus",$K254,IF(O254="Basis",$K254-SUM(P$8:P253),IF(O254="Breedte",$K254-SUM(P$8:P253),IF(O253="Breedte",1-SUM(P$8:P253)," "))))</f>
        <v xml:space="preserve"> </v>
      </c>
      <c r="Q254" s="56" t="str">
        <f t="shared" si="88"/>
        <v/>
      </c>
      <c r="R254" s="196">
        <f t="shared" si="73"/>
        <v>127</v>
      </c>
      <c r="S254" s="1">
        <f t="shared" si="82"/>
        <v>210</v>
      </c>
      <c r="T254" s="2">
        <f t="shared" si="74"/>
        <v>0</v>
      </c>
      <c r="U254" s="1">
        <f>IF(C$4=0,0,IF(SUM(U$7:U253)=2,0,IF(Y254=U$6,IF(Y254=Y255,IF((Y253-Y254)&lt;=(Y256-Y255),2,0),IF(Y254=Y253,IF((Y252-Y253)&gt;(Y255-Y254),2,0),2)),0)))</f>
        <v>0</v>
      </c>
      <c r="V254" s="1">
        <f>IF(C$4=0,0,IF(SUM(V$7:V253)=1,0,IF(Z254=V$6,IF(Z254=Z255,IF((Z253-Z254)&lt;=(Z256-Z255),1,0),IF(Z254=Z253,IF((Z252-Z253)&gt;(Z255-Z254),1,0),1)),0)))</f>
        <v>0</v>
      </c>
      <c r="W254" s="1">
        <f>IF(C$4=0,0,IF(SUM(W$7:W253)=2,0,IF(AA254=W$6,IF(AA254=AA255,IF((AA253-AA254)&lt;=(AA256-AA255),2,0),IF(AA254=AA253,IF((AA252-AA253)&gt;(AA255-AA254),2,0),2)),0)))</f>
        <v>0</v>
      </c>
      <c r="X254" s="1">
        <f>IF(C$4=0,0,IF(SUM(X$7:X253)=2,0,IF(AB254=X$6,IF(AB254=AB255,IF((AB253-AB254)&lt;=(AB256-AB255),2,0),IF(AB254=AB253,IF((AB252-AB253)&gt;(AB255-AB254),2,0),2)),0)))</f>
        <v>0</v>
      </c>
      <c r="Y254" s="1">
        <f t="shared" si="75"/>
        <v>1</v>
      </c>
      <c r="Z254" s="1">
        <f t="shared" si="76"/>
        <v>1</v>
      </c>
      <c r="AA254" s="1">
        <f t="shared" si="77"/>
        <v>1</v>
      </c>
      <c r="AB254" s="1">
        <f t="shared" si="78"/>
        <v>1</v>
      </c>
      <c r="AD254" s="1">
        <f t="shared" si="83"/>
        <v>210</v>
      </c>
      <c r="AE254" s="2">
        <f t="shared" si="79"/>
        <v>0</v>
      </c>
      <c r="AF254" s="1">
        <f>IF(S$4=0,0,IF(SUM(AF$7:AF253)=2,0,IF(AJ254=AF$6,IF(AJ254=AJ255,IF((AJ253-AJ254)&lt;=(AJ256-AJ255),2,0),IF(AJ254=AJ253,IF((AJ252-AJ253)&gt;(AJ255-AJ254),2,0),2)),0)))</f>
        <v>0</v>
      </c>
      <c r="AG254" s="1">
        <f>IF(C$4=0,0,IF(SUM(AG$7:AG253)=1,0,IF(AK254=AG$6,IF(AK254=AK255,IF((AK253-AK254)&lt;=(AK256-AK255),1,0),IF(AK254=AK253,IF((AK252-AK253)&gt;(AK255-AK254),1,0),1)),0)))</f>
        <v>0</v>
      </c>
      <c r="AH254" s="1">
        <f>IF(C$4=0,0,IF(SUM(AH$7:AH253)=2,0,IF(AL254=AH$6,IF(AL254=AL255,IF((AL253-AL254)&lt;=(AL256-AL255),2,0),IF(AL254=AL253,IF((AL252-AL253)&gt;(AL255-AL254),2,0),2)),0)))</f>
        <v>0</v>
      </c>
      <c r="AI254" s="1">
        <f>IF(S$4=0,0,IF(SUM(AI$7:AI253)=2,0,IF(AM254=AI$6,IF(AM254=AM255,IF((AM253-AM254)&lt;=(AM256-AM255),2,0),IF(AM254=AM253,IF((AM252-AM253)&gt;(AM255-AM254),2,0),2)),0)))</f>
        <v>0</v>
      </c>
      <c r="AJ254" s="1">
        <f t="shared" si="80"/>
        <v>1</v>
      </c>
    </row>
    <row r="255" spans="1:36" ht="12" customHeight="1" x14ac:dyDescent="0.15">
      <c r="A255" s="64">
        <f t="shared" si="68"/>
        <v>0</v>
      </c>
      <c r="B255" s="64">
        <f t="shared" si="69"/>
        <v>0</v>
      </c>
      <c r="C255" s="57">
        <f t="shared" si="81"/>
        <v>209</v>
      </c>
      <c r="F255" s="59">
        <f>IF(C255&lt;C$6,0,VLOOKUP(C255,index!$A:$M,10,0))</f>
        <v>126</v>
      </c>
      <c r="G255" s="57" t="str">
        <f t="shared" si="70"/>
        <v/>
      </c>
      <c r="H255" s="58" t="str">
        <f>IF(G255="I",$K255,IF(G255="II",$K255-SUM(H$8:H254),IF(G255="III",$K255-SUM(H$8:H254),IF(G255="IV",$K255-SUM(H$8:H254),IF(G255="V",1-SUM(H$8:H254)," ")))))</f>
        <v xml:space="preserve"> </v>
      </c>
      <c r="I255" s="66" t="str">
        <f t="shared" si="71"/>
        <v/>
      </c>
      <c r="L255" s="62" t="str">
        <f t="shared" si="67"/>
        <v xml:space="preserve"> </v>
      </c>
      <c r="P255" s="58" t="str">
        <f>IF(O255="Plus",$K255,IF(O255="Basis",$K255-SUM(P$8:P254),IF(O255="Breedte",$K255-SUM(P$8:P254),IF(O254="Breedte",1-SUM(P$8:P254)," "))))</f>
        <v xml:space="preserve"> </v>
      </c>
      <c r="Q255" s="56" t="str">
        <f t="shared" si="88"/>
        <v/>
      </c>
      <c r="R255" s="196">
        <f t="shared" si="73"/>
        <v>126</v>
      </c>
      <c r="S255" s="1">
        <f t="shared" si="82"/>
        <v>209</v>
      </c>
      <c r="T255" s="2">
        <f t="shared" si="74"/>
        <v>0</v>
      </c>
      <c r="U255" s="1">
        <f>IF(C$4=0,0,IF(SUM(U$7:U254)=2,0,IF(Y255=U$6,IF(Y255=Y256,IF((Y254-Y255)&lt;=(Y257-Y256),2,0),IF(Y255=Y254,IF((Y253-Y254)&gt;(Y256-Y255),2,0),2)),0)))</f>
        <v>0</v>
      </c>
      <c r="V255" s="1">
        <f>IF(C$4=0,0,IF(SUM(V$7:V254)=1,0,IF(Z255=V$6,IF(Z255=Z256,IF((Z254-Z255)&lt;=(Z257-Z256),1,0),IF(Z255=Z254,IF((Z253-Z254)&gt;(Z256-Z255),1,0),1)),0)))</f>
        <v>0</v>
      </c>
      <c r="W255" s="1">
        <f>IF(C$4=0,0,IF(SUM(W$7:W254)=2,0,IF(AA255=W$6,IF(AA255=AA256,IF((AA254-AA255)&lt;=(AA257-AA256),2,0),IF(AA255=AA254,IF((AA253-AA254)&gt;(AA256-AA255),2,0),2)),0)))</f>
        <v>0</v>
      </c>
      <c r="X255" s="1">
        <f>IF(C$4=0,0,IF(SUM(X$7:X254)=2,0,IF(AB255=X$6,IF(AB255=AB256,IF((AB254-AB255)&lt;=(AB257-AB256),2,0),IF(AB255=AB254,IF((AB253-AB254)&gt;(AB256-AB255),2,0),2)),0)))</f>
        <v>0</v>
      </c>
      <c r="Y255" s="1">
        <f t="shared" si="75"/>
        <v>1</v>
      </c>
      <c r="Z255" s="1">
        <f t="shared" si="76"/>
        <v>1</v>
      </c>
      <c r="AA255" s="1">
        <f t="shared" si="77"/>
        <v>1</v>
      </c>
      <c r="AB255" s="1">
        <f t="shared" si="78"/>
        <v>1</v>
      </c>
      <c r="AD255" s="1">
        <f t="shared" si="83"/>
        <v>209</v>
      </c>
      <c r="AE255" s="2">
        <f t="shared" si="79"/>
        <v>0</v>
      </c>
      <c r="AF255" s="1">
        <f>IF(S$4=0,0,IF(SUM(AF$7:AF254)=2,0,IF(AJ255=AF$6,IF(AJ255=AJ256,IF((AJ254-AJ255)&lt;=(AJ257-AJ256),2,0),IF(AJ255=AJ254,IF((AJ253-AJ254)&gt;(AJ256-AJ255),2,0),2)),0)))</f>
        <v>0</v>
      </c>
      <c r="AG255" s="1">
        <f>IF(C$4=0,0,IF(SUM(AG$7:AG254)=1,0,IF(AK255=AG$6,IF(AK255=AK256,IF((AK254-AK255)&lt;=(AK257-AK256),1,0),IF(AK255=AK254,IF((AK253-AK254)&gt;(AK256-AK255),1,0),1)),0)))</f>
        <v>0</v>
      </c>
      <c r="AH255" s="1">
        <f>IF(C$4=0,0,IF(SUM(AH$7:AH254)=2,0,IF(AL255=AH$6,IF(AL255=AL256,IF((AL254-AL255)&lt;=(AL257-AL256),2,0),IF(AL255=AL254,IF((AL253-AL254)&gt;(AL256-AL255),2,0),2)),0)))</f>
        <v>0</v>
      </c>
      <c r="AI255" s="1">
        <f>IF(S$4=0,0,IF(SUM(AI$7:AI254)=2,0,IF(AM255=AI$6,IF(AM255=AM256,IF((AM254-AM255)&lt;=(AM257-AM256),2,0),IF(AM255=AM254,IF((AM253-AM254)&gt;(AM256-AM255),2,0),2)),0)))</f>
        <v>0</v>
      </c>
      <c r="AJ255" s="1">
        <f t="shared" si="80"/>
        <v>1</v>
      </c>
    </row>
    <row r="256" spans="1:36" ht="12" customHeight="1" x14ac:dyDescent="0.15">
      <c r="A256" s="64">
        <f t="shared" si="68"/>
        <v>0</v>
      </c>
      <c r="B256" s="64">
        <f t="shared" si="69"/>
        <v>0</v>
      </c>
      <c r="C256" s="57">
        <f t="shared" si="81"/>
        <v>208</v>
      </c>
      <c r="F256" s="59">
        <f>IF(C256&lt;C$6,0,VLOOKUP(C256,index!$A:$M,10,0))</f>
        <v>126</v>
      </c>
      <c r="G256" s="57" t="str">
        <f t="shared" si="70"/>
        <v/>
      </c>
      <c r="H256" s="58" t="str">
        <f>IF(G256="I",$K256,IF(G256="II",$K256-SUM(H$8:H255),IF(G256="III",$K256-SUM(H$8:H255),IF(G256="IV",$K256-SUM(H$8:H255),IF(G256="V",1-SUM(H$8:H255)," ")))))</f>
        <v xml:space="preserve"> </v>
      </c>
      <c r="I256" s="66" t="str">
        <f t="shared" si="71"/>
        <v/>
      </c>
      <c r="L256" s="62" t="str">
        <f t="shared" si="67"/>
        <v xml:space="preserve"> </v>
      </c>
      <c r="P256" s="58" t="str">
        <f>IF(O256="Plus",$K256,IF(O256="Basis",$K256-SUM(P$8:P255),IF(O256="Breedte",$K256-SUM(P$8:P255),IF(O255="Breedte",1-SUM(P$8:P255)," "))))</f>
        <v xml:space="preserve"> </v>
      </c>
      <c r="Q256" s="56" t="str">
        <f t="shared" si="88"/>
        <v/>
      </c>
      <c r="R256" s="196">
        <f t="shared" si="73"/>
        <v>126</v>
      </c>
      <c r="S256" s="1">
        <f t="shared" si="82"/>
        <v>208</v>
      </c>
      <c r="T256" s="2">
        <f t="shared" si="74"/>
        <v>0</v>
      </c>
      <c r="U256" s="1">
        <f>IF(C$4=0,0,IF(SUM(U$7:U255)=2,0,IF(Y256=U$6,IF(Y256=Y257,IF((Y255-Y256)&lt;=(Y258-Y257),2,0),IF(Y256=Y255,IF((Y254-Y255)&gt;(Y257-Y256),2,0),2)),0)))</f>
        <v>0</v>
      </c>
      <c r="V256" s="1">
        <f>IF(C$4=0,0,IF(SUM(V$7:V255)=1,0,IF(Z256=V$6,IF(Z256=Z257,IF((Z255-Z256)&lt;=(Z258-Z257),1,0),IF(Z256=Z255,IF((Z254-Z255)&gt;(Z257-Z256),1,0),1)),0)))</f>
        <v>0</v>
      </c>
      <c r="W256" s="1">
        <f>IF(C$4=0,0,IF(SUM(W$7:W255)=2,0,IF(AA256=W$6,IF(AA256=AA257,IF((AA255-AA256)&lt;=(AA258-AA257),2,0),IF(AA256=AA255,IF((AA254-AA255)&gt;(AA257-AA256),2,0),2)),0)))</f>
        <v>0</v>
      </c>
      <c r="X256" s="1">
        <f>IF(C$4=0,0,IF(SUM(X$7:X255)=2,0,IF(AB256=X$6,IF(AB256=AB257,IF((AB255-AB256)&lt;=(AB258-AB257),2,0),IF(AB256=AB255,IF((AB254-AB255)&gt;(AB257-AB256),2,0),2)),0)))</f>
        <v>0</v>
      </c>
      <c r="Y256" s="1">
        <f t="shared" si="75"/>
        <v>1</v>
      </c>
      <c r="Z256" s="1">
        <f t="shared" si="76"/>
        <v>1</v>
      </c>
      <c r="AA256" s="1">
        <f t="shared" si="77"/>
        <v>1</v>
      </c>
      <c r="AB256" s="1">
        <f t="shared" si="78"/>
        <v>1</v>
      </c>
      <c r="AD256" s="1">
        <f t="shared" si="83"/>
        <v>208</v>
      </c>
      <c r="AE256" s="2">
        <f t="shared" si="79"/>
        <v>0</v>
      </c>
      <c r="AF256" s="1">
        <f>IF(S$4=0,0,IF(SUM(AF$7:AF255)=2,0,IF(AJ256=AF$6,IF(AJ256=AJ257,IF((AJ255-AJ256)&lt;=(AJ258-AJ257),2,0),IF(AJ256=AJ255,IF((AJ254-AJ255)&gt;(AJ257-AJ256),2,0),2)),0)))</f>
        <v>0</v>
      </c>
      <c r="AG256" s="1">
        <f>IF(C$4=0,0,IF(SUM(AG$7:AG255)=1,0,IF(AK256=AG$6,IF(AK256=AK257,IF((AK255-AK256)&lt;=(AK258-AK257),1,0),IF(AK256=AK255,IF((AK254-AK255)&gt;(AK257-AK256),1,0),1)),0)))</f>
        <v>0</v>
      </c>
      <c r="AH256" s="1">
        <f>IF(C$4=0,0,IF(SUM(AH$7:AH255)=2,0,IF(AL256=AH$6,IF(AL256=AL257,IF((AL255-AL256)&lt;=(AL258-AL257),2,0),IF(AL256=AL255,IF((AL254-AL255)&gt;(AL257-AL256),2,0),2)),0)))</f>
        <v>0</v>
      </c>
      <c r="AI256" s="1">
        <f>IF(S$4=0,0,IF(SUM(AI$7:AI255)=2,0,IF(AM256=AI$6,IF(AM256=AM257,IF((AM255-AM256)&lt;=(AM258-AM257),2,0),IF(AM256=AM255,IF((AM254-AM255)&gt;(AM257-AM256),2,0),2)),0)))</f>
        <v>0</v>
      </c>
      <c r="AJ256" s="1">
        <f t="shared" si="80"/>
        <v>1</v>
      </c>
    </row>
    <row r="257" spans="1:36" ht="12" customHeight="1" x14ac:dyDescent="0.15">
      <c r="A257" s="64">
        <f t="shared" si="68"/>
        <v>0</v>
      </c>
      <c r="B257" s="64">
        <f t="shared" si="69"/>
        <v>0</v>
      </c>
      <c r="C257" s="57">
        <f t="shared" si="81"/>
        <v>207</v>
      </c>
      <c r="F257" s="59">
        <f>IF(C257&lt;C$6,0,VLOOKUP(C257,index!$A:$M,10,0))</f>
        <v>125</v>
      </c>
      <c r="G257" s="57" t="str">
        <f t="shared" si="70"/>
        <v/>
      </c>
      <c r="H257" s="58" t="str">
        <f>IF(G257="I",$K257,IF(G257="II",$K257-SUM(H$8:H256),IF(G257="III",$K257-SUM(H$8:H256),IF(G257="IV",$K257-SUM(H$8:H256),IF(G257="V",1-SUM(H$8:H256)," ")))))</f>
        <v xml:space="preserve"> </v>
      </c>
      <c r="I257" s="66" t="str">
        <f t="shared" si="71"/>
        <v/>
      </c>
      <c r="L257" s="62" t="str">
        <f t="shared" si="67"/>
        <v xml:space="preserve"> </v>
      </c>
      <c r="P257" s="58" t="str">
        <f>IF(O257="Plus",$K257,IF(O257="Basis",$K257-SUM(P$8:P256),IF(O257="Breedte",$K257-SUM(P$8:P256),IF(O256="Breedte",1-SUM(P$8:P256)," "))))</f>
        <v xml:space="preserve"> </v>
      </c>
      <c r="Q257" s="56" t="str">
        <f t="shared" si="88"/>
        <v/>
      </c>
      <c r="R257" s="196">
        <f t="shared" si="73"/>
        <v>125</v>
      </c>
      <c r="S257" s="1">
        <f t="shared" si="82"/>
        <v>207</v>
      </c>
      <c r="T257" s="2">
        <f t="shared" si="74"/>
        <v>0</v>
      </c>
      <c r="U257" s="1">
        <f>IF(C$4=0,0,IF(SUM(U$7:U256)=2,0,IF(Y257=U$6,IF(Y257=Y258,IF((Y256-Y257)&lt;=(Y259-Y258),2,0),IF(Y257=Y256,IF((Y255-Y256)&gt;(Y258-Y257),2,0),2)),0)))</f>
        <v>0</v>
      </c>
      <c r="V257" s="1">
        <f>IF(C$4=0,0,IF(SUM(V$7:V256)=1,0,IF(Z257=V$6,IF(Z257=Z258,IF((Z256-Z257)&lt;=(Z259-Z258),1,0),IF(Z257=Z256,IF((Z255-Z256)&gt;(Z258-Z257),1,0),1)),0)))</f>
        <v>0</v>
      </c>
      <c r="W257" s="1">
        <f>IF(C$4=0,0,IF(SUM(W$7:W256)=2,0,IF(AA257=W$6,IF(AA257=AA258,IF((AA256-AA257)&lt;=(AA259-AA258),2,0),IF(AA257=AA256,IF((AA255-AA256)&gt;(AA258-AA257),2,0),2)),0)))</f>
        <v>0</v>
      </c>
      <c r="X257" s="1">
        <f>IF(C$4=0,0,IF(SUM(X$7:X256)=2,0,IF(AB257=X$6,IF(AB257=AB258,IF((AB256-AB257)&lt;=(AB259-AB258),2,0),IF(AB257=AB256,IF((AB255-AB256)&gt;(AB258-AB257),2,0),2)),0)))</f>
        <v>0</v>
      </c>
      <c r="Y257" s="1">
        <f t="shared" si="75"/>
        <v>1</v>
      </c>
      <c r="Z257" s="1">
        <f t="shared" si="76"/>
        <v>1</v>
      </c>
      <c r="AA257" s="1">
        <f t="shared" si="77"/>
        <v>1</v>
      </c>
      <c r="AB257" s="1">
        <f t="shared" si="78"/>
        <v>1</v>
      </c>
      <c r="AD257" s="1">
        <f t="shared" si="83"/>
        <v>207</v>
      </c>
      <c r="AE257" s="2">
        <f t="shared" si="79"/>
        <v>0</v>
      </c>
      <c r="AF257" s="1">
        <f>IF(S$4=0,0,IF(SUM(AF$7:AF256)=2,0,IF(AJ257=AF$6,IF(AJ257=AJ258,IF((AJ256-AJ257)&lt;=(AJ259-AJ258),2,0),IF(AJ257=AJ256,IF((AJ255-AJ256)&gt;(AJ258-AJ257),2,0),2)),0)))</f>
        <v>0</v>
      </c>
      <c r="AG257" s="1">
        <f>IF(C$4=0,0,IF(SUM(AG$7:AG256)=1,0,IF(AK257=AG$6,IF(AK257=AK258,IF((AK256-AK257)&lt;=(AK259-AK258),1,0),IF(AK257=AK256,IF((AK255-AK256)&gt;(AK258-AK257),1,0),1)),0)))</f>
        <v>0</v>
      </c>
      <c r="AH257" s="1">
        <f>IF(C$4=0,0,IF(SUM(AH$7:AH256)=2,0,IF(AL257=AH$6,IF(AL257=AL258,IF((AL256-AL257)&lt;=(AL259-AL258),2,0),IF(AL257=AL256,IF((AL255-AL256)&gt;(AL258-AL257),2,0),2)),0)))</f>
        <v>0</v>
      </c>
      <c r="AI257" s="1">
        <f>IF(S$4=0,0,IF(SUM(AI$7:AI256)=2,0,IF(AM257=AI$6,IF(AM257=AM258,IF((AM256-AM257)&lt;=(AM259-AM258),2,0),IF(AM257=AM256,IF((AM255-AM256)&gt;(AM258-AM257),2,0),2)),0)))</f>
        <v>0</v>
      </c>
      <c r="AJ257" s="1">
        <f t="shared" si="80"/>
        <v>1</v>
      </c>
    </row>
    <row r="258" spans="1:36" ht="12" customHeight="1" x14ac:dyDescent="0.15">
      <c r="A258" s="64">
        <f t="shared" si="68"/>
        <v>0</v>
      </c>
      <c r="B258" s="64">
        <f t="shared" si="69"/>
        <v>0</v>
      </c>
      <c r="C258" s="57">
        <f t="shared" si="81"/>
        <v>206</v>
      </c>
      <c r="F258" s="59">
        <f>IF(C258&lt;C$6,0,VLOOKUP(C258,index!$A:$M,10,0))</f>
        <v>125</v>
      </c>
      <c r="G258" s="57" t="str">
        <f t="shared" si="70"/>
        <v/>
      </c>
      <c r="H258" s="58" t="str">
        <f>IF(G258="I",$K258,IF(G258="II",$K258-SUM(H$8:H257),IF(G258="III",$K258-SUM(H$8:H257),IF(G258="IV",$K258-SUM(H$8:H257),IF(G258="V",1-SUM(H$8:H257)," ")))))</f>
        <v xml:space="preserve"> </v>
      </c>
      <c r="I258" s="66" t="str">
        <f t="shared" si="71"/>
        <v/>
      </c>
      <c r="L258" s="62" t="str">
        <f t="shared" si="67"/>
        <v xml:space="preserve"> </v>
      </c>
      <c r="P258" s="58" t="str">
        <f>IF(O258="Plus",$K258,IF(O258="Basis",$K258-SUM(P$8:P257),IF(O258="Breedte",$K258-SUM(P$8:P257),IF(O257="Breedte",1-SUM(P$8:P257)," "))))</f>
        <v xml:space="preserve"> </v>
      </c>
      <c r="Q258" s="56" t="str">
        <f t="shared" si="88"/>
        <v/>
      </c>
      <c r="R258" s="196">
        <f t="shared" si="73"/>
        <v>125</v>
      </c>
      <c r="S258" s="1">
        <f t="shared" si="82"/>
        <v>206</v>
      </c>
      <c r="T258" s="2">
        <f t="shared" si="74"/>
        <v>0</v>
      </c>
      <c r="U258" s="1">
        <f>IF(C$4=0,0,IF(SUM(U$7:U257)=2,0,IF(Y258=U$6,IF(Y258=Y259,IF((Y257-Y258)&lt;=(Y260-Y259),2,0),IF(Y258=Y257,IF((Y256-Y257)&gt;(Y259-Y258),2,0),2)),0)))</f>
        <v>0</v>
      </c>
      <c r="V258" s="1">
        <f>IF(C$4=0,0,IF(SUM(V$7:V257)=1,0,IF(Z258=V$6,IF(Z258=Z259,IF((Z257-Z258)&lt;=(Z260-Z259),1,0),IF(Z258=Z257,IF((Z256-Z257)&gt;(Z259-Z258),1,0),1)),0)))</f>
        <v>0</v>
      </c>
      <c r="W258" s="1">
        <f>IF(C$4=0,0,IF(SUM(W$7:W257)=2,0,IF(AA258=W$6,IF(AA258=AA259,IF((AA257-AA258)&lt;=(AA260-AA259),2,0),IF(AA258=AA257,IF((AA256-AA257)&gt;(AA259-AA258),2,0),2)),0)))</f>
        <v>0</v>
      </c>
      <c r="X258" s="1">
        <f>IF(C$4=0,0,IF(SUM(X$7:X257)=2,0,IF(AB258=X$6,IF(AB258=AB259,IF((AB257-AB258)&lt;=(AB260-AB259),2,0),IF(AB258=AB257,IF((AB256-AB257)&gt;(AB259-AB258),2,0),2)),0)))</f>
        <v>0</v>
      </c>
      <c r="Y258" s="1">
        <f t="shared" si="75"/>
        <v>1</v>
      </c>
      <c r="Z258" s="1">
        <f t="shared" si="76"/>
        <v>1</v>
      </c>
      <c r="AA258" s="1">
        <f t="shared" si="77"/>
        <v>1</v>
      </c>
      <c r="AB258" s="1">
        <f t="shared" si="78"/>
        <v>1</v>
      </c>
      <c r="AD258" s="1">
        <f t="shared" si="83"/>
        <v>206</v>
      </c>
      <c r="AE258" s="2">
        <f t="shared" si="79"/>
        <v>0</v>
      </c>
      <c r="AF258" s="1">
        <f>IF(S$4=0,0,IF(SUM(AF$7:AF257)=2,0,IF(AJ258=AF$6,IF(AJ258=AJ259,IF((AJ257-AJ258)&lt;=(AJ260-AJ259),2,0),IF(AJ258=AJ257,IF((AJ256-AJ257)&gt;(AJ259-AJ258),2,0),2)),0)))</f>
        <v>0</v>
      </c>
      <c r="AG258" s="1">
        <f>IF(C$4=0,0,IF(SUM(AG$7:AG257)=1,0,IF(AK258=AG$6,IF(AK258=AK259,IF((AK257-AK258)&lt;=(AK260-AK259),1,0),IF(AK258=AK257,IF((AK256-AK257)&gt;(AK259-AK258),1,0),1)),0)))</f>
        <v>0</v>
      </c>
      <c r="AH258" s="1">
        <f>IF(C$4=0,0,IF(SUM(AH$7:AH257)=2,0,IF(AL258=AH$6,IF(AL258=AL259,IF((AL257-AL258)&lt;=(AL260-AL259),2,0),IF(AL258=AL257,IF((AL256-AL257)&gt;(AL259-AL258),2,0),2)),0)))</f>
        <v>0</v>
      </c>
      <c r="AI258" s="1">
        <f>IF(S$4=0,0,IF(SUM(AI$7:AI257)=2,0,IF(AM258=AI$6,IF(AM258=AM259,IF((AM257-AM258)&lt;=(AM260-AM259),2,0),IF(AM258=AM257,IF((AM256-AM257)&gt;(AM259-AM258),2,0),2)),0)))</f>
        <v>0</v>
      </c>
      <c r="AJ258" s="1">
        <f t="shared" si="80"/>
        <v>1</v>
      </c>
    </row>
    <row r="259" spans="1:36" ht="12" customHeight="1" x14ac:dyDescent="0.15">
      <c r="A259" s="64">
        <f t="shared" si="68"/>
        <v>0</v>
      </c>
      <c r="B259" s="64">
        <f t="shared" si="69"/>
        <v>0</v>
      </c>
      <c r="C259" s="57">
        <f t="shared" si="81"/>
        <v>205</v>
      </c>
      <c r="F259" s="59">
        <f>IF(C259&lt;C$6,0,VLOOKUP(C259,index!$A:$M,10,0))</f>
        <v>124</v>
      </c>
      <c r="G259" s="57" t="str">
        <f t="shared" si="70"/>
        <v/>
      </c>
      <c r="H259" s="58" t="str">
        <f>IF(G259="I",$K259,IF(G259="II",$K259-SUM(H$8:H258),IF(G259="III",$K259-SUM(H$8:H258),IF(G259="IV",$K259-SUM(H$8:H258),IF(G259="V",1-SUM(H$8:H258)," ")))))</f>
        <v xml:space="preserve"> </v>
      </c>
      <c r="I259" s="66" t="str">
        <f t="shared" si="71"/>
        <v/>
      </c>
      <c r="L259" s="62" t="str">
        <f t="shared" si="67"/>
        <v xml:space="preserve"> </v>
      </c>
      <c r="P259" s="58" t="str">
        <f>IF(O259="Plus",$K259,IF(O259="Basis",$K259-SUM(P$8:P258),IF(O259="Breedte",$K259-SUM(P$8:P258),IF(O258="Breedte",1-SUM(P$8:P258)," "))))</f>
        <v xml:space="preserve"> </v>
      </c>
      <c r="Q259" s="56" t="str">
        <f t="shared" si="88"/>
        <v/>
      </c>
      <c r="R259" s="196">
        <f t="shared" si="73"/>
        <v>124</v>
      </c>
      <c r="S259" s="1">
        <f t="shared" si="82"/>
        <v>205</v>
      </c>
      <c r="T259" s="2">
        <f t="shared" si="74"/>
        <v>0</v>
      </c>
      <c r="U259" s="1">
        <f>IF(C$4=0,0,IF(SUM(U$7:U258)=2,0,IF(Y259=U$6,IF(Y259=Y260,IF((Y258-Y259)&lt;=(Y261-Y260),2,0),IF(Y259=Y258,IF((Y257-Y258)&gt;(Y260-Y259),2,0),2)),0)))</f>
        <v>0</v>
      </c>
      <c r="V259" s="1">
        <f>IF(C$4=0,0,IF(SUM(V$7:V258)=1,0,IF(Z259=V$6,IF(Z259=Z260,IF((Z258-Z259)&lt;=(Z261-Z260),1,0),IF(Z259=Z258,IF((Z257-Z258)&gt;(Z260-Z259),1,0),1)),0)))</f>
        <v>0</v>
      </c>
      <c r="W259" s="1">
        <f>IF(C$4=0,0,IF(SUM(W$7:W258)=2,0,IF(AA259=W$6,IF(AA259=AA260,IF((AA258-AA259)&lt;=(AA261-AA260),2,0),IF(AA259=AA258,IF((AA257-AA258)&gt;(AA260-AA259),2,0),2)),0)))</f>
        <v>0</v>
      </c>
      <c r="X259" s="1">
        <f>IF(C$4=0,0,IF(SUM(X$7:X258)=2,0,IF(AB259=X$6,IF(AB259=AB260,IF((AB258-AB259)&lt;=(AB261-AB260),2,0),IF(AB259=AB258,IF((AB257-AB258)&gt;(AB260-AB259),2,0),2)),0)))</f>
        <v>0</v>
      </c>
      <c r="Y259" s="1">
        <f t="shared" si="75"/>
        <v>1</v>
      </c>
      <c r="Z259" s="1">
        <f t="shared" si="76"/>
        <v>1</v>
      </c>
      <c r="AA259" s="1">
        <f t="shared" si="77"/>
        <v>1</v>
      </c>
      <c r="AB259" s="1">
        <f t="shared" si="78"/>
        <v>1</v>
      </c>
      <c r="AD259" s="1">
        <f t="shared" si="83"/>
        <v>205</v>
      </c>
      <c r="AE259" s="2">
        <f t="shared" si="79"/>
        <v>0</v>
      </c>
      <c r="AF259" s="1">
        <f>IF(S$4=0,0,IF(SUM(AF$7:AF258)=2,0,IF(AJ259=AF$6,IF(AJ259=AJ260,IF((AJ258-AJ259)&lt;=(AJ261-AJ260),2,0),IF(AJ259=AJ258,IF((AJ257-AJ258)&gt;(AJ260-AJ259),2,0),2)),0)))</f>
        <v>0</v>
      </c>
      <c r="AG259" s="1">
        <f>IF(C$4=0,0,IF(SUM(AG$7:AG258)=1,0,IF(AK259=AG$6,IF(AK259=AK260,IF((AK258-AK259)&lt;=(AK261-AK260),1,0),IF(AK259=AK258,IF((AK257-AK258)&gt;(AK260-AK259),1,0),1)),0)))</f>
        <v>0</v>
      </c>
      <c r="AH259" s="1">
        <f>IF(C$4=0,0,IF(SUM(AH$7:AH258)=2,0,IF(AL259=AH$6,IF(AL259=AL260,IF((AL258-AL259)&lt;=(AL261-AL260),2,0),IF(AL259=AL258,IF((AL257-AL258)&gt;(AL260-AL259),2,0),2)),0)))</f>
        <v>0</v>
      </c>
      <c r="AI259" s="1">
        <f>IF(S$4=0,0,IF(SUM(AI$7:AI258)=2,0,IF(AM259=AI$6,IF(AM259=AM260,IF((AM258-AM259)&lt;=(AM261-AM260),2,0),IF(AM259=AM258,IF((AM257-AM258)&gt;(AM260-AM259),2,0),2)),0)))</f>
        <v>0</v>
      </c>
      <c r="AJ259" s="1">
        <f t="shared" si="80"/>
        <v>1</v>
      </c>
    </row>
    <row r="260" spans="1:36" ht="12" customHeight="1" x14ac:dyDescent="0.15">
      <c r="A260" s="64">
        <f t="shared" si="68"/>
        <v>0</v>
      </c>
      <c r="B260" s="64">
        <f t="shared" si="69"/>
        <v>0</v>
      </c>
      <c r="C260" s="57">
        <f t="shared" si="81"/>
        <v>204</v>
      </c>
      <c r="F260" s="59">
        <f>IF(C260&lt;C$6,0,VLOOKUP(C260,index!$A:$M,10,0))</f>
        <v>124</v>
      </c>
      <c r="G260" s="57" t="str">
        <f t="shared" si="70"/>
        <v/>
      </c>
      <c r="H260" s="58" t="str">
        <f>IF(G260="I",$K260,IF(G260="II",$K260-SUM(H$8:H259),IF(G260="III",$K260-SUM(H$8:H259),IF(G260="IV",$K260-SUM(H$8:H259),IF(G260="V",1-SUM(H$8:H259)," ")))))</f>
        <v xml:space="preserve"> </v>
      </c>
      <c r="I260" s="66" t="str">
        <f t="shared" si="71"/>
        <v/>
      </c>
      <c r="L260" s="62" t="str">
        <f t="shared" si="67"/>
        <v xml:space="preserve"> </v>
      </c>
      <c r="P260" s="58" t="str">
        <f>IF(O260="Plus",$K260,IF(O260="Basis",$K260-SUM(P$8:P259),IF(O260="Breedte",$K260-SUM(P$8:P259),IF(O259="Breedte",1-SUM(P$8:P259)," "))))</f>
        <v xml:space="preserve"> </v>
      </c>
      <c r="Q260" s="56" t="str">
        <f t="shared" si="88"/>
        <v/>
      </c>
      <c r="R260" s="196">
        <f t="shared" si="73"/>
        <v>124</v>
      </c>
      <c r="S260" s="1">
        <f t="shared" si="82"/>
        <v>204</v>
      </c>
      <c r="T260" s="2">
        <f t="shared" si="74"/>
        <v>0</v>
      </c>
      <c r="U260" s="1">
        <f>IF(C$4=0,0,IF(SUM(U$7:U259)=2,0,IF(Y260=U$6,IF(Y260=Y261,IF((Y259-Y260)&lt;=(Y262-Y261),2,0),IF(Y260=Y259,IF((Y258-Y259)&gt;(Y261-Y260),2,0),2)),0)))</f>
        <v>0</v>
      </c>
      <c r="V260" s="1">
        <f>IF(C$4=0,0,IF(SUM(V$7:V259)=1,0,IF(Z260=V$6,IF(Z260=Z261,IF((Z259-Z260)&lt;=(Z262-Z261),1,0),IF(Z260=Z259,IF((Z258-Z259)&gt;(Z261-Z260),1,0),1)),0)))</f>
        <v>0</v>
      </c>
      <c r="W260" s="1">
        <f>IF(C$4=0,0,IF(SUM(W$7:W259)=2,0,IF(AA260=W$6,IF(AA260=AA261,IF((AA259-AA260)&lt;=(AA262-AA261),2,0),IF(AA260=AA259,IF((AA258-AA259)&gt;(AA261-AA260),2,0),2)),0)))</f>
        <v>0</v>
      </c>
      <c r="X260" s="1">
        <f>IF(C$4=0,0,IF(SUM(X$7:X259)=2,0,IF(AB260=X$6,IF(AB260=AB261,IF((AB259-AB260)&lt;=(AB262-AB261),2,0),IF(AB260=AB259,IF((AB258-AB259)&gt;(AB261-AB260),2,0),2)),0)))</f>
        <v>0</v>
      </c>
      <c r="Y260" s="1">
        <f t="shared" si="75"/>
        <v>1</v>
      </c>
      <c r="Z260" s="1">
        <f t="shared" si="76"/>
        <v>1</v>
      </c>
      <c r="AA260" s="1">
        <f t="shared" si="77"/>
        <v>1</v>
      </c>
      <c r="AB260" s="1">
        <f t="shared" si="78"/>
        <v>1</v>
      </c>
      <c r="AD260" s="1">
        <f t="shared" si="83"/>
        <v>204</v>
      </c>
      <c r="AE260" s="2">
        <f t="shared" si="79"/>
        <v>0</v>
      </c>
      <c r="AF260" s="1">
        <f>IF(S$4=0,0,IF(SUM(AF$7:AF259)=2,0,IF(AJ260=AF$6,IF(AJ260=AJ261,IF((AJ259-AJ260)&lt;=(AJ262-AJ261),2,0),IF(AJ260=AJ259,IF((AJ258-AJ259)&gt;(AJ261-AJ260),2,0),2)),0)))</f>
        <v>0</v>
      </c>
      <c r="AG260" s="1">
        <f>IF(C$4=0,0,IF(SUM(AG$7:AG259)=1,0,IF(AK260=AG$6,IF(AK260=AK261,IF((AK259-AK260)&lt;=(AK262-AK261),1,0),IF(AK260=AK259,IF((AK258-AK259)&gt;(AK261-AK260),1,0),1)),0)))</f>
        <v>0</v>
      </c>
      <c r="AH260" s="1">
        <f>IF(C$4=0,0,IF(SUM(AH$7:AH259)=2,0,IF(AL260=AH$6,IF(AL260=AL261,IF((AL259-AL260)&lt;=(AL262-AL261),2,0),IF(AL260=AL259,IF((AL258-AL259)&gt;(AL261-AL260),2,0),2)),0)))</f>
        <v>0</v>
      </c>
      <c r="AI260" s="1">
        <f>IF(S$4=0,0,IF(SUM(AI$7:AI259)=2,0,IF(AM260=AI$6,IF(AM260=AM261,IF((AM259-AM260)&lt;=(AM262-AM261),2,0),IF(AM260=AM259,IF((AM258-AM259)&gt;(AM261-AM260),2,0),2)),0)))</f>
        <v>0</v>
      </c>
      <c r="AJ260" s="1">
        <f t="shared" si="80"/>
        <v>1</v>
      </c>
    </row>
    <row r="261" spans="1:36" ht="12" customHeight="1" x14ac:dyDescent="0.15">
      <c r="A261" s="64">
        <f t="shared" si="68"/>
        <v>0</v>
      </c>
      <c r="B261" s="64">
        <f t="shared" si="69"/>
        <v>0</v>
      </c>
      <c r="C261" s="57">
        <f t="shared" si="81"/>
        <v>203</v>
      </c>
      <c r="F261" s="59">
        <f>IF(C261&lt;C$6,0,VLOOKUP(C261,index!$A:$M,10,0))</f>
        <v>123</v>
      </c>
      <c r="G261" s="57" t="str">
        <f t="shared" si="70"/>
        <v/>
      </c>
      <c r="H261" s="58" t="str">
        <f>IF(G261="I",$K261,IF(G261="II",$K261-SUM(H$8:H260),IF(G261="III",$K261-SUM(H$8:H260),IF(G261="IV",$K261-SUM(H$8:H260),IF(G261="V",1-SUM(H$8:H260)," ")))))</f>
        <v xml:space="preserve"> </v>
      </c>
      <c r="I261" s="66" t="str">
        <f t="shared" si="71"/>
        <v/>
      </c>
      <c r="L261" s="62" t="str">
        <f t="shared" si="67"/>
        <v xml:space="preserve"> </v>
      </c>
      <c r="P261" s="58" t="str">
        <f>IF(O261="Plus",$K261,IF(O261="Basis",$K261-SUM(P$8:P260),IF(O261="Breedte",$K261-SUM(P$8:P260),IF(O260="Breedte",1-SUM(P$8:P260)," "))))</f>
        <v xml:space="preserve"> </v>
      </c>
      <c r="Q261" s="56" t="str">
        <f t="shared" si="88"/>
        <v/>
      </c>
      <c r="R261" s="196">
        <f t="shared" si="73"/>
        <v>123</v>
      </c>
      <c r="S261" s="1">
        <f t="shared" si="82"/>
        <v>203</v>
      </c>
      <c r="T261" s="2">
        <f t="shared" si="74"/>
        <v>0</v>
      </c>
      <c r="U261" s="1">
        <f>IF(C$4=0,0,IF(SUM(U$7:U260)=2,0,IF(Y261=U$6,IF(Y261=Y262,IF((Y260-Y261)&lt;=(Y263-Y262),2,0),IF(Y261=Y260,IF((Y259-Y260)&gt;(Y262-Y261),2,0),2)),0)))</f>
        <v>0</v>
      </c>
      <c r="V261" s="1">
        <f>IF(C$4=0,0,IF(SUM(V$7:V260)=1,0,IF(Z261=V$6,IF(Z261=Z262,IF((Z260-Z261)&lt;=(Z263-Z262),1,0),IF(Z261=Z260,IF((Z259-Z260)&gt;(Z262-Z261),1,0),1)),0)))</f>
        <v>0</v>
      </c>
      <c r="W261" s="1">
        <f>IF(C$4=0,0,IF(SUM(W$7:W260)=2,0,IF(AA261=W$6,IF(AA261=AA262,IF((AA260-AA261)&lt;=(AA263-AA262),2,0),IF(AA261=AA260,IF((AA259-AA260)&gt;(AA262-AA261),2,0),2)),0)))</f>
        <v>0</v>
      </c>
      <c r="X261" s="1">
        <f>IF(C$4=0,0,IF(SUM(X$7:X260)=2,0,IF(AB261=X$6,IF(AB261=AB262,IF((AB260-AB261)&lt;=(AB263-AB262),2,0),IF(AB261=AB260,IF((AB259-AB260)&gt;(AB262-AB261),2,0),2)),0)))</f>
        <v>0</v>
      </c>
      <c r="Y261" s="1">
        <f t="shared" si="75"/>
        <v>1</v>
      </c>
      <c r="Z261" s="1">
        <f t="shared" si="76"/>
        <v>1</v>
      </c>
      <c r="AA261" s="1">
        <f t="shared" si="77"/>
        <v>1</v>
      </c>
      <c r="AB261" s="1">
        <f t="shared" si="78"/>
        <v>1</v>
      </c>
      <c r="AD261" s="1">
        <f t="shared" si="83"/>
        <v>203</v>
      </c>
      <c r="AE261" s="2">
        <f t="shared" si="79"/>
        <v>0</v>
      </c>
      <c r="AF261" s="1">
        <f>IF(S$4=0,0,IF(SUM(AF$7:AF260)=2,0,IF(AJ261=AF$6,IF(AJ261=AJ262,IF((AJ260-AJ261)&lt;=(AJ263-AJ262),2,0),IF(AJ261=AJ260,IF((AJ259-AJ260)&gt;(AJ262-AJ261),2,0),2)),0)))</f>
        <v>0</v>
      </c>
      <c r="AG261" s="1">
        <f>IF(C$4=0,0,IF(SUM(AG$7:AG260)=1,0,IF(AK261=AG$6,IF(AK261=AK262,IF((AK260-AK261)&lt;=(AK263-AK262),1,0),IF(AK261=AK260,IF((AK259-AK260)&gt;(AK262-AK261),1,0),1)),0)))</f>
        <v>0</v>
      </c>
      <c r="AH261" s="1">
        <f>IF(C$4=0,0,IF(SUM(AH$7:AH260)=2,0,IF(AL261=AH$6,IF(AL261=AL262,IF((AL260-AL261)&lt;=(AL263-AL262),2,0),IF(AL261=AL260,IF((AL259-AL260)&gt;(AL262-AL261),2,0),2)),0)))</f>
        <v>0</v>
      </c>
      <c r="AI261" s="1">
        <f>IF(S$4=0,0,IF(SUM(AI$7:AI260)=2,0,IF(AM261=AI$6,IF(AM261=AM262,IF((AM260-AM261)&lt;=(AM263-AM262),2,0),IF(AM261=AM260,IF((AM259-AM260)&gt;(AM262-AM261),2,0),2)),0)))</f>
        <v>0</v>
      </c>
      <c r="AJ261" s="1">
        <f t="shared" si="80"/>
        <v>1</v>
      </c>
    </row>
    <row r="262" spans="1:36" ht="12" customHeight="1" x14ac:dyDescent="0.15">
      <c r="A262" s="64">
        <f t="shared" si="68"/>
        <v>0</v>
      </c>
      <c r="B262" s="64">
        <f t="shared" si="69"/>
        <v>0</v>
      </c>
      <c r="C262" s="57">
        <f t="shared" si="81"/>
        <v>202</v>
      </c>
      <c r="F262" s="59">
        <f>IF(C262&lt;C$6,0,VLOOKUP(C262,index!$A:$M,10,0))</f>
        <v>123</v>
      </c>
      <c r="G262" s="57" t="str">
        <f t="shared" si="70"/>
        <v/>
      </c>
      <c r="H262" s="58" t="str">
        <f>IF(G262="I",$K262,IF(G262="II",$K262-SUM(H$8:H261),IF(G262="III",$K262-SUM(H$8:H261),IF(G262="IV",$K262-SUM(H$8:H261),IF(G262="V",1-SUM(H$8:H261)," ")))))</f>
        <v xml:space="preserve"> </v>
      </c>
      <c r="I262" s="66" t="str">
        <f t="shared" si="71"/>
        <v/>
      </c>
      <c r="L262" s="62" t="str">
        <f t="shared" si="67"/>
        <v xml:space="preserve"> </v>
      </c>
      <c r="P262" s="58" t="str">
        <f>IF(O262="Plus",$K262,IF(O262="Basis",$K262-SUM(P$8:P261),IF(O262="Breedte",$K262-SUM(P$8:P261),IF(O261="Breedte",1-SUM(P$8:P261)," "))))</f>
        <v xml:space="preserve"> </v>
      </c>
      <c r="Q262" s="56" t="str">
        <f t="shared" si="88"/>
        <v/>
      </c>
      <c r="R262" s="196">
        <f t="shared" si="73"/>
        <v>123</v>
      </c>
      <c r="S262" s="1">
        <f t="shared" si="82"/>
        <v>202</v>
      </c>
      <c r="T262" s="2">
        <f t="shared" si="74"/>
        <v>0</v>
      </c>
      <c r="U262" s="1">
        <f>IF(C$4=0,0,IF(SUM(U$7:U261)=2,0,IF(Y262=U$6,IF(Y262=Y263,IF((Y261-Y262)&lt;=(Y264-Y263),2,0),IF(Y262=Y261,IF((Y260-Y261)&gt;(Y263-Y262),2,0),2)),0)))</f>
        <v>0</v>
      </c>
      <c r="V262" s="1">
        <f>IF(C$4=0,0,IF(SUM(V$7:V261)=1,0,IF(Z262=V$6,IF(Z262=Z263,IF((Z261-Z262)&lt;=(Z264-Z263),1,0),IF(Z262=Z261,IF((Z260-Z261)&gt;(Z263-Z262),1,0),1)),0)))</f>
        <v>0</v>
      </c>
      <c r="W262" s="1">
        <f>IF(C$4=0,0,IF(SUM(W$7:W261)=2,0,IF(AA262=W$6,IF(AA262=AA263,IF((AA261-AA262)&lt;=(AA264-AA263),2,0),IF(AA262=AA261,IF((AA260-AA261)&gt;(AA263-AA262),2,0),2)),0)))</f>
        <v>0</v>
      </c>
      <c r="X262" s="1">
        <f>IF(C$4=0,0,IF(SUM(X$7:X261)=2,0,IF(AB262=X$6,IF(AB262=AB263,IF((AB261-AB262)&lt;=(AB264-AB263),2,0),IF(AB262=AB261,IF((AB260-AB261)&gt;(AB263-AB262),2,0),2)),0)))</f>
        <v>0</v>
      </c>
      <c r="Y262" s="1">
        <f t="shared" si="75"/>
        <v>1</v>
      </c>
      <c r="Z262" s="1">
        <f t="shared" si="76"/>
        <v>1</v>
      </c>
      <c r="AA262" s="1">
        <f t="shared" si="77"/>
        <v>1</v>
      </c>
      <c r="AB262" s="1">
        <f t="shared" si="78"/>
        <v>1</v>
      </c>
      <c r="AD262" s="1">
        <f t="shared" si="83"/>
        <v>202</v>
      </c>
      <c r="AE262" s="2">
        <f t="shared" si="79"/>
        <v>0</v>
      </c>
      <c r="AF262" s="1">
        <f>IF(S$4=0,0,IF(SUM(AF$7:AF261)=2,0,IF(AJ262=AF$6,IF(AJ262=AJ263,IF((AJ261-AJ262)&lt;=(AJ264-AJ263),2,0),IF(AJ262=AJ261,IF((AJ260-AJ261)&gt;(AJ263-AJ262),2,0),2)),0)))</f>
        <v>0</v>
      </c>
      <c r="AG262" s="1">
        <f>IF(C$4=0,0,IF(SUM(AG$7:AG261)=1,0,IF(AK262=AG$6,IF(AK262=AK263,IF((AK261-AK262)&lt;=(AK264-AK263),1,0),IF(AK262=AK261,IF((AK260-AK261)&gt;(AK263-AK262),1,0),1)),0)))</f>
        <v>0</v>
      </c>
      <c r="AH262" s="1">
        <f>IF(C$4=0,0,IF(SUM(AH$7:AH261)=2,0,IF(AL262=AH$6,IF(AL262=AL263,IF((AL261-AL262)&lt;=(AL264-AL263),2,0),IF(AL262=AL261,IF((AL260-AL261)&gt;(AL263-AL262),2,0),2)),0)))</f>
        <v>0</v>
      </c>
      <c r="AI262" s="1">
        <f>IF(S$4=0,0,IF(SUM(AI$7:AI261)=2,0,IF(AM262=AI$6,IF(AM262=AM263,IF((AM261-AM262)&lt;=(AM264-AM263),2,0),IF(AM262=AM261,IF((AM260-AM261)&gt;(AM263-AM262),2,0),2)),0)))</f>
        <v>0</v>
      </c>
      <c r="AJ262" s="1">
        <f t="shared" si="80"/>
        <v>1</v>
      </c>
    </row>
    <row r="263" spans="1:36" ht="12" customHeight="1" x14ac:dyDescent="0.15">
      <c r="A263" s="64">
        <f t="shared" si="68"/>
        <v>0</v>
      </c>
      <c r="B263" s="64">
        <f t="shared" si="69"/>
        <v>0</v>
      </c>
      <c r="C263" s="57">
        <f t="shared" si="81"/>
        <v>201</v>
      </c>
      <c r="F263" s="59">
        <f>IF(C263&lt;C$6,0,VLOOKUP(C263,index!$A:$M,10,0))</f>
        <v>122</v>
      </c>
      <c r="G263" s="57" t="str">
        <f t="shared" si="70"/>
        <v/>
      </c>
      <c r="H263" s="58" t="str">
        <f>IF(G263="I",$K263,IF(G263="II",$K263-SUM(H$8:H262),IF(G263="III",$K263-SUM(H$8:H262),IF(G263="IV",$K263-SUM(H$8:H262),IF(G263="V",1-SUM(H$8:H262)," ")))))</f>
        <v xml:space="preserve"> </v>
      </c>
      <c r="I263" s="66" t="str">
        <f t="shared" si="71"/>
        <v/>
      </c>
      <c r="L263" s="62" t="str">
        <f t="shared" si="67"/>
        <v xml:space="preserve"> </v>
      </c>
      <c r="P263" s="58" t="str">
        <f>IF(O263="Plus",$K263,IF(O263="Basis",$K263-SUM(P$8:P262),IF(O263="Breedte",$K263-SUM(P$8:P262),IF(O262="Breedte",1-SUM(P$8:P262)," "))))</f>
        <v xml:space="preserve"> </v>
      </c>
      <c r="Q263" s="56" t="str">
        <f t="shared" si="88"/>
        <v/>
      </c>
      <c r="R263" s="196">
        <f t="shared" si="73"/>
        <v>122</v>
      </c>
      <c r="S263" s="1">
        <f t="shared" si="82"/>
        <v>201</v>
      </c>
      <c r="T263" s="2">
        <f t="shared" si="74"/>
        <v>0</v>
      </c>
      <c r="U263" s="1">
        <f>IF(C$4=0,0,IF(SUM(U$7:U262)=2,0,IF(Y263=U$6,IF(Y263=Y264,IF((Y262-Y263)&lt;=(Y265-Y264),2,0),IF(Y263=Y262,IF((Y261-Y262)&gt;(Y264-Y263),2,0),2)),0)))</f>
        <v>0</v>
      </c>
      <c r="V263" s="1">
        <f>IF(C$4=0,0,IF(SUM(V$7:V262)=1,0,IF(Z263=V$6,IF(Z263=Z264,IF((Z262-Z263)&lt;=(Z265-Z264),1,0),IF(Z263=Z262,IF((Z261-Z262)&gt;(Z264-Z263),1,0),1)),0)))</f>
        <v>0</v>
      </c>
      <c r="W263" s="1">
        <f>IF(C$4=0,0,IF(SUM(W$7:W262)=2,0,IF(AA263=W$6,IF(AA263=AA264,IF((AA262-AA263)&lt;=(AA265-AA264),2,0),IF(AA263=AA262,IF((AA261-AA262)&gt;(AA264-AA263),2,0),2)),0)))</f>
        <v>0</v>
      </c>
      <c r="X263" s="1">
        <f>IF(C$4=0,0,IF(SUM(X$7:X262)=2,0,IF(AB263=X$6,IF(AB263=AB264,IF((AB262-AB263)&lt;=(AB265-AB264),2,0),IF(AB263=AB262,IF((AB261-AB262)&gt;(AB264-AB263),2,0),2)),0)))</f>
        <v>0</v>
      </c>
      <c r="Y263" s="1">
        <f t="shared" si="75"/>
        <v>1</v>
      </c>
      <c r="Z263" s="1">
        <f t="shared" si="76"/>
        <v>1</v>
      </c>
      <c r="AA263" s="1">
        <f t="shared" si="77"/>
        <v>1</v>
      </c>
      <c r="AB263" s="1">
        <f t="shared" si="78"/>
        <v>1</v>
      </c>
      <c r="AD263" s="1">
        <f t="shared" si="83"/>
        <v>201</v>
      </c>
      <c r="AE263" s="2">
        <f t="shared" si="79"/>
        <v>0</v>
      </c>
      <c r="AF263" s="1">
        <f>IF(S$4=0,0,IF(SUM(AF$7:AF262)=2,0,IF(AJ263=AF$6,IF(AJ263=AJ264,IF((AJ262-AJ263)&lt;=(AJ265-AJ264),2,0),IF(AJ263=AJ262,IF((AJ261-AJ262)&gt;(AJ264-AJ263),2,0),2)),0)))</f>
        <v>0</v>
      </c>
      <c r="AG263" s="1">
        <f>IF(C$4=0,0,IF(SUM(AG$7:AG262)=1,0,IF(AK263=AG$6,IF(AK263=AK264,IF((AK262-AK263)&lt;=(AK265-AK264),1,0),IF(AK263=AK262,IF((AK261-AK262)&gt;(AK264-AK263),1,0),1)),0)))</f>
        <v>0</v>
      </c>
      <c r="AH263" s="1">
        <f>IF(C$4=0,0,IF(SUM(AH$7:AH262)=2,0,IF(AL263=AH$6,IF(AL263=AL264,IF((AL262-AL263)&lt;=(AL265-AL264),2,0),IF(AL263=AL262,IF((AL261-AL262)&gt;(AL264-AL263),2,0),2)),0)))</f>
        <v>0</v>
      </c>
      <c r="AI263" s="1">
        <f>IF(S$4=0,0,IF(SUM(AI$7:AI262)=2,0,IF(AM263=AI$6,IF(AM263=AM264,IF((AM262-AM263)&lt;=(AM265-AM264),2,0),IF(AM263=AM262,IF((AM261-AM262)&gt;(AM264-AM263),2,0),2)),0)))</f>
        <v>0</v>
      </c>
      <c r="AJ263" s="1">
        <f t="shared" si="80"/>
        <v>1</v>
      </c>
    </row>
    <row r="264" spans="1:36" ht="12" customHeight="1" x14ac:dyDescent="0.15">
      <c r="A264" s="64">
        <f t="shared" si="68"/>
        <v>0</v>
      </c>
      <c r="B264" s="64">
        <f t="shared" si="69"/>
        <v>0</v>
      </c>
      <c r="C264" s="57">
        <f t="shared" si="81"/>
        <v>200</v>
      </c>
      <c r="F264" s="59">
        <f>IF(C264&lt;C$6,0,VLOOKUP(C264,index!$A:$M,10,0))</f>
        <v>121</v>
      </c>
      <c r="G264" s="57" t="str">
        <f t="shared" si="70"/>
        <v/>
      </c>
      <c r="H264" s="58" t="str">
        <f>IF(G264="I",$K264,IF(G264="II",$K264-SUM(H$8:H263),IF(G264="III",$K264-SUM(H$8:H263),IF(G264="IV",$K264-SUM(H$8:H263),IF(G264="V",1-SUM(H$8:H263)," ")))))</f>
        <v xml:space="preserve"> </v>
      </c>
      <c r="I264" s="66" t="str">
        <f t="shared" si="71"/>
        <v/>
      </c>
      <c r="L264" s="62" t="str">
        <f t="shared" ref="L264:L327" si="89">IF(U264=2,"Plus",IF(W264=2,"Basis",IF(X264=2,"Breedte"," ")))</f>
        <v xml:space="preserve"> </v>
      </c>
      <c r="P264" s="58" t="str">
        <f>IF(O264="Plus",$K264,IF(O264="Basis",$K264-SUM(P$8:P263),IF(O264="Breedte",$K264-SUM(P$8:P263),IF(O263="Breedte",1-SUM(P$8:P263)," "))))</f>
        <v xml:space="preserve"> </v>
      </c>
      <c r="Q264" s="56" t="str">
        <f t="shared" si="88"/>
        <v/>
      </c>
      <c r="R264" s="196">
        <f t="shared" si="73"/>
        <v>121</v>
      </c>
      <c r="S264" s="1">
        <f t="shared" si="82"/>
        <v>200</v>
      </c>
      <c r="T264" s="2">
        <f t="shared" si="74"/>
        <v>0</v>
      </c>
      <c r="U264" s="1">
        <f>IF(C$4=0,0,IF(SUM(U$7:U263)=2,0,IF(Y264=U$6,IF(Y264=Y265,IF((Y263-Y264)&lt;=(Y266-Y265),2,0),IF(Y264=Y263,IF((Y262-Y263)&gt;(Y265-Y264),2,0),2)),0)))</f>
        <v>0</v>
      </c>
      <c r="V264" s="1">
        <f>IF(C$4=0,0,IF(SUM(V$7:V263)=1,0,IF(Z264=V$6,IF(Z264=Z265,IF((Z263-Z264)&lt;=(Z266-Z265),1,0),IF(Z264=Z263,IF((Z262-Z263)&gt;(Z265-Z264),1,0),1)),0)))</f>
        <v>0</v>
      </c>
      <c r="W264" s="1">
        <f>IF(C$4=0,0,IF(SUM(W$7:W263)=2,0,IF(AA264=W$6,IF(AA264=AA265,IF((AA263-AA264)&lt;=(AA266-AA265),2,0),IF(AA264=AA263,IF((AA262-AA263)&gt;(AA265-AA264),2,0),2)),0)))</f>
        <v>0</v>
      </c>
      <c r="X264" s="1">
        <f>IF(C$4=0,0,IF(SUM(X$7:X263)=2,0,IF(AB264=X$6,IF(AB264=AB265,IF((AB263-AB264)&lt;=(AB266-AB265),2,0),IF(AB264=AB263,IF((AB262-AB263)&gt;(AB265-AB264),2,0),2)),0)))</f>
        <v>0</v>
      </c>
      <c r="Y264" s="1">
        <f t="shared" si="75"/>
        <v>1</v>
      </c>
      <c r="Z264" s="1">
        <f t="shared" si="76"/>
        <v>1</v>
      </c>
      <c r="AA264" s="1">
        <f t="shared" si="77"/>
        <v>1</v>
      </c>
      <c r="AB264" s="1">
        <f t="shared" si="78"/>
        <v>1</v>
      </c>
      <c r="AD264" s="1">
        <f t="shared" si="83"/>
        <v>200</v>
      </c>
      <c r="AE264" s="2">
        <f t="shared" si="79"/>
        <v>0</v>
      </c>
      <c r="AF264" s="1">
        <f>IF(S$4=0,0,IF(SUM(AF$7:AF263)=2,0,IF(AJ264=AF$6,IF(AJ264=AJ265,IF((AJ263-AJ264)&lt;=(AJ266-AJ265),2,0),IF(AJ264=AJ263,IF((AJ262-AJ263)&gt;(AJ265-AJ264),2,0),2)),0)))</f>
        <v>0</v>
      </c>
      <c r="AG264" s="1">
        <f>IF(C$4=0,0,IF(SUM(AG$7:AG263)=1,0,IF(AK264=AG$6,IF(AK264=AK265,IF((AK263-AK264)&lt;=(AK266-AK265),1,0),IF(AK264=AK263,IF((AK262-AK263)&gt;(AK265-AK264),1,0),1)),0)))</f>
        <v>0</v>
      </c>
      <c r="AH264" s="1">
        <f>IF(C$4=0,0,IF(SUM(AH$7:AH263)=2,0,IF(AL264=AH$6,IF(AL264=AL265,IF((AL263-AL264)&lt;=(AL266-AL265),2,0),IF(AL264=AL263,IF((AL262-AL263)&gt;(AL265-AL264),2,0),2)),0)))</f>
        <v>0</v>
      </c>
      <c r="AI264" s="1">
        <f>IF(S$4=0,0,IF(SUM(AI$7:AI263)=2,0,IF(AM264=AI$6,IF(AM264=AM265,IF((AM263-AM264)&lt;=(AM266-AM265),2,0),IF(AM264=AM263,IF((AM262-AM263)&gt;(AM265-AM264),2,0),2)),0)))</f>
        <v>0</v>
      </c>
      <c r="AJ264" s="1">
        <f t="shared" si="80"/>
        <v>1</v>
      </c>
    </row>
    <row r="265" spans="1:36" ht="12" customHeight="1" x14ac:dyDescent="0.15">
      <c r="A265" s="64">
        <f t="shared" ref="A265:A328" si="90">IF(I265="A",25,IF(I265="B",25,IF(I265="C",25,IF(I265="D",15,IF(I265="E",10,0)))))</f>
        <v>0</v>
      </c>
      <c r="B265" s="64">
        <f t="shared" ref="B265:B328" si="91">IF(G265="I",20,IF(G265="II",20,IF(G265="III",20,IF(G265="IV",20,IF(G265="V",20,0)))))</f>
        <v>0</v>
      </c>
      <c r="C265" s="57">
        <f t="shared" si="81"/>
        <v>199</v>
      </c>
      <c r="F265" s="59">
        <f>IF(C265&lt;C$6,0,VLOOKUP(C265,index!$A:$M,10,0))</f>
        <v>121</v>
      </c>
      <c r="G265" s="57" t="str">
        <f t="shared" ref="G265:G328" si="92">IF(AND(F265&gt;212,F266&lt;213),"I",IF(AND(F265&gt;203,F266&lt;204),"II",IF(AND(F265&gt;195,F266&lt;196),"III",IF(AND(F265&gt;186,F266&lt;187),"IV",IF(AND(F265&gt;109,F266&lt;110),"V","")))))</f>
        <v/>
      </c>
      <c r="H265" s="58" t="str">
        <f>IF(G265="I",$K265,IF(G265="II",$K265-SUM(H$8:H264),IF(G265="III",$K265-SUM(H$8:H264),IF(G265="IV",$K265-SUM(H$8:H264),IF(G265="V",1-SUM(H$8:H264)," ")))))</f>
        <v xml:space="preserve"> </v>
      </c>
      <c r="I265" s="66" t="str">
        <f t="shared" ref="I265:I328" si="93">IF(AND(F265&gt;209,F266&lt;210),"A",IF(AND(F265&gt;199,F266&lt;200),"B",IF(AND(F265&gt;189,F266&lt;190),"C",IF(AND(F265&gt;180,F266&lt;181),"D",IF(AND(F265&gt;109,F266&lt;110),"E","")))))</f>
        <v/>
      </c>
      <c r="L265" s="62" t="str">
        <f t="shared" si="89"/>
        <v xml:space="preserve"> </v>
      </c>
      <c r="P265" s="58" t="str">
        <f>IF(O265="Plus",$K265,IF(O265="Basis",$K265-SUM(P$8:P264),IF(O265="Breedte",$K265-SUM(P$8:P264),IF(O264="Breedte",1-SUM(P$8:P264)," "))))</f>
        <v xml:space="preserve"> </v>
      </c>
      <c r="Q265" s="56" t="str">
        <f t="shared" si="88"/>
        <v/>
      </c>
      <c r="R265" s="196">
        <f t="shared" ref="R265:R328" si="94">F265</f>
        <v>121</v>
      </c>
      <c r="S265" s="1">
        <f t="shared" si="82"/>
        <v>199</v>
      </c>
      <c r="T265" s="2">
        <f t="shared" ref="T265:T328" si="95">K265</f>
        <v>0</v>
      </c>
      <c r="U265" s="1">
        <f>IF(C$4=0,0,IF(SUM(U$7:U264)=2,0,IF(Y265=U$6,IF(Y265=Y266,IF((Y264-Y265)&lt;=(Y267-Y266),2,0),IF(Y265=Y264,IF((Y263-Y264)&gt;(Y266-Y265),2,0),2)),0)))</f>
        <v>0</v>
      </c>
      <c r="V265" s="1">
        <f>IF(C$4=0,0,IF(SUM(V$7:V264)=1,0,IF(Z265=V$6,IF(Z265=Z266,IF((Z264-Z265)&lt;=(Z267-Z266),1,0),IF(Z265=Z264,IF((Z263-Z264)&gt;(Z266-Z265),1,0),1)),0)))</f>
        <v>0</v>
      </c>
      <c r="W265" s="1">
        <f>IF(C$4=0,0,IF(SUM(W$7:W264)=2,0,IF(AA265=W$6,IF(AA265=AA266,IF((AA264-AA265)&lt;=(AA267-AA266),2,0),IF(AA265=AA264,IF((AA263-AA264)&gt;(AA266-AA265),2,0),2)),0)))</f>
        <v>0</v>
      </c>
      <c r="X265" s="1">
        <f>IF(C$4=0,0,IF(SUM(X$7:X264)=2,0,IF(AB265=X$6,IF(AB265=AB266,IF((AB264-AB265)&lt;=(AB267-AB266),2,0),IF(AB265=AB264,IF((AB263-AB264)&gt;(AB266-AB265),2,0),2)),0)))</f>
        <v>0</v>
      </c>
      <c r="Y265" s="1">
        <f t="shared" ref="Y265:Y328" si="96">IF(D265=0,1,ABS(K265-0.2))</f>
        <v>1</v>
      </c>
      <c r="Z265" s="1">
        <f t="shared" ref="Z265:Z328" si="97">IF(D265=0,1,ABS(K265-0.5))</f>
        <v>1</v>
      </c>
      <c r="AA265" s="1">
        <f t="shared" ref="AA265:AA328" si="98">IF(D265=0,1,ABS(K265-0.8))</f>
        <v>1</v>
      </c>
      <c r="AB265" s="1">
        <f t="shared" ref="AB265:AB328" si="99">IF(D265=0,1,ABS(K265-1))</f>
        <v>1</v>
      </c>
      <c r="AD265" s="1">
        <f t="shared" si="83"/>
        <v>199</v>
      </c>
      <c r="AE265" s="2">
        <f t="shared" ref="AE265:AE328" si="100">K265</f>
        <v>0</v>
      </c>
      <c r="AF265" s="1">
        <f>IF(S$4=0,0,IF(SUM(AF$7:AF264)=2,0,IF(AJ265=AF$6,IF(AJ265=AJ266,IF((AJ264-AJ265)&lt;=(AJ267-AJ266),2,0),IF(AJ265=AJ264,IF((AJ263-AJ264)&gt;(AJ266-AJ265),2,0),2)),0)))</f>
        <v>0</v>
      </c>
      <c r="AG265" s="1">
        <f>IF(C$4=0,0,IF(SUM(AG$7:AG264)=1,0,IF(AK265=AG$6,IF(AK265=AK266,IF((AK264-AK265)&lt;=(AK267-AK266),1,0),IF(AK265=AK264,IF((AK263-AK264)&gt;(AK266-AK265),1,0),1)),0)))</f>
        <v>0</v>
      </c>
      <c r="AH265" s="1">
        <f>IF(C$4=0,0,IF(SUM(AH$7:AH264)=2,0,IF(AL265=AH$6,IF(AL265=AL266,IF((AL264-AL265)&lt;=(AL267-AL266),2,0),IF(AL265=AL264,IF((AL263-AL264)&gt;(AL266-AL265),2,0),2)),0)))</f>
        <v>0</v>
      </c>
      <c r="AI265" s="1">
        <f>IF(S$4=0,0,IF(SUM(AI$7:AI264)=2,0,IF(AM265=AI$6,IF(AM265=AM266,IF((AM264-AM265)&lt;=(AM267-AM266),2,0),IF(AM265=AM264,IF((AM263-AM264)&gt;(AM266-AM265),2,0),2)),0)))</f>
        <v>0</v>
      </c>
      <c r="AJ265" s="1">
        <f t="shared" ref="AJ265:AJ328" si="101">IF(AE265=0,1,ABS(AH265-0.25))</f>
        <v>1</v>
      </c>
    </row>
    <row r="266" spans="1:36" ht="12" customHeight="1" x14ac:dyDescent="0.15">
      <c r="A266" s="64">
        <f t="shared" si="90"/>
        <v>0</v>
      </c>
      <c r="B266" s="64">
        <f t="shared" si="91"/>
        <v>0</v>
      </c>
      <c r="C266" s="57">
        <f t="shared" ref="C266:C329" si="102">IF(C265-1&lt;C$6,C$6-1,C265-1)</f>
        <v>198</v>
      </c>
      <c r="F266" s="59">
        <f>IF(C266&lt;C$6,0,VLOOKUP(C266,index!$A:$M,10,0))</f>
        <v>120</v>
      </c>
      <c r="G266" s="57" t="str">
        <f t="shared" si="92"/>
        <v/>
      </c>
      <c r="H266" s="58" t="str">
        <f>IF(G266="I",$K266,IF(G266="II",$K266-SUM(H$8:H265),IF(G266="III",$K266-SUM(H$8:H265),IF(G266="IV",$K266-SUM(H$8:H265),IF(G266="V",1-SUM(H$8:H265)," ")))))</f>
        <v xml:space="preserve"> </v>
      </c>
      <c r="I266" s="66" t="str">
        <f t="shared" si="93"/>
        <v/>
      </c>
      <c r="L266" s="62" t="str">
        <f t="shared" si="89"/>
        <v xml:space="preserve"> </v>
      </c>
      <c r="P266" s="58" t="str">
        <f>IF(O266="Plus",$K266,IF(O266="Basis",$K266-SUM(P$8:P265),IF(O266="Breedte",$K266-SUM(P$8:P265),IF(O265="Breedte",1-SUM(P$8:P265)," "))))</f>
        <v xml:space="preserve"> </v>
      </c>
      <c r="Q266" s="56" t="str">
        <f t="shared" si="88"/>
        <v/>
      </c>
      <c r="R266" s="196">
        <f t="shared" si="94"/>
        <v>120</v>
      </c>
      <c r="S266" s="1">
        <f t="shared" ref="S266:S329" si="103">C266</f>
        <v>198</v>
      </c>
      <c r="T266" s="2">
        <f t="shared" si="95"/>
        <v>0</v>
      </c>
      <c r="U266" s="1">
        <f>IF(C$4=0,0,IF(SUM(U$7:U265)=2,0,IF(Y266=U$6,IF(Y266=Y267,IF((Y265-Y266)&lt;=(Y268-Y267),2,0),IF(Y266=Y265,IF((Y264-Y265)&gt;(Y267-Y266),2,0),2)),0)))</f>
        <v>0</v>
      </c>
      <c r="V266" s="1">
        <f>IF(C$4=0,0,IF(SUM(V$7:V265)=1,0,IF(Z266=V$6,IF(Z266=Z267,IF((Z265-Z266)&lt;=(Z268-Z267),1,0),IF(Z266=Z265,IF((Z264-Z265)&gt;(Z267-Z266),1,0),1)),0)))</f>
        <v>0</v>
      </c>
      <c r="W266" s="1">
        <f>IF(C$4=0,0,IF(SUM(W$7:W265)=2,0,IF(AA266=W$6,IF(AA266=AA267,IF((AA265-AA266)&lt;=(AA268-AA267),2,0),IF(AA266=AA265,IF((AA264-AA265)&gt;(AA267-AA266),2,0),2)),0)))</f>
        <v>0</v>
      </c>
      <c r="X266" s="1">
        <f>IF(C$4=0,0,IF(SUM(X$7:X265)=2,0,IF(AB266=X$6,IF(AB266=AB267,IF((AB265-AB266)&lt;=(AB268-AB267),2,0),IF(AB266=AB265,IF((AB264-AB265)&gt;(AB267-AB266),2,0),2)),0)))</f>
        <v>0</v>
      </c>
      <c r="Y266" s="1">
        <f t="shared" si="96"/>
        <v>1</v>
      </c>
      <c r="Z266" s="1">
        <f t="shared" si="97"/>
        <v>1</v>
      </c>
      <c r="AA266" s="1">
        <f t="shared" si="98"/>
        <v>1</v>
      </c>
      <c r="AB266" s="1">
        <f t="shared" si="99"/>
        <v>1</v>
      </c>
      <c r="AD266" s="1">
        <f t="shared" ref="AD266:AD329" si="104">S266</f>
        <v>198</v>
      </c>
      <c r="AE266" s="2">
        <f t="shared" si="100"/>
        <v>0</v>
      </c>
      <c r="AF266" s="1">
        <f>IF(S$4=0,0,IF(SUM(AF$7:AF265)=2,0,IF(AJ266=AF$6,IF(AJ266=AJ267,IF((AJ265-AJ266)&lt;=(AJ268-AJ267),2,0),IF(AJ266=AJ265,IF((AJ264-AJ265)&gt;(AJ267-AJ266),2,0),2)),0)))</f>
        <v>0</v>
      </c>
      <c r="AG266" s="1">
        <f>IF(C$4=0,0,IF(SUM(AG$7:AG265)=1,0,IF(AK266=AG$6,IF(AK266=AK267,IF((AK265-AK266)&lt;=(AK268-AK267),1,0),IF(AK266=AK265,IF((AK264-AK265)&gt;(AK267-AK266),1,0),1)),0)))</f>
        <v>0</v>
      </c>
      <c r="AH266" s="1">
        <f>IF(C$4=0,0,IF(SUM(AH$7:AH265)=2,0,IF(AL266=AH$6,IF(AL266=AL267,IF((AL265-AL266)&lt;=(AL268-AL267),2,0),IF(AL266=AL265,IF((AL264-AL265)&gt;(AL267-AL266),2,0),2)),0)))</f>
        <v>0</v>
      </c>
      <c r="AI266" s="1">
        <f>IF(S$4=0,0,IF(SUM(AI$7:AI265)=2,0,IF(AM266=AI$6,IF(AM266=AM267,IF((AM265-AM266)&lt;=(AM268-AM267),2,0),IF(AM266=AM265,IF((AM264-AM265)&gt;(AM267-AM266),2,0),2)),0)))</f>
        <v>0</v>
      </c>
      <c r="AJ266" s="1">
        <f t="shared" si="101"/>
        <v>1</v>
      </c>
    </row>
    <row r="267" spans="1:36" ht="12" customHeight="1" x14ac:dyDescent="0.15">
      <c r="A267" s="64">
        <f t="shared" si="90"/>
        <v>0</v>
      </c>
      <c r="B267" s="64">
        <f t="shared" si="91"/>
        <v>0</v>
      </c>
      <c r="C267" s="57">
        <f t="shared" si="102"/>
        <v>197</v>
      </c>
      <c r="F267" s="59">
        <f>IF(C267&lt;C$6,0,VLOOKUP(C267,index!$A:$M,10,0))</f>
        <v>120</v>
      </c>
      <c r="G267" s="57" t="str">
        <f t="shared" si="92"/>
        <v/>
      </c>
      <c r="H267" s="58" t="str">
        <f>IF(G267="I",$K267,IF(G267="II",$K267-SUM(H$8:H266),IF(G267="III",$K267-SUM(H$8:H266),IF(G267="IV",$K267-SUM(H$8:H266),IF(G267="V",1-SUM(H$8:H266)," ")))))</f>
        <v xml:space="preserve"> </v>
      </c>
      <c r="I267" s="66" t="str">
        <f t="shared" si="93"/>
        <v/>
      </c>
      <c r="L267" s="62" t="str">
        <f t="shared" si="89"/>
        <v xml:space="preserve"> </v>
      </c>
      <c r="P267" s="58" t="str">
        <f>IF(O267="Plus",$K267,IF(O267="Basis",$K267-SUM(P$8:P266),IF(O267="Breedte",$K267-SUM(P$8:P266),IF(O266="Breedte",1-SUM(P$8:P266)," "))))</f>
        <v xml:space="preserve"> </v>
      </c>
      <c r="Q267" s="56" t="str">
        <f t="shared" si="88"/>
        <v/>
      </c>
      <c r="R267" s="196">
        <f t="shared" si="94"/>
        <v>120</v>
      </c>
      <c r="S267" s="1">
        <f t="shared" si="103"/>
        <v>197</v>
      </c>
      <c r="T267" s="2">
        <f t="shared" si="95"/>
        <v>0</v>
      </c>
      <c r="U267" s="1">
        <f>IF(C$4=0,0,IF(SUM(U$7:U266)=2,0,IF(Y267=U$6,IF(Y267=Y268,IF((Y266-Y267)&lt;=(Y269-Y268),2,0),IF(Y267=Y266,IF((Y265-Y266)&gt;(Y268-Y267),2,0),2)),0)))</f>
        <v>0</v>
      </c>
      <c r="V267" s="1">
        <f>IF(C$4=0,0,IF(SUM(V$7:V266)=1,0,IF(Z267=V$6,IF(Z267=Z268,IF((Z266-Z267)&lt;=(Z269-Z268),1,0),IF(Z267=Z266,IF((Z265-Z266)&gt;(Z268-Z267),1,0),1)),0)))</f>
        <v>0</v>
      </c>
      <c r="W267" s="1">
        <f>IF(C$4=0,0,IF(SUM(W$7:W266)=2,0,IF(AA267=W$6,IF(AA267=AA268,IF((AA266-AA267)&lt;=(AA269-AA268),2,0),IF(AA267=AA266,IF((AA265-AA266)&gt;(AA268-AA267),2,0),2)),0)))</f>
        <v>0</v>
      </c>
      <c r="X267" s="1">
        <f>IF(C$4=0,0,IF(SUM(X$7:X266)=2,0,IF(AB267=X$6,IF(AB267=AB268,IF((AB266-AB267)&lt;=(AB269-AB268),2,0),IF(AB267=AB266,IF((AB265-AB266)&gt;(AB268-AB267),2,0),2)),0)))</f>
        <v>0</v>
      </c>
      <c r="Y267" s="1">
        <f t="shared" si="96"/>
        <v>1</v>
      </c>
      <c r="Z267" s="1">
        <f t="shared" si="97"/>
        <v>1</v>
      </c>
      <c r="AA267" s="1">
        <f t="shared" si="98"/>
        <v>1</v>
      </c>
      <c r="AB267" s="1">
        <f t="shared" si="99"/>
        <v>1</v>
      </c>
      <c r="AD267" s="1">
        <f t="shared" si="104"/>
        <v>197</v>
      </c>
      <c r="AE267" s="2">
        <f t="shared" si="100"/>
        <v>0</v>
      </c>
      <c r="AF267" s="1">
        <f>IF(S$4=0,0,IF(SUM(AF$7:AF266)=2,0,IF(AJ267=AF$6,IF(AJ267=AJ268,IF((AJ266-AJ267)&lt;=(AJ269-AJ268),2,0),IF(AJ267=AJ266,IF((AJ265-AJ266)&gt;(AJ268-AJ267),2,0),2)),0)))</f>
        <v>0</v>
      </c>
      <c r="AG267" s="1">
        <f>IF(C$4=0,0,IF(SUM(AG$7:AG266)=1,0,IF(AK267=AG$6,IF(AK267=AK268,IF((AK266-AK267)&lt;=(AK269-AK268),1,0),IF(AK267=AK266,IF((AK265-AK266)&gt;(AK268-AK267),1,0),1)),0)))</f>
        <v>0</v>
      </c>
      <c r="AH267" s="1">
        <f>IF(C$4=0,0,IF(SUM(AH$7:AH266)=2,0,IF(AL267=AH$6,IF(AL267=AL268,IF((AL266-AL267)&lt;=(AL269-AL268),2,0),IF(AL267=AL266,IF((AL265-AL266)&gt;(AL268-AL267),2,0),2)),0)))</f>
        <v>0</v>
      </c>
      <c r="AI267" s="1">
        <f>IF(S$4=0,0,IF(SUM(AI$7:AI266)=2,0,IF(AM267=AI$6,IF(AM267=AM268,IF((AM266-AM267)&lt;=(AM269-AM268),2,0),IF(AM267=AM266,IF((AM265-AM266)&gt;(AM268-AM267),2,0),2)),0)))</f>
        <v>0</v>
      </c>
      <c r="AJ267" s="1">
        <f t="shared" si="101"/>
        <v>1</v>
      </c>
    </row>
    <row r="268" spans="1:36" ht="12" customHeight="1" x14ac:dyDescent="0.15">
      <c r="A268" s="64">
        <f t="shared" si="90"/>
        <v>0</v>
      </c>
      <c r="B268" s="64">
        <f t="shared" si="91"/>
        <v>0</v>
      </c>
      <c r="C268" s="57">
        <f t="shared" si="102"/>
        <v>196</v>
      </c>
      <c r="F268" s="59">
        <f>IF(C268&lt;C$6,0,VLOOKUP(C268,index!$A:$M,10,0))</f>
        <v>119</v>
      </c>
      <c r="G268" s="57" t="str">
        <f t="shared" si="92"/>
        <v/>
      </c>
      <c r="H268" s="58" t="str">
        <f>IF(G268="I",$K268,IF(G268="II",$K268-SUM(H$8:H267),IF(G268="III",$K268-SUM(H$8:H267),IF(G268="IV",$K268-SUM(H$8:H267),IF(G268="V",1-SUM(H$8:H267)," ")))))</f>
        <v xml:space="preserve"> </v>
      </c>
      <c r="I268" s="66" t="str">
        <f t="shared" si="93"/>
        <v/>
      </c>
      <c r="L268" s="62" t="str">
        <f t="shared" si="89"/>
        <v xml:space="preserve"> </v>
      </c>
      <c r="P268" s="58" t="str">
        <f>IF(O268="Plus",$K268,IF(O268="Basis",$K268-SUM(P$8:P267),IF(O268="Breedte",$K268-SUM(P$8:P267),IF(O267="Breedte",1-SUM(P$8:P267)," "))))</f>
        <v xml:space="preserve"> </v>
      </c>
      <c r="Q268" s="56" t="str">
        <f t="shared" si="88"/>
        <v/>
      </c>
      <c r="R268" s="196">
        <f t="shared" si="94"/>
        <v>119</v>
      </c>
      <c r="S268" s="1">
        <f t="shared" si="103"/>
        <v>196</v>
      </c>
      <c r="T268" s="2">
        <f t="shared" si="95"/>
        <v>0</v>
      </c>
      <c r="U268" s="1">
        <f>IF(C$4=0,0,IF(SUM(U$7:U267)=2,0,IF(Y268=U$6,IF(Y268=Y269,IF((Y267-Y268)&lt;=(Y270-Y269),2,0),IF(Y268=Y267,IF((Y266-Y267)&gt;(Y269-Y268),2,0),2)),0)))</f>
        <v>0</v>
      </c>
      <c r="V268" s="1">
        <f>IF(C$4=0,0,IF(SUM(V$7:V267)=1,0,IF(Z268=V$6,IF(Z268=Z269,IF((Z267-Z268)&lt;=(Z270-Z269),1,0),IF(Z268=Z267,IF((Z266-Z267)&gt;(Z269-Z268),1,0),1)),0)))</f>
        <v>0</v>
      </c>
      <c r="W268" s="1">
        <f>IF(C$4=0,0,IF(SUM(W$7:W267)=2,0,IF(AA268=W$6,IF(AA268=AA269,IF((AA267-AA268)&lt;=(AA270-AA269),2,0),IF(AA268=AA267,IF((AA266-AA267)&gt;(AA269-AA268),2,0),2)),0)))</f>
        <v>0</v>
      </c>
      <c r="X268" s="1">
        <f>IF(C$4=0,0,IF(SUM(X$7:X267)=2,0,IF(AB268=X$6,IF(AB268=AB269,IF((AB267-AB268)&lt;=(AB270-AB269),2,0),IF(AB268=AB267,IF((AB266-AB267)&gt;(AB269-AB268),2,0),2)),0)))</f>
        <v>0</v>
      </c>
      <c r="Y268" s="1">
        <f t="shared" si="96"/>
        <v>1</v>
      </c>
      <c r="Z268" s="1">
        <f t="shared" si="97"/>
        <v>1</v>
      </c>
      <c r="AA268" s="1">
        <f t="shared" si="98"/>
        <v>1</v>
      </c>
      <c r="AB268" s="1">
        <f t="shared" si="99"/>
        <v>1</v>
      </c>
      <c r="AD268" s="1">
        <f t="shared" si="104"/>
        <v>196</v>
      </c>
      <c r="AE268" s="2">
        <f t="shared" si="100"/>
        <v>0</v>
      </c>
      <c r="AF268" s="1">
        <f>IF(S$4=0,0,IF(SUM(AF$7:AF267)=2,0,IF(AJ268=AF$6,IF(AJ268=AJ269,IF((AJ267-AJ268)&lt;=(AJ270-AJ269),2,0),IF(AJ268=AJ267,IF((AJ266-AJ267)&gt;(AJ269-AJ268),2,0),2)),0)))</f>
        <v>0</v>
      </c>
      <c r="AG268" s="1">
        <f>IF(C$4=0,0,IF(SUM(AG$7:AG267)=1,0,IF(AK268=AG$6,IF(AK268=AK269,IF((AK267-AK268)&lt;=(AK270-AK269),1,0),IF(AK268=AK267,IF((AK266-AK267)&gt;(AK269-AK268),1,0),1)),0)))</f>
        <v>0</v>
      </c>
      <c r="AH268" s="1">
        <f>IF(C$4=0,0,IF(SUM(AH$7:AH267)=2,0,IF(AL268=AH$6,IF(AL268=AL269,IF((AL267-AL268)&lt;=(AL270-AL269),2,0),IF(AL268=AL267,IF((AL266-AL267)&gt;(AL269-AL268),2,0),2)),0)))</f>
        <v>0</v>
      </c>
      <c r="AI268" s="1">
        <f>IF(S$4=0,0,IF(SUM(AI$7:AI267)=2,0,IF(AM268=AI$6,IF(AM268=AM269,IF((AM267-AM268)&lt;=(AM270-AM269),2,0),IF(AM268=AM267,IF((AM266-AM267)&gt;(AM269-AM268),2,0),2)),0)))</f>
        <v>0</v>
      </c>
      <c r="AJ268" s="1">
        <f t="shared" si="101"/>
        <v>1</v>
      </c>
    </row>
    <row r="269" spans="1:36" ht="12" customHeight="1" x14ac:dyDescent="0.15">
      <c r="A269" s="64">
        <f t="shared" si="90"/>
        <v>0</v>
      </c>
      <c r="B269" s="64">
        <f t="shared" si="91"/>
        <v>0</v>
      </c>
      <c r="C269" s="57">
        <f t="shared" si="102"/>
        <v>195</v>
      </c>
      <c r="F269" s="59">
        <f>IF(C269&lt;C$6,0,VLOOKUP(C269,index!$A:$M,10,0))</f>
        <v>119</v>
      </c>
      <c r="G269" s="57" t="str">
        <f t="shared" si="92"/>
        <v/>
      </c>
      <c r="H269" s="58" t="str">
        <f>IF(G269="I",$K269,IF(G269="II",$K269-SUM(H$8:H268),IF(G269="III",$K269-SUM(H$8:H268),IF(G269="IV",$K269-SUM(H$8:H268),IF(G269="V",1-SUM(H$8:H268)," ")))))</f>
        <v xml:space="preserve"> </v>
      </c>
      <c r="I269" s="66" t="str">
        <f t="shared" si="93"/>
        <v/>
      </c>
      <c r="L269" s="62" t="str">
        <f t="shared" si="89"/>
        <v xml:space="preserve"> </v>
      </c>
      <c r="P269" s="58" t="str">
        <f>IF(O269="Plus",$K269,IF(O269="Basis",$K269-SUM(P$8:P268),IF(O269="Breedte",$K269-SUM(P$8:P268),IF(O268="Breedte",1-SUM(P$8:P268)," "))))</f>
        <v xml:space="preserve"> </v>
      </c>
      <c r="Q269" s="56" t="str">
        <f t="shared" si="88"/>
        <v/>
      </c>
      <c r="R269" s="196">
        <f t="shared" si="94"/>
        <v>119</v>
      </c>
      <c r="S269" s="1">
        <f t="shared" si="103"/>
        <v>195</v>
      </c>
      <c r="T269" s="2">
        <f t="shared" si="95"/>
        <v>0</v>
      </c>
      <c r="U269" s="1">
        <f>IF(C$4=0,0,IF(SUM(U$7:U268)=2,0,IF(Y269=U$6,IF(Y269=Y270,IF((Y268-Y269)&lt;=(Y271-Y270),2,0),IF(Y269=Y268,IF((Y267-Y268)&gt;(Y270-Y269),2,0),2)),0)))</f>
        <v>0</v>
      </c>
      <c r="V269" s="1">
        <f>IF(C$4=0,0,IF(SUM(V$7:V268)=1,0,IF(Z269=V$6,IF(Z269=Z270,IF((Z268-Z269)&lt;=(Z271-Z270),1,0),IF(Z269=Z268,IF((Z267-Z268)&gt;(Z270-Z269),1,0),1)),0)))</f>
        <v>0</v>
      </c>
      <c r="W269" s="1">
        <f>IF(C$4=0,0,IF(SUM(W$7:W268)=2,0,IF(AA269=W$6,IF(AA269=AA270,IF((AA268-AA269)&lt;=(AA271-AA270),2,0),IF(AA269=AA268,IF((AA267-AA268)&gt;(AA270-AA269),2,0),2)),0)))</f>
        <v>0</v>
      </c>
      <c r="X269" s="1">
        <f>IF(C$4=0,0,IF(SUM(X$7:X268)=2,0,IF(AB269=X$6,IF(AB269=AB270,IF((AB268-AB269)&lt;=(AB271-AB270),2,0),IF(AB269=AB268,IF((AB267-AB268)&gt;(AB270-AB269),2,0),2)),0)))</f>
        <v>0</v>
      </c>
      <c r="Y269" s="1">
        <f t="shared" si="96"/>
        <v>1</v>
      </c>
      <c r="Z269" s="1">
        <f t="shared" si="97"/>
        <v>1</v>
      </c>
      <c r="AA269" s="1">
        <f t="shared" si="98"/>
        <v>1</v>
      </c>
      <c r="AB269" s="1">
        <f t="shared" si="99"/>
        <v>1</v>
      </c>
      <c r="AD269" s="1">
        <f t="shared" si="104"/>
        <v>195</v>
      </c>
      <c r="AE269" s="2">
        <f t="shared" si="100"/>
        <v>0</v>
      </c>
      <c r="AF269" s="1">
        <f>IF(S$4=0,0,IF(SUM(AF$7:AF268)=2,0,IF(AJ269=AF$6,IF(AJ269=AJ270,IF((AJ268-AJ269)&lt;=(AJ271-AJ270),2,0),IF(AJ269=AJ268,IF((AJ267-AJ268)&gt;(AJ270-AJ269),2,0),2)),0)))</f>
        <v>0</v>
      </c>
      <c r="AG269" s="1">
        <f>IF(C$4=0,0,IF(SUM(AG$7:AG268)=1,0,IF(AK269=AG$6,IF(AK269=AK270,IF((AK268-AK269)&lt;=(AK271-AK270),1,0),IF(AK269=AK268,IF((AK267-AK268)&gt;(AK270-AK269),1,0),1)),0)))</f>
        <v>0</v>
      </c>
      <c r="AH269" s="1">
        <f>IF(C$4=0,0,IF(SUM(AH$7:AH268)=2,0,IF(AL269=AH$6,IF(AL269=AL270,IF((AL268-AL269)&lt;=(AL271-AL270),2,0),IF(AL269=AL268,IF((AL267-AL268)&gt;(AL270-AL269),2,0),2)),0)))</f>
        <v>0</v>
      </c>
      <c r="AI269" s="1">
        <f>IF(S$4=0,0,IF(SUM(AI$7:AI268)=2,0,IF(AM269=AI$6,IF(AM269=AM270,IF((AM268-AM269)&lt;=(AM271-AM270),2,0),IF(AM269=AM268,IF((AM267-AM268)&gt;(AM270-AM269),2,0),2)),0)))</f>
        <v>0</v>
      </c>
      <c r="AJ269" s="1">
        <f t="shared" si="101"/>
        <v>1</v>
      </c>
    </row>
    <row r="270" spans="1:36" ht="12" customHeight="1" x14ac:dyDescent="0.15">
      <c r="A270" s="64">
        <f t="shared" si="90"/>
        <v>0</v>
      </c>
      <c r="B270" s="64">
        <f t="shared" si="91"/>
        <v>0</v>
      </c>
      <c r="C270" s="57">
        <f t="shared" si="102"/>
        <v>194</v>
      </c>
      <c r="F270" s="59">
        <f>IF(C270&lt;C$6,0,VLOOKUP(C270,index!$A:$M,10,0))</f>
        <v>118</v>
      </c>
      <c r="G270" s="57" t="str">
        <f t="shared" si="92"/>
        <v/>
      </c>
      <c r="H270" s="58" t="str">
        <f>IF(G270="I",$K270,IF(G270="II",$K270-SUM(H$8:H269),IF(G270="III",$K270-SUM(H$8:H269),IF(G270="IV",$K270-SUM(H$8:H269),IF(G270="V",1-SUM(H$8:H269)," ")))))</f>
        <v xml:space="preserve"> </v>
      </c>
      <c r="I270" s="66" t="str">
        <f t="shared" si="93"/>
        <v/>
      </c>
      <c r="L270" s="62" t="str">
        <f t="shared" si="89"/>
        <v xml:space="preserve"> </v>
      </c>
      <c r="P270" s="58" t="str">
        <f>IF(O270="Plus",$K270,IF(O270="Basis",$K270-SUM(P$8:P269),IF(O270="Breedte",$K270-SUM(P$8:P269),IF(O269="Breedte",1-SUM(P$8:P269)," "))))</f>
        <v xml:space="preserve"> </v>
      </c>
      <c r="Q270" s="56" t="str">
        <f t="shared" si="88"/>
        <v/>
      </c>
      <c r="R270" s="196">
        <f t="shared" si="94"/>
        <v>118</v>
      </c>
      <c r="S270" s="1">
        <f t="shared" si="103"/>
        <v>194</v>
      </c>
      <c r="T270" s="2">
        <f t="shared" si="95"/>
        <v>0</v>
      </c>
      <c r="U270" s="1">
        <f>IF(C$4=0,0,IF(SUM(U$7:U269)=2,0,IF(Y270=U$6,IF(Y270=Y271,IF((Y269-Y270)&lt;=(Y272-Y271),2,0),IF(Y270=Y269,IF((Y268-Y269)&gt;(Y271-Y270),2,0),2)),0)))</f>
        <v>0</v>
      </c>
      <c r="V270" s="1">
        <f>IF(C$4=0,0,IF(SUM(V$7:V269)=1,0,IF(Z270=V$6,IF(Z270=Z271,IF((Z269-Z270)&lt;=(Z272-Z271),1,0),IF(Z270=Z269,IF((Z268-Z269)&gt;(Z271-Z270),1,0),1)),0)))</f>
        <v>0</v>
      </c>
      <c r="W270" s="1">
        <f>IF(C$4=0,0,IF(SUM(W$7:W269)=2,0,IF(AA270=W$6,IF(AA270=AA271,IF((AA269-AA270)&lt;=(AA272-AA271),2,0),IF(AA270=AA269,IF((AA268-AA269)&gt;(AA271-AA270),2,0),2)),0)))</f>
        <v>0</v>
      </c>
      <c r="X270" s="1">
        <f>IF(C$4=0,0,IF(SUM(X$7:X269)=2,0,IF(AB270=X$6,IF(AB270=AB271,IF((AB269-AB270)&lt;=(AB272-AB271),2,0),IF(AB270=AB269,IF((AB268-AB269)&gt;(AB271-AB270),2,0),2)),0)))</f>
        <v>0</v>
      </c>
      <c r="Y270" s="1">
        <f t="shared" si="96"/>
        <v>1</v>
      </c>
      <c r="Z270" s="1">
        <f t="shared" si="97"/>
        <v>1</v>
      </c>
      <c r="AA270" s="1">
        <f t="shared" si="98"/>
        <v>1</v>
      </c>
      <c r="AB270" s="1">
        <f t="shared" si="99"/>
        <v>1</v>
      </c>
      <c r="AD270" s="1">
        <f t="shared" si="104"/>
        <v>194</v>
      </c>
      <c r="AE270" s="2">
        <f t="shared" si="100"/>
        <v>0</v>
      </c>
      <c r="AF270" s="1">
        <f>IF(S$4=0,0,IF(SUM(AF$7:AF269)=2,0,IF(AJ270=AF$6,IF(AJ270=AJ271,IF((AJ269-AJ270)&lt;=(AJ272-AJ271),2,0),IF(AJ270=AJ269,IF((AJ268-AJ269)&gt;(AJ271-AJ270),2,0),2)),0)))</f>
        <v>0</v>
      </c>
      <c r="AG270" s="1">
        <f>IF(C$4=0,0,IF(SUM(AG$7:AG269)=1,0,IF(AK270=AG$6,IF(AK270=AK271,IF((AK269-AK270)&lt;=(AK272-AK271),1,0),IF(AK270=AK269,IF((AK268-AK269)&gt;(AK271-AK270),1,0),1)),0)))</f>
        <v>0</v>
      </c>
      <c r="AH270" s="1">
        <f>IF(C$4=0,0,IF(SUM(AH$7:AH269)=2,0,IF(AL270=AH$6,IF(AL270=AL271,IF((AL269-AL270)&lt;=(AL272-AL271),2,0),IF(AL270=AL269,IF((AL268-AL269)&gt;(AL271-AL270),2,0),2)),0)))</f>
        <v>0</v>
      </c>
      <c r="AI270" s="1">
        <f>IF(S$4=0,0,IF(SUM(AI$7:AI269)=2,0,IF(AM270=AI$6,IF(AM270=AM271,IF((AM269-AM270)&lt;=(AM272-AM271),2,0),IF(AM270=AM269,IF((AM268-AM269)&gt;(AM271-AM270),2,0),2)),0)))</f>
        <v>0</v>
      </c>
      <c r="AJ270" s="1">
        <f t="shared" si="101"/>
        <v>1</v>
      </c>
    </row>
    <row r="271" spans="1:36" ht="12" customHeight="1" x14ac:dyDescent="0.15">
      <c r="A271" s="64">
        <f t="shared" si="90"/>
        <v>0</v>
      </c>
      <c r="B271" s="64">
        <f t="shared" si="91"/>
        <v>0</v>
      </c>
      <c r="C271" s="57">
        <f t="shared" si="102"/>
        <v>193</v>
      </c>
      <c r="F271" s="59">
        <f>IF(C271&lt;C$6,0,VLOOKUP(C271,index!$A:$M,10,0))</f>
        <v>118</v>
      </c>
      <c r="G271" s="57" t="str">
        <f t="shared" si="92"/>
        <v/>
      </c>
      <c r="H271" s="58" t="str">
        <f>IF(G271="I",$K271,IF(G271="II",$K271-SUM(H$8:H270),IF(G271="III",$K271-SUM(H$8:H270),IF(G271="IV",$K271-SUM(H$8:H270),IF(G271="V",1-SUM(H$8:H270)," ")))))</f>
        <v xml:space="preserve"> </v>
      </c>
      <c r="I271" s="66" t="str">
        <f t="shared" si="93"/>
        <v/>
      </c>
      <c r="L271" s="62" t="str">
        <f t="shared" si="89"/>
        <v xml:space="preserve"> </v>
      </c>
      <c r="P271" s="58" t="str">
        <f>IF(O271="Plus",$K271,IF(O271="Basis",$K271-SUM(P$8:P270),IF(O271="Breedte",$K271-SUM(P$8:P270),IF(O270="Breedte",1-SUM(P$8:P270)," "))))</f>
        <v xml:space="preserve"> </v>
      </c>
      <c r="Q271" s="56" t="str">
        <f t="shared" si="88"/>
        <v/>
      </c>
      <c r="R271" s="196">
        <f t="shared" si="94"/>
        <v>118</v>
      </c>
      <c r="S271" s="1">
        <f t="shared" si="103"/>
        <v>193</v>
      </c>
      <c r="T271" s="2">
        <f t="shared" si="95"/>
        <v>0</v>
      </c>
      <c r="U271" s="1">
        <f>IF(C$4=0,0,IF(SUM(U$7:U270)=2,0,IF(Y271=U$6,IF(Y271=Y272,IF((Y270-Y271)&lt;=(Y273-Y272),2,0),IF(Y271=Y270,IF((Y269-Y270)&gt;(Y272-Y271),2,0),2)),0)))</f>
        <v>0</v>
      </c>
      <c r="V271" s="1">
        <f>IF(C$4=0,0,IF(SUM(V$7:V270)=1,0,IF(Z271=V$6,IF(Z271=Z272,IF((Z270-Z271)&lt;=(Z273-Z272),1,0),IF(Z271=Z270,IF((Z269-Z270)&gt;(Z272-Z271),1,0),1)),0)))</f>
        <v>0</v>
      </c>
      <c r="W271" s="1">
        <f>IF(C$4=0,0,IF(SUM(W$7:W270)=2,0,IF(AA271=W$6,IF(AA271=AA272,IF((AA270-AA271)&lt;=(AA273-AA272),2,0),IF(AA271=AA270,IF((AA269-AA270)&gt;(AA272-AA271),2,0),2)),0)))</f>
        <v>0</v>
      </c>
      <c r="X271" s="1">
        <f>IF(C$4=0,0,IF(SUM(X$7:X270)=2,0,IF(AB271=X$6,IF(AB271=AB272,IF((AB270-AB271)&lt;=(AB273-AB272),2,0),IF(AB271=AB270,IF((AB269-AB270)&gt;(AB272-AB271),2,0),2)),0)))</f>
        <v>0</v>
      </c>
      <c r="Y271" s="1">
        <f t="shared" si="96"/>
        <v>1</v>
      </c>
      <c r="Z271" s="1">
        <f t="shared" si="97"/>
        <v>1</v>
      </c>
      <c r="AA271" s="1">
        <f t="shared" si="98"/>
        <v>1</v>
      </c>
      <c r="AB271" s="1">
        <f t="shared" si="99"/>
        <v>1</v>
      </c>
      <c r="AD271" s="1">
        <f t="shared" si="104"/>
        <v>193</v>
      </c>
      <c r="AE271" s="2">
        <f t="shared" si="100"/>
        <v>0</v>
      </c>
      <c r="AF271" s="1">
        <f>IF(S$4=0,0,IF(SUM(AF$7:AF270)=2,0,IF(AJ271=AF$6,IF(AJ271=AJ272,IF((AJ270-AJ271)&lt;=(AJ273-AJ272),2,0),IF(AJ271=AJ270,IF((AJ269-AJ270)&gt;(AJ272-AJ271),2,0),2)),0)))</f>
        <v>0</v>
      </c>
      <c r="AG271" s="1">
        <f>IF(C$4=0,0,IF(SUM(AG$7:AG270)=1,0,IF(AK271=AG$6,IF(AK271=AK272,IF((AK270-AK271)&lt;=(AK273-AK272),1,0),IF(AK271=AK270,IF((AK269-AK270)&gt;(AK272-AK271),1,0),1)),0)))</f>
        <v>0</v>
      </c>
      <c r="AH271" s="1">
        <f>IF(C$4=0,0,IF(SUM(AH$7:AH270)=2,0,IF(AL271=AH$6,IF(AL271=AL272,IF((AL270-AL271)&lt;=(AL273-AL272),2,0),IF(AL271=AL270,IF((AL269-AL270)&gt;(AL272-AL271),2,0),2)),0)))</f>
        <v>0</v>
      </c>
      <c r="AI271" s="1">
        <f>IF(S$4=0,0,IF(SUM(AI$7:AI270)=2,0,IF(AM271=AI$6,IF(AM271=AM272,IF((AM270-AM271)&lt;=(AM273-AM272),2,0),IF(AM271=AM270,IF((AM269-AM270)&gt;(AM272-AM271),2,0),2)),0)))</f>
        <v>0</v>
      </c>
      <c r="AJ271" s="1">
        <f t="shared" si="101"/>
        <v>1</v>
      </c>
    </row>
    <row r="272" spans="1:36" ht="12" customHeight="1" x14ac:dyDescent="0.15">
      <c r="A272" s="64">
        <f t="shared" si="90"/>
        <v>0</v>
      </c>
      <c r="B272" s="64">
        <f t="shared" si="91"/>
        <v>0</v>
      </c>
      <c r="C272" s="57">
        <f t="shared" si="102"/>
        <v>192</v>
      </c>
      <c r="F272" s="59">
        <f>IF(C272&lt;C$6,0,VLOOKUP(C272,index!$A:$M,10,0))</f>
        <v>117</v>
      </c>
      <c r="G272" s="57" t="str">
        <f t="shared" si="92"/>
        <v/>
      </c>
      <c r="H272" s="58" t="str">
        <f>IF(G272="I",$K272,IF(G272="II",$K272-SUM(H$8:H271),IF(G272="III",$K272-SUM(H$8:H271),IF(G272="IV",$K272-SUM(H$8:H271),IF(G272="V",1-SUM(H$8:H271)," ")))))</f>
        <v xml:space="preserve"> </v>
      </c>
      <c r="I272" s="66" t="str">
        <f t="shared" si="93"/>
        <v/>
      </c>
      <c r="L272" s="62" t="str">
        <f t="shared" si="89"/>
        <v xml:space="preserve"> </v>
      </c>
      <c r="P272" s="58" t="str">
        <f>IF(O272="Plus",$K272,IF(O272="Basis",$K272-SUM(P$8:P271),IF(O272="Breedte",$K272-SUM(P$8:P271),IF(O271="Breedte",1-SUM(P$8:P271)," "))))</f>
        <v xml:space="preserve"> </v>
      </c>
      <c r="Q272" s="56" t="str">
        <f t="shared" si="88"/>
        <v/>
      </c>
      <c r="R272" s="196">
        <f t="shared" si="94"/>
        <v>117</v>
      </c>
      <c r="S272" s="1">
        <f t="shared" si="103"/>
        <v>192</v>
      </c>
      <c r="T272" s="2">
        <f t="shared" si="95"/>
        <v>0</v>
      </c>
      <c r="U272" s="1">
        <f>IF(C$4=0,0,IF(SUM(U$7:U271)=2,0,IF(Y272=U$6,IF(Y272=Y273,IF((Y271-Y272)&lt;=(Y274-Y273),2,0),IF(Y272=Y271,IF((Y270-Y271)&gt;(Y273-Y272),2,0),2)),0)))</f>
        <v>0</v>
      </c>
      <c r="V272" s="1">
        <f>IF(C$4=0,0,IF(SUM(V$7:V271)=1,0,IF(Z272=V$6,IF(Z272=Z273,IF((Z271-Z272)&lt;=(Z274-Z273),1,0),IF(Z272=Z271,IF((Z270-Z271)&gt;(Z273-Z272),1,0),1)),0)))</f>
        <v>0</v>
      </c>
      <c r="W272" s="1">
        <f>IF(C$4=0,0,IF(SUM(W$7:W271)=2,0,IF(AA272=W$6,IF(AA272=AA273,IF((AA271-AA272)&lt;=(AA274-AA273),2,0),IF(AA272=AA271,IF((AA270-AA271)&gt;(AA273-AA272),2,0),2)),0)))</f>
        <v>0</v>
      </c>
      <c r="X272" s="1">
        <f>IF(C$4=0,0,IF(SUM(X$7:X271)=2,0,IF(AB272=X$6,IF(AB272=AB273,IF((AB271-AB272)&lt;=(AB274-AB273),2,0),IF(AB272=AB271,IF((AB270-AB271)&gt;(AB273-AB272),2,0),2)),0)))</f>
        <v>0</v>
      </c>
      <c r="Y272" s="1">
        <f t="shared" si="96"/>
        <v>1</v>
      </c>
      <c r="Z272" s="1">
        <f t="shared" si="97"/>
        <v>1</v>
      </c>
      <c r="AA272" s="1">
        <f t="shared" si="98"/>
        <v>1</v>
      </c>
      <c r="AB272" s="1">
        <f t="shared" si="99"/>
        <v>1</v>
      </c>
      <c r="AD272" s="1">
        <f t="shared" si="104"/>
        <v>192</v>
      </c>
      <c r="AE272" s="2">
        <f t="shared" si="100"/>
        <v>0</v>
      </c>
      <c r="AF272" s="1">
        <f>IF(S$4=0,0,IF(SUM(AF$7:AF271)=2,0,IF(AJ272=AF$6,IF(AJ272=AJ273,IF((AJ271-AJ272)&lt;=(AJ274-AJ273),2,0),IF(AJ272=AJ271,IF((AJ270-AJ271)&gt;(AJ273-AJ272),2,0),2)),0)))</f>
        <v>0</v>
      </c>
      <c r="AG272" s="1">
        <f>IF(C$4=0,0,IF(SUM(AG$7:AG271)=1,0,IF(AK272=AG$6,IF(AK272=AK273,IF((AK271-AK272)&lt;=(AK274-AK273),1,0),IF(AK272=AK271,IF((AK270-AK271)&gt;(AK273-AK272),1,0),1)),0)))</f>
        <v>0</v>
      </c>
      <c r="AH272" s="1">
        <f>IF(C$4=0,0,IF(SUM(AH$7:AH271)=2,0,IF(AL272=AH$6,IF(AL272=AL273,IF((AL271-AL272)&lt;=(AL274-AL273),2,0),IF(AL272=AL271,IF((AL270-AL271)&gt;(AL273-AL272),2,0),2)),0)))</f>
        <v>0</v>
      </c>
      <c r="AI272" s="1">
        <f>IF(S$4=0,0,IF(SUM(AI$7:AI271)=2,0,IF(AM272=AI$6,IF(AM272=AM273,IF((AM271-AM272)&lt;=(AM274-AM273),2,0),IF(AM272=AM271,IF((AM270-AM271)&gt;(AM273-AM272),2,0),2)),0)))</f>
        <v>0</v>
      </c>
      <c r="AJ272" s="1">
        <f t="shared" si="101"/>
        <v>1</v>
      </c>
    </row>
    <row r="273" spans="1:36" ht="12" customHeight="1" x14ac:dyDescent="0.15">
      <c r="A273" s="64">
        <f t="shared" si="90"/>
        <v>0</v>
      </c>
      <c r="B273" s="64">
        <f t="shared" si="91"/>
        <v>0</v>
      </c>
      <c r="C273" s="57">
        <f t="shared" si="102"/>
        <v>191</v>
      </c>
      <c r="F273" s="59">
        <f>IF(C273&lt;C$6,0,VLOOKUP(C273,index!$A:$M,10,0))</f>
        <v>117</v>
      </c>
      <c r="G273" s="57" t="str">
        <f t="shared" si="92"/>
        <v/>
      </c>
      <c r="H273" s="58" t="str">
        <f>IF(G273="I",$K273,IF(G273="II",$K273-SUM(H$8:H272),IF(G273="III",$K273-SUM(H$8:H272),IF(G273="IV",$K273-SUM(H$8:H272),IF(G273="V",1-SUM(H$8:H272)," ")))))</f>
        <v xml:space="preserve"> </v>
      </c>
      <c r="I273" s="66" t="str">
        <f t="shared" si="93"/>
        <v/>
      </c>
      <c r="L273" s="62" t="str">
        <f t="shared" si="89"/>
        <v xml:space="preserve"> </v>
      </c>
      <c r="P273" s="58" t="str">
        <f>IF(O273="Plus",$K273,IF(O273="Basis",$K273-SUM(P$8:P272),IF(O273="Breedte",$K273-SUM(P$8:P272),IF(O272="Breedte",1-SUM(P$8:P272)," "))))</f>
        <v xml:space="preserve"> </v>
      </c>
      <c r="Q273" s="56" t="str">
        <f t="shared" ref="Q273:Q336" si="105">IF(L272="plus",CONCATENATE(E273,", "),IF(L272="basis",IF(E273=0,"",CONCATENATE(E273,", ")),CONCATENATE(Q272,IF(E273=0,"",CONCATENATE(E273,", ")))))</f>
        <v/>
      </c>
      <c r="R273" s="196">
        <f t="shared" si="94"/>
        <v>117</v>
      </c>
      <c r="S273" s="1">
        <f t="shared" si="103"/>
        <v>191</v>
      </c>
      <c r="T273" s="2">
        <f t="shared" si="95"/>
        <v>0</v>
      </c>
      <c r="U273" s="1">
        <f>IF(C$4=0,0,IF(SUM(U$7:U272)=2,0,IF(Y273=U$6,IF(Y273=Y274,IF((Y272-Y273)&lt;=(Y275-Y274),2,0),IF(Y273=Y272,IF((Y271-Y272)&gt;(Y274-Y273),2,0),2)),0)))</f>
        <v>0</v>
      </c>
      <c r="V273" s="1">
        <f>IF(C$4=0,0,IF(SUM(V$7:V272)=1,0,IF(Z273=V$6,IF(Z273=Z274,IF((Z272-Z273)&lt;=(Z275-Z274),1,0),IF(Z273=Z272,IF((Z271-Z272)&gt;(Z274-Z273),1,0),1)),0)))</f>
        <v>0</v>
      </c>
      <c r="W273" s="1">
        <f>IF(C$4=0,0,IF(SUM(W$7:W272)=2,0,IF(AA273=W$6,IF(AA273=AA274,IF((AA272-AA273)&lt;=(AA275-AA274),2,0),IF(AA273=AA272,IF((AA271-AA272)&gt;(AA274-AA273),2,0),2)),0)))</f>
        <v>0</v>
      </c>
      <c r="X273" s="1">
        <f>IF(C$4=0,0,IF(SUM(X$7:X272)=2,0,IF(AB273=X$6,IF(AB273=AB274,IF((AB272-AB273)&lt;=(AB275-AB274),2,0),IF(AB273=AB272,IF((AB271-AB272)&gt;(AB274-AB273),2,0),2)),0)))</f>
        <v>0</v>
      </c>
      <c r="Y273" s="1">
        <f t="shared" si="96"/>
        <v>1</v>
      </c>
      <c r="Z273" s="1">
        <f t="shared" si="97"/>
        <v>1</v>
      </c>
      <c r="AA273" s="1">
        <f t="shared" si="98"/>
        <v>1</v>
      </c>
      <c r="AB273" s="1">
        <f t="shared" si="99"/>
        <v>1</v>
      </c>
      <c r="AD273" s="1">
        <f t="shared" si="104"/>
        <v>191</v>
      </c>
      <c r="AE273" s="2">
        <f t="shared" si="100"/>
        <v>0</v>
      </c>
      <c r="AF273" s="1">
        <f>IF(S$4=0,0,IF(SUM(AF$7:AF272)=2,0,IF(AJ273=AF$6,IF(AJ273=AJ274,IF((AJ272-AJ273)&lt;=(AJ275-AJ274),2,0),IF(AJ273=AJ272,IF((AJ271-AJ272)&gt;(AJ274-AJ273),2,0),2)),0)))</f>
        <v>0</v>
      </c>
      <c r="AG273" s="1">
        <f>IF(C$4=0,0,IF(SUM(AG$7:AG272)=1,0,IF(AK273=AG$6,IF(AK273=AK274,IF((AK272-AK273)&lt;=(AK275-AK274),1,0),IF(AK273=AK272,IF((AK271-AK272)&gt;(AK274-AK273),1,0),1)),0)))</f>
        <v>0</v>
      </c>
      <c r="AH273" s="1">
        <f>IF(C$4=0,0,IF(SUM(AH$7:AH272)=2,0,IF(AL273=AH$6,IF(AL273=AL274,IF((AL272-AL273)&lt;=(AL275-AL274),2,0),IF(AL273=AL272,IF((AL271-AL272)&gt;(AL274-AL273),2,0),2)),0)))</f>
        <v>0</v>
      </c>
      <c r="AI273" s="1">
        <f>IF(S$4=0,0,IF(SUM(AI$7:AI272)=2,0,IF(AM273=AI$6,IF(AM273=AM274,IF((AM272-AM273)&lt;=(AM275-AM274),2,0),IF(AM273=AM272,IF((AM271-AM272)&gt;(AM274-AM273),2,0),2)),0)))</f>
        <v>0</v>
      </c>
      <c r="AJ273" s="1">
        <f t="shared" si="101"/>
        <v>1</v>
      </c>
    </row>
    <row r="274" spans="1:36" ht="12" customHeight="1" x14ac:dyDescent="0.15">
      <c r="A274" s="64">
        <f t="shared" si="90"/>
        <v>0</v>
      </c>
      <c r="B274" s="64">
        <f t="shared" si="91"/>
        <v>0</v>
      </c>
      <c r="C274" s="57">
        <f t="shared" si="102"/>
        <v>190</v>
      </c>
      <c r="F274" s="59">
        <f>IF(C274&lt;C$6,0,VLOOKUP(C274,index!$A:$M,10,0))</f>
        <v>116</v>
      </c>
      <c r="G274" s="57" t="str">
        <f t="shared" si="92"/>
        <v/>
      </c>
      <c r="H274" s="58" t="str">
        <f>IF(G274="I",$K274,IF(G274="II",$K274-SUM(H$8:H273),IF(G274="III",$K274-SUM(H$8:H273),IF(G274="IV",$K274-SUM(H$8:H273),IF(G274="V",1-SUM(H$8:H273)," ")))))</f>
        <v xml:space="preserve"> </v>
      </c>
      <c r="I274" s="66" t="str">
        <f t="shared" si="93"/>
        <v/>
      </c>
      <c r="L274" s="62" t="str">
        <f t="shared" si="89"/>
        <v xml:space="preserve"> </v>
      </c>
      <c r="P274" s="58" t="str">
        <f>IF(O274="Plus",$K274,IF(O274="Basis",$K274-SUM(P$8:P273),IF(O274="Breedte",$K274-SUM(P$8:P273),IF(O273="Breedte",1-SUM(P$8:P273)," "))))</f>
        <v xml:space="preserve"> </v>
      </c>
      <c r="Q274" s="56" t="str">
        <f t="shared" si="105"/>
        <v/>
      </c>
      <c r="R274" s="196">
        <f t="shared" si="94"/>
        <v>116</v>
      </c>
      <c r="S274" s="1">
        <f t="shared" si="103"/>
        <v>190</v>
      </c>
      <c r="T274" s="2">
        <f t="shared" si="95"/>
        <v>0</v>
      </c>
      <c r="U274" s="1">
        <f>IF(C$4=0,0,IF(SUM(U$7:U273)=2,0,IF(Y274=U$6,IF(Y274=Y275,IF((Y273-Y274)&lt;=(Y276-Y275),2,0),IF(Y274=Y273,IF((Y272-Y273)&gt;(Y275-Y274),2,0),2)),0)))</f>
        <v>0</v>
      </c>
      <c r="V274" s="1">
        <f>IF(C$4=0,0,IF(SUM(V$7:V273)=1,0,IF(Z274=V$6,IF(Z274=Z275,IF((Z273-Z274)&lt;=(Z276-Z275),1,0),IF(Z274=Z273,IF((Z272-Z273)&gt;(Z275-Z274),1,0),1)),0)))</f>
        <v>0</v>
      </c>
      <c r="W274" s="1">
        <f>IF(C$4=0,0,IF(SUM(W$7:W273)=2,0,IF(AA274=W$6,IF(AA274=AA275,IF((AA273-AA274)&lt;=(AA276-AA275),2,0),IF(AA274=AA273,IF((AA272-AA273)&gt;(AA275-AA274),2,0),2)),0)))</f>
        <v>0</v>
      </c>
      <c r="X274" s="1">
        <f>IF(C$4=0,0,IF(SUM(X$7:X273)=2,0,IF(AB274=X$6,IF(AB274=AB275,IF((AB273-AB274)&lt;=(AB276-AB275),2,0),IF(AB274=AB273,IF((AB272-AB273)&gt;(AB275-AB274),2,0),2)),0)))</f>
        <v>0</v>
      </c>
      <c r="Y274" s="1">
        <f t="shared" si="96"/>
        <v>1</v>
      </c>
      <c r="Z274" s="1">
        <f t="shared" si="97"/>
        <v>1</v>
      </c>
      <c r="AA274" s="1">
        <f t="shared" si="98"/>
        <v>1</v>
      </c>
      <c r="AB274" s="1">
        <f t="shared" si="99"/>
        <v>1</v>
      </c>
      <c r="AD274" s="1">
        <f t="shared" si="104"/>
        <v>190</v>
      </c>
      <c r="AE274" s="2">
        <f t="shared" si="100"/>
        <v>0</v>
      </c>
      <c r="AF274" s="1">
        <f>IF(S$4=0,0,IF(SUM(AF$7:AF273)=2,0,IF(AJ274=AF$6,IF(AJ274=AJ275,IF((AJ273-AJ274)&lt;=(AJ276-AJ275),2,0),IF(AJ274=AJ273,IF((AJ272-AJ273)&gt;(AJ275-AJ274),2,0),2)),0)))</f>
        <v>0</v>
      </c>
      <c r="AG274" s="1">
        <f>IF(C$4=0,0,IF(SUM(AG$7:AG273)=1,0,IF(AK274=AG$6,IF(AK274=AK275,IF((AK273-AK274)&lt;=(AK276-AK275),1,0),IF(AK274=AK273,IF((AK272-AK273)&gt;(AK275-AK274),1,0),1)),0)))</f>
        <v>0</v>
      </c>
      <c r="AH274" s="1">
        <f>IF(C$4=0,0,IF(SUM(AH$7:AH273)=2,0,IF(AL274=AH$6,IF(AL274=AL275,IF((AL273-AL274)&lt;=(AL276-AL275),2,0),IF(AL274=AL273,IF((AL272-AL273)&gt;(AL275-AL274),2,0),2)),0)))</f>
        <v>0</v>
      </c>
      <c r="AI274" s="1">
        <f>IF(S$4=0,0,IF(SUM(AI$7:AI273)=2,0,IF(AM274=AI$6,IF(AM274=AM275,IF((AM273-AM274)&lt;=(AM276-AM275),2,0),IF(AM274=AM273,IF((AM272-AM273)&gt;(AM275-AM274),2,0),2)),0)))</f>
        <v>0</v>
      </c>
      <c r="AJ274" s="1">
        <f t="shared" si="101"/>
        <v>1</v>
      </c>
    </row>
    <row r="275" spans="1:36" ht="12" customHeight="1" x14ac:dyDescent="0.15">
      <c r="A275" s="64">
        <f t="shared" si="90"/>
        <v>0</v>
      </c>
      <c r="B275" s="64">
        <f t="shared" si="91"/>
        <v>0</v>
      </c>
      <c r="C275" s="57">
        <f t="shared" si="102"/>
        <v>189</v>
      </c>
      <c r="F275" s="59">
        <f>IF(C275&lt;C$6,0,VLOOKUP(C275,index!$A:$M,10,0))</f>
        <v>116</v>
      </c>
      <c r="G275" s="57" t="str">
        <f t="shared" si="92"/>
        <v/>
      </c>
      <c r="H275" s="58" t="str">
        <f>IF(G275="I",$K275,IF(G275="II",$K275-SUM(H$8:H274),IF(G275="III",$K275-SUM(H$8:H274),IF(G275="IV",$K275-SUM(H$8:H274),IF(G275="V",1-SUM(H$8:H274)," ")))))</f>
        <v xml:space="preserve"> </v>
      </c>
      <c r="I275" s="66" t="str">
        <f t="shared" si="93"/>
        <v/>
      </c>
      <c r="L275" s="62" t="str">
        <f t="shared" si="89"/>
        <v xml:space="preserve"> </v>
      </c>
      <c r="P275" s="58" t="str">
        <f>IF(O275="Plus",$K275,IF(O275="Basis",$K275-SUM(P$8:P274),IF(O275="Breedte",$K275-SUM(P$8:P274),IF(O274="Breedte",1-SUM(P$8:P274)," "))))</f>
        <v xml:space="preserve"> </v>
      </c>
      <c r="Q275" s="56" t="str">
        <f t="shared" si="105"/>
        <v/>
      </c>
      <c r="R275" s="196">
        <f t="shared" si="94"/>
        <v>116</v>
      </c>
      <c r="S275" s="1">
        <f t="shared" si="103"/>
        <v>189</v>
      </c>
      <c r="T275" s="2">
        <f t="shared" si="95"/>
        <v>0</v>
      </c>
      <c r="U275" s="1">
        <f>IF(C$4=0,0,IF(SUM(U$7:U274)=2,0,IF(Y275=U$6,IF(Y275=Y276,IF((Y274-Y275)&lt;=(Y277-Y276),2,0),IF(Y275=Y274,IF((Y273-Y274)&gt;(Y276-Y275),2,0),2)),0)))</f>
        <v>0</v>
      </c>
      <c r="V275" s="1">
        <f>IF(C$4=0,0,IF(SUM(V$7:V274)=1,0,IF(Z275=V$6,IF(Z275=Z276,IF((Z274-Z275)&lt;=(Z277-Z276),1,0),IF(Z275=Z274,IF((Z273-Z274)&gt;(Z276-Z275),1,0),1)),0)))</f>
        <v>0</v>
      </c>
      <c r="W275" s="1">
        <f>IF(C$4=0,0,IF(SUM(W$7:W274)=2,0,IF(AA275=W$6,IF(AA275=AA276,IF((AA274-AA275)&lt;=(AA277-AA276),2,0),IF(AA275=AA274,IF((AA273-AA274)&gt;(AA276-AA275),2,0),2)),0)))</f>
        <v>0</v>
      </c>
      <c r="X275" s="1">
        <f>IF(C$4=0,0,IF(SUM(X$7:X274)=2,0,IF(AB275=X$6,IF(AB275=AB276,IF((AB274-AB275)&lt;=(AB277-AB276),2,0),IF(AB275=AB274,IF((AB273-AB274)&gt;(AB276-AB275),2,0),2)),0)))</f>
        <v>0</v>
      </c>
      <c r="Y275" s="1">
        <f t="shared" si="96"/>
        <v>1</v>
      </c>
      <c r="Z275" s="1">
        <f t="shared" si="97"/>
        <v>1</v>
      </c>
      <c r="AA275" s="1">
        <f t="shared" si="98"/>
        <v>1</v>
      </c>
      <c r="AB275" s="1">
        <f t="shared" si="99"/>
        <v>1</v>
      </c>
      <c r="AD275" s="1">
        <f t="shared" si="104"/>
        <v>189</v>
      </c>
      <c r="AE275" s="2">
        <f t="shared" si="100"/>
        <v>0</v>
      </c>
      <c r="AF275" s="1">
        <f>IF(S$4=0,0,IF(SUM(AF$7:AF274)=2,0,IF(AJ275=AF$6,IF(AJ275=AJ276,IF((AJ274-AJ275)&lt;=(AJ277-AJ276),2,0),IF(AJ275=AJ274,IF((AJ273-AJ274)&gt;(AJ276-AJ275),2,0),2)),0)))</f>
        <v>0</v>
      </c>
      <c r="AG275" s="1">
        <f>IF(C$4=0,0,IF(SUM(AG$7:AG274)=1,0,IF(AK275=AG$6,IF(AK275=AK276,IF((AK274-AK275)&lt;=(AK277-AK276),1,0),IF(AK275=AK274,IF((AK273-AK274)&gt;(AK276-AK275),1,0),1)),0)))</f>
        <v>0</v>
      </c>
      <c r="AH275" s="1">
        <f>IF(C$4=0,0,IF(SUM(AH$7:AH274)=2,0,IF(AL275=AH$6,IF(AL275=AL276,IF((AL274-AL275)&lt;=(AL277-AL276),2,0),IF(AL275=AL274,IF((AL273-AL274)&gt;(AL276-AL275),2,0),2)),0)))</f>
        <v>0</v>
      </c>
      <c r="AI275" s="1">
        <f>IF(S$4=0,0,IF(SUM(AI$7:AI274)=2,0,IF(AM275=AI$6,IF(AM275=AM276,IF((AM274-AM275)&lt;=(AM277-AM276),2,0),IF(AM275=AM274,IF((AM273-AM274)&gt;(AM276-AM275),2,0),2)),0)))</f>
        <v>0</v>
      </c>
      <c r="AJ275" s="1">
        <f t="shared" si="101"/>
        <v>1</v>
      </c>
    </row>
    <row r="276" spans="1:36" ht="12" customHeight="1" x14ac:dyDescent="0.15">
      <c r="A276" s="64">
        <f t="shared" si="90"/>
        <v>0</v>
      </c>
      <c r="B276" s="64">
        <f t="shared" si="91"/>
        <v>0</v>
      </c>
      <c r="C276" s="57">
        <f t="shared" si="102"/>
        <v>188</v>
      </c>
      <c r="F276" s="59">
        <f>IF(C276&lt;C$6,0,VLOOKUP(C276,index!$A:$M,10,0))</f>
        <v>115</v>
      </c>
      <c r="G276" s="57" t="str">
        <f t="shared" si="92"/>
        <v/>
      </c>
      <c r="H276" s="58" t="str">
        <f>IF(G276="I",$K276,IF(G276="II",$K276-SUM(H$8:H275),IF(G276="III",$K276-SUM(H$8:H275),IF(G276="IV",$K276-SUM(H$8:H275),IF(G276="V",1-SUM(H$8:H275)," ")))))</f>
        <v xml:space="preserve"> </v>
      </c>
      <c r="I276" s="66" t="str">
        <f t="shared" si="93"/>
        <v/>
      </c>
      <c r="L276" s="62" t="str">
        <f t="shared" si="89"/>
        <v xml:space="preserve"> </v>
      </c>
      <c r="P276" s="58" t="str">
        <f>IF(O276="Plus",$K276,IF(O276="Basis",$K276-SUM(P$8:P275),IF(O276="Breedte",$K276-SUM(P$8:P275),IF(O275="Breedte",1-SUM(P$8:P275)," "))))</f>
        <v xml:space="preserve"> </v>
      </c>
      <c r="Q276" s="56" t="str">
        <f t="shared" si="105"/>
        <v/>
      </c>
      <c r="R276" s="196">
        <f t="shared" si="94"/>
        <v>115</v>
      </c>
      <c r="S276" s="1">
        <f t="shared" si="103"/>
        <v>188</v>
      </c>
      <c r="T276" s="2">
        <f t="shared" si="95"/>
        <v>0</v>
      </c>
      <c r="U276" s="1">
        <f>IF(C$4=0,0,IF(SUM(U$7:U275)=2,0,IF(Y276=U$6,IF(Y276=Y277,IF((Y275-Y276)&lt;=(Y278-Y277),2,0),IF(Y276=Y275,IF((Y274-Y275)&gt;(Y277-Y276),2,0),2)),0)))</f>
        <v>0</v>
      </c>
      <c r="V276" s="1">
        <f>IF(C$4=0,0,IF(SUM(V$7:V275)=1,0,IF(Z276=V$6,IF(Z276=Z277,IF((Z275-Z276)&lt;=(Z278-Z277),1,0),IF(Z276=Z275,IF((Z274-Z275)&gt;(Z277-Z276),1,0),1)),0)))</f>
        <v>0</v>
      </c>
      <c r="W276" s="1">
        <f>IF(C$4=0,0,IF(SUM(W$7:W275)=2,0,IF(AA276=W$6,IF(AA276=AA277,IF((AA275-AA276)&lt;=(AA278-AA277),2,0),IF(AA276=AA275,IF((AA274-AA275)&gt;(AA277-AA276),2,0),2)),0)))</f>
        <v>0</v>
      </c>
      <c r="X276" s="1">
        <f>IF(C$4=0,0,IF(SUM(X$7:X275)=2,0,IF(AB276=X$6,IF(AB276=AB277,IF((AB275-AB276)&lt;=(AB278-AB277),2,0),IF(AB276=AB275,IF((AB274-AB275)&gt;(AB277-AB276),2,0),2)),0)))</f>
        <v>0</v>
      </c>
      <c r="Y276" s="1">
        <f t="shared" si="96"/>
        <v>1</v>
      </c>
      <c r="Z276" s="1">
        <f t="shared" si="97"/>
        <v>1</v>
      </c>
      <c r="AA276" s="1">
        <f t="shared" si="98"/>
        <v>1</v>
      </c>
      <c r="AB276" s="1">
        <f t="shared" si="99"/>
        <v>1</v>
      </c>
      <c r="AD276" s="1">
        <f t="shared" si="104"/>
        <v>188</v>
      </c>
      <c r="AE276" s="2">
        <f t="shared" si="100"/>
        <v>0</v>
      </c>
      <c r="AF276" s="1">
        <f>IF(S$4=0,0,IF(SUM(AF$7:AF275)=2,0,IF(AJ276=AF$6,IF(AJ276=AJ277,IF((AJ275-AJ276)&lt;=(AJ278-AJ277),2,0),IF(AJ276=AJ275,IF((AJ274-AJ275)&gt;(AJ277-AJ276),2,0),2)),0)))</f>
        <v>0</v>
      </c>
      <c r="AG276" s="1">
        <f>IF(C$4=0,0,IF(SUM(AG$7:AG275)=1,0,IF(AK276=AG$6,IF(AK276=AK277,IF((AK275-AK276)&lt;=(AK278-AK277),1,0),IF(AK276=AK275,IF((AK274-AK275)&gt;(AK277-AK276),1,0),1)),0)))</f>
        <v>0</v>
      </c>
      <c r="AH276" s="1">
        <f>IF(C$4=0,0,IF(SUM(AH$7:AH275)=2,0,IF(AL276=AH$6,IF(AL276=AL277,IF((AL275-AL276)&lt;=(AL278-AL277),2,0),IF(AL276=AL275,IF((AL274-AL275)&gt;(AL277-AL276),2,0),2)),0)))</f>
        <v>0</v>
      </c>
      <c r="AI276" s="1">
        <f>IF(S$4=0,0,IF(SUM(AI$7:AI275)=2,0,IF(AM276=AI$6,IF(AM276=AM277,IF((AM275-AM276)&lt;=(AM278-AM277),2,0),IF(AM276=AM275,IF((AM274-AM275)&gt;(AM277-AM276),2,0),2)),0)))</f>
        <v>0</v>
      </c>
      <c r="AJ276" s="1">
        <f t="shared" si="101"/>
        <v>1</v>
      </c>
    </row>
    <row r="277" spans="1:36" ht="12" customHeight="1" x14ac:dyDescent="0.15">
      <c r="A277" s="64">
        <f t="shared" si="90"/>
        <v>0</v>
      </c>
      <c r="B277" s="64">
        <f t="shared" si="91"/>
        <v>0</v>
      </c>
      <c r="C277" s="57">
        <f t="shared" si="102"/>
        <v>187</v>
      </c>
      <c r="F277" s="59">
        <f>IF(C277&lt;C$6,0,VLOOKUP(C277,index!$A:$M,10,0))</f>
        <v>115</v>
      </c>
      <c r="G277" s="57" t="str">
        <f t="shared" si="92"/>
        <v/>
      </c>
      <c r="H277" s="58" t="str">
        <f>IF(G277="I",$K277,IF(G277="II",$K277-SUM(H$8:H276),IF(G277="III",$K277-SUM(H$8:H276),IF(G277="IV",$K277-SUM(H$8:H276),IF(G277="V",1-SUM(H$8:H276)," ")))))</f>
        <v xml:space="preserve"> </v>
      </c>
      <c r="I277" s="66" t="str">
        <f t="shared" si="93"/>
        <v/>
      </c>
      <c r="L277" s="62" t="str">
        <f t="shared" si="89"/>
        <v xml:space="preserve"> </v>
      </c>
      <c r="P277" s="58" t="str">
        <f>IF(O277="Plus",$K277,IF(O277="Basis",$K277-SUM(P$8:P276),IF(O277="Breedte",$K277-SUM(P$8:P276),IF(O276="Breedte",1-SUM(P$8:P276)," "))))</f>
        <v xml:space="preserve"> </v>
      </c>
      <c r="Q277" s="56" t="str">
        <f t="shared" si="105"/>
        <v/>
      </c>
      <c r="R277" s="196">
        <f t="shared" si="94"/>
        <v>115</v>
      </c>
      <c r="S277" s="1">
        <f t="shared" si="103"/>
        <v>187</v>
      </c>
      <c r="T277" s="2">
        <f t="shared" si="95"/>
        <v>0</v>
      </c>
      <c r="U277" s="1">
        <f>IF(C$4=0,0,IF(SUM(U$7:U276)=2,0,IF(Y277=U$6,IF(Y277=Y278,IF((Y276-Y277)&lt;=(Y279-Y278),2,0),IF(Y277=Y276,IF((Y275-Y276)&gt;(Y278-Y277),2,0),2)),0)))</f>
        <v>0</v>
      </c>
      <c r="V277" s="1">
        <f>IF(C$4=0,0,IF(SUM(V$7:V276)=1,0,IF(Z277=V$6,IF(Z277=Z278,IF((Z276-Z277)&lt;=(Z279-Z278),1,0),IF(Z277=Z276,IF((Z275-Z276)&gt;(Z278-Z277),1,0),1)),0)))</f>
        <v>0</v>
      </c>
      <c r="W277" s="1">
        <f>IF(C$4=0,0,IF(SUM(W$7:W276)=2,0,IF(AA277=W$6,IF(AA277=AA278,IF((AA276-AA277)&lt;=(AA279-AA278),2,0),IF(AA277=AA276,IF((AA275-AA276)&gt;(AA278-AA277),2,0),2)),0)))</f>
        <v>0</v>
      </c>
      <c r="X277" s="1">
        <f>IF(C$4=0,0,IF(SUM(X$7:X276)=2,0,IF(AB277=X$6,IF(AB277=AB278,IF((AB276-AB277)&lt;=(AB279-AB278),2,0),IF(AB277=AB276,IF((AB275-AB276)&gt;(AB278-AB277),2,0),2)),0)))</f>
        <v>0</v>
      </c>
      <c r="Y277" s="1">
        <f t="shared" si="96"/>
        <v>1</v>
      </c>
      <c r="Z277" s="1">
        <f t="shared" si="97"/>
        <v>1</v>
      </c>
      <c r="AA277" s="1">
        <f t="shared" si="98"/>
        <v>1</v>
      </c>
      <c r="AB277" s="1">
        <f t="shared" si="99"/>
        <v>1</v>
      </c>
      <c r="AD277" s="1">
        <f t="shared" si="104"/>
        <v>187</v>
      </c>
      <c r="AE277" s="2">
        <f t="shared" si="100"/>
        <v>0</v>
      </c>
      <c r="AF277" s="1">
        <f>IF(S$4=0,0,IF(SUM(AF$7:AF276)=2,0,IF(AJ277=AF$6,IF(AJ277=AJ278,IF((AJ276-AJ277)&lt;=(AJ279-AJ278),2,0),IF(AJ277=AJ276,IF((AJ275-AJ276)&gt;(AJ278-AJ277),2,0),2)),0)))</f>
        <v>0</v>
      </c>
      <c r="AG277" s="1">
        <f>IF(C$4=0,0,IF(SUM(AG$7:AG276)=1,0,IF(AK277=AG$6,IF(AK277=AK278,IF((AK276-AK277)&lt;=(AK279-AK278),1,0),IF(AK277=AK276,IF((AK275-AK276)&gt;(AK278-AK277),1,0),1)),0)))</f>
        <v>0</v>
      </c>
      <c r="AH277" s="1">
        <f>IF(C$4=0,0,IF(SUM(AH$7:AH276)=2,0,IF(AL277=AH$6,IF(AL277=AL278,IF((AL276-AL277)&lt;=(AL279-AL278),2,0),IF(AL277=AL276,IF((AL275-AL276)&gt;(AL278-AL277),2,0),2)),0)))</f>
        <v>0</v>
      </c>
      <c r="AI277" s="1">
        <f>IF(S$4=0,0,IF(SUM(AI$7:AI276)=2,0,IF(AM277=AI$6,IF(AM277=AM278,IF((AM276-AM277)&lt;=(AM279-AM278),2,0),IF(AM277=AM276,IF((AM275-AM276)&gt;(AM278-AM277),2,0),2)),0)))</f>
        <v>0</v>
      </c>
      <c r="AJ277" s="1">
        <f t="shared" si="101"/>
        <v>1</v>
      </c>
    </row>
    <row r="278" spans="1:36" ht="12" customHeight="1" x14ac:dyDescent="0.15">
      <c r="A278" s="64">
        <f t="shared" si="90"/>
        <v>0</v>
      </c>
      <c r="B278" s="64">
        <f t="shared" si="91"/>
        <v>0</v>
      </c>
      <c r="C278" s="57">
        <f t="shared" si="102"/>
        <v>186</v>
      </c>
      <c r="F278" s="59">
        <f>IF(C278&lt;C$6,0,VLOOKUP(C278,index!$A:$M,10,0))</f>
        <v>114</v>
      </c>
      <c r="G278" s="57" t="str">
        <f t="shared" si="92"/>
        <v/>
      </c>
      <c r="H278" s="58" t="str">
        <f>IF(G278="I",$K278,IF(G278="II",$K278-SUM(H$8:H277),IF(G278="III",$K278-SUM(H$8:H277),IF(G278="IV",$K278-SUM(H$8:H277),IF(G278="V",1-SUM(H$8:H277)," ")))))</f>
        <v xml:space="preserve"> </v>
      </c>
      <c r="I278" s="66" t="str">
        <f t="shared" si="93"/>
        <v/>
      </c>
      <c r="L278" s="62" t="str">
        <f t="shared" si="89"/>
        <v xml:space="preserve"> </v>
      </c>
      <c r="P278" s="58" t="str">
        <f>IF(O278="Plus",$K278,IF(O278="Basis",$K278-SUM(P$8:P277),IF(O278="Breedte",$K278-SUM(P$8:P277),IF(O277="Breedte",1-SUM(P$8:P277)," "))))</f>
        <v xml:space="preserve"> </v>
      </c>
      <c r="Q278" s="56" t="str">
        <f t="shared" si="105"/>
        <v/>
      </c>
      <c r="R278" s="196">
        <f t="shared" si="94"/>
        <v>114</v>
      </c>
      <c r="S278" s="1">
        <f t="shared" si="103"/>
        <v>186</v>
      </c>
      <c r="T278" s="2">
        <f t="shared" si="95"/>
        <v>0</v>
      </c>
      <c r="U278" s="1">
        <f>IF(C$4=0,0,IF(SUM(U$7:U277)=2,0,IF(Y278=U$6,IF(Y278=Y279,IF((Y277-Y278)&lt;=(Y280-Y279),2,0),IF(Y278=Y277,IF((Y276-Y277)&gt;(Y279-Y278),2,0),2)),0)))</f>
        <v>0</v>
      </c>
      <c r="V278" s="1">
        <f>IF(C$4=0,0,IF(SUM(V$7:V277)=1,0,IF(Z278=V$6,IF(Z278=Z279,IF((Z277-Z278)&lt;=(Z280-Z279),1,0),IF(Z278=Z277,IF((Z276-Z277)&gt;(Z279-Z278),1,0),1)),0)))</f>
        <v>0</v>
      </c>
      <c r="W278" s="1">
        <f>IF(C$4=0,0,IF(SUM(W$7:W277)=2,0,IF(AA278=W$6,IF(AA278=AA279,IF((AA277-AA278)&lt;=(AA280-AA279),2,0),IF(AA278=AA277,IF((AA276-AA277)&gt;(AA279-AA278),2,0),2)),0)))</f>
        <v>0</v>
      </c>
      <c r="X278" s="1">
        <f>IF(C$4=0,0,IF(SUM(X$7:X277)=2,0,IF(AB278=X$6,IF(AB278=AB279,IF((AB277-AB278)&lt;=(AB280-AB279),2,0),IF(AB278=AB277,IF((AB276-AB277)&gt;(AB279-AB278),2,0),2)),0)))</f>
        <v>0</v>
      </c>
      <c r="Y278" s="1">
        <f t="shared" si="96"/>
        <v>1</v>
      </c>
      <c r="Z278" s="1">
        <f t="shared" si="97"/>
        <v>1</v>
      </c>
      <c r="AA278" s="1">
        <f t="shared" si="98"/>
        <v>1</v>
      </c>
      <c r="AB278" s="1">
        <f t="shared" si="99"/>
        <v>1</v>
      </c>
      <c r="AD278" s="1">
        <f t="shared" si="104"/>
        <v>186</v>
      </c>
      <c r="AE278" s="2">
        <f t="shared" si="100"/>
        <v>0</v>
      </c>
      <c r="AF278" s="1">
        <f>IF(S$4=0,0,IF(SUM(AF$7:AF277)=2,0,IF(AJ278=AF$6,IF(AJ278=AJ279,IF((AJ277-AJ278)&lt;=(AJ280-AJ279),2,0),IF(AJ278=AJ277,IF((AJ276-AJ277)&gt;(AJ279-AJ278),2,0),2)),0)))</f>
        <v>0</v>
      </c>
      <c r="AG278" s="1">
        <f>IF(C$4=0,0,IF(SUM(AG$7:AG277)=1,0,IF(AK278=AG$6,IF(AK278=AK279,IF((AK277-AK278)&lt;=(AK280-AK279),1,0),IF(AK278=AK277,IF((AK276-AK277)&gt;(AK279-AK278),1,0),1)),0)))</f>
        <v>0</v>
      </c>
      <c r="AH278" s="1">
        <f>IF(C$4=0,0,IF(SUM(AH$7:AH277)=2,0,IF(AL278=AH$6,IF(AL278=AL279,IF((AL277-AL278)&lt;=(AL280-AL279),2,0),IF(AL278=AL277,IF((AL276-AL277)&gt;(AL279-AL278),2,0),2)),0)))</f>
        <v>0</v>
      </c>
      <c r="AI278" s="1">
        <f>IF(S$4=0,0,IF(SUM(AI$7:AI277)=2,0,IF(AM278=AI$6,IF(AM278=AM279,IF((AM277-AM278)&lt;=(AM280-AM279),2,0),IF(AM278=AM277,IF((AM276-AM277)&gt;(AM279-AM278),2,0),2)),0)))</f>
        <v>0</v>
      </c>
      <c r="AJ278" s="1">
        <f t="shared" si="101"/>
        <v>1</v>
      </c>
    </row>
    <row r="279" spans="1:36" ht="12" customHeight="1" x14ac:dyDescent="0.15">
      <c r="A279" s="64">
        <f t="shared" si="90"/>
        <v>0</v>
      </c>
      <c r="B279" s="64">
        <f t="shared" si="91"/>
        <v>0</v>
      </c>
      <c r="C279" s="57">
        <f t="shared" si="102"/>
        <v>185</v>
      </c>
      <c r="F279" s="59">
        <f>IF(C279&lt;C$6,0,VLOOKUP(C279,index!$A:$M,10,0))</f>
        <v>114</v>
      </c>
      <c r="G279" s="57" t="str">
        <f t="shared" si="92"/>
        <v/>
      </c>
      <c r="H279" s="58" t="str">
        <f>IF(G279="I",$K279,IF(G279="II",$K279-SUM(H$8:H278),IF(G279="III",$K279-SUM(H$8:H278),IF(G279="IV",$K279-SUM(H$8:H278),IF(G279="V",1-SUM(H$8:H278)," ")))))</f>
        <v xml:space="preserve"> </v>
      </c>
      <c r="I279" s="66" t="str">
        <f t="shared" si="93"/>
        <v/>
      </c>
      <c r="L279" s="62" t="str">
        <f t="shared" si="89"/>
        <v xml:space="preserve"> </v>
      </c>
      <c r="P279" s="58" t="str">
        <f>IF(O279="Plus",$K279,IF(O279="Basis",$K279-SUM(P$8:P278),IF(O279="Breedte",$K279-SUM(P$8:P278),IF(O278="Breedte",1-SUM(P$8:P278)," "))))</f>
        <v xml:space="preserve"> </v>
      </c>
      <c r="Q279" s="56" t="str">
        <f t="shared" si="105"/>
        <v/>
      </c>
      <c r="R279" s="196">
        <f t="shared" si="94"/>
        <v>114</v>
      </c>
      <c r="S279" s="1">
        <f t="shared" si="103"/>
        <v>185</v>
      </c>
      <c r="T279" s="2">
        <f t="shared" si="95"/>
        <v>0</v>
      </c>
      <c r="U279" s="1">
        <f>IF(C$4=0,0,IF(SUM(U$7:U278)=2,0,IF(Y279=U$6,IF(Y279=Y280,IF((Y278-Y279)&lt;=(Y281-Y280),2,0),IF(Y279=Y278,IF((Y277-Y278)&gt;(Y280-Y279),2,0),2)),0)))</f>
        <v>0</v>
      </c>
      <c r="V279" s="1">
        <f>IF(C$4=0,0,IF(SUM(V$7:V278)=1,0,IF(Z279=V$6,IF(Z279=Z280,IF((Z278-Z279)&lt;=(Z281-Z280),1,0),IF(Z279=Z278,IF((Z277-Z278)&gt;(Z280-Z279),1,0),1)),0)))</f>
        <v>0</v>
      </c>
      <c r="W279" s="1">
        <f>IF(C$4=0,0,IF(SUM(W$7:W278)=2,0,IF(AA279=W$6,IF(AA279=AA280,IF((AA278-AA279)&lt;=(AA281-AA280),2,0),IF(AA279=AA278,IF((AA277-AA278)&gt;(AA280-AA279),2,0),2)),0)))</f>
        <v>0</v>
      </c>
      <c r="X279" s="1">
        <f>IF(C$4=0,0,IF(SUM(X$7:X278)=2,0,IF(AB279=X$6,IF(AB279=AB280,IF((AB278-AB279)&lt;=(AB281-AB280),2,0),IF(AB279=AB278,IF((AB277-AB278)&gt;(AB280-AB279),2,0),2)),0)))</f>
        <v>0</v>
      </c>
      <c r="Y279" s="1">
        <f t="shared" si="96"/>
        <v>1</v>
      </c>
      <c r="Z279" s="1">
        <f t="shared" si="97"/>
        <v>1</v>
      </c>
      <c r="AA279" s="1">
        <f t="shared" si="98"/>
        <v>1</v>
      </c>
      <c r="AB279" s="1">
        <f t="shared" si="99"/>
        <v>1</v>
      </c>
      <c r="AD279" s="1">
        <f t="shared" si="104"/>
        <v>185</v>
      </c>
      <c r="AE279" s="2">
        <f t="shared" si="100"/>
        <v>0</v>
      </c>
      <c r="AF279" s="1">
        <f>IF(S$4=0,0,IF(SUM(AF$7:AF278)=2,0,IF(AJ279=AF$6,IF(AJ279=AJ280,IF((AJ278-AJ279)&lt;=(AJ281-AJ280),2,0),IF(AJ279=AJ278,IF((AJ277-AJ278)&gt;(AJ280-AJ279),2,0),2)),0)))</f>
        <v>0</v>
      </c>
      <c r="AG279" s="1">
        <f>IF(C$4=0,0,IF(SUM(AG$7:AG278)=1,0,IF(AK279=AG$6,IF(AK279=AK280,IF((AK278-AK279)&lt;=(AK281-AK280),1,0),IF(AK279=AK278,IF((AK277-AK278)&gt;(AK280-AK279),1,0),1)),0)))</f>
        <v>0</v>
      </c>
      <c r="AH279" s="1">
        <f>IF(C$4=0,0,IF(SUM(AH$7:AH278)=2,0,IF(AL279=AH$6,IF(AL279=AL280,IF((AL278-AL279)&lt;=(AL281-AL280),2,0),IF(AL279=AL278,IF((AL277-AL278)&gt;(AL280-AL279),2,0),2)),0)))</f>
        <v>0</v>
      </c>
      <c r="AI279" s="1">
        <f>IF(S$4=0,0,IF(SUM(AI$7:AI278)=2,0,IF(AM279=AI$6,IF(AM279=AM280,IF((AM278-AM279)&lt;=(AM281-AM280),2,0),IF(AM279=AM278,IF((AM277-AM278)&gt;(AM280-AM279),2,0),2)),0)))</f>
        <v>0</v>
      </c>
      <c r="AJ279" s="1">
        <f t="shared" si="101"/>
        <v>1</v>
      </c>
    </row>
    <row r="280" spans="1:36" ht="12" customHeight="1" x14ac:dyDescent="0.15">
      <c r="A280" s="64">
        <f t="shared" si="90"/>
        <v>0</v>
      </c>
      <c r="B280" s="64">
        <f t="shared" si="91"/>
        <v>0</v>
      </c>
      <c r="C280" s="57">
        <f t="shared" si="102"/>
        <v>184</v>
      </c>
      <c r="F280" s="59">
        <f>IF(C280&lt;C$6,0,VLOOKUP(C280,index!$A:$M,10,0))</f>
        <v>113</v>
      </c>
      <c r="G280" s="57" t="str">
        <f t="shared" si="92"/>
        <v/>
      </c>
      <c r="H280" s="58" t="str">
        <f>IF(G280="I",$K280,IF(G280="II",$K280-SUM(H$8:H279),IF(G280="III",$K280-SUM(H$8:H279),IF(G280="IV",$K280-SUM(H$8:H279),IF(G280="V",1-SUM(H$8:H279)," ")))))</f>
        <v xml:space="preserve"> </v>
      </c>
      <c r="I280" s="66" t="str">
        <f t="shared" si="93"/>
        <v/>
      </c>
      <c r="L280" s="62" t="str">
        <f t="shared" si="89"/>
        <v xml:space="preserve"> </v>
      </c>
      <c r="P280" s="58" t="str">
        <f>IF(O280="Plus",$K280,IF(O280="Basis",$K280-SUM(P$8:P279),IF(O280="Breedte",$K280-SUM(P$8:P279),IF(O279="Breedte",1-SUM(P$8:P279)," "))))</f>
        <v xml:space="preserve"> </v>
      </c>
      <c r="Q280" s="56" t="str">
        <f t="shared" si="105"/>
        <v/>
      </c>
      <c r="R280" s="196">
        <f t="shared" si="94"/>
        <v>113</v>
      </c>
      <c r="S280" s="1">
        <f t="shared" si="103"/>
        <v>184</v>
      </c>
      <c r="T280" s="2">
        <f t="shared" si="95"/>
        <v>0</v>
      </c>
      <c r="U280" s="1">
        <f>IF(C$4=0,0,IF(SUM(U$7:U279)=2,0,IF(Y280=U$6,IF(Y280=Y281,IF((Y279-Y280)&lt;=(Y282-Y281),2,0),IF(Y280=Y279,IF((Y278-Y279)&gt;(Y281-Y280),2,0),2)),0)))</f>
        <v>0</v>
      </c>
      <c r="V280" s="1">
        <f>IF(C$4=0,0,IF(SUM(V$7:V279)=1,0,IF(Z280=V$6,IF(Z280=Z281,IF((Z279-Z280)&lt;=(Z282-Z281),1,0),IF(Z280=Z279,IF((Z278-Z279)&gt;(Z281-Z280),1,0),1)),0)))</f>
        <v>0</v>
      </c>
      <c r="W280" s="1">
        <f>IF(C$4=0,0,IF(SUM(W$7:W279)=2,0,IF(AA280=W$6,IF(AA280=AA281,IF((AA279-AA280)&lt;=(AA282-AA281),2,0),IF(AA280=AA279,IF((AA278-AA279)&gt;(AA281-AA280),2,0),2)),0)))</f>
        <v>0</v>
      </c>
      <c r="X280" s="1">
        <f>IF(C$4=0,0,IF(SUM(X$7:X279)=2,0,IF(AB280=X$6,IF(AB280=AB281,IF((AB279-AB280)&lt;=(AB282-AB281),2,0),IF(AB280=AB279,IF((AB278-AB279)&gt;(AB281-AB280),2,0),2)),0)))</f>
        <v>0</v>
      </c>
      <c r="Y280" s="1">
        <f t="shared" si="96"/>
        <v>1</v>
      </c>
      <c r="Z280" s="1">
        <f t="shared" si="97"/>
        <v>1</v>
      </c>
      <c r="AA280" s="1">
        <f t="shared" si="98"/>
        <v>1</v>
      </c>
      <c r="AB280" s="1">
        <f t="shared" si="99"/>
        <v>1</v>
      </c>
      <c r="AD280" s="1">
        <f t="shared" si="104"/>
        <v>184</v>
      </c>
      <c r="AE280" s="2">
        <f t="shared" si="100"/>
        <v>0</v>
      </c>
      <c r="AF280" s="1">
        <f>IF(S$4=0,0,IF(SUM(AF$7:AF279)=2,0,IF(AJ280=AF$6,IF(AJ280=AJ281,IF((AJ279-AJ280)&lt;=(AJ282-AJ281),2,0),IF(AJ280=AJ279,IF((AJ278-AJ279)&gt;(AJ281-AJ280),2,0),2)),0)))</f>
        <v>0</v>
      </c>
      <c r="AG280" s="1">
        <f>IF(C$4=0,0,IF(SUM(AG$7:AG279)=1,0,IF(AK280=AG$6,IF(AK280=AK281,IF((AK279-AK280)&lt;=(AK282-AK281),1,0),IF(AK280=AK279,IF((AK278-AK279)&gt;(AK281-AK280),1,0),1)),0)))</f>
        <v>0</v>
      </c>
      <c r="AH280" s="1">
        <f>IF(C$4=0,0,IF(SUM(AH$7:AH279)=2,0,IF(AL280=AH$6,IF(AL280=AL281,IF((AL279-AL280)&lt;=(AL282-AL281),2,0),IF(AL280=AL279,IF((AL278-AL279)&gt;(AL281-AL280),2,0),2)),0)))</f>
        <v>0</v>
      </c>
      <c r="AI280" s="1">
        <f>IF(S$4=0,0,IF(SUM(AI$7:AI279)=2,0,IF(AM280=AI$6,IF(AM280=AM281,IF((AM279-AM280)&lt;=(AM282-AM281),2,0),IF(AM280=AM279,IF((AM278-AM279)&gt;(AM281-AM280),2,0),2)),0)))</f>
        <v>0</v>
      </c>
      <c r="AJ280" s="1">
        <f t="shared" si="101"/>
        <v>1</v>
      </c>
    </row>
    <row r="281" spans="1:36" ht="12" customHeight="1" x14ac:dyDescent="0.15">
      <c r="A281" s="64">
        <f t="shared" si="90"/>
        <v>0</v>
      </c>
      <c r="B281" s="64">
        <f t="shared" si="91"/>
        <v>0</v>
      </c>
      <c r="C281" s="57">
        <f t="shared" si="102"/>
        <v>183</v>
      </c>
      <c r="F281" s="59">
        <f>IF(C281&lt;C$6,0,VLOOKUP(C281,index!$A:$M,10,0))</f>
        <v>112</v>
      </c>
      <c r="G281" s="57" t="str">
        <f t="shared" si="92"/>
        <v/>
      </c>
      <c r="H281" s="58" t="str">
        <f>IF(G281="I",$K281,IF(G281="II",$K281-SUM(H$8:H280),IF(G281="III",$K281-SUM(H$8:H280),IF(G281="IV",$K281-SUM(H$8:H280),IF(G281="V",1-SUM(H$8:H280)," ")))))</f>
        <v xml:space="preserve"> </v>
      </c>
      <c r="I281" s="66" t="str">
        <f t="shared" si="93"/>
        <v/>
      </c>
      <c r="L281" s="62" t="str">
        <f t="shared" si="89"/>
        <v xml:space="preserve"> </v>
      </c>
      <c r="P281" s="58" t="str">
        <f>IF(O281="Plus",$K281,IF(O281="Basis",$K281-SUM(P$8:P280),IF(O281="Breedte",$K281-SUM(P$8:P280),IF(O280="Breedte",1-SUM(P$8:P280)," "))))</f>
        <v xml:space="preserve"> </v>
      </c>
      <c r="Q281" s="56" t="str">
        <f t="shared" si="105"/>
        <v/>
      </c>
      <c r="R281" s="196">
        <f t="shared" si="94"/>
        <v>112</v>
      </c>
      <c r="S281" s="1">
        <f t="shared" si="103"/>
        <v>183</v>
      </c>
      <c r="T281" s="2">
        <f t="shared" si="95"/>
        <v>0</v>
      </c>
      <c r="U281" s="1">
        <f>IF(C$4=0,0,IF(SUM(U$7:U280)=2,0,IF(Y281=U$6,IF(Y281=Y282,IF((Y280-Y281)&lt;=(Y283-Y282),2,0),IF(Y281=Y280,IF((Y279-Y280)&gt;(Y282-Y281),2,0),2)),0)))</f>
        <v>0</v>
      </c>
      <c r="V281" s="1">
        <f>IF(C$4=0,0,IF(SUM(V$7:V280)=1,0,IF(Z281=V$6,IF(Z281=Z282,IF((Z280-Z281)&lt;=(Z283-Z282),1,0),IF(Z281=Z280,IF((Z279-Z280)&gt;(Z282-Z281),1,0),1)),0)))</f>
        <v>0</v>
      </c>
      <c r="W281" s="1">
        <f>IF(C$4=0,0,IF(SUM(W$7:W280)=2,0,IF(AA281=W$6,IF(AA281=AA282,IF((AA280-AA281)&lt;=(AA283-AA282),2,0),IF(AA281=AA280,IF((AA279-AA280)&gt;(AA282-AA281),2,0),2)),0)))</f>
        <v>0</v>
      </c>
      <c r="X281" s="1">
        <f>IF(C$4=0,0,IF(SUM(X$7:X280)=2,0,IF(AB281=X$6,IF(AB281=AB282,IF((AB280-AB281)&lt;=(AB283-AB282),2,0),IF(AB281=AB280,IF((AB279-AB280)&gt;(AB282-AB281),2,0),2)),0)))</f>
        <v>0</v>
      </c>
      <c r="Y281" s="1">
        <f t="shared" si="96"/>
        <v>1</v>
      </c>
      <c r="Z281" s="1">
        <f t="shared" si="97"/>
        <v>1</v>
      </c>
      <c r="AA281" s="1">
        <f t="shared" si="98"/>
        <v>1</v>
      </c>
      <c r="AB281" s="1">
        <f t="shared" si="99"/>
        <v>1</v>
      </c>
      <c r="AD281" s="1">
        <f t="shared" si="104"/>
        <v>183</v>
      </c>
      <c r="AE281" s="2">
        <f t="shared" si="100"/>
        <v>0</v>
      </c>
      <c r="AF281" s="1">
        <f>IF(S$4=0,0,IF(SUM(AF$7:AF280)=2,0,IF(AJ281=AF$6,IF(AJ281=AJ282,IF((AJ280-AJ281)&lt;=(AJ283-AJ282),2,0),IF(AJ281=AJ280,IF((AJ279-AJ280)&gt;(AJ282-AJ281),2,0),2)),0)))</f>
        <v>0</v>
      </c>
      <c r="AG281" s="1">
        <f>IF(C$4=0,0,IF(SUM(AG$7:AG280)=1,0,IF(AK281=AG$6,IF(AK281=AK282,IF((AK280-AK281)&lt;=(AK283-AK282),1,0),IF(AK281=AK280,IF((AK279-AK280)&gt;(AK282-AK281),1,0),1)),0)))</f>
        <v>0</v>
      </c>
      <c r="AH281" s="1">
        <f>IF(C$4=0,0,IF(SUM(AH$7:AH280)=2,0,IF(AL281=AH$6,IF(AL281=AL282,IF((AL280-AL281)&lt;=(AL283-AL282),2,0),IF(AL281=AL280,IF((AL279-AL280)&gt;(AL282-AL281),2,0),2)),0)))</f>
        <v>0</v>
      </c>
      <c r="AI281" s="1">
        <f>IF(S$4=0,0,IF(SUM(AI$7:AI280)=2,0,IF(AM281=AI$6,IF(AM281=AM282,IF((AM280-AM281)&lt;=(AM283-AM282),2,0),IF(AM281=AM280,IF((AM279-AM280)&gt;(AM282-AM281),2,0),2)),0)))</f>
        <v>0</v>
      </c>
      <c r="AJ281" s="1">
        <f t="shared" si="101"/>
        <v>1</v>
      </c>
    </row>
    <row r="282" spans="1:36" ht="12" customHeight="1" x14ac:dyDescent="0.15">
      <c r="A282" s="64">
        <f t="shared" si="90"/>
        <v>0</v>
      </c>
      <c r="B282" s="64">
        <f t="shared" si="91"/>
        <v>0</v>
      </c>
      <c r="C282" s="57">
        <f t="shared" si="102"/>
        <v>182</v>
      </c>
      <c r="F282" s="59">
        <f>IF(C282&lt;C$6,0,VLOOKUP(C282,index!$A:$M,10,0))</f>
        <v>112</v>
      </c>
      <c r="G282" s="57" t="str">
        <f t="shared" si="92"/>
        <v/>
      </c>
      <c r="H282" s="58" t="str">
        <f>IF(G282="I",$K282,IF(G282="II",$K282-SUM(H$8:H281),IF(G282="III",$K282-SUM(H$8:H281),IF(G282="IV",$K282-SUM(H$8:H281),IF(G282="V",1-SUM(H$8:H281)," ")))))</f>
        <v xml:space="preserve"> </v>
      </c>
      <c r="I282" s="66" t="str">
        <f t="shared" si="93"/>
        <v/>
      </c>
      <c r="L282" s="62" t="str">
        <f t="shared" si="89"/>
        <v xml:space="preserve"> </v>
      </c>
      <c r="P282" s="58" t="str">
        <f>IF(O282="Plus",$K282,IF(O282="Basis",$K282-SUM(P$8:P281),IF(O282="Breedte",$K282-SUM(P$8:P281),IF(O281="Breedte",1-SUM(P$8:P281)," "))))</f>
        <v xml:space="preserve"> </v>
      </c>
      <c r="Q282" s="56" t="str">
        <f t="shared" si="105"/>
        <v/>
      </c>
      <c r="R282" s="196">
        <f t="shared" si="94"/>
        <v>112</v>
      </c>
      <c r="S282" s="1">
        <f t="shared" si="103"/>
        <v>182</v>
      </c>
      <c r="T282" s="2">
        <f t="shared" si="95"/>
        <v>0</v>
      </c>
      <c r="U282" s="1">
        <f>IF(C$4=0,0,IF(SUM(U$7:U281)=2,0,IF(Y282=U$6,IF(Y282=Y283,IF((Y281-Y282)&lt;=(Y284-Y283),2,0),IF(Y282=Y281,IF((Y280-Y281)&gt;(Y283-Y282),2,0),2)),0)))</f>
        <v>0</v>
      </c>
      <c r="V282" s="1">
        <f>IF(C$4=0,0,IF(SUM(V$7:V281)=1,0,IF(Z282=V$6,IF(Z282=Z283,IF((Z281-Z282)&lt;=(Z284-Z283),1,0),IF(Z282=Z281,IF((Z280-Z281)&gt;(Z283-Z282),1,0),1)),0)))</f>
        <v>0</v>
      </c>
      <c r="W282" s="1">
        <f>IF(C$4=0,0,IF(SUM(W$7:W281)=2,0,IF(AA282=W$6,IF(AA282=AA283,IF((AA281-AA282)&lt;=(AA284-AA283),2,0),IF(AA282=AA281,IF((AA280-AA281)&gt;(AA283-AA282),2,0),2)),0)))</f>
        <v>0</v>
      </c>
      <c r="X282" s="1">
        <f>IF(C$4=0,0,IF(SUM(X$7:X281)=2,0,IF(AB282=X$6,IF(AB282=AB283,IF((AB281-AB282)&lt;=(AB284-AB283),2,0),IF(AB282=AB281,IF((AB280-AB281)&gt;(AB283-AB282),2,0),2)),0)))</f>
        <v>0</v>
      </c>
      <c r="Y282" s="1">
        <f t="shared" si="96"/>
        <v>1</v>
      </c>
      <c r="Z282" s="1">
        <f t="shared" si="97"/>
        <v>1</v>
      </c>
      <c r="AA282" s="1">
        <f t="shared" si="98"/>
        <v>1</v>
      </c>
      <c r="AB282" s="1">
        <f t="shared" si="99"/>
        <v>1</v>
      </c>
      <c r="AD282" s="1">
        <f t="shared" si="104"/>
        <v>182</v>
      </c>
      <c r="AE282" s="2">
        <f t="shared" si="100"/>
        <v>0</v>
      </c>
      <c r="AF282" s="1">
        <f>IF(S$4=0,0,IF(SUM(AF$7:AF281)=2,0,IF(AJ282=AF$6,IF(AJ282=AJ283,IF((AJ281-AJ282)&lt;=(AJ284-AJ283),2,0),IF(AJ282=AJ281,IF((AJ280-AJ281)&gt;(AJ283-AJ282),2,0),2)),0)))</f>
        <v>0</v>
      </c>
      <c r="AG282" s="1">
        <f>IF(C$4=0,0,IF(SUM(AG$7:AG281)=1,0,IF(AK282=AG$6,IF(AK282=AK283,IF((AK281-AK282)&lt;=(AK284-AK283),1,0),IF(AK282=AK281,IF((AK280-AK281)&gt;(AK283-AK282),1,0),1)),0)))</f>
        <v>0</v>
      </c>
      <c r="AH282" s="1">
        <f>IF(C$4=0,0,IF(SUM(AH$7:AH281)=2,0,IF(AL282=AH$6,IF(AL282=AL283,IF((AL281-AL282)&lt;=(AL284-AL283),2,0),IF(AL282=AL281,IF((AL280-AL281)&gt;(AL283-AL282),2,0),2)),0)))</f>
        <v>0</v>
      </c>
      <c r="AI282" s="1">
        <f>IF(S$4=0,0,IF(SUM(AI$7:AI281)=2,0,IF(AM282=AI$6,IF(AM282=AM283,IF((AM281-AM282)&lt;=(AM284-AM283),2,0),IF(AM282=AM281,IF((AM280-AM281)&gt;(AM283-AM282),2,0),2)),0)))</f>
        <v>0</v>
      </c>
      <c r="AJ282" s="1">
        <f t="shared" si="101"/>
        <v>1</v>
      </c>
    </row>
    <row r="283" spans="1:36" ht="12" customHeight="1" x14ac:dyDescent="0.15">
      <c r="A283" s="64">
        <f t="shared" si="90"/>
        <v>0</v>
      </c>
      <c r="B283" s="64">
        <f t="shared" si="91"/>
        <v>0</v>
      </c>
      <c r="C283" s="57">
        <f t="shared" si="102"/>
        <v>181</v>
      </c>
      <c r="F283" s="59">
        <f>IF(C283&lt;C$6,0,VLOOKUP(C283,index!$A:$M,10,0))</f>
        <v>111</v>
      </c>
      <c r="G283" s="57" t="str">
        <f t="shared" si="92"/>
        <v/>
      </c>
      <c r="H283" s="58" t="str">
        <f>IF(G283="I",$K283,IF(G283="II",$K283-SUM(H$8:H282),IF(G283="III",$K283-SUM(H$8:H282),IF(G283="IV",$K283-SUM(H$8:H282),IF(G283="V",1-SUM(H$8:H282)," ")))))</f>
        <v xml:space="preserve"> </v>
      </c>
      <c r="I283" s="66" t="str">
        <f t="shared" si="93"/>
        <v/>
      </c>
      <c r="L283" s="62" t="str">
        <f t="shared" si="89"/>
        <v xml:space="preserve"> </v>
      </c>
      <c r="P283" s="58" t="str">
        <f>IF(O283="Plus",$K283,IF(O283="Basis",$K283-SUM(P$8:P282),IF(O283="Breedte",$K283-SUM(P$8:P282),IF(O282="Breedte",1-SUM(P$8:P282)," "))))</f>
        <v xml:space="preserve"> </v>
      </c>
      <c r="Q283" s="56" t="str">
        <f t="shared" si="105"/>
        <v/>
      </c>
      <c r="R283" s="196">
        <f t="shared" si="94"/>
        <v>111</v>
      </c>
      <c r="S283" s="1">
        <f t="shared" si="103"/>
        <v>181</v>
      </c>
      <c r="T283" s="2">
        <f t="shared" si="95"/>
        <v>0</v>
      </c>
      <c r="U283" s="1">
        <f>IF(C$4=0,0,IF(SUM(U$7:U282)=2,0,IF(Y283=U$6,IF(Y283=Y284,IF((Y282-Y283)&lt;=(Y285-Y284),2,0),IF(Y283=Y282,IF((Y281-Y282)&gt;(Y284-Y283),2,0),2)),0)))</f>
        <v>0</v>
      </c>
      <c r="V283" s="1">
        <f>IF(C$4=0,0,IF(SUM(V$7:V282)=1,0,IF(Z283=V$6,IF(Z283=Z284,IF((Z282-Z283)&lt;=(Z285-Z284),1,0),IF(Z283=Z282,IF((Z281-Z282)&gt;(Z284-Z283),1,0),1)),0)))</f>
        <v>0</v>
      </c>
      <c r="W283" s="1">
        <f>IF(C$4=0,0,IF(SUM(W$7:W282)=2,0,IF(AA283=W$6,IF(AA283=AA284,IF((AA282-AA283)&lt;=(AA285-AA284),2,0),IF(AA283=AA282,IF((AA281-AA282)&gt;(AA284-AA283),2,0),2)),0)))</f>
        <v>0</v>
      </c>
      <c r="X283" s="1">
        <f>IF(C$4=0,0,IF(SUM(X$7:X282)=2,0,IF(AB283=X$6,IF(AB283=AB284,IF((AB282-AB283)&lt;=(AB285-AB284),2,0),IF(AB283=AB282,IF((AB281-AB282)&gt;(AB284-AB283),2,0),2)),0)))</f>
        <v>0</v>
      </c>
      <c r="Y283" s="1">
        <f t="shared" si="96"/>
        <v>1</v>
      </c>
      <c r="Z283" s="1">
        <f t="shared" si="97"/>
        <v>1</v>
      </c>
      <c r="AA283" s="1">
        <f t="shared" si="98"/>
        <v>1</v>
      </c>
      <c r="AB283" s="1">
        <f t="shared" si="99"/>
        <v>1</v>
      </c>
      <c r="AD283" s="1">
        <f t="shared" si="104"/>
        <v>181</v>
      </c>
      <c r="AE283" s="2">
        <f t="shared" si="100"/>
        <v>0</v>
      </c>
      <c r="AF283" s="1">
        <f>IF(S$4=0,0,IF(SUM(AF$7:AF282)=2,0,IF(AJ283=AF$6,IF(AJ283=AJ284,IF((AJ282-AJ283)&lt;=(AJ285-AJ284),2,0),IF(AJ283=AJ282,IF((AJ281-AJ282)&gt;(AJ284-AJ283),2,0),2)),0)))</f>
        <v>0</v>
      </c>
      <c r="AG283" s="1">
        <f>IF(C$4=0,0,IF(SUM(AG$7:AG282)=1,0,IF(AK283=AG$6,IF(AK283=AK284,IF((AK282-AK283)&lt;=(AK285-AK284),1,0),IF(AK283=AK282,IF((AK281-AK282)&gt;(AK284-AK283),1,0),1)),0)))</f>
        <v>0</v>
      </c>
      <c r="AH283" s="1">
        <f>IF(C$4=0,0,IF(SUM(AH$7:AH282)=2,0,IF(AL283=AH$6,IF(AL283=AL284,IF((AL282-AL283)&lt;=(AL285-AL284),2,0),IF(AL283=AL282,IF((AL281-AL282)&gt;(AL284-AL283),2,0),2)),0)))</f>
        <v>0</v>
      </c>
      <c r="AI283" s="1">
        <f>IF(S$4=0,0,IF(SUM(AI$7:AI282)=2,0,IF(AM283=AI$6,IF(AM283=AM284,IF((AM282-AM283)&lt;=(AM285-AM284),2,0),IF(AM283=AM282,IF((AM281-AM282)&gt;(AM284-AM283),2,0),2)),0)))</f>
        <v>0</v>
      </c>
      <c r="AJ283" s="1">
        <f t="shared" si="101"/>
        <v>1</v>
      </c>
    </row>
    <row r="284" spans="1:36" ht="12" customHeight="1" x14ac:dyDescent="0.15">
      <c r="A284" s="64">
        <f t="shared" si="90"/>
        <v>0</v>
      </c>
      <c r="B284" s="64">
        <f t="shared" si="91"/>
        <v>0</v>
      </c>
      <c r="C284" s="57">
        <f t="shared" si="102"/>
        <v>180</v>
      </c>
      <c r="F284" s="59">
        <f>IF(C284&lt;C$6,0,VLOOKUP(C284,index!$A:$M,10,0))</f>
        <v>111</v>
      </c>
      <c r="G284" s="57" t="str">
        <f t="shared" si="92"/>
        <v/>
      </c>
      <c r="H284" s="58" t="str">
        <f>IF(G284="I",$K284,IF(G284="II",$K284-SUM(H$8:H283),IF(G284="III",$K284-SUM(H$8:H283),IF(G284="IV",$K284-SUM(H$8:H283),IF(G284="V",1-SUM(H$8:H283)," ")))))</f>
        <v xml:space="preserve"> </v>
      </c>
      <c r="I284" s="66" t="str">
        <f t="shared" si="93"/>
        <v/>
      </c>
      <c r="L284" s="62" t="str">
        <f t="shared" si="89"/>
        <v xml:space="preserve"> </v>
      </c>
      <c r="P284" s="58" t="str">
        <f>IF(O284="Plus",$K284,IF(O284="Basis",$K284-SUM(P$8:P283),IF(O284="Breedte",$K284-SUM(P$8:P283),IF(O283="Breedte",1-SUM(P$8:P283)," "))))</f>
        <v xml:space="preserve"> </v>
      </c>
      <c r="Q284" s="56" t="str">
        <f t="shared" si="105"/>
        <v/>
      </c>
      <c r="R284" s="196">
        <f t="shared" si="94"/>
        <v>111</v>
      </c>
      <c r="S284" s="1">
        <f t="shared" si="103"/>
        <v>180</v>
      </c>
      <c r="T284" s="2">
        <f t="shared" si="95"/>
        <v>0</v>
      </c>
      <c r="U284" s="1">
        <f>IF(C$4=0,0,IF(SUM(U$7:U283)=2,0,IF(Y284=U$6,IF(Y284=Y285,IF((Y283-Y284)&lt;=(Y286-Y285),2,0),IF(Y284=Y283,IF((Y282-Y283)&gt;(Y285-Y284),2,0),2)),0)))</f>
        <v>0</v>
      </c>
      <c r="V284" s="1">
        <f>IF(C$4=0,0,IF(SUM(V$7:V283)=1,0,IF(Z284=V$6,IF(Z284=Z285,IF((Z283-Z284)&lt;=(Z286-Z285),1,0),IF(Z284=Z283,IF((Z282-Z283)&gt;(Z285-Z284),1,0),1)),0)))</f>
        <v>0</v>
      </c>
      <c r="W284" s="1">
        <f>IF(C$4=0,0,IF(SUM(W$7:W283)=2,0,IF(AA284=W$6,IF(AA284=AA285,IF((AA283-AA284)&lt;=(AA286-AA285),2,0),IF(AA284=AA283,IF((AA282-AA283)&gt;(AA285-AA284),2,0),2)),0)))</f>
        <v>0</v>
      </c>
      <c r="X284" s="1">
        <f>IF(C$4=0,0,IF(SUM(X$7:X283)=2,0,IF(AB284=X$6,IF(AB284=AB285,IF((AB283-AB284)&lt;=(AB286-AB285),2,0),IF(AB284=AB283,IF((AB282-AB283)&gt;(AB285-AB284),2,0),2)),0)))</f>
        <v>0</v>
      </c>
      <c r="Y284" s="1">
        <f t="shared" si="96"/>
        <v>1</v>
      </c>
      <c r="Z284" s="1">
        <f t="shared" si="97"/>
        <v>1</v>
      </c>
      <c r="AA284" s="1">
        <f t="shared" si="98"/>
        <v>1</v>
      </c>
      <c r="AB284" s="1">
        <f t="shared" si="99"/>
        <v>1</v>
      </c>
      <c r="AD284" s="1">
        <f t="shared" si="104"/>
        <v>180</v>
      </c>
      <c r="AE284" s="2">
        <f t="shared" si="100"/>
        <v>0</v>
      </c>
      <c r="AF284" s="1">
        <f>IF(S$4=0,0,IF(SUM(AF$7:AF283)=2,0,IF(AJ284=AF$6,IF(AJ284=AJ285,IF((AJ283-AJ284)&lt;=(AJ286-AJ285),2,0),IF(AJ284=AJ283,IF((AJ282-AJ283)&gt;(AJ285-AJ284),2,0),2)),0)))</f>
        <v>0</v>
      </c>
      <c r="AG284" s="1">
        <f>IF(C$4=0,0,IF(SUM(AG$7:AG283)=1,0,IF(AK284=AG$6,IF(AK284=AK285,IF((AK283-AK284)&lt;=(AK286-AK285),1,0),IF(AK284=AK283,IF((AK282-AK283)&gt;(AK285-AK284),1,0),1)),0)))</f>
        <v>0</v>
      </c>
      <c r="AH284" s="1">
        <f>IF(C$4=0,0,IF(SUM(AH$7:AH283)=2,0,IF(AL284=AH$6,IF(AL284=AL285,IF((AL283-AL284)&lt;=(AL286-AL285),2,0),IF(AL284=AL283,IF((AL282-AL283)&gt;(AL285-AL284),2,0),2)),0)))</f>
        <v>0</v>
      </c>
      <c r="AI284" s="1">
        <f>IF(S$4=0,0,IF(SUM(AI$7:AI283)=2,0,IF(AM284=AI$6,IF(AM284=AM285,IF((AM283-AM284)&lt;=(AM286-AM285),2,0),IF(AM284=AM283,IF((AM282-AM283)&gt;(AM285-AM284),2,0),2)),0)))</f>
        <v>0</v>
      </c>
      <c r="AJ284" s="1">
        <f t="shared" si="101"/>
        <v>1</v>
      </c>
    </row>
    <row r="285" spans="1:36" ht="12" customHeight="1" x14ac:dyDescent="0.15">
      <c r="A285" s="64">
        <f t="shared" si="90"/>
        <v>0</v>
      </c>
      <c r="B285" s="64">
        <f t="shared" si="91"/>
        <v>0</v>
      </c>
      <c r="C285" s="57">
        <f t="shared" si="102"/>
        <v>179</v>
      </c>
      <c r="F285" s="59">
        <f>IF(C285&lt;C$6,0,VLOOKUP(C285,index!$A:$M,10,0))</f>
        <v>110</v>
      </c>
      <c r="G285" s="57" t="str">
        <f t="shared" si="92"/>
        <v/>
      </c>
      <c r="H285" s="58" t="str">
        <f>IF(G285="I",$K285,IF(G285="II",$K285-SUM(H$8:H284),IF(G285="III",$K285-SUM(H$8:H284),IF(G285="IV",$K285-SUM(H$8:H284),IF(G285="V",1-SUM(H$8:H284)," ")))))</f>
        <v xml:space="preserve"> </v>
      </c>
      <c r="I285" s="66" t="str">
        <f t="shared" si="93"/>
        <v/>
      </c>
      <c r="L285" s="62" t="str">
        <f t="shared" si="89"/>
        <v xml:space="preserve"> </v>
      </c>
      <c r="P285" s="58" t="str">
        <f>IF(O285="Plus",$K285,IF(O285="Basis",$K285-SUM(P$8:P284),IF(O285="Breedte",$K285-SUM(P$8:P284),IF(O284="Breedte",1-SUM(P$8:P284)," "))))</f>
        <v xml:space="preserve"> </v>
      </c>
      <c r="Q285" s="56" t="str">
        <f t="shared" si="105"/>
        <v/>
      </c>
      <c r="R285" s="196">
        <f t="shared" si="94"/>
        <v>110</v>
      </c>
      <c r="S285" s="1">
        <f t="shared" si="103"/>
        <v>179</v>
      </c>
      <c r="T285" s="2">
        <f t="shared" si="95"/>
        <v>0</v>
      </c>
      <c r="U285" s="1">
        <f>IF(C$4=0,0,IF(SUM(U$7:U284)=2,0,IF(Y285=U$6,IF(Y285=Y286,IF((Y284-Y285)&lt;=(Y287-Y286),2,0),IF(Y285=Y284,IF((Y283-Y284)&gt;(Y286-Y285),2,0),2)),0)))</f>
        <v>0</v>
      </c>
      <c r="V285" s="1">
        <f>IF(C$4=0,0,IF(SUM(V$7:V284)=1,0,IF(Z285=V$6,IF(Z285=Z286,IF((Z284-Z285)&lt;=(Z287-Z286),1,0),IF(Z285=Z284,IF((Z283-Z284)&gt;(Z286-Z285),1,0),1)),0)))</f>
        <v>0</v>
      </c>
      <c r="W285" s="1">
        <f>IF(C$4=0,0,IF(SUM(W$7:W284)=2,0,IF(AA285=W$6,IF(AA285=AA286,IF((AA284-AA285)&lt;=(AA287-AA286),2,0),IF(AA285=AA284,IF((AA283-AA284)&gt;(AA286-AA285),2,0),2)),0)))</f>
        <v>0</v>
      </c>
      <c r="X285" s="1">
        <f>IF(C$4=0,0,IF(SUM(X$7:X284)=2,0,IF(AB285=X$6,IF(AB285=AB286,IF((AB284-AB285)&lt;=(AB287-AB286),2,0),IF(AB285=AB284,IF((AB283-AB284)&gt;(AB286-AB285),2,0),2)),0)))</f>
        <v>0</v>
      </c>
      <c r="Y285" s="1">
        <f t="shared" si="96"/>
        <v>1</v>
      </c>
      <c r="Z285" s="1">
        <f t="shared" si="97"/>
        <v>1</v>
      </c>
      <c r="AA285" s="1">
        <f t="shared" si="98"/>
        <v>1</v>
      </c>
      <c r="AB285" s="1">
        <f t="shared" si="99"/>
        <v>1</v>
      </c>
      <c r="AD285" s="1">
        <f t="shared" si="104"/>
        <v>179</v>
      </c>
      <c r="AE285" s="2">
        <f t="shared" si="100"/>
        <v>0</v>
      </c>
      <c r="AF285" s="1">
        <f>IF(S$4=0,0,IF(SUM(AF$7:AF284)=2,0,IF(AJ285=AF$6,IF(AJ285=AJ286,IF((AJ284-AJ285)&lt;=(AJ287-AJ286),2,0),IF(AJ285=AJ284,IF((AJ283-AJ284)&gt;(AJ286-AJ285),2,0),2)),0)))</f>
        <v>0</v>
      </c>
      <c r="AG285" s="1">
        <f>IF(C$4=0,0,IF(SUM(AG$7:AG284)=1,0,IF(AK285=AG$6,IF(AK285=AK286,IF((AK284-AK285)&lt;=(AK287-AK286),1,0),IF(AK285=AK284,IF((AK283-AK284)&gt;(AK286-AK285),1,0),1)),0)))</f>
        <v>0</v>
      </c>
      <c r="AH285" s="1">
        <f>IF(C$4=0,0,IF(SUM(AH$7:AH284)=2,0,IF(AL285=AH$6,IF(AL285=AL286,IF((AL284-AL285)&lt;=(AL287-AL286),2,0),IF(AL285=AL284,IF((AL283-AL284)&gt;(AL286-AL285),2,0),2)),0)))</f>
        <v>0</v>
      </c>
      <c r="AI285" s="1">
        <f>IF(S$4=0,0,IF(SUM(AI$7:AI284)=2,0,IF(AM285=AI$6,IF(AM285=AM286,IF((AM284-AM285)&lt;=(AM287-AM286),2,0),IF(AM285=AM284,IF((AM283-AM284)&gt;(AM286-AM285),2,0),2)),0)))</f>
        <v>0</v>
      </c>
      <c r="AJ285" s="1">
        <f t="shared" si="101"/>
        <v>1</v>
      </c>
    </row>
    <row r="286" spans="1:36" ht="12" customHeight="1" x14ac:dyDescent="0.15">
      <c r="A286" s="64">
        <f t="shared" si="90"/>
        <v>0</v>
      </c>
      <c r="B286" s="64">
        <f t="shared" si="91"/>
        <v>0</v>
      </c>
      <c r="C286" s="57">
        <f t="shared" si="102"/>
        <v>178</v>
      </c>
      <c r="F286" s="59">
        <f>IF(C286&lt;C$6,0,VLOOKUP(C286,index!$A:$M,10,0))</f>
        <v>110</v>
      </c>
      <c r="G286" s="57" t="str">
        <f t="shared" si="92"/>
        <v/>
      </c>
      <c r="H286" s="58" t="str">
        <f>IF(G286="I",$K286,IF(G286="II",$K286-SUM(H$8:H285),IF(G286="III",$K286-SUM(H$8:H285),IF(G286="IV",$K286-SUM(H$8:H285),IF(G286="V",1-SUM(H$8:H285)," ")))))</f>
        <v xml:space="preserve"> </v>
      </c>
      <c r="I286" s="66" t="str">
        <f t="shared" si="93"/>
        <v/>
      </c>
      <c r="L286" s="62" t="str">
        <f t="shared" si="89"/>
        <v xml:space="preserve"> </v>
      </c>
      <c r="P286" s="58" t="str">
        <f>IF(O286="Plus",$K286,IF(O286="Basis",$K286-SUM(P$8:P285),IF(O286="Breedte",$K286-SUM(P$8:P285),IF(O285="Breedte",1-SUM(P$8:P285)," "))))</f>
        <v xml:space="preserve"> </v>
      </c>
      <c r="Q286" s="56" t="str">
        <f t="shared" si="105"/>
        <v/>
      </c>
      <c r="R286" s="196">
        <f t="shared" si="94"/>
        <v>110</v>
      </c>
      <c r="S286" s="1">
        <f t="shared" si="103"/>
        <v>178</v>
      </c>
      <c r="T286" s="2">
        <f t="shared" si="95"/>
        <v>0</v>
      </c>
      <c r="U286" s="1">
        <f>IF(C$4=0,0,IF(SUM(U$7:U285)=2,0,IF(Y286=U$6,IF(Y286=Y287,IF((Y285-Y286)&lt;=(Y288-Y287),2,0),IF(Y286=Y285,IF((Y284-Y285)&gt;(Y287-Y286),2,0),2)),0)))</f>
        <v>0</v>
      </c>
      <c r="V286" s="1">
        <f>IF(C$4=0,0,IF(SUM(V$7:V285)=1,0,IF(Z286=V$6,IF(Z286=Z287,IF((Z285-Z286)&lt;=(Z288-Z287),1,0),IF(Z286=Z285,IF((Z284-Z285)&gt;(Z287-Z286),1,0),1)),0)))</f>
        <v>0</v>
      </c>
      <c r="W286" s="1">
        <f>IF(C$4=0,0,IF(SUM(W$7:W285)=2,0,IF(AA286=W$6,IF(AA286=AA287,IF((AA285-AA286)&lt;=(AA288-AA287),2,0),IF(AA286=AA285,IF((AA284-AA285)&gt;(AA287-AA286),2,0),2)),0)))</f>
        <v>0</v>
      </c>
      <c r="X286" s="1">
        <f>IF(C$4=0,0,IF(SUM(X$7:X285)=2,0,IF(AB286=X$6,IF(AB286=AB287,IF((AB285-AB286)&lt;=(AB288-AB287),2,0),IF(AB286=AB285,IF((AB284-AB285)&gt;(AB287-AB286),2,0),2)),0)))</f>
        <v>0</v>
      </c>
      <c r="Y286" s="1">
        <f t="shared" si="96"/>
        <v>1</v>
      </c>
      <c r="Z286" s="1">
        <f t="shared" si="97"/>
        <v>1</v>
      </c>
      <c r="AA286" s="1">
        <f t="shared" si="98"/>
        <v>1</v>
      </c>
      <c r="AB286" s="1">
        <f t="shared" si="99"/>
        <v>1</v>
      </c>
      <c r="AD286" s="1">
        <f t="shared" si="104"/>
        <v>178</v>
      </c>
      <c r="AE286" s="2">
        <f t="shared" si="100"/>
        <v>0</v>
      </c>
      <c r="AF286" s="1">
        <f>IF(S$4=0,0,IF(SUM(AF$7:AF285)=2,0,IF(AJ286=AF$6,IF(AJ286=AJ287,IF((AJ285-AJ286)&lt;=(AJ288-AJ287),2,0),IF(AJ286=AJ285,IF((AJ284-AJ285)&gt;(AJ287-AJ286),2,0),2)),0)))</f>
        <v>0</v>
      </c>
      <c r="AG286" s="1">
        <f>IF(C$4=0,0,IF(SUM(AG$7:AG285)=1,0,IF(AK286=AG$6,IF(AK286=AK287,IF((AK285-AK286)&lt;=(AK288-AK287),1,0),IF(AK286=AK285,IF((AK284-AK285)&gt;(AK287-AK286),1,0),1)),0)))</f>
        <v>0</v>
      </c>
      <c r="AH286" s="1">
        <f>IF(C$4=0,0,IF(SUM(AH$7:AH285)=2,0,IF(AL286=AH$6,IF(AL286=AL287,IF((AL285-AL286)&lt;=(AL288-AL287),2,0),IF(AL286=AL285,IF((AL284-AL285)&gt;(AL287-AL286),2,0),2)),0)))</f>
        <v>0</v>
      </c>
      <c r="AI286" s="1">
        <f>IF(S$4=0,0,IF(SUM(AI$7:AI285)=2,0,IF(AM286=AI$6,IF(AM286=AM287,IF((AM285-AM286)&lt;=(AM288-AM287),2,0),IF(AM286=AM285,IF((AM284-AM285)&gt;(AM287-AM286),2,0),2)),0)))</f>
        <v>0</v>
      </c>
      <c r="AJ286" s="1">
        <f t="shared" si="101"/>
        <v>1</v>
      </c>
    </row>
    <row r="287" spans="1:36" ht="12" customHeight="1" x14ac:dyDescent="0.15">
      <c r="A287" s="64">
        <f t="shared" si="90"/>
        <v>0</v>
      </c>
      <c r="B287" s="64">
        <f t="shared" si="91"/>
        <v>0</v>
      </c>
      <c r="C287" s="57">
        <f t="shared" si="102"/>
        <v>177</v>
      </c>
      <c r="F287" s="59">
        <f>IF(C287&lt;C$6,0,VLOOKUP(C287,index!$A:$M,10,0))</f>
        <v>110</v>
      </c>
      <c r="G287" s="57" t="str">
        <f t="shared" si="92"/>
        <v/>
      </c>
      <c r="H287" s="58" t="str">
        <f>IF(G287="I",$K287,IF(G287="II",$K287-SUM(H$8:H286),IF(G287="III",$K287-SUM(H$8:H286),IF(G287="IV",$K287-SUM(H$8:H286),IF(G287="V",1-SUM(H$8:H286)," ")))))</f>
        <v xml:space="preserve"> </v>
      </c>
      <c r="I287" s="66" t="str">
        <f t="shared" si="93"/>
        <v/>
      </c>
      <c r="L287" s="62" t="str">
        <f t="shared" si="89"/>
        <v xml:space="preserve"> </v>
      </c>
      <c r="P287" s="58" t="str">
        <f>IF(O287="Plus",$K287,IF(O287="Basis",$K287-SUM(P$8:P286),IF(O287="Breedte",$K287-SUM(P$8:P286),IF(O286="Breedte",1-SUM(P$8:P286)," "))))</f>
        <v xml:space="preserve"> </v>
      </c>
      <c r="Q287" s="56" t="str">
        <f t="shared" si="105"/>
        <v/>
      </c>
      <c r="R287" s="196">
        <f t="shared" si="94"/>
        <v>110</v>
      </c>
      <c r="S287" s="1">
        <f t="shared" si="103"/>
        <v>177</v>
      </c>
      <c r="T287" s="2">
        <f t="shared" si="95"/>
        <v>0</v>
      </c>
      <c r="U287" s="1">
        <f>IF(C$4=0,0,IF(SUM(U$7:U286)=2,0,IF(Y287=U$6,IF(Y287=Y288,IF((Y286-Y287)&lt;=(Y289-Y288),2,0),IF(Y287=Y286,IF((Y285-Y286)&gt;(Y288-Y287),2,0),2)),0)))</f>
        <v>0</v>
      </c>
      <c r="V287" s="1">
        <f>IF(C$4=0,0,IF(SUM(V$7:V286)=1,0,IF(Z287=V$6,IF(Z287=Z288,IF((Z286-Z287)&lt;=(Z289-Z288),1,0),IF(Z287=Z286,IF((Z285-Z286)&gt;(Z288-Z287),1,0),1)),0)))</f>
        <v>0</v>
      </c>
      <c r="W287" s="1">
        <f>IF(C$4=0,0,IF(SUM(W$7:W286)=2,0,IF(AA287=W$6,IF(AA287=AA288,IF((AA286-AA287)&lt;=(AA289-AA288),2,0),IF(AA287=AA286,IF((AA285-AA286)&gt;(AA288-AA287),2,0),2)),0)))</f>
        <v>0</v>
      </c>
      <c r="X287" s="1">
        <f>IF(C$4=0,0,IF(SUM(X$7:X286)=2,0,IF(AB287=X$6,IF(AB287=AB288,IF((AB286-AB287)&lt;=(AB289-AB288),2,0),IF(AB287=AB286,IF((AB285-AB286)&gt;(AB288-AB287),2,0),2)),0)))</f>
        <v>0</v>
      </c>
      <c r="Y287" s="1">
        <f t="shared" si="96"/>
        <v>1</v>
      </c>
      <c r="Z287" s="1">
        <f t="shared" si="97"/>
        <v>1</v>
      </c>
      <c r="AA287" s="1">
        <f t="shared" si="98"/>
        <v>1</v>
      </c>
      <c r="AB287" s="1">
        <f t="shared" si="99"/>
        <v>1</v>
      </c>
      <c r="AD287" s="1">
        <f t="shared" si="104"/>
        <v>177</v>
      </c>
      <c r="AE287" s="2">
        <f t="shared" si="100"/>
        <v>0</v>
      </c>
      <c r="AF287" s="1">
        <f>IF(S$4=0,0,IF(SUM(AF$7:AF286)=2,0,IF(AJ287=AF$6,IF(AJ287=AJ288,IF((AJ286-AJ287)&lt;=(AJ289-AJ288),2,0),IF(AJ287=AJ286,IF((AJ285-AJ286)&gt;(AJ288-AJ287),2,0),2)),0)))</f>
        <v>0</v>
      </c>
      <c r="AG287" s="1">
        <f>IF(C$4=0,0,IF(SUM(AG$7:AG286)=1,0,IF(AK287=AG$6,IF(AK287=AK288,IF((AK286-AK287)&lt;=(AK289-AK288),1,0),IF(AK287=AK286,IF((AK285-AK286)&gt;(AK288-AK287),1,0),1)),0)))</f>
        <v>0</v>
      </c>
      <c r="AH287" s="1">
        <f>IF(C$4=0,0,IF(SUM(AH$7:AH286)=2,0,IF(AL287=AH$6,IF(AL287=AL288,IF((AL286-AL287)&lt;=(AL289-AL288),2,0),IF(AL287=AL286,IF((AL285-AL286)&gt;(AL288-AL287),2,0),2)),0)))</f>
        <v>0</v>
      </c>
      <c r="AI287" s="1">
        <f>IF(S$4=0,0,IF(SUM(AI$7:AI286)=2,0,IF(AM287=AI$6,IF(AM287=AM288,IF((AM286-AM287)&lt;=(AM289-AM288),2,0),IF(AM287=AM286,IF((AM285-AM286)&gt;(AM288-AM287),2,0),2)),0)))</f>
        <v>0</v>
      </c>
      <c r="AJ287" s="1">
        <f t="shared" si="101"/>
        <v>1</v>
      </c>
    </row>
    <row r="288" spans="1:36" ht="12" customHeight="1" x14ac:dyDescent="0.15">
      <c r="A288" s="64">
        <f t="shared" si="90"/>
        <v>0</v>
      </c>
      <c r="B288" s="64">
        <f t="shared" si="91"/>
        <v>0</v>
      </c>
      <c r="C288" s="57">
        <f t="shared" si="102"/>
        <v>176</v>
      </c>
      <c r="F288" s="59">
        <f>IF(C288&lt;C$6,0,VLOOKUP(C288,index!$A:$M,10,0))</f>
        <v>110</v>
      </c>
      <c r="G288" s="57" t="str">
        <f t="shared" si="92"/>
        <v/>
      </c>
      <c r="H288" s="58" t="str">
        <f>IF(G288="I",$K288,IF(G288="II",$K288-SUM(H$8:H287),IF(G288="III",$K288-SUM(H$8:H287),IF(G288="IV",$K288-SUM(H$8:H287),IF(G288="V",1-SUM(H$8:H287)," ")))))</f>
        <v xml:space="preserve"> </v>
      </c>
      <c r="I288" s="66" t="str">
        <f t="shared" si="93"/>
        <v/>
      </c>
      <c r="L288" s="62" t="str">
        <f t="shared" si="89"/>
        <v xml:space="preserve"> </v>
      </c>
      <c r="P288" s="58" t="str">
        <f>IF(O288="Plus",$K288,IF(O288="Basis",$K288-SUM(P$8:P287),IF(O288="Breedte",$K288-SUM(P$8:P287),IF(O287="Breedte",1-SUM(P$8:P287)," "))))</f>
        <v xml:space="preserve"> </v>
      </c>
      <c r="Q288" s="56" t="str">
        <f t="shared" si="105"/>
        <v/>
      </c>
      <c r="R288" s="196">
        <f t="shared" si="94"/>
        <v>110</v>
      </c>
      <c r="S288" s="1">
        <f t="shared" si="103"/>
        <v>176</v>
      </c>
      <c r="T288" s="2">
        <f t="shared" si="95"/>
        <v>0</v>
      </c>
      <c r="U288" s="1">
        <f>IF(C$4=0,0,IF(SUM(U$7:U287)=2,0,IF(Y288=U$6,IF(Y288=Y289,IF((Y287-Y288)&lt;=(Y290-Y289),2,0),IF(Y288=Y287,IF((Y286-Y287)&gt;(Y289-Y288),2,0),2)),0)))</f>
        <v>0</v>
      </c>
      <c r="V288" s="1">
        <f>IF(C$4=0,0,IF(SUM(V$7:V287)=1,0,IF(Z288=V$6,IF(Z288=Z289,IF((Z287-Z288)&lt;=(Z290-Z289),1,0),IF(Z288=Z287,IF((Z286-Z287)&gt;(Z289-Z288),1,0),1)),0)))</f>
        <v>0</v>
      </c>
      <c r="W288" s="1">
        <f>IF(C$4=0,0,IF(SUM(W$7:W287)=2,0,IF(AA288=W$6,IF(AA288=AA289,IF((AA287-AA288)&lt;=(AA290-AA289),2,0),IF(AA288=AA287,IF((AA286-AA287)&gt;(AA289-AA288),2,0),2)),0)))</f>
        <v>0</v>
      </c>
      <c r="X288" s="1">
        <f>IF(C$4=0,0,IF(SUM(X$7:X287)=2,0,IF(AB288=X$6,IF(AB288=AB289,IF((AB287-AB288)&lt;=(AB290-AB289),2,0),IF(AB288=AB287,IF((AB286-AB287)&gt;(AB289-AB288),2,0),2)),0)))</f>
        <v>0</v>
      </c>
      <c r="Y288" s="1">
        <f t="shared" si="96"/>
        <v>1</v>
      </c>
      <c r="Z288" s="1">
        <f t="shared" si="97"/>
        <v>1</v>
      </c>
      <c r="AA288" s="1">
        <f t="shared" si="98"/>
        <v>1</v>
      </c>
      <c r="AB288" s="1">
        <f t="shared" si="99"/>
        <v>1</v>
      </c>
      <c r="AD288" s="1">
        <f t="shared" si="104"/>
        <v>176</v>
      </c>
      <c r="AE288" s="2">
        <f t="shared" si="100"/>
        <v>0</v>
      </c>
      <c r="AF288" s="1">
        <f>IF(S$4=0,0,IF(SUM(AF$7:AF287)=2,0,IF(AJ288=AF$6,IF(AJ288=AJ289,IF((AJ287-AJ288)&lt;=(AJ290-AJ289),2,0),IF(AJ288=AJ287,IF((AJ286-AJ287)&gt;(AJ289-AJ288),2,0),2)),0)))</f>
        <v>0</v>
      </c>
      <c r="AG288" s="1">
        <f>IF(C$4=0,0,IF(SUM(AG$7:AG287)=1,0,IF(AK288=AG$6,IF(AK288=AK289,IF((AK287-AK288)&lt;=(AK290-AK289),1,0),IF(AK288=AK287,IF((AK286-AK287)&gt;(AK289-AK288),1,0),1)),0)))</f>
        <v>0</v>
      </c>
      <c r="AH288" s="1">
        <f>IF(C$4=0,0,IF(SUM(AH$7:AH287)=2,0,IF(AL288=AH$6,IF(AL288=AL289,IF((AL287-AL288)&lt;=(AL290-AL289),2,0),IF(AL288=AL287,IF((AL286-AL287)&gt;(AL289-AL288),2,0),2)),0)))</f>
        <v>0</v>
      </c>
      <c r="AI288" s="1">
        <f>IF(S$4=0,0,IF(SUM(AI$7:AI287)=2,0,IF(AM288=AI$6,IF(AM288=AM289,IF((AM287-AM288)&lt;=(AM290-AM289),2,0),IF(AM288=AM287,IF((AM286-AM287)&gt;(AM289-AM288),2,0),2)),0)))</f>
        <v>0</v>
      </c>
      <c r="AJ288" s="1">
        <f t="shared" si="101"/>
        <v>1</v>
      </c>
    </row>
    <row r="289" spans="1:36" ht="12" customHeight="1" x14ac:dyDescent="0.15">
      <c r="A289" s="64">
        <f t="shared" si="90"/>
        <v>0</v>
      </c>
      <c r="B289" s="64">
        <f t="shared" si="91"/>
        <v>0</v>
      </c>
      <c r="C289" s="57">
        <f t="shared" si="102"/>
        <v>175</v>
      </c>
      <c r="F289" s="59">
        <f>IF(C289&lt;C$6,0,VLOOKUP(C289,index!$A:$M,10,0))</f>
        <v>110</v>
      </c>
      <c r="G289" s="57" t="str">
        <f t="shared" si="92"/>
        <v/>
      </c>
      <c r="H289" s="58" t="str">
        <f>IF(G289="I",$K289,IF(G289="II",$K289-SUM(H$8:H288),IF(G289="III",$K289-SUM(H$8:H288),IF(G289="IV",$K289-SUM(H$8:H288),IF(G289="V",1-SUM(H$8:H288)," ")))))</f>
        <v xml:space="preserve"> </v>
      </c>
      <c r="I289" s="66" t="str">
        <f t="shared" si="93"/>
        <v/>
      </c>
      <c r="L289" s="62" t="str">
        <f t="shared" si="89"/>
        <v xml:space="preserve"> </v>
      </c>
      <c r="P289" s="58" t="str">
        <f>IF(O289="Plus",$K289,IF(O289="Basis",$K289-SUM(P$8:P288),IF(O289="Breedte",$K289-SUM(P$8:P288),IF(O288="Breedte",1-SUM(P$8:P288)," "))))</f>
        <v xml:space="preserve"> </v>
      </c>
      <c r="Q289" s="56" t="str">
        <f t="shared" si="105"/>
        <v/>
      </c>
      <c r="R289" s="196">
        <f t="shared" si="94"/>
        <v>110</v>
      </c>
      <c r="S289" s="1">
        <f t="shared" si="103"/>
        <v>175</v>
      </c>
      <c r="T289" s="2">
        <f t="shared" si="95"/>
        <v>0</v>
      </c>
      <c r="U289" s="1">
        <f>IF(C$4=0,0,IF(SUM(U$7:U288)=2,0,IF(Y289=U$6,IF(Y289=Y290,IF((Y288-Y289)&lt;=(Y291-Y290),2,0),IF(Y289=Y288,IF((Y287-Y288)&gt;(Y290-Y289),2,0),2)),0)))</f>
        <v>0</v>
      </c>
      <c r="V289" s="1">
        <f>IF(C$4=0,0,IF(SUM(V$7:V288)=1,0,IF(Z289=V$6,IF(Z289=Z290,IF((Z288-Z289)&lt;=(Z291-Z290),1,0),IF(Z289=Z288,IF((Z287-Z288)&gt;(Z290-Z289),1,0),1)),0)))</f>
        <v>0</v>
      </c>
      <c r="W289" s="1">
        <f>IF(C$4=0,0,IF(SUM(W$7:W288)=2,0,IF(AA289=W$6,IF(AA289=AA290,IF((AA288-AA289)&lt;=(AA291-AA290),2,0),IF(AA289=AA288,IF((AA287-AA288)&gt;(AA290-AA289),2,0),2)),0)))</f>
        <v>0</v>
      </c>
      <c r="X289" s="1">
        <f>IF(C$4=0,0,IF(SUM(X$7:X288)=2,0,IF(AB289=X$6,IF(AB289=AB290,IF((AB288-AB289)&lt;=(AB291-AB290),2,0),IF(AB289=AB288,IF((AB287-AB288)&gt;(AB290-AB289),2,0),2)),0)))</f>
        <v>0</v>
      </c>
      <c r="Y289" s="1">
        <f t="shared" si="96"/>
        <v>1</v>
      </c>
      <c r="Z289" s="1">
        <f t="shared" si="97"/>
        <v>1</v>
      </c>
      <c r="AA289" s="1">
        <f t="shared" si="98"/>
        <v>1</v>
      </c>
      <c r="AB289" s="1">
        <f t="shared" si="99"/>
        <v>1</v>
      </c>
      <c r="AD289" s="1">
        <f t="shared" si="104"/>
        <v>175</v>
      </c>
      <c r="AE289" s="2">
        <f t="shared" si="100"/>
        <v>0</v>
      </c>
      <c r="AF289" s="1">
        <f>IF(S$4=0,0,IF(SUM(AF$7:AF288)=2,0,IF(AJ289=AF$6,IF(AJ289=AJ290,IF((AJ288-AJ289)&lt;=(AJ291-AJ290),2,0),IF(AJ289=AJ288,IF((AJ287-AJ288)&gt;(AJ290-AJ289),2,0),2)),0)))</f>
        <v>0</v>
      </c>
      <c r="AG289" s="1">
        <f>IF(C$4=0,0,IF(SUM(AG$7:AG288)=1,0,IF(AK289=AG$6,IF(AK289=AK290,IF((AK288-AK289)&lt;=(AK291-AK290),1,0),IF(AK289=AK288,IF((AK287-AK288)&gt;(AK290-AK289),1,0),1)),0)))</f>
        <v>0</v>
      </c>
      <c r="AH289" s="1">
        <f>IF(C$4=0,0,IF(SUM(AH$7:AH288)=2,0,IF(AL289=AH$6,IF(AL289=AL290,IF((AL288-AL289)&lt;=(AL291-AL290),2,0),IF(AL289=AL288,IF((AL287-AL288)&gt;(AL290-AL289),2,0),2)),0)))</f>
        <v>0</v>
      </c>
      <c r="AI289" s="1">
        <f>IF(S$4=0,0,IF(SUM(AI$7:AI288)=2,0,IF(AM289=AI$6,IF(AM289=AM290,IF((AM288-AM289)&lt;=(AM291-AM290),2,0),IF(AM289=AM288,IF((AM287-AM288)&gt;(AM290-AM289),2,0),2)),0)))</f>
        <v>0</v>
      </c>
      <c r="AJ289" s="1">
        <f t="shared" si="101"/>
        <v>1</v>
      </c>
    </row>
    <row r="290" spans="1:36" ht="12" customHeight="1" x14ac:dyDescent="0.15">
      <c r="A290" s="64">
        <f t="shared" si="90"/>
        <v>0</v>
      </c>
      <c r="B290" s="64">
        <f t="shared" si="91"/>
        <v>0</v>
      </c>
      <c r="C290" s="57">
        <f t="shared" si="102"/>
        <v>174</v>
      </c>
      <c r="F290" s="59">
        <f>IF(C290&lt;C$6,0,VLOOKUP(C290,index!$A:$M,10,0))</f>
        <v>110</v>
      </c>
      <c r="G290" s="57" t="str">
        <f t="shared" si="92"/>
        <v/>
      </c>
      <c r="H290" s="58" t="str">
        <f>IF(G290="I",$K290,IF(G290="II",$K290-SUM(H$8:H289),IF(G290="III",$K290-SUM(H$8:H289),IF(G290="IV",$K290-SUM(H$8:H289),IF(G290="V",1-SUM(H$8:H289)," ")))))</f>
        <v xml:space="preserve"> </v>
      </c>
      <c r="I290" s="66" t="str">
        <f t="shared" si="93"/>
        <v/>
      </c>
      <c r="L290" s="62" t="str">
        <f t="shared" si="89"/>
        <v xml:space="preserve"> </v>
      </c>
      <c r="P290" s="58" t="str">
        <f>IF(O290="Plus",$K290,IF(O290="Basis",$K290-SUM(P$8:P289),IF(O290="Breedte",$K290-SUM(P$8:P289),IF(O289="Breedte",1-SUM(P$8:P289)," "))))</f>
        <v xml:space="preserve"> </v>
      </c>
      <c r="Q290" s="56" t="str">
        <f t="shared" si="105"/>
        <v/>
      </c>
      <c r="R290" s="196">
        <f t="shared" si="94"/>
        <v>110</v>
      </c>
      <c r="S290" s="1">
        <f t="shared" si="103"/>
        <v>174</v>
      </c>
      <c r="T290" s="2">
        <f t="shared" si="95"/>
        <v>0</v>
      </c>
      <c r="U290" s="1">
        <f>IF(C$4=0,0,IF(SUM(U$7:U289)=2,0,IF(Y290=U$6,IF(Y290=Y291,IF((Y289-Y290)&lt;=(Y292-Y291),2,0),IF(Y290=Y289,IF((Y288-Y289)&gt;(Y291-Y290),2,0),2)),0)))</f>
        <v>0</v>
      </c>
      <c r="V290" s="1">
        <f>IF(C$4=0,0,IF(SUM(V$7:V289)=1,0,IF(Z290=V$6,IF(Z290=Z291,IF((Z289-Z290)&lt;=(Z292-Z291),1,0),IF(Z290=Z289,IF((Z288-Z289)&gt;(Z291-Z290),1,0),1)),0)))</f>
        <v>0</v>
      </c>
      <c r="W290" s="1">
        <f>IF(C$4=0,0,IF(SUM(W$7:W289)=2,0,IF(AA290=W$6,IF(AA290=AA291,IF((AA289-AA290)&lt;=(AA292-AA291),2,0),IF(AA290=AA289,IF((AA288-AA289)&gt;(AA291-AA290),2,0),2)),0)))</f>
        <v>0</v>
      </c>
      <c r="X290" s="1">
        <f>IF(C$4=0,0,IF(SUM(X$7:X289)=2,0,IF(AB290=X$6,IF(AB290=AB291,IF((AB289-AB290)&lt;=(AB292-AB291),2,0),IF(AB290=AB289,IF((AB288-AB289)&gt;(AB291-AB290),2,0),2)),0)))</f>
        <v>0</v>
      </c>
      <c r="Y290" s="1">
        <f t="shared" si="96"/>
        <v>1</v>
      </c>
      <c r="Z290" s="1">
        <f t="shared" si="97"/>
        <v>1</v>
      </c>
      <c r="AA290" s="1">
        <f t="shared" si="98"/>
        <v>1</v>
      </c>
      <c r="AB290" s="1">
        <f t="shared" si="99"/>
        <v>1</v>
      </c>
      <c r="AD290" s="1">
        <f t="shared" si="104"/>
        <v>174</v>
      </c>
      <c r="AE290" s="2">
        <f t="shared" si="100"/>
        <v>0</v>
      </c>
      <c r="AF290" s="1">
        <f>IF(S$4=0,0,IF(SUM(AF$7:AF289)=2,0,IF(AJ290=AF$6,IF(AJ290=AJ291,IF((AJ289-AJ290)&lt;=(AJ292-AJ291),2,0),IF(AJ290=AJ289,IF((AJ288-AJ289)&gt;(AJ291-AJ290),2,0),2)),0)))</f>
        <v>0</v>
      </c>
      <c r="AG290" s="1">
        <f>IF(C$4=0,0,IF(SUM(AG$7:AG289)=1,0,IF(AK290=AG$6,IF(AK290=AK291,IF((AK289-AK290)&lt;=(AK292-AK291),1,0),IF(AK290=AK289,IF((AK288-AK289)&gt;(AK291-AK290),1,0),1)),0)))</f>
        <v>0</v>
      </c>
      <c r="AH290" s="1">
        <f>IF(C$4=0,0,IF(SUM(AH$7:AH289)=2,0,IF(AL290=AH$6,IF(AL290=AL291,IF((AL289-AL290)&lt;=(AL292-AL291),2,0),IF(AL290=AL289,IF((AL288-AL289)&gt;(AL291-AL290),2,0),2)),0)))</f>
        <v>0</v>
      </c>
      <c r="AI290" s="1">
        <f>IF(S$4=0,0,IF(SUM(AI$7:AI289)=2,0,IF(AM290=AI$6,IF(AM290=AM291,IF((AM289-AM290)&lt;=(AM292-AM291),2,0),IF(AM290=AM289,IF((AM288-AM289)&gt;(AM291-AM290),2,0),2)),0)))</f>
        <v>0</v>
      </c>
      <c r="AJ290" s="1">
        <f t="shared" si="101"/>
        <v>1</v>
      </c>
    </row>
    <row r="291" spans="1:36" ht="12" customHeight="1" x14ac:dyDescent="0.15">
      <c r="A291" s="64">
        <f t="shared" si="90"/>
        <v>0</v>
      </c>
      <c r="B291" s="64">
        <f t="shared" si="91"/>
        <v>0</v>
      </c>
      <c r="C291" s="57">
        <f t="shared" si="102"/>
        <v>173</v>
      </c>
      <c r="F291" s="59">
        <f>IF(C291&lt;C$6,0,VLOOKUP(C291,index!$A:$M,10,0))</f>
        <v>110</v>
      </c>
      <c r="G291" s="57" t="str">
        <f t="shared" si="92"/>
        <v/>
      </c>
      <c r="H291" s="58" t="str">
        <f>IF(G291="I",$K291,IF(G291="II",$K291-SUM(H$8:H290),IF(G291="III",$K291-SUM(H$8:H290),IF(G291="IV",$K291-SUM(H$8:H290),IF(G291="V",1-SUM(H$8:H290)," ")))))</f>
        <v xml:space="preserve"> </v>
      </c>
      <c r="I291" s="66" t="str">
        <f t="shared" si="93"/>
        <v/>
      </c>
      <c r="L291" s="62" t="str">
        <f t="shared" si="89"/>
        <v xml:space="preserve"> </v>
      </c>
      <c r="P291" s="58" t="str">
        <f>IF(O291="Plus",$K291,IF(O291="Basis",$K291-SUM(P$8:P290),IF(O291="Breedte",$K291-SUM(P$8:P290),IF(O290="Breedte",1-SUM(P$8:P290)," "))))</f>
        <v xml:space="preserve"> </v>
      </c>
      <c r="Q291" s="56" t="str">
        <f t="shared" si="105"/>
        <v/>
      </c>
      <c r="R291" s="196">
        <f t="shared" si="94"/>
        <v>110</v>
      </c>
      <c r="S291" s="1">
        <f t="shared" si="103"/>
        <v>173</v>
      </c>
      <c r="T291" s="2">
        <f t="shared" si="95"/>
        <v>0</v>
      </c>
      <c r="U291" s="1">
        <f>IF(C$4=0,0,IF(SUM(U$7:U290)=2,0,IF(Y291=U$6,IF(Y291=Y292,IF((Y290-Y291)&lt;=(Y293-Y292),2,0),IF(Y291=Y290,IF((Y289-Y290)&gt;(Y292-Y291),2,0),2)),0)))</f>
        <v>0</v>
      </c>
      <c r="V291" s="1">
        <f>IF(C$4=0,0,IF(SUM(V$7:V290)=1,0,IF(Z291=V$6,IF(Z291=Z292,IF((Z290-Z291)&lt;=(Z293-Z292),1,0),IF(Z291=Z290,IF((Z289-Z290)&gt;(Z292-Z291),1,0),1)),0)))</f>
        <v>0</v>
      </c>
      <c r="W291" s="1">
        <f>IF(C$4=0,0,IF(SUM(W$7:W290)=2,0,IF(AA291=W$6,IF(AA291=AA292,IF((AA290-AA291)&lt;=(AA293-AA292),2,0),IF(AA291=AA290,IF((AA289-AA290)&gt;(AA292-AA291),2,0),2)),0)))</f>
        <v>0</v>
      </c>
      <c r="X291" s="1">
        <f>IF(C$4=0,0,IF(SUM(X$7:X290)=2,0,IF(AB291=X$6,IF(AB291=AB292,IF((AB290-AB291)&lt;=(AB293-AB292),2,0),IF(AB291=AB290,IF((AB289-AB290)&gt;(AB292-AB291),2,0),2)),0)))</f>
        <v>0</v>
      </c>
      <c r="Y291" s="1">
        <f t="shared" si="96"/>
        <v>1</v>
      </c>
      <c r="Z291" s="1">
        <f t="shared" si="97"/>
        <v>1</v>
      </c>
      <c r="AA291" s="1">
        <f t="shared" si="98"/>
        <v>1</v>
      </c>
      <c r="AB291" s="1">
        <f t="shared" si="99"/>
        <v>1</v>
      </c>
      <c r="AD291" s="1">
        <f t="shared" si="104"/>
        <v>173</v>
      </c>
      <c r="AE291" s="2">
        <f t="shared" si="100"/>
        <v>0</v>
      </c>
      <c r="AF291" s="1">
        <f>IF(S$4=0,0,IF(SUM(AF$7:AF290)=2,0,IF(AJ291=AF$6,IF(AJ291=AJ292,IF((AJ290-AJ291)&lt;=(AJ293-AJ292),2,0),IF(AJ291=AJ290,IF((AJ289-AJ290)&gt;(AJ292-AJ291),2,0),2)),0)))</f>
        <v>0</v>
      </c>
      <c r="AG291" s="1">
        <f>IF(C$4=0,0,IF(SUM(AG$7:AG290)=1,0,IF(AK291=AG$6,IF(AK291=AK292,IF((AK290-AK291)&lt;=(AK293-AK292),1,0),IF(AK291=AK290,IF((AK289-AK290)&gt;(AK292-AK291),1,0),1)),0)))</f>
        <v>0</v>
      </c>
      <c r="AH291" s="1">
        <f>IF(C$4=0,0,IF(SUM(AH$7:AH290)=2,0,IF(AL291=AH$6,IF(AL291=AL292,IF((AL290-AL291)&lt;=(AL293-AL292),2,0),IF(AL291=AL290,IF((AL289-AL290)&gt;(AL292-AL291),2,0),2)),0)))</f>
        <v>0</v>
      </c>
      <c r="AI291" s="1">
        <f>IF(S$4=0,0,IF(SUM(AI$7:AI290)=2,0,IF(AM291=AI$6,IF(AM291=AM292,IF((AM290-AM291)&lt;=(AM293-AM292),2,0),IF(AM291=AM290,IF((AM289-AM290)&gt;(AM292-AM291),2,0),2)),0)))</f>
        <v>0</v>
      </c>
      <c r="AJ291" s="1">
        <f t="shared" si="101"/>
        <v>1</v>
      </c>
    </row>
    <row r="292" spans="1:36" ht="12" customHeight="1" x14ac:dyDescent="0.15">
      <c r="A292" s="64">
        <f t="shared" si="90"/>
        <v>0</v>
      </c>
      <c r="B292" s="64">
        <f t="shared" si="91"/>
        <v>0</v>
      </c>
      <c r="C292" s="57">
        <f t="shared" si="102"/>
        <v>172</v>
      </c>
      <c r="F292" s="59">
        <f>IF(C292&lt;C$6,0,VLOOKUP(C292,index!$A:$M,10,0))</f>
        <v>110</v>
      </c>
      <c r="G292" s="57" t="str">
        <f t="shared" si="92"/>
        <v/>
      </c>
      <c r="H292" s="58" t="str">
        <f>IF(G292="I",$K292,IF(G292="II",$K292-SUM(H$8:H291),IF(G292="III",$K292-SUM(H$8:H291),IF(G292="IV",$K292-SUM(H$8:H291),IF(G292="V",1-SUM(H$8:H291)," ")))))</f>
        <v xml:space="preserve"> </v>
      </c>
      <c r="I292" s="66" t="str">
        <f t="shared" si="93"/>
        <v/>
      </c>
      <c r="L292" s="62" t="str">
        <f t="shared" si="89"/>
        <v xml:space="preserve"> </v>
      </c>
      <c r="P292" s="58" t="str">
        <f>IF(O292="Plus",$K292,IF(O292="Basis",$K292-SUM(P$8:P291),IF(O292="Breedte",$K292-SUM(P$8:P291),IF(O291="Breedte",1-SUM(P$8:P291)," "))))</f>
        <v xml:space="preserve"> </v>
      </c>
      <c r="Q292" s="56" t="str">
        <f t="shared" si="105"/>
        <v/>
      </c>
      <c r="R292" s="196">
        <f t="shared" si="94"/>
        <v>110</v>
      </c>
      <c r="S292" s="1">
        <f t="shared" si="103"/>
        <v>172</v>
      </c>
      <c r="T292" s="2">
        <f t="shared" si="95"/>
        <v>0</v>
      </c>
      <c r="U292" s="1">
        <f>IF(C$4=0,0,IF(SUM(U$7:U291)=2,0,IF(Y292=U$6,IF(Y292=Y293,IF((Y291-Y292)&lt;=(Y294-Y293),2,0),IF(Y292=Y291,IF((Y290-Y291)&gt;(Y293-Y292),2,0),2)),0)))</f>
        <v>0</v>
      </c>
      <c r="V292" s="1">
        <f>IF(C$4=0,0,IF(SUM(V$7:V291)=1,0,IF(Z292=V$6,IF(Z292=Z293,IF((Z291-Z292)&lt;=(Z294-Z293),1,0),IF(Z292=Z291,IF((Z290-Z291)&gt;(Z293-Z292),1,0),1)),0)))</f>
        <v>0</v>
      </c>
      <c r="W292" s="1">
        <f>IF(C$4=0,0,IF(SUM(W$7:W291)=2,0,IF(AA292=W$6,IF(AA292=AA293,IF((AA291-AA292)&lt;=(AA294-AA293),2,0),IF(AA292=AA291,IF((AA290-AA291)&gt;(AA293-AA292),2,0),2)),0)))</f>
        <v>0</v>
      </c>
      <c r="X292" s="1">
        <f>IF(C$4=0,0,IF(SUM(X$7:X291)=2,0,IF(AB292=X$6,IF(AB292=AB293,IF((AB291-AB292)&lt;=(AB294-AB293),2,0),IF(AB292=AB291,IF((AB290-AB291)&gt;(AB293-AB292),2,0),2)),0)))</f>
        <v>0</v>
      </c>
      <c r="Y292" s="1">
        <f t="shared" si="96"/>
        <v>1</v>
      </c>
      <c r="Z292" s="1">
        <f t="shared" si="97"/>
        <v>1</v>
      </c>
      <c r="AA292" s="1">
        <f t="shared" si="98"/>
        <v>1</v>
      </c>
      <c r="AB292" s="1">
        <f t="shared" si="99"/>
        <v>1</v>
      </c>
      <c r="AD292" s="1">
        <f t="shared" si="104"/>
        <v>172</v>
      </c>
      <c r="AE292" s="2">
        <f t="shared" si="100"/>
        <v>0</v>
      </c>
      <c r="AF292" s="1">
        <f>IF(S$4=0,0,IF(SUM(AF$7:AF291)=2,0,IF(AJ292=AF$6,IF(AJ292=AJ293,IF((AJ291-AJ292)&lt;=(AJ294-AJ293),2,0),IF(AJ292=AJ291,IF((AJ290-AJ291)&gt;(AJ293-AJ292),2,0),2)),0)))</f>
        <v>0</v>
      </c>
      <c r="AG292" s="1">
        <f>IF(C$4=0,0,IF(SUM(AG$7:AG291)=1,0,IF(AK292=AG$6,IF(AK292=AK293,IF((AK291-AK292)&lt;=(AK294-AK293),1,0),IF(AK292=AK291,IF((AK290-AK291)&gt;(AK293-AK292),1,0),1)),0)))</f>
        <v>0</v>
      </c>
      <c r="AH292" s="1">
        <f>IF(C$4=0,0,IF(SUM(AH$7:AH291)=2,0,IF(AL292=AH$6,IF(AL292=AL293,IF((AL291-AL292)&lt;=(AL294-AL293),2,0),IF(AL292=AL291,IF((AL290-AL291)&gt;(AL293-AL292),2,0),2)),0)))</f>
        <v>0</v>
      </c>
      <c r="AI292" s="1">
        <f>IF(S$4=0,0,IF(SUM(AI$7:AI291)=2,0,IF(AM292=AI$6,IF(AM292=AM293,IF((AM291-AM292)&lt;=(AM294-AM293),2,0),IF(AM292=AM291,IF((AM290-AM291)&gt;(AM293-AM292),2,0),2)),0)))</f>
        <v>0</v>
      </c>
      <c r="AJ292" s="1">
        <f t="shared" si="101"/>
        <v>1</v>
      </c>
    </row>
    <row r="293" spans="1:36" ht="12" customHeight="1" x14ac:dyDescent="0.15">
      <c r="A293" s="64">
        <f t="shared" si="90"/>
        <v>0</v>
      </c>
      <c r="B293" s="64">
        <f t="shared" si="91"/>
        <v>0</v>
      </c>
      <c r="C293" s="57">
        <f t="shared" si="102"/>
        <v>171</v>
      </c>
      <c r="F293" s="59">
        <f>IF(C293&lt;C$6,0,VLOOKUP(C293,index!$A:$M,10,0))</f>
        <v>110</v>
      </c>
      <c r="G293" s="57" t="str">
        <f t="shared" si="92"/>
        <v/>
      </c>
      <c r="H293" s="58" t="str">
        <f>IF(G293="I",$K293,IF(G293="II",$K293-SUM(H$8:H292),IF(G293="III",$K293-SUM(H$8:H292),IF(G293="IV",$K293-SUM(H$8:H292),IF(G293="V",1-SUM(H$8:H292)," ")))))</f>
        <v xml:space="preserve"> </v>
      </c>
      <c r="I293" s="66" t="str">
        <f t="shared" si="93"/>
        <v/>
      </c>
      <c r="L293" s="62" t="str">
        <f t="shared" si="89"/>
        <v xml:space="preserve"> </v>
      </c>
      <c r="P293" s="58" t="str">
        <f>IF(O293="Plus",$K293,IF(O293="Basis",$K293-SUM(P$8:P292),IF(O293="Breedte",$K293-SUM(P$8:P292),IF(O292="Breedte",1-SUM(P$8:P292)," "))))</f>
        <v xml:space="preserve"> </v>
      </c>
      <c r="Q293" s="56" t="str">
        <f t="shared" si="105"/>
        <v/>
      </c>
      <c r="R293" s="196">
        <f t="shared" si="94"/>
        <v>110</v>
      </c>
      <c r="S293" s="1">
        <f t="shared" si="103"/>
        <v>171</v>
      </c>
      <c r="T293" s="2">
        <f t="shared" si="95"/>
        <v>0</v>
      </c>
      <c r="U293" s="1">
        <f>IF(C$4=0,0,IF(SUM(U$7:U292)=2,0,IF(Y293=U$6,IF(Y293=Y294,IF((Y292-Y293)&lt;=(Y295-Y294),2,0),IF(Y293=Y292,IF((Y291-Y292)&gt;(Y294-Y293),2,0),2)),0)))</f>
        <v>0</v>
      </c>
      <c r="V293" s="1">
        <f>IF(C$4=0,0,IF(SUM(V$7:V292)=1,0,IF(Z293=V$6,IF(Z293=Z294,IF((Z292-Z293)&lt;=(Z295-Z294),1,0),IF(Z293=Z292,IF((Z291-Z292)&gt;(Z294-Z293),1,0),1)),0)))</f>
        <v>0</v>
      </c>
      <c r="W293" s="1">
        <f>IF(C$4=0,0,IF(SUM(W$7:W292)=2,0,IF(AA293=W$6,IF(AA293=AA294,IF((AA292-AA293)&lt;=(AA295-AA294),2,0),IF(AA293=AA292,IF((AA291-AA292)&gt;(AA294-AA293),2,0),2)),0)))</f>
        <v>0</v>
      </c>
      <c r="X293" s="1">
        <f>IF(C$4=0,0,IF(SUM(X$7:X292)=2,0,IF(AB293=X$6,IF(AB293=AB294,IF((AB292-AB293)&lt;=(AB295-AB294),2,0),IF(AB293=AB292,IF((AB291-AB292)&gt;(AB294-AB293),2,0),2)),0)))</f>
        <v>0</v>
      </c>
      <c r="Y293" s="1">
        <f t="shared" si="96"/>
        <v>1</v>
      </c>
      <c r="Z293" s="1">
        <f t="shared" si="97"/>
        <v>1</v>
      </c>
      <c r="AA293" s="1">
        <f t="shared" si="98"/>
        <v>1</v>
      </c>
      <c r="AB293" s="1">
        <f t="shared" si="99"/>
        <v>1</v>
      </c>
      <c r="AD293" s="1">
        <f t="shared" si="104"/>
        <v>171</v>
      </c>
      <c r="AE293" s="2">
        <f t="shared" si="100"/>
        <v>0</v>
      </c>
      <c r="AF293" s="1">
        <f>IF(S$4=0,0,IF(SUM(AF$7:AF292)=2,0,IF(AJ293=AF$6,IF(AJ293=AJ294,IF((AJ292-AJ293)&lt;=(AJ295-AJ294),2,0),IF(AJ293=AJ292,IF((AJ291-AJ292)&gt;(AJ294-AJ293),2,0),2)),0)))</f>
        <v>0</v>
      </c>
      <c r="AG293" s="1">
        <f>IF(C$4=0,0,IF(SUM(AG$7:AG292)=1,0,IF(AK293=AG$6,IF(AK293=AK294,IF((AK292-AK293)&lt;=(AK295-AK294),1,0),IF(AK293=AK292,IF((AK291-AK292)&gt;(AK294-AK293),1,0),1)),0)))</f>
        <v>0</v>
      </c>
      <c r="AH293" s="1">
        <f>IF(C$4=0,0,IF(SUM(AH$7:AH292)=2,0,IF(AL293=AH$6,IF(AL293=AL294,IF((AL292-AL293)&lt;=(AL295-AL294),2,0),IF(AL293=AL292,IF((AL291-AL292)&gt;(AL294-AL293),2,0),2)),0)))</f>
        <v>0</v>
      </c>
      <c r="AI293" s="1">
        <f>IF(S$4=0,0,IF(SUM(AI$7:AI292)=2,0,IF(AM293=AI$6,IF(AM293=AM294,IF((AM292-AM293)&lt;=(AM295-AM294),2,0),IF(AM293=AM292,IF((AM291-AM292)&gt;(AM294-AM293),2,0),2)),0)))</f>
        <v>0</v>
      </c>
      <c r="AJ293" s="1">
        <f t="shared" si="101"/>
        <v>1</v>
      </c>
    </row>
    <row r="294" spans="1:36" ht="12" customHeight="1" x14ac:dyDescent="0.15">
      <c r="A294" s="64">
        <f t="shared" si="90"/>
        <v>0</v>
      </c>
      <c r="B294" s="64">
        <f t="shared" si="91"/>
        <v>0</v>
      </c>
      <c r="C294" s="57">
        <f t="shared" si="102"/>
        <v>170</v>
      </c>
      <c r="F294" s="59">
        <f>IF(C294&lt;C$6,0,VLOOKUP(C294,index!$A:$M,10,0))</f>
        <v>110</v>
      </c>
      <c r="G294" s="57" t="str">
        <f t="shared" si="92"/>
        <v/>
      </c>
      <c r="H294" s="58" t="str">
        <f>IF(G294="I",$K294,IF(G294="II",$K294-SUM(H$8:H293),IF(G294="III",$K294-SUM(H$8:H293),IF(G294="IV",$K294-SUM(H$8:H293),IF(G294="V",1-SUM(H$8:H293)," ")))))</f>
        <v xml:space="preserve"> </v>
      </c>
      <c r="I294" s="66" t="str">
        <f t="shared" si="93"/>
        <v/>
      </c>
      <c r="L294" s="62" t="str">
        <f t="shared" si="89"/>
        <v xml:space="preserve"> </v>
      </c>
      <c r="P294" s="58" t="str">
        <f>IF(O294="Plus",$K294,IF(O294="Basis",$K294-SUM(P$8:P293),IF(O294="Breedte",$K294-SUM(P$8:P293),IF(O293="Breedte",1-SUM(P$8:P293)," "))))</f>
        <v xml:space="preserve"> </v>
      </c>
      <c r="Q294" s="56" t="str">
        <f t="shared" si="105"/>
        <v/>
      </c>
      <c r="R294" s="196">
        <f t="shared" si="94"/>
        <v>110</v>
      </c>
      <c r="S294" s="1">
        <f t="shared" si="103"/>
        <v>170</v>
      </c>
      <c r="T294" s="2">
        <f t="shared" si="95"/>
        <v>0</v>
      </c>
      <c r="U294" s="1">
        <f>IF(C$4=0,0,IF(SUM(U$7:U293)=2,0,IF(Y294=U$6,IF(Y294=Y295,IF((Y293-Y294)&lt;=(Y296-Y295),2,0),IF(Y294=Y293,IF((Y292-Y293)&gt;(Y295-Y294),2,0),2)),0)))</f>
        <v>0</v>
      </c>
      <c r="V294" s="1">
        <f>IF(C$4=0,0,IF(SUM(V$7:V293)=1,0,IF(Z294=V$6,IF(Z294=Z295,IF((Z293-Z294)&lt;=(Z296-Z295),1,0),IF(Z294=Z293,IF((Z292-Z293)&gt;(Z295-Z294),1,0),1)),0)))</f>
        <v>0</v>
      </c>
      <c r="W294" s="1">
        <f>IF(C$4=0,0,IF(SUM(W$7:W293)=2,0,IF(AA294=W$6,IF(AA294=AA295,IF((AA293-AA294)&lt;=(AA296-AA295),2,0),IF(AA294=AA293,IF((AA292-AA293)&gt;(AA295-AA294),2,0),2)),0)))</f>
        <v>0</v>
      </c>
      <c r="X294" s="1">
        <f>IF(C$4=0,0,IF(SUM(X$7:X293)=2,0,IF(AB294=X$6,IF(AB294=AB295,IF((AB293-AB294)&lt;=(AB296-AB295),2,0),IF(AB294=AB293,IF((AB292-AB293)&gt;(AB295-AB294),2,0),2)),0)))</f>
        <v>0</v>
      </c>
      <c r="Y294" s="1">
        <f t="shared" si="96"/>
        <v>1</v>
      </c>
      <c r="Z294" s="1">
        <f t="shared" si="97"/>
        <v>1</v>
      </c>
      <c r="AA294" s="1">
        <f t="shared" si="98"/>
        <v>1</v>
      </c>
      <c r="AB294" s="1">
        <f t="shared" si="99"/>
        <v>1</v>
      </c>
      <c r="AD294" s="1">
        <f t="shared" si="104"/>
        <v>170</v>
      </c>
      <c r="AE294" s="2">
        <f t="shared" si="100"/>
        <v>0</v>
      </c>
      <c r="AF294" s="1">
        <f>IF(S$4=0,0,IF(SUM(AF$7:AF293)=2,0,IF(AJ294=AF$6,IF(AJ294=AJ295,IF((AJ293-AJ294)&lt;=(AJ296-AJ295),2,0),IF(AJ294=AJ293,IF((AJ292-AJ293)&gt;(AJ295-AJ294),2,0),2)),0)))</f>
        <v>0</v>
      </c>
      <c r="AG294" s="1">
        <f>IF(C$4=0,0,IF(SUM(AG$7:AG293)=1,0,IF(AK294=AG$6,IF(AK294=AK295,IF((AK293-AK294)&lt;=(AK296-AK295),1,0),IF(AK294=AK293,IF((AK292-AK293)&gt;(AK295-AK294),1,0),1)),0)))</f>
        <v>0</v>
      </c>
      <c r="AH294" s="1">
        <f>IF(C$4=0,0,IF(SUM(AH$7:AH293)=2,0,IF(AL294=AH$6,IF(AL294=AL295,IF((AL293-AL294)&lt;=(AL296-AL295),2,0),IF(AL294=AL293,IF((AL292-AL293)&gt;(AL295-AL294),2,0),2)),0)))</f>
        <v>0</v>
      </c>
      <c r="AI294" s="1">
        <f>IF(S$4=0,0,IF(SUM(AI$7:AI293)=2,0,IF(AM294=AI$6,IF(AM294=AM295,IF((AM293-AM294)&lt;=(AM296-AM295),2,0),IF(AM294=AM293,IF((AM292-AM293)&gt;(AM295-AM294),2,0),2)),0)))</f>
        <v>0</v>
      </c>
      <c r="AJ294" s="1">
        <f t="shared" si="101"/>
        <v>1</v>
      </c>
    </row>
    <row r="295" spans="1:36" ht="12" customHeight="1" x14ac:dyDescent="0.15">
      <c r="A295" s="64">
        <f t="shared" si="90"/>
        <v>0</v>
      </c>
      <c r="B295" s="64">
        <f t="shared" si="91"/>
        <v>0</v>
      </c>
      <c r="C295" s="57">
        <f t="shared" si="102"/>
        <v>169</v>
      </c>
      <c r="F295" s="59">
        <f>IF(C295&lt;C$6,0,VLOOKUP(C295,index!$A:$M,10,0))</f>
        <v>110</v>
      </c>
      <c r="G295" s="57" t="str">
        <f t="shared" si="92"/>
        <v/>
      </c>
      <c r="H295" s="58" t="str">
        <f>IF(G295="I",$K295,IF(G295="II",$K295-SUM(H$8:H294),IF(G295="III",$K295-SUM(H$8:H294),IF(G295="IV",$K295-SUM(H$8:H294),IF(G295="V",1-SUM(H$8:H294)," ")))))</f>
        <v xml:space="preserve"> </v>
      </c>
      <c r="I295" s="66" t="str">
        <f t="shared" si="93"/>
        <v/>
      </c>
      <c r="L295" s="62" t="str">
        <f t="shared" si="89"/>
        <v xml:space="preserve"> </v>
      </c>
      <c r="P295" s="58" t="str">
        <f>IF(O295="Plus",$K295,IF(O295="Basis",$K295-SUM(P$8:P294),IF(O295="Breedte",$K295-SUM(P$8:P294),IF(O294="Breedte",1-SUM(P$8:P294)," "))))</f>
        <v xml:space="preserve"> </v>
      </c>
      <c r="Q295" s="56" t="str">
        <f t="shared" si="105"/>
        <v/>
      </c>
      <c r="R295" s="196">
        <f t="shared" si="94"/>
        <v>110</v>
      </c>
      <c r="S295" s="1">
        <f t="shared" si="103"/>
        <v>169</v>
      </c>
      <c r="T295" s="2">
        <f t="shared" si="95"/>
        <v>0</v>
      </c>
      <c r="U295" s="1">
        <f>IF(C$4=0,0,IF(SUM(U$7:U294)=2,0,IF(Y295=U$6,IF(Y295=Y296,IF((Y294-Y295)&lt;=(Y297-Y296),2,0),IF(Y295=Y294,IF((Y293-Y294)&gt;(Y296-Y295),2,0),2)),0)))</f>
        <v>0</v>
      </c>
      <c r="V295" s="1">
        <f>IF(C$4=0,0,IF(SUM(V$7:V294)=1,0,IF(Z295=V$6,IF(Z295=Z296,IF((Z294-Z295)&lt;=(Z297-Z296),1,0),IF(Z295=Z294,IF((Z293-Z294)&gt;(Z296-Z295),1,0),1)),0)))</f>
        <v>0</v>
      </c>
      <c r="W295" s="1">
        <f>IF(C$4=0,0,IF(SUM(W$7:W294)=2,0,IF(AA295=W$6,IF(AA295=AA296,IF((AA294-AA295)&lt;=(AA297-AA296),2,0),IF(AA295=AA294,IF((AA293-AA294)&gt;(AA296-AA295),2,0),2)),0)))</f>
        <v>0</v>
      </c>
      <c r="X295" s="1">
        <f>IF(C$4=0,0,IF(SUM(X$7:X294)=2,0,IF(AB295=X$6,IF(AB295=AB296,IF((AB294-AB295)&lt;=(AB297-AB296),2,0),IF(AB295=AB294,IF((AB293-AB294)&gt;(AB296-AB295),2,0),2)),0)))</f>
        <v>0</v>
      </c>
      <c r="Y295" s="1">
        <f t="shared" si="96"/>
        <v>1</v>
      </c>
      <c r="Z295" s="1">
        <f t="shared" si="97"/>
        <v>1</v>
      </c>
      <c r="AA295" s="1">
        <f t="shared" si="98"/>
        <v>1</v>
      </c>
      <c r="AB295" s="1">
        <f t="shared" si="99"/>
        <v>1</v>
      </c>
      <c r="AD295" s="1">
        <f t="shared" si="104"/>
        <v>169</v>
      </c>
      <c r="AE295" s="2">
        <f t="shared" si="100"/>
        <v>0</v>
      </c>
      <c r="AF295" s="1">
        <f>IF(S$4=0,0,IF(SUM(AF$7:AF294)=2,0,IF(AJ295=AF$6,IF(AJ295=AJ296,IF((AJ294-AJ295)&lt;=(AJ297-AJ296),2,0),IF(AJ295=AJ294,IF((AJ293-AJ294)&gt;(AJ296-AJ295),2,0),2)),0)))</f>
        <v>0</v>
      </c>
      <c r="AG295" s="1">
        <f>IF(C$4=0,0,IF(SUM(AG$7:AG294)=1,0,IF(AK295=AG$6,IF(AK295=AK296,IF((AK294-AK295)&lt;=(AK297-AK296),1,0),IF(AK295=AK294,IF((AK293-AK294)&gt;(AK296-AK295),1,0),1)),0)))</f>
        <v>0</v>
      </c>
      <c r="AH295" s="1">
        <f>IF(C$4=0,0,IF(SUM(AH$7:AH294)=2,0,IF(AL295=AH$6,IF(AL295=AL296,IF((AL294-AL295)&lt;=(AL297-AL296),2,0),IF(AL295=AL294,IF((AL293-AL294)&gt;(AL296-AL295),2,0),2)),0)))</f>
        <v>0</v>
      </c>
      <c r="AI295" s="1">
        <f>IF(S$4=0,0,IF(SUM(AI$7:AI294)=2,0,IF(AM295=AI$6,IF(AM295=AM296,IF((AM294-AM295)&lt;=(AM297-AM296),2,0),IF(AM295=AM294,IF((AM293-AM294)&gt;(AM296-AM295),2,0),2)),0)))</f>
        <v>0</v>
      </c>
      <c r="AJ295" s="1">
        <f t="shared" si="101"/>
        <v>1</v>
      </c>
    </row>
    <row r="296" spans="1:36" ht="12" customHeight="1" x14ac:dyDescent="0.15">
      <c r="A296" s="64">
        <f t="shared" si="90"/>
        <v>0</v>
      </c>
      <c r="B296" s="64">
        <f t="shared" si="91"/>
        <v>0</v>
      </c>
      <c r="C296" s="57">
        <f t="shared" si="102"/>
        <v>168</v>
      </c>
      <c r="F296" s="59">
        <f>IF(C296&lt;C$6,0,VLOOKUP(C296,index!$A:$M,10,0))</f>
        <v>110</v>
      </c>
      <c r="G296" s="57" t="str">
        <f t="shared" si="92"/>
        <v/>
      </c>
      <c r="H296" s="58" t="str">
        <f>IF(G296="I",$K296,IF(G296="II",$K296-SUM(H$8:H295),IF(G296="III",$K296-SUM(H$8:H295),IF(G296="IV",$K296-SUM(H$8:H295),IF(G296="V",1-SUM(H$8:H295)," ")))))</f>
        <v xml:space="preserve"> </v>
      </c>
      <c r="I296" s="66" t="str">
        <f t="shared" si="93"/>
        <v/>
      </c>
      <c r="L296" s="62" t="str">
        <f t="shared" si="89"/>
        <v xml:space="preserve"> </v>
      </c>
      <c r="P296" s="58" t="str">
        <f>IF(O296="Plus",$K296,IF(O296="Basis",$K296-SUM(P$8:P295),IF(O296="Breedte",$K296-SUM(P$8:P295),IF(O295="Breedte",1-SUM(P$8:P295)," "))))</f>
        <v xml:space="preserve"> </v>
      </c>
      <c r="Q296" s="56" t="str">
        <f t="shared" si="105"/>
        <v/>
      </c>
      <c r="R296" s="196">
        <f t="shared" si="94"/>
        <v>110</v>
      </c>
      <c r="S296" s="1">
        <f t="shared" si="103"/>
        <v>168</v>
      </c>
      <c r="T296" s="2">
        <f t="shared" si="95"/>
        <v>0</v>
      </c>
      <c r="U296" s="1">
        <f>IF(C$4=0,0,IF(SUM(U$7:U295)=2,0,IF(Y296=U$6,IF(Y296=Y297,IF((Y295-Y296)&lt;=(Y298-Y297),2,0),IF(Y296=Y295,IF((Y294-Y295)&gt;(Y297-Y296),2,0),2)),0)))</f>
        <v>0</v>
      </c>
      <c r="V296" s="1">
        <f>IF(C$4=0,0,IF(SUM(V$7:V295)=1,0,IF(Z296=V$6,IF(Z296=Z297,IF((Z295-Z296)&lt;=(Z298-Z297),1,0),IF(Z296=Z295,IF((Z294-Z295)&gt;(Z297-Z296),1,0),1)),0)))</f>
        <v>0</v>
      </c>
      <c r="W296" s="1">
        <f>IF(C$4=0,0,IF(SUM(W$7:W295)=2,0,IF(AA296=W$6,IF(AA296=AA297,IF((AA295-AA296)&lt;=(AA298-AA297),2,0),IF(AA296=AA295,IF((AA294-AA295)&gt;(AA297-AA296),2,0),2)),0)))</f>
        <v>0</v>
      </c>
      <c r="X296" s="1">
        <f>IF(C$4=0,0,IF(SUM(X$7:X295)=2,0,IF(AB296=X$6,IF(AB296=AB297,IF((AB295-AB296)&lt;=(AB298-AB297),2,0),IF(AB296=AB295,IF((AB294-AB295)&gt;(AB297-AB296),2,0),2)),0)))</f>
        <v>0</v>
      </c>
      <c r="Y296" s="1">
        <f t="shared" si="96"/>
        <v>1</v>
      </c>
      <c r="Z296" s="1">
        <f t="shared" si="97"/>
        <v>1</v>
      </c>
      <c r="AA296" s="1">
        <f t="shared" si="98"/>
        <v>1</v>
      </c>
      <c r="AB296" s="1">
        <f t="shared" si="99"/>
        <v>1</v>
      </c>
      <c r="AD296" s="1">
        <f t="shared" si="104"/>
        <v>168</v>
      </c>
      <c r="AE296" s="2">
        <f t="shared" si="100"/>
        <v>0</v>
      </c>
      <c r="AF296" s="1">
        <f>IF(S$4=0,0,IF(SUM(AF$7:AF295)=2,0,IF(AJ296=AF$6,IF(AJ296=AJ297,IF((AJ295-AJ296)&lt;=(AJ298-AJ297),2,0),IF(AJ296=AJ295,IF((AJ294-AJ295)&gt;(AJ297-AJ296),2,0),2)),0)))</f>
        <v>0</v>
      </c>
      <c r="AG296" s="1">
        <f>IF(C$4=0,0,IF(SUM(AG$7:AG295)=1,0,IF(AK296=AG$6,IF(AK296=AK297,IF((AK295-AK296)&lt;=(AK298-AK297),1,0),IF(AK296=AK295,IF((AK294-AK295)&gt;(AK297-AK296),1,0),1)),0)))</f>
        <v>0</v>
      </c>
      <c r="AH296" s="1">
        <f>IF(C$4=0,0,IF(SUM(AH$7:AH295)=2,0,IF(AL296=AH$6,IF(AL296=AL297,IF((AL295-AL296)&lt;=(AL298-AL297),2,0),IF(AL296=AL295,IF((AL294-AL295)&gt;(AL297-AL296),2,0),2)),0)))</f>
        <v>0</v>
      </c>
      <c r="AI296" s="1">
        <f>IF(S$4=0,0,IF(SUM(AI$7:AI295)=2,0,IF(AM296=AI$6,IF(AM296=AM297,IF((AM295-AM296)&lt;=(AM298-AM297),2,0),IF(AM296=AM295,IF((AM294-AM295)&gt;(AM297-AM296),2,0),2)),0)))</f>
        <v>0</v>
      </c>
      <c r="AJ296" s="1">
        <f t="shared" si="101"/>
        <v>1</v>
      </c>
    </row>
    <row r="297" spans="1:36" ht="12" customHeight="1" x14ac:dyDescent="0.15">
      <c r="A297" s="64">
        <f t="shared" si="90"/>
        <v>0</v>
      </c>
      <c r="B297" s="64">
        <f t="shared" si="91"/>
        <v>0</v>
      </c>
      <c r="C297" s="57">
        <f t="shared" si="102"/>
        <v>167</v>
      </c>
      <c r="F297" s="59">
        <f>IF(C297&lt;C$6,0,VLOOKUP(C297,index!$A:$M,10,0))</f>
        <v>110</v>
      </c>
      <c r="G297" s="57" t="str">
        <f t="shared" si="92"/>
        <v/>
      </c>
      <c r="H297" s="58" t="str">
        <f>IF(G297="I",$K297,IF(G297="II",$K297-SUM(H$8:H296),IF(G297="III",$K297-SUM(H$8:H296),IF(G297="IV",$K297-SUM(H$8:H296),IF(G297="V",1-SUM(H$8:H296)," ")))))</f>
        <v xml:space="preserve"> </v>
      </c>
      <c r="I297" s="66" t="str">
        <f t="shared" si="93"/>
        <v/>
      </c>
      <c r="L297" s="62" t="str">
        <f t="shared" si="89"/>
        <v xml:space="preserve"> </v>
      </c>
      <c r="P297" s="58" t="str">
        <f>IF(O297="Plus",$K297,IF(O297="Basis",$K297-SUM(P$8:P296),IF(O297="Breedte",$K297-SUM(P$8:P296),IF(O296="Breedte",1-SUM(P$8:P296)," "))))</f>
        <v xml:space="preserve"> </v>
      </c>
      <c r="Q297" s="56" t="str">
        <f t="shared" si="105"/>
        <v/>
      </c>
      <c r="R297" s="196">
        <f t="shared" si="94"/>
        <v>110</v>
      </c>
      <c r="S297" s="1">
        <f t="shared" si="103"/>
        <v>167</v>
      </c>
      <c r="T297" s="2">
        <f t="shared" si="95"/>
        <v>0</v>
      </c>
      <c r="U297" s="1">
        <f>IF(C$4=0,0,IF(SUM(U$7:U296)=2,0,IF(Y297=U$6,IF(Y297=Y298,IF((Y296-Y297)&lt;=(Y299-Y298),2,0),IF(Y297=Y296,IF((Y295-Y296)&gt;(Y298-Y297),2,0),2)),0)))</f>
        <v>0</v>
      </c>
      <c r="V297" s="1">
        <f>IF(C$4=0,0,IF(SUM(V$7:V296)=1,0,IF(Z297=V$6,IF(Z297=Z298,IF((Z296-Z297)&lt;=(Z299-Z298),1,0),IF(Z297=Z296,IF((Z295-Z296)&gt;(Z298-Z297),1,0),1)),0)))</f>
        <v>0</v>
      </c>
      <c r="W297" s="1">
        <f>IF(C$4=0,0,IF(SUM(W$7:W296)=2,0,IF(AA297=W$6,IF(AA297=AA298,IF((AA296-AA297)&lt;=(AA299-AA298),2,0),IF(AA297=AA296,IF((AA295-AA296)&gt;(AA298-AA297),2,0),2)),0)))</f>
        <v>0</v>
      </c>
      <c r="X297" s="1">
        <f>IF(C$4=0,0,IF(SUM(X$7:X296)=2,0,IF(AB297=X$6,IF(AB297=AB298,IF((AB296-AB297)&lt;=(AB299-AB298),2,0),IF(AB297=AB296,IF((AB295-AB296)&gt;(AB298-AB297),2,0),2)),0)))</f>
        <v>0</v>
      </c>
      <c r="Y297" s="1">
        <f t="shared" si="96"/>
        <v>1</v>
      </c>
      <c r="Z297" s="1">
        <f t="shared" si="97"/>
        <v>1</v>
      </c>
      <c r="AA297" s="1">
        <f t="shared" si="98"/>
        <v>1</v>
      </c>
      <c r="AB297" s="1">
        <f t="shared" si="99"/>
        <v>1</v>
      </c>
      <c r="AD297" s="1">
        <f t="shared" si="104"/>
        <v>167</v>
      </c>
      <c r="AE297" s="2">
        <f t="shared" si="100"/>
        <v>0</v>
      </c>
      <c r="AF297" s="1">
        <f>IF(S$4=0,0,IF(SUM(AF$7:AF296)=2,0,IF(AJ297=AF$6,IF(AJ297=AJ298,IF((AJ296-AJ297)&lt;=(AJ299-AJ298),2,0),IF(AJ297=AJ296,IF((AJ295-AJ296)&gt;(AJ298-AJ297),2,0),2)),0)))</f>
        <v>0</v>
      </c>
      <c r="AG297" s="1">
        <f>IF(C$4=0,0,IF(SUM(AG$7:AG296)=1,0,IF(AK297=AG$6,IF(AK297=AK298,IF((AK296-AK297)&lt;=(AK299-AK298),1,0),IF(AK297=AK296,IF((AK295-AK296)&gt;(AK298-AK297),1,0),1)),0)))</f>
        <v>0</v>
      </c>
      <c r="AH297" s="1">
        <f>IF(C$4=0,0,IF(SUM(AH$7:AH296)=2,0,IF(AL297=AH$6,IF(AL297=AL298,IF((AL296-AL297)&lt;=(AL299-AL298),2,0),IF(AL297=AL296,IF((AL295-AL296)&gt;(AL298-AL297),2,0),2)),0)))</f>
        <v>0</v>
      </c>
      <c r="AI297" s="1">
        <f>IF(S$4=0,0,IF(SUM(AI$7:AI296)=2,0,IF(AM297=AI$6,IF(AM297=AM298,IF((AM296-AM297)&lt;=(AM299-AM298),2,0),IF(AM297=AM296,IF((AM295-AM296)&gt;(AM298-AM297),2,0),2)),0)))</f>
        <v>0</v>
      </c>
      <c r="AJ297" s="1">
        <f t="shared" si="101"/>
        <v>1</v>
      </c>
    </row>
    <row r="298" spans="1:36" ht="12" customHeight="1" x14ac:dyDescent="0.15">
      <c r="A298" s="64">
        <f t="shared" si="90"/>
        <v>0</v>
      </c>
      <c r="B298" s="64">
        <f t="shared" si="91"/>
        <v>0</v>
      </c>
      <c r="C298" s="57">
        <f t="shared" si="102"/>
        <v>166</v>
      </c>
      <c r="F298" s="59">
        <f>IF(C298&lt;C$6,0,VLOOKUP(C298,index!$A:$M,10,0))</f>
        <v>110</v>
      </c>
      <c r="G298" s="57" t="str">
        <f t="shared" si="92"/>
        <v/>
      </c>
      <c r="H298" s="58" t="str">
        <f>IF(G298="I",$K298,IF(G298="II",$K298-SUM(H$8:H297),IF(G298="III",$K298-SUM(H$8:H297),IF(G298="IV",$K298-SUM(H$8:H297),IF(G298="V",1-SUM(H$8:H297)," ")))))</f>
        <v xml:space="preserve"> </v>
      </c>
      <c r="I298" s="66" t="str">
        <f t="shared" si="93"/>
        <v/>
      </c>
      <c r="L298" s="62" t="str">
        <f t="shared" si="89"/>
        <v xml:space="preserve"> </v>
      </c>
      <c r="P298" s="58" t="str">
        <f>IF(O298="Plus",$K298,IF(O298="Basis",$K298-SUM(P$8:P297),IF(O298="Breedte",$K298-SUM(P$8:P297),IF(O297="Breedte",1-SUM(P$8:P297)," "))))</f>
        <v xml:space="preserve"> </v>
      </c>
      <c r="Q298" s="56" t="str">
        <f t="shared" si="105"/>
        <v/>
      </c>
      <c r="R298" s="196">
        <f t="shared" si="94"/>
        <v>110</v>
      </c>
      <c r="S298" s="1">
        <f t="shared" si="103"/>
        <v>166</v>
      </c>
      <c r="T298" s="2">
        <f t="shared" si="95"/>
        <v>0</v>
      </c>
      <c r="U298" s="1">
        <f>IF(C$4=0,0,IF(SUM(U$7:U297)=2,0,IF(Y298=U$6,IF(Y298=Y299,IF((Y297-Y298)&lt;=(Y300-Y299),2,0),IF(Y298=Y297,IF((Y296-Y297)&gt;(Y299-Y298),2,0),2)),0)))</f>
        <v>0</v>
      </c>
      <c r="V298" s="1">
        <f>IF(C$4=0,0,IF(SUM(V$7:V297)=1,0,IF(Z298=V$6,IF(Z298=Z299,IF((Z297-Z298)&lt;=(Z300-Z299),1,0),IF(Z298=Z297,IF((Z296-Z297)&gt;(Z299-Z298),1,0),1)),0)))</f>
        <v>0</v>
      </c>
      <c r="W298" s="1">
        <f>IF(C$4=0,0,IF(SUM(W$7:W297)=2,0,IF(AA298=W$6,IF(AA298=AA299,IF((AA297-AA298)&lt;=(AA300-AA299),2,0),IF(AA298=AA297,IF((AA296-AA297)&gt;(AA299-AA298),2,0),2)),0)))</f>
        <v>0</v>
      </c>
      <c r="X298" s="1">
        <f>IF(C$4=0,0,IF(SUM(X$7:X297)=2,0,IF(AB298=X$6,IF(AB298=AB299,IF((AB297-AB298)&lt;=(AB300-AB299),2,0),IF(AB298=AB297,IF((AB296-AB297)&gt;(AB299-AB298),2,0),2)),0)))</f>
        <v>0</v>
      </c>
      <c r="Y298" s="1">
        <f t="shared" si="96"/>
        <v>1</v>
      </c>
      <c r="Z298" s="1">
        <f t="shared" si="97"/>
        <v>1</v>
      </c>
      <c r="AA298" s="1">
        <f t="shared" si="98"/>
        <v>1</v>
      </c>
      <c r="AB298" s="1">
        <f t="shared" si="99"/>
        <v>1</v>
      </c>
      <c r="AD298" s="1">
        <f t="shared" si="104"/>
        <v>166</v>
      </c>
      <c r="AE298" s="2">
        <f t="shared" si="100"/>
        <v>0</v>
      </c>
      <c r="AF298" s="1">
        <f>IF(S$4=0,0,IF(SUM(AF$7:AF297)=2,0,IF(AJ298=AF$6,IF(AJ298=AJ299,IF((AJ297-AJ298)&lt;=(AJ300-AJ299),2,0),IF(AJ298=AJ297,IF((AJ296-AJ297)&gt;(AJ299-AJ298),2,0),2)),0)))</f>
        <v>0</v>
      </c>
      <c r="AG298" s="1">
        <f>IF(C$4=0,0,IF(SUM(AG$7:AG297)=1,0,IF(AK298=AG$6,IF(AK298=AK299,IF((AK297-AK298)&lt;=(AK300-AK299),1,0),IF(AK298=AK297,IF((AK296-AK297)&gt;(AK299-AK298),1,0),1)),0)))</f>
        <v>0</v>
      </c>
      <c r="AH298" s="1">
        <f>IF(C$4=0,0,IF(SUM(AH$7:AH297)=2,0,IF(AL298=AH$6,IF(AL298=AL299,IF((AL297-AL298)&lt;=(AL300-AL299),2,0),IF(AL298=AL297,IF((AL296-AL297)&gt;(AL299-AL298),2,0),2)),0)))</f>
        <v>0</v>
      </c>
      <c r="AI298" s="1">
        <f>IF(S$4=0,0,IF(SUM(AI$7:AI297)=2,0,IF(AM298=AI$6,IF(AM298=AM299,IF((AM297-AM298)&lt;=(AM300-AM299),2,0),IF(AM298=AM297,IF((AM296-AM297)&gt;(AM299-AM298),2,0),2)),0)))</f>
        <v>0</v>
      </c>
      <c r="AJ298" s="1">
        <f t="shared" si="101"/>
        <v>1</v>
      </c>
    </row>
    <row r="299" spans="1:36" ht="12" customHeight="1" x14ac:dyDescent="0.15">
      <c r="A299" s="64">
        <f t="shared" si="90"/>
        <v>0</v>
      </c>
      <c r="B299" s="64">
        <f t="shared" si="91"/>
        <v>0</v>
      </c>
      <c r="C299" s="57">
        <f t="shared" si="102"/>
        <v>165</v>
      </c>
      <c r="F299" s="59">
        <f>IF(C299&lt;C$6,0,VLOOKUP(C299,index!$A:$M,10,0))</f>
        <v>110</v>
      </c>
      <c r="G299" s="57" t="str">
        <f t="shared" si="92"/>
        <v/>
      </c>
      <c r="H299" s="58" t="str">
        <f>IF(G299="I",$K299,IF(G299="II",$K299-SUM(H$8:H298),IF(G299="III",$K299-SUM(H$8:H298),IF(G299="IV",$K299-SUM(H$8:H298),IF(G299="V",1-SUM(H$8:H298)," ")))))</f>
        <v xml:space="preserve"> </v>
      </c>
      <c r="I299" s="66" t="str">
        <f t="shared" si="93"/>
        <v/>
      </c>
      <c r="L299" s="62" t="str">
        <f t="shared" si="89"/>
        <v xml:space="preserve"> </v>
      </c>
      <c r="P299" s="58" t="str">
        <f>IF(O299="Plus",$K299,IF(O299="Basis",$K299-SUM(P$8:P298),IF(O299="Breedte",$K299-SUM(P$8:P298),IF(O298="Breedte",1-SUM(P$8:P298)," "))))</f>
        <v xml:space="preserve"> </v>
      </c>
      <c r="Q299" s="56" t="str">
        <f t="shared" si="105"/>
        <v/>
      </c>
      <c r="R299" s="196">
        <f t="shared" si="94"/>
        <v>110</v>
      </c>
      <c r="S299" s="1">
        <f t="shared" si="103"/>
        <v>165</v>
      </c>
      <c r="T299" s="2">
        <f t="shared" si="95"/>
        <v>0</v>
      </c>
      <c r="U299" s="1">
        <f>IF(C$4=0,0,IF(SUM(U$7:U298)=2,0,IF(Y299=U$6,IF(Y299=Y300,IF((Y298-Y299)&lt;=(Y301-Y300),2,0),IF(Y299=Y298,IF((Y297-Y298)&gt;(Y300-Y299),2,0),2)),0)))</f>
        <v>0</v>
      </c>
      <c r="V299" s="1">
        <f>IF(C$4=0,0,IF(SUM(V$7:V298)=1,0,IF(Z299=V$6,IF(Z299=Z300,IF((Z298-Z299)&lt;=(Z301-Z300),1,0),IF(Z299=Z298,IF((Z297-Z298)&gt;(Z300-Z299),1,0),1)),0)))</f>
        <v>0</v>
      </c>
      <c r="W299" s="1">
        <f>IF(C$4=0,0,IF(SUM(W$7:W298)=2,0,IF(AA299=W$6,IF(AA299=AA300,IF((AA298-AA299)&lt;=(AA301-AA300),2,0),IF(AA299=AA298,IF((AA297-AA298)&gt;(AA300-AA299),2,0),2)),0)))</f>
        <v>0</v>
      </c>
      <c r="X299" s="1">
        <f>IF(C$4=0,0,IF(SUM(X$7:X298)=2,0,IF(AB299=X$6,IF(AB299=AB300,IF((AB298-AB299)&lt;=(AB301-AB300),2,0),IF(AB299=AB298,IF((AB297-AB298)&gt;(AB300-AB299),2,0),2)),0)))</f>
        <v>0</v>
      </c>
      <c r="Y299" s="1">
        <f t="shared" si="96"/>
        <v>1</v>
      </c>
      <c r="Z299" s="1">
        <f t="shared" si="97"/>
        <v>1</v>
      </c>
      <c r="AA299" s="1">
        <f t="shared" si="98"/>
        <v>1</v>
      </c>
      <c r="AB299" s="1">
        <f t="shared" si="99"/>
        <v>1</v>
      </c>
      <c r="AD299" s="1">
        <f t="shared" si="104"/>
        <v>165</v>
      </c>
      <c r="AE299" s="2">
        <f t="shared" si="100"/>
        <v>0</v>
      </c>
      <c r="AF299" s="1">
        <f>IF(S$4=0,0,IF(SUM(AF$7:AF298)=2,0,IF(AJ299=AF$6,IF(AJ299=AJ300,IF((AJ298-AJ299)&lt;=(AJ301-AJ300),2,0),IF(AJ299=AJ298,IF((AJ297-AJ298)&gt;(AJ300-AJ299),2,0),2)),0)))</f>
        <v>0</v>
      </c>
      <c r="AG299" s="1">
        <f>IF(C$4=0,0,IF(SUM(AG$7:AG298)=1,0,IF(AK299=AG$6,IF(AK299=AK300,IF((AK298-AK299)&lt;=(AK301-AK300),1,0),IF(AK299=AK298,IF((AK297-AK298)&gt;(AK300-AK299),1,0),1)),0)))</f>
        <v>0</v>
      </c>
      <c r="AH299" s="1">
        <f>IF(C$4=0,0,IF(SUM(AH$7:AH298)=2,0,IF(AL299=AH$6,IF(AL299=AL300,IF((AL298-AL299)&lt;=(AL301-AL300),2,0),IF(AL299=AL298,IF((AL297-AL298)&gt;(AL300-AL299),2,0),2)),0)))</f>
        <v>0</v>
      </c>
      <c r="AI299" s="1">
        <f>IF(S$4=0,0,IF(SUM(AI$7:AI298)=2,0,IF(AM299=AI$6,IF(AM299=AM300,IF((AM298-AM299)&lt;=(AM301-AM300),2,0),IF(AM299=AM298,IF((AM297-AM298)&gt;(AM300-AM299),2,0),2)),0)))</f>
        <v>0</v>
      </c>
      <c r="AJ299" s="1">
        <f t="shared" si="101"/>
        <v>1</v>
      </c>
    </row>
    <row r="300" spans="1:36" ht="12" customHeight="1" x14ac:dyDescent="0.15">
      <c r="A300" s="64">
        <f t="shared" si="90"/>
        <v>0</v>
      </c>
      <c r="B300" s="64">
        <f t="shared" si="91"/>
        <v>0</v>
      </c>
      <c r="C300" s="57">
        <f t="shared" si="102"/>
        <v>164</v>
      </c>
      <c r="F300" s="59">
        <f>IF(C300&lt;C$6,0,VLOOKUP(C300,index!$A:$M,10,0))</f>
        <v>110</v>
      </c>
      <c r="G300" s="57" t="str">
        <f t="shared" si="92"/>
        <v/>
      </c>
      <c r="H300" s="58" t="str">
        <f>IF(G300="I",$K300,IF(G300="II",$K300-SUM(H$8:H299),IF(G300="III",$K300-SUM(H$8:H299),IF(G300="IV",$K300-SUM(H$8:H299),IF(G300="V",1-SUM(H$8:H299)," ")))))</f>
        <v xml:space="preserve"> </v>
      </c>
      <c r="I300" s="66" t="str">
        <f t="shared" si="93"/>
        <v/>
      </c>
      <c r="L300" s="62" t="str">
        <f t="shared" si="89"/>
        <v xml:space="preserve"> </v>
      </c>
      <c r="P300" s="58" t="str">
        <f>IF(O300="Plus",$K300,IF(O300="Basis",$K300-SUM(P$8:P299),IF(O300="Breedte",$K300-SUM(P$8:P299),IF(O299="Breedte",1-SUM(P$8:P299)," "))))</f>
        <v xml:space="preserve"> </v>
      </c>
      <c r="Q300" s="56" t="str">
        <f t="shared" si="105"/>
        <v/>
      </c>
      <c r="R300" s="196">
        <f t="shared" si="94"/>
        <v>110</v>
      </c>
      <c r="S300" s="1">
        <f t="shared" si="103"/>
        <v>164</v>
      </c>
      <c r="T300" s="2">
        <f t="shared" si="95"/>
        <v>0</v>
      </c>
      <c r="U300" s="1">
        <f>IF(C$4=0,0,IF(SUM(U$7:U299)=2,0,IF(Y300=U$6,IF(Y300=Y301,IF((Y299-Y300)&lt;=(Y302-Y301),2,0),IF(Y300=Y299,IF((Y298-Y299)&gt;(Y301-Y300),2,0),2)),0)))</f>
        <v>0</v>
      </c>
      <c r="V300" s="1">
        <f>IF(C$4=0,0,IF(SUM(V$7:V299)=1,0,IF(Z300=V$6,IF(Z300=Z301,IF((Z299-Z300)&lt;=(Z302-Z301),1,0),IF(Z300=Z299,IF((Z298-Z299)&gt;(Z301-Z300),1,0),1)),0)))</f>
        <v>0</v>
      </c>
      <c r="W300" s="1">
        <f>IF(C$4=0,0,IF(SUM(W$7:W299)=2,0,IF(AA300=W$6,IF(AA300=AA301,IF((AA299-AA300)&lt;=(AA302-AA301),2,0),IF(AA300=AA299,IF((AA298-AA299)&gt;(AA301-AA300),2,0),2)),0)))</f>
        <v>0</v>
      </c>
      <c r="X300" s="1">
        <f>IF(C$4=0,0,IF(SUM(X$7:X299)=2,0,IF(AB300=X$6,IF(AB300=AB301,IF((AB299-AB300)&lt;=(AB302-AB301),2,0),IF(AB300=AB299,IF((AB298-AB299)&gt;(AB301-AB300),2,0),2)),0)))</f>
        <v>0</v>
      </c>
      <c r="Y300" s="1">
        <f t="shared" si="96"/>
        <v>1</v>
      </c>
      <c r="Z300" s="1">
        <f t="shared" si="97"/>
        <v>1</v>
      </c>
      <c r="AA300" s="1">
        <f t="shared" si="98"/>
        <v>1</v>
      </c>
      <c r="AB300" s="1">
        <f t="shared" si="99"/>
        <v>1</v>
      </c>
      <c r="AD300" s="1">
        <f t="shared" si="104"/>
        <v>164</v>
      </c>
      <c r="AE300" s="2">
        <f t="shared" si="100"/>
        <v>0</v>
      </c>
      <c r="AF300" s="1">
        <f>IF(S$4=0,0,IF(SUM(AF$7:AF299)=2,0,IF(AJ300=AF$6,IF(AJ300=AJ301,IF((AJ299-AJ300)&lt;=(AJ302-AJ301),2,0),IF(AJ300=AJ299,IF((AJ298-AJ299)&gt;(AJ301-AJ300),2,0),2)),0)))</f>
        <v>0</v>
      </c>
      <c r="AG300" s="1">
        <f>IF(C$4=0,0,IF(SUM(AG$7:AG299)=1,0,IF(AK300=AG$6,IF(AK300=AK301,IF((AK299-AK300)&lt;=(AK302-AK301),1,0),IF(AK300=AK299,IF((AK298-AK299)&gt;(AK301-AK300),1,0),1)),0)))</f>
        <v>0</v>
      </c>
      <c r="AH300" s="1">
        <f>IF(C$4=0,0,IF(SUM(AH$7:AH299)=2,0,IF(AL300=AH$6,IF(AL300=AL301,IF((AL299-AL300)&lt;=(AL302-AL301),2,0),IF(AL300=AL299,IF((AL298-AL299)&gt;(AL301-AL300),2,0),2)),0)))</f>
        <v>0</v>
      </c>
      <c r="AI300" s="1">
        <f>IF(S$4=0,0,IF(SUM(AI$7:AI299)=2,0,IF(AM300=AI$6,IF(AM300=AM301,IF((AM299-AM300)&lt;=(AM302-AM301),2,0),IF(AM300=AM299,IF((AM298-AM299)&gt;(AM301-AM300),2,0),2)),0)))</f>
        <v>0</v>
      </c>
      <c r="AJ300" s="1">
        <f t="shared" si="101"/>
        <v>1</v>
      </c>
    </row>
    <row r="301" spans="1:36" ht="12" customHeight="1" x14ac:dyDescent="0.15">
      <c r="A301" s="64">
        <f t="shared" si="90"/>
        <v>0</v>
      </c>
      <c r="B301" s="64">
        <f t="shared" si="91"/>
        <v>0</v>
      </c>
      <c r="C301" s="57">
        <f t="shared" si="102"/>
        <v>163</v>
      </c>
      <c r="F301" s="59">
        <f>IF(C301&lt;C$6,0,VLOOKUP(C301,index!$A:$M,10,0))</f>
        <v>110</v>
      </c>
      <c r="G301" s="57" t="str">
        <f t="shared" si="92"/>
        <v/>
      </c>
      <c r="H301" s="58" t="str">
        <f>IF(G301="I",$K301,IF(G301="II",$K301-SUM(H$8:H300),IF(G301="III",$K301-SUM(H$8:H300),IF(G301="IV",$K301-SUM(H$8:H300),IF(G301="V",1-SUM(H$8:H300)," ")))))</f>
        <v xml:space="preserve"> </v>
      </c>
      <c r="I301" s="66" t="str">
        <f t="shared" si="93"/>
        <v/>
      </c>
      <c r="L301" s="62" t="str">
        <f t="shared" si="89"/>
        <v xml:space="preserve"> </v>
      </c>
      <c r="P301" s="58" t="str">
        <f>IF(O301="Plus",$K301,IF(O301="Basis",$K301-SUM(P$8:P300),IF(O301="Breedte",$K301-SUM(P$8:P300),IF(O300="Breedte",1-SUM(P$8:P300)," "))))</f>
        <v xml:space="preserve"> </v>
      </c>
      <c r="Q301" s="56" t="str">
        <f t="shared" si="105"/>
        <v/>
      </c>
      <c r="R301" s="196">
        <f t="shared" si="94"/>
        <v>110</v>
      </c>
      <c r="S301" s="1">
        <f t="shared" si="103"/>
        <v>163</v>
      </c>
      <c r="T301" s="2">
        <f t="shared" si="95"/>
        <v>0</v>
      </c>
      <c r="U301" s="1">
        <f>IF(C$4=0,0,IF(SUM(U$7:U300)=2,0,IF(Y301=U$6,IF(Y301=Y302,IF((Y300-Y301)&lt;=(Y303-Y302),2,0),IF(Y301=Y300,IF((Y299-Y300)&gt;(Y302-Y301),2,0),2)),0)))</f>
        <v>0</v>
      </c>
      <c r="V301" s="1">
        <f>IF(C$4=0,0,IF(SUM(V$7:V300)=1,0,IF(Z301=V$6,IF(Z301=Z302,IF((Z300-Z301)&lt;=(Z303-Z302),1,0),IF(Z301=Z300,IF((Z299-Z300)&gt;(Z302-Z301),1,0),1)),0)))</f>
        <v>0</v>
      </c>
      <c r="W301" s="1">
        <f>IF(C$4=0,0,IF(SUM(W$7:W300)=2,0,IF(AA301=W$6,IF(AA301=AA302,IF((AA300-AA301)&lt;=(AA303-AA302),2,0),IF(AA301=AA300,IF((AA299-AA300)&gt;(AA302-AA301),2,0),2)),0)))</f>
        <v>0</v>
      </c>
      <c r="X301" s="1">
        <f>IF(C$4=0,0,IF(SUM(X$7:X300)=2,0,IF(AB301=X$6,IF(AB301=AB302,IF((AB300-AB301)&lt;=(AB303-AB302),2,0),IF(AB301=AB300,IF((AB299-AB300)&gt;(AB302-AB301),2,0),2)),0)))</f>
        <v>0</v>
      </c>
      <c r="Y301" s="1">
        <f t="shared" si="96"/>
        <v>1</v>
      </c>
      <c r="Z301" s="1">
        <f t="shared" si="97"/>
        <v>1</v>
      </c>
      <c r="AA301" s="1">
        <f t="shared" si="98"/>
        <v>1</v>
      </c>
      <c r="AB301" s="1">
        <f t="shared" si="99"/>
        <v>1</v>
      </c>
      <c r="AD301" s="1">
        <f t="shared" si="104"/>
        <v>163</v>
      </c>
      <c r="AE301" s="2">
        <f t="shared" si="100"/>
        <v>0</v>
      </c>
      <c r="AF301" s="1">
        <f>IF(S$4=0,0,IF(SUM(AF$7:AF300)=2,0,IF(AJ301=AF$6,IF(AJ301=AJ302,IF((AJ300-AJ301)&lt;=(AJ303-AJ302),2,0),IF(AJ301=AJ300,IF((AJ299-AJ300)&gt;(AJ302-AJ301),2,0),2)),0)))</f>
        <v>0</v>
      </c>
      <c r="AG301" s="1">
        <f>IF(C$4=0,0,IF(SUM(AG$7:AG300)=1,0,IF(AK301=AG$6,IF(AK301=AK302,IF((AK300-AK301)&lt;=(AK303-AK302),1,0),IF(AK301=AK300,IF((AK299-AK300)&gt;(AK302-AK301),1,0),1)),0)))</f>
        <v>0</v>
      </c>
      <c r="AH301" s="1">
        <f>IF(C$4=0,0,IF(SUM(AH$7:AH300)=2,0,IF(AL301=AH$6,IF(AL301=AL302,IF((AL300-AL301)&lt;=(AL303-AL302),2,0),IF(AL301=AL300,IF((AL299-AL300)&gt;(AL302-AL301),2,0),2)),0)))</f>
        <v>0</v>
      </c>
      <c r="AI301" s="1">
        <f>IF(S$4=0,0,IF(SUM(AI$7:AI300)=2,0,IF(AM301=AI$6,IF(AM301=AM302,IF((AM300-AM301)&lt;=(AM303-AM302),2,0),IF(AM301=AM300,IF((AM299-AM300)&gt;(AM302-AM301),2,0),2)),0)))</f>
        <v>0</v>
      </c>
      <c r="AJ301" s="1">
        <f t="shared" si="101"/>
        <v>1</v>
      </c>
    </row>
    <row r="302" spans="1:36" ht="12" customHeight="1" x14ac:dyDescent="0.15">
      <c r="A302" s="64">
        <f t="shared" si="90"/>
        <v>0</v>
      </c>
      <c r="B302" s="64">
        <f t="shared" si="91"/>
        <v>0</v>
      </c>
      <c r="C302" s="57">
        <f t="shared" si="102"/>
        <v>162</v>
      </c>
      <c r="F302" s="59">
        <f>IF(C302&lt;C$6,0,VLOOKUP(C302,index!$A:$M,10,0))</f>
        <v>110</v>
      </c>
      <c r="G302" s="57" t="str">
        <f t="shared" si="92"/>
        <v/>
      </c>
      <c r="H302" s="58" t="str">
        <f>IF(G302="I",$K302,IF(G302="II",$K302-SUM(H$8:H301),IF(G302="III",$K302-SUM(H$8:H301),IF(G302="IV",$K302-SUM(H$8:H301),IF(G302="V",1-SUM(H$8:H301)," ")))))</f>
        <v xml:space="preserve"> </v>
      </c>
      <c r="I302" s="66" t="str">
        <f t="shared" si="93"/>
        <v/>
      </c>
      <c r="L302" s="62" t="str">
        <f t="shared" si="89"/>
        <v xml:space="preserve"> </v>
      </c>
      <c r="P302" s="58" t="str">
        <f>IF(O302="Plus",$K302,IF(O302="Basis",$K302-SUM(P$8:P301),IF(O302="Breedte",$K302-SUM(P$8:P301),IF(O301="Breedte",1-SUM(P$8:P301)," "))))</f>
        <v xml:space="preserve"> </v>
      </c>
      <c r="Q302" s="56" t="str">
        <f t="shared" si="105"/>
        <v/>
      </c>
      <c r="R302" s="196">
        <f t="shared" si="94"/>
        <v>110</v>
      </c>
      <c r="S302" s="1">
        <f t="shared" si="103"/>
        <v>162</v>
      </c>
      <c r="T302" s="2">
        <f t="shared" si="95"/>
        <v>0</v>
      </c>
      <c r="U302" s="1">
        <f>IF(C$4=0,0,IF(SUM(U$7:U301)=2,0,IF(Y302=U$6,IF(Y302=Y303,IF((Y301-Y302)&lt;=(Y304-Y303),2,0),IF(Y302=Y301,IF((Y300-Y301)&gt;(Y303-Y302),2,0),2)),0)))</f>
        <v>0</v>
      </c>
      <c r="V302" s="1">
        <f>IF(C$4=0,0,IF(SUM(V$7:V301)=1,0,IF(Z302=V$6,IF(Z302=Z303,IF((Z301-Z302)&lt;=(Z304-Z303),1,0),IF(Z302=Z301,IF((Z300-Z301)&gt;(Z303-Z302),1,0),1)),0)))</f>
        <v>0</v>
      </c>
      <c r="W302" s="1">
        <f>IF(C$4=0,0,IF(SUM(W$7:W301)=2,0,IF(AA302=W$6,IF(AA302=AA303,IF((AA301-AA302)&lt;=(AA304-AA303),2,0),IF(AA302=AA301,IF((AA300-AA301)&gt;(AA303-AA302),2,0),2)),0)))</f>
        <v>0</v>
      </c>
      <c r="X302" s="1">
        <f>IF(C$4=0,0,IF(SUM(X$7:X301)=2,0,IF(AB302=X$6,IF(AB302=AB303,IF((AB301-AB302)&lt;=(AB304-AB303),2,0),IF(AB302=AB301,IF((AB300-AB301)&gt;(AB303-AB302),2,0),2)),0)))</f>
        <v>0</v>
      </c>
      <c r="Y302" s="1">
        <f t="shared" si="96"/>
        <v>1</v>
      </c>
      <c r="Z302" s="1">
        <f t="shared" si="97"/>
        <v>1</v>
      </c>
      <c r="AA302" s="1">
        <f t="shared" si="98"/>
        <v>1</v>
      </c>
      <c r="AB302" s="1">
        <f t="shared" si="99"/>
        <v>1</v>
      </c>
      <c r="AD302" s="1">
        <f t="shared" si="104"/>
        <v>162</v>
      </c>
      <c r="AE302" s="2">
        <f t="shared" si="100"/>
        <v>0</v>
      </c>
      <c r="AF302" s="1">
        <f>IF(S$4=0,0,IF(SUM(AF$7:AF301)=2,0,IF(AJ302=AF$6,IF(AJ302=AJ303,IF((AJ301-AJ302)&lt;=(AJ304-AJ303),2,0),IF(AJ302=AJ301,IF((AJ300-AJ301)&gt;(AJ303-AJ302),2,0),2)),0)))</f>
        <v>0</v>
      </c>
      <c r="AG302" s="1">
        <f>IF(C$4=0,0,IF(SUM(AG$7:AG301)=1,0,IF(AK302=AG$6,IF(AK302=AK303,IF((AK301-AK302)&lt;=(AK304-AK303),1,0),IF(AK302=AK301,IF((AK300-AK301)&gt;(AK303-AK302),1,0),1)),0)))</f>
        <v>0</v>
      </c>
      <c r="AH302" s="1">
        <f>IF(C$4=0,0,IF(SUM(AH$7:AH301)=2,0,IF(AL302=AH$6,IF(AL302=AL303,IF((AL301-AL302)&lt;=(AL304-AL303),2,0),IF(AL302=AL301,IF((AL300-AL301)&gt;(AL303-AL302),2,0),2)),0)))</f>
        <v>0</v>
      </c>
      <c r="AI302" s="1">
        <f>IF(S$4=0,0,IF(SUM(AI$7:AI301)=2,0,IF(AM302=AI$6,IF(AM302=AM303,IF((AM301-AM302)&lt;=(AM304-AM303),2,0),IF(AM302=AM301,IF((AM300-AM301)&gt;(AM303-AM302),2,0),2)),0)))</f>
        <v>0</v>
      </c>
      <c r="AJ302" s="1">
        <f t="shared" si="101"/>
        <v>1</v>
      </c>
    </row>
    <row r="303" spans="1:36" ht="12" customHeight="1" x14ac:dyDescent="0.15">
      <c r="A303" s="64">
        <f t="shared" si="90"/>
        <v>0</v>
      </c>
      <c r="B303" s="64">
        <f t="shared" si="91"/>
        <v>0</v>
      </c>
      <c r="C303" s="57">
        <f t="shared" si="102"/>
        <v>161</v>
      </c>
      <c r="F303" s="59">
        <f>IF(C303&lt;C$6,0,VLOOKUP(C303,index!$A:$M,10,0))</f>
        <v>110</v>
      </c>
      <c r="G303" s="57" t="str">
        <f t="shared" si="92"/>
        <v/>
      </c>
      <c r="H303" s="58" t="str">
        <f>IF(G303="I",$K303,IF(G303="II",$K303-SUM(H$8:H302),IF(G303="III",$K303-SUM(H$8:H302),IF(G303="IV",$K303-SUM(H$8:H302),IF(G303="V",1-SUM(H$8:H302)," ")))))</f>
        <v xml:space="preserve"> </v>
      </c>
      <c r="I303" s="66" t="str">
        <f t="shared" si="93"/>
        <v/>
      </c>
      <c r="L303" s="62" t="str">
        <f t="shared" si="89"/>
        <v xml:space="preserve"> </v>
      </c>
      <c r="P303" s="58" t="str">
        <f>IF(O303="Plus",$K303,IF(O303="Basis",$K303-SUM(P$8:P302),IF(O303="Breedte",$K303-SUM(P$8:P302),IF(O302="Breedte",1-SUM(P$8:P302)," "))))</f>
        <v xml:space="preserve"> </v>
      </c>
      <c r="Q303" s="56" t="str">
        <f t="shared" si="105"/>
        <v/>
      </c>
      <c r="R303" s="196">
        <f t="shared" si="94"/>
        <v>110</v>
      </c>
      <c r="S303" s="1">
        <f t="shared" si="103"/>
        <v>161</v>
      </c>
      <c r="T303" s="2">
        <f t="shared" si="95"/>
        <v>0</v>
      </c>
      <c r="U303" s="1">
        <f>IF(C$4=0,0,IF(SUM(U$7:U302)=2,0,IF(Y303=U$6,IF(Y303=Y304,IF((Y302-Y303)&lt;=(Y305-Y304),2,0),IF(Y303=Y302,IF((Y301-Y302)&gt;(Y304-Y303),2,0),2)),0)))</f>
        <v>0</v>
      </c>
      <c r="V303" s="1">
        <f>IF(C$4=0,0,IF(SUM(V$7:V302)=1,0,IF(Z303=V$6,IF(Z303=Z304,IF((Z302-Z303)&lt;=(Z305-Z304),1,0),IF(Z303=Z302,IF((Z301-Z302)&gt;(Z304-Z303),1,0),1)),0)))</f>
        <v>0</v>
      </c>
      <c r="W303" s="1">
        <f>IF(C$4=0,0,IF(SUM(W$7:W302)=2,0,IF(AA303=W$6,IF(AA303=AA304,IF((AA302-AA303)&lt;=(AA305-AA304),2,0),IF(AA303=AA302,IF((AA301-AA302)&gt;(AA304-AA303),2,0),2)),0)))</f>
        <v>0</v>
      </c>
      <c r="X303" s="1">
        <f>IF(C$4=0,0,IF(SUM(X$7:X302)=2,0,IF(AB303=X$6,IF(AB303=AB304,IF((AB302-AB303)&lt;=(AB305-AB304),2,0),IF(AB303=AB302,IF((AB301-AB302)&gt;(AB304-AB303),2,0),2)),0)))</f>
        <v>0</v>
      </c>
      <c r="Y303" s="1">
        <f t="shared" si="96"/>
        <v>1</v>
      </c>
      <c r="Z303" s="1">
        <f t="shared" si="97"/>
        <v>1</v>
      </c>
      <c r="AA303" s="1">
        <f t="shared" si="98"/>
        <v>1</v>
      </c>
      <c r="AB303" s="1">
        <f t="shared" si="99"/>
        <v>1</v>
      </c>
      <c r="AD303" s="1">
        <f t="shared" si="104"/>
        <v>161</v>
      </c>
      <c r="AE303" s="2">
        <f t="shared" si="100"/>
        <v>0</v>
      </c>
      <c r="AF303" s="1">
        <f>IF(S$4=0,0,IF(SUM(AF$7:AF302)=2,0,IF(AJ303=AF$6,IF(AJ303=AJ304,IF((AJ302-AJ303)&lt;=(AJ305-AJ304),2,0),IF(AJ303=AJ302,IF((AJ301-AJ302)&gt;(AJ304-AJ303),2,0),2)),0)))</f>
        <v>0</v>
      </c>
      <c r="AG303" s="1">
        <f>IF(C$4=0,0,IF(SUM(AG$7:AG302)=1,0,IF(AK303=AG$6,IF(AK303=AK304,IF((AK302-AK303)&lt;=(AK305-AK304),1,0),IF(AK303=AK302,IF((AK301-AK302)&gt;(AK304-AK303),1,0),1)),0)))</f>
        <v>0</v>
      </c>
      <c r="AH303" s="1">
        <f>IF(C$4=0,0,IF(SUM(AH$7:AH302)=2,0,IF(AL303=AH$6,IF(AL303=AL304,IF((AL302-AL303)&lt;=(AL305-AL304),2,0),IF(AL303=AL302,IF((AL301-AL302)&gt;(AL304-AL303),2,0),2)),0)))</f>
        <v>0</v>
      </c>
      <c r="AI303" s="1">
        <f>IF(S$4=0,0,IF(SUM(AI$7:AI302)=2,0,IF(AM303=AI$6,IF(AM303=AM304,IF((AM302-AM303)&lt;=(AM305-AM304),2,0),IF(AM303=AM302,IF((AM301-AM302)&gt;(AM304-AM303),2,0),2)),0)))</f>
        <v>0</v>
      </c>
      <c r="AJ303" s="1">
        <f t="shared" si="101"/>
        <v>1</v>
      </c>
    </row>
    <row r="304" spans="1:36" ht="12" customHeight="1" x14ac:dyDescent="0.15">
      <c r="A304" s="64">
        <f t="shared" si="90"/>
        <v>0</v>
      </c>
      <c r="B304" s="64">
        <f t="shared" si="91"/>
        <v>0</v>
      </c>
      <c r="C304" s="57">
        <f t="shared" si="102"/>
        <v>160</v>
      </c>
      <c r="F304" s="59">
        <f>IF(C304&lt;C$6,0,VLOOKUP(C304,index!$A:$M,10,0))</f>
        <v>110</v>
      </c>
      <c r="G304" s="57" t="str">
        <f t="shared" si="92"/>
        <v/>
      </c>
      <c r="H304" s="58" t="str">
        <f>IF(G304="I",$K304,IF(G304="II",$K304-SUM(H$8:H303),IF(G304="III",$K304-SUM(H$8:H303),IF(G304="IV",$K304-SUM(H$8:H303),IF(G304="V",1-SUM(H$8:H303)," ")))))</f>
        <v xml:space="preserve"> </v>
      </c>
      <c r="I304" s="66" t="str">
        <f t="shared" si="93"/>
        <v/>
      </c>
      <c r="L304" s="62" t="str">
        <f t="shared" si="89"/>
        <v xml:space="preserve"> </v>
      </c>
      <c r="P304" s="58" t="str">
        <f>IF(O304="Plus",$K304,IF(O304="Basis",$K304-SUM(P$8:P303),IF(O304="Breedte",$K304-SUM(P$8:P303),IF(O303="Breedte",1-SUM(P$8:P303)," "))))</f>
        <v xml:space="preserve"> </v>
      </c>
      <c r="Q304" s="56" t="str">
        <f t="shared" si="105"/>
        <v/>
      </c>
      <c r="R304" s="196">
        <f t="shared" si="94"/>
        <v>110</v>
      </c>
      <c r="S304" s="1">
        <f t="shared" si="103"/>
        <v>160</v>
      </c>
      <c r="T304" s="2">
        <f t="shared" si="95"/>
        <v>0</v>
      </c>
      <c r="U304" s="1">
        <f>IF(C$4=0,0,IF(SUM(U$7:U303)=2,0,IF(Y304=U$6,IF(Y304=Y305,IF((Y303-Y304)&lt;=(Y306-Y305),2,0),IF(Y304=Y303,IF((Y302-Y303)&gt;(Y305-Y304),2,0),2)),0)))</f>
        <v>0</v>
      </c>
      <c r="V304" s="1">
        <f>IF(C$4=0,0,IF(SUM(V$7:V303)=1,0,IF(Z304=V$6,IF(Z304=Z305,IF((Z303-Z304)&lt;=(Z306-Z305),1,0),IF(Z304=Z303,IF((Z302-Z303)&gt;(Z305-Z304),1,0),1)),0)))</f>
        <v>0</v>
      </c>
      <c r="W304" s="1">
        <f>IF(C$4=0,0,IF(SUM(W$7:W303)=2,0,IF(AA304=W$6,IF(AA304=AA305,IF((AA303-AA304)&lt;=(AA306-AA305),2,0),IF(AA304=AA303,IF((AA302-AA303)&gt;(AA305-AA304),2,0),2)),0)))</f>
        <v>0</v>
      </c>
      <c r="X304" s="1">
        <f>IF(C$4=0,0,IF(SUM(X$7:X303)=2,0,IF(AB304=X$6,IF(AB304=AB305,IF((AB303-AB304)&lt;=(AB306-AB305),2,0),IF(AB304=AB303,IF((AB302-AB303)&gt;(AB305-AB304),2,0),2)),0)))</f>
        <v>0</v>
      </c>
      <c r="Y304" s="1">
        <f t="shared" si="96"/>
        <v>1</v>
      </c>
      <c r="Z304" s="1">
        <f t="shared" si="97"/>
        <v>1</v>
      </c>
      <c r="AA304" s="1">
        <f t="shared" si="98"/>
        <v>1</v>
      </c>
      <c r="AB304" s="1">
        <f t="shared" si="99"/>
        <v>1</v>
      </c>
      <c r="AD304" s="1">
        <f t="shared" si="104"/>
        <v>160</v>
      </c>
      <c r="AE304" s="2">
        <f t="shared" si="100"/>
        <v>0</v>
      </c>
      <c r="AF304" s="1">
        <f>IF(S$4=0,0,IF(SUM(AF$7:AF303)=2,0,IF(AJ304=AF$6,IF(AJ304=AJ305,IF((AJ303-AJ304)&lt;=(AJ306-AJ305),2,0),IF(AJ304=AJ303,IF((AJ302-AJ303)&gt;(AJ305-AJ304),2,0),2)),0)))</f>
        <v>0</v>
      </c>
      <c r="AG304" s="1">
        <f>IF(C$4=0,0,IF(SUM(AG$7:AG303)=1,0,IF(AK304=AG$6,IF(AK304=AK305,IF((AK303-AK304)&lt;=(AK306-AK305),1,0),IF(AK304=AK303,IF((AK302-AK303)&gt;(AK305-AK304),1,0),1)),0)))</f>
        <v>0</v>
      </c>
      <c r="AH304" s="1">
        <f>IF(C$4=0,0,IF(SUM(AH$7:AH303)=2,0,IF(AL304=AH$6,IF(AL304=AL305,IF((AL303-AL304)&lt;=(AL306-AL305),2,0),IF(AL304=AL303,IF((AL302-AL303)&gt;(AL305-AL304),2,0),2)),0)))</f>
        <v>0</v>
      </c>
      <c r="AI304" s="1">
        <f>IF(S$4=0,0,IF(SUM(AI$7:AI303)=2,0,IF(AM304=AI$6,IF(AM304=AM305,IF((AM303-AM304)&lt;=(AM306-AM305),2,0),IF(AM304=AM303,IF((AM302-AM303)&gt;(AM305-AM304),2,0),2)),0)))</f>
        <v>0</v>
      </c>
      <c r="AJ304" s="1">
        <f t="shared" si="101"/>
        <v>1</v>
      </c>
    </row>
    <row r="305" spans="1:36" ht="12" customHeight="1" x14ac:dyDescent="0.15">
      <c r="A305" s="64">
        <f t="shared" si="90"/>
        <v>0</v>
      </c>
      <c r="B305" s="64">
        <f t="shared" si="91"/>
        <v>0</v>
      </c>
      <c r="C305" s="57">
        <f t="shared" si="102"/>
        <v>159</v>
      </c>
      <c r="F305" s="59">
        <f>IF(C305&lt;C$6,0,VLOOKUP(C305,index!$A:$M,10,0))</f>
        <v>110</v>
      </c>
      <c r="G305" s="57" t="str">
        <f t="shared" si="92"/>
        <v/>
      </c>
      <c r="H305" s="58" t="str">
        <f>IF(G305="I",$K305,IF(G305="II",$K305-SUM(H$8:H304),IF(G305="III",$K305-SUM(H$8:H304),IF(G305="IV",$K305-SUM(H$8:H304),IF(G305="V",1-SUM(H$8:H304)," ")))))</f>
        <v xml:space="preserve"> </v>
      </c>
      <c r="I305" s="66" t="str">
        <f t="shared" si="93"/>
        <v/>
      </c>
      <c r="L305" s="62" t="str">
        <f t="shared" si="89"/>
        <v xml:space="preserve"> </v>
      </c>
      <c r="P305" s="58" t="str">
        <f>IF(O305="Plus",$K305,IF(O305="Basis",$K305-SUM(P$8:P304),IF(O305="Breedte",$K305-SUM(P$8:P304),IF(O304="Breedte",1-SUM(P$8:P304)," "))))</f>
        <v xml:space="preserve"> </v>
      </c>
      <c r="Q305" s="56" t="str">
        <f t="shared" si="105"/>
        <v/>
      </c>
      <c r="R305" s="196">
        <f t="shared" si="94"/>
        <v>110</v>
      </c>
      <c r="S305" s="1">
        <f t="shared" si="103"/>
        <v>159</v>
      </c>
      <c r="T305" s="2">
        <f t="shared" si="95"/>
        <v>0</v>
      </c>
      <c r="U305" s="1">
        <f>IF(C$4=0,0,IF(SUM(U$7:U304)=2,0,IF(Y305=U$6,IF(Y305=Y306,IF((Y304-Y305)&lt;=(Y307-Y306),2,0),IF(Y305=Y304,IF((Y303-Y304)&gt;(Y306-Y305),2,0),2)),0)))</f>
        <v>0</v>
      </c>
      <c r="V305" s="1">
        <f>IF(C$4=0,0,IF(SUM(V$7:V304)=1,0,IF(Z305=V$6,IF(Z305=Z306,IF((Z304-Z305)&lt;=(Z307-Z306),1,0),IF(Z305=Z304,IF((Z303-Z304)&gt;(Z306-Z305),1,0),1)),0)))</f>
        <v>0</v>
      </c>
      <c r="W305" s="1">
        <f>IF(C$4=0,0,IF(SUM(W$7:W304)=2,0,IF(AA305=W$6,IF(AA305=AA306,IF((AA304-AA305)&lt;=(AA307-AA306),2,0),IF(AA305=AA304,IF((AA303-AA304)&gt;(AA306-AA305),2,0),2)),0)))</f>
        <v>0</v>
      </c>
      <c r="X305" s="1">
        <f>IF(C$4=0,0,IF(SUM(X$7:X304)=2,0,IF(AB305=X$6,IF(AB305=AB306,IF((AB304-AB305)&lt;=(AB307-AB306),2,0),IF(AB305=AB304,IF((AB303-AB304)&gt;(AB306-AB305),2,0),2)),0)))</f>
        <v>0</v>
      </c>
      <c r="Y305" s="1">
        <f t="shared" si="96"/>
        <v>1</v>
      </c>
      <c r="Z305" s="1">
        <f t="shared" si="97"/>
        <v>1</v>
      </c>
      <c r="AA305" s="1">
        <f t="shared" si="98"/>
        <v>1</v>
      </c>
      <c r="AB305" s="1">
        <f t="shared" si="99"/>
        <v>1</v>
      </c>
      <c r="AD305" s="1">
        <f t="shared" si="104"/>
        <v>159</v>
      </c>
      <c r="AE305" s="2">
        <f t="shared" si="100"/>
        <v>0</v>
      </c>
      <c r="AF305" s="1">
        <f>IF(S$4=0,0,IF(SUM(AF$7:AF304)=2,0,IF(AJ305=AF$6,IF(AJ305=AJ306,IF((AJ304-AJ305)&lt;=(AJ307-AJ306),2,0),IF(AJ305=AJ304,IF((AJ303-AJ304)&gt;(AJ306-AJ305),2,0),2)),0)))</f>
        <v>0</v>
      </c>
      <c r="AG305" s="1">
        <f>IF(C$4=0,0,IF(SUM(AG$7:AG304)=1,0,IF(AK305=AG$6,IF(AK305=AK306,IF((AK304-AK305)&lt;=(AK307-AK306),1,0),IF(AK305=AK304,IF((AK303-AK304)&gt;(AK306-AK305),1,0),1)),0)))</f>
        <v>0</v>
      </c>
      <c r="AH305" s="1">
        <f>IF(C$4=0,0,IF(SUM(AH$7:AH304)=2,0,IF(AL305=AH$6,IF(AL305=AL306,IF((AL304-AL305)&lt;=(AL307-AL306),2,0),IF(AL305=AL304,IF((AL303-AL304)&gt;(AL306-AL305),2,0),2)),0)))</f>
        <v>0</v>
      </c>
      <c r="AI305" s="1">
        <f>IF(S$4=0,0,IF(SUM(AI$7:AI304)=2,0,IF(AM305=AI$6,IF(AM305=AM306,IF((AM304-AM305)&lt;=(AM307-AM306),2,0),IF(AM305=AM304,IF((AM303-AM304)&gt;(AM306-AM305),2,0),2)),0)))</f>
        <v>0</v>
      </c>
      <c r="AJ305" s="1">
        <f t="shared" si="101"/>
        <v>1</v>
      </c>
    </row>
    <row r="306" spans="1:36" ht="12" customHeight="1" x14ac:dyDescent="0.15">
      <c r="A306" s="64">
        <f t="shared" si="90"/>
        <v>0</v>
      </c>
      <c r="B306" s="64">
        <f t="shared" si="91"/>
        <v>0</v>
      </c>
      <c r="C306" s="57">
        <f t="shared" si="102"/>
        <v>158</v>
      </c>
      <c r="F306" s="59">
        <f>IF(C306&lt;C$6,0,VLOOKUP(C306,index!$A:$M,10,0))</f>
        <v>110</v>
      </c>
      <c r="G306" s="57" t="str">
        <f t="shared" si="92"/>
        <v/>
      </c>
      <c r="H306" s="58" t="str">
        <f>IF(G306="I",$K306,IF(G306="II",$K306-SUM(H$8:H305),IF(G306="III",$K306-SUM(H$8:H305),IF(G306="IV",$K306-SUM(H$8:H305),IF(G306="V",1-SUM(H$8:H305)," ")))))</f>
        <v xml:space="preserve"> </v>
      </c>
      <c r="I306" s="66" t="str">
        <f t="shared" si="93"/>
        <v/>
      </c>
      <c r="L306" s="62" t="str">
        <f t="shared" si="89"/>
        <v xml:space="preserve"> </v>
      </c>
      <c r="P306" s="58" t="str">
        <f>IF(O306="Plus",$K306,IF(O306="Basis",$K306-SUM(P$8:P305),IF(O306="Breedte",$K306-SUM(P$8:P305),IF(O305="Breedte",1-SUM(P$8:P305)," "))))</f>
        <v xml:space="preserve"> </v>
      </c>
      <c r="Q306" s="56" t="str">
        <f t="shared" si="105"/>
        <v/>
      </c>
      <c r="R306" s="196">
        <f t="shared" si="94"/>
        <v>110</v>
      </c>
      <c r="S306" s="1">
        <f t="shared" si="103"/>
        <v>158</v>
      </c>
      <c r="T306" s="2">
        <f t="shared" si="95"/>
        <v>0</v>
      </c>
      <c r="U306" s="1">
        <f>IF(C$4=0,0,IF(SUM(U$7:U305)=2,0,IF(Y306=U$6,IF(Y306=Y307,IF((Y305-Y306)&lt;=(Y308-Y307),2,0),IF(Y306=Y305,IF((Y304-Y305)&gt;(Y307-Y306),2,0),2)),0)))</f>
        <v>0</v>
      </c>
      <c r="V306" s="1">
        <f>IF(C$4=0,0,IF(SUM(V$7:V305)=1,0,IF(Z306=V$6,IF(Z306=Z307,IF((Z305-Z306)&lt;=(Z308-Z307),1,0),IF(Z306=Z305,IF((Z304-Z305)&gt;(Z307-Z306),1,0),1)),0)))</f>
        <v>0</v>
      </c>
      <c r="W306" s="1">
        <f>IF(C$4=0,0,IF(SUM(W$7:W305)=2,0,IF(AA306=W$6,IF(AA306=AA307,IF((AA305-AA306)&lt;=(AA308-AA307),2,0),IF(AA306=AA305,IF((AA304-AA305)&gt;(AA307-AA306),2,0),2)),0)))</f>
        <v>0</v>
      </c>
      <c r="X306" s="1">
        <f>IF(C$4=0,0,IF(SUM(X$7:X305)=2,0,IF(AB306=X$6,IF(AB306=AB307,IF((AB305-AB306)&lt;=(AB308-AB307),2,0),IF(AB306=AB305,IF((AB304-AB305)&gt;(AB307-AB306),2,0),2)),0)))</f>
        <v>0</v>
      </c>
      <c r="Y306" s="1">
        <f t="shared" si="96"/>
        <v>1</v>
      </c>
      <c r="Z306" s="1">
        <f t="shared" si="97"/>
        <v>1</v>
      </c>
      <c r="AA306" s="1">
        <f t="shared" si="98"/>
        <v>1</v>
      </c>
      <c r="AB306" s="1">
        <f t="shared" si="99"/>
        <v>1</v>
      </c>
      <c r="AD306" s="1">
        <f t="shared" si="104"/>
        <v>158</v>
      </c>
      <c r="AE306" s="2">
        <f t="shared" si="100"/>
        <v>0</v>
      </c>
      <c r="AF306" s="1">
        <f>IF(S$4=0,0,IF(SUM(AF$7:AF305)=2,0,IF(AJ306=AF$6,IF(AJ306=AJ307,IF((AJ305-AJ306)&lt;=(AJ308-AJ307),2,0),IF(AJ306=AJ305,IF((AJ304-AJ305)&gt;(AJ307-AJ306),2,0),2)),0)))</f>
        <v>0</v>
      </c>
      <c r="AG306" s="1">
        <f>IF(C$4=0,0,IF(SUM(AG$7:AG305)=1,0,IF(AK306=AG$6,IF(AK306=AK307,IF((AK305-AK306)&lt;=(AK308-AK307),1,0),IF(AK306=AK305,IF((AK304-AK305)&gt;(AK307-AK306),1,0),1)),0)))</f>
        <v>0</v>
      </c>
      <c r="AH306" s="1">
        <f>IF(C$4=0,0,IF(SUM(AH$7:AH305)=2,0,IF(AL306=AH$6,IF(AL306=AL307,IF((AL305-AL306)&lt;=(AL308-AL307),2,0),IF(AL306=AL305,IF((AL304-AL305)&gt;(AL307-AL306),2,0),2)),0)))</f>
        <v>0</v>
      </c>
      <c r="AI306" s="1">
        <f>IF(S$4=0,0,IF(SUM(AI$7:AI305)=2,0,IF(AM306=AI$6,IF(AM306=AM307,IF((AM305-AM306)&lt;=(AM308-AM307),2,0),IF(AM306=AM305,IF((AM304-AM305)&gt;(AM307-AM306),2,0),2)),0)))</f>
        <v>0</v>
      </c>
      <c r="AJ306" s="1">
        <f t="shared" si="101"/>
        <v>1</v>
      </c>
    </row>
    <row r="307" spans="1:36" ht="12" customHeight="1" x14ac:dyDescent="0.15">
      <c r="A307" s="64">
        <f t="shared" si="90"/>
        <v>0</v>
      </c>
      <c r="B307" s="64">
        <f t="shared" si="91"/>
        <v>0</v>
      </c>
      <c r="C307" s="57">
        <f t="shared" si="102"/>
        <v>157</v>
      </c>
      <c r="F307" s="59">
        <f>IF(C307&lt;C$6,0,VLOOKUP(C307,index!$A:$M,10,0))</f>
        <v>110</v>
      </c>
      <c r="G307" s="57" t="str">
        <f t="shared" si="92"/>
        <v/>
      </c>
      <c r="H307" s="58" t="str">
        <f>IF(G307="I",$K307,IF(G307="II",$K307-SUM(H$8:H306),IF(G307="III",$K307-SUM(H$8:H306),IF(G307="IV",$K307-SUM(H$8:H306),IF(G307="V",1-SUM(H$8:H306)," ")))))</f>
        <v xml:space="preserve"> </v>
      </c>
      <c r="I307" s="66" t="str">
        <f t="shared" si="93"/>
        <v/>
      </c>
      <c r="L307" s="62" t="str">
        <f t="shared" si="89"/>
        <v xml:space="preserve"> </v>
      </c>
      <c r="P307" s="58" t="str">
        <f>IF(O307="Plus",$K307,IF(O307="Basis",$K307-SUM(P$8:P306),IF(O307="Breedte",$K307-SUM(P$8:P306),IF(O306="Breedte",1-SUM(P$8:P306)," "))))</f>
        <v xml:space="preserve"> </v>
      </c>
      <c r="Q307" s="56" t="str">
        <f t="shared" si="105"/>
        <v/>
      </c>
      <c r="R307" s="196">
        <f t="shared" si="94"/>
        <v>110</v>
      </c>
      <c r="S307" s="1">
        <f t="shared" si="103"/>
        <v>157</v>
      </c>
      <c r="T307" s="2">
        <f t="shared" si="95"/>
        <v>0</v>
      </c>
      <c r="U307" s="1">
        <f>IF(C$4=0,0,IF(SUM(U$7:U306)=2,0,IF(Y307=U$6,IF(Y307=Y308,IF((Y306-Y307)&lt;=(Y309-Y308),2,0),IF(Y307=Y306,IF((Y305-Y306)&gt;(Y308-Y307),2,0),2)),0)))</f>
        <v>0</v>
      </c>
      <c r="V307" s="1">
        <f>IF(C$4=0,0,IF(SUM(V$7:V306)=1,0,IF(Z307=V$6,IF(Z307=Z308,IF((Z306-Z307)&lt;=(Z309-Z308),1,0),IF(Z307=Z306,IF((Z305-Z306)&gt;(Z308-Z307),1,0),1)),0)))</f>
        <v>0</v>
      </c>
      <c r="W307" s="1">
        <f>IF(C$4=0,0,IF(SUM(W$7:W306)=2,0,IF(AA307=W$6,IF(AA307=AA308,IF((AA306-AA307)&lt;=(AA309-AA308),2,0),IF(AA307=AA306,IF((AA305-AA306)&gt;(AA308-AA307),2,0),2)),0)))</f>
        <v>0</v>
      </c>
      <c r="X307" s="1">
        <f>IF(C$4=0,0,IF(SUM(X$7:X306)=2,0,IF(AB307=X$6,IF(AB307=AB308,IF((AB306-AB307)&lt;=(AB309-AB308),2,0),IF(AB307=AB306,IF((AB305-AB306)&gt;(AB308-AB307),2,0),2)),0)))</f>
        <v>0</v>
      </c>
      <c r="Y307" s="1">
        <f t="shared" si="96"/>
        <v>1</v>
      </c>
      <c r="Z307" s="1">
        <f t="shared" si="97"/>
        <v>1</v>
      </c>
      <c r="AA307" s="1">
        <f t="shared" si="98"/>
        <v>1</v>
      </c>
      <c r="AB307" s="1">
        <f t="shared" si="99"/>
        <v>1</v>
      </c>
      <c r="AD307" s="1">
        <f t="shared" si="104"/>
        <v>157</v>
      </c>
      <c r="AE307" s="2">
        <f t="shared" si="100"/>
        <v>0</v>
      </c>
      <c r="AF307" s="1">
        <f>IF(S$4=0,0,IF(SUM(AF$7:AF306)=2,0,IF(AJ307=AF$6,IF(AJ307=AJ308,IF((AJ306-AJ307)&lt;=(AJ309-AJ308),2,0),IF(AJ307=AJ306,IF((AJ305-AJ306)&gt;(AJ308-AJ307),2,0),2)),0)))</f>
        <v>0</v>
      </c>
      <c r="AG307" s="1">
        <f>IF(C$4=0,0,IF(SUM(AG$7:AG306)=1,0,IF(AK307=AG$6,IF(AK307=AK308,IF((AK306-AK307)&lt;=(AK309-AK308),1,0),IF(AK307=AK306,IF((AK305-AK306)&gt;(AK308-AK307),1,0),1)),0)))</f>
        <v>0</v>
      </c>
      <c r="AH307" s="1">
        <f>IF(C$4=0,0,IF(SUM(AH$7:AH306)=2,0,IF(AL307=AH$6,IF(AL307=AL308,IF((AL306-AL307)&lt;=(AL309-AL308),2,0),IF(AL307=AL306,IF((AL305-AL306)&gt;(AL308-AL307),2,0),2)),0)))</f>
        <v>0</v>
      </c>
      <c r="AI307" s="1">
        <f>IF(S$4=0,0,IF(SUM(AI$7:AI306)=2,0,IF(AM307=AI$6,IF(AM307=AM308,IF((AM306-AM307)&lt;=(AM309-AM308),2,0),IF(AM307=AM306,IF((AM305-AM306)&gt;(AM308-AM307),2,0),2)),0)))</f>
        <v>0</v>
      </c>
      <c r="AJ307" s="1">
        <f t="shared" si="101"/>
        <v>1</v>
      </c>
    </row>
    <row r="308" spans="1:36" ht="12" customHeight="1" x14ac:dyDescent="0.15">
      <c r="A308" s="64">
        <f t="shared" si="90"/>
        <v>0</v>
      </c>
      <c r="B308" s="64">
        <f t="shared" si="91"/>
        <v>0</v>
      </c>
      <c r="C308" s="57">
        <f t="shared" si="102"/>
        <v>156</v>
      </c>
      <c r="F308" s="59">
        <f>IF(C308&lt;C$6,0,VLOOKUP(C308,index!$A:$M,10,0))</f>
        <v>110</v>
      </c>
      <c r="G308" s="57" t="str">
        <f t="shared" si="92"/>
        <v/>
      </c>
      <c r="H308" s="58" t="str">
        <f>IF(G308="I",$K308,IF(G308="II",$K308-SUM(H$8:H307),IF(G308="III",$K308-SUM(H$8:H307),IF(G308="IV",$K308-SUM(H$8:H307),IF(G308="V",1-SUM(H$8:H307)," ")))))</f>
        <v xml:space="preserve"> </v>
      </c>
      <c r="I308" s="66" t="str">
        <f t="shared" si="93"/>
        <v/>
      </c>
      <c r="L308" s="62" t="str">
        <f t="shared" si="89"/>
        <v xml:space="preserve"> </v>
      </c>
      <c r="P308" s="58" t="str">
        <f>IF(O308="Plus",$K308,IF(O308="Basis",$K308-SUM(P$8:P307),IF(O308="Breedte",$K308-SUM(P$8:P307),IF(O307="Breedte",1-SUM(P$8:P307)," "))))</f>
        <v xml:space="preserve"> </v>
      </c>
      <c r="Q308" s="56" t="str">
        <f t="shared" si="105"/>
        <v/>
      </c>
      <c r="R308" s="196">
        <f t="shared" si="94"/>
        <v>110</v>
      </c>
      <c r="S308" s="1">
        <f t="shared" si="103"/>
        <v>156</v>
      </c>
      <c r="T308" s="2">
        <f t="shared" si="95"/>
        <v>0</v>
      </c>
      <c r="U308" s="1">
        <f>IF(C$4=0,0,IF(SUM(U$7:U307)=2,0,IF(Y308=U$6,IF(Y308=Y309,IF((Y307-Y308)&lt;=(Y310-Y309),2,0),IF(Y308=Y307,IF((Y306-Y307)&gt;(Y309-Y308),2,0),2)),0)))</f>
        <v>0</v>
      </c>
      <c r="V308" s="1">
        <f>IF(C$4=0,0,IF(SUM(V$7:V307)=1,0,IF(Z308=V$6,IF(Z308=Z309,IF((Z307-Z308)&lt;=(Z310-Z309),1,0),IF(Z308=Z307,IF((Z306-Z307)&gt;(Z309-Z308),1,0),1)),0)))</f>
        <v>0</v>
      </c>
      <c r="W308" s="1">
        <f>IF(C$4=0,0,IF(SUM(W$7:W307)=2,0,IF(AA308=W$6,IF(AA308=AA309,IF((AA307-AA308)&lt;=(AA310-AA309),2,0),IF(AA308=AA307,IF((AA306-AA307)&gt;(AA309-AA308),2,0),2)),0)))</f>
        <v>0</v>
      </c>
      <c r="X308" s="1">
        <f>IF(C$4=0,0,IF(SUM(X$7:X307)=2,0,IF(AB308=X$6,IF(AB308=AB309,IF((AB307-AB308)&lt;=(AB310-AB309),2,0),IF(AB308=AB307,IF((AB306-AB307)&gt;(AB309-AB308),2,0),2)),0)))</f>
        <v>0</v>
      </c>
      <c r="Y308" s="1">
        <f t="shared" si="96"/>
        <v>1</v>
      </c>
      <c r="Z308" s="1">
        <f t="shared" si="97"/>
        <v>1</v>
      </c>
      <c r="AA308" s="1">
        <f t="shared" si="98"/>
        <v>1</v>
      </c>
      <c r="AB308" s="1">
        <f t="shared" si="99"/>
        <v>1</v>
      </c>
      <c r="AD308" s="1">
        <f t="shared" si="104"/>
        <v>156</v>
      </c>
      <c r="AE308" s="2">
        <f t="shared" si="100"/>
        <v>0</v>
      </c>
      <c r="AF308" s="1">
        <f>IF(S$4=0,0,IF(SUM(AF$7:AF307)=2,0,IF(AJ308=AF$6,IF(AJ308=AJ309,IF((AJ307-AJ308)&lt;=(AJ310-AJ309),2,0),IF(AJ308=AJ307,IF((AJ306-AJ307)&gt;(AJ309-AJ308),2,0),2)),0)))</f>
        <v>0</v>
      </c>
      <c r="AG308" s="1">
        <f>IF(C$4=0,0,IF(SUM(AG$7:AG307)=1,0,IF(AK308=AG$6,IF(AK308=AK309,IF((AK307-AK308)&lt;=(AK310-AK309),1,0),IF(AK308=AK307,IF((AK306-AK307)&gt;(AK309-AK308),1,0),1)),0)))</f>
        <v>0</v>
      </c>
      <c r="AH308" s="1">
        <f>IF(C$4=0,0,IF(SUM(AH$7:AH307)=2,0,IF(AL308=AH$6,IF(AL308=AL309,IF((AL307-AL308)&lt;=(AL310-AL309),2,0),IF(AL308=AL307,IF((AL306-AL307)&gt;(AL309-AL308),2,0),2)),0)))</f>
        <v>0</v>
      </c>
      <c r="AI308" s="1">
        <f>IF(S$4=0,0,IF(SUM(AI$7:AI307)=2,0,IF(AM308=AI$6,IF(AM308=AM309,IF((AM307-AM308)&lt;=(AM310-AM309),2,0),IF(AM308=AM307,IF((AM306-AM307)&gt;(AM309-AM308),2,0),2)),0)))</f>
        <v>0</v>
      </c>
      <c r="AJ308" s="1">
        <f t="shared" si="101"/>
        <v>1</v>
      </c>
    </row>
    <row r="309" spans="1:36" ht="12" customHeight="1" x14ac:dyDescent="0.15">
      <c r="A309" s="64">
        <f t="shared" si="90"/>
        <v>0</v>
      </c>
      <c r="B309" s="64">
        <f t="shared" si="91"/>
        <v>0</v>
      </c>
      <c r="C309" s="57">
        <f t="shared" si="102"/>
        <v>155</v>
      </c>
      <c r="F309" s="59">
        <f>IF(C309&lt;C$6,0,VLOOKUP(C309,index!$A:$M,10,0))</f>
        <v>110</v>
      </c>
      <c r="G309" s="57" t="str">
        <f t="shared" si="92"/>
        <v/>
      </c>
      <c r="H309" s="58" t="str">
        <f>IF(G309="I",$K309,IF(G309="II",$K309-SUM(H$8:H308),IF(G309="III",$K309-SUM(H$8:H308),IF(G309="IV",$K309-SUM(H$8:H308),IF(G309="V",1-SUM(H$8:H308)," ")))))</f>
        <v xml:space="preserve"> </v>
      </c>
      <c r="I309" s="66" t="str">
        <f t="shared" si="93"/>
        <v/>
      </c>
      <c r="L309" s="62" t="str">
        <f t="shared" si="89"/>
        <v xml:space="preserve"> </v>
      </c>
      <c r="P309" s="58" t="str">
        <f>IF(O309="Plus",$K309,IF(O309="Basis",$K309-SUM(P$8:P308),IF(O309="Breedte",$K309-SUM(P$8:P308),IF(O308="Breedte",1-SUM(P$8:P308)," "))))</f>
        <v xml:space="preserve"> </v>
      </c>
      <c r="Q309" s="56" t="str">
        <f t="shared" si="105"/>
        <v/>
      </c>
      <c r="R309" s="196">
        <f t="shared" si="94"/>
        <v>110</v>
      </c>
      <c r="S309" s="1">
        <f t="shared" si="103"/>
        <v>155</v>
      </c>
      <c r="T309" s="2">
        <f t="shared" si="95"/>
        <v>0</v>
      </c>
      <c r="U309" s="1">
        <f>IF(C$4=0,0,IF(SUM(U$7:U308)=2,0,IF(Y309=U$6,IF(Y309=Y310,IF((Y308-Y309)&lt;=(Y311-Y310),2,0),IF(Y309=Y308,IF((Y307-Y308)&gt;(Y310-Y309),2,0),2)),0)))</f>
        <v>0</v>
      </c>
      <c r="V309" s="1">
        <f>IF(C$4=0,0,IF(SUM(V$7:V308)=1,0,IF(Z309=V$6,IF(Z309=Z310,IF((Z308-Z309)&lt;=(Z311-Z310),1,0),IF(Z309=Z308,IF((Z307-Z308)&gt;(Z310-Z309),1,0),1)),0)))</f>
        <v>0</v>
      </c>
      <c r="W309" s="1">
        <f>IF(C$4=0,0,IF(SUM(W$7:W308)=2,0,IF(AA309=W$6,IF(AA309=AA310,IF((AA308-AA309)&lt;=(AA311-AA310),2,0),IF(AA309=AA308,IF((AA307-AA308)&gt;(AA310-AA309),2,0),2)),0)))</f>
        <v>0</v>
      </c>
      <c r="X309" s="1">
        <f>IF(C$4=0,0,IF(SUM(X$7:X308)=2,0,IF(AB309=X$6,IF(AB309=AB310,IF((AB308-AB309)&lt;=(AB311-AB310),2,0),IF(AB309=AB308,IF((AB307-AB308)&gt;(AB310-AB309),2,0),2)),0)))</f>
        <v>0</v>
      </c>
      <c r="Y309" s="1">
        <f t="shared" si="96"/>
        <v>1</v>
      </c>
      <c r="Z309" s="1">
        <f t="shared" si="97"/>
        <v>1</v>
      </c>
      <c r="AA309" s="1">
        <f t="shared" si="98"/>
        <v>1</v>
      </c>
      <c r="AB309" s="1">
        <f t="shared" si="99"/>
        <v>1</v>
      </c>
      <c r="AD309" s="1">
        <f t="shared" si="104"/>
        <v>155</v>
      </c>
      <c r="AE309" s="2">
        <f t="shared" si="100"/>
        <v>0</v>
      </c>
      <c r="AF309" s="1">
        <f>IF(S$4=0,0,IF(SUM(AF$7:AF308)=2,0,IF(AJ309=AF$6,IF(AJ309=AJ310,IF((AJ308-AJ309)&lt;=(AJ311-AJ310),2,0),IF(AJ309=AJ308,IF((AJ307-AJ308)&gt;(AJ310-AJ309),2,0),2)),0)))</f>
        <v>0</v>
      </c>
      <c r="AG309" s="1">
        <f>IF(C$4=0,0,IF(SUM(AG$7:AG308)=1,0,IF(AK309=AG$6,IF(AK309=AK310,IF((AK308-AK309)&lt;=(AK311-AK310),1,0),IF(AK309=AK308,IF((AK307-AK308)&gt;(AK310-AK309),1,0),1)),0)))</f>
        <v>0</v>
      </c>
      <c r="AH309" s="1">
        <f>IF(C$4=0,0,IF(SUM(AH$7:AH308)=2,0,IF(AL309=AH$6,IF(AL309=AL310,IF((AL308-AL309)&lt;=(AL311-AL310),2,0),IF(AL309=AL308,IF((AL307-AL308)&gt;(AL310-AL309),2,0),2)),0)))</f>
        <v>0</v>
      </c>
      <c r="AI309" s="1">
        <f>IF(S$4=0,0,IF(SUM(AI$7:AI308)=2,0,IF(AM309=AI$6,IF(AM309=AM310,IF((AM308-AM309)&lt;=(AM311-AM310),2,0),IF(AM309=AM308,IF((AM307-AM308)&gt;(AM310-AM309),2,0),2)),0)))</f>
        <v>0</v>
      </c>
      <c r="AJ309" s="1">
        <f t="shared" si="101"/>
        <v>1</v>
      </c>
    </row>
    <row r="310" spans="1:36" ht="12" customHeight="1" x14ac:dyDescent="0.15">
      <c r="A310" s="64">
        <f t="shared" si="90"/>
        <v>0</v>
      </c>
      <c r="B310" s="64">
        <f t="shared" si="91"/>
        <v>0</v>
      </c>
      <c r="C310" s="57">
        <f t="shared" si="102"/>
        <v>154</v>
      </c>
      <c r="F310" s="59">
        <f>IF(C310&lt;C$6,0,VLOOKUP(C310,index!$A:$M,10,0))</f>
        <v>110</v>
      </c>
      <c r="G310" s="57" t="str">
        <f t="shared" si="92"/>
        <v/>
      </c>
      <c r="H310" s="58" t="str">
        <f>IF(G310="I",$K310,IF(G310="II",$K310-SUM(H$8:H309),IF(G310="III",$K310-SUM(H$8:H309),IF(G310="IV",$K310-SUM(H$8:H309),IF(G310="V",1-SUM(H$8:H309)," ")))))</f>
        <v xml:space="preserve"> </v>
      </c>
      <c r="I310" s="66" t="str">
        <f t="shared" si="93"/>
        <v/>
      </c>
      <c r="L310" s="62" t="str">
        <f t="shared" si="89"/>
        <v xml:space="preserve"> </v>
      </c>
      <c r="P310" s="58" t="str">
        <f>IF(O310="Plus",$K310,IF(O310="Basis",$K310-SUM(P$8:P309),IF(O310="Breedte",$K310-SUM(P$8:P309),IF(O309="Breedte",1-SUM(P$8:P309)," "))))</f>
        <v xml:space="preserve"> </v>
      </c>
      <c r="Q310" s="56" t="str">
        <f t="shared" si="105"/>
        <v/>
      </c>
      <c r="R310" s="196">
        <f t="shared" si="94"/>
        <v>110</v>
      </c>
      <c r="S310" s="1">
        <f t="shared" si="103"/>
        <v>154</v>
      </c>
      <c r="T310" s="2">
        <f t="shared" si="95"/>
        <v>0</v>
      </c>
      <c r="U310" s="1">
        <f>IF(C$4=0,0,IF(SUM(U$7:U309)=2,0,IF(Y310=U$6,IF(Y310=Y311,IF((Y309-Y310)&lt;=(Y312-Y311),2,0),IF(Y310=Y309,IF((Y308-Y309)&gt;(Y311-Y310),2,0),2)),0)))</f>
        <v>0</v>
      </c>
      <c r="V310" s="1">
        <f>IF(C$4=0,0,IF(SUM(V$7:V309)=1,0,IF(Z310=V$6,IF(Z310=Z311,IF((Z309-Z310)&lt;=(Z312-Z311),1,0),IF(Z310=Z309,IF((Z308-Z309)&gt;(Z311-Z310),1,0),1)),0)))</f>
        <v>0</v>
      </c>
      <c r="W310" s="1">
        <f>IF(C$4=0,0,IF(SUM(W$7:W309)=2,0,IF(AA310=W$6,IF(AA310=AA311,IF((AA309-AA310)&lt;=(AA312-AA311),2,0),IF(AA310=AA309,IF((AA308-AA309)&gt;(AA311-AA310),2,0),2)),0)))</f>
        <v>0</v>
      </c>
      <c r="X310" s="1">
        <f>IF(C$4=0,0,IF(SUM(X$7:X309)=2,0,IF(AB310=X$6,IF(AB310=AB311,IF((AB309-AB310)&lt;=(AB312-AB311),2,0),IF(AB310=AB309,IF((AB308-AB309)&gt;(AB311-AB310),2,0),2)),0)))</f>
        <v>0</v>
      </c>
      <c r="Y310" s="1">
        <f t="shared" si="96"/>
        <v>1</v>
      </c>
      <c r="Z310" s="1">
        <f t="shared" si="97"/>
        <v>1</v>
      </c>
      <c r="AA310" s="1">
        <f t="shared" si="98"/>
        <v>1</v>
      </c>
      <c r="AB310" s="1">
        <f t="shared" si="99"/>
        <v>1</v>
      </c>
      <c r="AD310" s="1">
        <f t="shared" si="104"/>
        <v>154</v>
      </c>
      <c r="AE310" s="2">
        <f t="shared" si="100"/>
        <v>0</v>
      </c>
      <c r="AF310" s="1">
        <f>IF(S$4=0,0,IF(SUM(AF$7:AF309)=2,0,IF(AJ310=AF$6,IF(AJ310=AJ311,IF((AJ309-AJ310)&lt;=(AJ312-AJ311),2,0),IF(AJ310=AJ309,IF((AJ308-AJ309)&gt;(AJ311-AJ310),2,0),2)),0)))</f>
        <v>0</v>
      </c>
      <c r="AG310" s="1">
        <f>IF(C$4=0,0,IF(SUM(AG$7:AG309)=1,0,IF(AK310=AG$6,IF(AK310=AK311,IF((AK309-AK310)&lt;=(AK312-AK311),1,0),IF(AK310=AK309,IF((AK308-AK309)&gt;(AK311-AK310),1,0),1)),0)))</f>
        <v>0</v>
      </c>
      <c r="AH310" s="1">
        <f>IF(C$4=0,0,IF(SUM(AH$7:AH309)=2,0,IF(AL310=AH$6,IF(AL310=AL311,IF((AL309-AL310)&lt;=(AL312-AL311),2,0),IF(AL310=AL309,IF((AL308-AL309)&gt;(AL311-AL310),2,0),2)),0)))</f>
        <v>0</v>
      </c>
      <c r="AI310" s="1">
        <f>IF(S$4=0,0,IF(SUM(AI$7:AI309)=2,0,IF(AM310=AI$6,IF(AM310=AM311,IF((AM309-AM310)&lt;=(AM312-AM311),2,0),IF(AM310=AM309,IF((AM308-AM309)&gt;(AM311-AM310),2,0),2)),0)))</f>
        <v>0</v>
      </c>
      <c r="AJ310" s="1">
        <f t="shared" si="101"/>
        <v>1</v>
      </c>
    </row>
    <row r="311" spans="1:36" ht="12" customHeight="1" x14ac:dyDescent="0.15">
      <c r="A311" s="64">
        <f t="shared" si="90"/>
        <v>0</v>
      </c>
      <c r="B311" s="64">
        <f t="shared" si="91"/>
        <v>0</v>
      </c>
      <c r="C311" s="57">
        <f t="shared" si="102"/>
        <v>153</v>
      </c>
      <c r="F311" s="59">
        <f>IF(C311&lt;C$6,0,VLOOKUP(C311,index!$A:$M,10,0))</f>
        <v>110</v>
      </c>
      <c r="G311" s="57" t="str">
        <f t="shared" si="92"/>
        <v/>
      </c>
      <c r="H311" s="58" t="str">
        <f>IF(G311="I",$K311,IF(G311="II",$K311-SUM(H$8:H310),IF(G311="III",$K311-SUM(H$8:H310),IF(G311="IV",$K311-SUM(H$8:H310),IF(G311="V",1-SUM(H$8:H310)," ")))))</f>
        <v xml:space="preserve"> </v>
      </c>
      <c r="I311" s="66" t="str">
        <f t="shared" si="93"/>
        <v/>
      </c>
      <c r="L311" s="62" t="str">
        <f t="shared" si="89"/>
        <v xml:space="preserve"> </v>
      </c>
      <c r="P311" s="58" t="str">
        <f>IF(O311="Plus",$K311,IF(O311="Basis",$K311-SUM(P$8:P310),IF(O311="Breedte",$K311-SUM(P$8:P310),IF(O310="Breedte",1-SUM(P$8:P310)," "))))</f>
        <v xml:space="preserve"> </v>
      </c>
      <c r="Q311" s="56" t="str">
        <f t="shared" si="105"/>
        <v/>
      </c>
      <c r="R311" s="196">
        <f t="shared" si="94"/>
        <v>110</v>
      </c>
      <c r="S311" s="1">
        <f t="shared" si="103"/>
        <v>153</v>
      </c>
      <c r="T311" s="2">
        <f t="shared" si="95"/>
        <v>0</v>
      </c>
      <c r="U311" s="1">
        <f>IF(C$4=0,0,IF(SUM(U$7:U310)=2,0,IF(Y311=U$6,IF(Y311=Y312,IF((Y310-Y311)&lt;=(Y313-Y312),2,0),IF(Y311=Y310,IF((Y309-Y310)&gt;(Y312-Y311),2,0),2)),0)))</f>
        <v>0</v>
      </c>
      <c r="V311" s="1">
        <f>IF(C$4=0,0,IF(SUM(V$7:V310)=1,0,IF(Z311=V$6,IF(Z311=Z312,IF((Z310-Z311)&lt;=(Z313-Z312),1,0),IF(Z311=Z310,IF((Z309-Z310)&gt;(Z312-Z311),1,0),1)),0)))</f>
        <v>0</v>
      </c>
      <c r="W311" s="1">
        <f>IF(C$4=0,0,IF(SUM(W$7:W310)=2,0,IF(AA311=W$6,IF(AA311=AA312,IF((AA310-AA311)&lt;=(AA313-AA312),2,0),IF(AA311=AA310,IF((AA309-AA310)&gt;(AA312-AA311),2,0),2)),0)))</f>
        <v>0</v>
      </c>
      <c r="X311" s="1">
        <f>IF(C$4=0,0,IF(SUM(X$7:X310)=2,0,IF(AB311=X$6,IF(AB311=AB312,IF((AB310-AB311)&lt;=(AB313-AB312),2,0),IF(AB311=AB310,IF((AB309-AB310)&gt;(AB312-AB311),2,0),2)),0)))</f>
        <v>0</v>
      </c>
      <c r="Y311" s="1">
        <f t="shared" si="96"/>
        <v>1</v>
      </c>
      <c r="Z311" s="1">
        <f t="shared" si="97"/>
        <v>1</v>
      </c>
      <c r="AA311" s="1">
        <f t="shared" si="98"/>
        <v>1</v>
      </c>
      <c r="AB311" s="1">
        <f t="shared" si="99"/>
        <v>1</v>
      </c>
      <c r="AD311" s="1">
        <f t="shared" si="104"/>
        <v>153</v>
      </c>
      <c r="AE311" s="2">
        <f t="shared" si="100"/>
        <v>0</v>
      </c>
      <c r="AF311" s="1">
        <f>IF(S$4=0,0,IF(SUM(AF$7:AF310)=2,0,IF(AJ311=AF$6,IF(AJ311=AJ312,IF((AJ310-AJ311)&lt;=(AJ313-AJ312),2,0),IF(AJ311=AJ310,IF((AJ309-AJ310)&gt;(AJ312-AJ311),2,0),2)),0)))</f>
        <v>0</v>
      </c>
      <c r="AG311" s="1">
        <f>IF(C$4=0,0,IF(SUM(AG$7:AG310)=1,0,IF(AK311=AG$6,IF(AK311=AK312,IF((AK310-AK311)&lt;=(AK313-AK312),1,0),IF(AK311=AK310,IF((AK309-AK310)&gt;(AK312-AK311),1,0),1)),0)))</f>
        <v>0</v>
      </c>
      <c r="AH311" s="1">
        <f>IF(C$4=0,0,IF(SUM(AH$7:AH310)=2,0,IF(AL311=AH$6,IF(AL311=AL312,IF((AL310-AL311)&lt;=(AL313-AL312),2,0),IF(AL311=AL310,IF((AL309-AL310)&gt;(AL312-AL311),2,0),2)),0)))</f>
        <v>0</v>
      </c>
      <c r="AI311" s="1">
        <f>IF(S$4=0,0,IF(SUM(AI$7:AI310)=2,0,IF(AM311=AI$6,IF(AM311=AM312,IF((AM310-AM311)&lt;=(AM313-AM312),2,0),IF(AM311=AM310,IF((AM309-AM310)&gt;(AM312-AM311),2,0),2)),0)))</f>
        <v>0</v>
      </c>
      <c r="AJ311" s="1">
        <f t="shared" si="101"/>
        <v>1</v>
      </c>
    </row>
    <row r="312" spans="1:36" ht="12" customHeight="1" x14ac:dyDescent="0.15">
      <c r="A312" s="64">
        <f t="shared" si="90"/>
        <v>0</v>
      </c>
      <c r="B312" s="64">
        <f t="shared" si="91"/>
        <v>0</v>
      </c>
      <c r="C312" s="57">
        <f t="shared" si="102"/>
        <v>152</v>
      </c>
      <c r="F312" s="59">
        <f>IF(C312&lt;C$6,0,VLOOKUP(C312,index!$A:$M,10,0))</f>
        <v>110</v>
      </c>
      <c r="G312" s="57" t="str">
        <f t="shared" si="92"/>
        <v/>
      </c>
      <c r="H312" s="58" t="str">
        <f>IF(G312="I",$K312,IF(G312="II",$K312-SUM(H$8:H311),IF(G312="III",$K312-SUM(H$8:H311),IF(G312="IV",$K312-SUM(H$8:H311),IF(G312="V",1-SUM(H$8:H311)," ")))))</f>
        <v xml:space="preserve"> </v>
      </c>
      <c r="I312" s="66" t="str">
        <f t="shared" si="93"/>
        <v/>
      </c>
      <c r="L312" s="62" t="str">
        <f t="shared" si="89"/>
        <v xml:space="preserve"> </v>
      </c>
      <c r="P312" s="58" t="str">
        <f>IF(O312="Plus",$K312,IF(O312="Basis",$K312-SUM(P$8:P311),IF(O312="Breedte",$K312-SUM(P$8:P311),IF(O311="Breedte",1-SUM(P$8:P311)," "))))</f>
        <v xml:space="preserve"> </v>
      </c>
      <c r="Q312" s="56" t="str">
        <f t="shared" si="105"/>
        <v/>
      </c>
      <c r="R312" s="196">
        <f t="shared" si="94"/>
        <v>110</v>
      </c>
      <c r="S312" s="1">
        <f t="shared" si="103"/>
        <v>152</v>
      </c>
      <c r="T312" s="2">
        <f t="shared" si="95"/>
        <v>0</v>
      </c>
      <c r="U312" s="1">
        <f>IF(C$4=0,0,IF(SUM(U$7:U311)=2,0,IF(Y312=U$6,IF(Y312=Y313,IF((Y311-Y312)&lt;=(Y314-Y313),2,0),IF(Y312=Y311,IF((Y310-Y311)&gt;(Y313-Y312),2,0),2)),0)))</f>
        <v>0</v>
      </c>
      <c r="V312" s="1">
        <f>IF(C$4=0,0,IF(SUM(V$7:V311)=1,0,IF(Z312=V$6,IF(Z312=Z313,IF((Z311-Z312)&lt;=(Z314-Z313),1,0),IF(Z312=Z311,IF((Z310-Z311)&gt;(Z313-Z312),1,0),1)),0)))</f>
        <v>0</v>
      </c>
      <c r="W312" s="1">
        <f>IF(C$4=0,0,IF(SUM(W$7:W311)=2,0,IF(AA312=W$6,IF(AA312=AA313,IF((AA311-AA312)&lt;=(AA314-AA313),2,0),IF(AA312=AA311,IF((AA310-AA311)&gt;(AA313-AA312),2,0),2)),0)))</f>
        <v>0</v>
      </c>
      <c r="X312" s="1">
        <f>IF(C$4=0,0,IF(SUM(X$7:X311)=2,0,IF(AB312=X$6,IF(AB312=AB313,IF((AB311-AB312)&lt;=(AB314-AB313),2,0),IF(AB312=AB311,IF((AB310-AB311)&gt;(AB313-AB312),2,0),2)),0)))</f>
        <v>0</v>
      </c>
      <c r="Y312" s="1">
        <f t="shared" si="96"/>
        <v>1</v>
      </c>
      <c r="Z312" s="1">
        <f t="shared" si="97"/>
        <v>1</v>
      </c>
      <c r="AA312" s="1">
        <f t="shared" si="98"/>
        <v>1</v>
      </c>
      <c r="AB312" s="1">
        <f t="shared" si="99"/>
        <v>1</v>
      </c>
      <c r="AD312" s="1">
        <f t="shared" si="104"/>
        <v>152</v>
      </c>
      <c r="AE312" s="2">
        <f t="shared" si="100"/>
        <v>0</v>
      </c>
      <c r="AF312" s="1">
        <f>IF(S$4=0,0,IF(SUM(AF$7:AF311)=2,0,IF(AJ312=AF$6,IF(AJ312=AJ313,IF((AJ311-AJ312)&lt;=(AJ314-AJ313),2,0),IF(AJ312=AJ311,IF((AJ310-AJ311)&gt;(AJ313-AJ312),2,0),2)),0)))</f>
        <v>0</v>
      </c>
      <c r="AG312" s="1">
        <f>IF(C$4=0,0,IF(SUM(AG$7:AG311)=1,0,IF(AK312=AG$6,IF(AK312=AK313,IF((AK311-AK312)&lt;=(AK314-AK313),1,0),IF(AK312=AK311,IF((AK310-AK311)&gt;(AK313-AK312),1,0),1)),0)))</f>
        <v>0</v>
      </c>
      <c r="AH312" s="1">
        <f>IF(C$4=0,0,IF(SUM(AH$7:AH311)=2,0,IF(AL312=AH$6,IF(AL312=AL313,IF((AL311-AL312)&lt;=(AL314-AL313),2,0),IF(AL312=AL311,IF((AL310-AL311)&gt;(AL313-AL312),2,0),2)),0)))</f>
        <v>0</v>
      </c>
      <c r="AI312" s="1">
        <f>IF(S$4=0,0,IF(SUM(AI$7:AI311)=2,0,IF(AM312=AI$6,IF(AM312=AM313,IF((AM311-AM312)&lt;=(AM314-AM313),2,0),IF(AM312=AM311,IF((AM310-AM311)&gt;(AM313-AM312),2,0),2)),0)))</f>
        <v>0</v>
      </c>
      <c r="AJ312" s="1">
        <f t="shared" si="101"/>
        <v>1</v>
      </c>
    </row>
    <row r="313" spans="1:36" ht="12" customHeight="1" x14ac:dyDescent="0.15">
      <c r="A313" s="64">
        <f t="shared" si="90"/>
        <v>0</v>
      </c>
      <c r="B313" s="64">
        <f t="shared" si="91"/>
        <v>0</v>
      </c>
      <c r="C313" s="57">
        <f t="shared" si="102"/>
        <v>151</v>
      </c>
      <c r="F313" s="59">
        <f>IF(C313&lt;C$6,0,VLOOKUP(C313,index!$A:$M,10,0))</f>
        <v>110</v>
      </c>
      <c r="G313" s="57" t="str">
        <f t="shared" si="92"/>
        <v/>
      </c>
      <c r="H313" s="58" t="str">
        <f>IF(G313="I",$K313,IF(G313="II",$K313-SUM(H$8:H312),IF(G313="III",$K313-SUM(H$8:H312),IF(G313="IV",$K313-SUM(H$8:H312),IF(G313="V",1-SUM(H$8:H312)," ")))))</f>
        <v xml:space="preserve"> </v>
      </c>
      <c r="I313" s="66" t="str">
        <f t="shared" si="93"/>
        <v/>
      </c>
      <c r="L313" s="62" t="str">
        <f t="shared" si="89"/>
        <v xml:space="preserve"> </v>
      </c>
      <c r="P313" s="58" t="str">
        <f>IF(O313="Plus",$K313,IF(O313="Basis",$K313-SUM(P$8:P312),IF(O313="Breedte",$K313-SUM(P$8:P312),IF(O312="Breedte",1-SUM(P$8:P312)," "))))</f>
        <v xml:space="preserve"> </v>
      </c>
      <c r="Q313" s="56" t="str">
        <f t="shared" si="105"/>
        <v/>
      </c>
      <c r="R313" s="196">
        <f t="shared" si="94"/>
        <v>110</v>
      </c>
      <c r="S313" s="1">
        <f t="shared" si="103"/>
        <v>151</v>
      </c>
      <c r="T313" s="2">
        <f t="shared" si="95"/>
        <v>0</v>
      </c>
      <c r="U313" s="1">
        <f>IF(C$4=0,0,IF(SUM(U$7:U312)=2,0,IF(Y313=U$6,IF(Y313=Y314,IF((Y312-Y313)&lt;=(Y315-Y314),2,0),IF(Y313=Y312,IF((Y311-Y312)&gt;(Y314-Y313),2,0),2)),0)))</f>
        <v>0</v>
      </c>
      <c r="V313" s="1">
        <f>IF(C$4=0,0,IF(SUM(V$7:V312)=1,0,IF(Z313=V$6,IF(Z313=Z314,IF((Z312-Z313)&lt;=(Z315-Z314),1,0),IF(Z313=Z312,IF((Z311-Z312)&gt;(Z314-Z313),1,0),1)),0)))</f>
        <v>0</v>
      </c>
      <c r="W313" s="1">
        <f>IF(C$4=0,0,IF(SUM(W$7:W312)=2,0,IF(AA313=W$6,IF(AA313=AA314,IF((AA312-AA313)&lt;=(AA315-AA314),2,0),IF(AA313=AA312,IF((AA311-AA312)&gt;(AA314-AA313),2,0),2)),0)))</f>
        <v>0</v>
      </c>
      <c r="X313" s="1">
        <f>IF(C$4=0,0,IF(SUM(X$7:X312)=2,0,IF(AB313=X$6,IF(AB313=AB314,IF((AB312-AB313)&lt;=(AB315-AB314),2,0),IF(AB313=AB312,IF((AB311-AB312)&gt;(AB314-AB313),2,0),2)),0)))</f>
        <v>0</v>
      </c>
      <c r="Y313" s="1">
        <f t="shared" si="96"/>
        <v>1</v>
      </c>
      <c r="Z313" s="1">
        <f t="shared" si="97"/>
        <v>1</v>
      </c>
      <c r="AA313" s="1">
        <f t="shared" si="98"/>
        <v>1</v>
      </c>
      <c r="AB313" s="1">
        <f t="shared" si="99"/>
        <v>1</v>
      </c>
      <c r="AD313" s="1">
        <f t="shared" si="104"/>
        <v>151</v>
      </c>
      <c r="AE313" s="2">
        <f t="shared" si="100"/>
        <v>0</v>
      </c>
      <c r="AF313" s="1">
        <f>IF(S$4=0,0,IF(SUM(AF$7:AF312)=2,0,IF(AJ313=AF$6,IF(AJ313=AJ314,IF((AJ312-AJ313)&lt;=(AJ315-AJ314),2,0),IF(AJ313=AJ312,IF((AJ311-AJ312)&gt;(AJ314-AJ313),2,0),2)),0)))</f>
        <v>0</v>
      </c>
      <c r="AG313" s="1">
        <f>IF(C$4=0,0,IF(SUM(AG$7:AG312)=1,0,IF(AK313=AG$6,IF(AK313=AK314,IF((AK312-AK313)&lt;=(AK315-AK314),1,0),IF(AK313=AK312,IF((AK311-AK312)&gt;(AK314-AK313),1,0),1)),0)))</f>
        <v>0</v>
      </c>
      <c r="AH313" s="1">
        <f>IF(C$4=0,0,IF(SUM(AH$7:AH312)=2,0,IF(AL313=AH$6,IF(AL313=AL314,IF((AL312-AL313)&lt;=(AL315-AL314),2,0),IF(AL313=AL312,IF((AL311-AL312)&gt;(AL314-AL313),2,0),2)),0)))</f>
        <v>0</v>
      </c>
      <c r="AI313" s="1">
        <f>IF(S$4=0,0,IF(SUM(AI$7:AI312)=2,0,IF(AM313=AI$6,IF(AM313=AM314,IF((AM312-AM313)&lt;=(AM315-AM314),2,0),IF(AM313=AM312,IF((AM311-AM312)&gt;(AM314-AM313),2,0),2)),0)))</f>
        <v>0</v>
      </c>
      <c r="AJ313" s="1">
        <f t="shared" si="101"/>
        <v>1</v>
      </c>
    </row>
    <row r="314" spans="1:36" ht="12" customHeight="1" x14ac:dyDescent="0.15">
      <c r="A314" s="64">
        <f t="shared" si="90"/>
        <v>0</v>
      </c>
      <c r="B314" s="64">
        <f t="shared" si="91"/>
        <v>0</v>
      </c>
      <c r="C314" s="57">
        <f t="shared" si="102"/>
        <v>150</v>
      </c>
      <c r="F314" s="59">
        <f>IF(C314&lt;C$6,0,VLOOKUP(C314,index!$A:$M,10,0))</f>
        <v>110</v>
      </c>
      <c r="G314" s="57" t="str">
        <f t="shared" si="92"/>
        <v/>
      </c>
      <c r="H314" s="58" t="str">
        <f>IF(G314="I",$K314,IF(G314="II",$K314-SUM(H$8:H313),IF(G314="III",$K314-SUM(H$8:H313),IF(G314="IV",$K314-SUM(H$8:H313),IF(G314="V",1-SUM(H$8:H313)," ")))))</f>
        <v xml:space="preserve"> </v>
      </c>
      <c r="I314" s="66" t="str">
        <f t="shared" si="93"/>
        <v/>
      </c>
      <c r="L314" s="62" t="str">
        <f t="shared" si="89"/>
        <v xml:space="preserve"> </v>
      </c>
      <c r="P314" s="58" t="str">
        <f>IF(O314="Plus",$K314,IF(O314="Basis",$K314-SUM(P$8:P313),IF(O314="Breedte",$K314-SUM(P$8:P313),IF(O313="Breedte",1-SUM(P$8:P313)," "))))</f>
        <v xml:space="preserve"> </v>
      </c>
      <c r="Q314" s="56" t="str">
        <f t="shared" si="105"/>
        <v/>
      </c>
      <c r="R314" s="196">
        <f t="shared" si="94"/>
        <v>110</v>
      </c>
      <c r="S314" s="1">
        <f t="shared" si="103"/>
        <v>150</v>
      </c>
      <c r="T314" s="2">
        <f t="shared" si="95"/>
        <v>0</v>
      </c>
      <c r="U314" s="1">
        <f>IF(C$4=0,0,IF(SUM(U$7:U313)=2,0,IF(Y314=U$6,IF(Y314=Y315,IF((Y313-Y314)&lt;=(Y316-Y315),2,0),IF(Y314=Y313,IF((Y312-Y313)&gt;(Y315-Y314),2,0),2)),0)))</f>
        <v>0</v>
      </c>
      <c r="V314" s="1">
        <f>IF(C$4=0,0,IF(SUM(V$7:V313)=1,0,IF(Z314=V$6,IF(Z314=Z315,IF((Z313-Z314)&lt;=(Z316-Z315),1,0),IF(Z314=Z313,IF((Z312-Z313)&gt;(Z315-Z314),1,0),1)),0)))</f>
        <v>0</v>
      </c>
      <c r="W314" s="1">
        <f>IF(C$4=0,0,IF(SUM(W$7:W313)=2,0,IF(AA314=W$6,IF(AA314=AA315,IF((AA313-AA314)&lt;=(AA316-AA315),2,0),IF(AA314=AA313,IF((AA312-AA313)&gt;(AA315-AA314),2,0),2)),0)))</f>
        <v>0</v>
      </c>
      <c r="X314" s="1">
        <f>IF(C$4=0,0,IF(SUM(X$7:X313)=2,0,IF(AB314=X$6,IF(AB314=AB315,IF((AB313-AB314)&lt;=(AB316-AB315),2,0),IF(AB314=AB313,IF((AB312-AB313)&gt;(AB315-AB314),2,0),2)),0)))</f>
        <v>0</v>
      </c>
      <c r="Y314" s="1">
        <f t="shared" si="96"/>
        <v>1</v>
      </c>
      <c r="Z314" s="1">
        <f t="shared" si="97"/>
        <v>1</v>
      </c>
      <c r="AA314" s="1">
        <f t="shared" si="98"/>
        <v>1</v>
      </c>
      <c r="AB314" s="1">
        <f t="shared" si="99"/>
        <v>1</v>
      </c>
      <c r="AD314" s="1">
        <f t="shared" si="104"/>
        <v>150</v>
      </c>
      <c r="AE314" s="2">
        <f t="shared" si="100"/>
        <v>0</v>
      </c>
      <c r="AF314" s="1">
        <f>IF(S$4=0,0,IF(SUM(AF$7:AF313)=2,0,IF(AJ314=AF$6,IF(AJ314=AJ315,IF((AJ313-AJ314)&lt;=(AJ316-AJ315),2,0),IF(AJ314=AJ313,IF((AJ312-AJ313)&gt;(AJ315-AJ314),2,0),2)),0)))</f>
        <v>0</v>
      </c>
      <c r="AG314" s="1">
        <f>IF(C$4=0,0,IF(SUM(AG$7:AG313)=1,0,IF(AK314=AG$6,IF(AK314=AK315,IF((AK313-AK314)&lt;=(AK316-AK315),1,0),IF(AK314=AK313,IF((AK312-AK313)&gt;(AK315-AK314),1,0),1)),0)))</f>
        <v>0</v>
      </c>
      <c r="AH314" s="1">
        <f>IF(C$4=0,0,IF(SUM(AH$7:AH313)=2,0,IF(AL314=AH$6,IF(AL314=AL315,IF((AL313-AL314)&lt;=(AL316-AL315),2,0),IF(AL314=AL313,IF((AL312-AL313)&gt;(AL315-AL314),2,0),2)),0)))</f>
        <v>0</v>
      </c>
      <c r="AI314" s="1">
        <f>IF(S$4=0,0,IF(SUM(AI$7:AI313)=2,0,IF(AM314=AI$6,IF(AM314=AM315,IF((AM313-AM314)&lt;=(AM316-AM315),2,0),IF(AM314=AM313,IF((AM312-AM313)&gt;(AM315-AM314),2,0),2)),0)))</f>
        <v>0</v>
      </c>
      <c r="AJ314" s="1">
        <f t="shared" si="101"/>
        <v>1</v>
      </c>
    </row>
    <row r="315" spans="1:36" ht="12" customHeight="1" x14ac:dyDescent="0.15">
      <c r="A315" s="64">
        <f t="shared" si="90"/>
        <v>10</v>
      </c>
      <c r="B315" s="64">
        <f t="shared" si="91"/>
        <v>20</v>
      </c>
      <c r="C315" s="57">
        <f t="shared" si="102"/>
        <v>149</v>
      </c>
      <c r="F315" s="59">
        <f>IF(C315&lt;C$6,0,VLOOKUP(C315,index!$A:$M,10,0))</f>
        <v>110</v>
      </c>
      <c r="G315" s="57" t="str">
        <f t="shared" si="92"/>
        <v>V</v>
      </c>
      <c r="H315" s="58">
        <f>IF(G315="I",$K315,IF(G315="II",$K315-SUM(H$8:H314),IF(G315="III",$K315-SUM(H$8:H314),IF(G315="IV",$K315-SUM(H$8:H314),IF(G315="V",1-SUM(H$8:H314)," ")))))</f>
        <v>1</v>
      </c>
      <c r="I315" s="66" t="str">
        <f t="shared" si="93"/>
        <v>E</v>
      </c>
      <c r="L315" s="62" t="str">
        <f t="shared" si="89"/>
        <v xml:space="preserve"> </v>
      </c>
      <c r="P315" s="58" t="str">
        <f>IF(O315="Plus",$K315,IF(O315="Basis",$K315-SUM(P$8:P314),IF(O315="Breedte",$K315-SUM(P$8:P314),IF(O314="Breedte",1-SUM(P$8:P314)," "))))</f>
        <v xml:space="preserve"> </v>
      </c>
      <c r="Q315" s="56" t="str">
        <f t="shared" si="105"/>
        <v/>
      </c>
      <c r="R315" s="196">
        <f t="shared" si="94"/>
        <v>110</v>
      </c>
      <c r="S315" s="1">
        <f t="shared" si="103"/>
        <v>149</v>
      </c>
      <c r="T315" s="2">
        <f t="shared" si="95"/>
        <v>0</v>
      </c>
      <c r="U315" s="1">
        <f>IF(C$4=0,0,IF(SUM(U$7:U314)=2,0,IF(Y315=U$6,IF(Y315=Y316,IF((Y314-Y315)&lt;=(Y317-Y316),2,0),IF(Y315=Y314,IF((Y313-Y314)&gt;(Y316-Y315),2,0),2)),0)))</f>
        <v>0</v>
      </c>
      <c r="V315" s="1">
        <f>IF(C$4=0,0,IF(SUM(V$7:V314)=1,0,IF(Z315=V$6,IF(Z315=Z316,IF((Z314-Z315)&lt;=(Z317-Z316),1,0),IF(Z315=Z314,IF((Z313-Z314)&gt;(Z316-Z315),1,0),1)),0)))</f>
        <v>0</v>
      </c>
      <c r="W315" s="1">
        <f>IF(C$4=0,0,IF(SUM(W$7:W314)=2,0,IF(AA315=W$6,IF(AA315=AA316,IF((AA314-AA315)&lt;=(AA317-AA316),2,0),IF(AA315=AA314,IF((AA313-AA314)&gt;(AA316-AA315),2,0),2)),0)))</f>
        <v>0</v>
      </c>
      <c r="X315" s="1">
        <f>IF(C$4=0,0,IF(SUM(X$7:X314)=2,0,IF(AB315=X$6,IF(AB315=AB316,IF((AB314-AB315)&lt;=(AB317-AB316),2,0),IF(AB315=AB314,IF((AB313-AB314)&gt;(AB316-AB315),2,0),2)),0)))</f>
        <v>0</v>
      </c>
      <c r="Y315" s="1">
        <f t="shared" si="96"/>
        <v>1</v>
      </c>
      <c r="Z315" s="1">
        <f t="shared" si="97"/>
        <v>1</v>
      </c>
      <c r="AA315" s="1">
        <f t="shared" si="98"/>
        <v>1</v>
      </c>
      <c r="AB315" s="1">
        <f t="shared" si="99"/>
        <v>1</v>
      </c>
      <c r="AD315" s="1">
        <f t="shared" si="104"/>
        <v>149</v>
      </c>
      <c r="AE315" s="2">
        <f t="shared" si="100"/>
        <v>0</v>
      </c>
      <c r="AF315" s="1">
        <f>IF(S$4=0,0,IF(SUM(AF$7:AF314)=2,0,IF(AJ315=AF$6,IF(AJ315=AJ316,IF((AJ314-AJ315)&lt;=(AJ317-AJ316),2,0),IF(AJ315=AJ314,IF((AJ313-AJ314)&gt;(AJ316-AJ315),2,0),2)),0)))</f>
        <v>0</v>
      </c>
      <c r="AG315" s="1">
        <f>IF(C$4=0,0,IF(SUM(AG$7:AG314)=1,0,IF(AK315=AG$6,IF(AK315=AK316,IF((AK314-AK315)&lt;=(AK317-AK316),1,0),IF(AK315=AK314,IF((AK313-AK314)&gt;(AK316-AK315),1,0),1)),0)))</f>
        <v>0</v>
      </c>
      <c r="AH315" s="1">
        <f>IF(C$4=0,0,IF(SUM(AH$7:AH314)=2,0,IF(AL315=AH$6,IF(AL315=AL316,IF((AL314-AL315)&lt;=(AL317-AL316),2,0),IF(AL315=AL314,IF((AL313-AL314)&gt;(AL316-AL315),2,0),2)),0)))</f>
        <v>0</v>
      </c>
      <c r="AI315" s="1">
        <f>IF(S$4=0,0,IF(SUM(AI$7:AI314)=2,0,IF(AM315=AI$6,IF(AM315=AM316,IF((AM314-AM315)&lt;=(AM317-AM316),2,0),IF(AM315=AM314,IF((AM313-AM314)&gt;(AM316-AM315),2,0),2)),0)))</f>
        <v>0</v>
      </c>
      <c r="AJ315" s="1">
        <f t="shared" si="101"/>
        <v>1</v>
      </c>
    </row>
    <row r="316" spans="1:36" ht="12" customHeight="1" x14ac:dyDescent="0.15">
      <c r="A316" s="64">
        <f t="shared" si="90"/>
        <v>0</v>
      </c>
      <c r="B316" s="64">
        <f t="shared" si="91"/>
        <v>0</v>
      </c>
      <c r="C316" s="57">
        <f t="shared" si="102"/>
        <v>148</v>
      </c>
      <c r="F316" s="59">
        <f>IF(C316&lt;C$6,0,VLOOKUP(C316,index!$A:$M,10,0))</f>
        <v>0</v>
      </c>
      <c r="G316" s="57" t="str">
        <f t="shared" si="92"/>
        <v/>
      </c>
      <c r="H316" s="58" t="str">
        <f>IF(G316="I",$K316,IF(G316="II",$K316-SUM(H$8:H315),IF(G316="III",$K316-SUM(H$8:H315),IF(G316="IV",$K316-SUM(H$8:H315),IF(G316="V",1-SUM(H$8:H315)," ")))))</f>
        <v xml:space="preserve"> </v>
      </c>
      <c r="I316" s="66" t="str">
        <f t="shared" si="93"/>
        <v/>
      </c>
      <c r="L316" s="62" t="str">
        <f t="shared" si="89"/>
        <v xml:space="preserve"> </v>
      </c>
      <c r="P316" s="58" t="str">
        <f>IF(O316="Plus",$K316,IF(O316="Basis",$K316-SUM(P$8:P315),IF(O316="Breedte",$K316-SUM(P$8:P315),IF(O315="Breedte",1-SUM(P$8:P315)," "))))</f>
        <v xml:space="preserve"> </v>
      </c>
      <c r="Q316" s="56" t="str">
        <f t="shared" si="105"/>
        <v/>
      </c>
      <c r="R316" s="196">
        <f t="shared" si="94"/>
        <v>0</v>
      </c>
      <c r="S316" s="1">
        <f t="shared" si="103"/>
        <v>148</v>
      </c>
      <c r="T316" s="2">
        <f t="shared" si="95"/>
        <v>0</v>
      </c>
      <c r="U316" s="1">
        <f>IF(C$4=0,0,IF(SUM(U$7:U315)=2,0,IF(Y316=U$6,IF(Y316=Y317,IF((Y315-Y316)&lt;=(Y318-Y317),2,0),IF(Y316=Y315,IF((Y314-Y315)&gt;(Y317-Y316),2,0),2)),0)))</f>
        <v>0</v>
      </c>
      <c r="V316" s="1">
        <f>IF(C$4=0,0,IF(SUM(V$7:V315)=1,0,IF(Z316=V$6,IF(Z316=Z317,IF((Z315-Z316)&lt;=(Z318-Z317),1,0),IF(Z316=Z315,IF((Z314-Z315)&gt;(Z317-Z316),1,0),1)),0)))</f>
        <v>0</v>
      </c>
      <c r="W316" s="1">
        <f>IF(C$4=0,0,IF(SUM(W$7:W315)=2,0,IF(AA316=W$6,IF(AA316=AA317,IF((AA315-AA316)&lt;=(AA318-AA317),2,0),IF(AA316=AA315,IF((AA314-AA315)&gt;(AA317-AA316),2,0),2)),0)))</f>
        <v>0</v>
      </c>
      <c r="X316" s="1">
        <f>IF(C$4=0,0,IF(SUM(X$7:X315)=2,0,IF(AB316=X$6,IF(AB316=AB317,IF((AB315-AB316)&lt;=(AB318-AB317),2,0),IF(AB316=AB315,IF((AB314-AB315)&gt;(AB317-AB316),2,0),2)),0)))</f>
        <v>0</v>
      </c>
      <c r="Y316" s="1">
        <f t="shared" si="96"/>
        <v>1</v>
      </c>
      <c r="Z316" s="1">
        <f t="shared" si="97"/>
        <v>1</v>
      </c>
      <c r="AA316" s="1">
        <f t="shared" si="98"/>
        <v>1</v>
      </c>
      <c r="AB316" s="1">
        <f t="shared" si="99"/>
        <v>1</v>
      </c>
      <c r="AD316" s="1">
        <f t="shared" si="104"/>
        <v>148</v>
      </c>
      <c r="AE316" s="2">
        <f t="shared" si="100"/>
        <v>0</v>
      </c>
      <c r="AF316" s="1">
        <f>IF(S$4=0,0,IF(SUM(AF$7:AF315)=2,0,IF(AJ316=AF$6,IF(AJ316=AJ317,IF((AJ315-AJ316)&lt;=(AJ318-AJ317),2,0),IF(AJ316=AJ315,IF((AJ314-AJ315)&gt;(AJ317-AJ316),2,0),2)),0)))</f>
        <v>0</v>
      </c>
      <c r="AG316" s="1">
        <f>IF(C$4=0,0,IF(SUM(AG$7:AG315)=1,0,IF(AK316=AG$6,IF(AK316=AK317,IF((AK315-AK316)&lt;=(AK318-AK317),1,0),IF(AK316=AK315,IF((AK314-AK315)&gt;(AK317-AK316),1,0),1)),0)))</f>
        <v>0</v>
      </c>
      <c r="AH316" s="1">
        <f>IF(C$4=0,0,IF(SUM(AH$7:AH315)=2,0,IF(AL316=AH$6,IF(AL316=AL317,IF((AL315-AL316)&lt;=(AL318-AL317),2,0),IF(AL316=AL315,IF((AL314-AL315)&gt;(AL317-AL316),2,0),2)),0)))</f>
        <v>0</v>
      </c>
      <c r="AI316" s="1">
        <f>IF(S$4=0,0,IF(SUM(AI$7:AI315)=2,0,IF(AM316=AI$6,IF(AM316=AM317,IF((AM315-AM316)&lt;=(AM318-AM317),2,0),IF(AM316=AM315,IF((AM314-AM315)&gt;(AM317-AM316),2,0),2)),0)))</f>
        <v>0</v>
      </c>
      <c r="AJ316" s="1">
        <f t="shared" si="101"/>
        <v>1</v>
      </c>
    </row>
    <row r="317" spans="1:36" ht="12" customHeight="1" x14ac:dyDescent="0.15">
      <c r="A317" s="64">
        <f t="shared" si="90"/>
        <v>0</v>
      </c>
      <c r="B317" s="64">
        <f t="shared" si="91"/>
        <v>0</v>
      </c>
      <c r="C317" s="57">
        <f t="shared" si="102"/>
        <v>148</v>
      </c>
      <c r="F317" s="59">
        <f>IF(C317&lt;C$6,0,VLOOKUP(C317,index!$A:$M,10,0))</f>
        <v>0</v>
      </c>
      <c r="G317" s="57" t="str">
        <f t="shared" si="92"/>
        <v/>
      </c>
      <c r="H317" s="58" t="str">
        <f>IF(G317="I",$K317,IF(G317="II",$K317-SUM(H$8:H316),IF(G317="III",$K317-SUM(H$8:H316),IF(G317="IV",$K317-SUM(H$8:H316),IF(G317="V",1-SUM(H$8:H316)," ")))))</f>
        <v xml:space="preserve"> </v>
      </c>
      <c r="I317" s="66" t="str">
        <f t="shared" si="93"/>
        <v/>
      </c>
      <c r="L317" s="62" t="str">
        <f t="shared" si="89"/>
        <v xml:space="preserve"> </v>
      </c>
      <c r="P317" s="58" t="str">
        <f>IF(O317="Plus",$K317,IF(O317="Basis",$K317-SUM(P$8:P316),IF(O317="Breedte",$K317-SUM(P$8:P316),IF(O316="Breedte",1-SUM(P$8:P316)," "))))</f>
        <v xml:space="preserve"> </v>
      </c>
      <c r="Q317" s="56" t="str">
        <f t="shared" si="105"/>
        <v/>
      </c>
      <c r="R317" s="196">
        <f t="shared" si="94"/>
        <v>0</v>
      </c>
      <c r="S317" s="1">
        <f t="shared" si="103"/>
        <v>148</v>
      </c>
      <c r="T317" s="2">
        <f t="shared" si="95"/>
        <v>0</v>
      </c>
      <c r="U317" s="1">
        <f>IF(C$4=0,0,IF(SUM(U$7:U316)=2,0,IF(Y317=U$6,IF(Y317=Y318,IF((Y316-Y317)&lt;=(Y319-Y318),2,0),IF(Y317=Y316,IF((Y315-Y316)&gt;(Y318-Y317),2,0),2)),0)))</f>
        <v>0</v>
      </c>
      <c r="V317" s="1">
        <f>IF(C$4=0,0,IF(SUM(V$7:V316)=1,0,IF(Z317=V$6,IF(Z317=Z318,IF((Z316-Z317)&lt;=(Z319-Z318),1,0),IF(Z317=Z316,IF((Z315-Z316)&gt;(Z318-Z317),1,0),1)),0)))</f>
        <v>0</v>
      </c>
      <c r="W317" s="1">
        <f>IF(C$4=0,0,IF(SUM(W$7:W316)=2,0,IF(AA317=W$6,IF(AA317=AA318,IF((AA316-AA317)&lt;=(AA319-AA318),2,0),IF(AA317=AA316,IF((AA315-AA316)&gt;(AA318-AA317),2,0),2)),0)))</f>
        <v>0</v>
      </c>
      <c r="X317" s="1">
        <f>IF(C$4=0,0,IF(SUM(X$7:X316)=2,0,IF(AB317=X$6,IF(AB317=AB318,IF((AB316-AB317)&lt;=(AB319-AB318),2,0),IF(AB317=AB316,IF((AB315-AB316)&gt;(AB318-AB317),2,0),2)),0)))</f>
        <v>0</v>
      </c>
      <c r="Y317" s="1">
        <f t="shared" si="96"/>
        <v>1</v>
      </c>
      <c r="Z317" s="1">
        <f t="shared" si="97"/>
        <v>1</v>
      </c>
      <c r="AA317" s="1">
        <f t="shared" si="98"/>
        <v>1</v>
      </c>
      <c r="AB317" s="1">
        <f t="shared" si="99"/>
        <v>1</v>
      </c>
      <c r="AD317" s="1">
        <f t="shared" si="104"/>
        <v>148</v>
      </c>
      <c r="AE317" s="2">
        <f t="shared" si="100"/>
        <v>0</v>
      </c>
      <c r="AF317" s="1">
        <f>IF(S$4=0,0,IF(SUM(AF$7:AF316)=2,0,IF(AJ317=AF$6,IF(AJ317=AJ318,IF((AJ316-AJ317)&lt;=(AJ319-AJ318),2,0),IF(AJ317=AJ316,IF((AJ315-AJ316)&gt;(AJ318-AJ317),2,0),2)),0)))</f>
        <v>0</v>
      </c>
      <c r="AG317" s="1">
        <f>IF(C$4=0,0,IF(SUM(AG$7:AG316)=1,0,IF(AK317=AG$6,IF(AK317=AK318,IF((AK316-AK317)&lt;=(AK319-AK318),1,0),IF(AK317=AK316,IF((AK315-AK316)&gt;(AK318-AK317),1,0),1)),0)))</f>
        <v>0</v>
      </c>
      <c r="AH317" s="1">
        <f>IF(C$4=0,0,IF(SUM(AH$7:AH316)=2,0,IF(AL317=AH$6,IF(AL317=AL318,IF((AL316-AL317)&lt;=(AL319-AL318),2,0),IF(AL317=AL316,IF((AL315-AL316)&gt;(AL318-AL317),2,0),2)),0)))</f>
        <v>0</v>
      </c>
      <c r="AI317" s="1">
        <f>IF(S$4=0,0,IF(SUM(AI$7:AI316)=2,0,IF(AM317=AI$6,IF(AM317=AM318,IF((AM316-AM317)&lt;=(AM319-AM318),2,0),IF(AM317=AM316,IF((AM315-AM316)&gt;(AM318-AM317),2,0),2)),0)))</f>
        <v>0</v>
      </c>
      <c r="AJ317" s="1">
        <f t="shared" si="101"/>
        <v>1</v>
      </c>
    </row>
    <row r="318" spans="1:36" ht="12" customHeight="1" x14ac:dyDescent="0.15">
      <c r="A318" s="64">
        <f t="shared" si="90"/>
        <v>0</v>
      </c>
      <c r="B318" s="64">
        <f t="shared" si="91"/>
        <v>0</v>
      </c>
      <c r="C318" s="57">
        <f t="shared" si="102"/>
        <v>148</v>
      </c>
      <c r="F318" s="59">
        <f>IF(C318&lt;C$6,0,VLOOKUP(C318,index!$A:$M,10,0))</f>
        <v>0</v>
      </c>
      <c r="G318" s="57" t="str">
        <f t="shared" si="92"/>
        <v/>
      </c>
      <c r="H318" s="58" t="str">
        <f>IF(G318="I",$K318,IF(G318="II",$K318-SUM(H$8:H317),IF(G318="III",$K318-SUM(H$8:H317),IF(G318="IV",$K318-SUM(H$8:H317),IF(G318="V",1-SUM(H$8:H317)," ")))))</f>
        <v xml:space="preserve"> </v>
      </c>
      <c r="I318" s="66" t="str">
        <f t="shared" si="93"/>
        <v/>
      </c>
      <c r="L318" s="62" t="str">
        <f t="shared" si="89"/>
        <v xml:space="preserve"> </v>
      </c>
      <c r="P318" s="58" t="str">
        <f>IF(O318="Plus",$K318,IF(O318="Basis",$K318-SUM(P$8:P317),IF(O318="Breedte",$K318-SUM(P$8:P317),IF(O317="Breedte",1-SUM(P$8:P317)," "))))</f>
        <v xml:space="preserve"> </v>
      </c>
      <c r="Q318" s="56" t="str">
        <f t="shared" si="105"/>
        <v/>
      </c>
      <c r="R318" s="196">
        <f t="shared" si="94"/>
        <v>0</v>
      </c>
      <c r="S318" s="1">
        <f t="shared" si="103"/>
        <v>148</v>
      </c>
      <c r="T318" s="2">
        <f t="shared" si="95"/>
        <v>0</v>
      </c>
      <c r="U318" s="1">
        <f>IF(C$4=0,0,IF(SUM(U$7:U317)=2,0,IF(Y318=U$6,IF(Y318=Y319,IF((Y317-Y318)&lt;=(Y320-Y319),2,0),IF(Y318=Y317,IF((Y316-Y317)&gt;(Y319-Y318),2,0),2)),0)))</f>
        <v>0</v>
      </c>
      <c r="V318" s="1">
        <f>IF(C$4=0,0,IF(SUM(V$7:V317)=1,0,IF(Z318=V$6,IF(Z318=Z319,IF((Z317-Z318)&lt;=(Z320-Z319),1,0),IF(Z318=Z317,IF((Z316-Z317)&gt;(Z319-Z318),1,0),1)),0)))</f>
        <v>0</v>
      </c>
      <c r="W318" s="1">
        <f>IF(C$4=0,0,IF(SUM(W$7:W317)=2,0,IF(AA318=W$6,IF(AA318=AA319,IF((AA317-AA318)&lt;=(AA320-AA319),2,0),IF(AA318=AA317,IF((AA316-AA317)&gt;(AA319-AA318),2,0),2)),0)))</f>
        <v>0</v>
      </c>
      <c r="X318" s="1">
        <f>IF(C$4=0,0,IF(SUM(X$7:X317)=2,0,IF(AB318=X$6,IF(AB318=AB319,IF((AB317-AB318)&lt;=(AB320-AB319),2,0),IF(AB318=AB317,IF((AB316-AB317)&gt;(AB319-AB318),2,0),2)),0)))</f>
        <v>0</v>
      </c>
      <c r="Y318" s="1">
        <f t="shared" si="96"/>
        <v>1</v>
      </c>
      <c r="Z318" s="1">
        <f t="shared" si="97"/>
        <v>1</v>
      </c>
      <c r="AA318" s="1">
        <f t="shared" si="98"/>
        <v>1</v>
      </c>
      <c r="AB318" s="1">
        <f t="shared" si="99"/>
        <v>1</v>
      </c>
      <c r="AD318" s="1">
        <f t="shared" si="104"/>
        <v>148</v>
      </c>
      <c r="AE318" s="2">
        <f t="shared" si="100"/>
        <v>0</v>
      </c>
      <c r="AF318" s="1">
        <f>IF(S$4=0,0,IF(SUM(AF$7:AF317)=2,0,IF(AJ318=AF$6,IF(AJ318=AJ319,IF((AJ317-AJ318)&lt;=(AJ320-AJ319),2,0),IF(AJ318=AJ317,IF((AJ316-AJ317)&gt;(AJ319-AJ318),2,0),2)),0)))</f>
        <v>0</v>
      </c>
      <c r="AG318" s="1">
        <f>IF(C$4=0,0,IF(SUM(AG$7:AG317)=1,0,IF(AK318=AG$6,IF(AK318=AK319,IF((AK317-AK318)&lt;=(AK320-AK319),1,0),IF(AK318=AK317,IF((AK316-AK317)&gt;(AK319-AK318),1,0),1)),0)))</f>
        <v>0</v>
      </c>
      <c r="AH318" s="1">
        <f>IF(C$4=0,0,IF(SUM(AH$7:AH317)=2,0,IF(AL318=AH$6,IF(AL318=AL319,IF((AL317-AL318)&lt;=(AL320-AL319),2,0),IF(AL318=AL317,IF((AL316-AL317)&gt;(AL319-AL318),2,0),2)),0)))</f>
        <v>0</v>
      </c>
      <c r="AI318" s="1">
        <f>IF(S$4=0,0,IF(SUM(AI$7:AI317)=2,0,IF(AM318=AI$6,IF(AM318=AM319,IF((AM317-AM318)&lt;=(AM320-AM319),2,0),IF(AM318=AM317,IF((AM316-AM317)&gt;(AM319-AM318),2,0),2)),0)))</f>
        <v>0</v>
      </c>
      <c r="AJ318" s="1">
        <f t="shared" si="101"/>
        <v>1</v>
      </c>
    </row>
    <row r="319" spans="1:36" ht="12" customHeight="1" x14ac:dyDescent="0.15">
      <c r="A319" s="64">
        <f t="shared" si="90"/>
        <v>0</v>
      </c>
      <c r="B319" s="64">
        <f t="shared" si="91"/>
        <v>0</v>
      </c>
      <c r="C319" s="57">
        <f t="shared" si="102"/>
        <v>148</v>
      </c>
      <c r="F319" s="59">
        <f>IF(C319&lt;C$6,0,VLOOKUP(C319,index!$A:$M,10,0))</f>
        <v>0</v>
      </c>
      <c r="G319" s="57" t="str">
        <f t="shared" si="92"/>
        <v/>
      </c>
      <c r="H319" s="58" t="str">
        <f>IF(G319="I",$K319,IF(G319="II",$K319-SUM(H$8:H318),IF(G319="III",$K319-SUM(H$8:H318),IF(G319="IV",$K319-SUM(H$8:H318),IF(G319="V",1-SUM(H$8:H318)," ")))))</f>
        <v xml:space="preserve"> </v>
      </c>
      <c r="I319" s="66" t="str">
        <f t="shared" si="93"/>
        <v/>
      </c>
      <c r="L319" s="62" t="str">
        <f t="shared" si="89"/>
        <v xml:space="preserve"> </v>
      </c>
      <c r="P319" s="58" t="str">
        <f>IF(O319="Plus",$K319,IF(O319="Basis",$K319-SUM(P$8:P318),IF(O319="Breedte",$K319-SUM(P$8:P318),IF(O318="Breedte",1-SUM(P$8:P318)," "))))</f>
        <v xml:space="preserve"> </v>
      </c>
      <c r="Q319" s="56" t="str">
        <f t="shared" si="105"/>
        <v/>
      </c>
      <c r="R319" s="196">
        <f t="shared" si="94"/>
        <v>0</v>
      </c>
      <c r="S319" s="1">
        <f t="shared" si="103"/>
        <v>148</v>
      </c>
      <c r="T319" s="2">
        <f t="shared" si="95"/>
        <v>0</v>
      </c>
      <c r="U319" s="1">
        <f>IF(C$4=0,0,IF(SUM(U$7:U318)=2,0,IF(Y319=U$6,IF(Y319=Y320,IF((Y318-Y319)&lt;=(Y321-Y320),2,0),IF(Y319=Y318,IF((Y317-Y318)&gt;(Y320-Y319),2,0),2)),0)))</f>
        <v>0</v>
      </c>
      <c r="V319" s="1">
        <f>IF(C$4=0,0,IF(SUM(V$7:V318)=1,0,IF(Z319=V$6,IF(Z319=Z320,IF((Z318-Z319)&lt;=(Z321-Z320),1,0),IF(Z319=Z318,IF((Z317-Z318)&gt;(Z320-Z319),1,0),1)),0)))</f>
        <v>0</v>
      </c>
      <c r="W319" s="1">
        <f>IF(C$4=0,0,IF(SUM(W$7:W318)=2,0,IF(AA319=W$6,IF(AA319=AA320,IF((AA318-AA319)&lt;=(AA321-AA320),2,0),IF(AA319=AA318,IF((AA317-AA318)&gt;(AA320-AA319),2,0),2)),0)))</f>
        <v>0</v>
      </c>
      <c r="X319" s="1">
        <f>IF(C$4=0,0,IF(SUM(X$7:X318)=2,0,IF(AB319=X$6,IF(AB319=AB320,IF((AB318-AB319)&lt;=(AB321-AB320),2,0),IF(AB319=AB318,IF((AB317-AB318)&gt;(AB320-AB319),2,0),2)),0)))</f>
        <v>0</v>
      </c>
      <c r="Y319" s="1">
        <f t="shared" si="96"/>
        <v>1</v>
      </c>
      <c r="Z319" s="1">
        <f t="shared" si="97"/>
        <v>1</v>
      </c>
      <c r="AA319" s="1">
        <f t="shared" si="98"/>
        <v>1</v>
      </c>
      <c r="AB319" s="1">
        <f t="shared" si="99"/>
        <v>1</v>
      </c>
      <c r="AD319" s="1">
        <f t="shared" si="104"/>
        <v>148</v>
      </c>
      <c r="AE319" s="2">
        <f t="shared" si="100"/>
        <v>0</v>
      </c>
      <c r="AF319" s="1">
        <f>IF(S$4=0,0,IF(SUM(AF$7:AF318)=2,0,IF(AJ319=AF$6,IF(AJ319=AJ320,IF((AJ318-AJ319)&lt;=(AJ321-AJ320),2,0),IF(AJ319=AJ318,IF((AJ317-AJ318)&gt;(AJ320-AJ319),2,0),2)),0)))</f>
        <v>0</v>
      </c>
      <c r="AG319" s="1">
        <f>IF(C$4=0,0,IF(SUM(AG$7:AG318)=1,0,IF(AK319=AG$6,IF(AK319=AK320,IF((AK318-AK319)&lt;=(AK321-AK320),1,0),IF(AK319=AK318,IF((AK317-AK318)&gt;(AK320-AK319),1,0),1)),0)))</f>
        <v>0</v>
      </c>
      <c r="AH319" s="1">
        <f>IF(C$4=0,0,IF(SUM(AH$7:AH318)=2,0,IF(AL319=AH$6,IF(AL319=AL320,IF((AL318-AL319)&lt;=(AL321-AL320),2,0),IF(AL319=AL318,IF((AL317-AL318)&gt;(AL320-AL319),2,0),2)),0)))</f>
        <v>0</v>
      </c>
      <c r="AI319" s="1">
        <f>IF(S$4=0,0,IF(SUM(AI$7:AI318)=2,0,IF(AM319=AI$6,IF(AM319=AM320,IF((AM318-AM319)&lt;=(AM321-AM320),2,0),IF(AM319=AM318,IF((AM317-AM318)&gt;(AM320-AM319),2,0),2)),0)))</f>
        <v>0</v>
      </c>
      <c r="AJ319" s="1">
        <f t="shared" si="101"/>
        <v>1</v>
      </c>
    </row>
    <row r="320" spans="1:36" ht="12" customHeight="1" x14ac:dyDescent="0.15">
      <c r="A320" s="64">
        <f t="shared" si="90"/>
        <v>0</v>
      </c>
      <c r="B320" s="64">
        <f t="shared" si="91"/>
        <v>0</v>
      </c>
      <c r="C320" s="57">
        <f t="shared" si="102"/>
        <v>148</v>
      </c>
      <c r="F320" s="59">
        <f>IF(C320&lt;C$6,0,VLOOKUP(C320,index!$A:$M,10,0))</f>
        <v>0</v>
      </c>
      <c r="G320" s="57" t="str">
        <f t="shared" si="92"/>
        <v/>
      </c>
      <c r="H320" s="58" t="str">
        <f>IF(G320="I",$K320,IF(G320="II",$K320-SUM(H$8:H319),IF(G320="III",$K320-SUM(H$8:H319),IF(G320="IV",$K320-SUM(H$8:H319),IF(G320="V",1-SUM(H$8:H319)," ")))))</f>
        <v xml:space="preserve"> </v>
      </c>
      <c r="I320" s="66" t="str">
        <f t="shared" si="93"/>
        <v/>
      </c>
      <c r="L320" s="62" t="str">
        <f t="shared" si="89"/>
        <v xml:space="preserve"> </v>
      </c>
      <c r="P320" s="58" t="str">
        <f>IF(O320="Plus",$K320,IF(O320="Basis",$K320-SUM(P$8:P319),IF(O320="Breedte",$K320-SUM(P$8:P319),IF(O319="Breedte",1-SUM(P$8:P319)," "))))</f>
        <v xml:space="preserve"> </v>
      </c>
      <c r="Q320" s="56" t="str">
        <f t="shared" si="105"/>
        <v/>
      </c>
      <c r="R320" s="196">
        <f t="shared" si="94"/>
        <v>0</v>
      </c>
      <c r="S320" s="1">
        <f t="shared" si="103"/>
        <v>148</v>
      </c>
      <c r="T320" s="2">
        <f t="shared" si="95"/>
        <v>0</v>
      </c>
      <c r="U320" s="1">
        <f>IF(C$4=0,0,IF(SUM(U$7:U319)=2,0,IF(Y320=U$6,IF(Y320=Y321,IF((Y319-Y320)&lt;=(Y322-Y321),2,0),IF(Y320=Y319,IF((Y318-Y319)&gt;(Y321-Y320),2,0),2)),0)))</f>
        <v>0</v>
      </c>
      <c r="V320" s="1">
        <f>IF(C$4=0,0,IF(SUM(V$7:V319)=1,0,IF(Z320=V$6,IF(Z320=Z321,IF((Z319-Z320)&lt;=(Z322-Z321),1,0),IF(Z320=Z319,IF((Z318-Z319)&gt;(Z321-Z320),1,0),1)),0)))</f>
        <v>0</v>
      </c>
      <c r="W320" s="1">
        <f>IF(C$4=0,0,IF(SUM(W$7:W319)=2,0,IF(AA320=W$6,IF(AA320=AA321,IF((AA319-AA320)&lt;=(AA322-AA321),2,0),IF(AA320=AA319,IF((AA318-AA319)&gt;(AA321-AA320),2,0),2)),0)))</f>
        <v>0</v>
      </c>
      <c r="X320" s="1">
        <f>IF(C$4=0,0,IF(SUM(X$7:X319)=2,0,IF(AB320=X$6,IF(AB320=AB321,IF((AB319-AB320)&lt;=(AB322-AB321),2,0),IF(AB320=AB319,IF((AB318-AB319)&gt;(AB321-AB320),2,0),2)),0)))</f>
        <v>0</v>
      </c>
      <c r="Y320" s="1">
        <f t="shared" si="96"/>
        <v>1</v>
      </c>
      <c r="Z320" s="1">
        <f t="shared" si="97"/>
        <v>1</v>
      </c>
      <c r="AA320" s="1">
        <f t="shared" si="98"/>
        <v>1</v>
      </c>
      <c r="AB320" s="1">
        <f t="shared" si="99"/>
        <v>1</v>
      </c>
      <c r="AD320" s="1">
        <f t="shared" si="104"/>
        <v>148</v>
      </c>
      <c r="AE320" s="2">
        <f t="shared" si="100"/>
        <v>0</v>
      </c>
      <c r="AF320" s="1">
        <f>IF(S$4=0,0,IF(SUM(AF$7:AF319)=2,0,IF(AJ320=AF$6,IF(AJ320=AJ321,IF((AJ319-AJ320)&lt;=(AJ322-AJ321),2,0),IF(AJ320=AJ319,IF((AJ318-AJ319)&gt;(AJ321-AJ320),2,0),2)),0)))</f>
        <v>0</v>
      </c>
      <c r="AG320" s="1">
        <f>IF(C$4=0,0,IF(SUM(AG$7:AG319)=1,0,IF(AK320=AG$6,IF(AK320=AK321,IF((AK319-AK320)&lt;=(AK322-AK321),1,0),IF(AK320=AK319,IF((AK318-AK319)&gt;(AK321-AK320),1,0),1)),0)))</f>
        <v>0</v>
      </c>
      <c r="AH320" s="1">
        <f>IF(C$4=0,0,IF(SUM(AH$7:AH319)=2,0,IF(AL320=AH$6,IF(AL320=AL321,IF((AL319-AL320)&lt;=(AL322-AL321),2,0),IF(AL320=AL319,IF((AL318-AL319)&gt;(AL321-AL320),2,0),2)),0)))</f>
        <v>0</v>
      </c>
      <c r="AI320" s="1">
        <f>IF(S$4=0,0,IF(SUM(AI$7:AI319)=2,0,IF(AM320=AI$6,IF(AM320=AM321,IF((AM319-AM320)&lt;=(AM322-AM321),2,0),IF(AM320=AM319,IF((AM318-AM319)&gt;(AM321-AM320),2,0),2)),0)))</f>
        <v>0</v>
      </c>
      <c r="AJ320" s="1">
        <f t="shared" si="101"/>
        <v>1</v>
      </c>
    </row>
    <row r="321" spans="1:36" ht="12" customHeight="1" x14ac:dyDescent="0.15">
      <c r="A321" s="64">
        <f t="shared" si="90"/>
        <v>0</v>
      </c>
      <c r="B321" s="64">
        <f t="shared" si="91"/>
        <v>0</v>
      </c>
      <c r="C321" s="57">
        <f t="shared" si="102"/>
        <v>148</v>
      </c>
      <c r="F321" s="59">
        <f>IF(C321&lt;C$6,0,VLOOKUP(C321,index!$A:$M,10,0))</f>
        <v>0</v>
      </c>
      <c r="G321" s="57" t="str">
        <f t="shared" si="92"/>
        <v/>
      </c>
      <c r="H321" s="58" t="str">
        <f>IF(G321="I",$K321,IF(G321="II",$K321-SUM(H$8:H320),IF(G321="III",$K321-SUM(H$8:H320),IF(G321="IV",$K321-SUM(H$8:H320),IF(G321="V",1-SUM(H$8:H320)," ")))))</f>
        <v xml:space="preserve"> </v>
      </c>
      <c r="I321" s="66" t="str">
        <f t="shared" si="93"/>
        <v/>
      </c>
      <c r="L321" s="62" t="str">
        <f t="shared" si="89"/>
        <v xml:space="preserve"> </v>
      </c>
      <c r="P321" s="58" t="str">
        <f>IF(O321="Plus",$K321,IF(O321="Basis",$K321-SUM(P$8:P320),IF(O321="Breedte",$K321-SUM(P$8:P320),IF(O320="Breedte",1-SUM(P$8:P320)," "))))</f>
        <v xml:space="preserve"> </v>
      </c>
      <c r="Q321" s="56" t="str">
        <f t="shared" si="105"/>
        <v/>
      </c>
      <c r="R321" s="196">
        <f t="shared" si="94"/>
        <v>0</v>
      </c>
      <c r="S321" s="1">
        <f t="shared" si="103"/>
        <v>148</v>
      </c>
      <c r="T321" s="2">
        <f t="shared" si="95"/>
        <v>0</v>
      </c>
      <c r="U321" s="1">
        <f>IF(C$4=0,0,IF(SUM(U$7:U320)=2,0,IF(Y321=U$6,IF(Y321=Y322,IF((Y320-Y321)&lt;=(Y323-Y322),2,0),IF(Y321=Y320,IF((Y319-Y320)&gt;(Y322-Y321),2,0),2)),0)))</f>
        <v>0</v>
      </c>
      <c r="V321" s="1">
        <f>IF(C$4=0,0,IF(SUM(V$7:V320)=1,0,IF(Z321=V$6,IF(Z321=Z322,IF((Z320-Z321)&lt;=(Z323-Z322),1,0),IF(Z321=Z320,IF((Z319-Z320)&gt;(Z322-Z321),1,0),1)),0)))</f>
        <v>0</v>
      </c>
      <c r="W321" s="1">
        <f>IF(C$4=0,0,IF(SUM(W$7:W320)=2,0,IF(AA321=W$6,IF(AA321=AA322,IF((AA320-AA321)&lt;=(AA323-AA322),2,0),IF(AA321=AA320,IF((AA319-AA320)&gt;(AA322-AA321),2,0),2)),0)))</f>
        <v>0</v>
      </c>
      <c r="X321" s="1">
        <f>IF(C$4=0,0,IF(SUM(X$7:X320)=2,0,IF(AB321=X$6,IF(AB321=AB322,IF((AB320-AB321)&lt;=(AB323-AB322),2,0),IF(AB321=AB320,IF((AB319-AB320)&gt;(AB322-AB321),2,0),2)),0)))</f>
        <v>0</v>
      </c>
      <c r="Y321" s="1">
        <f t="shared" si="96"/>
        <v>1</v>
      </c>
      <c r="Z321" s="1">
        <f t="shared" si="97"/>
        <v>1</v>
      </c>
      <c r="AA321" s="1">
        <f t="shared" si="98"/>
        <v>1</v>
      </c>
      <c r="AB321" s="1">
        <f t="shared" si="99"/>
        <v>1</v>
      </c>
      <c r="AD321" s="1">
        <f t="shared" si="104"/>
        <v>148</v>
      </c>
      <c r="AE321" s="2">
        <f t="shared" si="100"/>
        <v>0</v>
      </c>
      <c r="AF321" s="1">
        <f>IF(S$4=0,0,IF(SUM(AF$7:AF320)=2,0,IF(AJ321=AF$6,IF(AJ321=AJ322,IF((AJ320-AJ321)&lt;=(AJ323-AJ322),2,0),IF(AJ321=AJ320,IF((AJ319-AJ320)&gt;(AJ322-AJ321),2,0),2)),0)))</f>
        <v>0</v>
      </c>
      <c r="AG321" s="1">
        <f>IF(C$4=0,0,IF(SUM(AG$7:AG320)=1,0,IF(AK321=AG$6,IF(AK321=AK322,IF((AK320-AK321)&lt;=(AK323-AK322),1,0),IF(AK321=AK320,IF((AK319-AK320)&gt;(AK322-AK321),1,0),1)),0)))</f>
        <v>0</v>
      </c>
      <c r="AH321" s="1">
        <f>IF(C$4=0,0,IF(SUM(AH$7:AH320)=2,0,IF(AL321=AH$6,IF(AL321=AL322,IF((AL320-AL321)&lt;=(AL323-AL322),2,0),IF(AL321=AL320,IF((AL319-AL320)&gt;(AL322-AL321),2,0),2)),0)))</f>
        <v>0</v>
      </c>
      <c r="AI321" s="1">
        <f>IF(S$4=0,0,IF(SUM(AI$7:AI320)=2,0,IF(AM321=AI$6,IF(AM321=AM322,IF((AM320-AM321)&lt;=(AM323-AM322),2,0),IF(AM321=AM320,IF((AM319-AM320)&gt;(AM322-AM321),2,0),2)),0)))</f>
        <v>0</v>
      </c>
      <c r="AJ321" s="1">
        <f t="shared" si="101"/>
        <v>1</v>
      </c>
    </row>
    <row r="322" spans="1:36" ht="12" customHeight="1" x14ac:dyDescent="0.15">
      <c r="A322" s="64">
        <f t="shared" si="90"/>
        <v>0</v>
      </c>
      <c r="B322" s="64">
        <f t="shared" si="91"/>
        <v>0</v>
      </c>
      <c r="C322" s="57">
        <f t="shared" si="102"/>
        <v>148</v>
      </c>
      <c r="F322" s="59">
        <f>IF(C322&lt;C$6,0,VLOOKUP(C322,index!$A:$M,10,0))</f>
        <v>0</v>
      </c>
      <c r="G322" s="57" t="str">
        <f t="shared" si="92"/>
        <v/>
      </c>
      <c r="H322" s="58" t="str">
        <f>IF(G322="I",$K322,IF(G322="II",$K322-SUM(H$8:H321),IF(G322="III",$K322-SUM(H$8:H321),IF(G322="IV",$K322-SUM(H$8:H321),IF(G322="V",1-SUM(H$8:H321)," ")))))</f>
        <v xml:space="preserve"> </v>
      </c>
      <c r="I322" s="66" t="str">
        <f t="shared" si="93"/>
        <v/>
      </c>
      <c r="L322" s="62" t="str">
        <f t="shared" si="89"/>
        <v xml:space="preserve"> </v>
      </c>
      <c r="P322" s="58" t="str">
        <f>IF(O322="Plus",$K322,IF(O322="Basis",$K322-SUM(P$8:P321),IF(O322="Breedte",$K322-SUM(P$8:P321),IF(O321="Breedte",1-SUM(P$8:P321)," "))))</f>
        <v xml:space="preserve"> </v>
      </c>
      <c r="Q322" s="56" t="str">
        <f t="shared" si="105"/>
        <v/>
      </c>
      <c r="R322" s="196">
        <f t="shared" si="94"/>
        <v>0</v>
      </c>
      <c r="S322" s="1">
        <f t="shared" si="103"/>
        <v>148</v>
      </c>
      <c r="T322" s="2">
        <f t="shared" si="95"/>
        <v>0</v>
      </c>
      <c r="U322" s="1">
        <f>IF(C$4=0,0,IF(SUM(U$7:U321)=2,0,IF(Y322=U$6,IF(Y322=Y323,IF((Y321-Y322)&lt;=(Y324-Y323),2,0),IF(Y322=Y321,IF((Y320-Y321)&gt;(Y323-Y322),2,0),2)),0)))</f>
        <v>0</v>
      </c>
      <c r="V322" s="1">
        <f>IF(C$4=0,0,IF(SUM(V$7:V321)=1,0,IF(Z322=V$6,IF(Z322=Z323,IF((Z321-Z322)&lt;=(Z324-Z323),1,0),IF(Z322=Z321,IF((Z320-Z321)&gt;(Z323-Z322),1,0),1)),0)))</f>
        <v>0</v>
      </c>
      <c r="W322" s="1">
        <f>IF(C$4=0,0,IF(SUM(W$7:W321)=2,0,IF(AA322=W$6,IF(AA322=AA323,IF((AA321-AA322)&lt;=(AA324-AA323),2,0),IF(AA322=AA321,IF((AA320-AA321)&gt;(AA323-AA322),2,0),2)),0)))</f>
        <v>0</v>
      </c>
      <c r="X322" s="1">
        <f>IF(C$4=0,0,IF(SUM(X$7:X321)=2,0,IF(AB322=X$6,IF(AB322=AB323,IF((AB321-AB322)&lt;=(AB324-AB323),2,0),IF(AB322=AB321,IF((AB320-AB321)&gt;(AB323-AB322),2,0),2)),0)))</f>
        <v>0</v>
      </c>
      <c r="Y322" s="1">
        <f t="shared" si="96"/>
        <v>1</v>
      </c>
      <c r="Z322" s="1">
        <f t="shared" si="97"/>
        <v>1</v>
      </c>
      <c r="AA322" s="1">
        <f t="shared" si="98"/>
        <v>1</v>
      </c>
      <c r="AB322" s="1">
        <f t="shared" si="99"/>
        <v>1</v>
      </c>
      <c r="AD322" s="1">
        <f t="shared" si="104"/>
        <v>148</v>
      </c>
      <c r="AE322" s="2">
        <f t="shared" si="100"/>
        <v>0</v>
      </c>
      <c r="AF322" s="1">
        <f>IF(S$4=0,0,IF(SUM(AF$7:AF321)=2,0,IF(AJ322=AF$6,IF(AJ322=AJ323,IF((AJ321-AJ322)&lt;=(AJ324-AJ323),2,0),IF(AJ322=AJ321,IF((AJ320-AJ321)&gt;(AJ323-AJ322),2,0),2)),0)))</f>
        <v>0</v>
      </c>
      <c r="AG322" s="1">
        <f>IF(C$4=0,0,IF(SUM(AG$7:AG321)=1,0,IF(AK322=AG$6,IF(AK322=AK323,IF((AK321-AK322)&lt;=(AK324-AK323),1,0),IF(AK322=AK321,IF((AK320-AK321)&gt;(AK323-AK322),1,0),1)),0)))</f>
        <v>0</v>
      </c>
      <c r="AH322" s="1">
        <f>IF(C$4=0,0,IF(SUM(AH$7:AH321)=2,0,IF(AL322=AH$6,IF(AL322=AL323,IF((AL321-AL322)&lt;=(AL324-AL323),2,0),IF(AL322=AL321,IF((AL320-AL321)&gt;(AL323-AL322),2,0),2)),0)))</f>
        <v>0</v>
      </c>
      <c r="AI322" s="1">
        <f>IF(S$4=0,0,IF(SUM(AI$7:AI321)=2,0,IF(AM322=AI$6,IF(AM322=AM323,IF((AM321-AM322)&lt;=(AM324-AM323),2,0),IF(AM322=AM321,IF((AM320-AM321)&gt;(AM323-AM322),2,0),2)),0)))</f>
        <v>0</v>
      </c>
      <c r="AJ322" s="1">
        <f t="shared" si="101"/>
        <v>1</v>
      </c>
    </row>
    <row r="323" spans="1:36" ht="12" customHeight="1" x14ac:dyDescent="0.15">
      <c r="A323" s="64">
        <f t="shared" si="90"/>
        <v>0</v>
      </c>
      <c r="B323" s="64">
        <f t="shared" si="91"/>
        <v>0</v>
      </c>
      <c r="C323" s="57">
        <f t="shared" si="102"/>
        <v>148</v>
      </c>
      <c r="F323" s="59">
        <f>IF(C323&lt;C$6,0,VLOOKUP(C323,index!$A:$M,10,0))</f>
        <v>0</v>
      </c>
      <c r="G323" s="57" t="str">
        <f t="shared" si="92"/>
        <v/>
      </c>
      <c r="H323" s="58" t="str">
        <f>IF(G323="I",$K323,IF(G323="II",$K323-SUM(H$8:H322),IF(G323="III",$K323-SUM(H$8:H322),IF(G323="IV",$K323-SUM(H$8:H322),IF(G323="V",1-SUM(H$8:H322)," ")))))</f>
        <v xml:space="preserve"> </v>
      </c>
      <c r="I323" s="66" t="str">
        <f t="shared" si="93"/>
        <v/>
      </c>
      <c r="L323" s="62" t="str">
        <f t="shared" si="89"/>
        <v xml:space="preserve"> </v>
      </c>
      <c r="P323" s="58" t="str">
        <f>IF(O323="Plus",$K323,IF(O323="Basis",$K323-SUM(P$8:P322),IF(O323="Breedte",$K323-SUM(P$8:P322),IF(O322="Breedte",1-SUM(P$8:P322)," "))))</f>
        <v xml:space="preserve"> </v>
      </c>
      <c r="Q323" s="56" t="str">
        <f t="shared" si="105"/>
        <v/>
      </c>
      <c r="R323" s="196">
        <f t="shared" si="94"/>
        <v>0</v>
      </c>
      <c r="S323" s="1">
        <f t="shared" si="103"/>
        <v>148</v>
      </c>
      <c r="T323" s="2">
        <f t="shared" si="95"/>
        <v>0</v>
      </c>
      <c r="U323" s="1">
        <f>IF(C$4=0,0,IF(SUM(U$7:U322)=2,0,IF(Y323=U$6,IF(Y323=Y324,IF((Y322-Y323)&lt;=(Y325-Y324),2,0),IF(Y323=Y322,IF((Y321-Y322)&gt;(Y324-Y323),2,0),2)),0)))</f>
        <v>0</v>
      </c>
      <c r="V323" s="1">
        <f>IF(C$4=0,0,IF(SUM(V$7:V322)=1,0,IF(Z323=V$6,IF(Z323=Z324,IF((Z322-Z323)&lt;=(Z325-Z324),1,0),IF(Z323=Z322,IF((Z321-Z322)&gt;(Z324-Z323),1,0),1)),0)))</f>
        <v>0</v>
      </c>
      <c r="W323" s="1">
        <f>IF(C$4=0,0,IF(SUM(W$7:W322)=2,0,IF(AA323=W$6,IF(AA323=AA324,IF((AA322-AA323)&lt;=(AA325-AA324),2,0),IF(AA323=AA322,IF((AA321-AA322)&gt;(AA324-AA323),2,0),2)),0)))</f>
        <v>0</v>
      </c>
      <c r="X323" s="1">
        <f>IF(C$4=0,0,IF(SUM(X$7:X322)=2,0,IF(AB323=X$6,IF(AB323=AB324,IF((AB322-AB323)&lt;=(AB325-AB324),2,0),IF(AB323=AB322,IF((AB321-AB322)&gt;(AB324-AB323),2,0),2)),0)))</f>
        <v>0</v>
      </c>
      <c r="Y323" s="1">
        <f t="shared" si="96"/>
        <v>1</v>
      </c>
      <c r="Z323" s="1">
        <f t="shared" si="97"/>
        <v>1</v>
      </c>
      <c r="AA323" s="1">
        <f t="shared" si="98"/>
        <v>1</v>
      </c>
      <c r="AB323" s="1">
        <f t="shared" si="99"/>
        <v>1</v>
      </c>
      <c r="AD323" s="1">
        <f t="shared" si="104"/>
        <v>148</v>
      </c>
      <c r="AE323" s="2">
        <f t="shared" si="100"/>
        <v>0</v>
      </c>
      <c r="AF323" s="1">
        <f>IF(S$4=0,0,IF(SUM(AF$7:AF322)=2,0,IF(AJ323=AF$6,IF(AJ323=AJ324,IF((AJ322-AJ323)&lt;=(AJ325-AJ324),2,0),IF(AJ323=AJ322,IF((AJ321-AJ322)&gt;(AJ324-AJ323),2,0),2)),0)))</f>
        <v>0</v>
      </c>
      <c r="AG323" s="1">
        <f>IF(C$4=0,0,IF(SUM(AG$7:AG322)=1,0,IF(AK323=AG$6,IF(AK323=AK324,IF((AK322-AK323)&lt;=(AK325-AK324),1,0),IF(AK323=AK322,IF((AK321-AK322)&gt;(AK324-AK323),1,0),1)),0)))</f>
        <v>0</v>
      </c>
      <c r="AH323" s="1">
        <f>IF(C$4=0,0,IF(SUM(AH$7:AH322)=2,0,IF(AL323=AH$6,IF(AL323=AL324,IF((AL322-AL323)&lt;=(AL325-AL324),2,0),IF(AL323=AL322,IF((AL321-AL322)&gt;(AL324-AL323),2,0),2)),0)))</f>
        <v>0</v>
      </c>
      <c r="AI323" s="1">
        <f>IF(S$4=0,0,IF(SUM(AI$7:AI322)=2,0,IF(AM323=AI$6,IF(AM323=AM324,IF((AM322-AM323)&lt;=(AM325-AM324),2,0),IF(AM323=AM322,IF((AM321-AM322)&gt;(AM324-AM323),2,0),2)),0)))</f>
        <v>0</v>
      </c>
      <c r="AJ323" s="1">
        <f t="shared" si="101"/>
        <v>1</v>
      </c>
    </row>
    <row r="324" spans="1:36" ht="12" customHeight="1" x14ac:dyDescent="0.15">
      <c r="A324" s="64">
        <f t="shared" si="90"/>
        <v>0</v>
      </c>
      <c r="B324" s="64">
        <f t="shared" si="91"/>
        <v>0</v>
      </c>
      <c r="C324" s="57">
        <f t="shared" si="102"/>
        <v>148</v>
      </c>
      <c r="F324" s="59">
        <f>IF(C324&lt;C$6,0,VLOOKUP(C324,index!$A:$M,10,0))</f>
        <v>0</v>
      </c>
      <c r="G324" s="57" t="str">
        <f t="shared" si="92"/>
        <v/>
      </c>
      <c r="H324" s="58" t="str">
        <f>IF(G324="I",$K324,IF(G324="II",$K324-SUM(H$8:H323),IF(G324="III",$K324-SUM(H$8:H323),IF(G324="IV",$K324-SUM(H$8:H323),IF(G324="V",1-SUM(H$8:H323)," ")))))</f>
        <v xml:space="preserve"> </v>
      </c>
      <c r="I324" s="66" t="str">
        <f t="shared" si="93"/>
        <v/>
      </c>
      <c r="L324" s="62" t="str">
        <f t="shared" si="89"/>
        <v xml:space="preserve"> </v>
      </c>
      <c r="P324" s="58" t="str">
        <f>IF(O324="Plus",$K324,IF(O324="Basis",$K324-SUM(P$8:P323),IF(O324="Breedte",$K324-SUM(P$8:P323),IF(O323="Breedte",1-SUM(P$8:P323)," "))))</f>
        <v xml:space="preserve"> </v>
      </c>
      <c r="Q324" s="56" t="str">
        <f t="shared" si="105"/>
        <v/>
      </c>
      <c r="R324" s="196">
        <f t="shared" si="94"/>
        <v>0</v>
      </c>
      <c r="S324" s="1">
        <f t="shared" si="103"/>
        <v>148</v>
      </c>
      <c r="T324" s="2">
        <f t="shared" si="95"/>
        <v>0</v>
      </c>
      <c r="U324" s="1">
        <f>IF(C$4=0,0,IF(SUM(U$7:U323)=2,0,IF(Y324=U$6,IF(Y324=Y325,IF((Y323-Y324)&lt;=(Y326-Y325),2,0),IF(Y324=Y323,IF((Y322-Y323)&gt;(Y325-Y324),2,0),2)),0)))</f>
        <v>0</v>
      </c>
      <c r="V324" s="1">
        <f>IF(C$4=0,0,IF(SUM(V$7:V323)=1,0,IF(Z324=V$6,IF(Z324=Z325,IF((Z323-Z324)&lt;=(Z326-Z325),1,0),IF(Z324=Z323,IF((Z322-Z323)&gt;(Z325-Z324),1,0),1)),0)))</f>
        <v>0</v>
      </c>
      <c r="W324" s="1">
        <f>IF(C$4=0,0,IF(SUM(W$7:W323)=2,0,IF(AA324=W$6,IF(AA324=AA325,IF((AA323-AA324)&lt;=(AA326-AA325),2,0),IF(AA324=AA323,IF((AA322-AA323)&gt;(AA325-AA324),2,0),2)),0)))</f>
        <v>0</v>
      </c>
      <c r="X324" s="1">
        <f>IF(C$4=0,0,IF(SUM(X$7:X323)=2,0,IF(AB324=X$6,IF(AB324=AB325,IF((AB323-AB324)&lt;=(AB326-AB325),2,0),IF(AB324=AB323,IF((AB322-AB323)&gt;(AB325-AB324),2,0),2)),0)))</f>
        <v>0</v>
      </c>
      <c r="Y324" s="1">
        <f t="shared" si="96"/>
        <v>1</v>
      </c>
      <c r="Z324" s="1">
        <f t="shared" si="97"/>
        <v>1</v>
      </c>
      <c r="AA324" s="1">
        <f t="shared" si="98"/>
        <v>1</v>
      </c>
      <c r="AB324" s="1">
        <f t="shared" si="99"/>
        <v>1</v>
      </c>
      <c r="AD324" s="1">
        <f t="shared" si="104"/>
        <v>148</v>
      </c>
      <c r="AE324" s="2">
        <f t="shared" si="100"/>
        <v>0</v>
      </c>
      <c r="AF324" s="1">
        <f>IF(S$4=0,0,IF(SUM(AF$7:AF323)=2,0,IF(AJ324=AF$6,IF(AJ324=AJ325,IF((AJ323-AJ324)&lt;=(AJ326-AJ325),2,0),IF(AJ324=AJ323,IF((AJ322-AJ323)&gt;(AJ325-AJ324),2,0),2)),0)))</f>
        <v>0</v>
      </c>
      <c r="AG324" s="1">
        <f>IF(C$4=0,0,IF(SUM(AG$7:AG323)=1,0,IF(AK324=AG$6,IF(AK324=AK325,IF((AK323-AK324)&lt;=(AK326-AK325),1,0),IF(AK324=AK323,IF((AK322-AK323)&gt;(AK325-AK324),1,0),1)),0)))</f>
        <v>0</v>
      </c>
      <c r="AH324" s="1">
        <f>IF(C$4=0,0,IF(SUM(AH$7:AH323)=2,0,IF(AL324=AH$6,IF(AL324=AL325,IF((AL323-AL324)&lt;=(AL326-AL325),2,0),IF(AL324=AL323,IF((AL322-AL323)&gt;(AL325-AL324),2,0),2)),0)))</f>
        <v>0</v>
      </c>
      <c r="AI324" s="1">
        <f>IF(S$4=0,0,IF(SUM(AI$7:AI323)=2,0,IF(AM324=AI$6,IF(AM324=AM325,IF((AM323-AM324)&lt;=(AM326-AM325),2,0),IF(AM324=AM323,IF((AM322-AM323)&gt;(AM325-AM324),2,0),2)),0)))</f>
        <v>0</v>
      </c>
      <c r="AJ324" s="1">
        <f t="shared" si="101"/>
        <v>1</v>
      </c>
    </row>
    <row r="325" spans="1:36" ht="12" customHeight="1" x14ac:dyDescent="0.15">
      <c r="A325" s="64">
        <f t="shared" si="90"/>
        <v>0</v>
      </c>
      <c r="B325" s="64">
        <f t="shared" si="91"/>
        <v>0</v>
      </c>
      <c r="C325" s="57">
        <f t="shared" si="102"/>
        <v>148</v>
      </c>
      <c r="F325" s="59">
        <f>IF(C325&lt;C$6,0,VLOOKUP(C325,index!$A:$M,10,0))</f>
        <v>0</v>
      </c>
      <c r="G325" s="57" t="str">
        <f t="shared" si="92"/>
        <v/>
      </c>
      <c r="H325" s="58" t="str">
        <f>IF(G325="I",$K325,IF(G325="II",$K325-SUM(H$8:H324),IF(G325="III",$K325-SUM(H$8:H324),IF(G325="IV",$K325-SUM(H$8:H324),IF(G325="V",1-SUM(H$8:H324)," ")))))</f>
        <v xml:space="preserve"> </v>
      </c>
      <c r="I325" s="66" t="str">
        <f t="shared" si="93"/>
        <v/>
      </c>
      <c r="L325" s="62" t="str">
        <f t="shared" si="89"/>
        <v xml:space="preserve"> </v>
      </c>
      <c r="P325" s="58" t="str">
        <f>IF(O325="Plus",$K325,IF(O325="Basis",$K325-SUM(P$8:P324),IF(O325="Breedte",$K325-SUM(P$8:P324),IF(O324="Breedte",1-SUM(P$8:P324)," "))))</f>
        <v xml:space="preserve"> </v>
      </c>
      <c r="Q325" s="56" t="str">
        <f t="shared" si="105"/>
        <v/>
      </c>
      <c r="R325" s="196">
        <f t="shared" si="94"/>
        <v>0</v>
      </c>
      <c r="S325" s="1">
        <f t="shared" si="103"/>
        <v>148</v>
      </c>
      <c r="T325" s="2">
        <f t="shared" si="95"/>
        <v>0</v>
      </c>
      <c r="U325" s="1">
        <f>IF(C$4=0,0,IF(SUM(U$7:U324)=2,0,IF(Y325=U$6,IF(Y325=Y326,IF((Y324-Y325)&lt;=(Y327-Y326),2,0),IF(Y325=Y324,IF((Y323-Y324)&gt;(Y326-Y325),2,0),2)),0)))</f>
        <v>0</v>
      </c>
      <c r="V325" s="1">
        <f>IF(C$4=0,0,IF(SUM(V$7:V324)=1,0,IF(Z325=V$6,IF(Z325=Z326,IF((Z324-Z325)&lt;=(Z327-Z326),1,0),IF(Z325=Z324,IF((Z323-Z324)&gt;(Z326-Z325),1,0),1)),0)))</f>
        <v>0</v>
      </c>
      <c r="W325" s="1">
        <f>IF(C$4=0,0,IF(SUM(W$7:W324)=2,0,IF(AA325=W$6,IF(AA325=AA326,IF((AA324-AA325)&lt;=(AA327-AA326),2,0),IF(AA325=AA324,IF((AA323-AA324)&gt;(AA326-AA325),2,0),2)),0)))</f>
        <v>0</v>
      </c>
      <c r="X325" s="1">
        <f>IF(C$4=0,0,IF(SUM(X$7:X324)=2,0,IF(AB325=X$6,IF(AB325=AB326,IF((AB324-AB325)&lt;=(AB327-AB326),2,0),IF(AB325=AB324,IF((AB323-AB324)&gt;(AB326-AB325),2,0),2)),0)))</f>
        <v>0</v>
      </c>
      <c r="Y325" s="1">
        <f t="shared" si="96"/>
        <v>1</v>
      </c>
      <c r="Z325" s="1">
        <f t="shared" si="97"/>
        <v>1</v>
      </c>
      <c r="AA325" s="1">
        <f t="shared" si="98"/>
        <v>1</v>
      </c>
      <c r="AB325" s="1">
        <f t="shared" si="99"/>
        <v>1</v>
      </c>
      <c r="AD325" s="1">
        <f t="shared" si="104"/>
        <v>148</v>
      </c>
      <c r="AE325" s="2">
        <f t="shared" si="100"/>
        <v>0</v>
      </c>
      <c r="AF325" s="1">
        <f>IF(S$4=0,0,IF(SUM(AF$7:AF324)=2,0,IF(AJ325=AF$6,IF(AJ325=AJ326,IF((AJ324-AJ325)&lt;=(AJ327-AJ326),2,0),IF(AJ325=AJ324,IF((AJ323-AJ324)&gt;(AJ326-AJ325),2,0),2)),0)))</f>
        <v>0</v>
      </c>
      <c r="AG325" s="1">
        <f>IF(C$4=0,0,IF(SUM(AG$7:AG324)=1,0,IF(AK325=AG$6,IF(AK325=AK326,IF((AK324-AK325)&lt;=(AK327-AK326),1,0),IF(AK325=AK324,IF((AK323-AK324)&gt;(AK326-AK325),1,0),1)),0)))</f>
        <v>0</v>
      </c>
      <c r="AH325" s="1">
        <f>IF(C$4=0,0,IF(SUM(AH$7:AH324)=2,0,IF(AL325=AH$6,IF(AL325=AL326,IF((AL324-AL325)&lt;=(AL327-AL326),2,0),IF(AL325=AL324,IF((AL323-AL324)&gt;(AL326-AL325),2,0),2)),0)))</f>
        <v>0</v>
      </c>
      <c r="AI325" s="1">
        <f>IF(S$4=0,0,IF(SUM(AI$7:AI324)=2,0,IF(AM325=AI$6,IF(AM325=AM326,IF((AM324-AM325)&lt;=(AM327-AM326),2,0),IF(AM325=AM324,IF((AM323-AM324)&gt;(AM326-AM325),2,0),2)),0)))</f>
        <v>0</v>
      </c>
      <c r="AJ325" s="1">
        <f t="shared" si="101"/>
        <v>1</v>
      </c>
    </row>
    <row r="326" spans="1:36" ht="12" customHeight="1" x14ac:dyDescent="0.15">
      <c r="A326" s="64">
        <f t="shared" si="90"/>
        <v>0</v>
      </c>
      <c r="B326" s="64">
        <f t="shared" si="91"/>
        <v>0</v>
      </c>
      <c r="C326" s="57">
        <f t="shared" si="102"/>
        <v>148</v>
      </c>
      <c r="F326" s="59">
        <f>IF(C326&lt;C$6,0,VLOOKUP(C326,index!$A:$M,10,0))</f>
        <v>0</v>
      </c>
      <c r="G326" s="57" t="str">
        <f t="shared" si="92"/>
        <v/>
      </c>
      <c r="H326" s="58" t="str">
        <f>IF(G326="I",$K326,IF(G326="II",$K326-SUM(H$8:H325),IF(G326="III",$K326-SUM(H$8:H325),IF(G326="IV",$K326-SUM(H$8:H325),IF(G326="V",1-SUM(H$8:H325)," ")))))</f>
        <v xml:space="preserve"> </v>
      </c>
      <c r="I326" s="66" t="str">
        <f t="shared" si="93"/>
        <v/>
      </c>
      <c r="L326" s="62" t="str">
        <f t="shared" si="89"/>
        <v xml:space="preserve"> </v>
      </c>
      <c r="P326" s="58" t="str">
        <f>IF(O326="Plus",$K326,IF(O326="Basis",$K326-SUM(P$8:P325),IF(O326="Breedte",$K326-SUM(P$8:P325),IF(O325="Breedte",1-SUM(P$8:P325)," "))))</f>
        <v xml:space="preserve"> </v>
      </c>
      <c r="Q326" s="56" t="str">
        <f t="shared" si="105"/>
        <v/>
      </c>
      <c r="R326" s="196">
        <f t="shared" si="94"/>
        <v>0</v>
      </c>
      <c r="S326" s="1">
        <f t="shared" si="103"/>
        <v>148</v>
      </c>
      <c r="T326" s="2">
        <f t="shared" si="95"/>
        <v>0</v>
      </c>
      <c r="U326" s="1">
        <f>IF(C$4=0,0,IF(SUM(U$7:U325)=2,0,IF(Y326=U$6,IF(Y326=Y327,IF((Y325-Y326)&lt;=(Y328-Y327),2,0),IF(Y326=Y325,IF((Y324-Y325)&gt;(Y327-Y326),2,0),2)),0)))</f>
        <v>0</v>
      </c>
      <c r="V326" s="1">
        <f>IF(C$4=0,0,IF(SUM(V$7:V325)=1,0,IF(Z326=V$6,IF(Z326=Z327,IF((Z325-Z326)&lt;=(Z328-Z327),1,0),IF(Z326=Z325,IF((Z324-Z325)&gt;(Z327-Z326),1,0),1)),0)))</f>
        <v>0</v>
      </c>
      <c r="W326" s="1">
        <f>IF(C$4=0,0,IF(SUM(W$7:W325)=2,0,IF(AA326=W$6,IF(AA326=AA327,IF((AA325-AA326)&lt;=(AA328-AA327),2,0),IF(AA326=AA325,IF((AA324-AA325)&gt;(AA327-AA326),2,0),2)),0)))</f>
        <v>0</v>
      </c>
      <c r="X326" s="1">
        <f>IF(C$4=0,0,IF(SUM(X$7:X325)=2,0,IF(AB326=X$6,IF(AB326=AB327,IF((AB325-AB326)&lt;=(AB328-AB327),2,0),IF(AB326=AB325,IF((AB324-AB325)&gt;(AB327-AB326),2,0),2)),0)))</f>
        <v>0</v>
      </c>
      <c r="Y326" s="1">
        <f t="shared" si="96"/>
        <v>1</v>
      </c>
      <c r="Z326" s="1">
        <f t="shared" si="97"/>
        <v>1</v>
      </c>
      <c r="AA326" s="1">
        <f t="shared" si="98"/>
        <v>1</v>
      </c>
      <c r="AB326" s="1">
        <f t="shared" si="99"/>
        <v>1</v>
      </c>
      <c r="AD326" s="1">
        <f t="shared" si="104"/>
        <v>148</v>
      </c>
      <c r="AE326" s="2">
        <f t="shared" si="100"/>
        <v>0</v>
      </c>
      <c r="AF326" s="1">
        <f>IF(S$4=0,0,IF(SUM(AF$7:AF325)=2,0,IF(AJ326=AF$6,IF(AJ326=AJ327,IF((AJ325-AJ326)&lt;=(AJ328-AJ327),2,0),IF(AJ326=AJ325,IF((AJ324-AJ325)&gt;(AJ327-AJ326),2,0),2)),0)))</f>
        <v>0</v>
      </c>
      <c r="AG326" s="1">
        <f>IF(C$4=0,0,IF(SUM(AG$7:AG325)=1,0,IF(AK326=AG$6,IF(AK326=AK327,IF((AK325-AK326)&lt;=(AK328-AK327),1,0),IF(AK326=AK325,IF((AK324-AK325)&gt;(AK327-AK326),1,0),1)),0)))</f>
        <v>0</v>
      </c>
      <c r="AH326" s="1">
        <f>IF(C$4=0,0,IF(SUM(AH$7:AH325)=2,0,IF(AL326=AH$6,IF(AL326=AL327,IF((AL325-AL326)&lt;=(AL328-AL327),2,0),IF(AL326=AL325,IF((AL324-AL325)&gt;(AL327-AL326),2,0),2)),0)))</f>
        <v>0</v>
      </c>
      <c r="AI326" s="1">
        <f>IF(S$4=0,0,IF(SUM(AI$7:AI325)=2,0,IF(AM326=AI$6,IF(AM326=AM327,IF((AM325-AM326)&lt;=(AM328-AM327),2,0),IF(AM326=AM325,IF((AM324-AM325)&gt;(AM327-AM326),2,0),2)),0)))</f>
        <v>0</v>
      </c>
      <c r="AJ326" s="1">
        <f t="shared" si="101"/>
        <v>1</v>
      </c>
    </row>
    <row r="327" spans="1:36" ht="12" customHeight="1" x14ac:dyDescent="0.15">
      <c r="A327" s="64">
        <f t="shared" si="90"/>
        <v>0</v>
      </c>
      <c r="B327" s="64">
        <f t="shared" si="91"/>
        <v>0</v>
      </c>
      <c r="C327" s="57">
        <f t="shared" si="102"/>
        <v>148</v>
      </c>
      <c r="F327" s="59">
        <f>IF(C327&lt;C$6,0,VLOOKUP(C327,index!$A:$M,10,0))</f>
        <v>0</v>
      </c>
      <c r="G327" s="57" t="str">
        <f t="shared" si="92"/>
        <v/>
      </c>
      <c r="H327" s="58" t="str">
        <f>IF(G327="I",$K327,IF(G327="II",$K327-SUM(H$8:H326),IF(G327="III",$K327-SUM(H$8:H326),IF(G327="IV",$K327-SUM(H$8:H326),IF(G327="V",1-SUM(H$8:H326)," ")))))</f>
        <v xml:space="preserve"> </v>
      </c>
      <c r="I327" s="66" t="str">
        <f t="shared" si="93"/>
        <v/>
      </c>
      <c r="L327" s="62" t="str">
        <f t="shared" si="89"/>
        <v xml:space="preserve"> </v>
      </c>
      <c r="P327" s="58" t="str">
        <f>IF(O327="Plus",$K327,IF(O327="Basis",$K327-SUM(P$8:P326),IF(O327="Breedte",$K327-SUM(P$8:P326),IF(O326="Breedte",1-SUM(P$8:P326)," "))))</f>
        <v xml:space="preserve"> </v>
      </c>
      <c r="Q327" s="56" t="str">
        <f t="shared" si="105"/>
        <v/>
      </c>
      <c r="R327" s="196">
        <f t="shared" si="94"/>
        <v>0</v>
      </c>
      <c r="S327" s="1">
        <f t="shared" si="103"/>
        <v>148</v>
      </c>
      <c r="T327" s="2">
        <f t="shared" si="95"/>
        <v>0</v>
      </c>
      <c r="U327" s="1">
        <f>IF(C$4=0,0,IF(SUM(U$7:U326)=2,0,IF(Y327=U$6,IF(Y327=Y328,IF((Y326-Y327)&lt;=(Y329-Y328),2,0),IF(Y327=Y326,IF((Y325-Y326)&gt;(Y328-Y327),2,0),2)),0)))</f>
        <v>0</v>
      </c>
      <c r="V327" s="1">
        <f>IF(C$4=0,0,IF(SUM(V$7:V326)=1,0,IF(Z327=V$6,IF(Z327=Z328,IF((Z326-Z327)&lt;=(Z329-Z328),1,0),IF(Z327=Z326,IF((Z325-Z326)&gt;(Z328-Z327),1,0),1)),0)))</f>
        <v>0</v>
      </c>
      <c r="W327" s="1">
        <f>IF(C$4=0,0,IF(SUM(W$7:W326)=2,0,IF(AA327=W$6,IF(AA327=AA328,IF((AA326-AA327)&lt;=(AA329-AA328),2,0),IF(AA327=AA326,IF((AA325-AA326)&gt;(AA328-AA327),2,0),2)),0)))</f>
        <v>0</v>
      </c>
      <c r="X327" s="1">
        <f>IF(C$4=0,0,IF(SUM(X$7:X326)=2,0,IF(AB327=X$6,IF(AB327=AB328,IF((AB326-AB327)&lt;=(AB329-AB328),2,0),IF(AB327=AB326,IF((AB325-AB326)&gt;(AB328-AB327),2,0),2)),0)))</f>
        <v>0</v>
      </c>
      <c r="Y327" s="1">
        <f t="shared" si="96"/>
        <v>1</v>
      </c>
      <c r="Z327" s="1">
        <f t="shared" si="97"/>
        <v>1</v>
      </c>
      <c r="AA327" s="1">
        <f t="shared" si="98"/>
        <v>1</v>
      </c>
      <c r="AB327" s="1">
        <f t="shared" si="99"/>
        <v>1</v>
      </c>
      <c r="AD327" s="1">
        <f t="shared" si="104"/>
        <v>148</v>
      </c>
      <c r="AE327" s="2">
        <f t="shared" si="100"/>
        <v>0</v>
      </c>
      <c r="AF327" s="1">
        <f>IF(S$4=0,0,IF(SUM(AF$7:AF326)=2,0,IF(AJ327=AF$6,IF(AJ327=AJ328,IF((AJ326-AJ327)&lt;=(AJ329-AJ328),2,0),IF(AJ327=AJ326,IF((AJ325-AJ326)&gt;(AJ328-AJ327),2,0),2)),0)))</f>
        <v>0</v>
      </c>
      <c r="AG327" s="1">
        <f>IF(C$4=0,0,IF(SUM(AG$7:AG326)=1,0,IF(AK327=AG$6,IF(AK327=AK328,IF((AK326-AK327)&lt;=(AK329-AK328),1,0),IF(AK327=AK326,IF((AK325-AK326)&gt;(AK328-AK327),1,0),1)),0)))</f>
        <v>0</v>
      </c>
      <c r="AH327" s="1">
        <f>IF(C$4=0,0,IF(SUM(AH$7:AH326)=2,0,IF(AL327=AH$6,IF(AL327=AL328,IF((AL326-AL327)&lt;=(AL329-AL328),2,0),IF(AL327=AL326,IF((AL325-AL326)&gt;(AL328-AL327),2,0),2)),0)))</f>
        <v>0</v>
      </c>
      <c r="AI327" s="1">
        <f>IF(S$4=0,0,IF(SUM(AI$7:AI326)=2,0,IF(AM327=AI$6,IF(AM327=AM328,IF((AM326-AM327)&lt;=(AM329-AM328),2,0),IF(AM327=AM326,IF((AM325-AM326)&gt;(AM328-AM327),2,0),2)),0)))</f>
        <v>0</v>
      </c>
      <c r="AJ327" s="1">
        <f t="shared" si="101"/>
        <v>1</v>
      </c>
    </row>
    <row r="328" spans="1:36" ht="12" customHeight="1" x14ac:dyDescent="0.15">
      <c r="A328" s="64">
        <f t="shared" si="90"/>
        <v>0</v>
      </c>
      <c r="B328" s="64">
        <f t="shared" si="91"/>
        <v>0</v>
      </c>
      <c r="C328" s="57">
        <f t="shared" si="102"/>
        <v>148</v>
      </c>
      <c r="F328" s="59">
        <f>IF(C328&lt;C$6,0,VLOOKUP(C328,index!$A:$M,10,0))</f>
        <v>0</v>
      </c>
      <c r="G328" s="57" t="str">
        <f t="shared" si="92"/>
        <v/>
      </c>
      <c r="H328" s="58" t="str">
        <f>IF(G328="I",$K328,IF(G328="II",$K328-SUM(H$8:H327),IF(G328="III",$K328-SUM(H$8:H327),IF(G328="IV",$K328-SUM(H$8:H327),IF(G328="V",1-SUM(H$8:H327)," ")))))</f>
        <v xml:space="preserve"> </v>
      </c>
      <c r="I328" s="66" t="str">
        <f t="shared" si="93"/>
        <v/>
      </c>
      <c r="L328" s="62" t="str">
        <f t="shared" ref="L328:L391" si="106">IF(U328=2,"Plus",IF(W328=2,"Basis",IF(X328=2,"Breedte"," ")))</f>
        <v xml:space="preserve"> </v>
      </c>
      <c r="P328" s="58" t="str">
        <f>IF(O328="Plus",$K328,IF(O328="Basis",$K328-SUM(P$8:P327),IF(O328="Breedte",$K328-SUM(P$8:P327),IF(O327="Breedte",1-SUM(P$8:P327)," "))))</f>
        <v xml:space="preserve"> </v>
      </c>
      <c r="Q328" s="56" t="str">
        <f t="shared" si="105"/>
        <v/>
      </c>
      <c r="R328" s="196">
        <f t="shared" si="94"/>
        <v>0</v>
      </c>
      <c r="S328" s="1">
        <f t="shared" si="103"/>
        <v>148</v>
      </c>
      <c r="T328" s="2">
        <f t="shared" si="95"/>
        <v>0</v>
      </c>
      <c r="U328" s="1">
        <f>IF(C$4=0,0,IF(SUM(U$7:U327)=2,0,IF(Y328=U$6,IF(Y328=Y329,IF((Y327-Y328)&lt;=(Y330-Y329),2,0),IF(Y328=Y327,IF((Y326-Y327)&gt;(Y329-Y328),2,0),2)),0)))</f>
        <v>0</v>
      </c>
      <c r="V328" s="1">
        <f>IF(C$4=0,0,IF(SUM(V$7:V327)=1,0,IF(Z328=V$6,IF(Z328=Z329,IF((Z327-Z328)&lt;=(Z330-Z329),1,0),IF(Z328=Z327,IF((Z326-Z327)&gt;(Z329-Z328),1,0),1)),0)))</f>
        <v>0</v>
      </c>
      <c r="W328" s="1">
        <f>IF(C$4=0,0,IF(SUM(W$7:W327)=2,0,IF(AA328=W$6,IF(AA328=AA329,IF((AA327-AA328)&lt;=(AA330-AA329),2,0),IF(AA328=AA327,IF((AA326-AA327)&gt;(AA329-AA328),2,0),2)),0)))</f>
        <v>0</v>
      </c>
      <c r="X328" s="1">
        <f>IF(C$4=0,0,IF(SUM(X$7:X327)=2,0,IF(AB328=X$6,IF(AB328=AB329,IF((AB327-AB328)&lt;=(AB330-AB329),2,0),IF(AB328=AB327,IF((AB326-AB327)&gt;(AB329-AB328),2,0),2)),0)))</f>
        <v>0</v>
      </c>
      <c r="Y328" s="1">
        <f t="shared" si="96"/>
        <v>1</v>
      </c>
      <c r="Z328" s="1">
        <f t="shared" si="97"/>
        <v>1</v>
      </c>
      <c r="AA328" s="1">
        <f t="shared" si="98"/>
        <v>1</v>
      </c>
      <c r="AB328" s="1">
        <f t="shared" si="99"/>
        <v>1</v>
      </c>
      <c r="AD328" s="1">
        <f t="shared" si="104"/>
        <v>148</v>
      </c>
      <c r="AE328" s="2">
        <f t="shared" si="100"/>
        <v>0</v>
      </c>
      <c r="AF328" s="1">
        <f>IF(S$4=0,0,IF(SUM(AF$7:AF327)=2,0,IF(AJ328=AF$6,IF(AJ328=AJ329,IF((AJ327-AJ328)&lt;=(AJ330-AJ329),2,0),IF(AJ328=AJ327,IF((AJ326-AJ327)&gt;(AJ329-AJ328),2,0),2)),0)))</f>
        <v>0</v>
      </c>
      <c r="AG328" s="1">
        <f>IF(C$4=0,0,IF(SUM(AG$7:AG327)=1,0,IF(AK328=AG$6,IF(AK328=AK329,IF((AK327-AK328)&lt;=(AK330-AK329),1,0),IF(AK328=AK327,IF((AK326-AK327)&gt;(AK329-AK328),1,0),1)),0)))</f>
        <v>0</v>
      </c>
      <c r="AH328" s="1">
        <f>IF(C$4=0,0,IF(SUM(AH$7:AH327)=2,0,IF(AL328=AH$6,IF(AL328=AL329,IF((AL327-AL328)&lt;=(AL330-AL329),2,0),IF(AL328=AL327,IF((AL326-AL327)&gt;(AL329-AL328),2,0),2)),0)))</f>
        <v>0</v>
      </c>
      <c r="AI328" s="1">
        <f>IF(S$4=0,0,IF(SUM(AI$7:AI327)=2,0,IF(AM328=AI$6,IF(AM328=AM329,IF((AM327-AM328)&lt;=(AM330-AM329),2,0),IF(AM328=AM327,IF((AM326-AM327)&gt;(AM329-AM328),2,0),2)),0)))</f>
        <v>0</v>
      </c>
      <c r="AJ328" s="1">
        <f t="shared" si="101"/>
        <v>1</v>
      </c>
    </row>
    <row r="329" spans="1:36" ht="12" customHeight="1" x14ac:dyDescent="0.15">
      <c r="A329" s="64">
        <f t="shared" ref="A329:A392" si="107">IF(I329="A",25,IF(I329="B",25,IF(I329="C",25,IF(I329="D",15,IF(I329="E",10,0)))))</f>
        <v>0</v>
      </c>
      <c r="B329" s="64">
        <f t="shared" ref="B329:B384" si="108">IF(G329="I",20,IF(G329="II",20,IF(G329="III",20,IF(G329="IV",20,IF(G329="V",20,0)))))</f>
        <v>0</v>
      </c>
      <c r="C329" s="57">
        <f t="shared" si="102"/>
        <v>148</v>
      </c>
      <c r="F329" s="59">
        <f>IF(C329&lt;C$6,0,VLOOKUP(C329,index!$A:$M,10,0))</f>
        <v>0</v>
      </c>
      <c r="G329" s="57" t="str">
        <f t="shared" ref="G329:G392" si="109">IF(AND(F329&gt;212,F330&lt;213),"I",IF(AND(F329&gt;203,F330&lt;204),"II",IF(AND(F329&gt;195,F330&lt;196),"III",IF(AND(F329&gt;186,F330&lt;187),"IV",IF(AND(F329&gt;109,F330&lt;110),"V","")))))</f>
        <v/>
      </c>
      <c r="H329" s="58" t="str">
        <f>IF(G329="I",$K329,IF(G329="II",$K329-SUM(H$8:H328),IF(G329="III",$K329-SUM(H$8:H328),IF(G329="IV",$K329-SUM(H$8:H328),IF(G329="V",1-SUM(H$8:H328)," ")))))</f>
        <v xml:space="preserve"> </v>
      </c>
      <c r="I329" s="66" t="str">
        <f t="shared" ref="I329:I392" si="110">IF(AND(F329&gt;209,F330&lt;210),"A",IF(AND(F329&gt;199,F330&lt;200),"B",IF(AND(F329&gt;189,F330&lt;190),"C",IF(AND(F329&gt;180,F330&lt;181),"D",IF(AND(F329&gt;109,F330&lt;110),"E","")))))</f>
        <v/>
      </c>
      <c r="L329" s="62" t="str">
        <f t="shared" si="106"/>
        <v xml:space="preserve"> </v>
      </c>
      <c r="P329" s="58" t="str">
        <f>IF(O329="Plus",$K329,IF(O329="Basis",$K329-SUM(P$8:P328),IF(O329="Breedte",$K329-SUM(P$8:P328),IF(O328="Breedte",1-SUM(P$8:P328)," "))))</f>
        <v xml:space="preserve"> </v>
      </c>
      <c r="Q329" s="56" t="str">
        <f t="shared" si="105"/>
        <v/>
      </c>
      <c r="R329" s="196">
        <f t="shared" ref="R329:R392" si="111">F329</f>
        <v>0</v>
      </c>
      <c r="S329" s="1">
        <f t="shared" si="103"/>
        <v>148</v>
      </c>
      <c r="T329" s="2">
        <f t="shared" ref="T329:T392" si="112">K329</f>
        <v>0</v>
      </c>
      <c r="U329" s="1">
        <f>IF(C$4=0,0,IF(SUM(U$7:U328)=2,0,IF(Y329=U$6,IF(Y329=Y330,IF((Y328-Y329)&lt;=(Y331-Y330),2,0),IF(Y329=Y328,IF((Y327-Y328)&gt;(Y330-Y329),2,0),2)),0)))</f>
        <v>0</v>
      </c>
      <c r="V329" s="1">
        <f>IF(C$4=0,0,IF(SUM(V$7:V328)=1,0,IF(Z329=V$6,IF(Z329=Z330,IF((Z328-Z329)&lt;=(Z331-Z330),1,0),IF(Z329=Z328,IF((Z327-Z328)&gt;(Z330-Z329),1,0),1)),0)))</f>
        <v>0</v>
      </c>
      <c r="W329" s="1">
        <f>IF(C$4=0,0,IF(SUM(W$7:W328)=2,0,IF(AA329=W$6,IF(AA329=AA330,IF((AA328-AA329)&lt;=(AA331-AA330),2,0),IF(AA329=AA328,IF((AA327-AA328)&gt;(AA330-AA329),2,0),2)),0)))</f>
        <v>0</v>
      </c>
      <c r="X329" s="1">
        <f>IF(C$4=0,0,IF(SUM(X$7:X328)=2,0,IF(AB329=X$6,IF(AB329=AB330,IF((AB328-AB329)&lt;=(AB331-AB330),2,0),IF(AB329=AB328,IF((AB327-AB328)&gt;(AB330-AB329),2,0),2)),0)))</f>
        <v>0</v>
      </c>
      <c r="Y329" s="1">
        <f t="shared" ref="Y329:Y392" si="113">IF(D329=0,1,ABS(K329-0.2))</f>
        <v>1</v>
      </c>
      <c r="Z329" s="1">
        <f t="shared" ref="Z329:Z392" si="114">IF(D329=0,1,ABS(K329-0.5))</f>
        <v>1</v>
      </c>
      <c r="AA329" s="1">
        <f t="shared" ref="AA329:AA392" si="115">IF(D329=0,1,ABS(K329-0.8))</f>
        <v>1</v>
      </c>
      <c r="AB329" s="1">
        <f t="shared" ref="AB329:AB392" si="116">IF(D329=0,1,ABS(K329-1))</f>
        <v>1</v>
      </c>
      <c r="AD329" s="1">
        <f t="shared" si="104"/>
        <v>148</v>
      </c>
      <c r="AE329" s="2">
        <f t="shared" ref="AE329:AE392" si="117">K329</f>
        <v>0</v>
      </c>
      <c r="AF329" s="1">
        <f>IF(S$4=0,0,IF(SUM(AF$7:AF328)=2,0,IF(AJ329=AF$6,IF(AJ329=AJ330,IF((AJ328-AJ329)&lt;=(AJ331-AJ330),2,0),IF(AJ329=AJ328,IF((AJ327-AJ328)&gt;(AJ330-AJ329),2,0),2)),0)))</f>
        <v>0</v>
      </c>
      <c r="AG329" s="1">
        <f>IF(C$4=0,0,IF(SUM(AG$7:AG328)=1,0,IF(AK329=AG$6,IF(AK329=AK330,IF((AK328-AK329)&lt;=(AK331-AK330),1,0),IF(AK329=AK328,IF((AK327-AK328)&gt;(AK330-AK329),1,0),1)),0)))</f>
        <v>0</v>
      </c>
      <c r="AH329" s="1">
        <f>IF(C$4=0,0,IF(SUM(AH$7:AH328)=2,0,IF(AL329=AH$6,IF(AL329=AL330,IF((AL328-AL329)&lt;=(AL331-AL330),2,0),IF(AL329=AL328,IF((AL327-AL328)&gt;(AL330-AL329),2,0),2)),0)))</f>
        <v>0</v>
      </c>
      <c r="AI329" s="1">
        <f>IF(S$4=0,0,IF(SUM(AI$7:AI328)=2,0,IF(AM329=AI$6,IF(AM329=AM330,IF((AM328-AM329)&lt;=(AM331-AM330),2,0),IF(AM329=AM328,IF((AM327-AM328)&gt;(AM330-AM329),2,0),2)),0)))</f>
        <v>0</v>
      </c>
      <c r="AJ329" s="1">
        <f t="shared" ref="AJ329:AJ392" si="118">IF(AE329=0,1,ABS(AH329-0.25))</f>
        <v>1</v>
      </c>
    </row>
    <row r="330" spans="1:36" ht="12" customHeight="1" x14ac:dyDescent="0.15">
      <c r="A330" s="64">
        <f t="shared" si="107"/>
        <v>0</v>
      </c>
      <c r="B330" s="64">
        <f t="shared" si="108"/>
        <v>0</v>
      </c>
      <c r="C330" s="57">
        <f t="shared" ref="C330:C393" si="119">IF(C329-1&lt;C$6,C$6-1,C329-1)</f>
        <v>148</v>
      </c>
      <c r="F330" s="59">
        <f>IF(C330&lt;C$6,0,VLOOKUP(C330,index!$A:$M,10,0))</f>
        <v>0</v>
      </c>
      <c r="G330" s="57" t="str">
        <f t="shared" si="109"/>
        <v/>
      </c>
      <c r="H330" s="58" t="str">
        <f>IF(G330="I",$K330,IF(G330="II",$K330-SUM(H$8:H329),IF(G330="III",$K330-SUM(H$8:H329),IF(G330="IV",$K330-SUM(H$8:H329),IF(G330="V",1-SUM(H$8:H329)," ")))))</f>
        <v xml:space="preserve"> </v>
      </c>
      <c r="I330" s="66" t="str">
        <f t="shared" si="110"/>
        <v/>
      </c>
      <c r="L330" s="62" t="str">
        <f t="shared" si="106"/>
        <v xml:space="preserve"> </v>
      </c>
      <c r="P330" s="58" t="str">
        <f>IF(O330="Plus",$K330,IF(O330="Basis",$K330-SUM(P$8:P329),IF(O330="Breedte",$K330-SUM(P$8:P329),IF(O329="Breedte",1-SUM(P$8:P329)," "))))</f>
        <v xml:space="preserve"> </v>
      </c>
      <c r="Q330" s="56" t="str">
        <f t="shared" si="105"/>
        <v/>
      </c>
      <c r="R330" s="196">
        <f t="shared" si="111"/>
        <v>0</v>
      </c>
      <c r="S330" s="1">
        <f t="shared" ref="S330:S393" si="120">C330</f>
        <v>148</v>
      </c>
      <c r="T330" s="2">
        <f t="shared" si="112"/>
        <v>0</v>
      </c>
      <c r="U330" s="1">
        <f>IF(C$4=0,0,IF(SUM(U$7:U329)=2,0,IF(Y330=U$6,IF(Y330=Y331,IF((Y329-Y330)&lt;=(Y332-Y331),2,0),IF(Y330=Y329,IF((Y328-Y329)&gt;(Y331-Y330),2,0),2)),0)))</f>
        <v>0</v>
      </c>
      <c r="V330" s="1">
        <f>IF(C$4=0,0,IF(SUM(V$7:V329)=1,0,IF(Z330=V$6,IF(Z330=Z331,IF((Z329-Z330)&lt;=(Z332-Z331),1,0),IF(Z330=Z329,IF((Z328-Z329)&gt;(Z331-Z330),1,0),1)),0)))</f>
        <v>0</v>
      </c>
      <c r="W330" s="1">
        <f>IF(C$4=0,0,IF(SUM(W$7:W329)=2,0,IF(AA330=W$6,IF(AA330=AA331,IF((AA329-AA330)&lt;=(AA332-AA331),2,0),IF(AA330=AA329,IF((AA328-AA329)&gt;(AA331-AA330),2,0),2)),0)))</f>
        <v>0</v>
      </c>
      <c r="X330" s="1">
        <f>IF(C$4=0,0,IF(SUM(X$7:X329)=2,0,IF(AB330=X$6,IF(AB330=AB331,IF((AB329-AB330)&lt;=(AB332-AB331),2,0),IF(AB330=AB329,IF((AB328-AB329)&gt;(AB331-AB330),2,0),2)),0)))</f>
        <v>0</v>
      </c>
      <c r="Y330" s="1">
        <f t="shared" si="113"/>
        <v>1</v>
      </c>
      <c r="Z330" s="1">
        <f t="shared" si="114"/>
        <v>1</v>
      </c>
      <c r="AA330" s="1">
        <f t="shared" si="115"/>
        <v>1</v>
      </c>
      <c r="AB330" s="1">
        <f t="shared" si="116"/>
        <v>1</v>
      </c>
      <c r="AD330" s="1">
        <f t="shared" ref="AD330:AD393" si="121">S330</f>
        <v>148</v>
      </c>
      <c r="AE330" s="2">
        <f t="shared" si="117"/>
        <v>0</v>
      </c>
      <c r="AF330" s="1">
        <f>IF(S$4=0,0,IF(SUM(AF$7:AF329)=2,0,IF(AJ330=AF$6,IF(AJ330=AJ331,IF((AJ329-AJ330)&lt;=(AJ332-AJ331),2,0),IF(AJ330=AJ329,IF((AJ328-AJ329)&gt;(AJ331-AJ330),2,0),2)),0)))</f>
        <v>0</v>
      </c>
      <c r="AG330" s="1">
        <f>IF(C$4=0,0,IF(SUM(AG$7:AG329)=1,0,IF(AK330=AG$6,IF(AK330=AK331,IF((AK329-AK330)&lt;=(AK332-AK331),1,0),IF(AK330=AK329,IF((AK328-AK329)&gt;(AK331-AK330),1,0),1)),0)))</f>
        <v>0</v>
      </c>
      <c r="AH330" s="1">
        <f>IF(C$4=0,0,IF(SUM(AH$7:AH329)=2,0,IF(AL330=AH$6,IF(AL330=AL331,IF((AL329-AL330)&lt;=(AL332-AL331),2,0),IF(AL330=AL329,IF((AL328-AL329)&gt;(AL331-AL330),2,0),2)),0)))</f>
        <v>0</v>
      </c>
      <c r="AI330" s="1">
        <f>IF(S$4=0,0,IF(SUM(AI$7:AI329)=2,0,IF(AM330=AI$6,IF(AM330=AM331,IF((AM329-AM330)&lt;=(AM332-AM331),2,0),IF(AM330=AM329,IF((AM328-AM329)&gt;(AM331-AM330),2,0),2)),0)))</f>
        <v>0</v>
      </c>
      <c r="AJ330" s="1">
        <f t="shared" si="118"/>
        <v>1</v>
      </c>
    </row>
    <row r="331" spans="1:36" ht="12" customHeight="1" x14ac:dyDescent="0.15">
      <c r="A331" s="64">
        <f t="shared" si="107"/>
        <v>0</v>
      </c>
      <c r="B331" s="64">
        <f t="shared" si="108"/>
        <v>0</v>
      </c>
      <c r="C331" s="57">
        <f t="shared" si="119"/>
        <v>148</v>
      </c>
      <c r="F331" s="59">
        <f>IF(C331&lt;C$6,0,VLOOKUP(C331,index!$A:$M,10,0))</f>
        <v>0</v>
      </c>
      <c r="G331" s="57" t="str">
        <f t="shared" si="109"/>
        <v/>
      </c>
      <c r="H331" s="58" t="str">
        <f>IF(G331="I",$K331,IF(G331="II",$K331-SUM(H$8:H330),IF(G331="III",$K331-SUM(H$8:H330),IF(G331="IV",$K331-SUM(H$8:H330),IF(G331="V",1-SUM(H$8:H330)," ")))))</f>
        <v xml:space="preserve"> </v>
      </c>
      <c r="I331" s="66" t="str">
        <f t="shared" si="110"/>
        <v/>
      </c>
      <c r="L331" s="62" t="str">
        <f t="shared" si="106"/>
        <v xml:space="preserve"> </v>
      </c>
      <c r="P331" s="58" t="str">
        <f>IF(O331="Plus",$K331,IF(O331="Basis",$K331-SUM(P$8:P330),IF(O331="Breedte",$K331-SUM(P$8:P330),IF(O330="Breedte",1-SUM(P$8:P330)," "))))</f>
        <v xml:space="preserve"> </v>
      </c>
      <c r="Q331" s="56" t="str">
        <f t="shared" si="105"/>
        <v/>
      </c>
      <c r="R331" s="196">
        <f t="shared" si="111"/>
        <v>0</v>
      </c>
      <c r="S331" s="1">
        <f t="shared" si="120"/>
        <v>148</v>
      </c>
      <c r="T331" s="2">
        <f t="shared" si="112"/>
        <v>0</v>
      </c>
      <c r="U331" s="1">
        <f>IF(C$4=0,0,IF(SUM(U$7:U330)=2,0,IF(Y331=U$6,IF(Y331=Y332,IF((Y330-Y331)&lt;=(Y333-Y332),2,0),IF(Y331=Y330,IF((Y329-Y330)&gt;(Y332-Y331),2,0),2)),0)))</f>
        <v>0</v>
      </c>
      <c r="V331" s="1">
        <f>IF(C$4=0,0,IF(SUM(V$7:V330)=1,0,IF(Z331=V$6,IF(Z331=Z332,IF((Z330-Z331)&lt;=(Z333-Z332),1,0),IF(Z331=Z330,IF((Z329-Z330)&gt;(Z332-Z331),1,0),1)),0)))</f>
        <v>0</v>
      </c>
      <c r="W331" s="1">
        <f>IF(C$4=0,0,IF(SUM(W$7:W330)=2,0,IF(AA331=W$6,IF(AA331=AA332,IF((AA330-AA331)&lt;=(AA333-AA332),2,0),IF(AA331=AA330,IF((AA329-AA330)&gt;(AA332-AA331),2,0),2)),0)))</f>
        <v>0</v>
      </c>
      <c r="X331" s="1">
        <f>IF(C$4=0,0,IF(SUM(X$7:X330)=2,0,IF(AB331=X$6,IF(AB331=AB332,IF((AB330-AB331)&lt;=(AB333-AB332),2,0),IF(AB331=AB330,IF((AB329-AB330)&gt;(AB332-AB331),2,0),2)),0)))</f>
        <v>0</v>
      </c>
      <c r="Y331" s="1">
        <f t="shared" si="113"/>
        <v>1</v>
      </c>
      <c r="Z331" s="1">
        <f t="shared" si="114"/>
        <v>1</v>
      </c>
      <c r="AA331" s="1">
        <f t="shared" si="115"/>
        <v>1</v>
      </c>
      <c r="AB331" s="1">
        <f t="shared" si="116"/>
        <v>1</v>
      </c>
      <c r="AD331" s="1">
        <f t="shared" si="121"/>
        <v>148</v>
      </c>
      <c r="AE331" s="2">
        <f t="shared" si="117"/>
        <v>0</v>
      </c>
      <c r="AF331" s="1">
        <f>IF(S$4=0,0,IF(SUM(AF$7:AF330)=2,0,IF(AJ331=AF$6,IF(AJ331=AJ332,IF((AJ330-AJ331)&lt;=(AJ333-AJ332),2,0),IF(AJ331=AJ330,IF((AJ329-AJ330)&gt;(AJ332-AJ331),2,0),2)),0)))</f>
        <v>0</v>
      </c>
      <c r="AG331" s="1">
        <f>IF(C$4=0,0,IF(SUM(AG$7:AG330)=1,0,IF(AK331=AG$6,IF(AK331=AK332,IF((AK330-AK331)&lt;=(AK333-AK332),1,0),IF(AK331=AK330,IF((AK329-AK330)&gt;(AK332-AK331),1,0),1)),0)))</f>
        <v>0</v>
      </c>
      <c r="AH331" s="1">
        <f>IF(C$4=0,0,IF(SUM(AH$7:AH330)=2,0,IF(AL331=AH$6,IF(AL331=AL332,IF((AL330-AL331)&lt;=(AL333-AL332),2,0),IF(AL331=AL330,IF((AL329-AL330)&gt;(AL332-AL331),2,0),2)),0)))</f>
        <v>0</v>
      </c>
      <c r="AI331" s="1">
        <f>IF(S$4=0,0,IF(SUM(AI$7:AI330)=2,0,IF(AM331=AI$6,IF(AM331=AM332,IF((AM330-AM331)&lt;=(AM333-AM332),2,0),IF(AM331=AM330,IF((AM329-AM330)&gt;(AM332-AM331),2,0),2)),0)))</f>
        <v>0</v>
      </c>
      <c r="AJ331" s="1">
        <f t="shared" si="118"/>
        <v>1</v>
      </c>
    </row>
    <row r="332" spans="1:36" ht="12" customHeight="1" x14ac:dyDescent="0.15">
      <c r="A332" s="64">
        <f t="shared" si="107"/>
        <v>0</v>
      </c>
      <c r="B332" s="64">
        <f t="shared" si="108"/>
        <v>0</v>
      </c>
      <c r="C332" s="57">
        <f t="shared" si="119"/>
        <v>148</v>
      </c>
      <c r="F332" s="59">
        <f>IF(C332&lt;C$6,0,VLOOKUP(C332,index!$A:$M,10,0))</f>
        <v>0</v>
      </c>
      <c r="G332" s="57" t="str">
        <f t="shared" si="109"/>
        <v/>
      </c>
      <c r="H332" s="58" t="str">
        <f>IF(G332="I",$K332,IF(G332="II",$K332-SUM(H$8:H331),IF(G332="III",$K332-SUM(H$8:H331),IF(G332="IV",$K332-SUM(H$8:H331),IF(G332="V",1-SUM(H$8:H331)," ")))))</f>
        <v xml:space="preserve"> </v>
      </c>
      <c r="I332" s="66" t="str">
        <f t="shared" si="110"/>
        <v/>
      </c>
      <c r="L332" s="62" t="str">
        <f t="shared" si="106"/>
        <v xml:space="preserve"> </v>
      </c>
      <c r="P332" s="58" t="str">
        <f>IF(O332="Plus",$K332,IF(O332="Basis",$K332-SUM(P$8:P331),IF(O332="Breedte",$K332-SUM(P$8:P331),IF(O331="Breedte",1-SUM(P$8:P331)," "))))</f>
        <v xml:space="preserve"> </v>
      </c>
      <c r="Q332" s="56" t="str">
        <f t="shared" si="105"/>
        <v/>
      </c>
      <c r="R332" s="196">
        <f t="shared" si="111"/>
        <v>0</v>
      </c>
      <c r="S332" s="1">
        <f t="shared" si="120"/>
        <v>148</v>
      </c>
      <c r="T332" s="2">
        <f t="shared" si="112"/>
        <v>0</v>
      </c>
      <c r="U332" s="1">
        <f>IF(C$4=0,0,IF(SUM(U$7:U331)=2,0,IF(Y332=U$6,IF(Y332=Y333,IF((Y331-Y332)&lt;=(Y334-Y333),2,0),IF(Y332=Y331,IF((Y330-Y331)&gt;(Y333-Y332),2,0),2)),0)))</f>
        <v>0</v>
      </c>
      <c r="V332" s="1">
        <f>IF(C$4=0,0,IF(SUM(V$7:V331)=1,0,IF(Z332=V$6,IF(Z332=Z333,IF((Z331-Z332)&lt;=(Z334-Z333),1,0),IF(Z332=Z331,IF((Z330-Z331)&gt;(Z333-Z332),1,0),1)),0)))</f>
        <v>0</v>
      </c>
      <c r="W332" s="1">
        <f>IF(C$4=0,0,IF(SUM(W$7:W331)=2,0,IF(AA332=W$6,IF(AA332=AA333,IF((AA331-AA332)&lt;=(AA334-AA333),2,0),IF(AA332=AA331,IF((AA330-AA331)&gt;(AA333-AA332),2,0),2)),0)))</f>
        <v>0</v>
      </c>
      <c r="X332" s="1">
        <f>IF(C$4=0,0,IF(SUM(X$7:X331)=2,0,IF(AB332=X$6,IF(AB332=AB333,IF((AB331-AB332)&lt;=(AB334-AB333),2,0),IF(AB332=AB331,IF((AB330-AB331)&gt;(AB333-AB332),2,0),2)),0)))</f>
        <v>0</v>
      </c>
      <c r="Y332" s="1">
        <f t="shared" si="113"/>
        <v>1</v>
      </c>
      <c r="Z332" s="1">
        <f t="shared" si="114"/>
        <v>1</v>
      </c>
      <c r="AA332" s="1">
        <f t="shared" si="115"/>
        <v>1</v>
      </c>
      <c r="AB332" s="1">
        <f t="shared" si="116"/>
        <v>1</v>
      </c>
      <c r="AD332" s="1">
        <f t="shared" si="121"/>
        <v>148</v>
      </c>
      <c r="AE332" s="2">
        <f t="shared" si="117"/>
        <v>0</v>
      </c>
      <c r="AF332" s="1">
        <f>IF(S$4=0,0,IF(SUM(AF$7:AF331)=2,0,IF(AJ332=AF$6,IF(AJ332=AJ333,IF((AJ331-AJ332)&lt;=(AJ334-AJ333),2,0),IF(AJ332=AJ331,IF((AJ330-AJ331)&gt;(AJ333-AJ332),2,0),2)),0)))</f>
        <v>0</v>
      </c>
      <c r="AG332" s="1">
        <f>IF(C$4=0,0,IF(SUM(AG$7:AG331)=1,0,IF(AK332=AG$6,IF(AK332=AK333,IF((AK331-AK332)&lt;=(AK334-AK333),1,0),IF(AK332=AK331,IF((AK330-AK331)&gt;(AK333-AK332),1,0),1)),0)))</f>
        <v>0</v>
      </c>
      <c r="AH332" s="1">
        <f>IF(C$4=0,0,IF(SUM(AH$7:AH331)=2,0,IF(AL332=AH$6,IF(AL332=AL333,IF((AL331-AL332)&lt;=(AL334-AL333),2,0),IF(AL332=AL331,IF((AL330-AL331)&gt;(AL333-AL332),2,0),2)),0)))</f>
        <v>0</v>
      </c>
      <c r="AI332" s="1">
        <f>IF(S$4=0,0,IF(SUM(AI$7:AI331)=2,0,IF(AM332=AI$6,IF(AM332=AM333,IF((AM331-AM332)&lt;=(AM334-AM333),2,0),IF(AM332=AM331,IF((AM330-AM331)&gt;(AM333-AM332),2,0),2)),0)))</f>
        <v>0</v>
      </c>
      <c r="AJ332" s="1">
        <f t="shared" si="118"/>
        <v>1</v>
      </c>
    </row>
    <row r="333" spans="1:36" ht="12" customHeight="1" x14ac:dyDescent="0.15">
      <c r="A333" s="64">
        <f t="shared" si="107"/>
        <v>0</v>
      </c>
      <c r="B333" s="64">
        <f t="shared" si="108"/>
        <v>0</v>
      </c>
      <c r="C333" s="57">
        <f t="shared" si="119"/>
        <v>148</v>
      </c>
      <c r="F333" s="59">
        <f>IF(C333&lt;C$6,0,VLOOKUP(C333,index!$A:$M,10,0))</f>
        <v>0</v>
      </c>
      <c r="G333" s="57" t="str">
        <f t="shared" si="109"/>
        <v/>
      </c>
      <c r="H333" s="58" t="str">
        <f>IF(G333="I",$K333,IF(G333="II",$K333-SUM(H$8:H332),IF(G333="III",$K333-SUM(H$8:H332),IF(G333="IV",$K333-SUM(H$8:H332),IF(G333="V",1-SUM(H$8:H332)," ")))))</f>
        <v xml:space="preserve"> </v>
      </c>
      <c r="I333" s="66" t="str">
        <f t="shared" si="110"/>
        <v/>
      </c>
      <c r="L333" s="62" t="str">
        <f t="shared" si="106"/>
        <v xml:space="preserve"> </v>
      </c>
      <c r="P333" s="58" t="str">
        <f>IF(O333="Plus",$K333,IF(O333="Basis",$K333-SUM(P$8:P332),IF(O333="Breedte",$K333-SUM(P$8:P332),IF(O332="Breedte",1-SUM(P$8:P332)," "))))</f>
        <v xml:space="preserve"> </v>
      </c>
      <c r="Q333" s="56" t="str">
        <f t="shared" si="105"/>
        <v/>
      </c>
      <c r="R333" s="196">
        <f t="shared" si="111"/>
        <v>0</v>
      </c>
      <c r="S333" s="1">
        <f t="shared" si="120"/>
        <v>148</v>
      </c>
      <c r="T333" s="2">
        <f t="shared" si="112"/>
        <v>0</v>
      </c>
      <c r="U333" s="1">
        <f>IF(C$4=0,0,IF(SUM(U$7:U332)=2,0,IF(Y333=U$6,IF(Y333=Y334,IF((Y332-Y333)&lt;=(Y335-Y334),2,0),IF(Y333=Y332,IF((Y331-Y332)&gt;(Y334-Y333),2,0),2)),0)))</f>
        <v>0</v>
      </c>
      <c r="V333" s="1">
        <f>IF(C$4=0,0,IF(SUM(V$7:V332)=1,0,IF(Z333=V$6,IF(Z333=Z334,IF((Z332-Z333)&lt;=(Z335-Z334),1,0),IF(Z333=Z332,IF((Z331-Z332)&gt;(Z334-Z333),1,0),1)),0)))</f>
        <v>0</v>
      </c>
      <c r="W333" s="1">
        <f>IF(C$4=0,0,IF(SUM(W$7:W332)=2,0,IF(AA333=W$6,IF(AA333=AA334,IF((AA332-AA333)&lt;=(AA335-AA334),2,0),IF(AA333=AA332,IF((AA331-AA332)&gt;(AA334-AA333),2,0),2)),0)))</f>
        <v>0</v>
      </c>
      <c r="X333" s="1">
        <f>IF(C$4=0,0,IF(SUM(X$7:X332)=2,0,IF(AB333=X$6,IF(AB333=AB334,IF((AB332-AB333)&lt;=(AB335-AB334),2,0),IF(AB333=AB332,IF((AB331-AB332)&gt;(AB334-AB333),2,0),2)),0)))</f>
        <v>0</v>
      </c>
      <c r="Y333" s="1">
        <f t="shared" si="113"/>
        <v>1</v>
      </c>
      <c r="Z333" s="1">
        <f t="shared" si="114"/>
        <v>1</v>
      </c>
      <c r="AA333" s="1">
        <f t="shared" si="115"/>
        <v>1</v>
      </c>
      <c r="AB333" s="1">
        <f t="shared" si="116"/>
        <v>1</v>
      </c>
      <c r="AD333" s="1">
        <f t="shared" si="121"/>
        <v>148</v>
      </c>
      <c r="AE333" s="2">
        <f t="shared" si="117"/>
        <v>0</v>
      </c>
      <c r="AF333" s="1">
        <f>IF(S$4=0,0,IF(SUM(AF$7:AF332)=2,0,IF(AJ333=AF$6,IF(AJ333=AJ334,IF((AJ332-AJ333)&lt;=(AJ335-AJ334),2,0),IF(AJ333=AJ332,IF((AJ331-AJ332)&gt;(AJ334-AJ333),2,0),2)),0)))</f>
        <v>0</v>
      </c>
      <c r="AG333" s="1">
        <f>IF(C$4=0,0,IF(SUM(AG$7:AG332)=1,0,IF(AK333=AG$6,IF(AK333=AK334,IF((AK332-AK333)&lt;=(AK335-AK334),1,0),IF(AK333=AK332,IF((AK331-AK332)&gt;(AK334-AK333),1,0),1)),0)))</f>
        <v>0</v>
      </c>
      <c r="AH333" s="1">
        <f>IF(C$4=0,0,IF(SUM(AH$7:AH332)=2,0,IF(AL333=AH$6,IF(AL333=AL334,IF((AL332-AL333)&lt;=(AL335-AL334),2,0),IF(AL333=AL332,IF((AL331-AL332)&gt;(AL334-AL333),2,0),2)),0)))</f>
        <v>0</v>
      </c>
      <c r="AI333" s="1">
        <f>IF(S$4=0,0,IF(SUM(AI$7:AI332)=2,0,IF(AM333=AI$6,IF(AM333=AM334,IF((AM332-AM333)&lt;=(AM335-AM334),2,0),IF(AM333=AM332,IF((AM331-AM332)&gt;(AM334-AM333),2,0),2)),0)))</f>
        <v>0</v>
      </c>
      <c r="AJ333" s="1">
        <f t="shared" si="118"/>
        <v>1</v>
      </c>
    </row>
    <row r="334" spans="1:36" ht="12" customHeight="1" x14ac:dyDescent="0.15">
      <c r="A334" s="64">
        <f t="shared" si="107"/>
        <v>0</v>
      </c>
      <c r="B334" s="64">
        <f t="shared" si="108"/>
        <v>0</v>
      </c>
      <c r="C334" s="57">
        <f t="shared" si="119"/>
        <v>148</v>
      </c>
      <c r="F334" s="59">
        <f>IF(C334&lt;C$6,0,VLOOKUP(C334,index!$A:$M,10,0))</f>
        <v>0</v>
      </c>
      <c r="G334" s="57" t="str">
        <f t="shared" si="109"/>
        <v/>
      </c>
      <c r="H334" s="58" t="str">
        <f>IF(G334="I",$K334,IF(G334="II",$K334-SUM(H$8:H333),IF(G334="III",$K334-SUM(H$8:H333),IF(G334="IV",$K334-SUM(H$8:H333),IF(G334="V",1-SUM(H$8:H333)," ")))))</f>
        <v xml:space="preserve"> </v>
      </c>
      <c r="I334" s="66" t="str">
        <f t="shared" si="110"/>
        <v/>
      </c>
      <c r="L334" s="62" t="str">
        <f t="shared" si="106"/>
        <v xml:space="preserve"> </v>
      </c>
      <c r="P334" s="58" t="str">
        <f>IF(O334="Plus",$K334,IF(O334="Basis",$K334-SUM(P$8:P333),IF(O334="Breedte",$K334-SUM(P$8:P333),IF(O333="Breedte",1-SUM(P$8:P333)," "))))</f>
        <v xml:space="preserve"> </v>
      </c>
      <c r="Q334" s="56" t="str">
        <f t="shared" si="105"/>
        <v/>
      </c>
      <c r="R334" s="196">
        <f t="shared" si="111"/>
        <v>0</v>
      </c>
      <c r="S334" s="1">
        <f t="shared" si="120"/>
        <v>148</v>
      </c>
      <c r="T334" s="2">
        <f t="shared" si="112"/>
        <v>0</v>
      </c>
      <c r="U334" s="1">
        <f>IF(C$4=0,0,IF(SUM(U$7:U333)=2,0,IF(Y334=U$6,IF(Y334=Y335,IF((Y333-Y334)&lt;=(Y336-Y335),2,0),IF(Y334=Y333,IF((Y332-Y333)&gt;(Y335-Y334),2,0),2)),0)))</f>
        <v>0</v>
      </c>
      <c r="V334" s="1">
        <f>IF(C$4=0,0,IF(SUM(V$7:V333)=1,0,IF(Z334=V$6,IF(Z334=Z335,IF((Z333-Z334)&lt;=(Z336-Z335),1,0),IF(Z334=Z333,IF((Z332-Z333)&gt;(Z335-Z334),1,0),1)),0)))</f>
        <v>0</v>
      </c>
      <c r="W334" s="1">
        <f>IF(C$4=0,0,IF(SUM(W$7:W333)=2,0,IF(AA334=W$6,IF(AA334=AA335,IF((AA333-AA334)&lt;=(AA336-AA335),2,0),IF(AA334=AA333,IF((AA332-AA333)&gt;(AA335-AA334),2,0),2)),0)))</f>
        <v>0</v>
      </c>
      <c r="X334" s="1">
        <f>IF(C$4=0,0,IF(SUM(X$7:X333)=2,0,IF(AB334=X$6,IF(AB334=AB335,IF((AB333-AB334)&lt;=(AB336-AB335),2,0),IF(AB334=AB333,IF((AB332-AB333)&gt;(AB335-AB334),2,0),2)),0)))</f>
        <v>0</v>
      </c>
      <c r="Y334" s="1">
        <f t="shared" si="113"/>
        <v>1</v>
      </c>
      <c r="Z334" s="1">
        <f t="shared" si="114"/>
        <v>1</v>
      </c>
      <c r="AA334" s="1">
        <f t="shared" si="115"/>
        <v>1</v>
      </c>
      <c r="AB334" s="1">
        <f t="shared" si="116"/>
        <v>1</v>
      </c>
      <c r="AD334" s="1">
        <f t="shared" si="121"/>
        <v>148</v>
      </c>
      <c r="AE334" s="2">
        <f t="shared" si="117"/>
        <v>0</v>
      </c>
      <c r="AF334" s="1">
        <f>IF(S$4=0,0,IF(SUM(AF$7:AF333)=2,0,IF(AJ334=AF$6,IF(AJ334=AJ335,IF((AJ333-AJ334)&lt;=(AJ336-AJ335),2,0),IF(AJ334=AJ333,IF((AJ332-AJ333)&gt;(AJ335-AJ334),2,0),2)),0)))</f>
        <v>0</v>
      </c>
      <c r="AG334" s="1">
        <f>IF(C$4=0,0,IF(SUM(AG$7:AG333)=1,0,IF(AK334=AG$6,IF(AK334=AK335,IF((AK333-AK334)&lt;=(AK336-AK335),1,0),IF(AK334=AK333,IF((AK332-AK333)&gt;(AK335-AK334),1,0),1)),0)))</f>
        <v>0</v>
      </c>
      <c r="AH334" s="1">
        <f>IF(C$4=0,0,IF(SUM(AH$7:AH333)=2,0,IF(AL334=AH$6,IF(AL334=AL335,IF((AL333-AL334)&lt;=(AL336-AL335),2,0),IF(AL334=AL333,IF((AL332-AL333)&gt;(AL335-AL334),2,0),2)),0)))</f>
        <v>0</v>
      </c>
      <c r="AI334" s="1">
        <f>IF(S$4=0,0,IF(SUM(AI$7:AI333)=2,0,IF(AM334=AI$6,IF(AM334=AM335,IF((AM333-AM334)&lt;=(AM336-AM335),2,0),IF(AM334=AM333,IF((AM332-AM333)&gt;(AM335-AM334),2,0),2)),0)))</f>
        <v>0</v>
      </c>
      <c r="AJ334" s="1">
        <f t="shared" si="118"/>
        <v>1</v>
      </c>
    </row>
    <row r="335" spans="1:36" ht="12" customHeight="1" x14ac:dyDescent="0.15">
      <c r="A335" s="64">
        <f t="shared" si="107"/>
        <v>0</v>
      </c>
      <c r="B335" s="64">
        <f t="shared" si="108"/>
        <v>0</v>
      </c>
      <c r="C335" s="57">
        <f t="shared" si="119"/>
        <v>148</v>
      </c>
      <c r="F335" s="59">
        <f>IF(C335&lt;C$6,0,VLOOKUP(C335,index!$A:$M,10,0))</f>
        <v>0</v>
      </c>
      <c r="G335" s="57" t="str">
        <f t="shared" si="109"/>
        <v/>
      </c>
      <c r="H335" s="58" t="str">
        <f>IF(G335="I",$K335,IF(G335="II",$K335-SUM(H$8:H334),IF(G335="III",$K335-SUM(H$8:H334),IF(G335="IV",$K335-SUM(H$8:H334),IF(G335="V",1-SUM(H$8:H334)," ")))))</f>
        <v xml:space="preserve"> </v>
      </c>
      <c r="I335" s="66" t="str">
        <f t="shared" si="110"/>
        <v/>
      </c>
      <c r="L335" s="62" t="str">
        <f t="shared" si="106"/>
        <v xml:space="preserve"> </v>
      </c>
      <c r="P335" s="58" t="str">
        <f>IF(O335="Plus",$K335,IF(O335="Basis",$K335-SUM(P$8:P334),IF(O335="Breedte",$K335-SUM(P$8:P334),IF(O334="Breedte",1-SUM(P$8:P334)," "))))</f>
        <v xml:space="preserve"> </v>
      </c>
      <c r="Q335" s="56" t="str">
        <f t="shared" si="105"/>
        <v/>
      </c>
      <c r="R335" s="196">
        <f t="shared" si="111"/>
        <v>0</v>
      </c>
      <c r="S335" s="1">
        <f t="shared" si="120"/>
        <v>148</v>
      </c>
      <c r="T335" s="2">
        <f t="shared" si="112"/>
        <v>0</v>
      </c>
      <c r="U335" s="1">
        <f>IF(C$4=0,0,IF(SUM(U$7:U334)=2,0,IF(Y335=U$6,IF(Y335=Y336,IF((Y334-Y335)&lt;=(Y337-Y336),2,0),IF(Y335=Y334,IF((Y333-Y334)&gt;(Y336-Y335),2,0),2)),0)))</f>
        <v>0</v>
      </c>
      <c r="V335" s="1">
        <f>IF(C$4=0,0,IF(SUM(V$7:V334)=1,0,IF(Z335=V$6,IF(Z335=Z336,IF((Z334-Z335)&lt;=(Z337-Z336),1,0),IF(Z335=Z334,IF((Z333-Z334)&gt;(Z336-Z335),1,0),1)),0)))</f>
        <v>0</v>
      </c>
      <c r="W335" s="1">
        <f>IF(C$4=0,0,IF(SUM(W$7:W334)=2,0,IF(AA335=W$6,IF(AA335=AA336,IF((AA334-AA335)&lt;=(AA337-AA336),2,0),IF(AA335=AA334,IF((AA333-AA334)&gt;(AA336-AA335),2,0),2)),0)))</f>
        <v>0</v>
      </c>
      <c r="X335" s="1">
        <f>IF(C$4=0,0,IF(SUM(X$7:X334)=2,0,IF(AB335=X$6,IF(AB335=AB336,IF((AB334-AB335)&lt;=(AB337-AB336),2,0),IF(AB335=AB334,IF((AB333-AB334)&gt;(AB336-AB335),2,0),2)),0)))</f>
        <v>0</v>
      </c>
      <c r="Y335" s="1">
        <f t="shared" si="113"/>
        <v>1</v>
      </c>
      <c r="Z335" s="1">
        <f t="shared" si="114"/>
        <v>1</v>
      </c>
      <c r="AA335" s="1">
        <f t="shared" si="115"/>
        <v>1</v>
      </c>
      <c r="AB335" s="1">
        <f t="shared" si="116"/>
        <v>1</v>
      </c>
      <c r="AD335" s="1">
        <f t="shared" si="121"/>
        <v>148</v>
      </c>
      <c r="AE335" s="2">
        <f t="shared" si="117"/>
        <v>0</v>
      </c>
      <c r="AF335" s="1">
        <f>IF(S$4=0,0,IF(SUM(AF$7:AF334)=2,0,IF(AJ335=AF$6,IF(AJ335=AJ336,IF((AJ334-AJ335)&lt;=(AJ337-AJ336),2,0),IF(AJ335=AJ334,IF((AJ333-AJ334)&gt;(AJ336-AJ335),2,0),2)),0)))</f>
        <v>0</v>
      </c>
      <c r="AG335" s="1">
        <f>IF(C$4=0,0,IF(SUM(AG$7:AG334)=1,0,IF(AK335=AG$6,IF(AK335=AK336,IF((AK334-AK335)&lt;=(AK337-AK336),1,0),IF(AK335=AK334,IF((AK333-AK334)&gt;(AK336-AK335),1,0),1)),0)))</f>
        <v>0</v>
      </c>
      <c r="AH335" s="1">
        <f>IF(C$4=0,0,IF(SUM(AH$7:AH334)=2,0,IF(AL335=AH$6,IF(AL335=AL336,IF((AL334-AL335)&lt;=(AL337-AL336),2,0),IF(AL335=AL334,IF((AL333-AL334)&gt;(AL336-AL335),2,0),2)),0)))</f>
        <v>0</v>
      </c>
      <c r="AI335" s="1">
        <f>IF(S$4=0,0,IF(SUM(AI$7:AI334)=2,0,IF(AM335=AI$6,IF(AM335=AM336,IF((AM334-AM335)&lt;=(AM337-AM336),2,0),IF(AM335=AM334,IF((AM333-AM334)&gt;(AM336-AM335),2,0),2)),0)))</f>
        <v>0</v>
      </c>
      <c r="AJ335" s="1">
        <f t="shared" si="118"/>
        <v>1</v>
      </c>
    </row>
    <row r="336" spans="1:36" ht="12" customHeight="1" x14ac:dyDescent="0.15">
      <c r="A336" s="64">
        <f t="shared" si="107"/>
        <v>0</v>
      </c>
      <c r="B336" s="64">
        <f t="shared" si="108"/>
        <v>0</v>
      </c>
      <c r="C336" s="57">
        <f t="shared" si="119"/>
        <v>148</v>
      </c>
      <c r="F336" s="59">
        <f>IF(C336&lt;C$6,0,VLOOKUP(C336,index!$A:$M,10,0))</f>
        <v>0</v>
      </c>
      <c r="G336" s="57" t="str">
        <f t="shared" si="109"/>
        <v/>
      </c>
      <c r="H336" s="58" t="str">
        <f>IF(G336="I",$K336,IF(G336="II",$K336-SUM(H$8:H335),IF(G336="III",$K336-SUM(H$8:H335),IF(G336="IV",$K336-SUM(H$8:H335),IF(G336="V",1-SUM(H$8:H335)," ")))))</f>
        <v xml:space="preserve"> </v>
      </c>
      <c r="I336" s="66" t="str">
        <f t="shared" si="110"/>
        <v/>
      </c>
      <c r="L336" s="62" t="str">
        <f t="shared" si="106"/>
        <v xml:space="preserve"> </v>
      </c>
      <c r="P336" s="58" t="str">
        <f>IF(O336="Plus",$K336,IF(O336="Basis",$K336-SUM(P$8:P335),IF(O336="Breedte",$K336-SUM(P$8:P335),IF(O335="Breedte",1-SUM(P$8:P335)," "))))</f>
        <v xml:space="preserve"> </v>
      </c>
      <c r="Q336" s="56" t="str">
        <f t="shared" si="105"/>
        <v/>
      </c>
      <c r="R336" s="196">
        <f t="shared" si="111"/>
        <v>0</v>
      </c>
      <c r="S336" s="1">
        <f t="shared" si="120"/>
        <v>148</v>
      </c>
      <c r="T336" s="2">
        <f t="shared" si="112"/>
        <v>0</v>
      </c>
      <c r="U336" s="1">
        <f>IF(C$4=0,0,IF(SUM(U$7:U335)=2,0,IF(Y336=U$6,IF(Y336=Y337,IF((Y335-Y336)&lt;=(Y338-Y337),2,0),IF(Y336=Y335,IF((Y334-Y335)&gt;(Y337-Y336),2,0),2)),0)))</f>
        <v>0</v>
      </c>
      <c r="V336" s="1">
        <f>IF(C$4=0,0,IF(SUM(V$7:V335)=1,0,IF(Z336=V$6,IF(Z336=Z337,IF((Z335-Z336)&lt;=(Z338-Z337),1,0),IF(Z336=Z335,IF((Z334-Z335)&gt;(Z337-Z336),1,0),1)),0)))</f>
        <v>0</v>
      </c>
      <c r="W336" s="1">
        <f>IF(C$4=0,0,IF(SUM(W$7:W335)=2,0,IF(AA336=W$6,IF(AA336=AA337,IF((AA335-AA336)&lt;=(AA338-AA337),2,0),IF(AA336=AA335,IF((AA334-AA335)&gt;(AA337-AA336),2,0),2)),0)))</f>
        <v>0</v>
      </c>
      <c r="X336" s="1">
        <f>IF(C$4=0,0,IF(SUM(X$7:X335)=2,0,IF(AB336=X$6,IF(AB336=AB337,IF((AB335-AB336)&lt;=(AB338-AB337),2,0),IF(AB336=AB335,IF((AB334-AB335)&gt;(AB337-AB336),2,0),2)),0)))</f>
        <v>0</v>
      </c>
      <c r="Y336" s="1">
        <f t="shared" si="113"/>
        <v>1</v>
      </c>
      <c r="Z336" s="1">
        <f t="shared" si="114"/>
        <v>1</v>
      </c>
      <c r="AA336" s="1">
        <f t="shared" si="115"/>
        <v>1</v>
      </c>
      <c r="AB336" s="1">
        <f t="shared" si="116"/>
        <v>1</v>
      </c>
      <c r="AD336" s="1">
        <f t="shared" si="121"/>
        <v>148</v>
      </c>
      <c r="AE336" s="2">
        <f t="shared" si="117"/>
        <v>0</v>
      </c>
      <c r="AF336" s="1">
        <f>IF(S$4=0,0,IF(SUM(AF$7:AF335)=2,0,IF(AJ336=AF$6,IF(AJ336=AJ337,IF((AJ335-AJ336)&lt;=(AJ338-AJ337),2,0),IF(AJ336=AJ335,IF((AJ334-AJ335)&gt;(AJ337-AJ336),2,0),2)),0)))</f>
        <v>0</v>
      </c>
      <c r="AG336" s="1">
        <f>IF(C$4=0,0,IF(SUM(AG$7:AG335)=1,0,IF(AK336=AG$6,IF(AK336=AK337,IF((AK335-AK336)&lt;=(AK338-AK337),1,0),IF(AK336=AK335,IF((AK334-AK335)&gt;(AK337-AK336),1,0),1)),0)))</f>
        <v>0</v>
      </c>
      <c r="AH336" s="1">
        <f>IF(C$4=0,0,IF(SUM(AH$7:AH335)=2,0,IF(AL336=AH$6,IF(AL336=AL337,IF((AL335-AL336)&lt;=(AL338-AL337),2,0),IF(AL336=AL335,IF((AL334-AL335)&gt;(AL337-AL336),2,0),2)),0)))</f>
        <v>0</v>
      </c>
      <c r="AI336" s="1">
        <f>IF(S$4=0,0,IF(SUM(AI$7:AI335)=2,0,IF(AM336=AI$6,IF(AM336=AM337,IF((AM335-AM336)&lt;=(AM338-AM337),2,0),IF(AM336=AM335,IF((AM334-AM335)&gt;(AM337-AM336),2,0),2)),0)))</f>
        <v>0</v>
      </c>
      <c r="AJ336" s="1">
        <f t="shared" si="118"/>
        <v>1</v>
      </c>
    </row>
    <row r="337" spans="1:36" ht="12" customHeight="1" x14ac:dyDescent="0.15">
      <c r="A337" s="64">
        <f t="shared" si="107"/>
        <v>0</v>
      </c>
      <c r="B337" s="64">
        <f t="shared" si="108"/>
        <v>0</v>
      </c>
      <c r="C337" s="57">
        <f t="shared" si="119"/>
        <v>148</v>
      </c>
      <c r="F337" s="59">
        <f>IF(C337&lt;C$6,0,VLOOKUP(C337,index!$A:$M,10,0))</f>
        <v>0</v>
      </c>
      <c r="G337" s="57" t="str">
        <f t="shared" si="109"/>
        <v/>
      </c>
      <c r="H337" s="58" t="str">
        <f>IF(G337="I",$K337,IF(G337="II",$K337-SUM(H$8:H336),IF(G337="III",$K337-SUM(H$8:H336),IF(G337="IV",$K337-SUM(H$8:H336),IF(G337="V",1-SUM(H$8:H336)," ")))))</f>
        <v xml:space="preserve"> </v>
      </c>
      <c r="I337" s="66" t="str">
        <f t="shared" si="110"/>
        <v/>
      </c>
      <c r="L337" s="62" t="str">
        <f t="shared" si="106"/>
        <v xml:space="preserve"> </v>
      </c>
      <c r="P337" s="58" t="str">
        <f>IF(O337="Plus",$K337,IF(O337="Basis",$K337-SUM(P$8:P336),IF(O337="Breedte",$K337-SUM(P$8:P336),IF(O336="Breedte",1-SUM(P$8:P336)," "))))</f>
        <v xml:space="preserve"> </v>
      </c>
      <c r="Q337" s="56" t="str">
        <f t="shared" ref="Q337:Q400" si="122">IF(L336="plus",CONCATENATE(E337,", "),IF(L336="basis",IF(E337=0,"",CONCATENATE(E337,", ")),CONCATENATE(Q336,IF(E337=0,"",CONCATENATE(E337,", ")))))</f>
        <v/>
      </c>
      <c r="R337" s="196">
        <f t="shared" si="111"/>
        <v>0</v>
      </c>
      <c r="S337" s="1">
        <f t="shared" si="120"/>
        <v>148</v>
      </c>
      <c r="T337" s="2">
        <f t="shared" si="112"/>
        <v>0</v>
      </c>
      <c r="U337" s="1">
        <f>IF(C$4=0,0,IF(SUM(U$7:U336)=2,0,IF(Y337=U$6,IF(Y337=Y338,IF((Y336-Y337)&lt;=(Y339-Y338),2,0),IF(Y337=Y336,IF((Y335-Y336)&gt;(Y338-Y337),2,0),2)),0)))</f>
        <v>0</v>
      </c>
      <c r="V337" s="1">
        <f>IF(C$4=0,0,IF(SUM(V$7:V336)=1,0,IF(Z337=V$6,IF(Z337=Z338,IF((Z336-Z337)&lt;=(Z339-Z338),1,0),IF(Z337=Z336,IF((Z335-Z336)&gt;(Z338-Z337),1,0),1)),0)))</f>
        <v>0</v>
      </c>
      <c r="W337" s="1">
        <f>IF(C$4=0,0,IF(SUM(W$7:W336)=2,0,IF(AA337=W$6,IF(AA337=AA338,IF((AA336-AA337)&lt;=(AA339-AA338),2,0),IF(AA337=AA336,IF((AA335-AA336)&gt;(AA338-AA337),2,0),2)),0)))</f>
        <v>0</v>
      </c>
      <c r="X337" s="1">
        <f>IF(C$4=0,0,IF(SUM(X$7:X336)=2,0,IF(AB337=X$6,IF(AB337=AB338,IF((AB336-AB337)&lt;=(AB339-AB338),2,0),IF(AB337=AB336,IF((AB335-AB336)&gt;(AB338-AB337),2,0),2)),0)))</f>
        <v>0</v>
      </c>
      <c r="Y337" s="1">
        <f t="shared" si="113"/>
        <v>1</v>
      </c>
      <c r="Z337" s="1">
        <f t="shared" si="114"/>
        <v>1</v>
      </c>
      <c r="AA337" s="1">
        <f t="shared" si="115"/>
        <v>1</v>
      </c>
      <c r="AB337" s="1">
        <f t="shared" si="116"/>
        <v>1</v>
      </c>
      <c r="AD337" s="1">
        <f t="shared" si="121"/>
        <v>148</v>
      </c>
      <c r="AE337" s="2">
        <f t="shared" si="117"/>
        <v>0</v>
      </c>
      <c r="AF337" s="1">
        <f>IF(S$4=0,0,IF(SUM(AF$7:AF336)=2,0,IF(AJ337=AF$6,IF(AJ337=AJ338,IF((AJ336-AJ337)&lt;=(AJ339-AJ338),2,0),IF(AJ337=AJ336,IF((AJ335-AJ336)&gt;(AJ338-AJ337),2,0),2)),0)))</f>
        <v>0</v>
      </c>
      <c r="AG337" s="1">
        <f>IF(C$4=0,0,IF(SUM(AG$7:AG336)=1,0,IF(AK337=AG$6,IF(AK337=AK338,IF((AK336-AK337)&lt;=(AK339-AK338),1,0),IF(AK337=AK336,IF((AK335-AK336)&gt;(AK338-AK337),1,0),1)),0)))</f>
        <v>0</v>
      </c>
      <c r="AH337" s="1">
        <f>IF(C$4=0,0,IF(SUM(AH$7:AH336)=2,0,IF(AL337=AH$6,IF(AL337=AL338,IF((AL336-AL337)&lt;=(AL339-AL338),2,0),IF(AL337=AL336,IF((AL335-AL336)&gt;(AL338-AL337),2,0),2)),0)))</f>
        <v>0</v>
      </c>
      <c r="AI337" s="1">
        <f>IF(S$4=0,0,IF(SUM(AI$7:AI336)=2,0,IF(AM337=AI$6,IF(AM337=AM338,IF((AM336-AM337)&lt;=(AM339-AM338),2,0),IF(AM337=AM336,IF((AM335-AM336)&gt;(AM338-AM337),2,0),2)),0)))</f>
        <v>0</v>
      </c>
      <c r="AJ337" s="1">
        <f t="shared" si="118"/>
        <v>1</v>
      </c>
    </row>
    <row r="338" spans="1:36" ht="12" customHeight="1" x14ac:dyDescent="0.15">
      <c r="A338" s="64">
        <f t="shared" si="107"/>
        <v>0</v>
      </c>
      <c r="B338" s="64">
        <f t="shared" si="108"/>
        <v>0</v>
      </c>
      <c r="C338" s="57">
        <f t="shared" si="119"/>
        <v>148</v>
      </c>
      <c r="F338" s="59">
        <f>IF(C338&lt;C$6,0,VLOOKUP(C338,index!$A:$M,10,0))</f>
        <v>0</v>
      </c>
      <c r="G338" s="57" t="str">
        <f t="shared" si="109"/>
        <v/>
      </c>
      <c r="H338" s="58" t="str">
        <f>IF(G338="I",$K338,IF(G338="II",$K338-SUM(H$8:H337),IF(G338="III",$K338-SUM(H$8:H337),IF(G338="IV",$K338-SUM(H$8:H337),IF(G338="V",1-SUM(H$8:H337)," ")))))</f>
        <v xml:space="preserve"> </v>
      </c>
      <c r="I338" s="66" t="str">
        <f t="shared" si="110"/>
        <v/>
      </c>
      <c r="L338" s="62" t="str">
        <f t="shared" si="106"/>
        <v xml:space="preserve"> </v>
      </c>
      <c r="P338" s="58" t="str">
        <f>IF(O338="Plus",$K338,IF(O338="Basis",$K338-SUM(P$8:P337),IF(O338="Breedte",$K338-SUM(P$8:P337),IF(O337="Breedte",1-SUM(P$8:P337)," "))))</f>
        <v xml:space="preserve"> </v>
      </c>
      <c r="Q338" s="56" t="str">
        <f t="shared" si="122"/>
        <v/>
      </c>
      <c r="R338" s="196">
        <f t="shared" si="111"/>
        <v>0</v>
      </c>
      <c r="S338" s="1">
        <f t="shared" si="120"/>
        <v>148</v>
      </c>
      <c r="T338" s="2">
        <f t="shared" si="112"/>
        <v>0</v>
      </c>
      <c r="U338" s="1">
        <f>IF(C$4=0,0,IF(SUM(U$7:U337)=2,0,IF(Y338=U$6,IF(Y338=Y339,IF((Y337-Y338)&lt;=(Y340-Y339),2,0),IF(Y338=Y337,IF((Y336-Y337)&gt;(Y339-Y338),2,0),2)),0)))</f>
        <v>0</v>
      </c>
      <c r="V338" s="1">
        <f>IF(C$4=0,0,IF(SUM(V$7:V337)=1,0,IF(Z338=V$6,IF(Z338=Z339,IF((Z337-Z338)&lt;=(Z340-Z339),1,0),IF(Z338=Z337,IF((Z336-Z337)&gt;(Z339-Z338),1,0),1)),0)))</f>
        <v>0</v>
      </c>
      <c r="W338" s="1">
        <f>IF(C$4=0,0,IF(SUM(W$7:W337)=2,0,IF(AA338=W$6,IF(AA338=AA339,IF((AA337-AA338)&lt;=(AA340-AA339),2,0),IF(AA338=AA337,IF((AA336-AA337)&gt;(AA339-AA338),2,0),2)),0)))</f>
        <v>0</v>
      </c>
      <c r="X338" s="1">
        <f>IF(C$4=0,0,IF(SUM(X$7:X337)=2,0,IF(AB338=X$6,IF(AB338=AB339,IF((AB337-AB338)&lt;=(AB340-AB339),2,0),IF(AB338=AB337,IF((AB336-AB337)&gt;(AB339-AB338),2,0),2)),0)))</f>
        <v>0</v>
      </c>
      <c r="Y338" s="1">
        <f t="shared" si="113"/>
        <v>1</v>
      </c>
      <c r="Z338" s="1">
        <f t="shared" si="114"/>
        <v>1</v>
      </c>
      <c r="AA338" s="1">
        <f t="shared" si="115"/>
        <v>1</v>
      </c>
      <c r="AB338" s="1">
        <f t="shared" si="116"/>
        <v>1</v>
      </c>
      <c r="AD338" s="1">
        <f t="shared" si="121"/>
        <v>148</v>
      </c>
      <c r="AE338" s="2">
        <f t="shared" si="117"/>
        <v>0</v>
      </c>
      <c r="AF338" s="1">
        <f>IF(S$4=0,0,IF(SUM(AF$7:AF337)=2,0,IF(AJ338=AF$6,IF(AJ338=AJ339,IF((AJ337-AJ338)&lt;=(AJ340-AJ339),2,0),IF(AJ338=AJ337,IF((AJ336-AJ337)&gt;(AJ339-AJ338),2,0),2)),0)))</f>
        <v>0</v>
      </c>
      <c r="AG338" s="1">
        <f>IF(C$4=0,0,IF(SUM(AG$7:AG337)=1,0,IF(AK338=AG$6,IF(AK338=AK339,IF((AK337-AK338)&lt;=(AK340-AK339),1,0),IF(AK338=AK337,IF((AK336-AK337)&gt;(AK339-AK338),1,0),1)),0)))</f>
        <v>0</v>
      </c>
      <c r="AH338" s="1">
        <f>IF(C$4=0,0,IF(SUM(AH$7:AH337)=2,0,IF(AL338=AH$6,IF(AL338=AL339,IF((AL337-AL338)&lt;=(AL340-AL339),2,0),IF(AL338=AL337,IF((AL336-AL337)&gt;(AL339-AL338),2,0),2)),0)))</f>
        <v>0</v>
      </c>
      <c r="AI338" s="1">
        <f>IF(S$4=0,0,IF(SUM(AI$7:AI337)=2,0,IF(AM338=AI$6,IF(AM338=AM339,IF((AM337-AM338)&lt;=(AM340-AM339),2,0),IF(AM338=AM337,IF((AM336-AM337)&gt;(AM339-AM338),2,0),2)),0)))</f>
        <v>0</v>
      </c>
      <c r="AJ338" s="1">
        <f t="shared" si="118"/>
        <v>1</v>
      </c>
    </row>
    <row r="339" spans="1:36" ht="12" customHeight="1" x14ac:dyDescent="0.15">
      <c r="A339" s="64">
        <f t="shared" si="107"/>
        <v>0</v>
      </c>
      <c r="B339" s="64">
        <f t="shared" si="108"/>
        <v>0</v>
      </c>
      <c r="C339" s="57">
        <f t="shared" si="119"/>
        <v>148</v>
      </c>
      <c r="F339" s="59">
        <f>IF(C339&lt;C$6,0,VLOOKUP(C339,index!$A:$M,10,0))</f>
        <v>0</v>
      </c>
      <c r="G339" s="57" t="str">
        <f t="shared" si="109"/>
        <v/>
      </c>
      <c r="H339" s="58" t="str">
        <f>IF(G339="I",$K339,IF(G339="II",$K339-SUM(H$8:H338),IF(G339="III",$K339-SUM(H$8:H338),IF(G339="IV",$K339-SUM(H$8:H338),IF(G339="V",1-SUM(H$8:H338)," ")))))</f>
        <v xml:space="preserve"> </v>
      </c>
      <c r="I339" s="66" t="str">
        <f t="shared" si="110"/>
        <v/>
      </c>
      <c r="L339" s="62" t="str">
        <f t="shared" si="106"/>
        <v xml:space="preserve"> </v>
      </c>
      <c r="P339" s="58" t="str">
        <f>IF(O339="Plus",$K339,IF(O339="Basis",$K339-SUM(P$8:P338),IF(O339="Breedte",$K339-SUM(P$8:P338),IF(O338="Breedte",1-SUM(P$8:P338)," "))))</f>
        <v xml:space="preserve"> </v>
      </c>
      <c r="Q339" s="56" t="str">
        <f t="shared" si="122"/>
        <v/>
      </c>
      <c r="R339" s="196">
        <f t="shared" si="111"/>
        <v>0</v>
      </c>
      <c r="S339" s="1">
        <f t="shared" si="120"/>
        <v>148</v>
      </c>
      <c r="T339" s="2">
        <f t="shared" si="112"/>
        <v>0</v>
      </c>
      <c r="U339" s="1">
        <f>IF(C$4=0,0,IF(SUM(U$7:U338)=2,0,IF(Y339=U$6,IF(Y339=Y340,IF((Y338-Y339)&lt;=(Y341-Y340),2,0),IF(Y339=Y338,IF((Y337-Y338)&gt;(Y340-Y339),2,0),2)),0)))</f>
        <v>0</v>
      </c>
      <c r="V339" s="1">
        <f>IF(C$4=0,0,IF(SUM(V$7:V338)=1,0,IF(Z339=V$6,IF(Z339=Z340,IF((Z338-Z339)&lt;=(Z341-Z340),1,0),IF(Z339=Z338,IF((Z337-Z338)&gt;(Z340-Z339),1,0),1)),0)))</f>
        <v>0</v>
      </c>
      <c r="W339" s="1">
        <f>IF(C$4=0,0,IF(SUM(W$7:W338)=2,0,IF(AA339=W$6,IF(AA339=AA340,IF((AA338-AA339)&lt;=(AA341-AA340),2,0),IF(AA339=AA338,IF((AA337-AA338)&gt;(AA340-AA339),2,0),2)),0)))</f>
        <v>0</v>
      </c>
      <c r="X339" s="1">
        <f>IF(C$4=0,0,IF(SUM(X$7:X338)=2,0,IF(AB339=X$6,IF(AB339=AB340,IF((AB338-AB339)&lt;=(AB341-AB340),2,0),IF(AB339=AB338,IF((AB337-AB338)&gt;(AB340-AB339),2,0),2)),0)))</f>
        <v>0</v>
      </c>
      <c r="Y339" s="1">
        <f t="shared" si="113"/>
        <v>1</v>
      </c>
      <c r="Z339" s="1">
        <f t="shared" si="114"/>
        <v>1</v>
      </c>
      <c r="AA339" s="1">
        <f t="shared" si="115"/>
        <v>1</v>
      </c>
      <c r="AB339" s="1">
        <f t="shared" si="116"/>
        <v>1</v>
      </c>
      <c r="AD339" s="1">
        <f t="shared" si="121"/>
        <v>148</v>
      </c>
      <c r="AE339" s="2">
        <f t="shared" si="117"/>
        <v>0</v>
      </c>
      <c r="AF339" s="1">
        <f>IF(S$4=0,0,IF(SUM(AF$7:AF338)=2,0,IF(AJ339=AF$6,IF(AJ339=AJ340,IF((AJ338-AJ339)&lt;=(AJ341-AJ340),2,0),IF(AJ339=AJ338,IF((AJ337-AJ338)&gt;(AJ340-AJ339),2,0),2)),0)))</f>
        <v>0</v>
      </c>
      <c r="AG339" s="1">
        <f>IF(C$4=0,0,IF(SUM(AG$7:AG338)=1,0,IF(AK339=AG$6,IF(AK339=AK340,IF((AK338-AK339)&lt;=(AK341-AK340),1,0),IF(AK339=AK338,IF((AK337-AK338)&gt;(AK340-AK339),1,0),1)),0)))</f>
        <v>0</v>
      </c>
      <c r="AH339" s="1">
        <f>IF(C$4=0,0,IF(SUM(AH$7:AH338)=2,0,IF(AL339=AH$6,IF(AL339=AL340,IF((AL338-AL339)&lt;=(AL341-AL340),2,0),IF(AL339=AL338,IF((AL337-AL338)&gt;(AL340-AL339),2,0),2)),0)))</f>
        <v>0</v>
      </c>
      <c r="AI339" s="1">
        <f>IF(S$4=0,0,IF(SUM(AI$7:AI338)=2,0,IF(AM339=AI$6,IF(AM339=AM340,IF((AM338-AM339)&lt;=(AM341-AM340),2,0),IF(AM339=AM338,IF((AM337-AM338)&gt;(AM340-AM339),2,0),2)),0)))</f>
        <v>0</v>
      </c>
      <c r="AJ339" s="1">
        <f t="shared" si="118"/>
        <v>1</v>
      </c>
    </row>
    <row r="340" spans="1:36" ht="12" customHeight="1" x14ac:dyDescent="0.15">
      <c r="A340" s="64">
        <f t="shared" si="107"/>
        <v>0</v>
      </c>
      <c r="B340" s="64">
        <f t="shared" si="108"/>
        <v>0</v>
      </c>
      <c r="C340" s="57">
        <f t="shared" si="119"/>
        <v>148</v>
      </c>
      <c r="F340" s="59">
        <f>IF(C340&lt;C$6,0,VLOOKUP(C340,index!$A:$M,10,0))</f>
        <v>0</v>
      </c>
      <c r="G340" s="57" t="str">
        <f t="shared" si="109"/>
        <v/>
      </c>
      <c r="H340" s="58" t="str">
        <f>IF(G340="I",$K340,IF(G340="II",$K340-SUM(H$8:H339),IF(G340="III",$K340-SUM(H$8:H339),IF(G340="IV",$K340-SUM(H$8:H339),IF(G340="V",1-SUM(H$8:H339)," ")))))</f>
        <v xml:space="preserve"> </v>
      </c>
      <c r="I340" s="66" t="str">
        <f t="shared" si="110"/>
        <v/>
      </c>
      <c r="L340" s="62" t="str">
        <f t="shared" si="106"/>
        <v xml:space="preserve"> </v>
      </c>
      <c r="P340" s="58" t="str">
        <f>IF(O340="Plus",$K340,IF(O340="Basis",$K340-SUM(P$8:P339),IF(O340="Breedte",$K340-SUM(P$8:P339),IF(O339="Breedte",1-SUM(P$8:P339)," "))))</f>
        <v xml:space="preserve"> </v>
      </c>
      <c r="Q340" s="56" t="str">
        <f t="shared" si="122"/>
        <v/>
      </c>
      <c r="R340" s="196">
        <f t="shared" si="111"/>
        <v>0</v>
      </c>
      <c r="S340" s="1">
        <f t="shared" si="120"/>
        <v>148</v>
      </c>
      <c r="T340" s="2">
        <f t="shared" si="112"/>
        <v>0</v>
      </c>
      <c r="U340" s="1">
        <f>IF(C$4=0,0,IF(SUM(U$7:U339)=2,0,IF(Y340=U$6,IF(Y340=Y341,IF((Y339-Y340)&lt;=(Y342-Y341),2,0),IF(Y340=Y339,IF((Y338-Y339)&gt;(Y341-Y340),2,0),2)),0)))</f>
        <v>0</v>
      </c>
      <c r="V340" s="1">
        <f>IF(C$4=0,0,IF(SUM(V$7:V339)=1,0,IF(Z340=V$6,IF(Z340=Z341,IF((Z339-Z340)&lt;=(Z342-Z341),1,0),IF(Z340=Z339,IF((Z338-Z339)&gt;(Z341-Z340),1,0),1)),0)))</f>
        <v>0</v>
      </c>
      <c r="W340" s="1">
        <f>IF(C$4=0,0,IF(SUM(W$7:W339)=2,0,IF(AA340=W$6,IF(AA340=AA341,IF((AA339-AA340)&lt;=(AA342-AA341),2,0),IF(AA340=AA339,IF((AA338-AA339)&gt;(AA341-AA340),2,0),2)),0)))</f>
        <v>0</v>
      </c>
      <c r="X340" s="1">
        <f>IF(C$4=0,0,IF(SUM(X$7:X339)=2,0,IF(AB340=X$6,IF(AB340=AB341,IF((AB339-AB340)&lt;=(AB342-AB341),2,0),IF(AB340=AB339,IF((AB338-AB339)&gt;(AB341-AB340),2,0),2)),0)))</f>
        <v>0</v>
      </c>
      <c r="Y340" s="1">
        <f t="shared" si="113"/>
        <v>1</v>
      </c>
      <c r="Z340" s="1">
        <f t="shared" si="114"/>
        <v>1</v>
      </c>
      <c r="AA340" s="1">
        <f t="shared" si="115"/>
        <v>1</v>
      </c>
      <c r="AB340" s="1">
        <f t="shared" si="116"/>
        <v>1</v>
      </c>
      <c r="AD340" s="1">
        <f t="shared" si="121"/>
        <v>148</v>
      </c>
      <c r="AE340" s="2">
        <f t="shared" si="117"/>
        <v>0</v>
      </c>
      <c r="AF340" s="1">
        <f>IF(S$4=0,0,IF(SUM(AF$7:AF339)=2,0,IF(AJ340=AF$6,IF(AJ340=AJ341,IF((AJ339-AJ340)&lt;=(AJ342-AJ341),2,0),IF(AJ340=AJ339,IF((AJ338-AJ339)&gt;(AJ341-AJ340),2,0),2)),0)))</f>
        <v>0</v>
      </c>
      <c r="AG340" s="1">
        <f>IF(C$4=0,0,IF(SUM(AG$7:AG339)=1,0,IF(AK340=AG$6,IF(AK340=AK341,IF((AK339-AK340)&lt;=(AK342-AK341),1,0),IF(AK340=AK339,IF((AK338-AK339)&gt;(AK341-AK340),1,0),1)),0)))</f>
        <v>0</v>
      </c>
      <c r="AH340" s="1">
        <f>IF(C$4=0,0,IF(SUM(AH$7:AH339)=2,0,IF(AL340=AH$6,IF(AL340=AL341,IF((AL339-AL340)&lt;=(AL342-AL341),2,0),IF(AL340=AL339,IF((AL338-AL339)&gt;(AL341-AL340),2,0),2)),0)))</f>
        <v>0</v>
      </c>
      <c r="AI340" s="1">
        <f>IF(S$4=0,0,IF(SUM(AI$7:AI339)=2,0,IF(AM340=AI$6,IF(AM340=AM341,IF((AM339-AM340)&lt;=(AM342-AM341),2,0),IF(AM340=AM339,IF((AM338-AM339)&gt;(AM341-AM340),2,0),2)),0)))</f>
        <v>0</v>
      </c>
      <c r="AJ340" s="1">
        <f t="shared" si="118"/>
        <v>1</v>
      </c>
    </row>
    <row r="341" spans="1:36" ht="12" customHeight="1" x14ac:dyDescent="0.15">
      <c r="A341" s="64">
        <f t="shared" si="107"/>
        <v>0</v>
      </c>
      <c r="B341" s="64">
        <f t="shared" si="108"/>
        <v>0</v>
      </c>
      <c r="C341" s="57">
        <f t="shared" si="119"/>
        <v>148</v>
      </c>
      <c r="F341" s="59">
        <f>IF(C341&lt;C$6,0,VLOOKUP(C341,index!$A:$M,10,0))</f>
        <v>0</v>
      </c>
      <c r="G341" s="57" t="str">
        <f t="shared" si="109"/>
        <v/>
      </c>
      <c r="H341" s="58" t="str">
        <f>IF(G341="I",$K341,IF(G341="II",$K341-SUM(H$8:H340),IF(G341="III",$K341-SUM(H$8:H340),IF(G341="IV",$K341-SUM(H$8:H340),IF(G341="V",1-SUM(H$8:H340)," ")))))</f>
        <v xml:space="preserve"> </v>
      </c>
      <c r="I341" s="66" t="str">
        <f t="shared" si="110"/>
        <v/>
      </c>
      <c r="L341" s="62" t="str">
        <f t="shared" si="106"/>
        <v xml:space="preserve"> </v>
      </c>
      <c r="P341" s="58" t="str">
        <f>IF(O341="Plus",$K341,IF(O341="Basis",$K341-SUM(P$8:P340),IF(O341="Breedte",$K341-SUM(P$8:P340),IF(O340="Breedte",1-SUM(P$8:P340)," "))))</f>
        <v xml:space="preserve"> </v>
      </c>
      <c r="Q341" s="56" t="str">
        <f t="shared" si="122"/>
        <v/>
      </c>
      <c r="R341" s="196">
        <f t="shared" si="111"/>
        <v>0</v>
      </c>
      <c r="S341" s="1">
        <f t="shared" si="120"/>
        <v>148</v>
      </c>
      <c r="T341" s="2">
        <f t="shared" si="112"/>
        <v>0</v>
      </c>
      <c r="U341" s="1">
        <f>IF(C$4=0,0,IF(SUM(U$7:U340)=2,0,IF(Y341=U$6,IF(Y341=Y342,IF((Y340-Y341)&lt;=(Y343-Y342),2,0),IF(Y341=Y340,IF((Y339-Y340)&gt;(Y342-Y341),2,0),2)),0)))</f>
        <v>0</v>
      </c>
      <c r="V341" s="1">
        <f>IF(C$4=0,0,IF(SUM(V$7:V340)=1,0,IF(Z341=V$6,IF(Z341=Z342,IF((Z340-Z341)&lt;=(Z343-Z342),1,0),IF(Z341=Z340,IF((Z339-Z340)&gt;(Z342-Z341),1,0),1)),0)))</f>
        <v>0</v>
      </c>
      <c r="W341" s="1">
        <f>IF(C$4=0,0,IF(SUM(W$7:W340)=2,0,IF(AA341=W$6,IF(AA341=AA342,IF((AA340-AA341)&lt;=(AA343-AA342),2,0),IF(AA341=AA340,IF((AA339-AA340)&gt;(AA342-AA341),2,0),2)),0)))</f>
        <v>0</v>
      </c>
      <c r="X341" s="1">
        <f>IF(C$4=0,0,IF(SUM(X$7:X340)=2,0,IF(AB341=X$6,IF(AB341=AB342,IF((AB340-AB341)&lt;=(AB343-AB342),2,0),IF(AB341=AB340,IF((AB339-AB340)&gt;(AB342-AB341),2,0),2)),0)))</f>
        <v>0</v>
      </c>
      <c r="Y341" s="1">
        <f t="shared" si="113"/>
        <v>1</v>
      </c>
      <c r="Z341" s="1">
        <f t="shared" si="114"/>
        <v>1</v>
      </c>
      <c r="AA341" s="1">
        <f t="shared" si="115"/>
        <v>1</v>
      </c>
      <c r="AB341" s="1">
        <f t="shared" si="116"/>
        <v>1</v>
      </c>
      <c r="AD341" s="1">
        <f t="shared" si="121"/>
        <v>148</v>
      </c>
      <c r="AE341" s="2">
        <f t="shared" si="117"/>
        <v>0</v>
      </c>
      <c r="AF341" s="1">
        <f>IF(S$4=0,0,IF(SUM(AF$7:AF340)=2,0,IF(AJ341=AF$6,IF(AJ341=AJ342,IF((AJ340-AJ341)&lt;=(AJ343-AJ342),2,0),IF(AJ341=AJ340,IF((AJ339-AJ340)&gt;(AJ342-AJ341),2,0),2)),0)))</f>
        <v>0</v>
      </c>
      <c r="AG341" s="1">
        <f>IF(C$4=0,0,IF(SUM(AG$7:AG340)=1,0,IF(AK341=AG$6,IF(AK341=AK342,IF((AK340-AK341)&lt;=(AK343-AK342),1,0),IF(AK341=AK340,IF((AK339-AK340)&gt;(AK342-AK341),1,0),1)),0)))</f>
        <v>0</v>
      </c>
      <c r="AH341" s="1">
        <f>IF(C$4=0,0,IF(SUM(AH$7:AH340)=2,0,IF(AL341=AH$6,IF(AL341=AL342,IF((AL340-AL341)&lt;=(AL343-AL342),2,0),IF(AL341=AL340,IF((AL339-AL340)&gt;(AL342-AL341),2,0),2)),0)))</f>
        <v>0</v>
      </c>
      <c r="AI341" s="1">
        <f>IF(S$4=0,0,IF(SUM(AI$7:AI340)=2,0,IF(AM341=AI$6,IF(AM341=AM342,IF((AM340-AM341)&lt;=(AM343-AM342),2,0),IF(AM341=AM340,IF((AM339-AM340)&gt;(AM342-AM341),2,0),2)),0)))</f>
        <v>0</v>
      </c>
      <c r="AJ341" s="1">
        <f t="shared" si="118"/>
        <v>1</v>
      </c>
    </row>
    <row r="342" spans="1:36" ht="12" customHeight="1" x14ac:dyDescent="0.15">
      <c r="A342" s="64">
        <f t="shared" si="107"/>
        <v>0</v>
      </c>
      <c r="B342" s="64">
        <f t="shared" si="108"/>
        <v>0</v>
      </c>
      <c r="C342" s="57">
        <f t="shared" si="119"/>
        <v>148</v>
      </c>
      <c r="F342" s="59">
        <f>IF(C342&lt;C$6,0,VLOOKUP(C342,index!$A:$M,10,0))</f>
        <v>0</v>
      </c>
      <c r="G342" s="57" t="str">
        <f t="shared" si="109"/>
        <v/>
      </c>
      <c r="H342" s="58" t="str">
        <f>IF(G342="I",$K342,IF(G342="II",$K342-SUM(H$8:H341),IF(G342="III",$K342-SUM(H$8:H341),IF(G342="IV",$K342-SUM(H$8:H341),IF(G342="V",1-SUM(H$8:H341)," ")))))</f>
        <v xml:space="preserve"> </v>
      </c>
      <c r="I342" s="66" t="str">
        <f t="shared" si="110"/>
        <v/>
      </c>
      <c r="L342" s="62" t="str">
        <f t="shared" si="106"/>
        <v xml:space="preserve"> </v>
      </c>
      <c r="P342" s="58" t="str">
        <f>IF(O342="Plus",$K342,IF(O342="Basis",$K342-SUM(P$8:P341),IF(O342="Breedte",$K342-SUM(P$8:P341),IF(O341="Breedte",1-SUM(P$8:P341)," "))))</f>
        <v xml:space="preserve"> </v>
      </c>
      <c r="Q342" s="56" t="str">
        <f t="shared" si="122"/>
        <v/>
      </c>
      <c r="R342" s="196">
        <f t="shared" si="111"/>
        <v>0</v>
      </c>
      <c r="S342" s="1">
        <f t="shared" si="120"/>
        <v>148</v>
      </c>
      <c r="T342" s="2">
        <f t="shared" si="112"/>
        <v>0</v>
      </c>
      <c r="U342" s="1">
        <f>IF(C$4=0,0,IF(SUM(U$7:U341)=2,0,IF(Y342=U$6,IF(Y342=Y343,IF((Y341-Y342)&lt;=(Y344-Y343),2,0),IF(Y342=Y341,IF((Y340-Y341)&gt;(Y343-Y342),2,0),2)),0)))</f>
        <v>0</v>
      </c>
      <c r="V342" s="1">
        <f>IF(C$4=0,0,IF(SUM(V$7:V341)=1,0,IF(Z342=V$6,IF(Z342=Z343,IF((Z341-Z342)&lt;=(Z344-Z343),1,0),IF(Z342=Z341,IF((Z340-Z341)&gt;(Z343-Z342),1,0),1)),0)))</f>
        <v>0</v>
      </c>
      <c r="W342" s="1">
        <f>IF(C$4=0,0,IF(SUM(W$7:W341)=2,0,IF(AA342=W$6,IF(AA342=AA343,IF((AA341-AA342)&lt;=(AA344-AA343),2,0),IF(AA342=AA341,IF((AA340-AA341)&gt;(AA343-AA342),2,0),2)),0)))</f>
        <v>0</v>
      </c>
      <c r="X342" s="1">
        <f>IF(C$4=0,0,IF(SUM(X$7:X341)=2,0,IF(AB342=X$6,IF(AB342=AB343,IF((AB341-AB342)&lt;=(AB344-AB343),2,0),IF(AB342=AB341,IF((AB340-AB341)&gt;(AB343-AB342),2,0),2)),0)))</f>
        <v>0</v>
      </c>
      <c r="Y342" s="1">
        <f t="shared" si="113"/>
        <v>1</v>
      </c>
      <c r="Z342" s="1">
        <f t="shared" si="114"/>
        <v>1</v>
      </c>
      <c r="AA342" s="1">
        <f t="shared" si="115"/>
        <v>1</v>
      </c>
      <c r="AB342" s="1">
        <f t="shared" si="116"/>
        <v>1</v>
      </c>
      <c r="AD342" s="1">
        <f t="shared" si="121"/>
        <v>148</v>
      </c>
      <c r="AE342" s="2">
        <f t="shared" si="117"/>
        <v>0</v>
      </c>
      <c r="AF342" s="1">
        <f>IF(S$4=0,0,IF(SUM(AF$7:AF341)=2,0,IF(AJ342=AF$6,IF(AJ342=AJ343,IF((AJ341-AJ342)&lt;=(AJ344-AJ343),2,0),IF(AJ342=AJ341,IF((AJ340-AJ341)&gt;(AJ343-AJ342),2,0),2)),0)))</f>
        <v>0</v>
      </c>
      <c r="AG342" s="1">
        <f>IF(C$4=0,0,IF(SUM(AG$7:AG341)=1,0,IF(AK342=AG$6,IF(AK342=AK343,IF((AK341-AK342)&lt;=(AK344-AK343),1,0),IF(AK342=AK341,IF((AK340-AK341)&gt;(AK343-AK342),1,0),1)),0)))</f>
        <v>0</v>
      </c>
      <c r="AH342" s="1">
        <f>IF(C$4=0,0,IF(SUM(AH$7:AH341)=2,0,IF(AL342=AH$6,IF(AL342=AL343,IF((AL341-AL342)&lt;=(AL344-AL343),2,0),IF(AL342=AL341,IF((AL340-AL341)&gt;(AL343-AL342),2,0),2)),0)))</f>
        <v>0</v>
      </c>
      <c r="AI342" s="1">
        <f>IF(S$4=0,0,IF(SUM(AI$7:AI341)=2,0,IF(AM342=AI$6,IF(AM342=AM343,IF((AM341-AM342)&lt;=(AM344-AM343),2,0),IF(AM342=AM341,IF((AM340-AM341)&gt;(AM343-AM342),2,0),2)),0)))</f>
        <v>0</v>
      </c>
      <c r="AJ342" s="1">
        <f t="shared" si="118"/>
        <v>1</v>
      </c>
    </row>
    <row r="343" spans="1:36" ht="12" customHeight="1" x14ac:dyDescent="0.15">
      <c r="A343" s="64">
        <f t="shared" si="107"/>
        <v>0</v>
      </c>
      <c r="B343" s="64">
        <f t="shared" si="108"/>
        <v>0</v>
      </c>
      <c r="C343" s="57">
        <f t="shared" si="119"/>
        <v>148</v>
      </c>
      <c r="F343" s="59">
        <f>IF(C343&lt;C$6,0,VLOOKUP(C343,index!$A:$M,10,0))</f>
        <v>0</v>
      </c>
      <c r="G343" s="57" t="str">
        <f t="shared" si="109"/>
        <v/>
      </c>
      <c r="H343" s="58" t="str">
        <f>IF(G343="I",$K343,IF(G343="II",$K343-SUM(H$8:H342),IF(G343="III",$K343-SUM(H$8:H342),IF(G343="IV",$K343-SUM(H$8:H342),IF(G343="V",1-SUM(H$8:H342)," ")))))</f>
        <v xml:space="preserve"> </v>
      </c>
      <c r="I343" s="66" t="str">
        <f t="shared" si="110"/>
        <v/>
      </c>
      <c r="L343" s="62" t="str">
        <f t="shared" si="106"/>
        <v xml:space="preserve"> </v>
      </c>
      <c r="P343" s="58" t="str">
        <f>IF(O343="Plus",$K343,IF(O343="Basis",$K343-SUM(P$8:P342),IF(O343="Breedte",$K343-SUM(P$8:P342),IF(O342="Breedte",1-SUM(P$8:P342)," "))))</f>
        <v xml:space="preserve"> </v>
      </c>
      <c r="Q343" s="56" t="str">
        <f t="shared" si="122"/>
        <v/>
      </c>
      <c r="R343" s="196">
        <f t="shared" si="111"/>
        <v>0</v>
      </c>
      <c r="S343" s="1">
        <f t="shared" si="120"/>
        <v>148</v>
      </c>
      <c r="T343" s="2">
        <f t="shared" si="112"/>
        <v>0</v>
      </c>
      <c r="U343" s="1">
        <f>IF(C$4=0,0,IF(SUM(U$7:U342)=2,0,IF(Y343=U$6,IF(Y343=Y344,IF((Y342-Y343)&lt;=(Y345-Y344),2,0),IF(Y343=Y342,IF((Y341-Y342)&gt;(Y344-Y343),2,0),2)),0)))</f>
        <v>0</v>
      </c>
      <c r="V343" s="1">
        <f>IF(C$4=0,0,IF(SUM(V$7:V342)=1,0,IF(Z343=V$6,IF(Z343=Z344,IF((Z342-Z343)&lt;=(Z345-Z344),1,0),IF(Z343=Z342,IF((Z341-Z342)&gt;(Z344-Z343),1,0),1)),0)))</f>
        <v>0</v>
      </c>
      <c r="W343" s="1">
        <f>IF(C$4=0,0,IF(SUM(W$7:W342)=2,0,IF(AA343=W$6,IF(AA343=AA344,IF((AA342-AA343)&lt;=(AA345-AA344),2,0),IF(AA343=AA342,IF((AA341-AA342)&gt;(AA344-AA343),2,0),2)),0)))</f>
        <v>0</v>
      </c>
      <c r="X343" s="1">
        <f>IF(C$4=0,0,IF(SUM(X$7:X342)=2,0,IF(AB343=X$6,IF(AB343=AB344,IF((AB342-AB343)&lt;=(AB345-AB344),2,0),IF(AB343=AB342,IF((AB341-AB342)&gt;(AB344-AB343),2,0),2)),0)))</f>
        <v>0</v>
      </c>
      <c r="Y343" s="1">
        <f t="shared" si="113"/>
        <v>1</v>
      </c>
      <c r="Z343" s="1">
        <f t="shared" si="114"/>
        <v>1</v>
      </c>
      <c r="AA343" s="1">
        <f t="shared" si="115"/>
        <v>1</v>
      </c>
      <c r="AB343" s="1">
        <f t="shared" si="116"/>
        <v>1</v>
      </c>
      <c r="AD343" s="1">
        <f t="shared" si="121"/>
        <v>148</v>
      </c>
      <c r="AE343" s="2">
        <f t="shared" si="117"/>
        <v>0</v>
      </c>
      <c r="AF343" s="1">
        <f>IF(S$4=0,0,IF(SUM(AF$7:AF342)=2,0,IF(AJ343=AF$6,IF(AJ343=AJ344,IF((AJ342-AJ343)&lt;=(AJ345-AJ344),2,0),IF(AJ343=AJ342,IF((AJ341-AJ342)&gt;(AJ344-AJ343),2,0),2)),0)))</f>
        <v>0</v>
      </c>
      <c r="AG343" s="1">
        <f>IF(C$4=0,0,IF(SUM(AG$7:AG342)=1,0,IF(AK343=AG$6,IF(AK343=AK344,IF((AK342-AK343)&lt;=(AK345-AK344),1,0),IF(AK343=AK342,IF((AK341-AK342)&gt;(AK344-AK343),1,0),1)),0)))</f>
        <v>0</v>
      </c>
      <c r="AH343" s="1">
        <f>IF(C$4=0,0,IF(SUM(AH$7:AH342)=2,0,IF(AL343=AH$6,IF(AL343=AL344,IF((AL342-AL343)&lt;=(AL345-AL344),2,0),IF(AL343=AL342,IF((AL341-AL342)&gt;(AL344-AL343),2,0),2)),0)))</f>
        <v>0</v>
      </c>
      <c r="AI343" s="1">
        <f>IF(S$4=0,0,IF(SUM(AI$7:AI342)=2,0,IF(AM343=AI$6,IF(AM343=AM344,IF((AM342-AM343)&lt;=(AM345-AM344),2,0),IF(AM343=AM342,IF((AM341-AM342)&gt;(AM344-AM343),2,0),2)),0)))</f>
        <v>0</v>
      </c>
      <c r="AJ343" s="1">
        <f t="shared" si="118"/>
        <v>1</v>
      </c>
    </row>
    <row r="344" spans="1:36" ht="12" customHeight="1" x14ac:dyDescent="0.15">
      <c r="A344" s="64">
        <f t="shared" si="107"/>
        <v>0</v>
      </c>
      <c r="B344" s="64">
        <f t="shared" si="108"/>
        <v>0</v>
      </c>
      <c r="C344" s="57">
        <f t="shared" si="119"/>
        <v>148</v>
      </c>
      <c r="F344" s="59">
        <f>IF(C344&lt;C$6,0,VLOOKUP(C344,index!$A:$M,10,0))</f>
        <v>0</v>
      </c>
      <c r="G344" s="57" t="str">
        <f t="shared" si="109"/>
        <v/>
      </c>
      <c r="H344" s="58" t="str">
        <f>IF(G344="I",$K344,IF(G344="II",$K344-SUM(H$8:H343),IF(G344="III",$K344-SUM(H$8:H343),IF(G344="IV",$K344-SUM(H$8:H343),IF(G344="V",1-SUM(H$8:H343)," ")))))</f>
        <v xml:space="preserve"> </v>
      </c>
      <c r="I344" s="66" t="str">
        <f t="shared" si="110"/>
        <v/>
      </c>
      <c r="L344" s="62" t="str">
        <f t="shared" si="106"/>
        <v xml:space="preserve"> </v>
      </c>
      <c r="P344" s="58" t="str">
        <f>IF(O344="Plus",$K344,IF(O344="Basis",$K344-SUM(P$8:P343),IF(O344="Breedte",$K344-SUM(P$8:P343),IF(O343="Breedte",1-SUM(P$8:P343)," "))))</f>
        <v xml:space="preserve"> </v>
      </c>
      <c r="Q344" s="56" t="str">
        <f t="shared" si="122"/>
        <v/>
      </c>
      <c r="R344" s="196">
        <f t="shared" si="111"/>
        <v>0</v>
      </c>
      <c r="S344" s="1">
        <f t="shared" si="120"/>
        <v>148</v>
      </c>
      <c r="T344" s="2">
        <f t="shared" si="112"/>
        <v>0</v>
      </c>
      <c r="U344" s="1">
        <f>IF(C$4=0,0,IF(SUM(U$7:U343)=2,0,IF(Y344=U$6,IF(Y344=Y345,IF((Y343-Y344)&lt;=(Y346-Y345),2,0),IF(Y344=Y343,IF((Y342-Y343)&gt;(Y345-Y344),2,0),2)),0)))</f>
        <v>0</v>
      </c>
      <c r="V344" s="1">
        <f>IF(C$4=0,0,IF(SUM(V$7:V343)=1,0,IF(Z344=V$6,IF(Z344=Z345,IF((Z343-Z344)&lt;=(Z346-Z345),1,0),IF(Z344=Z343,IF((Z342-Z343)&gt;(Z345-Z344),1,0),1)),0)))</f>
        <v>0</v>
      </c>
      <c r="W344" s="1">
        <f>IF(C$4=0,0,IF(SUM(W$7:W343)=2,0,IF(AA344=W$6,IF(AA344=AA345,IF((AA343-AA344)&lt;=(AA346-AA345),2,0),IF(AA344=AA343,IF((AA342-AA343)&gt;(AA345-AA344),2,0),2)),0)))</f>
        <v>0</v>
      </c>
      <c r="X344" s="1">
        <f>IF(C$4=0,0,IF(SUM(X$7:X343)=2,0,IF(AB344=X$6,IF(AB344=AB345,IF((AB343-AB344)&lt;=(AB346-AB345),2,0),IF(AB344=AB343,IF((AB342-AB343)&gt;(AB345-AB344),2,0),2)),0)))</f>
        <v>0</v>
      </c>
      <c r="Y344" s="1">
        <f t="shared" si="113"/>
        <v>1</v>
      </c>
      <c r="Z344" s="1">
        <f t="shared" si="114"/>
        <v>1</v>
      </c>
      <c r="AA344" s="1">
        <f t="shared" si="115"/>
        <v>1</v>
      </c>
      <c r="AB344" s="1">
        <f t="shared" si="116"/>
        <v>1</v>
      </c>
      <c r="AD344" s="1">
        <f t="shared" si="121"/>
        <v>148</v>
      </c>
      <c r="AE344" s="2">
        <f t="shared" si="117"/>
        <v>0</v>
      </c>
      <c r="AF344" s="1">
        <f>IF(S$4=0,0,IF(SUM(AF$7:AF343)=2,0,IF(AJ344=AF$6,IF(AJ344=AJ345,IF((AJ343-AJ344)&lt;=(AJ346-AJ345),2,0),IF(AJ344=AJ343,IF((AJ342-AJ343)&gt;(AJ345-AJ344),2,0),2)),0)))</f>
        <v>0</v>
      </c>
      <c r="AG344" s="1">
        <f>IF(C$4=0,0,IF(SUM(AG$7:AG343)=1,0,IF(AK344=AG$6,IF(AK344=AK345,IF((AK343-AK344)&lt;=(AK346-AK345),1,0),IF(AK344=AK343,IF((AK342-AK343)&gt;(AK345-AK344),1,0),1)),0)))</f>
        <v>0</v>
      </c>
      <c r="AH344" s="1">
        <f>IF(C$4=0,0,IF(SUM(AH$7:AH343)=2,0,IF(AL344=AH$6,IF(AL344=AL345,IF((AL343-AL344)&lt;=(AL346-AL345),2,0),IF(AL344=AL343,IF((AL342-AL343)&gt;(AL345-AL344),2,0),2)),0)))</f>
        <v>0</v>
      </c>
      <c r="AI344" s="1">
        <f>IF(S$4=0,0,IF(SUM(AI$7:AI343)=2,0,IF(AM344=AI$6,IF(AM344=AM345,IF((AM343-AM344)&lt;=(AM346-AM345),2,0),IF(AM344=AM343,IF((AM342-AM343)&gt;(AM345-AM344),2,0),2)),0)))</f>
        <v>0</v>
      </c>
      <c r="AJ344" s="1">
        <f t="shared" si="118"/>
        <v>1</v>
      </c>
    </row>
    <row r="345" spans="1:36" ht="12" customHeight="1" x14ac:dyDescent="0.15">
      <c r="A345" s="64">
        <f t="shared" si="107"/>
        <v>0</v>
      </c>
      <c r="B345" s="64">
        <f t="shared" si="108"/>
        <v>0</v>
      </c>
      <c r="C345" s="57">
        <f t="shared" si="119"/>
        <v>148</v>
      </c>
      <c r="F345" s="59">
        <f>IF(C345&lt;C$6,0,VLOOKUP(C345,index!$A:$M,10,0))</f>
        <v>0</v>
      </c>
      <c r="G345" s="57" t="str">
        <f t="shared" si="109"/>
        <v/>
      </c>
      <c r="H345" s="58" t="str">
        <f>IF(G345="I",$K345,IF(G345="II",$K345-SUM(H$8:H344),IF(G345="III",$K345-SUM(H$8:H344),IF(G345="IV",$K345-SUM(H$8:H344),IF(G345="V",1-SUM(H$8:H344)," ")))))</f>
        <v xml:space="preserve"> </v>
      </c>
      <c r="I345" s="66" t="str">
        <f t="shared" si="110"/>
        <v/>
      </c>
      <c r="L345" s="62" t="str">
        <f t="shared" si="106"/>
        <v xml:space="preserve"> </v>
      </c>
      <c r="P345" s="58" t="str">
        <f>IF(O345="Plus",$K345,IF(O345="Basis",$K345-SUM(P$8:P344),IF(O345="Breedte",$K345-SUM(P$8:P344),IF(O344="Breedte",1-SUM(P$8:P344)," "))))</f>
        <v xml:space="preserve"> </v>
      </c>
      <c r="Q345" s="56" t="str">
        <f t="shared" si="122"/>
        <v/>
      </c>
      <c r="R345" s="196">
        <f t="shared" si="111"/>
        <v>0</v>
      </c>
      <c r="S345" s="1">
        <f t="shared" si="120"/>
        <v>148</v>
      </c>
      <c r="T345" s="2">
        <f t="shared" si="112"/>
        <v>0</v>
      </c>
      <c r="U345" s="1">
        <f>IF(C$4=0,0,IF(SUM(U$7:U344)=2,0,IF(Y345=U$6,IF(Y345=Y346,IF((Y344-Y345)&lt;=(Y347-Y346),2,0),IF(Y345=Y344,IF((Y343-Y344)&gt;(Y346-Y345),2,0),2)),0)))</f>
        <v>0</v>
      </c>
      <c r="V345" s="1">
        <f>IF(C$4=0,0,IF(SUM(V$7:V344)=1,0,IF(Z345=V$6,IF(Z345=Z346,IF((Z344-Z345)&lt;=(Z347-Z346),1,0),IF(Z345=Z344,IF((Z343-Z344)&gt;(Z346-Z345),1,0),1)),0)))</f>
        <v>0</v>
      </c>
      <c r="W345" s="1">
        <f>IF(C$4=0,0,IF(SUM(W$7:W344)=2,0,IF(AA345=W$6,IF(AA345=AA346,IF((AA344-AA345)&lt;=(AA347-AA346),2,0),IF(AA345=AA344,IF((AA343-AA344)&gt;(AA346-AA345),2,0),2)),0)))</f>
        <v>0</v>
      </c>
      <c r="X345" s="1">
        <f>IF(C$4=0,0,IF(SUM(X$7:X344)=2,0,IF(AB345=X$6,IF(AB345=AB346,IF((AB344-AB345)&lt;=(AB347-AB346),2,0),IF(AB345=AB344,IF((AB343-AB344)&gt;(AB346-AB345),2,0),2)),0)))</f>
        <v>0</v>
      </c>
      <c r="Y345" s="1">
        <f t="shared" si="113"/>
        <v>1</v>
      </c>
      <c r="Z345" s="1">
        <f t="shared" si="114"/>
        <v>1</v>
      </c>
      <c r="AA345" s="1">
        <f t="shared" si="115"/>
        <v>1</v>
      </c>
      <c r="AB345" s="1">
        <f t="shared" si="116"/>
        <v>1</v>
      </c>
      <c r="AD345" s="1">
        <f t="shared" si="121"/>
        <v>148</v>
      </c>
      <c r="AE345" s="2">
        <f t="shared" si="117"/>
        <v>0</v>
      </c>
      <c r="AF345" s="1">
        <f>IF(S$4=0,0,IF(SUM(AF$7:AF344)=2,0,IF(AJ345=AF$6,IF(AJ345=AJ346,IF((AJ344-AJ345)&lt;=(AJ347-AJ346),2,0),IF(AJ345=AJ344,IF((AJ343-AJ344)&gt;(AJ346-AJ345),2,0),2)),0)))</f>
        <v>0</v>
      </c>
      <c r="AG345" s="1">
        <f>IF(C$4=0,0,IF(SUM(AG$7:AG344)=1,0,IF(AK345=AG$6,IF(AK345=AK346,IF((AK344-AK345)&lt;=(AK347-AK346),1,0),IF(AK345=AK344,IF((AK343-AK344)&gt;(AK346-AK345),1,0),1)),0)))</f>
        <v>0</v>
      </c>
      <c r="AH345" s="1">
        <f>IF(C$4=0,0,IF(SUM(AH$7:AH344)=2,0,IF(AL345=AH$6,IF(AL345=AL346,IF((AL344-AL345)&lt;=(AL347-AL346),2,0),IF(AL345=AL344,IF((AL343-AL344)&gt;(AL346-AL345),2,0),2)),0)))</f>
        <v>0</v>
      </c>
      <c r="AI345" s="1">
        <f>IF(S$4=0,0,IF(SUM(AI$7:AI344)=2,0,IF(AM345=AI$6,IF(AM345=AM346,IF((AM344-AM345)&lt;=(AM347-AM346),2,0),IF(AM345=AM344,IF((AM343-AM344)&gt;(AM346-AM345),2,0),2)),0)))</f>
        <v>0</v>
      </c>
      <c r="AJ345" s="1">
        <f t="shared" si="118"/>
        <v>1</v>
      </c>
    </row>
    <row r="346" spans="1:36" ht="12" customHeight="1" x14ac:dyDescent="0.15">
      <c r="A346" s="64">
        <f t="shared" si="107"/>
        <v>0</v>
      </c>
      <c r="B346" s="64">
        <f t="shared" si="108"/>
        <v>0</v>
      </c>
      <c r="C346" s="57">
        <f t="shared" si="119"/>
        <v>148</v>
      </c>
      <c r="F346" s="59">
        <f>IF(C346&lt;C$6,0,VLOOKUP(C346,index!$A:$M,10,0))</f>
        <v>0</v>
      </c>
      <c r="G346" s="57" t="str">
        <f t="shared" si="109"/>
        <v/>
      </c>
      <c r="H346" s="58" t="str">
        <f>IF(G346="I",$K346,IF(G346="II",$K346-SUM(H$8:H345),IF(G346="III",$K346-SUM(H$8:H345),IF(G346="IV",$K346-SUM(H$8:H345),IF(G346="V",1-SUM(H$8:H345)," ")))))</f>
        <v xml:space="preserve"> </v>
      </c>
      <c r="I346" s="66" t="str">
        <f t="shared" si="110"/>
        <v/>
      </c>
      <c r="L346" s="62" t="str">
        <f t="shared" si="106"/>
        <v xml:space="preserve"> </v>
      </c>
      <c r="P346" s="58" t="str">
        <f>IF(O346="Plus",$K346,IF(O346="Basis",$K346-SUM(P$8:P345),IF(O346="Breedte",$K346-SUM(P$8:P345),IF(O345="Breedte",1-SUM(P$8:P345)," "))))</f>
        <v xml:space="preserve"> </v>
      </c>
      <c r="Q346" s="56" t="str">
        <f t="shared" si="122"/>
        <v/>
      </c>
      <c r="R346" s="196">
        <f t="shared" si="111"/>
        <v>0</v>
      </c>
      <c r="S346" s="1">
        <f t="shared" si="120"/>
        <v>148</v>
      </c>
      <c r="T346" s="2">
        <f t="shared" si="112"/>
        <v>0</v>
      </c>
      <c r="U346" s="1">
        <f>IF(C$4=0,0,IF(SUM(U$7:U345)=2,0,IF(Y346=U$6,IF(Y346=Y347,IF((Y345-Y346)&lt;=(Y348-Y347),2,0),IF(Y346=Y345,IF((Y344-Y345)&gt;(Y347-Y346),2,0),2)),0)))</f>
        <v>0</v>
      </c>
      <c r="V346" s="1">
        <f>IF(C$4=0,0,IF(SUM(V$7:V345)=1,0,IF(Z346=V$6,IF(Z346=Z347,IF((Z345-Z346)&lt;=(Z348-Z347),1,0),IF(Z346=Z345,IF((Z344-Z345)&gt;(Z347-Z346),1,0),1)),0)))</f>
        <v>0</v>
      </c>
      <c r="W346" s="1">
        <f>IF(C$4=0,0,IF(SUM(W$7:W345)=2,0,IF(AA346=W$6,IF(AA346=AA347,IF((AA345-AA346)&lt;=(AA348-AA347),2,0),IF(AA346=AA345,IF((AA344-AA345)&gt;(AA347-AA346),2,0),2)),0)))</f>
        <v>0</v>
      </c>
      <c r="X346" s="1">
        <f>IF(C$4=0,0,IF(SUM(X$7:X345)=2,0,IF(AB346=X$6,IF(AB346=AB347,IF((AB345-AB346)&lt;=(AB348-AB347),2,0),IF(AB346=AB345,IF((AB344-AB345)&gt;(AB347-AB346),2,0),2)),0)))</f>
        <v>0</v>
      </c>
      <c r="Y346" s="1">
        <f t="shared" si="113"/>
        <v>1</v>
      </c>
      <c r="Z346" s="1">
        <f t="shared" si="114"/>
        <v>1</v>
      </c>
      <c r="AA346" s="1">
        <f t="shared" si="115"/>
        <v>1</v>
      </c>
      <c r="AB346" s="1">
        <f t="shared" si="116"/>
        <v>1</v>
      </c>
      <c r="AD346" s="1">
        <f t="shared" si="121"/>
        <v>148</v>
      </c>
      <c r="AE346" s="2">
        <f t="shared" si="117"/>
        <v>0</v>
      </c>
      <c r="AF346" s="1">
        <f>IF(S$4=0,0,IF(SUM(AF$7:AF345)=2,0,IF(AJ346=AF$6,IF(AJ346=AJ347,IF((AJ345-AJ346)&lt;=(AJ348-AJ347),2,0),IF(AJ346=AJ345,IF((AJ344-AJ345)&gt;(AJ347-AJ346),2,0),2)),0)))</f>
        <v>0</v>
      </c>
      <c r="AG346" s="1">
        <f>IF(C$4=0,0,IF(SUM(AG$7:AG345)=1,0,IF(AK346=AG$6,IF(AK346=AK347,IF((AK345-AK346)&lt;=(AK348-AK347),1,0),IF(AK346=AK345,IF((AK344-AK345)&gt;(AK347-AK346),1,0),1)),0)))</f>
        <v>0</v>
      </c>
      <c r="AH346" s="1">
        <f>IF(C$4=0,0,IF(SUM(AH$7:AH345)=2,0,IF(AL346=AH$6,IF(AL346=AL347,IF((AL345-AL346)&lt;=(AL348-AL347),2,0),IF(AL346=AL345,IF((AL344-AL345)&gt;(AL347-AL346),2,0),2)),0)))</f>
        <v>0</v>
      </c>
      <c r="AI346" s="1">
        <f>IF(S$4=0,0,IF(SUM(AI$7:AI345)=2,0,IF(AM346=AI$6,IF(AM346=AM347,IF((AM345-AM346)&lt;=(AM348-AM347),2,0),IF(AM346=AM345,IF((AM344-AM345)&gt;(AM347-AM346),2,0),2)),0)))</f>
        <v>0</v>
      </c>
      <c r="AJ346" s="1">
        <f t="shared" si="118"/>
        <v>1</v>
      </c>
    </row>
    <row r="347" spans="1:36" ht="12" customHeight="1" x14ac:dyDescent="0.15">
      <c r="A347" s="64">
        <f t="shared" si="107"/>
        <v>0</v>
      </c>
      <c r="B347" s="64">
        <f t="shared" si="108"/>
        <v>0</v>
      </c>
      <c r="C347" s="57">
        <f t="shared" si="119"/>
        <v>148</v>
      </c>
      <c r="F347" s="59">
        <f>IF(C347&lt;C$6,0,VLOOKUP(C347,index!$A:$M,10,0))</f>
        <v>0</v>
      </c>
      <c r="G347" s="57" t="str">
        <f t="shared" si="109"/>
        <v/>
      </c>
      <c r="H347" s="58" t="str">
        <f>IF(G347="I",$K347,IF(G347="II",$K347-SUM(H$8:H346),IF(G347="III",$K347-SUM(H$8:H346),IF(G347="IV",$K347-SUM(H$8:H346),IF(G347="V",1-SUM(H$8:H346)," ")))))</f>
        <v xml:space="preserve"> </v>
      </c>
      <c r="I347" s="66" t="str">
        <f t="shared" si="110"/>
        <v/>
      </c>
      <c r="L347" s="62" t="str">
        <f t="shared" si="106"/>
        <v xml:space="preserve"> </v>
      </c>
      <c r="P347" s="58" t="str">
        <f>IF(O347="Plus",$K347,IF(O347="Basis",$K347-SUM(P$8:P346),IF(O347="Breedte",$K347-SUM(P$8:P346),IF(O346="Breedte",1-SUM(P$8:P346)," "))))</f>
        <v xml:space="preserve"> </v>
      </c>
      <c r="Q347" s="56" t="str">
        <f t="shared" si="122"/>
        <v/>
      </c>
      <c r="R347" s="196">
        <f t="shared" si="111"/>
        <v>0</v>
      </c>
      <c r="S347" s="1">
        <f t="shared" si="120"/>
        <v>148</v>
      </c>
      <c r="T347" s="2">
        <f t="shared" si="112"/>
        <v>0</v>
      </c>
      <c r="U347" s="1">
        <f>IF(C$4=0,0,IF(SUM(U$7:U346)=2,0,IF(Y347=U$6,IF(Y347=Y348,IF((Y346-Y347)&lt;=(Y349-Y348),2,0),IF(Y347=Y346,IF((Y345-Y346)&gt;(Y348-Y347),2,0),2)),0)))</f>
        <v>0</v>
      </c>
      <c r="V347" s="1">
        <f>IF(C$4=0,0,IF(SUM(V$7:V346)=1,0,IF(Z347=V$6,IF(Z347=Z348,IF((Z346-Z347)&lt;=(Z349-Z348),1,0),IF(Z347=Z346,IF((Z345-Z346)&gt;(Z348-Z347),1,0),1)),0)))</f>
        <v>0</v>
      </c>
      <c r="W347" s="1">
        <f>IF(C$4=0,0,IF(SUM(W$7:W346)=2,0,IF(AA347=W$6,IF(AA347=AA348,IF((AA346-AA347)&lt;=(AA349-AA348),2,0),IF(AA347=AA346,IF((AA345-AA346)&gt;(AA348-AA347),2,0),2)),0)))</f>
        <v>0</v>
      </c>
      <c r="X347" s="1">
        <f>IF(C$4=0,0,IF(SUM(X$7:X346)=2,0,IF(AB347=X$6,IF(AB347=AB348,IF((AB346-AB347)&lt;=(AB349-AB348),2,0),IF(AB347=AB346,IF((AB345-AB346)&gt;(AB348-AB347),2,0),2)),0)))</f>
        <v>0</v>
      </c>
      <c r="Y347" s="1">
        <f t="shared" si="113"/>
        <v>1</v>
      </c>
      <c r="Z347" s="1">
        <f t="shared" si="114"/>
        <v>1</v>
      </c>
      <c r="AA347" s="1">
        <f t="shared" si="115"/>
        <v>1</v>
      </c>
      <c r="AB347" s="1">
        <f t="shared" si="116"/>
        <v>1</v>
      </c>
      <c r="AD347" s="1">
        <f t="shared" si="121"/>
        <v>148</v>
      </c>
      <c r="AE347" s="2">
        <f t="shared" si="117"/>
        <v>0</v>
      </c>
      <c r="AF347" s="1">
        <f>IF(S$4=0,0,IF(SUM(AF$7:AF346)=2,0,IF(AJ347=AF$6,IF(AJ347=AJ348,IF((AJ346-AJ347)&lt;=(AJ349-AJ348),2,0),IF(AJ347=AJ346,IF((AJ345-AJ346)&gt;(AJ348-AJ347),2,0),2)),0)))</f>
        <v>0</v>
      </c>
      <c r="AG347" s="1">
        <f>IF(C$4=0,0,IF(SUM(AG$7:AG346)=1,0,IF(AK347=AG$6,IF(AK347=AK348,IF((AK346-AK347)&lt;=(AK349-AK348),1,0),IF(AK347=AK346,IF((AK345-AK346)&gt;(AK348-AK347),1,0),1)),0)))</f>
        <v>0</v>
      </c>
      <c r="AH347" s="1">
        <f>IF(C$4=0,0,IF(SUM(AH$7:AH346)=2,0,IF(AL347=AH$6,IF(AL347=AL348,IF((AL346-AL347)&lt;=(AL349-AL348),2,0),IF(AL347=AL346,IF((AL345-AL346)&gt;(AL348-AL347),2,0),2)),0)))</f>
        <v>0</v>
      </c>
      <c r="AI347" s="1">
        <f>IF(S$4=0,0,IF(SUM(AI$7:AI346)=2,0,IF(AM347=AI$6,IF(AM347=AM348,IF((AM346-AM347)&lt;=(AM349-AM348),2,0),IF(AM347=AM346,IF((AM345-AM346)&gt;(AM348-AM347),2,0),2)),0)))</f>
        <v>0</v>
      </c>
      <c r="AJ347" s="1">
        <f t="shared" si="118"/>
        <v>1</v>
      </c>
    </row>
    <row r="348" spans="1:36" ht="12" customHeight="1" x14ac:dyDescent="0.15">
      <c r="A348" s="64">
        <f t="shared" si="107"/>
        <v>0</v>
      </c>
      <c r="B348" s="64">
        <f t="shared" si="108"/>
        <v>0</v>
      </c>
      <c r="C348" s="57">
        <f t="shared" si="119"/>
        <v>148</v>
      </c>
      <c r="F348" s="59">
        <f>IF(C348&lt;C$6,0,VLOOKUP(C348,index!$A:$M,10,0))</f>
        <v>0</v>
      </c>
      <c r="G348" s="57" t="str">
        <f t="shared" si="109"/>
        <v/>
      </c>
      <c r="H348" s="58" t="str">
        <f>IF(G348="I",$K348,IF(G348="II",$K348-SUM(H$8:H347),IF(G348="III",$K348-SUM(H$8:H347),IF(G348="IV",$K348-SUM(H$8:H347),IF(G348="V",1-SUM(H$8:H347)," ")))))</f>
        <v xml:space="preserve"> </v>
      </c>
      <c r="I348" s="66" t="str">
        <f t="shared" si="110"/>
        <v/>
      </c>
      <c r="L348" s="62" t="str">
        <f t="shared" si="106"/>
        <v xml:space="preserve"> </v>
      </c>
      <c r="P348" s="58" t="str">
        <f>IF(O348="Plus",$K348,IF(O348="Basis",$K348-SUM(P$8:P347),IF(O348="Breedte",$K348-SUM(P$8:P347),IF(O347="Breedte",1-SUM(P$8:P347)," "))))</f>
        <v xml:space="preserve"> </v>
      </c>
      <c r="Q348" s="56" t="str">
        <f t="shared" si="122"/>
        <v/>
      </c>
      <c r="R348" s="196">
        <f t="shared" si="111"/>
        <v>0</v>
      </c>
      <c r="S348" s="1">
        <f t="shared" si="120"/>
        <v>148</v>
      </c>
      <c r="T348" s="2">
        <f t="shared" si="112"/>
        <v>0</v>
      </c>
      <c r="U348" s="1">
        <f>IF(C$4=0,0,IF(SUM(U$7:U347)=2,0,IF(Y348=U$6,IF(Y348=Y349,IF((Y347-Y348)&lt;=(Y350-Y349),2,0),IF(Y348=Y347,IF((Y346-Y347)&gt;(Y349-Y348),2,0),2)),0)))</f>
        <v>0</v>
      </c>
      <c r="V348" s="1">
        <f>IF(C$4=0,0,IF(SUM(V$7:V347)=1,0,IF(Z348=V$6,IF(Z348=Z349,IF((Z347-Z348)&lt;=(Z350-Z349),1,0),IF(Z348=Z347,IF((Z346-Z347)&gt;(Z349-Z348),1,0),1)),0)))</f>
        <v>0</v>
      </c>
      <c r="W348" s="1">
        <f>IF(C$4=0,0,IF(SUM(W$7:W347)=2,0,IF(AA348=W$6,IF(AA348=AA349,IF((AA347-AA348)&lt;=(AA350-AA349),2,0),IF(AA348=AA347,IF((AA346-AA347)&gt;(AA349-AA348),2,0),2)),0)))</f>
        <v>0</v>
      </c>
      <c r="X348" s="1">
        <f>IF(C$4=0,0,IF(SUM(X$7:X347)=2,0,IF(AB348=X$6,IF(AB348=AB349,IF((AB347-AB348)&lt;=(AB350-AB349),2,0),IF(AB348=AB347,IF((AB346-AB347)&gt;(AB349-AB348),2,0),2)),0)))</f>
        <v>0</v>
      </c>
      <c r="Y348" s="1">
        <f t="shared" si="113"/>
        <v>1</v>
      </c>
      <c r="Z348" s="1">
        <f t="shared" si="114"/>
        <v>1</v>
      </c>
      <c r="AA348" s="1">
        <f t="shared" si="115"/>
        <v>1</v>
      </c>
      <c r="AB348" s="1">
        <f t="shared" si="116"/>
        <v>1</v>
      </c>
      <c r="AD348" s="1">
        <f t="shared" si="121"/>
        <v>148</v>
      </c>
      <c r="AE348" s="2">
        <f t="shared" si="117"/>
        <v>0</v>
      </c>
      <c r="AF348" s="1">
        <f>IF(S$4=0,0,IF(SUM(AF$7:AF347)=2,0,IF(AJ348=AF$6,IF(AJ348=AJ349,IF((AJ347-AJ348)&lt;=(AJ350-AJ349),2,0),IF(AJ348=AJ347,IF((AJ346-AJ347)&gt;(AJ349-AJ348),2,0),2)),0)))</f>
        <v>0</v>
      </c>
      <c r="AG348" s="1">
        <f>IF(C$4=0,0,IF(SUM(AG$7:AG347)=1,0,IF(AK348=AG$6,IF(AK348=AK349,IF((AK347-AK348)&lt;=(AK350-AK349),1,0),IF(AK348=AK347,IF((AK346-AK347)&gt;(AK349-AK348),1,0),1)),0)))</f>
        <v>0</v>
      </c>
      <c r="AH348" s="1">
        <f>IF(C$4=0,0,IF(SUM(AH$7:AH347)=2,0,IF(AL348=AH$6,IF(AL348=AL349,IF((AL347-AL348)&lt;=(AL350-AL349),2,0),IF(AL348=AL347,IF((AL346-AL347)&gt;(AL349-AL348),2,0),2)),0)))</f>
        <v>0</v>
      </c>
      <c r="AI348" s="1">
        <f>IF(S$4=0,0,IF(SUM(AI$7:AI347)=2,0,IF(AM348=AI$6,IF(AM348=AM349,IF((AM347-AM348)&lt;=(AM350-AM349),2,0),IF(AM348=AM347,IF((AM346-AM347)&gt;(AM349-AM348),2,0),2)),0)))</f>
        <v>0</v>
      </c>
      <c r="AJ348" s="1">
        <f t="shared" si="118"/>
        <v>1</v>
      </c>
    </row>
    <row r="349" spans="1:36" ht="12" customHeight="1" x14ac:dyDescent="0.15">
      <c r="A349" s="64">
        <f t="shared" si="107"/>
        <v>0</v>
      </c>
      <c r="B349" s="64">
        <f t="shared" si="108"/>
        <v>0</v>
      </c>
      <c r="C349" s="57">
        <f t="shared" si="119"/>
        <v>148</v>
      </c>
      <c r="F349" s="59">
        <f>IF(C349&lt;C$6,0,VLOOKUP(C349,index!$A:$M,10,0))</f>
        <v>0</v>
      </c>
      <c r="G349" s="57" t="str">
        <f t="shared" si="109"/>
        <v/>
      </c>
      <c r="H349" s="58" t="str">
        <f>IF(G349="I",$K349,IF(G349="II",$K349-SUM(H$8:H348),IF(G349="III",$K349-SUM(H$8:H348),IF(G349="IV",$K349-SUM(H$8:H348),IF(G349="V",1-SUM(H$8:H348)," ")))))</f>
        <v xml:space="preserve"> </v>
      </c>
      <c r="I349" s="66" t="str">
        <f t="shared" si="110"/>
        <v/>
      </c>
      <c r="L349" s="62" t="str">
        <f t="shared" si="106"/>
        <v xml:space="preserve"> </v>
      </c>
      <c r="P349" s="58" t="str">
        <f>IF(O349="Plus",$K349,IF(O349="Basis",$K349-SUM(P$8:P348),IF(O349="Breedte",$K349-SUM(P$8:P348),IF(O348="Breedte",1-SUM(P$8:P348)," "))))</f>
        <v xml:space="preserve"> </v>
      </c>
      <c r="Q349" s="56" t="str">
        <f t="shared" si="122"/>
        <v/>
      </c>
      <c r="R349" s="196">
        <f t="shared" si="111"/>
        <v>0</v>
      </c>
      <c r="S349" s="1">
        <f t="shared" si="120"/>
        <v>148</v>
      </c>
      <c r="T349" s="2">
        <f t="shared" si="112"/>
        <v>0</v>
      </c>
      <c r="U349" s="1">
        <f>IF(C$4=0,0,IF(SUM(U$7:U348)=2,0,IF(Y349=U$6,IF(Y349=Y350,IF((Y348-Y349)&lt;=(Y351-Y350),2,0),IF(Y349=Y348,IF((Y347-Y348)&gt;(Y350-Y349),2,0),2)),0)))</f>
        <v>0</v>
      </c>
      <c r="V349" s="1">
        <f>IF(C$4=0,0,IF(SUM(V$7:V348)=1,0,IF(Z349=V$6,IF(Z349=Z350,IF((Z348-Z349)&lt;=(Z351-Z350),1,0),IF(Z349=Z348,IF((Z347-Z348)&gt;(Z350-Z349),1,0),1)),0)))</f>
        <v>0</v>
      </c>
      <c r="W349" s="1">
        <f>IF(C$4=0,0,IF(SUM(W$7:W348)=2,0,IF(AA349=W$6,IF(AA349=AA350,IF((AA348-AA349)&lt;=(AA351-AA350),2,0),IF(AA349=AA348,IF((AA347-AA348)&gt;(AA350-AA349),2,0),2)),0)))</f>
        <v>0</v>
      </c>
      <c r="X349" s="1">
        <f>IF(C$4=0,0,IF(SUM(X$7:X348)=2,0,IF(AB349=X$6,IF(AB349=AB350,IF((AB348-AB349)&lt;=(AB351-AB350),2,0),IF(AB349=AB348,IF((AB347-AB348)&gt;(AB350-AB349),2,0),2)),0)))</f>
        <v>0</v>
      </c>
      <c r="Y349" s="1">
        <f t="shared" si="113"/>
        <v>1</v>
      </c>
      <c r="Z349" s="1">
        <f t="shared" si="114"/>
        <v>1</v>
      </c>
      <c r="AA349" s="1">
        <f t="shared" si="115"/>
        <v>1</v>
      </c>
      <c r="AB349" s="1">
        <f t="shared" si="116"/>
        <v>1</v>
      </c>
      <c r="AD349" s="1">
        <f t="shared" si="121"/>
        <v>148</v>
      </c>
      <c r="AE349" s="2">
        <f t="shared" si="117"/>
        <v>0</v>
      </c>
      <c r="AF349" s="1">
        <f>IF(S$4=0,0,IF(SUM(AF$7:AF348)=2,0,IF(AJ349=AF$6,IF(AJ349=AJ350,IF((AJ348-AJ349)&lt;=(AJ351-AJ350),2,0),IF(AJ349=AJ348,IF((AJ347-AJ348)&gt;(AJ350-AJ349),2,0),2)),0)))</f>
        <v>0</v>
      </c>
      <c r="AG349" s="1">
        <f>IF(C$4=0,0,IF(SUM(AG$7:AG348)=1,0,IF(AK349=AG$6,IF(AK349=AK350,IF((AK348-AK349)&lt;=(AK351-AK350),1,0),IF(AK349=AK348,IF((AK347-AK348)&gt;(AK350-AK349),1,0),1)),0)))</f>
        <v>0</v>
      </c>
      <c r="AH349" s="1">
        <f>IF(C$4=0,0,IF(SUM(AH$7:AH348)=2,0,IF(AL349=AH$6,IF(AL349=AL350,IF((AL348-AL349)&lt;=(AL351-AL350),2,0),IF(AL349=AL348,IF((AL347-AL348)&gt;(AL350-AL349),2,0),2)),0)))</f>
        <v>0</v>
      </c>
      <c r="AI349" s="1">
        <f>IF(S$4=0,0,IF(SUM(AI$7:AI348)=2,0,IF(AM349=AI$6,IF(AM349=AM350,IF((AM348-AM349)&lt;=(AM351-AM350),2,0),IF(AM349=AM348,IF((AM347-AM348)&gt;(AM350-AM349),2,0),2)),0)))</f>
        <v>0</v>
      </c>
      <c r="AJ349" s="1">
        <f t="shared" si="118"/>
        <v>1</v>
      </c>
    </row>
    <row r="350" spans="1:36" ht="12" customHeight="1" x14ac:dyDescent="0.15">
      <c r="A350" s="64">
        <f t="shared" si="107"/>
        <v>0</v>
      </c>
      <c r="B350" s="64">
        <f t="shared" si="108"/>
        <v>0</v>
      </c>
      <c r="C350" s="57">
        <f t="shared" si="119"/>
        <v>148</v>
      </c>
      <c r="F350" s="59">
        <f>IF(C350&lt;C$6,0,VLOOKUP(C350,index!$A:$M,10,0))</f>
        <v>0</v>
      </c>
      <c r="G350" s="57" t="str">
        <f t="shared" si="109"/>
        <v/>
      </c>
      <c r="H350" s="58" t="str">
        <f>IF(G350="I",$K350,IF(G350="II",$K350-SUM(H$8:H349),IF(G350="III",$K350-SUM(H$8:H349),IF(G350="IV",$K350-SUM(H$8:H349),IF(G350="V",1-SUM(H$8:H349)," ")))))</f>
        <v xml:space="preserve"> </v>
      </c>
      <c r="I350" s="66" t="str">
        <f t="shared" si="110"/>
        <v/>
      </c>
      <c r="L350" s="62" t="str">
        <f t="shared" si="106"/>
        <v xml:space="preserve"> </v>
      </c>
      <c r="P350" s="58" t="str">
        <f>IF(O350="Plus",$K350,IF(O350="Basis",$K350-SUM(P$8:P349),IF(O350="Breedte",$K350-SUM(P$8:P349),IF(O349="Breedte",1-SUM(P$8:P349)," "))))</f>
        <v xml:space="preserve"> </v>
      </c>
      <c r="Q350" s="56" t="str">
        <f t="shared" si="122"/>
        <v/>
      </c>
      <c r="R350" s="196">
        <f t="shared" si="111"/>
        <v>0</v>
      </c>
      <c r="S350" s="1">
        <f t="shared" si="120"/>
        <v>148</v>
      </c>
      <c r="T350" s="2">
        <f t="shared" si="112"/>
        <v>0</v>
      </c>
      <c r="U350" s="1">
        <f>IF(C$4=0,0,IF(SUM(U$7:U349)=2,0,IF(Y350=U$6,IF(Y350=Y351,IF((Y349-Y350)&lt;=(Y352-Y351),2,0),IF(Y350=Y349,IF((Y348-Y349)&gt;(Y351-Y350),2,0),2)),0)))</f>
        <v>0</v>
      </c>
      <c r="V350" s="1">
        <f>IF(C$4=0,0,IF(SUM(V$7:V349)=1,0,IF(Z350=V$6,IF(Z350=Z351,IF((Z349-Z350)&lt;=(Z352-Z351),1,0),IF(Z350=Z349,IF((Z348-Z349)&gt;(Z351-Z350),1,0),1)),0)))</f>
        <v>0</v>
      </c>
      <c r="W350" s="1">
        <f>IF(C$4=0,0,IF(SUM(W$7:W349)=2,0,IF(AA350=W$6,IF(AA350=AA351,IF((AA349-AA350)&lt;=(AA352-AA351),2,0),IF(AA350=AA349,IF((AA348-AA349)&gt;(AA351-AA350),2,0),2)),0)))</f>
        <v>0</v>
      </c>
      <c r="X350" s="1">
        <f>IF(C$4=0,0,IF(SUM(X$7:X349)=2,0,IF(AB350=X$6,IF(AB350=AB351,IF((AB349-AB350)&lt;=(AB352-AB351),2,0),IF(AB350=AB349,IF((AB348-AB349)&gt;(AB351-AB350),2,0),2)),0)))</f>
        <v>0</v>
      </c>
      <c r="Y350" s="1">
        <f t="shared" si="113"/>
        <v>1</v>
      </c>
      <c r="Z350" s="1">
        <f t="shared" si="114"/>
        <v>1</v>
      </c>
      <c r="AA350" s="1">
        <f t="shared" si="115"/>
        <v>1</v>
      </c>
      <c r="AB350" s="1">
        <f t="shared" si="116"/>
        <v>1</v>
      </c>
      <c r="AD350" s="1">
        <f t="shared" si="121"/>
        <v>148</v>
      </c>
      <c r="AE350" s="2">
        <f t="shared" si="117"/>
        <v>0</v>
      </c>
      <c r="AF350" s="1">
        <f>IF(S$4=0,0,IF(SUM(AF$7:AF349)=2,0,IF(AJ350=AF$6,IF(AJ350=AJ351,IF((AJ349-AJ350)&lt;=(AJ352-AJ351),2,0),IF(AJ350=AJ349,IF((AJ348-AJ349)&gt;(AJ351-AJ350),2,0),2)),0)))</f>
        <v>0</v>
      </c>
      <c r="AG350" s="1">
        <f>IF(C$4=0,0,IF(SUM(AG$7:AG349)=1,0,IF(AK350=AG$6,IF(AK350=AK351,IF((AK349-AK350)&lt;=(AK352-AK351),1,0),IF(AK350=AK349,IF((AK348-AK349)&gt;(AK351-AK350),1,0),1)),0)))</f>
        <v>0</v>
      </c>
      <c r="AH350" s="1">
        <f>IF(C$4=0,0,IF(SUM(AH$7:AH349)=2,0,IF(AL350=AH$6,IF(AL350=AL351,IF((AL349-AL350)&lt;=(AL352-AL351),2,0),IF(AL350=AL349,IF((AL348-AL349)&gt;(AL351-AL350),2,0),2)),0)))</f>
        <v>0</v>
      </c>
      <c r="AI350" s="1">
        <f>IF(S$4=0,0,IF(SUM(AI$7:AI349)=2,0,IF(AM350=AI$6,IF(AM350=AM351,IF((AM349-AM350)&lt;=(AM352-AM351),2,0),IF(AM350=AM349,IF((AM348-AM349)&gt;(AM351-AM350),2,0),2)),0)))</f>
        <v>0</v>
      </c>
      <c r="AJ350" s="1">
        <f t="shared" si="118"/>
        <v>1</v>
      </c>
    </row>
    <row r="351" spans="1:36" ht="12" customHeight="1" x14ac:dyDescent="0.15">
      <c r="A351" s="64">
        <f t="shared" si="107"/>
        <v>0</v>
      </c>
      <c r="B351" s="64">
        <f t="shared" si="108"/>
        <v>0</v>
      </c>
      <c r="C351" s="57">
        <f t="shared" si="119"/>
        <v>148</v>
      </c>
      <c r="F351" s="59">
        <f>IF(C351&lt;C$6,0,VLOOKUP(C351,index!$A:$M,10,0))</f>
        <v>0</v>
      </c>
      <c r="G351" s="57" t="str">
        <f t="shared" si="109"/>
        <v/>
      </c>
      <c r="H351" s="58" t="str">
        <f>IF(G351="I",$K351,IF(G351="II",$K351-SUM(H$8:H350),IF(G351="III",$K351-SUM(H$8:H350),IF(G351="IV",$K351-SUM(H$8:H350),IF(G351="V",1-SUM(H$8:H350)," ")))))</f>
        <v xml:space="preserve"> </v>
      </c>
      <c r="I351" s="66" t="str">
        <f t="shared" si="110"/>
        <v/>
      </c>
      <c r="L351" s="62" t="str">
        <f t="shared" si="106"/>
        <v xml:space="preserve"> </v>
      </c>
      <c r="P351" s="58" t="str">
        <f>IF(O351="Plus",$K351,IF(O351="Basis",$K351-SUM(P$8:P350),IF(O351="Breedte",$K351-SUM(P$8:P350),IF(O350="Breedte",1-SUM(P$8:P350)," "))))</f>
        <v xml:space="preserve"> </v>
      </c>
      <c r="Q351" s="56" t="str">
        <f t="shared" si="122"/>
        <v/>
      </c>
      <c r="R351" s="196">
        <f t="shared" si="111"/>
        <v>0</v>
      </c>
      <c r="S351" s="1">
        <f t="shared" si="120"/>
        <v>148</v>
      </c>
      <c r="T351" s="2">
        <f t="shared" si="112"/>
        <v>0</v>
      </c>
      <c r="U351" s="1">
        <f>IF(C$4=0,0,IF(SUM(U$7:U350)=2,0,IF(Y351=U$6,IF(Y351=Y352,IF((Y350-Y351)&lt;=(Y353-Y352),2,0),IF(Y351=Y350,IF((Y349-Y350)&gt;(Y352-Y351),2,0),2)),0)))</f>
        <v>0</v>
      </c>
      <c r="V351" s="1">
        <f>IF(C$4=0,0,IF(SUM(V$7:V350)=1,0,IF(Z351=V$6,IF(Z351=Z352,IF((Z350-Z351)&lt;=(Z353-Z352),1,0),IF(Z351=Z350,IF((Z349-Z350)&gt;(Z352-Z351),1,0),1)),0)))</f>
        <v>0</v>
      </c>
      <c r="W351" s="1">
        <f>IF(C$4=0,0,IF(SUM(W$7:W350)=2,0,IF(AA351=W$6,IF(AA351=AA352,IF((AA350-AA351)&lt;=(AA353-AA352),2,0),IF(AA351=AA350,IF((AA349-AA350)&gt;(AA352-AA351),2,0),2)),0)))</f>
        <v>0</v>
      </c>
      <c r="X351" s="1">
        <f>IF(C$4=0,0,IF(SUM(X$7:X350)=2,0,IF(AB351=X$6,IF(AB351=AB352,IF((AB350-AB351)&lt;=(AB353-AB352),2,0),IF(AB351=AB350,IF((AB349-AB350)&gt;(AB352-AB351),2,0),2)),0)))</f>
        <v>0</v>
      </c>
      <c r="Y351" s="1">
        <f t="shared" si="113"/>
        <v>1</v>
      </c>
      <c r="Z351" s="1">
        <f t="shared" si="114"/>
        <v>1</v>
      </c>
      <c r="AA351" s="1">
        <f t="shared" si="115"/>
        <v>1</v>
      </c>
      <c r="AB351" s="1">
        <f t="shared" si="116"/>
        <v>1</v>
      </c>
      <c r="AD351" s="1">
        <f t="shared" si="121"/>
        <v>148</v>
      </c>
      <c r="AE351" s="2">
        <f t="shared" si="117"/>
        <v>0</v>
      </c>
      <c r="AF351" s="1">
        <f>IF(S$4=0,0,IF(SUM(AF$7:AF350)=2,0,IF(AJ351=AF$6,IF(AJ351=AJ352,IF((AJ350-AJ351)&lt;=(AJ353-AJ352),2,0),IF(AJ351=AJ350,IF((AJ349-AJ350)&gt;(AJ352-AJ351),2,0),2)),0)))</f>
        <v>0</v>
      </c>
      <c r="AG351" s="1">
        <f>IF(C$4=0,0,IF(SUM(AG$7:AG350)=1,0,IF(AK351=AG$6,IF(AK351=AK352,IF((AK350-AK351)&lt;=(AK353-AK352),1,0),IF(AK351=AK350,IF((AK349-AK350)&gt;(AK352-AK351),1,0),1)),0)))</f>
        <v>0</v>
      </c>
      <c r="AH351" s="1">
        <f>IF(C$4=0,0,IF(SUM(AH$7:AH350)=2,0,IF(AL351=AH$6,IF(AL351=AL352,IF((AL350-AL351)&lt;=(AL353-AL352),2,0),IF(AL351=AL350,IF((AL349-AL350)&gt;(AL352-AL351),2,0),2)),0)))</f>
        <v>0</v>
      </c>
      <c r="AI351" s="1">
        <f>IF(S$4=0,0,IF(SUM(AI$7:AI350)=2,0,IF(AM351=AI$6,IF(AM351=AM352,IF((AM350-AM351)&lt;=(AM353-AM352),2,0),IF(AM351=AM350,IF((AM349-AM350)&gt;(AM352-AM351),2,0),2)),0)))</f>
        <v>0</v>
      </c>
      <c r="AJ351" s="1">
        <f t="shared" si="118"/>
        <v>1</v>
      </c>
    </row>
    <row r="352" spans="1:36" ht="12" customHeight="1" x14ac:dyDescent="0.15">
      <c r="A352" s="64">
        <f t="shared" si="107"/>
        <v>0</v>
      </c>
      <c r="B352" s="64">
        <f t="shared" si="108"/>
        <v>0</v>
      </c>
      <c r="C352" s="57">
        <f t="shared" si="119"/>
        <v>148</v>
      </c>
      <c r="F352" s="59">
        <f>IF(C352&lt;C$6,0,VLOOKUP(C352,index!$A:$M,10,0))</f>
        <v>0</v>
      </c>
      <c r="G352" s="57" t="str">
        <f t="shared" si="109"/>
        <v/>
      </c>
      <c r="H352" s="58" t="str">
        <f>IF(G352="I",$K352,IF(G352="II",$K352-SUM(H$8:H351),IF(G352="III",$K352-SUM(H$8:H351),IF(G352="IV",$K352-SUM(H$8:H351),IF(G352="V",1-SUM(H$8:H351)," ")))))</f>
        <v xml:space="preserve"> </v>
      </c>
      <c r="I352" s="66" t="str">
        <f t="shared" si="110"/>
        <v/>
      </c>
      <c r="L352" s="62" t="str">
        <f t="shared" si="106"/>
        <v xml:space="preserve"> </v>
      </c>
      <c r="P352" s="58" t="str">
        <f>IF(O352="Plus",$K352,IF(O352="Basis",$K352-SUM(P$8:P351),IF(O352="Breedte",$K352-SUM(P$8:P351),IF(O351="Breedte",1-SUM(P$8:P351)," "))))</f>
        <v xml:space="preserve"> </v>
      </c>
      <c r="Q352" s="56" t="str">
        <f t="shared" si="122"/>
        <v/>
      </c>
      <c r="R352" s="196">
        <f t="shared" si="111"/>
        <v>0</v>
      </c>
      <c r="S352" s="1">
        <f t="shared" si="120"/>
        <v>148</v>
      </c>
      <c r="T352" s="2">
        <f t="shared" si="112"/>
        <v>0</v>
      </c>
      <c r="U352" s="1">
        <f>IF(C$4=0,0,IF(SUM(U$7:U351)=2,0,IF(Y352=U$6,IF(Y352=Y353,IF((Y351-Y352)&lt;=(Y354-Y353),2,0),IF(Y352=Y351,IF((Y350-Y351)&gt;(Y353-Y352),2,0),2)),0)))</f>
        <v>0</v>
      </c>
      <c r="V352" s="1">
        <f>IF(C$4=0,0,IF(SUM(V$7:V351)=1,0,IF(Z352=V$6,IF(Z352=Z353,IF((Z351-Z352)&lt;=(Z354-Z353),1,0),IF(Z352=Z351,IF((Z350-Z351)&gt;(Z353-Z352),1,0),1)),0)))</f>
        <v>0</v>
      </c>
      <c r="W352" s="1">
        <f>IF(C$4=0,0,IF(SUM(W$7:W351)=2,0,IF(AA352=W$6,IF(AA352=AA353,IF((AA351-AA352)&lt;=(AA354-AA353),2,0),IF(AA352=AA351,IF((AA350-AA351)&gt;(AA353-AA352),2,0),2)),0)))</f>
        <v>0</v>
      </c>
      <c r="X352" s="1">
        <f>IF(C$4=0,0,IF(SUM(X$7:X351)=2,0,IF(AB352=X$6,IF(AB352=AB353,IF((AB351-AB352)&lt;=(AB354-AB353),2,0),IF(AB352=AB351,IF((AB350-AB351)&gt;(AB353-AB352),2,0),2)),0)))</f>
        <v>0</v>
      </c>
      <c r="Y352" s="1">
        <f t="shared" si="113"/>
        <v>1</v>
      </c>
      <c r="Z352" s="1">
        <f t="shared" si="114"/>
        <v>1</v>
      </c>
      <c r="AA352" s="1">
        <f t="shared" si="115"/>
        <v>1</v>
      </c>
      <c r="AB352" s="1">
        <f t="shared" si="116"/>
        <v>1</v>
      </c>
      <c r="AD352" s="1">
        <f t="shared" si="121"/>
        <v>148</v>
      </c>
      <c r="AE352" s="2">
        <f t="shared" si="117"/>
        <v>0</v>
      </c>
      <c r="AF352" s="1">
        <f>IF(S$4=0,0,IF(SUM(AF$7:AF351)=2,0,IF(AJ352=AF$6,IF(AJ352=AJ353,IF((AJ351-AJ352)&lt;=(AJ354-AJ353),2,0),IF(AJ352=AJ351,IF((AJ350-AJ351)&gt;(AJ353-AJ352),2,0),2)),0)))</f>
        <v>0</v>
      </c>
      <c r="AG352" s="1">
        <f>IF(C$4=0,0,IF(SUM(AG$7:AG351)=1,0,IF(AK352=AG$6,IF(AK352=AK353,IF((AK351-AK352)&lt;=(AK354-AK353),1,0),IF(AK352=AK351,IF((AK350-AK351)&gt;(AK353-AK352),1,0),1)),0)))</f>
        <v>0</v>
      </c>
      <c r="AH352" s="1">
        <f>IF(C$4=0,0,IF(SUM(AH$7:AH351)=2,0,IF(AL352=AH$6,IF(AL352=AL353,IF((AL351-AL352)&lt;=(AL354-AL353),2,0),IF(AL352=AL351,IF((AL350-AL351)&gt;(AL353-AL352),2,0),2)),0)))</f>
        <v>0</v>
      </c>
      <c r="AI352" s="1">
        <f>IF(S$4=0,0,IF(SUM(AI$7:AI351)=2,0,IF(AM352=AI$6,IF(AM352=AM353,IF((AM351-AM352)&lt;=(AM354-AM353),2,0),IF(AM352=AM351,IF((AM350-AM351)&gt;(AM353-AM352),2,0),2)),0)))</f>
        <v>0</v>
      </c>
      <c r="AJ352" s="1">
        <f t="shared" si="118"/>
        <v>1</v>
      </c>
    </row>
    <row r="353" spans="1:36" ht="12" customHeight="1" x14ac:dyDescent="0.15">
      <c r="A353" s="64">
        <f t="shared" si="107"/>
        <v>0</v>
      </c>
      <c r="B353" s="64">
        <f t="shared" si="108"/>
        <v>0</v>
      </c>
      <c r="C353" s="57">
        <f t="shared" si="119"/>
        <v>148</v>
      </c>
      <c r="F353" s="59">
        <f>IF(C353&lt;C$6,0,VLOOKUP(C353,index!$A:$M,10,0))</f>
        <v>0</v>
      </c>
      <c r="G353" s="57" t="str">
        <f t="shared" si="109"/>
        <v/>
      </c>
      <c r="H353" s="58" t="str">
        <f>IF(G353="I",$K353,IF(G353="II",$K353-SUM(H$8:H352),IF(G353="III",$K353-SUM(H$8:H352),IF(G353="IV",$K353-SUM(H$8:H352),IF(G353="V",1-SUM(H$8:H352)," ")))))</f>
        <v xml:space="preserve"> </v>
      </c>
      <c r="I353" s="66" t="str">
        <f t="shared" si="110"/>
        <v/>
      </c>
      <c r="L353" s="62" t="str">
        <f t="shared" si="106"/>
        <v xml:space="preserve"> </v>
      </c>
      <c r="P353" s="58" t="str">
        <f>IF(O353="Plus",$K353,IF(O353="Basis",$K353-SUM(P$8:P352),IF(O353="Breedte",$K353-SUM(P$8:P352),IF(O352="Breedte",1-SUM(P$8:P352)," "))))</f>
        <v xml:space="preserve"> </v>
      </c>
      <c r="Q353" s="56" t="str">
        <f t="shared" si="122"/>
        <v/>
      </c>
      <c r="R353" s="196">
        <f t="shared" si="111"/>
        <v>0</v>
      </c>
      <c r="S353" s="1">
        <f t="shared" si="120"/>
        <v>148</v>
      </c>
      <c r="T353" s="2">
        <f t="shared" si="112"/>
        <v>0</v>
      </c>
      <c r="U353" s="1">
        <f>IF(C$4=0,0,IF(SUM(U$7:U352)=2,0,IF(Y353=U$6,IF(Y353=Y354,IF((Y352-Y353)&lt;=(Y355-Y354),2,0),IF(Y353=Y352,IF((Y351-Y352)&gt;(Y354-Y353),2,0),2)),0)))</f>
        <v>0</v>
      </c>
      <c r="V353" s="1">
        <f>IF(C$4=0,0,IF(SUM(V$7:V352)=1,0,IF(Z353=V$6,IF(Z353=Z354,IF((Z352-Z353)&lt;=(Z355-Z354),1,0),IF(Z353=Z352,IF((Z351-Z352)&gt;(Z354-Z353),1,0),1)),0)))</f>
        <v>0</v>
      </c>
      <c r="W353" s="1">
        <f>IF(C$4=0,0,IF(SUM(W$7:W352)=2,0,IF(AA353=W$6,IF(AA353=AA354,IF((AA352-AA353)&lt;=(AA355-AA354),2,0),IF(AA353=AA352,IF((AA351-AA352)&gt;(AA354-AA353),2,0),2)),0)))</f>
        <v>0</v>
      </c>
      <c r="X353" s="1">
        <f>IF(C$4=0,0,IF(SUM(X$7:X352)=2,0,IF(AB353=X$6,IF(AB353=AB354,IF((AB352-AB353)&lt;=(AB355-AB354),2,0),IF(AB353=AB352,IF((AB351-AB352)&gt;(AB354-AB353),2,0),2)),0)))</f>
        <v>0</v>
      </c>
      <c r="Y353" s="1">
        <f t="shared" si="113"/>
        <v>1</v>
      </c>
      <c r="Z353" s="1">
        <f t="shared" si="114"/>
        <v>1</v>
      </c>
      <c r="AA353" s="1">
        <f t="shared" si="115"/>
        <v>1</v>
      </c>
      <c r="AB353" s="1">
        <f t="shared" si="116"/>
        <v>1</v>
      </c>
      <c r="AD353" s="1">
        <f t="shared" si="121"/>
        <v>148</v>
      </c>
      <c r="AE353" s="2">
        <f t="shared" si="117"/>
        <v>0</v>
      </c>
      <c r="AF353" s="1">
        <f>IF(S$4=0,0,IF(SUM(AF$7:AF352)=2,0,IF(AJ353=AF$6,IF(AJ353=AJ354,IF((AJ352-AJ353)&lt;=(AJ355-AJ354),2,0),IF(AJ353=AJ352,IF((AJ351-AJ352)&gt;(AJ354-AJ353),2,0),2)),0)))</f>
        <v>0</v>
      </c>
      <c r="AG353" s="1">
        <f>IF(C$4=0,0,IF(SUM(AG$7:AG352)=1,0,IF(AK353=AG$6,IF(AK353=AK354,IF((AK352-AK353)&lt;=(AK355-AK354),1,0),IF(AK353=AK352,IF((AK351-AK352)&gt;(AK354-AK353),1,0),1)),0)))</f>
        <v>0</v>
      </c>
      <c r="AH353" s="1">
        <f>IF(C$4=0,0,IF(SUM(AH$7:AH352)=2,0,IF(AL353=AH$6,IF(AL353=AL354,IF((AL352-AL353)&lt;=(AL355-AL354),2,0),IF(AL353=AL352,IF((AL351-AL352)&gt;(AL354-AL353),2,0),2)),0)))</f>
        <v>0</v>
      </c>
      <c r="AI353" s="1">
        <f>IF(S$4=0,0,IF(SUM(AI$7:AI352)=2,0,IF(AM353=AI$6,IF(AM353=AM354,IF((AM352-AM353)&lt;=(AM355-AM354),2,0),IF(AM353=AM352,IF((AM351-AM352)&gt;(AM354-AM353),2,0),2)),0)))</f>
        <v>0</v>
      </c>
      <c r="AJ353" s="1">
        <f t="shared" si="118"/>
        <v>1</v>
      </c>
    </row>
    <row r="354" spans="1:36" ht="12" customHeight="1" x14ac:dyDescent="0.15">
      <c r="A354" s="64">
        <f t="shared" si="107"/>
        <v>0</v>
      </c>
      <c r="B354" s="64">
        <f t="shared" si="108"/>
        <v>0</v>
      </c>
      <c r="C354" s="57">
        <f t="shared" si="119"/>
        <v>148</v>
      </c>
      <c r="F354" s="59">
        <f>IF(C354&lt;C$6,0,VLOOKUP(C354,index!$A:$M,10,0))</f>
        <v>0</v>
      </c>
      <c r="G354" s="57" t="str">
        <f t="shared" si="109"/>
        <v/>
      </c>
      <c r="H354" s="58" t="str">
        <f>IF(G354="I",$K354,IF(G354="II",$K354-SUM(H$8:H353),IF(G354="III",$K354-SUM(H$8:H353),IF(G354="IV",$K354-SUM(H$8:H353),IF(G354="V",1-SUM(H$8:H353)," ")))))</f>
        <v xml:space="preserve"> </v>
      </c>
      <c r="I354" s="66" t="str">
        <f t="shared" si="110"/>
        <v/>
      </c>
      <c r="L354" s="62" t="str">
        <f t="shared" si="106"/>
        <v xml:space="preserve"> </v>
      </c>
      <c r="P354" s="58" t="str">
        <f>IF(O354="Plus",$K354,IF(O354="Basis",$K354-SUM(P$8:P353),IF(O354="Breedte",$K354-SUM(P$8:P353),IF(O353="Breedte",1-SUM(P$8:P353)," "))))</f>
        <v xml:space="preserve"> </v>
      </c>
      <c r="Q354" s="56" t="str">
        <f t="shared" si="122"/>
        <v/>
      </c>
      <c r="R354" s="196">
        <f t="shared" si="111"/>
        <v>0</v>
      </c>
      <c r="S354" s="1">
        <f t="shared" si="120"/>
        <v>148</v>
      </c>
      <c r="T354" s="2">
        <f t="shared" si="112"/>
        <v>0</v>
      </c>
      <c r="U354" s="1">
        <f>IF(C$4=0,0,IF(SUM(U$7:U353)=2,0,IF(Y354=U$6,IF(Y354=Y355,IF((Y353-Y354)&lt;=(Y356-Y355),2,0),IF(Y354=Y353,IF((Y352-Y353)&gt;(Y355-Y354),2,0),2)),0)))</f>
        <v>0</v>
      </c>
      <c r="V354" s="1">
        <f>IF(C$4=0,0,IF(SUM(V$7:V353)=1,0,IF(Z354=V$6,IF(Z354=Z355,IF((Z353-Z354)&lt;=(Z356-Z355),1,0),IF(Z354=Z353,IF((Z352-Z353)&gt;(Z355-Z354),1,0),1)),0)))</f>
        <v>0</v>
      </c>
      <c r="W354" s="1">
        <f>IF(C$4=0,0,IF(SUM(W$7:W353)=2,0,IF(AA354=W$6,IF(AA354=AA355,IF((AA353-AA354)&lt;=(AA356-AA355),2,0),IF(AA354=AA353,IF((AA352-AA353)&gt;(AA355-AA354),2,0),2)),0)))</f>
        <v>0</v>
      </c>
      <c r="X354" s="1">
        <f>IF(C$4=0,0,IF(SUM(X$7:X353)=2,0,IF(AB354=X$6,IF(AB354=AB355,IF((AB353-AB354)&lt;=(AB356-AB355),2,0),IF(AB354=AB353,IF((AB352-AB353)&gt;(AB355-AB354),2,0),2)),0)))</f>
        <v>0</v>
      </c>
      <c r="Y354" s="1">
        <f t="shared" si="113"/>
        <v>1</v>
      </c>
      <c r="Z354" s="1">
        <f t="shared" si="114"/>
        <v>1</v>
      </c>
      <c r="AA354" s="1">
        <f t="shared" si="115"/>
        <v>1</v>
      </c>
      <c r="AB354" s="1">
        <f t="shared" si="116"/>
        <v>1</v>
      </c>
      <c r="AD354" s="1">
        <f t="shared" si="121"/>
        <v>148</v>
      </c>
      <c r="AE354" s="2">
        <f t="shared" si="117"/>
        <v>0</v>
      </c>
      <c r="AF354" s="1">
        <f>IF(S$4=0,0,IF(SUM(AF$7:AF353)=2,0,IF(AJ354=AF$6,IF(AJ354=AJ355,IF((AJ353-AJ354)&lt;=(AJ356-AJ355),2,0),IF(AJ354=AJ353,IF((AJ352-AJ353)&gt;(AJ355-AJ354),2,0),2)),0)))</f>
        <v>0</v>
      </c>
      <c r="AG354" s="1">
        <f>IF(C$4=0,0,IF(SUM(AG$7:AG353)=1,0,IF(AK354=AG$6,IF(AK354=AK355,IF((AK353-AK354)&lt;=(AK356-AK355),1,0),IF(AK354=AK353,IF((AK352-AK353)&gt;(AK355-AK354),1,0),1)),0)))</f>
        <v>0</v>
      </c>
      <c r="AH354" s="1">
        <f>IF(C$4=0,0,IF(SUM(AH$7:AH353)=2,0,IF(AL354=AH$6,IF(AL354=AL355,IF((AL353-AL354)&lt;=(AL356-AL355),2,0),IF(AL354=AL353,IF((AL352-AL353)&gt;(AL355-AL354),2,0),2)),0)))</f>
        <v>0</v>
      </c>
      <c r="AI354" s="1">
        <f>IF(S$4=0,0,IF(SUM(AI$7:AI353)=2,0,IF(AM354=AI$6,IF(AM354=AM355,IF((AM353-AM354)&lt;=(AM356-AM355),2,0),IF(AM354=AM353,IF((AM352-AM353)&gt;(AM355-AM354),2,0),2)),0)))</f>
        <v>0</v>
      </c>
      <c r="AJ354" s="1">
        <f t="shared" si="118"/>
        <v>1</v>
      </c>
    </row>
    <row r="355" spans="1:36" ht="12" customHeight="1" x14ac:dyDescent="0.15">
      <c r="A355" s="64">
        <f t="shared" si="107"/>
        <v>0</v>
      </c>
      <c r="B355" s="64">
        <f t="shared" si="108"/>
        <v>0</v>
      </c>
      <c r="C355" s="57">
        <f t="shared" si="119"/>
        <v>148</v>
      </c>
      <c r="F355" s="59">
        <f>IF(C355&lt;C$6,0,VLOOKUP(C355,index!$A:$M,10,0))</f>
        <v>0</v>
      </c>
      <c r="G355" s="57" t="str">
        <f t="shared" si="109"/>
        <v/>
      </c>
      <c r="H355" s="58" t="str">
        <f>IF(G355="I",$K355,IF(G355="II",$K355-SUM(H$8:H354),IF(G355="III",$K355-SUM(H$8:H354),IF(G355="IV",$K355-SUM(H$8:H354),IF(G355="V",1-SUM(H$8:H354)," ")))))</f>
        <v xml:space="preserve"> </v>
      </c>
      <c r="I355" s="66" t="str">
        <f t="shared" si="110"/>
        <v/>
      </c>
      <c r="L355" s="62" t="str">
        <f t="shared" si="106"/>
        <v xml:space="preserve"> </v>
      </c>
      <c r="P355" s="58" t="str">
        <f>IF(O355="Plus",$K355,IF(O355="Basis",$K355-SUM(P$8:P354),IF(O355="Breedte",$K355-SUM(P$8:P354),IF(O354="Breedte",1-SUM(P$8:P354)," "))))</f>
        <v xml:space="preserve"> </v>
      </c>
      <c r="Q355" s="56" t="str">
        <f t="shared" si="122"/>
        <v/>
      </c>
      <c r="R355" s="196">
        <f t="shared" si="111"/>
        <v>0</v>
      </c>
      <c r="S355" s="1">
        <f t="shared" si="120"/>
        <v>148</v>
      </c>
      <c r="T355" s="2">
        <f t="shared" si="112"/>
        <v>0</v>
      </c>
      <c r="U355" s="1">
        <f>IF(C$4=0,0,IF(SUM(U$7:U354)=2,0,IF(Y355=U$6,IF(Y355=Y356,IF((Y354-Y355)&lt;=(Y357-Y356),2,0),IF(Y355=Y354,IF((Y353-Y354)&gt;(Y356-Y355),2,0),2)),0)))</f>
        <v>0</v>
      </c>
      <c r="V355" s="1">
        <f>IF(C$4=0,0,IF(SUM(V$7:V354)=1,0,IF(Z355=V$6,IF(Z355=Z356,IF((Z354-Z355)&lt;=(Z357-Z356),1,0),IF(Z355=Z354,IF((Z353-Z354)&gt;(Z356-Z355),1,0),1)),0)))</f>
        <v>0</v>
      </c>
      <c r="W355" s="1">
        <f>IF(C$4=0,0,IF(SUM(W$7:W354)=2,0,IF(AA355=W$6,IF(AA355=AA356,IF((AA354-AA355)&lt;=(AA357-AA356),2,0),IF(AA355=AA354,IF((AA353-AA354)&gt;(AA356-AA355),2,0),2)),0)))</f>
        <v>0</v>
      </c>
      <c r="X355" s="1">
        <f>IF(C$4=0,0,IF(SUM(X$7:X354)=2,0,IF(AB355=X$6,IF(AB355=AB356,IF((AB354-AB355)&lt;=(AB357-AB356),2,0),IF(AB355=AB354,IF((AB353-AB354)&gt;(AB356-AB355),2,0),2)),0)))</f>
        <v>0</v>
      </c>
      <c r="Y355" s="1">
        <f t="shared" si="113"/>
        <v>1</v>
      </c>
      <c r="Z355" s="1">
        <f t="shared" si="114"/>
        <v>1</v>
      </c>
      <c r="AA355" s="1">
        <f t="shared" si="115"/>
        <v>1</v>
      </c>
      <c r="AB355" s="1">
        <f t="shared" si="116"/>
        <v>1</v>
      </c>
      <c r="AD355" s="1">
        <f t="shared" si="121"/>
        <v>148</v>
      </c>
      <c r="AE355" s="2">
        <f t="shared" si="117"/>
        <v>0</v>
      </c>
      <c r="AF355" s="1">
        <f>IF(S$4=0,0,IF(SUM(AF$7:AF354)=2,0,IF(AJ355=AF$6,IF(AJ355=AJ356,IF((AJ354-AJ355)&lt;=(AJ357-AJ356),2,0),IF(AJ355=AJ354,IF((AJ353-AJ354)&gt;(AJ356-AJ355),2,0),2)),0)))</f>
        <v>0</v>
      </c>
      <c r="AG355" s="1">
        <f>IF(C$4=0,0,IF(SUM(AG$7:AG354)=1,0,IF(AK355=AG$6,IF(AK355=AK356,IF((AK354-AK355)&lt;=(AK357-AK356),1,0),IF(AK355=AK354,IF((AK353-AK354)&gt;(AK356-AK355),1,0),1)),0)))</f>
        <v>0</v>
      </c>
      <c r="AH355" s="1">
        <f>IF(C$4=0,0,IF(SUM(AH$7:AH354)=2,0,IF(AL355=AH$6,IF(AL355=AL356,IF((AL354-AL355)&lt;=(AL357-AL356),2,0),IF(AL355=AL354,IF((AL353-AL354)&gt;(AL356-AL355),2,0),2)),0)))</f>
        <v>0</v>
      </c>
      <c r="AI355" s="1">
        <f>IF(S$4=0,0,IF(SUM(AI$7:AI354)=2,0,IF(AM355=AI$6,IF(AM355=AM356,IF((AM354-AM355)&lt;=(AM357-AM356),2,0),IF(AM355=AM354,IF((AM353-AM354)&gt;(AM356-AM355),2,0),2)),0)))</f>
        <v>0</v>
      </c>
      <c r="AJ355" s="1">
        <f t="shared" si="118"/>
        <v>1</v>
      </c>
    </row>
    <row r="356" spans="1:36" ht="12" customHeight="1" x14ac:dyDescent="0.15">
      <c r="A356" s="64">
        <f t="shared" si="107"/>
        <v>0</v>
      </c>
      <c r="B356" s="64">
        <f t="shared" si="108"/>
        <v>0</v>
      </c>
      <c r="C356" s="57">
        <f t="shared" si="119"/>
        <v>148</v>
      </c>
      <c r="F356" s="59">
        <f>IF(C356&lt;C$6,0,VLOOKUP(C356,index!$A:$M,10,0))</f>
        <v>0</v>
      </c>
      <c r="G356" s="57" t="str">
        <f t="shared" si="109"/>
        <v/>
      </c>
      <c r="H356" s="58" t="str">
        <f>IF(G356="I",$K356,IF(G356="II",$K356-SUM(H$8:H355),IF(G356="III",$K356-SUM(H$8:H355),IF(G356="IV",$K356-SUM(H$8:H355),IF(G356="V",1-SUM(H$8:H355)," ")))))</f>
        <v xml:space="preserve"> </v>
      </c>
      <c r="I356" s="66" t="str">
        <f t="shared" si="110"/>
        <v/>
      </c>
      <c r="L356" s="62" t="str">
        <f t="shared" si="106"/>
        <v xml:space="preserve"> </v>
      </c>
      <c r="P356" s="58" t="str">
        <f>IF(O356="Plus",$K356,IF(O356="Basis",$K356-SUM(P$8:P355),IF(O356="Breedte",$K356-SUM(P$8:P355),IF(O355="Breedte",1-SUM(P$8:P355)," "))))</f>
        <v xml:space="preserve"> </v>
      </c>
      <c r="Q356" s="56" t="str">
        <f t="shared" si="122"/>
        <v/>
      </c>
      <c r="R356" s="196">
        <f t="shared" si="111"/>
        <v>0</v>
      </c>
      <c r="S356" s="1">
        <f t="shared" si="120"/>
        <v>148</v>
      </c>
      <c r="T356" s="2">
        <f t="shared" si="112"/>
        <v>0</v>
      </c>
      <c r="U356" s="1">
        <f>IF(C$4=0,0,IF(SUM(U$7:U355)=2,0,IF(Y356=U$6,IF(Y356=Y357,IF((Y355-Y356)&lt;=(Y358-Y357),2,0),IF(Y356=Y355,IF((Y354-Y355)&gt;(Y357-Y356),2,0),2)),0)))</f>
        <v>0</v>
      </c>
      <c r="V356" s="1">
        <f>IF(C$4=0,0,IF(SUM(V$7:V355)=1,0,IF(Z356=V$6,IF(Z356=Z357,IF((Z355-Z356)&lt;=(Z358-Z357),1,0),IF(Z356=Z355,IF((Z354-Z355)&gt;(Z357-Z356),1,0),1)),0)))</f>
        <v>0</v>
      </c>
      <c r="W356" s="1">
        <f>IF(C$4=0,0,IF(SUM(W$7:W355)=2,0,IF(AA356=W$6,IF(AA356=AA357,IF((AA355-AA356)&lt;=(AA358-AA357),2,0),IF(AA356=AA355,IF((AA354-AA355)&gt;(AA357-AA356),2,0),2)),0)))</f>
        <v>0</v>
      </c>
      <c r="X356" s="1">
        <f>IF(C$4=0,0,IF(SUM(X$7:X355)=2,0,IF(AB356=X$6,IF(AB356=AB357,IF((AB355-AB356)&lt;=(AB358-AB357),2,0),IF(AB356=AB355,IF((AB354-AB355)&gt;(AB357-AB356),2,0),2)),0)))</f>
        <v>0</v>
      </c>
      <c r="Y356" s="1">
        <f t="shared" si="113"/>
        <v>1</v>
      </c>
      <c r="Z356" s="1">
        <f t="shared" si="114"/>
        <v>1</v>
      </c>
      <c r="AA356" s="1">
        <f t="shared" si="115"/>
        <v>1</v>
      </c>
      <c r="AB356" s="1">
        <f t="shared" si="116"/>
        <v>1</v>
      </c>
      <c r="AD356" s="1">
        <f t="shared" si="121"/>
        <v>148</v>
      </c>
      <c r="AE356" s="2">
        <f t="shared" si="117"/>
        <v>0</v>
      </c>
      <c r="AF356" s="1">
        <f>IF(S$4=0,0,IF(SUM(AF$7:AF355)=2,0,IF(AJ356=AF$6,IF(AJ356=AJ357,IF((AJ355-AJ356)&lt;=(AJ358-AJ357),2,0),IF(AJ356=AJ355,IF((AJ354-AJ355)&gt;(AJ357-AJ356),2,0),2)),0)))</f>
        <v>0</v>
      </c>
      <c r="AG356" s="1">
        <f>IF(C$4=0,0,IF(SUM(AG$7:AG355)=1,0,IF(AK356=AG$6,IF(AK356=AK357,IF((AK355-AK356)&lt;=(AK358-AK357),1,0),IF(AK356=AK355,IF((AK354-AK355)&gt;(AK357-AK356),1,0),1)),0)))</f>
        <v>0</v>
      </c>
      <c r="AH356" s="1">
        <f>IF(C$4=0,0,IF(SUM(AH$7:AH355)=2,0,IF(AL356=AH$6,IF(AL356=AL357,IF((AL355-AL356)&lt;=(AL358-AL357),2,0),IF(AL356=AL355,IF((AL354-AL355)&gt;(AL357-AL356),2,0),2)),0)))</f>
        <v>0</v>
      </c>
      <c r="AI356" s="1">
        <f>IF(S$4=0,0,IF(SUM(AI$7:AI355)=2,0,IF(AM356=AI$6,IF(AM356=AM357,IF((AM355-AM356)&lt;=(AM358-AM357),2,0),IF(AM356=AM355,IF((AM354-AM355)&gt;(AM357-AM356),2,0),2)),0)))</f>
        <v>0</v>
      </c>
      <c r="AJ356" s="1">
        <f t="shared" si="118"/>
        <v>1</v>
      </c>
    </row>
    <row r="357" spans="1:36" ht="12" customHeight="1" x14ac:dyDescent="0.15">
      <c r="A357" s="64">
        <f t="shared" si="107"/>
        <v>0</v>
      </c>
      <c r="B357" s="64">
        <f t="shared" si="108"/>
        <v>0</v>
      </c>
      <c r="C357" s="57">
        <f t="shared" si="119"/>
        <v>148</v>
      </c>
      <c r="F357" s="59">
        <f>IF(C357&lt;C$6,0,VLOOKUP(C357,index!$A:$M,10,0))</f>
        <v>0</v>
      </c>
      <c r="G357" s="57" t="str">
        <f t="shared" si="109"/>
        <v/>
      </c>
      <c r="H357" s="58" t="str">
        <f>IF(G357="I",$K357,IF(G357="II",$K357-SUM(H$8:H356),IF(G357="III",$K357-SUM(H$8:H356),IF(G357="IV",$K357-SUM(H$8:H356),IF(G357="V",1-SUM(H$8:H356)," ")))))</f>
        <v xml:space="preserve"> </v>
      </c>
      <c r="I357" s="66" t="str">
        <f t="shared" si="110"/>
        <v/>
      </c>
      <c r="L357" s="62" t="str">
        <f t="shared" si="106"/>
        <v xml:space="preserve"> </v>
      </c>
      <c r="P357" s="58" t="str">
        <f>IF(O357="Plus",$K357,IF(O357="Basis",$K357-SUM(P$8:P356),IF(O357="Breedte",$K357-SUM(P$8:P356),IF(O356="Breedte",1-SUM(P$8:P356)," "))))</f>
        <v xml:space="preserve"> </v>
      </c>
      <c r="Q357" s="56" t="str">
        <f t="shared" si="122"/>
        <v/>
      </c>
      <c r="R357" s="196">
        <f t="shared" si="111"/>
        <v>0</v>
      </c>
      <c r="S357" s="1">
        <f t="shared" si="120"/>
        <v>148</v>
      </c>
      <c r="T357" s="2">
        <f t="shared" si="112"/>
        <v>0</v>
      </c>
      <c r="U357" s="1">
        <f>IF(C$4=0,0,IF(SUM(U$7:U356)=2,0,IF(Y357=U$6,IF(Y357=Y358,IF((Y356-Y357)&lt;=(Y359-Y358),2,0),IF(Y357=Y356,IF((Y355-Y356)&gt;(Y358-Y357),2,0),2)),0)))</f>
        <v>0</v>
      </c>
      <c r="V357" s="1">
        <f>IF(C$4=0,0,IF(SUM(V$7:V356)=1,0,IF(Z357=V$6,IF(Z357=Z358,IF((Z356-Z357)&lt;=(Z359-Z358),1,0),IF(Z357=Z356,IF((Z355-Z356)&gt;(Z358-Z357),1,0),1)),0)))</f>
        <v>0</v>
      </c>
      <c r="W357" s="1">
        <f>IF(C$4=0,0,IF(SUM(W$7:W356)=2,0,IF(AA357=W$6,IF(AA357=AA358,IF((AA356-AA357)&lt;=(AA359-AA358),2,0),IF(AA357=AA356,IF((AA355-AA356)&gt;(AA358-AA357),2,0),2)),0)))</f>
        <v>0</v>
      </c>
      <c r="X357" s="1">
        <f>IF(C$4=0,0,IF(SUM(X$7:X356)=2,0,IF(AB357=X$6,IF(AB357=AB358,IF((AB356-AB357)&lt;=(AB359-AB358),2,0),IF(AB357=AB356,IF((AB355-AB356)&gt;(AB358-AB357),2,0),2)),0)))</f>
        <v>0</v>
      </c>
      <c r="Y357" s="1">
        <f t="shared" si="113"/>
        <v>1</v>
      </c>
      <c r="Z357" s="1">
        <f t="shared" si="114"/>
        <v>1</v>
      </c>
      <c r="AA357" s="1">
        <f t="shared" si="115"/>
        <v>1</v>
      </c>
      <c r="AB357" s="1">
        <f t="shared" si="116"/>
        <v>1</v>
      </c>
      <c r="AD357" s="1">
        <f t="shared" si="121"/>
        <v>148</v>
      </c>
      <c r="AE357" s="2">
        <f t="shared" si="117"/>
        <v>0</v>
      </c>
      <c r="AF357" s="1">
        <f>IF(S$4=0,0,IF(SUM(AF$7:AF356)=2,0,IF(AJ357=AF$6,IF(AJ357=AJ358,IF((AJ356-AJ357)&lt;=(AJ359-AJ358),2,0),IF(AJ357=AJ356,IF((AJ355-AJ356)&gt;(AJ358-AJ357),2,0),2)),0)))</f>
        <v>0</v>
      </c>
      <c r="AG357" s="1">
        <f>IF(C$4=0,0,IF(SUM(AG$7:AG356)=1,0,IF(AK357=AG$6,IF(AK357=AK358,IF((AK356-AK357)&lt;=(AK359-AK358),1,0),IF(AK357=AK356,IF((AK355-AK356)&gt;(AK358-AK357),1,0),1)),0)))</f>
        <v>0</v>
      </c>
      <c r="AH357" s="1">
        <f>IF(C$4=0,0,IF(SUM(AH$7:AH356)=2,0,IF(AL357=AH$6,IF(AL357=AL358,IF((AL356-AL357)&lt;=(AL359-AL358),2,0),IF(AL357=AL356,IF((AL355-AL356)&gt;(AL358-AL357),2,0),2)),0)))</f>
        <v>0</v>
      </c>
      <c r="AI357" s="1">
        <f>IF(S$4=0,0,IF(SUM(AI$7:AI356)=2,0,IF(AM357=AI$6,IF(AM357=AM358,IF((AM356-AM357)&lt;=(AM359-AM358),2,0),IF(AM357=AM356,IF((AM355-AM356)&gt;(AM358-AM357),2,0),2)),0)))</f>
        <v>0</v>
      </c>
      <c r="AJ357" s="1">
        <f t="shared" si="118"/>
        <v>1</v>
      </c>
    </row>
    <row r="358" spans="1:36" ht="12" customHeight="1" x14ac:dyDescent="0.15">
      <c r="A358" s="64">
        <f t="shared" si="107"/>
        <v>0</v>
      </c>
      <c r="B358" s="64">
        <f t="shared" si="108"/>
        <v>0</v>
      </c>
      <c r="C358" s="57">
        <f t="shared" si="119"/>
        <v>148</v>
      </c>
      <c r="F358" s="59">
        <f>IF(C358&lt;C$6,0,VLOOKUP(C358,index!$A:$M,10,0))</f>
        <v>0</v>
      </c>
      <c r="G358" s="57" t="str">
        <f t="shared" si="109"/>
        <v/>
      </c>
      <c r="H358" s="58" t="str">
        <f>IF(G358="I",$K358,IF(G358="II",$K358-SUM(H$8:H357),IF(G358="III",$K358-SUM(H$8:H357),IF(G358="IV",$K358-SUM(H$8:H357),IF(G358="V",1-SUM(H$8:H357)," ")))))</f>
        <v xml:space="preserve"> </v>
      </c>
      <c r="I358" s="66" t="str">
        <f t="shared" si="110"/>
        <v/>
      </c>
      <c r="L358" s="62" t="str">
        <f t="shared" si="106"/>
        <v xml:space="preserve"> </v>
      </c>
      <c r="P358" s="58" t="str">
        <f>IF(O358="Plus",$K358,IF(O358="Basis",$K358-SUM(P$8:P357),IF(O358="Breedte",$K358-SUM(P$8:P357),IF(O357="Breedte",1-SUM(P$8:P357)," "))))</f>
        <v xml:space="preserve"> </v>
      </c>
      <c r="Q358" s="56" t="str">
        <f t="shared" si="122"/>
        <v/>
      </c>
      <c r="R358" s="196">
        <f t="shared" si="111"/>
        <v>0</v>
      </c>
      <c r="S358" s="1">
        <f t="shared" si="120"/>
        <v>148</v>
      </c>
      <c r="T358" s="2">
        <f t="shared" si="112"/>
        <v>0</v>
      </c>
      <c r="U358" s="1">
        <f>IF(C$4=0,0,IF(SUM(U$7:U357)=2,0,IF(Y358=U$6,IF(Y358=Y359,IF((Y357-Y358)&lt;=(Y360-Y359),2,0),IF(Y358=Y357,IF((Y356-Y357)&gt;(Y359-Y358),2,0),2)),0)))</f>
        <v>0</v>
      </c>
      <c r="V358" s="1">
        <f>IF(C$4=0,0,IF(SUM(V$7:V357)=1,0,IF(Z358=V$6,IF(Z358=Z359,IF((Z357-Z358)&lt;=(Z360-Z359),1,0),IF(Z358=Z357,IF((Z356-Z357)&gt;(Z359-Z358),1,0),1)),0)))</f>
        <v>0</v>
      </c>
      <c r="W358" s="1">
        <f>IF(C$4=0,0,IF(SUM(W$7:W357)=2,0,IF(AA358=W$6,IF(AA358=AA359,IF((AA357-AA358)&lt;=(AA360-AA359),2,0),IF(AA358=AA357,IF((AA356-AA357)&gt;(AA359-AA358),2,0),2)),0)))</f>
        <v>0</v>
      </c>
      <c r="X358" s="1">
        <f>IF(C$4=0,0,IF(SUM(X$7:X357)=2,0,IF(AB358=X$6,IF(AB358=AB359,IF((AB357-AB358)&lt;=(AB360-AB359),2,0),IF(AB358=AB357,IF((AB356-AB357)&gt;(AB359-AB358),2,0),2)),0)))</f>
        <v>0</v>
      </c>
      <c r="Y358" s="1">
        <f t="shared" si="113"/>
        <v>1</v>
      </c>
      <c r="Z358" s="1">
        <f t="shared" si="114"/>
        <v>1</v>
      </c>
      <c r="AA358" s="1">
        <f t="shared" si="115"/>
        <v>1</v>
      </c>
      <c r="AB358" s="1">
        <f t="shared" si="116"/>
        <v>1</v>
      </c>
      <c r="AD358" s="1">
        <f t="shared" si="121"/>
        <v>148</v>
      </c>
      <c r="AE358" s="2">
        <f t="shared" si="117"/>
        <v>0</v>
      </c>
      <c r="AF358" s="1">
        <f>IF(S$4=0,0,IF(SUM(AF$7:AF357)=2,0,IF(AJ358=AF$6,IF(AJ358=AJ359,IF((AJ357-AJ358)&lt;=(AJ360-AJ359),2,0),IF(AJ358=AJ357,IF((AJ356-AJ357)&gt;(AJ359-AJ358),2,0),2)),0)))</f>
        <v>0</v>
      </c>
      <c r="AG358" s="1">
        <f>IF(C$4=0,0,IF(SUM(AG$7:AG357)=1,0,IF(AK358=AG$6,IF(AK358=AK359,IF((AK357-AK358)&lt;=(AK360-AK359),1,0),IF(AK358=AK357,IF((AK356-AK357)&gt;(AK359-AK358),1,0),1)),0)))</f>
        <v>0</v>
      </c>
      <c r="AH358" s="1">
        <f>IF(C$4=0,0,IF(SUM(AH$7:AH357)=2,0,IF(AL358=AH$6,IF(AL358=AL359,IF((AL357-AL358)&lt;=(AL360-AL359),2,0),IF(AL358=AL357,IF((AL356-AL357)&gt;(AL359-AL358),2,0),2)),0)))</f>
        <v>0</v>
      </c>
      <c r="AI358" s="1">
        <f>IF(S$4=0,0,IF(SUM(AI$7:AI357)=2,0,IF(AM358=AI$6,IF(AM358=AM359,IF((AM357-AM358)&lt;=(AM360-AM359),2,0),IF(AM358=AM357,IF((AM356-AM357)&gt;(AM359-AM358),2,0),2)),0)))</f>
        <v>0</v>
      </c>
      <c r="AJ358" s="1">
        <f t="shared" si="118"/>
        <v>1</v>
      </c>
    </row>
    <row r="359" spans="1:36" ht="12" customHeight="1" x14ac:dyDescent="0.15">
      <c r="A359" s="64">
        <f t="shared" si="107"/>
        <v>0</v>
      </c>
      <c r="B359" s="64">
        <f t="shared" si="108"/>
        <v>0</v>
      </c>
      <c r="C359" s="57">
        <f t="shared" si="119"/>
        <v>148</v>
      </c>
      <c r="F359" s="59">
        <f>IF(C359&lt;C$6,0,VLOOKUP(C359,index!$A:$M,10,0))</f>
        <v>0</v>
      </c>
      <c r="G359" s="57" t="str">
        <f t="shared" si="109"/>
        <v/>
      </c>
      <c r="H359" s="58" t="str">
        <f>IF(G359="I",$K359,IF(G359="II",$K359-SUM(H$8:H358),IF(G359="III",$K359-SUM(H$8:H358),IF(G359="IV",$K359-SUM(H$8:H358),IF(G359="V",1-SUM(H$8:H358)," ")))))</f>
        <v xml:space="preserve"> </v>
      </c>
      <c r="I359" s="66" t="str">
        <f t="shared" si="110"/>
        <v/>
      </c>
      <c r="L359" s="62" t="str">
        <f t="shared" si="106"/>
        <v xml:space="preserve"> </v>
      </c>
      <c r="P359" s="58" t="str">
        <f>IF(O359="Plus",$K359,IF(O359="Basis",$K359-SUM(P$8:P358),IF(O359="Breedte",$K359-SUM(P$8:P358),IF(O358="Breedte",1-SUM(P$8:P358)," "))))</f>
        <v xml:space="preserve"> </v>
      </c>
      <c r="Q359" s="56" t="str">
        <f t="shared" si="122"/>
        <v/>
      </c>
      <c r="R359" s="196">
        <f t="shared" si="111"/>
        <v>0</v>
      </c>
      <c r="S359" s="1">
        <f t="shared" si="120"/>
        <v>148</v>
      </c>
      <c r="T359" s="2">
        <f t="shared" si="112"/>
        <v>0</v>
      </c>
      <c r="U359" s="1">
        <f>IF(C$4=0,0,IF(SUM(U$7:U358)=2,0,IF(Y359=U$6,IF(Y359=Y360,IF((Y358-Y359)&lt;=(Y361-Y360),2,0),IF(Y359=Y358,IF((Y357-Y358)&gt;(Y360-Y359),2,0),2)),0)))</f>
        <v>0</v>
      </c>
      <c r="V359" s="1">
        <f>IF(C$4=0,0,IF(SUM(V$7:V358)=1,0,IF(Z359=V$6,IF(Z359=Z360,IF((Z358-Z359)&lt;=(Z361-Z360),1,0),IF(Z359=Z358,IF((Z357-Z358)&gt;(Z360-Z359),1,0),1)),0)))</f>
        <v>0</v>
      </c>
      <c r="W359" s="1">
        <f>IF(C$4=0,0,IF(SUM(W$7:W358)=2,0,IF(AA359=W$6,IF(AA359=AA360,IF((AA358-AA359)&lt;=(AA361-AA360),2,0),IF(AA359=AA358,IF((AA357-AA358)&gt;(AA360-AA359),2,0),2)),0)))</f>
        <v>0</v>
      </c>
      <c r="X359" s="1">
        <f>IF(C$4=0,0,IF(SUM(X$7:X358)=2,0,IF(AB359=X$6,IF(AB359=AB360,IF((AB358-AB359)&lt;=(AB361-AB360),2,0),IF(AB359=AB358,IF((AB357-AB358)&gt;(AB360-AB359),2,0),2)),0)))</f>
        <v>0</v>
      </c>
      <c r="Y359" s="1">
        <f t="shared" si="113"/>
        <v>1</v>
      </c>
      <c r="Z359" s="1">
        <f t="shared" si="114"/>
        <v>1</v>
      </c>
      <c r="AA359" s="1">
        <f t="shared" si="115"/>
        <v>1</v>
      </c>
      <c r="AB359" s="1">
        <f t="shared" si="116"/>
        <v>1</v>
      </c>
      <c r="AD359" s="1">
        <f t="shared" si="121"/>
        <v>148</v>
      </c>
      <c r="AE359" s="2">
        <f t="shared" si="117"/>
        <v>0</v>
      </c>
      <c r="AF359" s="1">
        <f>IF(S$4=0,0,IF(SUM(AF$7:AF358)=2,0,IF(AJ359=AF$6,IF(AJ359=AJ360,IF((AJ358-AJ359)&lt;=(AJ361-AJ360),2,0),IF(AJ359=AJ358,IF((AJ357-AJ358)&gt;(AJ360-AJ359),2,0),2)),0)))</f>
        <v>0</v>
      </c>
      <c r="AG359" s="1">
        <f>IF(C$4=0,0,IF(SUM(AG$7:AG358)=1,0,IF(AK359=AG$6,IF(AK359=AK360,IF((AK358-AK359)&lt;=(AK361-AK360),1,0),IF(AK359=AK358,IF((AK357-AK358)&gt;(AK360-AK359),1,0),1)),0)))</f>
        <v>0</v>
      </c>
      <c r="AH359" s="1">
        <f>IF(C$4=0,0,IF(SUM(AH$7:AH358)=2,0,IF(AL359=AH$6,IF(AL359=AL360,IF((AL358-AL359)&lt;=(AL361-AL360),2,0),IF(AL359=AL358,IF((AL357-AL358)&gt;(AL360-AL359),2,0),2)),0)))</f>
        <v>0</v>
      </c>
      <c r="AI359" s="1">
        <f>IF(S$4=0,0,IF(SUM(AI$7:AI358)=2,0,IF(AM359=AI$6,IF(AM359=AM360,IF((AM358-AM359)&lt;=(AM361-AM360),2,0),IF(AM359=AM358,IF((AM357-AM358)&gt;(AM360-AM359),2,0),2)),0)))</f>
        <v>0</v>
      </c>
      <c r="AJ359" s="1">
        <f t="shared" si="118"/>
        <v>1</v>
      </c>
    </row>
    <row r="360" spans="1:36" ht="12" customHeight="1" x14ac:dyDescent="0.15">
      <c r="A360" s="64">
        <f t="shared" si="107"/>
        <v>0</v>
      </c>
      <c r="B360" s="64">
        <f t="shared" si="108"/>
        <v>0</v>
      </c>
      <c r="C360" s="57">
        <f t="shared" si="119"/>
        <v>148</v>
      </c>
      <c r="F360" s="59">
        <f>IF(C360&lt;C$6,0,VLOOKUP(C360,index!$A:$M,10,0))</f>
        <v>0</v>
      </c>
      <c r="G360" s="57" t="str">
        <f t="shared" si="109"/>
        <v/>
      </c>
      <c r="H360" s="58" t="str">
        <f>IF(G360="I",$K360,IF(G360="II",$K360-SUM(H$8:H359),IF(G360="III",$K360-SUM(H$8:H359),IF(G360="IV",$K360-SUM(H$8:H359),IF(G360="V",1-SUM(H$8:H359)," ")))))</f>
        <v xml:space="preserve"> </v>
      </c>
      <c r="I360" s="66" t="str">
        <f t="shared" si="110"/>
        <v/>
      </c>
      <c r="L360" s="62" t="str">
        <f t="shared" si="106"/>
        <v xml:space="preserve"> </v>
      </c>
      <c r="P360" s="58" t="str">
        <f>IF(O360="Plus",$K360,IF(O360="Basis",$K360-SUM(P$8:P359),IF(O360="Breedte",$K360-SUM(P$8:P359),IF(O359="Breedte",1-SUM(P$8:P359)," "))))</f>
        <v xml:space="preserve"> </v>
      </c>
      <c r="Q360" s="56" t="str">
        <f t="shared" si="122"/>
        <v/>
      </c>
      <c r="R360" s="196">
        <f t="shared" si="111"/>
        <v>0</v>
      </c>
      <c r="S360" s="1">
        <f t="shared" si="120"/>
        <v>148</v>
      </c>
      <c r="T360" s="2">
        <f t="shared" si="112"/>
        <v>0</v>
      </c>
      <c r="U360" s="1">
        <f>IF(C$4=0,0,IF(SUM(U$7:U359)=2,0,IF(Y360=U$6,IF(Y360=Y361,IF((Y359-Y360)&lt;=(Y362-Y361),2,0),IF(Y360=Y359,IF((Y358-Y359)&gt;(Y361-Y360),2,0),2)),0)))</f>
        <v>0</v>
      </c>
      <c r="V360" s="1">
        <f>IF(C$4=0,0,IF(SUM(V$7:V359)=1,0,IF(Z360=V$6,IF(Z360=Z361,IF((Z359-Z360)&lt;=(Z362-Z361),1,0),IF(Z360=Z359,IF((Z358-Z359)&gt;(Z361-Z360),1,0),1)),0)))</f>
        <v>0</v>
      </c>
      <c r="W360" s="1">
        <f>IF(C$4=0,0,IF(SUM(W$7:W359)=2,0,IF(AA360=W$6,IF(AA360=AA361,IF((AA359-AA360)&lt;=(AA362-AA361),2,0),IF(AA360=AA359,IF((AA358-AA359)&gt;(AA361-AA360),2,0),2)),0)))</f>
        <v>0</v>
      </c>
      <c r="X360" s="1">
        <f>IF(C$4=0,0,IF(SUM(X$7:X359)=2,0,IF(AB360=X$6,IF(AB360=AB361,IF((AB359-AB360)&lt;=(AB362-AB361),2,0),IF(AB360=AB359,IF((AB358-AB359)&gt;(AB361-AB360),2,0),2)),0)))</f>
        <v>0</v>
      </c>
      <c r="Y360" s="1">
        <f t="shared" si="113"/>
        <v>1</v>
      </c>
      <c r="Z360" s="1">
        <f t="shared" si="114"/>
        <v>1</v>
      </c>
      <c r="AA360" s="1">
        <f t="shared" si="115"/>
        <v>1</v>
      </c>
      <c r="AB360" s="1">
        <f t="shared" si="116"/>
        <v>1</v>
      </c>
      <c r="AD360" s="1">
        <f t="shared" si="121"/>
        <v>148</v>
      </c>
      <c r="AE360" s="2">
        <f t="shared" si="117"/>
        <v>0</v>
      </c>
      <c r="AF360" s="1">
        <f>IF(S$4=0,0,IF(SUM(AF$7:AF359)=2,0,IF(AJ360=AF$6,IF(AJ360=AJ361,IF((AJ359-AJ360)&lt;=(AJ362-AJ361),2,0),IF(AJ360=AJ359,IF((AJ358-AJ359)&gt;(AJ361-AJ360),2,0),2)),0)))</f>
        <v>0</v>
      </c>
      <c r="AG360" s="1">
        <f>IF(C$4=0,0,IF(SUM(AG$7:AG359)=1,0,IF(AK360=AG$6,IF(AK360=AK361,IF((AK359-AK360)&lt;=(AK362-AK361),1,0),IF(AK360=AK359,IF((AK358-AK359)&gt;(AK361-AK360),1,0),1)),0)))</f>
        <v>0</v>
      </c>
      <c r="AH360" s="1">
        <f>IF(C$4=0,0,IF(SUM(AH$7:AH359)=2,0,IF(AL360=AH$6,IF(AL360=AL361,IF((AL359-AL360)&lt;=(AL362-AL361),2,0),IF(AL360=AL359,IF((AL358-AL359)&gt;(AL361-AL360),2,0),2)),0)))</f>
        <v>0</v>
      </c>
      <c r="AI360" s="1">
        <f>IF(S$4=0,0,IF(SUM(AI$7:AI359)=2,0,IF(AM360=AI$6,IF(AM360=AM361,IF((AM359-AM360)&lt;=(AM362-AM361),2,0),IF(AM360=AM359,IF((AM358-AM359)&gt;(AM361-AM360),2,0),2)),0)))</f>
        <v>0</v>
      </c>
      <c r="AJ360" s="1">
        <f t="shared" si="118"/>
        <v>1</v>
      </c>
    </row>
    <row r="361" spans="1:36" ht="12" customHeight="1" x14ac:dyDescent="0.15">
      <c r="A361" s="64">
        <f t="shared" si="107"/>
        <v>0</v>
      </c>
      <c r="B361" s="64">
        <f t="shared" si="108"/>
        <v>0</v>
      </c>
      <c r="C361" s="57">
        <f t="shared" si="119"/>
        <v>148</v>
      </c>
      <c r="F361" s="59">
        <f>IF(C361&lt;C$6,0,VLOOKUP(C361,index!$A:$M,10,0))</f>
        <v>0</v>
      </c>
      <c r="G361" s="57" t="str">
        <f t="shared" si="109"/>
        <v/>
      </c>
      <c r="H361" s="58" t="str">
        <f>IF(G361="I",$K361,IF(G361="II",$K361-SUM(H$8:H360),IF(G361="III",$K361-SUM(H$8:H360),IF(G361="IV",$K361-SUM(H$8:H360),IF(G361="V",1-SUM(H$8:H360)," ")))))</f>
        <v xml:space="preserve"> </v>
      </c>
      <c r="I361" s="66" t="str">
        <f t="shared" si="110"/>
        <v/>
      </c>
      <c r="L361" s="62" t="str">
        <f t="shared" si="106"/>
        <v xml:space="preserve"> </v>
      </c>
      <c r="P361" s="58" t="str">
        <f>IF(O361="Plus",$K361,IF(O361="Basis",$K361-SUM(P$8:P360),IF(O361="Breedte",$K361-SUM(P$8:P360),IF(O360="Breedte",1-SUM(P$8:P360)," "))))</f>
        <v xml:space="preserve"> </v>
      </c>
      <c r="Q361" s="56" t="str">
        <f t="shared" si="122"/>
        <v/>
      </c>
      <c r="R361" s="196">
        <f t="shared" si="111"/>
        <v>0</v>
      </c>
      <c r="S361" s="1">
        <f t="shared" si="120"/>
        <v>148</v>
      </c>
      <c r="T361" s="2">
        <f t="shared" si="112"/>
        <v>0</v>
      </c>
      <c r="U361" s="1">
        <f>IF(C$4=0,0,IF(SUM(U$7:U360)=2,0,IF(Y361=U$6,IF(Y361=Y362,IF((Y360-Y361)&lt;=(Y363-Y362),2,0),IF(Y361=Y360,IF((Y359-Y360)&gt;(Y362-Y361),2,0),2)),0)))</f>
        <v>0</v>
      </c>
      <c r="V361" s="1">
        <f>IF(C$4=0,0,IF(SUM(V$7:V360)=1,0,IF(Z361=V$6,IF(Z361=Z362,IF((Z360-Z361)&lt;=(Z363-Z362),1,0),IF(Z361=Z360,IF((Z359-Z360)&gt;(Z362-Z361),1,0),1)),0)))</f>
        <v>0</v>
      </c>
      <c r="W361" s="1">
        <f>IF(C$4=0,0,IF(SUM(W$7:W360)=2,0,IF(AA361=W$6,IF(AA361=AA362,IF((AA360-AA361)&lt;=(AA363-AA362),2,0),IF(AA361=AA360,IF((AA359-AA360)&gt;(AA362-AA361),2,0),2)),0)))</f>
        <v>0</v>
      </c>
      <c r="X361" s="1">
        <f>IF(C$4=0,0,IF(SUM(X$7:X360)=2,0,IF(AB361=X$6,IF(AB361=AB362,IF((AB360-AB361)&lt;=(AB363-AB362),2,0),IF(AB361=AB360,IF((AB359-AB360)&gt;(AB362-AB361),2,0),2)),0)))</f>
        <v>0</v>
      </c>
      <c r="Y361" s="1">
        <f t="shared" si="113"/>
        <v>1</v>
      </c>
      <c r="Z361" s="1">
        <f t="shared" si="114"/>
        <v>1</v>
      </c>
      <c r="AA361" s="1">
        <f t="shared" si="115"/>
        <v>1</v>
      </c>
      <c r="AB361" s="1">
        <f t="shared" si="116"/>
        <v>1</v>
      </c>
      <c r="AD361" s="1">
        <f t="shared" si="121"/>
        <v>148</v>
      </c>
      <c r="AE361" s="2">
        <f t="shared" si="117"/>
        <v>0</v>
      </c>
      <c r="AF361" s="1">
        <f>IF(S$4=0,0,IF(SUM(AF$7:AF360)=2,0,IF(AJ361=AF$6,IF(AJ361=AJ362,IF((AJ360-AJ361)&lt;=(AJ363-AJ362),2,0),IF(AJ361=AJ360,IF((AJ359-AJ360)&gt;(AJ362-AJ361),2,0),2)),0)))</f>
        <v>0</v>
      </c>
      <c r="AG361" s="1">
        <f>IF(C$4=0,0,IF(SUM(AG$7:AG360)=1,0,IF(AK361=AG$6,IF(AK361=AK362,IF((AK360-AK361)&lt;=(AK363-AK362),1,0),IF(AK361=AK360,IF((AK359-AK360)&gt;(AK362-AK361),1,0),1)),0)))</f>
        <v>0</v>
      </c>
      <c r="AH361" s="1">
        <f>IF(C$4=0,0,IF(SUM(AH$7:AH360)=2,0,IF(AL361=AH$6,IF(AL361=AL362,IF((AL360-AL361)&lt;=(AL363-AL362),2,0),IF(AL361=AL360,IF((AL359-AL360)&gt;(AL362-AL361),2,0),2)),0)))</f>
        <v>0</v>
      </c>
      <c r="AI361" s="1">
        <f>IF(S$4=0,0,IF(SUM(AI$7:AI360)=2,0,IF(AM361=AI$6,IF(AM361=AM362,IF((AM360-AM361)&lt;=(AM363-AM362),2,0),IF(AM361=AM360,IF((AM359-AM360)&gt;(AM362-AM361),2,0),2)),0)))</f>
        <v>0</v>
      </c>
      <c r="AJ361" s="1">
        <f t="shared" si="118"/>
        <v>1</v>
      </c>
    </row>
    <row r="362" spans="1:36" ht="12" customHeight="1" x14ac:dyDescent="0.15">
      <c r="A362" s="64">
        <f t="shared" si="107"/>
        <v>0</v>
      </c>
      <c r="B362" s="64">
        <f t="shared" si="108"/>
        <v>0</v>
      </c>
      <c r="C362" s="57">
        <f t="shared" si="119"/>
        <v>148</v>
      </c>
      <c r="F362" s="59">
        <f>IF(C362&lt;C$6,0,VLOOKUP(C362,index!$A:$M,10,0))</f>
        <v>0</v>
      </c>
      <c r="G362" s="57" t="str">
        <f t="shared" si="109"/>
        <v/>
      </c>
      <c r="H362" s="58" t="str">
        <f>IF(G362="I",$K362,IF(G362="II",$K362-SUM(H$8:H361),IF(G362="III",$K362-SUM(H$8:H361),IF(G362="IV",$K362-SUM(H$8:H361),IF(G362="V",1-SUM(H$8:H361)," ")))))</f>
        <v xml:space="preserve"> </v>
      </c>
      <c r="I362" s="66" t="str">
        <f t="shared" si="110"/>
        <v/>
      </c>
      <c r="L362" s="62" t="str">
        <f t="shared" si="106"/>
        <v xml:space="preserve"> </v>
      </c>
      <c r="P362" s="58" t="str">
        <f>IF(O362="Plus",$K362,IF(O362="Basis",$K362-SUM(P$8:P361),IF(O362="Breedte",$K362-SUM(P$8:P361),IF(O361="Breedte",1-SUM(P$8:P361)," "))))</f>
        <v xml:space="preserve"> </v>
      </c>
      <c r="Q362" s="56" t="str">
        <f t="shared" si="122"/>
        <v/>
      </c>
      <c r="R362" s="196">
        <f t="shared" si="111"/>
        <v>0</v>
      </c>
      <c r="S362" s="1">
        <f t="shared" si="120"/>
        <v>148</v>
      </c>
      <c r="T362" s="2">
        <f t="shared" si="112"/>
        <v>0</v>
      </c>
      <c r="U362" s="1">
        <f>IF(C$4=0,0,IF(SUM(U$7:U361)=2,0,IF(Y362=U$6,IF(Y362=Y363,IF((Y361-Y362)&lt;=(Y364-Y363),2,0),IF(Y362=Y361,IF((Y360-Y361)&gt;(Y363-Y362),2,0),2)),0)))</f>
        <v>0</v>
      </c>
      <c r="V362" s="1">
        <f>IF(C$4=0,0,IF(SUM(V$7:V361)=1,0,IF(Z362=V$6,IF(Z362=Z363,IF((Z361-Z362)&lt;=(Z364-Z363),1,0),IF(Z362=Z361,IF((Z360-Z361)&gt;(Z363-Z362),1,0),1)),0)))</f>
        <v>0</v>
      </c>
      <c r="W362" s="1">
        <f>IF(C$4=0,0,IF(SUM(W$7:W361)=2,0,IF(AA362=W$6,IF(AA362=AA363,IF((AA361-AA362)&lt;=(AA364-AA363),2,0),IF(AA362=AA361,IF((AA360-AA361)&gt;(AA363-AA362),2,0),2)),0)))</f>
        <v>0</v>
      </c>
      <c r="X362" s="1">
        <f>IF(C$4=0,0,IF(SUM(X$7:X361)=2,0,IF(AB362=X$6,IF(AB362=AB363,IF((AB361-AB362)&lt;=(AB364-AB363),2,0),IF(AB362=AB361,IF((AB360-AB361)&gt;(AB363-AB362),2,0),2)),0)))</f>
        <v>0</v>
      </c>
      <c r="Y362" s="1">
        <f t="shared" si="113"/>
        <v>1</v>
      </c>
      <c r="Z362" s="1">
        <f t="shared" si="114"/>
        <v>1</v>
      </c>
      <c r="AA362" s="1">
        <f t="shared" si="115"/>
        <v>1</v>
      </c>
      <c r="AB362" s="1">
        <f t="shared" si="116"/>
        <v>1</v>
      </c>
      <c r="AD362" s="1">
        <f t="shared" si="121"/>
        <v>148</v>
      </c>
      <c r="AE362" s="2">
        <f t="shared" si="117"/>
        <v>0</v>
      </c>
      <c r="AF362" s="1">
        <f>IF(S$4=0,0,IF(SUM(AF$7:AF361)=2,0,IF(AJ362=AF$6,IF(AJ362=AJ363,IF((AJ361-AJ362)&lt;=(AJ364-AJ363),2,0),IF(AJ362=AJ361,IF((AJ360-AJ361)&gt;(AJ363-AJ362),2,0),2)),0)))</f>
        <v>0</v>
      </c>
      <c r="AG362" s="1">
        <f>IF(C$4=0,0,IF(SUM(AG$7:AG361)=1,0,IF(AK362=AG$6,IF(AK362=AK363,IF((AK361-AK362)&lt;=(AK364-AK363),1,0),IF(AK362=AK361,IF((AK360-AK361)&gt;(AK363-AK362),1,0),1)),0)))</f>
        <v>0</v>
      </c>
      <c r="AH362" s="1">
        <f>IF(C$4=0,0,IF(SUM(AH$7:AH361)=2,0,IF(AL362=AH$6,IF(AL362=AL363,IF((AL361-AL362)&lt;=(AL364-AL363),2,0),IF(AL362=AL361,IF((AL360-AL361)&gt;(AL363-AL362),2,0),2)),0)))</f>
        <v>0</v>
      </c>
      <c r="AI362" s="1">
        <f>IF(S$4=0,0,IF(SUM(AI$7:AI361)=2,0,IF(AM362=AI$6,IF(AM362=AM363,IF((AM361-AM362)&lt;=(AM364-AM363),2,0),IF(AM362=AM361,IF((AM360-AM361)&gt;(AM363-AM362),2,0),2)),0)))</f>
        <v>0</v>
      </c>
      <c r="AJ362" s="1">
        <f t="shared" si="118"/>
        <v>1</v>
      </c>
    </row>
    <row r="363" spans="1:36" ht="12" customHeight="1" x14ac:dyDescent="0.15">
      <c r="A363" s="64">
        <f t="shared" si="107"/>
        <v>0</v>
      </c>
      <c r="B363" s="64">
        <f t="shared" si="108"/>
        <v>0</v>
      </c>
      <c r="C363" s="57">
        <f t="shared" si="119"/>
        <v>148</v>
      </c>
      <c r="F363" s="59">
        <f>IF(C363&lt;C$6,0,VLOOKUP(C363,index!$A:$M,10,0))</f>
        <v>0</v>
      </c>
      <c r="G363" s="57" t="str">
        <f t="shared" si="109"/>
        <v/>
      </c>
      <c r="H363" s="58" t="str">
        <f>IF(G363="I",$K363,IF(G363="II",$K363-SUM(H$8:H362),IF(G363="III",$K363-SUM(H$8:H362),IF(G363="IV",$K363-SUM(H$8:H362),IF(G363="V",1-SUM(H$8:H362)," ")))))</f>
        <v xml:space="preserve"> </v>
      </c>
      <c r="I363" s="66" t="str">
        <f t="shared" si="110"/>
        <v/>
      </c>
      <c r="L363" s="62" t="str">
        <f t="shared" si="106"/>
        <v xml:space="preserve"> </v>
      </c>
      <c r="P363" s="58" t="str">
        <f>IF(O363="Plus",$K363,IF(O363="Basis",$K363-SUM(P$8:P362),IF(O363="Breedte",$K363-SUM(P$8:P362),IF(O362="Breedte",1-SUM(P$8:P362)," "))))</f>
        <v xml:space="preserve"> </v>
      </c>
      <c r="Q363" s="56" t="str">
        <f t="shared" si="122"/>
        <v/>
      </c>
      <c r="R363" s="196">
        <f t="shared" si="111"/>
        <v>0</v>
      </c>
      <c r="S363" s="1">
        <f t="shared" si="120"/>
        <v>148</v>
      </c>
      <c r="T363" s="2">
        <f t="shared" si="112"/>
        <v>0</v>
      </c>
      <c r="U363" s="1">
        <f>IF(C$4=0,0,IF(SUM(U$7:U362)=2,0,IF(Y363=U$6,IF(Y363=Y364,IF((Y362-Y363)&lt;=(Y365-Y364),2,0),IF(Y363=Y362,IF((Y361-Y362)&gt;(Y364-Y363),2,0),2)),0)))</f>
        <v>0</v>
      </c>
      <c r="V363" s="1">
        <f>IF(C$4=0,0,IF(SUM(V$7:V362)=1,0,IF(Z363=V$6,IF(Z363=Z364,IF((Z362-Z363)&lt;=(Z365-Z364),1,0),IF(Z363=Z362,IF((Z361-Z362)&gt;(Z364-Z363),1,0),1)),0)))</f>
        <v>0</v>
      </c>
      <c r="W363" s="1">
        <f>IF(C$4=0,0,IF(SUM(W$7:W362)=2,0,IF(AA363=W$6,IF(AA363=AA364,IF((AA362-AA363)&lt;=(AA365-AA364),2,0),IF(AA363=AA362,IF((AA361-AA362)&gt;(AA364-AA363),2,0),2)),0)))</f>
        <v>0</v>
      </c>
      <c r="X363" s="1">
        <f>IF(C$4=0,0,IF(SUM(X$7:X362)=2,0,IF(AB363=X$6,IF(AB363=AB364,IF((AB362-AB363)&lt;=(AB365-AB364),2,0),IF(AB363=AB362,IF((AB361-AB362)&gt;(AB364-AB363),2,0),2)),0)))</f>
        <v>0</v>
      </c>
      <c r="Y363" s="1">
        <f t="shared" si="113"/>
        <v>1</v>
      </c>
      <c r="Z363" s="1">
        <f t="shared" si="114"/>
        <v>1</v>
      </c>
      <c r="AA363" s="1">
        <f t="shared" si="115"/>
        <v>1</v>
      </c>
      <c r="AB363" s="1">
        <f t="shared" si="116"/>
        <v>1</v>
      </c>
      <c r="AD363" s="1">
        <f t="shared" si="121"/>
        <v>148</v>
      </c>
      <c r="AE363" s="2">
        <f t="shared" si="117"/>
        <v>0</v>
      </c>
      <c r="AF363" s="1">
        <f>IF(S$4=0,0,IF(SUM(AF$7:AF362)=2,0,IF(AJ363=AF$6,IF(AJ363=AJ364,IF((AJ362-AJ363)&lt;=(AJ365-AJ364),2,0),IF(AJ363=AJ362,IF((AJ361-AJ362)&gt;(AJ364-AJ363),2,0),2)),0)))</f>
        <v>0</v>
      </c>
      <c r="AG363" s="1">
        <f>IF(C$4=0,0,IF(SUM(AG$7:AG362)=1,0,IF(AK363=AG$6,IF(AK363=AK364,IF((AK362-AK363)&lt;=(AK365-AK364),1,0),IF(AK363=AK362,IF((AK361-AK362)&gt;(AK364-AK363),1,0),1)),0)))</f>
        <v>0</v>
      </c>
      <c r="AH363" s="1">
        <f>IF(C$4=0,0,IF(SUM(AH$7:AH362)=2,0,IF(AL363=AH$6,IF(AL363=AL364,IF((AL362-AL363)&lt;=(AL365-AL364),2,0),IF(AL363=AL362,IF((AL361-AL362)&gt;(AL364-AL363),2,0),2)),0)))</f>
        <v>0</v>
      </c>
      <c r="AI363" s="1">
        <f>IF(S$4=0,0,IF(SUM(AI$7:AI362)=2,0,IF(AM363=AI$6,IF(AM363=AM364,IF((AM362-AM363)&lt;=(AM365-AM364),2,0),IF(AM363=AM362,IF((AM361-AM362)&gt;(AM364-AM363),2,0),2)),0)))</f>
        <v>0</v>
      </c>
      <c r="AJ363" s="1">
        <f t="shared" si="118"/>
        <v>1</v>
      </c>
    </row>
    <row r="364" spans="1:36" ht="12" customHeight="1" x14ac:dyDescent="0.15">
      <c r="A364" s="64">
        <f t="shared" si="107"/>
        <v>0</v>
      </c>
      <c r="B364" s="64">
        <f t="shared" si="108"/>
        <v>0</v>
      </c>
      <c r="C364" s="57">
        <f t="shared" si="119"/>
        <v>148</v>
      </c>
      <c r="F364" s="59">
        <f>IF(C364&lt;C$6,0,VLOOKUP(C364,index!$A:$M,10,0))</f>
        <v>0</v>
      </c>
      <c r="G364" s="57" t="str">
        <f t="shared" si="109"/>
        <v/>
      </c>
      <c r="H364" s="58" t="str">
        <f>IF(G364="I",$K364,IF(G364="II",$K364-SUM(H$8:H363),IF(G364="III",$K364-SUM(H$8:H363),IF(G364="IV",$K364-SUM(H$8:H363),IF(G364="V",1-SUM(H$8:H363)," ")))))</f>
        <v xml:space="preserve"> </v>
      </c>
      <c r="I364" s="66" t="str">
        <f t="shared" si="110"/>
        <v/>
      </c>
      <c r="L364" s="62" t="str">
        <f t="shared" si="106"/>
        <v xml:space="preserve"> </v>
      </c>
      <c r="P364" s="58" t="str">
        <f>IF(O364="Plus",$K364,IF(O364="Basis",$K364-SUM(P$8:P363),IF(O364="Breedte",$K364-SUM(P$8:P363),IF(O363="Breedte",1-SUM(P$8:P363)," "))))</f>
        <v xml:space="preserve"> </v>
      </c>
      <c r="Q364" s="56" t="str">
        <f t="shared" si="122"/>
        <v/>
      </c>
      <c r="R364" s="196">
        <f t="shared" si="111"/>
        <v>0</v>
      </c>
      <c r="S364" s="1">
        <f t="shared" si="120"/>
        <v>148</v>
      </c>
      <c r="T364" s="2">
        <f t="shared" si="112"/>
        <v>0</v>
      </c>
      <c r="U364" s="1">
        <f>IF(C$4=0,0,IF(SUM(U$7:U363)=2,0,IF(Y364=U$6,IF(Y364=Y365,IF((Y363-Y364)&lt;=(Y366-Y365),2,0),IF(Y364=Y363,IF((Y362-Y363)&gt;(Y365-Y364),2,0),2)),0)))</f>
        <v>0</v>
      </c>
      <c r="V364" s="1">
        <f>IF(C$4=0,0,IF(SUM(V$7:V363)=1,0,IF(Z364=V$6,IF(Z364=Z365,IF((Z363-Z364)&lt;=(Z366-Z365),1,0),IF(Z364=Z363,IF((Z362-Z363)&gt;(Z365-Z364),1,0),1)),0)))</f>
        <v>0</v>
      </c>
      <c r="W364" s="1">
        <f>IF(C$4=0,0,IF(SUM(W$7:W363)=2,0,IF(AA364=W$6,IF(AA364=AA365,IF((AA363-AA364)&lt;=(AA366-AA365),2,0),IF(AA364=AA363,IF((AA362-AA363)&gt;(AA365-AA364),2,0),2)),0)))</f>
        <v>0</v>
      </c>
      <c r="X364" s="1">
        <f>IF(C$4=0,0,IF(SUM(X$7:X363)=2,0,IF(AB364=X$6,IF(AB364=AB365,IF((AB363-AB364)&lt;=(AB366-AB365),2,0),IF(AB364=AB363,IF((AB362-AB363)&gt;(AB365-AB364),2,0),2)),0)))</f>
        <v>0</v>
      </c>
      <c r="Y364" s="1">
        <f t="shared" si="113"/>
        <v>1</v>
      </c>
      <c r="Z364" s="1">
        <f t="shared" si="114"/>
        <v>1</v>
      </c>
      <c r="AA364" s="1">
        <f t="shared" si="115"/>
        <v>1</v>
      </c>
      <c r="AB364" s="1">
        <f t="shared" si="116"/>
        <v>1</v>
      </c>
      <c r="AD364" s="1">
        <f t="shared" si="121"/>
        <v>148</v>
      </c>
      <c r="AE364" s="2">
        <f t="shared" si="117"/>
        <v>0</v>
      </c>
      <c r="AF364" s="1">
        <f>IF(S$4=0,0,IF(SUM(AF$7:AF363)=2,0,IF(AJ364=AF$6,IF(AJ364=AJ365,IF((AJ363-AJ364)&lt;=(AJ366-AJ365),2,0),IF(AJ364=AJ363,IF((AJ362-AJ363)&gt;(AJ365-AJ364),2,0),2)),0)))</f>
        <v>0</v>
      </c>
      <c r="AG364" s="1">
        <f>IF(C$4=0,0,IF(SUM(AG$7:AG363)=1,0,IF(AK364=AG$6,IF(AK364=AK365,IF((AK363-AK364)&lt;=(AK366-AK365),1,0),IF(AK364=AK363,IF((AK362-AK363)&gt;(AK365-AK364),1,0),1)),0)))</f>
        <v>0</v>
      </c>
      <c r="AH364" s="1">
        <f>IF(C$4=0,0,IF(SUM(AH$7:AH363)=2,0,IF(AL364=AH$6,IF(AL364=AL365,IF((AL363-AL364)&lt;=(AL366-AL365),2,0),IF(AL364=AL363,IF((AL362-AL363)&gt;(AL365-AL364),2,0),2)),0)))</f>
        <v>0</v>
      </c>
      <c r="AI364" s="1">
        <f>IF(S$4=0,0,IF(SUM(AI$7:AI363)=2,0,IF(AM364=AI$6,IF(AM364=AM365,IF((AM363-AM364)&lt;=(AM366-AM365),2,0),IF(AM364=AM363,IF((AM362-AM363)&gt;(AM365-AM364),2,0),2)),0)))</f>
        <v>0</v>
      </c>
      <c r="AJ364" s="1">
        <f t="shared" si="118"/>
        <v>1</v>
      </c>
    </row>
    <row r="365" spans="1:36" ht="12" customHeight="1" x14ac:dyDescent="0.15">
      <c r="A365" s="64">
        <f t="shared" si="107"/>
        <v>0</v>
      </c>
      <c r="B365" s="64">
        <f t="shared" si="108"/>
        <v>0</v>
      </c>
      <c r="C365" s="57">
        <f t="shared" si="119"/>
        <v>148</v>
      </c>
      <c r="F365" s="59">
        <f>IF(C365&lt;C$6,0,VLOOKUP(C365,index!$A:$M,10,0))</f>
        <v>0</v>
      </c>
      <c r="G365" s="57" t="str">
        <f t="shared" si="109"/>
        <v/>
      </c>
      <c r="H365" s="58" t="str">
        <f>IF(G365="I",$K365,IF(G365="II",$K365-SUM(H$8:H364),IF(G365="III",$K365-SUM(H$8:H364),IF(G365="IV",$K365-SUM(H$8:H364),IF(G365="V",1-SUM(H$8:H364)," ")))))</f>
        <v xml:space="preserve"> </v>
      </c>
      <c r="I365" s="66" t="str">
        <f t="shared" si="110"/>
        <v/>
      </c>
      <c r="L365" s="62" t="str">
        <f t="shared" si="106"/>
        <v xml:space="preserve"> </v>
      </c>
      <c r="P365" s="58" t="str">
        <f>IF(O365="Plus",$K365,IF(O365="Basis",$K365-SUM(P$8:P364),IF(O365="Breedte",$K365-SUM(P$8:P364),IF(O364="Breedte",1-SUM(P$8:P364)," "))))</f>
        <v xml:space="preserve"> </v>
      </c>
      <c r="Q365" s="56" t="str">
        <f t="shared" si="122"/>
        <v/>
      </c>
      <c r="R365" s="196">
        <f t="shared" si="111"/>
        <v>0</v>
      </c>
      <c r="S365" s="1">
        <f t="shared" si="120"/>
        <v>148</v>
      </c>
      <c r="T365" s="2">
        <f t="shared" si="112"/>
        <v>0</v>
      </c>
      <c r="U365" s="1">
        <f>IF(C$4=0,0,IF(SUM(U$7:U364)=2,0,IF(Y365=U$6,IF(Y365=Y366,IF((Y364-Y365)&lt;=(Y367-Y366),2,0),IF(Y365=Y364,IF((Y363-Y364)&gt;(Y366-Y365),2,0),2)),0)))</f>
        <v>0</v>
      </c>
      <c r="V365" s="1">
        <f>IF(C$4=0,0,IF(SUM(V$7:V364)=1,0,IF(Z365=V$6,IF(Z365=Z366,IF((Z364-Z365)&lt;=(Z367-Z366),1,0),IF(Z365=Z364,IF((Z363-Z364)&gt;(Z366-Z365),1,0),1)),0)))</f>
        <v>0</v>
      </c>
      <c r="W365" s="1">
        <f>IF(C$4=0,0,IF(SUM(W$7:W364)=2,0,IF(AA365=W$6,IF(AA365=AA366,IF((AA364-AA365)&lt;=(AA367-AA366),2,0),IF(AA365=AA364,IF((AA363-AA364)&gt;(AA366-AA365),2,0),2)),0)))</f>
        <v>0</v>
      </c>
      <c r="X365" s="1">
        <f>IF(C$4=0,0,IF(SUM(X$7:X364)=2,0,IF(AB365=X$6,IF(AB365=AB366,IF((AB364-AB365)&lt;=(AB367-AB366),2,0),IF(AB365=AB364,IF((AB363-AB364)&gt;(AB366-AB365),2,0),2)),0)))</f>
        <v>0</v>
      </c>
      <c r="Y365" s="1">
        <f t="shared" si="113"/>
        <v>1</v>
      </c>
      <c r="Z365" s="1">
        <f t="shared" si="114"/>
        <v>1</v>
      </c>
      <c r="AA365" s="1">
        <f t="shared" si="115"/>
        <v>1</v>
      </c>
      <c r="AB365" s="1">
        <f t="shared" si="116"/>
        <v>1</v>
      </c>
      <c r="AD365" s="1">
        <f t="shared" si="121"/>
        <v>148</v>
      </c>
      <c r="AE365" s="2">
        <f t="shared" si="117"/>
        <v>0</v>
      </c>
      <c r="AF365" s="1">
        <f>IF(S$4=0,0,IF(SUM(AF$7:AF364)=2,0,IF(AJ365=AF$6,IF(AJ365=AJ366,IF((AJ364-AJ365)&lt;=(AJ367-AJ366),2,0),IF(AJ365=AJ364,IF((AJ363-AJ364)&gt;(AJ366-AJ365),2,0),2)),0)))</f>
        <v>0</v>
      </c>
      <c r="AG365" s="1">
        <f>IF(C$4=0,0,IF(SUM(AG$7:AG364)=1,0,IF(AK365=AG$6,IF(AK365=AK366,IF((AK364-AK365)&lt;=(AK367-AK366),1,0),IF(AK365=AK364,IF((AK363-AK364)&gt;(AK366-AK365),1,0),1)),0)))</f>
        <v>0</v>
      </c>
      <c r="AH365" s="1">
        <f>IF(C$4=0,0,IF(SUM(AH$7:AH364)=2,0,IF(AL365=AH$6,IF(AL365=AL366,IF((AL364-AL365)&lt;=(AL367-AL366),2,0),IF(AL365=AL364,IF((AL363-AL364)&gt;(AL366-AL365),2,0),2)),0)))</f>
        <v>0</v>
      </c>
      <c r="AI365" s="1">
        <f>IF(S$4=0,0,IF(SUM(AI$7:AI364)=2,0,IF(AM365=AI$6,IF(AM365=AM366,IF((AM364-AM365)&lt;=(AM367-AM366),2,0),IF(AM365=AM364,IF((AM363-AM364)&gt;(AM366-AM365),2,0),2)),0)))</f>
        <v>0</v>
      </c>
      <c r="AJ365" s="1">
        <f t="shared" si="118"/>
        <v>1</v>
      </c>
    </row>
    <row r="366" spans="1:36" ht="12" customHeight="1" x14ac:dyDescent="0.15">
      <c r="A366" s="64">
        <f t="shared" si="107"/>
        <v>0</v>
      </c>
      <c r="B366" s="64">
        <f t="shared" si="108"/>
        <v>0</v>
      </c>
      <c r="C366" s="57">
        <f t="shared" si="119"/>
        <v>148</v>
      </c>
      <c r="F366" s="59">
        <f>IF(C366&lt;C$6,0,VLOOKUP(C366,index!$A:$M,10,0))</f>
        <v>0</v>
      </c>
      <c r="G366" s="57" t="str">
        <f t="shared" si="109"/>
        <v/>
      </c>
      <c r="H366" s="58" t="str">
        <f>IF(G366="I",$K366,IF(G366="II",$K366-SUM(H$8:H365),IF(G366="III",$K366-SUM(H$8:H365),IF(G366="IV",$K366-SUM(H$8:H365),IF(G366="V",1-SUM(H$8:H365)," ")))))</f>
        <v xml:space="preserve"> </v>
      </c>
      <c r="I366" s="66" t="str">
        <f t="shared" si="110"/>
        <v/>
      </c>
      <c r="L366" s="62" t="str">
        <f t="shared" si="106"/>
        <v xml:space="preserve"> </v>
      </c>
      <c r="P366" s="58" t="str">
        <f>IF(O366="Plus",$K366,IF(O366="Basis",$K366-SUM(P$8:P365),IF(O366="Breedte",$K366-SUM(P$8:P365),IF(O365="Breedte",1-SUM(P$8:P365)," "))))</f>
        <v xml:space="preserve"> </v>
      </c>
      <c r="Q366" s="56" t="str">
        <f t="shared" si="122"/>
        <v/>
      </c>
      <c r="R366" s="196">
        <f t="shared" si="111"/>
        <v>0</v>
      </c>
      <c r="S366" s="1">
        <f t="shared" si="120"/>
        <v>148</v>
      </c>
      <c r="T366" s="2">
        <f t="shared" si="112"/>
        <v>0</v>
      </c>
      <c r="U366" s="1">
        <f>IF(C$4=0,0,IF(SUM(U$7:U365)=2,0,IF(Y366=U$6,IF(Y366=Y367,IF((Y365-Y366)&lt;=(Y368-Y367),2,0),IF(Y366=Y365,IF((Y364-Y365)&gt;(Y367-Y366),2,0),2)),0)))</f>
        <v>0</v>
      </c>
      <c r="V366" s="1">
        <f>IF(C$4=0,0,IF(SUM(V$7:V365)=1,0,IF(Z366=V$6,IF(Z366=Z367,IF((Z365-Z366)&lt;=(Z368-Z367),1,0),IF(Z366=Z365,IF((Z364-Z365)&gt;(Z367-Z366),1,0),1)),0)))</f>
        <v>0</v>
      </c>
      <c r="W366" s="1">
        <f>IF(C$4=0,0,IF(SUM(W$7:W365)=2,0,IF(AA366=W$6,IF(AA366=AA367,IF((AA365-AA366)&lt;=(AA368-AA367),2,0),IF(AA366=AA365,IF((AA364-AA365)&gt;(AA367-AA366),2,0),2)),0)))</f>
        <v>0</v>
      </c>
      <c r="X366" s="1">
        <f>IF(C$4=0,0,IF(SUM(X$7:X365)=2,0,IF(AB366=X$6,IF(AB366=AB367,IF((AB365-AB366)&lt;=(AB368-AB367),2,0),IF(AB366=AB365,IF((AB364-AB365)&gt;(AB367-AB366),2,0),2)),0)))</f>
        <v>0</v>
      </c>
      <c r="Y366" s="1">
        <f t="shared" si="113"/>
        <v>1</v>
      </c>
      <c r="Z366" s="1">
        <f t="shared" si="114"/>
        <v>1</v>
      </c>
      <c r="AA366" s="1">
        <f t="shared" si="115"/>
        <v>1</v>
      </c>
      <c r="AB366" s="1">
        <f t="shared" si="116"/>
        <v>1</v>
      </c>
      <c r="AD366" s="1">
        <f t="shared" si="121"/>
        <v>148</v>
      </c>
      <c r="AE366" s="2">
        <f t="shared" si="117"/>
        <v>0</v>
      </c>
      <c r="AF366" s="1">
        <f>IF(S$4=0,0,IF(SUM(AF$7:AF365)=2,0,IF(AJ366=AF$6,IF(AJ366=AJ367,IF((AJ365-AJ366)&lt;=(AJ368-AJ367),2,0),IF(AJ366=AJ365,IF((AJ364-AJ365)&gt;(AJ367-AJ366),2,0),2)),0)))</f>
        <v>0</v>
      </c>
      <c r="AG366" s="1">
        <f>IF(C$4=0,0,IF(SUM(AG$7:AG365)=1,0,IF(AK366=AG$6,IF(AK366=AK367,IF((AK365-AK366)&lt;=(AK368-AK367),1,0),IF(AK366=AK365,IF((AK364-AK365)&gt;(AK367-AK366),1,0),1)),0)))</f>
        <v>0</v>
      </c>
      <c r="AH366" s="1">
        <f>IF(C$4=0,0,IF(SUM(AH$7:AH365)=2,0,IF(AL366=AH$6,IF(AL366=AL367,IF((AL365-AL366)&lt;=(AL368-AL367),2,0),IF(AL366=AL365,IF((AL364-AL365)&gt;(AL367-AL366),2,0),2)),0)))</f>
        <v>0</v>
      </c>
      <c r="AI366" s="1">
        <f>IF(S$4=0,0,IF(SUM(AI$7:AI365)=2,0,IF(AM366=AI$6,IF(AM366=AM367,IF((AM365-AM366)&lt;=(AM368-AM367),2,0),IF(AM366=AM365,IF((AM364-AM365)&gt;(AM367-AM366),2,0),2)),0)))</f>
        <v>0</v>
      </c>
      <c r="AJ366" s="1">
        <f t="shared" si="118"/>
        <v>1</v>
      </c>
    </row>
    <row r="367" spans="1:36" ht="12" customHeight="1" x14ac:dyDescent="0.15">
      <c r="A367" s="64">
        <f t="shared" si="107"/>
        <v>0</v>
      </c>
      <c r="B367" s="64">
        <f t="shared" si="108"/>
        <v>0</v>
      </c>
      <c r="C367" s="57">
        <f t="shared" si="119"/>
        <v>148</v>
      </c>
      <c r="F367" s="59">
        <f>IF(C367&lt;C$6,0,VLOOKUP(C367,index!$A:$M,10,0))</f>
        <v>0</v>
      </c>
      <c r="G367" s="57" t="str">
        <f t="shared" si="109"/>
        <v/>
      </c>
      <c r="H367" s="58" t="str">
        <f>IF(G367="I",$K367,IF(G367="II",$K367-SUM(H$8:H366),IF(G367="III",$K367-SUM(H$8:H366),IF(G367="IV",$K367-SUM(H$8:H366),IF(G367="V",1-SUM(H$8:H366)," ")))))</f>
        <v xml:space="preserve"> </v>
      </c>
      <c r="I367" s="66" t="str">
        <f t="shared" si="110"/>
        <v/>
      </c>
      <c r="L367" s="62" t="str">
        <f t="shared" si="106"/>
        <v xml:space="preserve"> </v>
      </c>
      <c r="P367" s="58" t="str">
        <f>IF(O367="Plus",$K367,IF(O367="Basis",$K367-SUM(P$8:P366),IF(O367="Breedte",$K367-SUM(P$8:P366),IF(O366="Breedte",1-SUM(P$8:P366)," "))))</f>
        <v xml:space="preserve"> </v>
      </c>
      <c r="Q367" s="56" t="str">
        <f t="shared" si="122"/>
        <v/>
      </c>
      <c r="R367" s="196">
        <f t="shared" si="111"/>
        <v>0</v>
      </c>
      <c r="S367" s="1">
        <f t="shared" si="120"/>
        <v>148</v>
      </c>
      <c r="T367" s="2">
        <f t="shared" si="112"/>
        <v>0</v>
      </c>
      <c r="U367" s="1">
        <f>IF(C$4=0,0,IF(SUM(U$7:U366)=2,0,IF(Y367=U$6,IF(Y367=Y368,IF((Y366-Y367)&lt;=(Y369-Y368),2,0),IF(Y367=Y366,IF((Y365-Y366)&gt;(Y368-Y367),2,0),2)),0)))</f>
        <v>0</v>
      </c>
      <c r="V367" s="1">
        <f>IF(C$4=0,0,IF(SUM(V$7:V366)=1,0,IF(Z367=V$6,IF(Z367=Z368,IF((Z366-Z367)&lt;=(Z369-Z368),1,0),IF(Z367=Z366,IF((Z365-Z366)&gt;(Z368-Z367),1,0),1)),0)))</f>
        <v>0</v>
      </c>
      <c r="W367" s="1">
        <f>IF(C$4=0,0,IF(SUM(W$7:W366)=2,0,IF(AA367=W$6,IF(AA367=AA368,IF((AA366-AA367)&lt;=(AA369-AA368),2,0),IF(AA367=AA366,IF((AA365-AA366)&gt;(AA368-AA367),2,0),2)),0)))</f>
        <v>0</v>
      </c>
      <c r="X367" s="1">
        <f>IF(C$4=0,0,IF(SUM(X$7:X366)=2,0,IF(AB367=X$6,IF(AB367=AB368,IF((AB366-AB367)&lt;=(AB369-AB368),2,0),IF(AB367=AB366,IF((AB365-AB366)&gt;(AB368-AB367),2,0),2)),0)))</f>
        <v>0</v>
      </c>
      <c r="Y367" s="1">
        <f t="shared" si="113"/>
        <v>1</v>
      </c>
      <c r="Z367" s="1">
        <f t="shared" si="114"/>
        <v>1</v>
      </c>
      <c r="AA367" s="1">
        <f t="shared" si="115"/>
        <v>1</v>
      </c>
      <c r="AB367" s="1">
        <f t="shared" si="116"/>
        <v>1</v>
      </c>
      <c r="AD367" s="1">
        <f t="shared" si="121"/>
        <v>148</v>
      </c>
      <c r="AE367" s="2">
        <f t="shared" si="117"/>
        <v>0</v>
      </c>
      <c r="AF367" s="1">
        <f>IF(S$4=0,0,IF(SUM(AF$7:AF366)=2,0,IF(AJ367=AF$6,IF(AJ367=AJ368,IF((AJ366-AJ367)&lt;=(AJ369-AJ368),2,0),IF(AJ367=AJ366,IF((AJ365-AJ366)&gt;(AJ368-AJ367),2,0),2)),0)))</f>
        <v>0</v>
      </c>
      <c r="AG367" s="1">
        <f>IF(C$4=0,0,IF(SUM(AG$7:AG366)=1,0,IF(AK367=AG$6,IF(AK367=AK368,IF((AK366-AK367)&lt;=(AK369-AK368),1,0),IF(AK367=AK366,IF((AK365-AK366)&gt;(AK368-AK367),1,0),1)),0)))</f>
        <v>0</v>
      </c>
      <c r="AH367" s="1">
        <f>IF(C$4=0,0,IF(SUM(AH$7:AH366)=2,0,IF(AL367=AH$6,IF(AL367=AL368,IF((AL366-AL367)&lt;=(AL369-AL368),2,0),IF(AL367=AL366,IF((AL365-AL366)&gt;(AL368-AL367),2,0),2)),0)))</f>
        <v>0</v>
      </c>
      <c r="AI367" s="1">
        <f>IF(S$4=0,0,IF(SUM(AI$7:AI366)=2,0,IF(AM367=AI$6,IF(AM367=AM368,IF((AM366-AM367)&lt;=(AM369-AM368),2,0),IF(AM367=AM366,IF((AM365-AM366)&gt;(AM368-AM367),2,0),2)),0)))</f>
        <v>0</v>
      </c>
      <c r="AJ367" s="1">
        <f t="shared" si="118"/>
        <v>1</v>
      </c>
    </row>
    <row r="368" spans="1:36" ht="12" customHeight="1" x14ac:dyDescent="0.15">
      <c r="A368" s="64">
        <f t="shared" si="107"/>
        <v>0</v>
      </c>
      <c r="B368" s="64">
        <f t="shared" si="108"/>
        <v>0</v>
      </c>
      <c r="C368" s="57">
        <f t="shared" si="119"/>
        <v>148</v>
      </c>
      <c r="F368" s="59">
        <f>IF(C368&lt;C$6,0,VLOOKUP(C368,index!$A:$M,10,0))</f>
        <v>0</v>
      </c>
      <c r="G368" s="57" t="str">
        <f t="shared" si="109"/>
        <v/>
      </c>
      <c r="H368" s="58" t="str">
        <f>IF(G368="I",$K368,IF(G368="II",$K368-SUM(H$8:H367),IF(G368="III",$K368-SUM(H$8:H367),IF(G368="IV",$K368-SUM(H$8:H367),IF(G368="V",1-SUM(H$8:H367)," ")))))</f>
        <v xml:space="preserve"> </v>
      </c>
      <c r="I368" s="66" t="str">
        <f t="shared" si="110"/>
        <v/>
      </c>
      <c r="L368" s="62" t="str">
        <f t="shared" si="106"/>
        <v xml:space="preserve"> </v>
      </c>
      <c r="P368" s="58" t="str">
        <f>IF(O368="Plus",$K368,IF(O368="Basis",$K368-SUM(P$8:P367),IF(O368="Breedte",$K368-SUM(P$8:P367),IF(O367="Breedte",1-SUM(P$8:P367)," "))))</f>
        <v xml:space="preserve"> </v>
      </c>
      <c r="Q368" s="56" t="str">
        <f t="shared" si="122"/>
        <v/>
      </c>
      <c r="R368" s="196">
        <f t="shared" si="111"/>
        <v>0</v>
      </c>
      <c r="S368" s="1">
        <f t="shared" si="120"/>
        <v>148</v>
      </c>
      <c r="T368" s="2">
        <f t="shared" si="112"/>
        <v>0</v>
      </c>
      <c r="U368" s="1">
        <f>IF(C$4=0,0,IF(SUM(U$7:U367)=2,0,IF(Y368=U$6,IF(Y368=Y369,IF((Y367-Y368)&lt;=(Y370-Y369),2,0),IF(Y368=Y367,IF((Y366-Y367)&gt;(Y369-Y368),2,0),2)),0)))</f>
        <v>0</v>
      </c>
      <c r="V368" s="1">
        <f>IF(C$4=0,0,IF(SUM(V$7:V367)=1,0,IF(Z368=V$6,IF(Z368=Z369,IF((Z367-Z368)&lt;=(Z370-Z369),1,0),IF(Z368=Z367,IF((Z366-Z367)&gt;(Z369-Z368),1,0),1)),0)))</f>
        <v>0</v>
      </c>
      <c r="W368" s="1">
        <f>IF(C$4=0,0,IF(SUM(W$7:W367)=2,0,IF(AA368=W$6,IF(AA368=AA369,IF((AA367-AA368)&lt;=(AA370-AA369),2,0),IF(AA368=AA367,IF((AA366-AA367)&gt;(AA369-AA368),2,0),2)),0)))</f>
        <v>0</v>
      </c>
      <c r="X368" s="1">
        <f>IF(C$4=0,0,IF(SUM(X$7:X367)=2,0,IF(AB368=X$6,IF(AB368=AB369,IF((AB367-AB368)&lt;=(AB370-AB369),2,0),IF(AB368=AB367,IF((AB366-AB367)&gt;(AB369-AB368),2,0),2)),0)))</f>
        <v>0</v>
      </c>
      <c r="Y368" s="1">
        <f t="shared" si="113"/>
        <v>1</v>
      </c>
      <c r="Z368" s="1">
        <f t="shared" si="114"/>
        <v>1</v>
      </c>
      <c r="AA368" s="1">
        <f t="shared" si="115"/>
        <v>1</v>
      </c>
      <c r="AB368" s="1">
        <f t="shared" si="116"/>
        <v>1</v>
      </c>
      <c r="AD368" s="1">
        <f t="shared" si="121"/>
        <v>148</v>
      </c>
      <c r="AE368" s="2">
        <f t="shared" si="117"/>
        <v>0</v>
      </c>
      <c r="AF368" s="1">
        <f>IF(S$4=0,0,IF(SUM(AF$7:AF367)=2,0,IF(AJ368=AF$6,IF(AJ368=AJ369,IF((AJ367-AJ368)&lt;=(AJ370-AJ369),2,0),IF(AJ368=AJ367,IF((AJ366-AJ367)&gt;(AJ369-AJ368),2,0),2)),0)))</f>
        <v>0</v>
      </c>
      <c r="AG368" s="1">
        <f>IF(C$4=0,0,IF(SUM(AG$7:AG367)=1,0,IF(AK368=AG$6,IF(AK368=AK369,IF((AK367-AK368)&lt;=(AK370-AK369),1,0),IF(AK368=AK367,IF((AK366-AK367)&gt;(AK369-AK368),1,0),1)),0)))</f>
        <v>0</v>
      </c>
      <c r="AH368" s="1">
        <f>IF(C$4=0,0,IF(SUM(AH$7:AH367)=2,0,IF(AL368=AH$6,IF(AL368=AL369,IF((AL367-AL368)&lt;=(AL370-AL369),2,0),IF(AL368=AL367,IF((AL366-AL367)&gt;(AL369-AL368),2,0),2)),0)))</f>
        <v>0</v>
      </c>
      <c r="AI368" s="1">
        <f>IF(S$4=0,0,IF(SUM(AI$7:AI367)=2,0,IF(AM368=AI$6,IF(AM368=AM369,IF((AM367-AM368)&lt;=(AM370-AM369),2,0),IF(AM368=AM367,IF((AM366-AM367)&gt;(AM369-AM368),2,0),2)),0)))</f>
        <v>0</v>
      </c>
      <c r="AJ368" s="1">
        <f t="shared" si="118"/>
        <v>1</v>
      </c>
    </row>
    <row r="369" spans="1:36" ht="12" customHeight="1" x14ac:dyDescent="0.15">
      <c r="A369" s="64">
        <f t="shared" si="107"/>
        <v>0</v>
      </c>
      <c r="B369" s="64">
        <f t="shared" si="108"/>
        <v>0</v>
      </c>
      <c r="C369" s="57">
        <f t="shared" si="119"/>
        <v>148</v>
      </c>
      <c r="F369" s="59">
        <f>IF(C369&lt;C$6,0,VLOOKUP(C369,index!$A:$M,10,0))</f>
        <v>0</v>
      </c>
      <c r="G369" s="57" t="str">
        <f t="shared" si="109"/>
        <v/>
      </c>
      <c r="H369" s="58" t="str">
        <f>IF(G369="I",$K369,IF(G369="II",$K369-SUM(H$8:H368),IF(G369="III",$K369-SUM(H$8:H368),IF(G369="IV",$K369-SUM(H$8:H368),IF(G369="V",1-SUM(H$8:H368)," ")))))</f>
        <v xml:space="preserve"> </v>
      </c>
      <c r="I369" s="66" t="str">
        <f t="shared" si="110"/>
        <v/>
      </c>
      <c r="L369" s="62" t="str">
        <f t="shared" si="106"/>
        <v xml:space="preserve"> </v>
      </c>
      <c r="P369" s="58" t="str">
        <f>IF(O369="Plus",$K369,IF(O369="Basis",$K369-SUM(P$8:P368),IF(O369="Breedte",$K369-SUM(P$8:P368),IF(O368="Breedte",1-SUM(P$8:P368)," "))))</f>
        <v xml:space="preserve"> </v>
      </c>
      <c r="Q369" s="56" t="str">
        <f t="shared" si="122"/>
        <v/>
      </c>
      <c r="R369" s="196">
        <f t="shared" si="111"/>
        <v>0</v>
      </c>
      <c r="S369" s="1">
        <f t="shared" si="120"/>
        <v>148</v>
      </c>
      <c r="T369" s="2">
        <f t="shared" si="112"/>
        <v>0</v>
      </c>
      <c r="U369" s="1">
        <f>IF(C$4=0,0,IF(SUM(U$7:U368)=2,0,IF(Y369=U$6,IF(Y369=Y370,IF((Y368-Y369)&lt;=(Y371-Y370),2,0),IF(Y369=Y368,IF((Y367-Y368)&gt;(Y370-Y369),2,0),2)),0)))</f>
        <v>0</v>
      </c>
      <c r="V369" s="1">
        <f>IF(C$4=0,0,IF(SUM(V$7:V368)=1,0,IF(Z369=V$6,IF(Z369=Z370,IF((Z368-Z369)&lt;=(Z371-Z370),1,0),IF(Z369=Z368,IF((Z367-Z368)&gt;(Z370-Z369),1,0),1)),0)))</f>
        <v>0</v>
      </c>
      <c r="W369" s="1">
        <f>IF(C$4=0,0,IF(SUM(W$7:W368)=2,0,IF(AA369=W$6,IF(AA369=AA370,IF((AA368-AA369)&lt;=(AA371-AA370),2,0),IF(AA369=AA368,IF((AA367-AA368)&gt;(AA370-AA369),2,0),2)),0)))</f>
        <v>0</v>
      </c>
      <c r="X369" s="1">
        <f>IF(C$4=0,0,IF(SUM(X$7:X368)=2,0,IF(AB369=X$6,IF(AB369=AB370,IF((AB368-AB369)&lt;=(AB371-AB370),2,0),IF(AB369=AB368,IF((AB367-AB368)&gt;(AB370-AB369),2,0),2)),0)))</f>
        <v>0</v>
      </c>
      <c r="Y369" s="1">
        <f t="shared" si="113"/>
        <v>1</v>
      </c>
      <c r="Z369" s="1">
        <f t="shared" si="114"/>
        <v>1</v>
      </c>
      <c r="AA369" s="1">
        <f t="shared" si="115"/>
        <v>1</v>
      </c>
      <c r="AB369" s="1">
        <f t="shared" si="116"/>
        <v>1</v>
      </c>
      <c r="AD369" s="1">
        <f t="shared" si="121"/>
        <v>148</v>
      </c>
      <c r="AE369" s="2">
        <f t="shared" si="117"/>
        <v>0</v>
      </c>
      <c r="AF369" s="1">
        <f>IF(S$4=0,0,IF(SUM(AF$7:AF368)=2,0,IF(AJ369=AF$6,IF(AJ369=AJ370,IF((AJ368-AJ369)&lt;=(AJ371-AJ370),2,0),IF(AJ369=AJ368,IF((AJ367-AJ368)&gt;(AJ370-AJ369),2,0),2)),0)))</f>
        <v>0</v>
      </c>
      <c r="AG369" s="1">
        <f>IF(C$4=0,0,IF(SUM(AG$7:AG368)=1,0,IF(AK369=AG$6,IF(AK369=AK370,IF((AK368-AK369)&lt;=(AK371-AK370),1,0),IF(AK369=AK368,IF((AK367-AK368)&gt;(AK370-AK369),1,0),1)),0)))</f>
        <v>0</v>
      </c>
      <c r="AH369" s="1">
        <f>IF(C$4=0,0,IF(SUM(AH$7:AH368)=2,0,IF(AL369=AH$6,IF(AL369=AL370,IF((AL368-AL369)&lt;=(AL371-AL370),2,0),IF(AL369=AL368,IF((AL367-AL368)&gt;(AL370-AL369),2,0),2)),0)))</f>
        <v>0</v>
      </c>
      <c r="AI369" s="1">
        <f>IF(S$4=0,0,IF(SUM(AI$7:AI368)=2,0,IF(AM369=AI$6,IF(AM369=AM370,IF((AM368-AM369)&lt;=(AM371-AM370),2,0),IF(AM369=AM368,IF((AM367-AM368)&gt;(AM370-AM369),2,0),2)),0)))</f>
        <v>0</v>
      </c>
      <c r="AJ369" s="1">
        <f t="shared" si="118"/>
        <v>1</v>
      </c>
    </row>
    <row r="370" spans="1:36" ht="12" customHeight="1" x14ac:dyDescent="0.15">
      <c r="A370" s="64">
        <f t="shared" si="107"/>
        <v>0</v>
      </c>
      <c r="B370" s="64">
        <f t="shared" si="108"/>
        <v>0</v>
      </c>
      <c r="C370" s="57">
        <f t="shared" si="119"/>
        <v>148</v>
      </c>
      <c r="F370" s="59">
        <f>IF(C370&lt;C$6,0,VLOOKUP(C370,index!$A:$M,10,0))</f>
        <v>0</v>
      </c>
      <c r="G370" s="57" t="str">
        <f t="shared" si="109"/>
        <v/>
      </c>
      <c r="H370" s="58" t="str">
        <f>IF(G370="I",$K370,IF(G370="II",$K370-SUM(H$8:H369),IF(G370="III",$K370-SUM(H$8:H369),IF(G370="IV",$K370-SUM(H$8:H369),IF(G370="V",1-SUM(H$8:H369)," ")))))</f>
        <v xml:space="preserve"> </v>
      </c>
      <c r="I370" s="66" t="str">
        <f t="shared" si="110"/>
        <v/>
      </c>
      <c r="L370" s="62" t="str">
        <f t="shared" si="106"/>
        <v xml:space="preserve"> </v>
      </c>
      <c r="P370" s="58" t="str">
        <f>IF(O370="Plus",$K370,IF(O370="Basis",$K370-SUM(P$8:P369),IF(O370="Breedte",$K370-SUM(P$8:P369),IF(O369="Breedte",1-SUM(P$8:P369)," "))))</f>
        <v xml:space="preserve"> </v>
      </c>
      <c r="Q370" s="56" t="str">
        <f t="shared" si="122"/>
        <v/>
      </c>
      <c r="R370" s="196">
        <f t="shared" si="111"/>
        <v>0</v>
      </c>
      <c r="S370" s="1">
        <f t="shared" si="120"/>
        <v>148</v>
      </c>
      <c r="T370" s="2">
        <f t="shared" si="112"/>
        <v>0</v>
      </c>
      <c r="U370" s="1">
        <f>IF(C$4=0,0,IF(SUM(U$7:U369)=2,0,IF(Y370=U$6,IF(Y370=Y371,IF((Y369-Y370)&lt;=(Y372-Y371),2,0),IF(Y370=Y369,IF((Y368-Y369)&gt;(Y371-Y370),2,0),2)),0)))</f>
        <v>0</v>
      </c>
      <c r="V370" s="1">
        <f>IF(C$4=0,0,IF(SUM(V$7:V369)=1,0,IF(Z370=V$6,IF(Z370=Z371,IF((Z369-Z370)&lt;=(Z372-Z371),1,0),IF(Z370=Z369,IF((Z368-Z369)&gt;(Z371-Z370),1,0),1)),0)))</f>
        <v>0</v>
      </c>
      <c r="W370" s="1">
        <f>IF(C$4=0,0,IF(SUM(W$7:W369)=2,0,IF(AA370=W$6,IF(AA370=AA371,IF((AA369-AA370)&lt;=(AA372-AA371),2,0),IF(AA370=AA369,IF((AA368-AA369)&gt;(AA371-AA370),2,0),2)),0)))</f>
        <v>0</v>
      </c>
      <c r="X370" s="1">
        <f>IF(C$4=0,0,IF(SUM(X$7:X369)=2,0,IF(AB370=X$6,IF(AB370=AB371,IF((AB369-AB370)&lt;=(AB372-AB371),2,0),IF(AB370=AB369,IF((AB368-AB369)&gt;(AB371-AB370),2,0),2)),0)))</f>
        <v>0</v>
      </c>
      <c r="Y370" s="1">
        <f t="shared" si="113"/>
        <v>1</v>
      </c>
      <c r="Z370" s="1">
        <f t="shared" si="114"/>
        <v>1</v>
      </c>
      <c r="AA370" s="1">
        <f t="shared" si="115"/>
        <v>1</v>
      </c>
      <c r="AB370" s="1">
        <f t="shared" si="116"/>
        <v>1</v>
      </c>
      <c r="AD370" s="1">
        <f t="shared" si="121"/>
        <v>148</v>
      </c>
      <c r="AE370" s="2">
        <f t="shared" si="117"/>
        <v>0</v>
      </c>
      <c r="AF370" s="1">
        <f>IF(S$4=0,0,IF(SUM(AF$7:AF369)=2,0,IF(AJ370=AF$6,IF(AJ370=AJ371,IF((AJ369-AJ370)&lt;=(AJ372-AJ371),2,0),IF(AJ370=AJ369,IF((AJ368-AJ369)&gt;(AJ371-AJ370),2,0),2)),0)))</f>
        <v>0</v>
      </c>
      <c r="AG370" s="1">
        <f>IF(C$4=0,0,IF(SUM(AG$7:AG369)=1,0,IF(AK370=AG$6,IF(AK370=AK371,IF((AK369-AK370)&lt;=(AK372-AK371),1,0),IF(AK370=AK369,IF((AK368-AK369)&gt;(AK371-AK370),1,0),1)),0)))</f>
        <v>0</v>
      </c>
      <c r="AH370" s="1">
        <f>IF(C$4=0,0,IF(SUM(AH$7:AH369)=2,0,IF(AL370=AH$6,IF(AL370=AL371,IF((AL369-AL370)&lt;=(AL372-AL371),2,0),IF(AL370=AL369,IF((AL368-AL369)&gt;(AL371-AL370),2,0),2)),0)))</f>
        <v>0</v>
      </c>
      <c r="AI370" s="1">
        <f>IF(S$4=0,0,IF(SUM(AI$7:AI369)=2,0,IF(AM370=AI$6,IF(AM370=AM371,IF((AM369-AM370)&lt;=(AM372-AM371),2,0),IF(AM370=AM369,IF((AM368-AM369)&gt;(AM371-AM370),2,0),2)),0)))</f>
        <v>0</v>
      </c>
      <c r="AJ370" s="1">
        <f t="shared" si="118"/>
        <v>1</v>
      </c>
    </row>
    <row r="371" spans="1:36" ht="12" customHeight="1" x14ac:dyDescent="0.15">
      <c r="A371" s="64">
        <f t="shared" si="107"/>
        <v>0</v>
      </c>
      <c r="B371" s="64">
        <f t="shared" si="108"/>
        <v>0</v>
      </c>
      <c r="C371" s="57">
        <f t="shared" si="119"/>
        <v>148</v>
      </c>
      <c r="F371" s="59">
        <f>IF(C371&lt;C$6,0,VLOOKUP(C371,index!$A:$M,10,0))</f>
        <v>0</v>
      </c>
      <c r="G371" s="57" t="str">
        <f t="shared" si="109"/>
        <v/>
      </c>
      <c r="H371" s="58" t="str">
        <f>IF(G371="I",$K371,IF(G371="II",$K371-SUM(H$8:H370),IF(G371="III",$K371-SUM(H$8:H370),IF(G371="IV",$K371-SUM(H$8:H370),IF(G371="V",1-SUM(H$8:H370)," ")))))</f>
        <v xml:space="preserve"> </v>
      </c>
      <c r="I371" s="66" t="str">
        <f t="shared" si="110"/>
        <v/>
      </c>
      <c r="L371" s="62" t="str">
        <f t="shared" si="106"/>
        <v xml:space="preserve"> </v>
      </c>
      <c r="P371" s="58" t="str">
        <f>IF(O371="Plus",$K371,IF(O371="Basis",$K371-SUM(P$8:P370),IF(O371="Breedte",$K371-SUM(P$8:P370),IF(O370="Breedte",1-SUM(P$8:P370)," "))))</f>
        <v xml:space="preserve"> </v>
      </c>
      <c r="Q371" s="56" t="str">
        <f t="shared" si="122"/>
        <v/>
      </c>
      <c r="R371" s="196">
        <f t="shared" si="111"/>
        <v>0</v>
      </c>
      <c r="S371" s="1">
        <f t="shared" si="120"/>
        <v>148</v>
      </c>
      <c r="T371" s="2">
        <f t="shared" si="112"/>
        <v>0</v>
      </c>
      <c r="U371" s="1">
        <f>IF(C$4=0,0,IF(SUM(U$7:U370)=2,0,IF(Y371=U$6,IF(Y371=Y372,IF((Y370-Y371)&lt;=(Y373-Y372),2,0),IF(Y371=Y370,IF((Y369-Y370)&gt;(Y372-Y371),2,0),2)),0)))</f>
        <v>0</v>
      </c>
      <c r="V371" s="1">
        <f>IF(C$4=0,0,IF(SUM(V$7:V370)=1,0,IF(Z371=V$6,IF(Z371=Z372,IF((Z370-Z371)&lt;=(Z373-Z372),1,0),IF(Z371=Z370,IF((Z369-Z370)&gt;(Z372-Z371),1,0),1)),0)))</f>
        <v>0</v>
      </c>
      <c r="W371" s="1">
        <f>IF(C$4=0,0,IF(SUM(W$7:W370)=2,0,IF(AA371=W$6,IF(AA371=AA372,IF((AA370-AA371)&lt;=(AA373-AA372),2,0),IF(AA371=AA370,IF((AA369-AA370)&gt;(AA372-AA371),2,0),2)),0)))</f>
        <v>0</v>
      </c>
      <c r="X371" s="1">
        <f>IF(C$4=0,0,IF(SUM(X$7:X370)=2,0,IF(AB371=X$6,IF(AB371=AB372,IF((AB370-AB371)&lt;=(AB373-AB372),2,0),IF(AB371=AB370,IF((AB369-AB370)&gt;(AB372-AB371),2,0),2)),0)))</f>
        <v>0</v>
      </c>
      <c r="Y371" s="1">
        <f t="shared" si="113"/>
        <v>1</v>
      </c>
      <c r="Z371" s="1">
        <f t="shared" si="114"/>
        <v>1</v>
      </c>
      <c r="AA371" s="1">
        <f t="shared" si="115"/>
        <v>1</v>
      </c>
      <c r="AB371" s="1">
        <f t="shared" si="116"/>
        <v>1</v>
      </c>
      <c r="AD371" s="1">
        <f t="shared" si="121"/>
        <v>148</v>
      </c>
      <c r="AE371" s="2">
        <f t="shared" si="117"/>
        <v>0</v>
      </c>
      <c r="AF371" s="1">
        <f>IF(S$4=0,0,IF(SUM(AF$7:AF370)=2,0,IF(AJ371=AF$6,IF(AJ371=AJ372,IF((AJ370-AJ371)&lt;=(AJ373-AJ372),2,0),IF(AJ371=AJ370,IF((AJ369-AJ370)&gt;(AJ372-AJ371),2,0),2)),0)))</f>
        <v>0</v>
      </c>
      <c r="AG371" s="1">
        <f>IF(C$4=0,0,IF(SUM(AG$7:AG370)=1,0,IF(AK371=AG$6,IF(AK371=AK372,IF((AK370-AK371)&lt;=(AK373-AK372),1,0),IF(AK371=AK370,IF((AK369-AK370)&gt;(AK372-AK371),1,0),1)),0)))</f>
        <v>0</v>
      </c>
      <c r="AH371" s="1">
        <f>IF(C$4=0,0,IF(SUM(AH$7:AH370)=2,0,IF(AL371=AH$6,IF(AL371=AL372,IF((AL370-AL371)&lt;=(AL373-AL372),2,0),IF(AL371=AL370,IF((AL369-AL370)&gt;(AL372-AL371),2,0),2)),0)))</f>
        <v>0</v>
      </c>
      <c r="AI371" s="1">
        <f>IF(S$4=0,0,IF(SUM(AI$7:AI370)=2,0,IF(AM371=AI$6,IF(AM371=AM372,IF((AM370-AM371)&lt;=(AM373-AM372),2,0),IF(AM371=AM370,IF((AM369-AM370)&gt;(AM372-AM371),2,0),2)),0)))</f>
        <v>0</v>
      </c>
      <c r="AJ371" s="1">
        <f t="shared" si="118"/>
        <v>1</v>
      </c>
    </row>
    <row r="372" spans="1:36" ht="12" customHeight="1" x14ac:dyDescent="0.15">
      <c r="A372" s="64">
        <f t="shared" si="107"/>
        <v>0</v>
      </c>
      <c r="B372" s="64">
        <f t="shared" si="108"/>
        <v>0</v>
      </c>
      <c r="C372" s="57">
        <f t="shared" si="119"/>
        <v>148</v>
      </c>
      <c r="F372" s="59">
        <f>IF(C372&lt;C$6,0,VLOOKUP(C372,index!$A:$M,10,0))</f>
        <v>0</v>
      </c>
      <c r="G372" s="57" t="str">
        <f t="shared" si="109"/>
        <v/>
      </c>
      <c r="H372" s="58" t="str">
        <f>IF(G372="I",$K372,IF(G372="II",$K372-SUM(H$8:H371),IF(G372="III",$K372-SUM(H$8:H371),IF(G372="IV",$K372-SUM(H$8:H371),IF(G372="V",1-SUM(H$8:H371)," ")))))</f>
        <v xml:space="preserve"> </v>
      </c>
      <c r="I372" s="66" t="str">
        <f t="shared" si="110"/>
        <v/>
      </c>
      <c r="L372" s="62" t="str">
        <f t="shared" si="106"/>
        <v xml:space="preserve"> </v>
      </c>
      <c r="P372" s="58" t="str">
        <f>IF(O372="Plus",$K372,IF(O372="Basis",$K372-SUM(P$8:P371),IF(O372="Breedte",$K372-SUM(P$8:P371),IF(O371="Breedte",1-SUM(P$8:P371)," "))))</f>
        <v xml:space="preserve"> </v>
      </c>
      <c r="Q372" s="56" t="str">
        <f t="shared" si="122"/>
        <v/>
      </c>
      <c r="R372" s="196">
        <f t="shared" si="111"/>
        <v>0</v>
      </c>
      <c r="S372" s="1">
        <f t="shared" si="120"/>
        <v>148</v>
      </c>
      <c r="T372" s="2">
        <f t="shared" si="112"/>
        <v>0</v>
      </c>
      <c r="U372" s="1">
        <f>IF(C$4=0,0,IF(SUM(U$7:U371)=2,0,IF(Y372=U$6,IF(Y372=Y373,IF((Y371-Y372)&lt;=(Y374-Y373),2,0),IF(Y372=Y371,IF((Y370-Y371)&gt;(Y373-Y372),2,0),2)),0)))</f>
        <v>0</v>
      </c>
      <c r="V372" s="1">
        <f>IF(C$4=0,0,IF(SUM(V$7:V371)=1,0,IF(Z372=V$6,IF(Z372=Z373,IF((Z371-Z372)&lt;=(Z374-Z373),1,0),IF(Z372=Z371,IF((Z370-Z371)&gt;(Z373-Z372),1,0),1)),0)))</f>
        <v>0</v>
      </c>
      <c r="W372" s="1">
        <f>IF(C$4=0,0,IF(SUM(W$7:W371)=2,0,IF(AA372=W$6,IF(AA372=AA373,IF((AA371-AA372)&lt;=(AA374-AA373),2,0),IF(AA372=AA371,IF((AA370-AA371)&gt;(AA373-AA372),2,0),2)),0)))</f>
        <v>0</v>
      </c>
      <c r="X372" s="1">
        <f>IF(C$4=0,0,IF(SUM(X$7:X371)=2,0,IF(AB372=X$6,IF(AB372=AB373,IF((AB371-AB372)&lt;=(AB374-AB373),2,0),IF(AB372=AB371,IF((AB370-AB371)&gt;(AB373-AB372),2,0),2)),0)))</f>
        <v>0</v>
      </c>
      <c r="Y372" s="1">
        <f t="shared" si="113"/>
        <v>1</v>
      </c>
      <c r="Z372" s="1">
        <f t="shared" si="114"/>
        <v>1</v>
      </c>
      <c r="AA372" s="1">
        <f t="shared" si="115"/>
        <v>1</v>
      </c>
      <c r="AB372" s="1">
        <f t="shared" si="116"/>
        <v>1</v>
      </c>
      <c r="AD372" s="1">
        <f t="shared" si="121"/>
        <v>148</v>
      </c>
      <c r="AE372" s="2">
        <f t="shared" si="117"/>
        <v>0</v>
      </c>
      <c r="AF372" s="1">
        <f>IF(S$4=0,0,IF(SUM(AF$7:AF371)=2,0,IF(AJ372=AF$6,IF(AJ372=AJ373,IF((AJ371-AJ372)&lt;=(AJ374-AJ373),2,0),IF(AJ372=AJ371,IF((AJ370-AJ371)&gt;(AJ373-AJ372),2,0),2)),0)))</f>
        <v>0</v>
      </c>
      <c r="AG372" s="1">
        <f>IF(C$4=0,0,IF(SUM(AG$7:AG371)=1,0,IF(AK372=AG$6,IF(AK372=AK373,IF((AK371-AK372)&lt;=(AK374-AK373),1,0),IF(AK372=AK371,IF((AK370-AK371)&gt;(AK373-AK372),1,0),1)),0)))</f>
        <v>0</v>
      </c>
      <c r="AH372" s="1">
        <f>IF(C$4=0,0,IF(SUM(AH$7:AH371)=2,0,IF(AL372=AH$6,IF(AL372=AL373,IF((AL371-AL372)&lt;=(AL374-AL373),2,0),IF(AL372=AL371,IF((AL370-AL371)&gt;(AL373-AL372),2,0),2)),0)))</f>
        <v>0</v>
      </c>
      <c r="AI372" s="1">
        <f>IF(S$4=0,0,IF(SUM(AI$7:AI371)=2,0,IF(AM372=AI$6,IF(AM372=AM373,IF((AM371-AM372)&lt;=(AM374-AM373),2,0),IF(AM372=AM371,IF((AM370-AM371)&gt;(AM373-AM372),2,0),2)),0)))</f>
        <v>0</v>
      </c>
      <c r="AJ372" s="1">
        <f t="shared" si="118"/>
        <v>1</v>
      </c>
    </row>
    <row r="373" spans="1:36" ht="12" customHeight="1" x14ac:dyDescent="0.15">
      <c r="A373" s="64">
        <f t="shared" si="107"/>
        <v>0</v>
      </c>
      <c r="B373" s="64">
        <f t="shared" si="108"/>
        <v>0</v>
      </c>
      <c r="C373" s="57">
        <f t="shared" si="119"/>
        <v>148</v>
      </c>
      <c r="F373" s="59">
        <f>IF(C373&lt;C$6,0,VLOOKUP(C373,index!$A:$M,10,0))</f>
        <v>0</v>
      </c>
      <c r="G373" s="57" t="str">
        <f t="shared" si="109"/>
        <v/>
      </c>
      <c r="H373" s="58" t="str">
        <f>IF(G373="I",$K373,IF(G373="II",$K373-SUM(H$8:H372),IF(G373="III",$K373-SUM(H$8:H372),IF(G373="IV",$K373-SUM(H$8:H372),IF(G373="V",1-SUM(H$8:H372)," ")))))</f>
        <v xml:space="preserve"> </v>
      </c>
      <c r="I373" s="66" t="str">
        <f t="shared" si="110"/>
        <v/>
      </c>
      <c r="L373" s="62" t="str">
        <f t="shared" si="106"/>
        <v xml:space="preserve"> </v>
      </c>
      <c r="P373" s="58" t="str">
        <f>IF(O373="Plus",$K373,IF(O373="Basis",$K373-SUM(P$8:P372),IF(O373="Breedte",$K373-SUM(P$8:P372),IF(O372="Breedte",1-SUM(P$8:P372)," "))))</f>
        <v xml:space="preserve"> </v>
      </c>
      <c r="Q373" s="56" t="str">
        <f t="shared" si="122"/>
        <v/>
      </c>
      <c r="R373" s="196">
        <f t="shared" si="111"/>
        <v>0</v>
      </c>
      <c r="S373" s="1">
        <f t="shared" si="120"/>
        <v>148</v>
      </c>
      <c r="T373" s="2">
        <f t="shared" si="112"/>
        <v>0</v>
      </c>
      <c r="U373" s="1">
        <f>IF(C$4=0,0,IF(SUM(U$7:U372)=2,0,IF(Y373=U$6,IF(Y373=Y374,IF((Y372-Y373)&lt;=(Y375-Y374),2,0),IF(Y373=Y372,IF((Y371-Y372)&gt;(Y374-Y373),2,0),2)),0)))</f>
        <v>0</v>
      </c>
      <c r="V373" s="1">
        <f>IF(C$4=0,0,IF(SUM(V$7:V372)=1,0,IF(Z373=V$6,IF(Z373=Z374,IF((Z372-Z373)&lt;=(Z375-Z374),1,0),IF(Z373=Z372,IF((Z371-Z372)&gt;(Z374-Z373),1,0),1)),0)))</f>
        <v>0</v>
      </c>
      <c r="W373" s="1">
        <f>IF(C$4=0,0,IF(SUM(W$7:W372)=2,0,IF(AA373=W$6,IF(AA373=AA374,IF((AA372-AA373)&lt;=(AA375-AA374),2,0),IF(AA373=AA372,IF((AA371-AA372)&gt;(AA374-AA373),2,0),2)),0)))</f>
        <v>0</v>
      </c>
      <c r="X373" s="1">
        <f>IF(C$4=0,0,IF(SUM(X$7:X372)=2,0,IF(AB373=X$6,IF(AB373=AB374,IF((AB372-AB373)&lt;=(AB375-AB374),2,0),IF(AB373=AB372,IF((AB371-AB372)&gt;(AB374-AB373),2,0),2)),0)))</f>
        <v>0</v>
      </c>
      <c r="Y373" s="1">
        <f t="shared" si="113"/>
        <v>1</v>
      </c>
      <c r="Z373" s="1">
        <f t="shared" si="114"/>
        <v>1</v>
      </c>
      <c r="AA373" s="1">
        <f t="shared" si="115"/>
        <v>1</v>
      </c>
      <c r="AB373" s="1">
        <f t="shared" si="116"/>
        <v>1</v>
      </c>
      <c r="AD373" s="1">
        <f t="shared" si="121"/>
        <v>148</v>
      </c>
      <c r="AE373" s="2">
        <f t="shared" si="117"/>
        <v>0</v>
      </c>
      <c r="AF373" s="1">
        <f>IF(S$4=0,0,IF(SUM(AF$7:AF372)=2,0,IF(AJ373=AF$6,IF(AJ373=AJ374,IF((AJ372-AJ373)&lt;=(AJ375-AJ374),2,0),IF(AJ373=AJ372,IF((AJ371-AJ372)&gt;(AJ374-AJ373),2,0),2)),0)))</f>
        <v>0</v>
      </c>
      <c r="AG373" s="1">
        <f>IF(C$4=0,0,IF(SUM(AG$7:AG372)=1,0,IF(AK373=AG$6,IF(AK373=AK374,IF((AK372-AK373)&lt;=(AK375-AK374),1,0),IF(AK373=AK372,IF((AK371-AK372)&gt;(AK374-AK373),1,0),1)),0)))</f>
        <v>0</v>
      </c>
      <c r="AH373" s="1">
        <f>IF(C$4=0,0,IF(SUM(AH$7:AH372)=2,0,IF(AL373=AH$6,IF(AL373=AL374,IF((AL372-AL373)&lt;=(AL375-AL374),2,0),IF(AL373=AL372,IF((AL371-AL372)&gt;(AL374-AL373),2,0),2)),0)))</f>
        <v>0</v>
      </c>
      <c r="AI373" s="1">
        <f>IF(S$4=0,0,IF(SUM(AI$7:AI372)=2,0,IF(AM373=AI$6,IF(AM373=AM374,IF((AM372-AM373)&lt;=(AM375-AM374),2,0),IF(AM373=AM372,IF((AM371-AM372)&gt;(AM374-AM373),2,0),2)),0)))</f>
        <v>0</v>
      </c>
      <c r="AJ373" s="1">
        <f t="shared" si="118"/>
        <v>1</v>
      </c>
    </row>
    <row r="374" spans="1:36" ht="12" customHeight="1" x14ac:dyDescent="0.15">
      <c r="A374" s="64">
        <f t="shared" si="107"/>
        <v>0</v>
      </c>
      <c r="B374" s="64">
        <f t="shared" si="108"/>
        <v>0</v>
      </c>
      <c r="C374" s="57">
        <f t="shared" si="119"/>
        <v>148</v>
      </c>
      <c r="F374" s="59">
        <f>IF(C374&lt;C$6,0,VLOOKUP(C374,index!$A:$M,10,0))</f>
        <v>0</v>
      </c>
      <c r="G374" s="57" t="str">
        <f t="shared" si="109"/>
        <v/>
      </c>
      <c r="H374" s="58" t="str">
        <f>IF(G374="I",$K374,IF(G374="II",$K374-SUM(H$8:H373),IF(G374="III",$K374-SUM(H$8:H373),IF(G374="IV",$K374-SUM(H$8:H373),IF(G374="V",1-SUM(H$8:H373)," ")))))</f>
        <v xml:space="preserve"> </v>
      </c>
      <c r="I374" s="66" t="str">
        <f t="shared" si="110"/>
        <v/>
      </c>
      <c r="L374" s="62" t="str">
        <f t="shared" si="106"/>
        <v xml:space="preserve"> </v>
      </c>
      <c r="P374" s="58" t="str">
        <f>IF(O374="Plus",$K374,IF(O374="Basis",$K374-SUM(P$8:P373),IF(O374="Breedte",$K374-SUM(P$8:P373),IF(O373="Breedte",1-SUM(P$8:P373)," "))))</f>
        <v xml:space="preserve"> </v>
      </c>
      <c r="Q374" s="56" t="str">
        <f t="shared" si="122"/>
        <v/>
      </c>
      <c r="R374" s="196">
        <f t="shared" si="111"/>
        <v>0</v>
      </c>
      <c r="S374" s="1">
        <f t="shared" si="120"/>
        <v>148</v>
      </c>
      <c r="T374" s="2">
        <f t="shared" si="112"/>
        <v>0</v>
      </c>
      <c r="U374" s="1">
        <f>IF(C$4=0,0,IF(SUM(U$7:U373)=2,0,IF(Y374=U$6,IF(Y374=Y375,IF((Y373-Y374)&lt;=(Y376-Y375),2,0),IF(Y374=Y373,IF((Y372-Y373)&gt;(Y375-Y374),2,0),2)),0)))</f>
        <v>0</v>
      </c>
      <c r="V374" s="1">
        <f>IF(C$4=0,0,IF(SUM(V$7:V373)=1,0,IF(Z374=V$6,IF(Z374=Z375,IF((Z373-Z374)&lt;=(Z376-Z375),1,0),IF(Z374=Z373,IF((Z372-Z373)&gt;(Z375-Z374),1,0),1)),0)))</f>
        <v>0</v>
      </c>
      <c r="W374" s="1">
        <f>IF(C$4=0,0,IF(SUM(W$7:W373)=2,0,IF(AA374=W$6,IF(AA374=AA375,IF((AA373-AA374)&lt;=(AA376-AA375),2,0),IF(AA374=AA373,IF((AA372-AA373)&gt;(AA375-AA374),2,0),2)),0)))</f>
        <v>0</v>
      </c>
      <c r="X374" s="1">
        <f>IF(C$4=0,0,IF(SUM(X$7:X373)=2,0,IF(AB374=X$6,IF(AB374=AB375,IF((AB373-AB374)&lt;=(AB376-AB375),2,0),IF(AB374=AB373,IF((AB372-AB373)&gt;(AB375-AB374),2,0),2)),0)))</f>
        <v>0</v>
      </c>
      <c r="Y374" s="1">
        <f t="shared" si="113"/>
        <v>1</v>
      </c>
      <c r="Z374" s="1">
        <f t="shared" si="114"/>
        <v>1</v>
      </c>
      <c r="AA374" s="1">
        <f t="shared" si="115"/>
        <v>1</v>
      </c>
      <c r="AB374" s="1">
        <f t="shared" si="116"/>
        <v>1</v>
      </c>
      <c r="AD374" s="1">
        <f t="shared" si="121"/>
        <v>148</v>
      </c>
      <c r="AE374" s="2">
        <f t="shared" si="117"/>
        <v>0</v>
      </c>
      <c r="AF374" s="1">
        <f>IF(S$4=0,0,IF(SUM(AF$7:AF373)=2,0,IF(AJ374=AF$6,IF(AJ374=AJ375,IF((AJ373-AJ374)&lt;=(AJ376-AJ375),2,0),IF(AJ374=AJ373,IF((AJ372-AJ373)&gt;(AJ375-AJ374),2,0),2)),0)))</f>
        <v>0</v>
      </c>
      <c r="AG374" s="1">
        <f>IF(C$4=0,0,IF(SUM(AG$7:AG373)=1,0,IF(AK374=AG$6,IF(AK374=AK375,IF((AK373-AK374)&lt;=(AK376-AK375),1,0),IF(AK374=AK373,IF((AK372-AK373)&gt;(AK375-AK374),1,0),1)),0)))</f>
        <v>0</v>
      </c>
      <c r="AH374" s="1">
        <f>IF(C$4=0,0,IF(SUM(AH$7:AH373)=2,0,IF(AL374=AH$6,IF(AL374=AL375,IF((AL373-AL374)&lt;=(AL376-AL375),2,0),IF(AL374=AL373,IF((AL372-AL373)&gt;(AL375-AL374),2,0),2)),0)))</f>
        <v>0</v>
      </c>
      <c r="AI374" s="1">
        <f>IF(S$4=0,0,IF(SUM(AI$7:AI373)=2,0,IF(AM374=AI$6,IF(AM374=AM375,IF((AM373-AM374)&lt;=(AM376-AM375),2,0),IF(AM374=AM373,IF((AM372-AM373)&gt;(AM375-AM374),2,0),2)),0)))</f>
        <v>0</v>
      </c>
      <c r="AJ374" s="1">
        <f t="shared" si="118"/>
        <v>1</v>
      </c>
    </row>
    <row r="375" spans="1:36" ht="12" customHeight="1" x14ac:dyDescent="0.15">
      <c r="A375" s="64">
        <f t="shared" si="107"/>
        <v>0</v>
      </c>
      <c r="B375" s="64">
        <f t="shared" si="108"/>
        <v>0</v>
      </c>
      <c r="C375" s="57">
        <f t="shared" si="119"/>
        <v>148</v>
      </c>
      <c r="F375" s="59">
        <f>IF(C375&lt;C$6,0,VLOOKUP(C375,index!$A:$M,10,0))</f>
        <v>0</v>
      </c>
      <c r="G375" s="57" t="str">
        <f t="shared" si="109"/>
        <v/>
      </c>
      <c r="H375" s="58" t="str">
        <f>IF(G375="I",$K375,IF(G375="II",$K375-SUM(H$8:H374),IF(G375="III",$K375-SUM(H$8:H374),IF(G375="IV",$K375-SUM(H$8:H374),IF(G375="V",1-SUM(H$8:H374)," ")))))</f>
        <v xml:space="preserve"> </v>
      </c>
      <c r="I375" s="66" t="str">
        <f t="shared" si="110"/>
        <v/>
      </c>
      <c r="L375" s="62" t="str">
        <f t="shared" si="106"/>
        <v xml:space="preserve"> </v>
      </c>
      <c r="P375" s="58" t="str">
        <f>IF(O375="Plus",$K375,IF(O375="Basis",$K375-SUM(P$8:P374),IF(O375="Breedte",$K375-SUM(P$8:P374),IF(O374="Breedte",1-SUM(P$8:P374)," "))))</f>
        <v xml:space="preserve"> </v>
      </c>
      <c r="Q375" s="56" t="str">
        <f t="shared" si="122"/>
        <v/>
      </c>
      <c r="R375" s="196">
        <f t="shared" si="111"/>
        <v>0</v>
      </c>
      <c r="S375" s="1">
        <f t="shared" si="120"/>
        <v>148</v>
      </c>
      <c r="T375" s="2">
        <f t="shared" si="112"/>
        <v>0</v>
      </c>
      <c r="U375" s="1">
        <f>IF(C$4=0,0,IF(SUM(U$7:U374)=2,0,IF(Y375=U$6,IF(Y375=Y376,IF((Y374-Y375)&lt;=(Y377-Y376),2,0),IF(Y375=Y374,IF((Y373-Y374)&gt;(Y376-Y375),2,0),2)),0)))</f>
        <v>0</v>
      </c>
      <c r="V375" s="1">
        <f>IF(C$4=0,0,IF(SUM(V$7:V374)=1,0,IF(Z375=V$6,IF(Z375=Z376,IF((Z374-Z375)&lt;=(Z377-Z376),1,0),IF(Z375=Z374,IF((Z373-Z374)&gt;(Z376-Z375),1,0),1)),0)))</f>
        <v>0</v>
      </c>
      <c r="W375" s="1">
        <f>IF(C$4=0,0,IF(SUM(W$7:W374)=2,0,IF(AA375=W$6,IF(AA375=AA376,IF((AA374-AA375)&lt;=(AA377-AA376),2,0),IF(AA375=AA374,IF((AA373-AA374)&gt;(AA376-AA375),2,0),2)),0)))</f>
        <v>0</v>
      </c>
      <c r="X375" s="1">
        <f>IF(C$4=0,0,IF(SUM(X$7:X374)=2,0,IF(AB375=X$6,IF(AB375=AB376,IF((AB374-AB375)&lt;=(AB377-AB376),2,0),IF(AB375=AB374,IF((AB373-AB374)&gt;(AB376-AB375),2,0),2)),0)))</f>
        <v>0</v>
      </c>
      <c r="Y375" s="1">
        <f t="shared" si="113"/>
        <v>1</v>
      </c>
      <c r="Z375" s="1">
        <f t="shared" si="114"/>
        <v>1</v>
      </c>
      <c r="AA375" s="1">
        <f t="shared" si="115"/>
        <v>1</v>
      </c>
      <c r="AB375" s="1">
        <f t="shared" si="116"/>
        <v>1</v>
      </c>
      <c r="AD375" s="1">
        <f t="shared" si="121"/>
        <v>148</v>
      </c>
      <c r="AE375" s="2">
        <f t="shared" si="117"/>
        <v>0</v>
      </c>
      <c r="AF375" s="1">
        <f>IF(S$4=0,0,IF(SUM(AF$7:AF374)=2,0,IF(AJ375=AF$6,IF(AJ375=AJ376,IF((AJ374-AJ375)&lt;=(AJ377-AJ376),2,0),IF(AJ375=AJ374,IF((AJ373-AJ374)&gt;(AJ376-AJ375),2,0),2)),0)))</f>
        <v>0</v>
      </c>
      <c r="AG375" s="1">
        <f>IF(C$4=0,0,IF(SUM(AG$7:AG374)=1,0,IF(AK375=AG$6,IF(AK375=AK376,IF((AK374-AK375)&lt;=(AK377-AK376),1,0),IF(AK375=AK374,IF((AK373-AK374)&gt;(AK376-AK375),1,0),1)),0)))</f>
        <v>0</v>
      </c>
      <c r="AH375" s="1">
        <f>IF(C$4=0,0,IF(SUM(AH$7:AH374)=2,0,IF(AL375=AH$6,IF(AL375=AL376,IF((AL374-AL375)&lt;=(AL377-AL376),2,0),IF(AL375=AL374,IF((AL373-AL374)&gt;(AL376-AL375),2,0),2)),0)))</f>
        <v>0</v>
      </c>
      <c r="AI375" s="1">
        <f>IF(S$4=0,0,IF(SUM(AI$7:AI374)=2,0,IF(AM375=AI$6,IF(AM375=AM376,IF((AM374-AM375)&lt;=(AM377-AM376),2,0),IF(AM375=AM374,IF((AM373-AM374)&gt;(AM376-AM375),2,0),2)),0)))</f>
        <v>0</v>
      </c>
      <c r="AJ375" s="1">
        <f t="shared" si="118"/>
        <v>1</v>
      </c>
    </row>
    <row r="376" spans="1:36" ht="12" customHeight="1" x14ac:dyDescent="0.15">
      <c r="A376" s="64">
        <f t="shared" si="107"/>
        <v>0</v>
      </c>
      <c r="B376" s="64">
        <f t="shared" si="108"/>
        <v>0</v>
      </c>
      <c r="C376" s="57">
        <f t="shared" si="119"/>
        <v>148</v>
      </c>
      <c r="F376" s="59">
        <f>IF(C376&lt;C$6,0,VLOOKUP(C376,index!$A:$M,10,0))</f>
        <v>0</v>
      </c>
      <c r="G376" s="57" t="str">
        <f t="shared" si="109"/>
        <v/>
      </c>
      <c r="H376" s="58" t="str">
        <f>IF(G376="I",$K376,IF(G376="II",$K376-SUM(H$8:H375),IF(G376="III",$K376-SUM(H$8:H375),IF(G376="IV",$K376-SUM(H$8:H375),IF(G376="V",1-SUM(H$8:H375)," ")))))</f>
        <v xml:space="preserve"> </v>
      </c>
      <c r="I376" s="66" t="str">
        <f t="shared" si="110"/>
        <v/>
      </c>
      <c r="L376" s="62" t="str">
        <f t="shared" si="106"/>
        <v xml:space="preserve"> </v>
      </c>
      <c r="P376" s="58" t="str">
        <f>IF(O376="Plus",$K376,IF(O376="Basis",$K376-SUM(P$8:P375),IF(O376="Breedte",$K376-SUM(P$8:P375),IF(O375="Breedte",1-SUM(P$8:P375)," "))))</f>
        <v xml:space="preserve"> </v>
      </c>
      <c r="Q376" s="56" t="str">
        <f t="shared" si="122"/>
        <v/>
      </c>
      <c r="R376" s="196">
        <f t="shared" si="111"/>
        <v>0</v>
      </c>
      <c r="S376" s="1">
        <f t="shared" si="120"/>
        <v>148</v>
      </c>
      <c r="T376" s="2">
        <f t="shared" si="112"/>
        <v>0</v>
      </c>
      <c r="U376" s="1">
        <f>IF(C$4=0,0,IF(SUM(U$7:U375)=2,0,IF(Y376=U$6,IF(Y376=Y377,IF((Y375-Y376)&lt;=(Y378-Y377),2,0),IF(Y376=Y375,IF((Y374-Y375)&gt;(Y377-Y376),2,0),2)),0)))</f>
        <v>0</v>
      </c>
      <c r="V376" s="1">
        <f>IF(C$4=0,0,IF(SUM(V$7:V375)=1,0,IF(Z376=V$6,IF(Z376=Z377,IF((Z375-Z376)&lt;=(Z378-Z377),1,0),IF(Z376=Z375,IF((Z374-Z375)&gt;(Z377-Z376),1,0),1)),0)))</f>
        <v>0</v>
      </c>
      <c r="W376" s="1">
        <f>IF(C$4=0,0,IF(SUM(W$7:W375)=2,0,IF(AA376=W$6,IF(AA376=AA377,IF((AA375-AA376)&lt;=(AA378-AA377),2,0),IF(AA376=AA375,IF((AA374-AA375)&gt;(AA377-AA376),2,0),2)),0)))</f>
        <v>0</v>
      </c>
      <c r="X376" s="1">
        <f>IF(C$4=0,0,IF(SUM(X$7:X375)=2,0,IF(AB376=X$6,IF(AB376=AB377,IF((AB375-AB376)&lt;=(AB378-AB377),2,0),IF(AB376=AB375,IF((AB374-AB375)&gt;(AB377-AB376),2,0),2)),0)))</f>
        <v>0</v>
      </c>
      <c r="Y376" s="1">
        <f t="shared" si="113"/>
        <v>1</v>
      </c>
      <c r="Z376" s="1">
        <f t="shared" si="114"/>
        <v>1</v>
      </c>
      <c r="AA376" s="1">
        <f t="shared" si="115"/>
        <v>1</v>
      </c>
      <c r="AB376" s="1">
        <f t="shared" si="116"/>
        <v>1</v>
      </c>
      <c r="AD376" s="1">
        <f t="shared" si="121"/>
        <v>148</v>
      </c>
      <c r="AE376" s="2">
        <f t="shared" si="117"/>
        <v>0</v>
      </c>
      <c r="AF376" s="1">
        <f>IF(S$4=0,0,IF(SUM(AF$7:AF375)=2,0,IF(AJ376=AF$6,IF(AJ376=AJ377,IF((AJ375-AJ376)&lt;=(AJ378-AJ377),2,0),IF(AJ376=AJ375,IF((AJ374-AJ375)&gt;(AJ377-AJ376),2,0),2)),0)))</f>
        <v>0</v>
      </c>
      <c r="AG376" s="1">
        <f>IF(C$4=0,0,IF(SUM(AG$7:AG375)=1,0,IF(AK376=AG$6,IF(AK376=AK377,IF((AK375-AK376)&lt;=(AK378-AK377),1,0),IF(AK376=AK375,IF((AK374-AK375)&gt;(AK377-AK376),1,0),1)),0)))</f>
        <v>0</v>
      </c>
      <c r="AH376" s="1">
        <f>IF(C$4=0,0,IF(SUM(AH$7:AH375)=2,0,IF(AL376=AH$6,IF(AL376=AL377,IF((AL375-AL376)&lt;=(AL378-AL377),2,0),IF(AL376=AL375,IF((AL374-AL375)&gt;(AL377-AL376),2,0),2)),0)))</f>
        <v>0</v>
      </c>
      <c r="AI376" s="1">
        <f>IF(S$4=0,0,IF(SUM(AI$7:AI375)=2,0,IF(AM376=AI$6,IF(AM376=AM377,IF((AM375-AM376)&lt;=(AM378-AM377),2,0),IF(AM376=AM375,IF((AM374-AM375)&gt;(AM377-AM376),2,0),2)),0)))</f>
        <v>0</v>
      </c>
      <c r="AJ376" s="1">
        <f t="shared" si="118"/>
        <v>1</v>
      </c>
    </row>
    <row r="377" spans="1:36" ht="12" customHeight="1" x14ac:dyDescent="0.15">
      <c r="A377" s="64">
        <f t="shared" si="107"/>
        <v>0</v>
      </c>
      <c r="B377" s="64">
        <f t="shared" si="108"/>
        <v>0</v>
      </c>
      <c r="C377" s="57">
        <f t="shared" si="119"/>
        <v>148</v>
      </c>
      <c r="F377" s="59">
        <f>IF(C377&lt;C$6,0,VLOOKUP(C377,index!$A:$M,10,0))</f>
        <v>0</v>
      </c>
      <c r="G377" s="57" t="str">
        <f t="shared" si="109"/>
        <v/>
      </c>
      <c r="H377" s="58" t="str">
        <f>IF(G377="I",$K377,IF(G377="II",$K377-SUM(H$8:H376),IF(G377="III",$K377-SUM(H$8:H376),IF(G377="IV",$K377-SUM(H$8:H376),IF(G377="V",1-SUM(H$8:H376)," ")))))</f>
        <v xml:space="preserve"> </v>
      </c>
      <c r="I377" s="66" t="str">
        <f t="shared" si="110"/>
        <v/>
      </c>
      <c r="L377" s="62" t="str">
        <f t="shared" si="106"/>
        <v xml:space="preserve"> </v>
      </c>
      <c r="P377" s="58" t="str">
        <f>IF(O377="Plus",$K377,IF(O377="Basis",$K377-SUM(P$8:P376),IF(O377="Breedte",$K377-SUM(P$8:P376),IF(O376="Breedte",1-SUM(P$8:P376)," "))))</f>
        <v xml:space="preserve"> </v>
      </c>
      <c r="Q377" s="56" t="str">
        <f t="shared" si="122"/>
        <v/>
      </c>
      <c r="R377" s="196">
        <f t="shared" si="111"/>
        <v>0</v>
      </c>
      <c r="S377" s="1">
        <f t="shared" si="120"/>
        <v>148</v>
      </c>
      <c r="T377" s="2">
        <f t="shared" si="112"/>
        <v>0</v>
      </c>
      <c r="U377" s="1">
        <f>IF(C$4=0,0,IF(SUM(U$7:U376)=2,0,IF(Y377=U$6,IF(Y377=Y378,IF((Y376-Y377)&lt;=(Y379-Y378),2,0),IF(Y377=Y376,IF((Y375-Y376)&gt;(Y378-Y377),2,0),2)),0)))</f>
        <v>0</v>
      </c>
      <c r="V377" s="1">
        <f>IF(C$4=0,0,IF(SUM(V$7:V376)=1,0,IF(Z377=V$6,IF(Z377=Z378,IF((Z376-Z377)&lt;=(Z379-Z378),1,0),IF(Z377=Z376,IF((Z375-Z376)&gt;(Z378-Z377),1,0),1)),0)))</f>
        <v>0</v>
      </c>
      <c r="W377" s="1">
        <f>IF(C$4=0,0,IF(SUM(W$7:W376)=2,0,IF(AA377=W$6,IF(AA377=AA378,IF((AA376-AA377)&lt;=(AA379-AA378),2,0),IF(AA377=AA376,IF((AA375-AA376)&gt;(AA378-AA377),2,0),2)),0)))</f>
        <v>0</v>
      </c>
      <c r="X377" s="1">
        <f>IF(C$4=0,0,IF(SUM(X$7:X376)=2,0,IF(AB377=X$6,IF(AB377=AB378,IF((AB376-AB377)&lt;=(AB379-AB378),2,0),IF(AB377=AB376,IF((AB375-AB376)&gt;(AB378-AB377),2,0),2)),0)))</f>
        <v>0</v>
      </c>
      <c r="Y377" s="1">
        <f t="shared" si="113"/>
        <v>1</v>
      </c>
      <c r="Z377" s="1">
        <f t="shared" si="114"/>
        <v>1</v>
      </c>
      <c r="AA377" s="1">
        <f t="shared" si="115"/>
        <v>1</v>
      </c>
      <c r="AB377" s="1">
        <f t="shared" si="116"/>
        <v>1</v>
      </c>
      <c r="AD377" s="1">
        <f t="shared" si="121"/>
        <v>148</v>
      </c>
      <c r="AE377" s="2">
        <f t="shared" si="117"/>
        <v>0</v>
      </c>
      <c r="AF377" s="1">
        <f>IF(S$4=0,0,IF(SUM(AF$7:AF376)=2,0,IF(AJ377=AF$6,IF(AJ377=AJ378,IF((AJ376-AJ377)&lt;=(AJ379-AJ378),2,0),IF(AJ377=AJ376,IF((AJ375-AJ376)&gt;(AJ378-AJ377),2,0),2)),0)))</f>
        <v>0</v>
      </c>
      <c r="AG377" s="1">
        <f>IF(C$4=0,0,IF(SUM(AG$7:AG376)=1,0,IF(AK377=AG$6,IF(AK377=AK378,IF((AK376-AK377)&lt;=(AK379-AK378),1,0),IF(AK377=AK376,IF((AK375-AK376)&gt;(AK378-AK377),1,0),1)),0)))</f>
        <v>0</v>
      </c>
      <c r="AH377" s="1">
        <f>IF(C$4=0,0,IF(SUM(AH$7:AH376)=2,0,IF(AL377=AH$6,IF(AL377=AL378,IF((AL376-AL377)&lt;=(AL379-AL378),2,0),IF(AL377=AL376,IF((AL375-AL376)&gt;(AL378-AL377),2,0),2)),0)))</f>
        <v>0</v>
      </c>
      <c r="AI377" s="1">
        <f>IF(S$4=0,0,IF(SUM(AI$7:AI376)=2,0,IF(AM377=AI$6,IF(AM377=AM378,IF((AM376-AM377)&lt;=(AM379-AM378),2,0),IF(AM377=AM376,IF((AM375-AM376)&gt;(AM378-AM377),2,0),2)),0)))</f>
        <v>0</v>
      </c>
      <c r="AJ377" s="1">
        <f t="shared" si="118"/>
        <v>1</v>
      </c>
    </row>
    <row r="378" spans="1:36" ht="12" customHeight="1" x14ac:dyDescent="0.15">
      <c r="A378" s="64">
        <f t="shared" si="107"/>
        <v>0</v>
      </c>
      <c r="B378" s="64">
        <f t="shared" si="108"/>
        <v>0</v>
      </c>
      <c r="C378" s="57">
        <f t="shared" si="119"/>
        <v>148</v>
      </c>
      <c r="F378" s="59">
        <f>IF(C378&lt;C$6,0,VLOOKUP(C378,index!$A:$M,10,0))</f>
        <v>0</v>
      </c>
      <c r="G378" s="57" t="str">
        <f t="shared" si="109"/>
        <v/>
      </c>
      <c r="H378" s="58" t="str">
        <f>IF(G378="I",$K378,IF(G378="II",$K378-SUM(H$8:H377),IF(G378="III",$K378-SUM(H$8:H377),IF(G378="IV",$K378-SUM(H$8:H377),IF(G378="V",1-SUM(H$8:H377)," ")))))</f>
        <v xml:space="preserve"> </v>
      </c>
      <c r="I378" s="66" t="str">
        <f t="shared" si="110"/>
        <v/>
      </c>
      <c r="L378" s="62" t="str">
        <f t="shared" si="106"/>
        <v xml:space="preserve"> </v>
      </c>
      <c r="P378" s="58" t="str">
        <f>IF(O378="Plus",$K378,IF(O378="Basis",$K378-SUM(P$8:P377),IF(O378="Breedte",$K378-SUM(P$8:P377),IF(O377="Breedte",1-SUM(P$8:P377)," "))))</f>
        <v xml:space="preserve"> </v>
      </c>
      <c r="Q378" s="56" t="str">
        <f t="shared" si="122"/>
        <v/>
      </c>
      <c r="R378" s="196">
        <f t="shared" si="111"/>
        <v>0</v>
      </c>
      <c r="S378" s="1">
        <f t="shared" si="120"/>
        <v>148</v>
      </c>
      <c r="T378" s="2">
        <f t="shared" si="112"/>
        <v>0</v>
      </c>
      <c r="U378" s="1">
        <f>IF(C$4=0,0,IF(SUM(U$7:U377)=2,0,IF(Y378=U$6,IF(Y378=Y379,IF((Y377-Y378)&lt;=(Y380-Y379),2,0),IF(Y378=Y377,IF((Y376-Y377)&gt;(Y379-Y378),2,0),2)),0)))</f>
        <v>0</v>
      </c>
      <c r="V378" s="1">
        <f>IF(C$4=0,0,IF(SUM(V$7:V377)=1,0,IF(Z378=V$6,IF(Z378=Z379,IF((Z377-Z378)&lt;=(Z380-Z379),1,0),IF(Z378=Z377,IF((Z376-Z377)&gt;(Z379-Z378),1,0),1)),0)))</f>
        <v>0</v>
      </c>
      <c r="W378" s="1">
        <f>IF(C$4=0,0,IF(SUM(W$7:W377)=2,0,IF(AA378=W$6,IF(AA378=AA379,IF((AA377-AA378)&lt;=(AA380-AA379),2,0),IF(AA378=AA377,IF((AA376-AA377)&gt;(AA379-AA378),2,0),2)),0)))</f>
        <v>0</v>
      </c>
      <c r="X378" s="1">
        <f>IF(C$4=0,0,IF(SUM(X$7:X377)=2,0,IF(AB378=X$6,IF(AB378=AB379,IF((AB377-AB378)&lt;=(AB380-AB379),2,0),IF(AB378=AB377,IF((AB376-AB377)&gt;(AB379-AB378),2,0),2)),0)))</f>
        <v>0</v>
      </c>
      <c r="Y378" s="1">
        <f t="shared" si="113"/>
        <v>1</v>
      </c>
      <c r="Z378" s="1">
        <f t="shared" si="114"/>
        <v>1</v>
      </c>
      <c r="AA378" s="1">
        <f t="shared" si="115"/>
        <v>1</v>
      </c>
      <c r="AB378" s="1">
        <f t="shared" si="116"/>
        <v>1</v>
      </c>
      <c r="AD378" s="1">
        <f t="shared" si="121"/>
        <v>148</v>
      </c>
      <c r="AE378" s="2">
        <f t="shared" si="117"/>
        <v>0</v>
      </c>
      <c r="AF378" s="1">
        <f>IF(S$4=0,0,IF(SUM(AF$7:AF377)=2,0,IF(AJ378=AF$6,IF(AJ378=AJ379,IF((AJ377-AJ378)&lt;=(AJ380-AJ379),2,0),IF(AJ378=AJ377,IF((AJ376-AJ377)&gt;(AJ379-AJ378),2,0),2)),0)))</f>
        <v>0</v>
      </c>
      <c r="AG378" s="1">
        <f>IF(C$4=0,0,IF(SUM(AG$7:AG377)=1,0,IF(AK378=AG$6,IF(AK378=AK379,IF((AK377-AK378)&lt;=(AK380-AK379),1,0),IF(AK378=AK377,IF((AK376-AK377)&gt;(AK379-AK378),1,0),1)),0)))</f>
        <v>0</v>
      </c>
      <c r="AH378" s="1">
        <f>IF(C$4=0,0,IF(SUM(AH$7:AH377)=2,0,IF(AL378=AH$6,IF(AL378=AL379,IF((AL377-AL378)&lt;=(AL380-AL379),2,0),IF(AL378=AL377,IF((AL376-AL377)&gt;(AL379-AL378),2,0),2)),0)))</f>
        <v>0</v>
      </c>
      <c r="AI378" s="1">
        <f>IF(S$4=0,0,IF(SUM(AI$7:AI377)=2,0,IF(AM378=AI$6,IF(AM378=AM379,IF((AM377-AM378)&lt;=(AM380-AM379),2,0),IF(AM378=AM377,IF((AM376-AM377)&gt;(AM379-AM378),2,0),2)),0)))</f>
        <v>0</v>
      </c>
      <c r="AJ378" s="1">
        <f t="shared" si="118"/>
        <v>1</v>
      </c>
    </row>
    <row r="379" spans="1:36" ht="12" customHeight="1" x14ac:dyDescent="0.15">
      <c r="A379" s="64">
        <f t="shared" si="107"/>
        <v>0</v>
      </c>
      <c r="B379" s="64">
        <f t="shared" si="108"/>
        <v>0</v>
      </c>
      <c r="C379" s="57">
        <f t="shared" si="119"/>
        <v>148</v>
      </c>
      <c r="F379" s="59">
        <f>IF(C379&lt;C$6,0,VLOOKUP(C379,index!$A:$M,10,0))</f>
        <v>0</v>
      </c>
      <c r="G379" s="57" t="str">
        <f t="shared" si="109"/>
        <v/>
      </c>
      <c r="H379" s="58" t="str">
        <f>IF(G379="I",$K379,IF(G379="II",$K379-SUM(H$8:H378),IF(G379="III",$K379-SUM(H$8:H378),IF(G379="IV",$K379-SUM(H$8:H378),IF(G379="V",1-SUM(H$8:H378)," ")))))</f>
        <v xml:space="preserve"> </v>
      </c>
      <c r="I379" s="66" t="str">
        <f t="shared" si="110"/>
        <v/>
      </c>
      <c r="L379" s="62" t="str">
        <f t="shared" si="106"/>
        <v xml:space="preserve"> </v>
      </c>
      <c r="P379" s="58" t="str">
        <f>IF(O379="Plus",$K379,IF(O379="Basis",$K379-SUM(P$8:P378),IF(O379="Breedte",$K379-SUM(P$8:P378),IF(O378="Breedte",1-SUM(P$8:P378)," "))))</f>
        <v xml:space="preserve"> </v>
      </c>
      <c r="Q379" s="56" t="str">
        <f t="shared" si="122"/>
        <v/>
      </c>
      <c r="R379" s="196">
        <f t="shared" si="111"/>
        <v>0</v>
      </c>
      <c r="S379" s="1">
        <f t="shared" si="120"/>
        <v>148</v>
      </c>
      <c r="T379" s="2">
        <f t="shared" si="112"/>
        <v>0</v>
      </c>
      <c r="U379" s="1">
        <f>IF(C$4=0,0,IF(SUM(U$7:U378)=2,0,IF(Y379=U$6,IF(Y379=Y380,IF((Y378-Y379)&lt;=(Y381-Y380),2,0),IF(Y379=Y378,IF((Y377-Y378)&gt;(Y380-Y379),2,0),2)),0)))</f>
        <v>0</v>
      </c>
      <c r="V379" s="1">
        <f>IF(C$4=0,0,IF(SUM(V$7:V378)=1,0,IF(Z379=V$6,IF(Z379=Z380,IF((Z378-Z379)&lt;=(Z381-Z380),1,0),IF(Z379=Z378,IF((Z377-Z378)&gt;(Z380-Z379),1,0),1)),0)))</f>
        <v>0</v>
      </c>
      <c r="W379" s="1">
        <f>IF(C$4=0,0,IF(SUM(W$7:W378)=2,0,IF(AA379=W$6,IF(AA379=AA380,IF((AA378-AA379)&lt;=(AA381-AA380),2,0),IF(AA379=AA378,IF((AA377-AA378)&gt;(AA380-AA379),2,0),2)),0)))</f>
        <v>0</v>
      </c>
      <c r="X379" s="1">
        <f>IF(C$4=0,0,IF(SUM(X$7:X378)=2,0,IF(AB379=X$6,IF(AB379=AB380,IF((AB378-AB379)&lt;=(AB381-AB380),2,0),IF(AB379=AB378,IF((AB377-AB378)&gt;(AB380-AB379),2,0),2)),0)))</f>
        <v>0</v>
      </c>
      <c r="Y379" s="1">
        <f t="shared" si="113"/>
        <v>1</v>
      </c>
      <c r="Z379" s="1">
        <f t="shared" si="114"/>
        <v>1</v>
      </c>
      <c r="AA379" s="1">
        <f t="shared" si="115"/>
        <v>1</v>
      </c>
      <c r="AB379" s="1">
        <f t="shared" si="116"/>
        <v>1</v>
      </c>
      <c r="AD379" s="1">
        <f t="shared" si="121"/>
        <v>148</v>
      </c>
      <c r="AE379" s="2">
        <f t="shared" si="117"/>
        <v>0</v>
      </c>
      <c r="AF379" s="1">
        <f>IF(S$4=0,0,IF(SUM(AF$7:AF378)=2,0,IF(AJ379=AF$6,IF(AJ379=AJ380,IF((AJ378-AJ379)&lt;=(AJ381-AJ380),2,0),IF(AJ379=AJ378,IF((AJ377-AJ378)&gt;(AJ380-AJ379),2,0),2)),0)))</f>
        <v>0</v>
      </c>
      <c r="AG379" s="1">
        <f>IF(C$4=0,0,IF(SUM(AG$7:AG378)=1,0,IF(AK379=AG$6,IF(AK379=AK380,IF((AK378-AK379)&lt;=(AK381-AK380),1,0),IF(AK379=AK378,IF((AK377-AK378)&gt;(AK380-AK379),1,0),1)),0)))</f>
        <v>0</v>
      </c>
      <c r="AH379" s="1">
        <f>IF(C$4=0,0,IF(SUM(AH$7:AH378)=2,0,IF(AL379=AH$6,IF(AL379=AL380,IF((AL378-AL379)&lt;=(AL381-AL380),2,0),IF(AL379=AL378,IF((AL377-AL378)&gt;(AL380-AL379),2,0),2)),0)))</f>
        <v>0</v>
      </c>
      <c r="AI379" s="1">
        <f>IF(S$4=0,0,IF(SUM(AI$7:AI378)=2,0,IF(AM379=AI$6,IF(AM379=AM380,IF((AM378-AM379)&lt;=(AM381-AM380),2,0),IF(AM379=AM378,IF((AM377-AM378)&gt;(AM380-AM379),2,0),2)),0)))</f>
        <v>0</v>
      </c>
      <c r="AJ379" s="1">
        <f t="shared" si="118"/>
        <v>1</v>
      </c>
    </row>
    <row r="380" spans="1:36" ht="12" customHeight="1" x14ac:dyDescent="0.15">
      <c r="A380" s="64">
        <f t="shared" si="107"/>
        <v>0</v>
      </c>
      <c r="B380" s="64">
        <f t="shared" si="108"/>
        <v>0</v>
      </c>
      <c r="C380" s="57">
        <f t="shared" si="119"/>
        <v>148</v>
      </c>
      <c r="F380" s="59">
        <f>IF(C380&lt;C$6,0,VLOOKUP(C380,index!$A:$M,10,0))</f>
        <v>0</v>
      </c>
      <c r="G380" s="57" t="str">
        <f t="shared" si="109"/>
        <v/>
      </c>
      <c r="H380" s="58" t="str">
        <f>IF(G380="I",$K380,IF(G380="II",$K380-SUM(H$8:H379),IF(G380="III",$K380-SUM(H$8:H379),IF(G380="IV",$K380-SUM(H$8:H379),IF(G380="V",1-SUM(H$8:H379)," ")))))</f>
        <v xml:space="preserve"> </v>
      </c>
      <c r="I380" s="66" t="str">
        <f t="shared" si="110"/>
        <v/>
      </c>
      <c r="L380" s="62" t="str">
        <f t="shared" si="106"/>
        <v xml:space="preserve"> </v>
      </c>
      <c r="P380" s="58" t="str">
        <f>IF(O380="Plus",$K380,IF(O380="Basis",$K380-SUM(P$8:P379),IF(O380="Breedte",$K380-SUM(P$8:P379),IF(O379="Breedte",1-SUM(P$8:P379)," "))))</f>
        <v xml:space="preserve"> </v>
      </c>
      <c r="Q380" s="56" t="str">
        <f t="shared" si="122"/>
        <v/>
      </c>
      <c r="R380" s="196">
        <f t="shared" si="111"/>
        <v>0</v>
      </c>
      <c r="S380" s="1">
        <f t="shared" si="120"/>
        <v>148</v>
      </c>
      <c r="T380" s="2">
        <f t="shared" si="112"/>
        <v>0</v>
      </c>
      <c r="U380" s="1">
        <f>IF(C$4=0,0,IF(SUM(U$7:U379)=2,0,IF(Y380=U$6,IF(Y380=Y381,IF((Y379-Y380)&lt;=(Y382-Y381),2,0),IF(Y380=Y379,IF((Y378-Y379)&gt;(Y381-Y380),2,0),2)),0)))</f>
        <v>0</v>
      </c>
      <c r="V380" s="1">
        <f>IF(C$4=0,0,IF(SUM(V$7:V379)=1,0,IF(Z380=V$6,IF(Z380=Z381,IF((Z379-Z380)&lt;=(Z382-Z381),1,0),IF(Z380=Z379,IF((Z378-Z379)&gt;(Z381-Z380),1,0),1)),0)))</f>
        <v>0</v>
      </c>
      <c r="W380" s="1">
        <f>IF(C$4=0,0,IF(SUM(W$7:W379)=2,0,IF(AA380=W$6,IF(AA380=AA381,IF((AA379-AA380)&lt;=(AA382-AA381),2,0),IF(AA380=AA379,IF((AA378-AA379)&gt;(AA381-AA380),2,0),2)),0)))</f>
        <v>0</v>
      </c>
      <c r="X380" s="1">
        <f>IF(C$4=0,0,IF(SUM(X$7:X379)=2,0,IF(AB380=X$6,IF(AB380=AB381,IF((AB379-AB380)&lt;=(AB382-AB381),2,0),IF(AB380=AB379,IF((AB378-AB379)&gt;(AB381-AB380),2,0),2)),0)))</f>
        <v>0</v>
      </c>
      <c r="Y380" s="1">
        <f t="shared" si="113"/>
        <v>1</v>
      </c>
      <c r="Z380" s="1">
        <f t="shared" si="114"/>
        <v>1</v>
      </c>
      <c r="AA380" s="1">
        <f t="shared" si="115"/>
        <v>1</v>
      </c>
      <c r="AB380" s="1">
        <f t="shared" si="116"/>
        <v>1</v>
      </c>
      <c r="AD380" s="1">
        <f t="shared" si="121"/>
        <v>148</v>
      </c>
      <c r="AE380" s="2">
        <f t="shared" si="117"/>
        <v>0</v>
      </c>
      <c r="AF380" s="1">
        <f>IF(S$4=0,0,IF(SUM(AF$7:AF379)=2,0,IF(AJ380=AF$6,IF(AJ380=AJ381,IF((AJ379-AJ380)&lt;=(AJ382-AJ381),2,0),IF(AJ380=AJ379,IF((AJ378-AJ379)&gt;(AJ381-AJ380),2,0),2)),0)))</f>
        <v>0</v>
      </c>
      <c r="AG380" s="1">
        <f>IF(C$4=0,0,IF(SUM(AG$7:AG379)=1,0,IF(AK380=AG$6,IF(AK380=AK381,IF((AK379-AK380)&lt;=(AK382-AK381),1,0),IF(AK380=AK379,IF((AK378-AK379)&gt;(AK381-AK380),1,0),1)),0)))</f>
        <v>0</v>
      </c>
      <c r="AH380" s="1">
        <f>IF(C$4=0,0,IF(SUM(AH$7:AH379)=2,0,IF(AL380=AH$6,IF(AL380=AL381,IF((AL379-AL380)&lt;=(AL382-AL381),2,0),IF(AL380=AL379,IF((AL378-AL379)&gt;(AL381-AL380),2,0),2)),0)))</f>
        <v>0</v>
      </c>
      <c r="AI380" s="1">
        <f>IF(S$4=0,0,IF(SUM(AI$7:AI379)=2,0,IF(AM380=AI$6,IF(AM380=AM381,IF((AM379-AM380)&lt;=(AM382-AM381),2,0),IF(AM380=AM379,IF((AM378-AM379)&gt;(AM381-AM380),2,0),2)),0)))</f>
        <v>0</v>
      </c>
      <c r="AJ380" s="1">
        <f t="shared" si="118"/>
        <v>1</v>
      </c>
    </row>
    <row r="381" spans="1:36" ht="12" customHeight="1" x14ac:dyDescent="0.15">
      <c r="A381" s="64">
        <f t="shared" si="107"/>
        <v>0</v>
      </c>
      <c r="B381" s="64">
        <f t="shared" si="108"/>
        <v>0</v>
      </c>
      <c r="C381" s="57">
        <f t="shared" si="119"/>
        <v>148</v>
      </c>
      <c r="F381" s="59">
        <f>IF(C381&lt;C$6,0,VLOOKUP(C381,index!$A:$M,10,0))</f>
        <v>0</v>
      </c>
      <c r="G381" s="57" t="str">
        <f t="shared" si="109"/>
        <v/>
      </c>
      <c r="H381" s="58" t="str">
        <f>IF(G381="I",$K381,IF(G381="II",$K381-SUM(H$8:H380),IF(G381="III",$K381-SUM(H$8:H380),IF(G381="IV",$K381-SUM(H$8:H380),IF(G381="V",1-SUM(H$8:H380)," ")))))</f>
        <v xml:space="preserve"> </v>
      </c>
      <c r="I381" s="66" t="str">
        <f t="shared" si="110"/>
        <v/>
      </c>
      <c r="L381" s="62" t="str">
        <f t="shared" si="106"/>
        <v xml:space="preserve"> </v>
      </c>
      <c r="P381" s="58" t="str">
        <f>IF(O381="Plus",$K381,IF(O381="Basis",$K381-SUM(P$8:P380),IF(O381="Breedte",$K381-SUM(P$8:P380),IF(O380="Breedte",1-SUM(P$8:P380)," "))))</f>
        <v xml:space="preserve"> </v>
      </c>
      <c r="Q381" s="56" t="str">
        <f t="shared" si="122"/>
        <v/>
      </c>
      <c r="R381" s="196">
        <f t="shared" si="111"/>
        <v>0</v>
      </c>
      <c r="S381" s="1">
        <f t="shared" si="120"/>
        <v>148</v>
      </c>
      <c r="T381" s="2">
        <f t="shared" si="112"/>
        <v>0</v>
      </c>
      <c r="U381" s="1">
        <f>IF(C$4=0,0,IF(SUM(U$7:U380)=2,0,IF(Y381=U$6,IF(Y381=Y382,IF((Y380-Y381)&lt;=(Y383-Y382),2,0),IF(Y381=Y380,IF((Y379-Y380)&gt;(Y382-Y381),2,0),2)),0)))</f>
        <v>0</v>
      </c>
      <c r="V381" s="1">
        <f>IF(C$4=0,0,IF(SUM(V$7:V380)=1,0,IF(Z381=V$6,IF(Z381=Z382,IF((Z380-Z381)&lt;=(Z383-Z382),1,0),IF(Z381=Z380,IF((Z379-Z380)&gt;(Z382-Z381),1,0),1)),0)))</f>
        <v>0</v>
      </c>
      <c r="W381" s="1">
        <f>IF(C$4=0,0,IF(SUM(W$7:W380)=2,0,IF(AA381=W$6,IF(AA381=AA382,IF((AA380-AA381)&lt;=(AA383-AA382),2,0),IF(AA381=AA380,IF((AA379-AA380)&gt;(AA382-AA381),2,0),2)),0)))</f>
        <v>0</v>
      </c>
      <c r="X381" s="1">
        <f>IF(C$4=0,0,IF(SUM(X$7:X380)=2,0,IF(AB381=X$6,IF(AB381=AB382,IF((AB380-AB381)&lt;=(AB383-AB382),2,0),IF(AB381=AB380,IF((AB379-AB380)&gt;(AB382-AB381),2,0),2)),0)))</f>
        <v>0</v>
      </c>
      <c r="Y381" s="1">
        <f t="shared" si="113"/>
        <v>1</v>
      </c>
      <c r="Z381" s="1">
        <f t="shared" si="114"/>
        <v>1</v>
      </c>
      <c r="AA381" s="1">
        <f t="shared" si="115"/>
        <v>1</v>
      </c>
      <c r="AB381" s="1">
        <f t="shared" si="116"/>
        <v>1</v>
      </c>
      <c r="AD381" s="1">
        <f t="shared" si="121"/>
        <v>148</v>
      </c>
      <c r="AE381" s="2">
        <f t="shared" si="117"/>
        <v>0</v>
      </c>
      <c r="AF381" s="1">
        <f>IF(S$4=0,0,IF(SUM(AF$7:AF380)=2,0,IF(AJ381=AF$6,IF(AJ381=AJ382,IF((AJ380-AJ381)&lt;=(AJ383-AJ382),2,0),IF(AJ381=AJ380,IF((AJ379-AJ380)&gt;(AJ382-AJ381),2,0),2)),0)))</f>
        <v>0</v>
      </c>
      <c r="AG381" s="1">
        <f>IF(C$4=0,0,IF(SUM(AG$7:AG380)=1,0,IF(AK381=AG$6,IF(AK381=AK382,IF((AK380-AK381)&lt;=(AK383-AK382),1,0),IF(AK381=AK380,IF((AK379-AK380)&gt;(AK382-AK381),1,0),1)),0)))</f>
        <v>0</v>
      </c>
      <c r="AH381" s="1">
        <f>IF(C$4=0,0,IF(SUM(AH$7:AH380)=2,0,IF(AL381=AH$6,IF(AL381=AL382,IF((AL380-AL381)&lt;=(AL383-AL382),2,0),IF(AL381=AL380,IF((AL379-AL380)&gt;(AL382-AL381),2,0),2)),0)))</f>
        <v>0</v>
      </c>
      <c r="AI381" s="1">
        <f>IF(S$4=0,0,IF(SUM(AI$7:AI380)=2,0,IF(AM381=AI$6,IF(AM381=AM382,IF((AM380-AM381)&lt;=(AM383-AM382),2,0),IF(AM381=AM380,IF((AM379-AM380)&gt;(AM382-AM381),2,0),2)),0)))</f>
        <v>0</v>
      </c>
      <c r="AJ381" s="1">
        <f t="shared" si="118"/>
        <v>1</v>
      </c>
    </row>
    <row r="382" spans="1:36" ht="12" customHeight="1" x14ac:dyDescent="0.15">
      <c r="A382" s="64">
        <f t="shared" si="107"/>
        <v>0</v>
      </c>
      <c r="B382" s="64">
        <f t="shared" si="108"/>
        <v>0</v>
      </c>
      <c r="C382" s="57">
        <f t="shared" si="119"/>
        <v>148</v>
      </c>
      <c r="F382" s="59">
        <f>IF(C382&lt;C$6,0,VLOOKUP(C382,index!$A:$M,10,0))</f>
        <v>0</v>
      </c>
      <c r="G382" s="57" t="str">
        <f t="shared" si="109"/>
        <v/>
      </c>
      <c r="H382" s="58" t="str">
        <f>IF(G382="I",$K382,IF(G382="II",$K382-SUM(H$8:H381),IF(G382="III",$K382-SUM(H$8:H381),IF(G382="IV",$K382-SUM(H$8:H381),IF(G382="V",1-SUM(H$8:H381)," ")))))</f>
        <v xml:space="preserve"> </v>
      </c>
      <c r="I382" s="66" t="str">
        <f t="shared" si="110"/>
        <v/>
      </c>
      <c r="L382" s="62" t="str">
        <f t="shared" si="106"/>
        <v xml:space="preserve"> </v>
      </c>
      <c r="P382" s="58" t="str">
        <f>IF(O382="Plus",$K382,IF(O382="Basis",$K382-SUM(P$8:P381),IF(O382="Breedte",$K382-SUM(P$8:P381),IF(O381="Breedte",1-SUM(P$8:P381)," "))))</f>
        <v xml:space="preserve"> </v>
      </c>
      <c r="Q382" s="56" t="str">
        <f t="shared" si="122"/>
        <v/>
      </c>
      <c r="R382" s="196">
        <f t="shared" si="111"/>
        <v>0</v>
      </c>
      <c r="S382" s="1">
        <f t="shared" si="120"/>
        <v>148</v>
      </c>
      <c r="T382" s="2">
        <f t="shared" si="112"/>
        <v>0</v>
      </c>
      <c r="U382" s="1">
        <f>IF(C$4=0,0,IF(SUM(U$7:U381)=2,0,IF(Y382=U$6,IF(Y382=Y383,IF((Y381-Y382)&lt;=(Y384-Y383),2,0),IF(Y382=Y381,IF((Y380-Y381)&gt;(Y383-Y382),2,0),2)),0)))</f>
        <v>0</v>
      </c>
      <c r="V382" s="1">
        <f>IF(C$4=0,0,IF(SUM(V$7:V381)=1,0,IF(Z382=V$6,IF(Z382=Z383,IF((Z381-Z382)&lt;=(Z384-Z383),1,0),IF(Z382=Z381,IF((Z380-Z381)&gt;(Z383-Z382),1,0),1)),0)))</f>
        <v>0</v>
      </c>
      <c r="W382" s="1">
        <f>IF(C$4=0,0,IF(SUM(W$7:W381)=2,0,IF(AA382=W$6,IF(AA382=AA383,IF((AA381-AA382)&lt;=(AA384-AA383),2,0),IF(AA382=AA381,IF((AA380-AA381)&gt;(AA383-AA382),2,0),2)),0)))</f>
        <v>0</v>
      </c>
      <c r="X382" s="1">
        <f>IF(C$4=0,0,IF(SUM(X$7:X381)=2,0,IF(AB382=X$6,IF(AB382=AB383,IF((AB381-AB382)&lt;=(AB384-AB383),2,0),IF(AB382=AB381,IF((AB380-AB381)&gt;(AB383-AB382),2,0),2)),0)))</f>
        <v>0</v>
      </c>
      <c r="Y382" s="1">
        <f t="shared" si="113"/>
        <v>1</v>
      </c>
      <c r="Z382" s="1">
        <f t="shared" si="114"/>
        <v>1</v>
      </c>
      <c r="AA382" s="1">
        <f t="shared" si="115"/>
        <v>1</v>
      </c>
      <c r="AB382" s="1">
        <f t="shared" si="116"/>
        <v>1</v>
      </c>
      <c r="AD382" s="1">
        <f t="shared" si="121"/>
        <v>148</v>
      </c>
      <c r="AE382" s="2">
        <f t="shared" si="117"/>
        <v>0</v>
      </c>
      <c r="AF382" s="1">
        <f>IF(S$4=0,0,IF(SUM(AF$7:AF381)=2,0,IF(AJ382=AF$6,IF(AJ382=AJ383,IF((AJ381-AJ382)&lt;=(AJ384-AJ383),2,0),IF(AJ382=AJ381,IF((AJ380-AJ381)&gt;(AJ383-AJ382),2,0),2)),0)))</f>
        <v>0</v>
      </c>
      <c r="AG382" s="1">
        <f>IF(C$4=0,0,IF(SUM(AG$7:AG381)=1,0,IF(AK382=AG$6,IF(AK382=AK383,IF((AK381-AK382)&lt;=(AK384-AK383),1,0),IF(AK382=AK381,IF((AK380-AK381)&gt;(AK383-AK382),1,0),1)),0)))</f>
        <v>0</v>
      </c>
      <c r="AH382" s="1">
        <f>IF(C$4=0,0,IF(SUM(AH$7:AH381)=2,0,IF(AL382=AH$6,IF(AL382=AL383,IF((AL381-AL382)&lt;=(AL384-AL383),2,0),IF(AL382=AL381,IF((AL380-AL381)&gt;(AL383-AL382),2,0),2)),0)))</f>
        <v>0</v>
      </c>
      <c r="AI382" s="1">
        <f>IF(S$4=0,0,IF(SUM(AI$7:AI381)=2,0,IF(AM382=AI$6,IF(AM382=AM383,IF((AM381-AM382)&lt;=(AM384-AM383),2,0),IF(AM382=AM381,IF((AM380-AM381)&gt;(AM383-AM382),2,0),2)),0)))</f>
        <v>0</v>
      </c>
      <c r="AJ382" s="1">
        <f t="shared" si="118"/>
        <v>1</v>
      </c>
    </row>
    <row r="383" spans="1:36" ht="12" customHeight="1" x14ac:dyDescent="0.15">
      <c r="A383" s="64">
        <f t="shared" si="107"/>
        <v>0</v>
      </c>
      <c r="B383" s="64">
        <f t="shared" si="108"/>
        <v>0</v>
      </c>
      <c r="C383" s="57">
        <f t="shared" si="119"/>
        <v>148</v>
      </c>
      <c r="F383" s="59">
        <f>IF(C383&lt;C$6,0,VLOOKUP(C383,index!$A:$M,10,0))</f>
        <v>0</v>
      </c>
      <c r="G383" s="57" t="str">
        <f t="shared" si="109"/>
        <v/>
      </c>
      <c r="H383" s="58" t="str">
        <f>IF(G383="I",$K383,IF(G383="II",$K383-SUM(H$8:H382),IF(G383="III",$K383-SUM(H$8:H382),IF(G383="IV",$K383-SUM(H$8:H382),IF(G383="V",1-SUM(H$8:H382)," ")))))</f>
        <v xml:space="preserve"> </v>
      </c>
      <c r="I383" s="66" t="str">
        <f t="shared" si="110"/>
        <v/>
      </c>
      <c r="L383" s="62" t="str">
        <f t="shared" si="106"/>
        <v xml:space="preserve"> </v>
      </c>
      <c r="P383" s="58" t="str">
        <f>IF(O383="Plus",$K383,IF(O383="Basis",$K383-SUM(P$8:P382),IF(O383="Breedte",$K383-SUM(P$8:P382),IF(O382="Breedte",1-SUM(P$8:P382)," "))))</f>
        <v xml:space="preserve"> </v>
      </c>
      <c r="Q383" s="56" t="str">
        <f t="shared" si="122"/>
        <v/>
      </c>
      <c r="R383" s="196">
        <f t="shared" si="111"/>
        <v>0</v>
      </c>
      <c r="S383" s="1">
        <f t="shared" si="120"/>
        <v>148</v>
      </c>
      <c r="T383" s="2">
        <f t="shared" si="112"/>
        <v>0</v>
      </c>
      <c r="U383" s="1">
        <f>IF(C$4=0,0,IF(SUM(U$7:U382)=2,0,IF(Y383=U$6,IF(Y383=Y384,IF((Y382-Y383)&lt;=(Y385-Y384),2,0),IF(Y383=Y382,IF((Y381-Y382)&gt;(Y384-Y383),2,0),2)),0)))</f>
        <v>0</v>
      </c>
      <c r="V383" s="1">
        <f>IF(C$4=0,0,IF(SUM(V$7:V382)=1,0,IF(Z383=V$6,IF(Z383=Z384,IF((Z382-Z383)&lt;=(Z385-Z384),1,0),IF(Z383=Z382,IF((Z381-Z382)&gt;(Z384-Z383),1,0),1)),0)))</f>
        <v>0</v>
      </c>
      <c r="W383" s="1">
        <f>IF(C$4=0,0,IF(SUM(W$7:W382)=2,0,IF(AA383=W$6,IF(AA383=AA384,IF((AA382-AA383)&lt;=(AA385-AA384),2,0),IF(AA383=AA382,IF((AA381-AA382)&gt;(AA384-AA383),2,0),2)),0)))</f>
        <v>0</v>
      </c>
      <c r="X383" s="1">
        <f>IF(C$4=0,0,IF(SUM(X$7:X382)=2,0,IF(AB383=X$6,IF(AB383=AB384,IF((AB382-AB383)&lt;=(AB385-AB384),2,0),IF(AB383=AB382,IF((AB381-AB382)&gt;(AB384-AB383),2,0),2)),0)))</f>
        <v>0</v>
      </c>
      <c r="Y383" s="1">
        <f t="shared" si="113"/>
        <v>1</v>
      </c>
      <c r="Z383" s="1">
        <f t="shared" si="114"/>
        <v>1</v>
      </c>
      <c r="AA383" s="1">
        <f t="shared" si="115"/>
        <v>1</v>
      </c>
      <c r="AB383" s="1">
        <f t="shared" si="116"/>
        <v>1</v>
      </c>
      <c r="AD383" s="1">
        <f t="shared" si="121"/>
        <v>148</v>
      </c>
      <c r="AE383" s="2">
        <f t="shared" si="117"/>
        <v>0</v>
      </c>
      <c r="AF383" s="1">
        <f>IF(S$4=0,0,IF(SUM(AF$7:AF382)=2,0,IF(AJ383=AF$6,IF(AJ383=AJ384,IF((AJ382-AJ383)&lt;=(AJ385-AJ384),2,0),IF(AJ383=AJ382,IF((AJ381-AJ382)&gt;(AJ384-AJ383),2,0),2)),0)))</f>
        <v>0</v>
      </c>
      <c r="AG383" s="1">
        <f>IF(C$4=0,0,IF(SUM(AG$7:AG382)=1,0,IF(AK383=AG$6,IF(AK383=AK384,IF((AK382-AK383)&lt;=(AK385-AK384),1,0),IF(AK383=AK382,IF((AK381-AK382)&gt;(AK384-AK383),1,0),1)),0)))</f>
        <v>0</v>
      </c>
      <c r="AH383" s="1">
        <f>IF(C$4=0,0,IF(SUM(AH$7:AH382)=2,0,IF(AL383=AH$6,IF(AL383=AL384,IF((AL382-AL383)&lt;=(AL385-AL384),2,0),IF(AL383=AL382,IF((AL381-AL382)&gt;(AL384-AL383),2,0),2)),0)))</f>
        <v>0</v>
      </c>
      <c r="AI383" s="1">
        <f>IF(S$4=0,0,IF(SUM(AI$7:AI382)=2,0,IF(AM383=AI$6,IF(AM383=AM384,IF((AM382-AM383)&lt;=(AM385-AM384),2,0),IF(AM383=AM382,IF((AM381-AM382)&gt;(AM384-AM383),2,0),2)),0)))</f>
        <v>0</v>
      </c>
      <c r="AJ383" s="1">
        <f t="shared" si="118"/>
        <v>1</v>
      </c>
    </row>
    <row r="384" spans="1:36" ht="12" customHeight="1" x14ac:dyDescent="0.15">
      <c r="A384" s="64">
        <f t="shared" si="107"/>
        <v>0</v>
      </c>
      <c r="B384" s="64">
        <f t="shared" si="108"/>
        <v>0</v>
      </c>
      <c r="C384" s="57">
        <f t="shared" si="119"/>
        <v>148</v>
      </c>
      <c r="F384" s="59">
        <f>IF(C384&lt;C$6,0,VLOOKUP(C384,index!$A:$M,10,0))</f>
        <v>0</v>
      </c>
      <c r="G384" s="57" t="str">
        <f t="shared" si="109"/>
        <v/>
      </c>
      <c r="H384" s="58" t="str">
        <f>IF(G384="I",$K384,IF(G384="II",$K384-SUM(H$8:H383),IF(G384="III",$K384-SUM(H$8:H383),IF(G384="IV",$K384-SUM(H$8:H383),IF(G384="V",1-SUM(H$8:H383)," ")))))</f>
        <v xml:space="preserve"> </v>
      </c>
      <c r="I384" s="66" t="str">
        <f t="shared" si="110"/>
        <v/>
      </c>
      <c r="L384" s="62" t="str">
        <f t="shared" si="106"/>
        <v xml:space="preserve"> </v>
      </c>
      <c r="P384" s="58" t="str">
        <f>IF(O384="Plus",$K384,IF(O384="Basis",$K384-SUM(P$8:P383),IF(O384="Breedte",$K384-SUM(P$8:P383),IF(O383="Breedte",1-SUM(P$8:P383)," "))))</f>
        <v xml:space="preserve"> </v>
      </c>
      <c r="Q384" s="56" t="str">
        <f t="shared" si="122"/>
        <v/>
      </c>
      <c r="R384" s="196">
        <f t="shared" si="111"/>
        <v>0</v>
      </c>
      <c r="S384" s="1">
        <f t="shared" si="120"/>
        <v>148</v>
      </c>
      <c r="T384" s="2">
        <f t="shared" si="112"/>
        <v>0</v>
      </c>
      <c r="U384" s="1">
        <f>IF(C$4=0,0,IF(SUM(U$7:U383)=2,0,IF(Y384=U$6,IF(Y384=Y385,IF((Y383-Y384)&lt;=(Y386-Y385),2,0),IF(Y384=Y383,IF((Y382-Y383)&gt;(Y385-Y384),2,0),2)),0)))</f>
        <v>0</v>
      </c>
      <c r="V384" s="1">
        <f>IF(C$4=0,0,IF(SUM(V$7:V383)=1,0,IF(Z384=V$6,IF(Z384=Z385,IF((Z383-Z384)&lt;=(Z386-Z385),1,0),IF(Z384=Z383,IF((Z382-Z383)&gt;(Z385-Z384),1,0),1)),0)))</f>
        <v>0</v>
      </c>
      <c r="W384" s="1">
        <f>IF(C$4=0,0,IF(SUM(W$7:W383)=2,0,IF(AA384=W$6,IF(AA384=AA385,IF((AA383-AA384)&lt;=(AA386-AA385),2,0),IF(AA384=AA383,IF((AA382-AA383)&gt;(AA385-AA384),2,0),2)),0)))</f>
        <v>0</v>
      </c>
      <c r="X384" s="1">
        <f>IF(C$4=0,0,IF(SUM(X$7:X383)=2,0,IF(AB384=X$6,IF(AB384=AB385,IF((AB383-AB384)&lt;=(AB386-AB385),2,0),IF(AB384=AB383,IF((AB382-AB383)&gt;(AB385-AB384),2,0),2)),0)))</f>
        <v>0</v>
      </c>
      <c r="Y384" s="1">
        <f t="shared" si="113"/>
        <v>1</v>
      </c>
      <c r="Z384" s="1">
        <f t="shared" si="114"/>
        <v>1</v>
      </c>
      <c r="AA384" s="1">
        <f t="shared" si="115"/>
        <v>1</v>
      </c>
      <c r="AB384" s="1">
        <f t="shared" si="116"/>
        <v>1</v>
      </c>
      <c r="AD384" s="1">
        <f t="shared" si="121"/>
        <v>148</v>
      </c>
      <c r="AE384" s="2">
        <f t="shared" si="117"/>
        <v>0</v>
      </c>
      <c r="AF384" s="1">
        <f>IF(S$4=0,0,IF(SUM(AF$7:AF383)=2,0,IF(AJ384=AF$6,IF(AJ384=AJ385,IF((AJ383-AJ384)&lt;=(AJ386-AJ385),2,0),IF(AJ384=AJ383,IF((AJ382-AJ383)&gt;(AJ385-AJ384),2,0),2)),0)))</f>
        <v>0</v>
      </c>
      <c r="AG384" s="1">
        <f>IF(C$4=0,0,IF(SUM(AG$7:AG383)=1,0,IF(AK384=AG$6,IF(AK384=AK385,IF((AK383-AK384)&lt;=(AK386-AK385),1,0),IF(AK384=AK383,IF((AK382-AK383)&gt;(AK385-AK384),1,0),1)),0)))</f>
        <v>0</v>
      </c>
      <c r="AH384" s="1">
        <f>IF(C$4=0,0,IF(SUM(AH$7:AH383)=2,0,IF(AL384=AH$6,IF(AL384=AL385,IF((AL383-AL384)&lt;=(AL386-AL385),2,0),IF(AL384=AL383,IF((AL382-AL383)&gt;(AL385-AL384),2,0),2)),0)))</f>
        <v>0</v>
      </c>
      <c r="AI384" s="1">
        <f>IF(S$4=0,0,IF(SUM(AI$7:AI383)=2,0,IF(AM384=AI$6,IF(AM384=AM385,IF((AM383-AM384)&lt;=(AM386-AM385),2,0),IF(AM384=AM383,IF((AM382-AM383)&gt;(AM385-AM384),2,0),2)),0)))</f>
        <v>0</v>
      </c>
      <c r="AJ384" s="1">
        <f t="shared" si="118"/>
        <v>1</v>
      </c>
    </row>
    <row r="385" spans="1:36" ht="12" customHeight="1" x14ac:dyDescent="0.15">
      <c r="A385" s="64">
        <f t="shared" si="107"/>
        <v>0</v>
      </c>
      <c r="B385" s="64">
        <f>IF(G385="I",20,IF(G385="II",20,IF(G385="III",20,IF(G385="IV",20,IF(G385="V",20,0)))))</f>
        <v>0</v>
      </c>
      <c r="C385" s="57">
        <f t="shared" si="119"/>
        <v>148</v>
      </c>
      <c r="F385" s="59">
        <f>IF(C385&lt;C$6,0,VLOOKUP(C385,index!$A:$M,10,0))</f>
        <v>0</v>
      </c>
      <c r="G385" s="57" t="str">
        <f t="shared" si="109"/>
        <v/>
      </c>
      <c r="H385" s="58" t="str">
        <f>IF(G385="I",$K385,IF(G385="II",$K385-SUM(H$8:H384),IF(G385="III",$K385-SUM(H$8:H384),IF(G385="IV",$K385-SUM(H$8:H384),IF(G385="V",1-SUM(H$8:H384)," ")))))</f>
        <v xml:space="preserve"> </v>
      </c>
      <c r="I385" s="66" t="str">
        <f t="shared" si="110"/>
        <v/>
      </c>
      <c r="L385" s="62" t="str">
        <f t="shared" si="106"/>
        <v xml:space="preserve"> </v>
      </c>
      <c r="P385" s="58" t="str">
        <f>IF(O385="Plus",$K385,IF(O385="Basis",$K385-SUM(P$8:P384),IF(O385="Breedte",$K385-SUM(P$8:P384),IF(O384="Breedte",1-SUM(P$8:P384)," "))))</f>
        <v xml:space="preserve"> </v>
      </c>
      <c r="Q385" s="56" t="str">
        <f t="shared" si="122"/>
        <v/>
      </c>
      <c r="R385" s="196">
        <f t="shared" si="111"/>
        <v>0</v>
      </c>
      <c r="S385" s="1">
        <f t="shared" si="120"/>
        <v>148</v>
      </c>
      <c r="T385" s="2">
        <f t="shared" si="112"/>
        <v>0</v>
      </c>
      <c r="U385" s="1">
        <f>IF(C$4=0,0,IF(SUM(U$7:U384)=2,0,IF(Y385=U$6,IF(Y385=Y386,IF((Y384-Y385)&lt;=(Y387-Y386),2,0),IF(Y385=Y384,IF((Y383-Y384)&gt;(Y386-Y385),2,0),2)),0)))</f>
        <v>0</v>
      </c>
      <c r="V385" s="1">
        <f>IF(C$4=0,0,IF(SUM(V$7:V384)=1,0,IF(Z385=V$6,IF(Z385=Z386,IF((Z384-Z385)&lt;=(Z387-Z386),1,0),IF(Z385=Z384,IF((Z383-Z384)&gt;(Z386-Z385),1,0),1)),0)))</f>
        <v>0</v>
      </c>
      <c r="W385" s="1">
        <f>IF(C$4=0,0,IF(SUM(W$7:W384)=2,0,IF(AA385=W$6,IF(AA385=AA386,IF((AA384-AA385)&lt;=(AA387-AA386),2,0),IF(AA385=AA384,IF((AA383-AA384)&gt;(AA386-AA385),2,0),2)),0)))</f>
        <v>0</v>
      </c>
      <c r="X385" s="1">
        <f>IF(C$4=0,0,IF(SUM(X$7:X384)=2,0,IF(AB385=X$6,IF(AB385=AB386,IF((AB384-AB385)&lt;=(AB387-AB386),2,0),IF(AB385=AB384,IF((AB383-AB384)&gt;(AB386-AB385),2,0),2)),0)))</f>
        <v>0</v>
      </c>
      <c r="Y385" s="1">
        <f t="shared" si="113"/>
        <v>1</v>
      </c>
      <c r="Z385" s="1">
        <f t="shared" si="114"/>
        <v>1</v>
      </c>
      <c r="AA385" s="1">
        <f t="shared" si="115"/>
        <v>1</v>
      </c>
      <c r="AB385" s="1">
        <f t="shared" si="116"/>
        <v>1</v>
      </c>
      <c r="AD385" s="1">
        <f t="shared" si="121"/>
        <v>148</v>
      </c>
      <c r="AE385" s="2">
        <f t="shared" si="117"/>
        <v>0</v>
      </c>
      <c r="AF385" s="1">
        <f>IF(S$4=0,0,IF(SUM(AF$7:AF384)=2,0,IF(AJ385=AF$6,IF(AJ385=AJ386,IF((AJ384-AJ385)&lt;=(AJ387-AJ386),2,0),IF(AJ385=AJ384,IF((AJ383-AJ384)&gt;(AJ386-AJ385),2,0),2)),0)))</f>
        <v>0</v>
      </c>
      <c r="AG385" s="1">
        <f>IF(C$4=0,0,IF(SUM(AG$7:AG384)=1,0,IF(AK385=AG$6,IF(AK385=AK386,IF((AK384-AK385)&lt;=(AK387-AK386),1,0),IF(AK385=AK384,IF((AK383-AK384)&gt;(AK386-AK385),1,0),1)),0)))</f>
        <v>0</v>
      </c>
      <c r="AH385" s="1">
        <f>IF(C$4=0,0,IF(SUM(AH$7:AH384)=2,0,IF(AL385=AH$6,IF(AL385=AL386,IF((AL384-AL385)&lt;=(AL387-AL386),2,0),IF(AL385=AL384,IF((AL383-AL384)&gt;(AL386-AL385),2,0),2)),0)))</f>
        <v>0</v>
      </c>
      <c r="AI385" s="1">
        <f>IF(S$4=0,0,IF(SUM(AI$7:AI384)=2,0,IF(AM385=AI$6,IF(AM385=AM386,IF((AM384-AM385)&lt;=(AM387-AM386),2,0),IF(AM385=AM384,IF((AM383-AM384)&gt;(AM386-AM385),2,0),2)),0)))</f>
        <v>0</v>
      </c>
      <c r="AJ385" s="1">
        <f t="shared" si="118"/>
        <v>1</v>
      </c>
    </row>
    <row r="386" spans="1:36" ht="12" customHeight="1" x14ac:dyDescent="0.15">
      <c r="A386" s="64">
        <f t="shared" si="107"/>
        <v>0</v>
      </c>
      <c r="B386" s="64">
        <f t="shared" ref="B386:B449" si="123">IF(G386="I",20,IF(G386="II",20,IF(G386="III",20,IF(G386="IV",20,IF(G386="V",20,0)))))</f>
        <v>0</v>
      </c>
      <c r="C386" s="57">
        <f t="shared" si="119"/>
        <v>148</v>
      </c>
      <c r="F386" s="59">
        <f>IF(C386&lt;C$6,0,VLOOKUP(C386,index!$A:$M,10,0))</f>
        <v>0</v>
      </c>
      <c r="G386" s="57" t="str">
        <f t="shared" si="109"/>
        <v/>
      </c>
      <c r="H386" s="58" t="str">
        <f>IF(G386="I",$K386,IF(G386="II",$K386-SUM(H$8:H385),IF(G386="III",$K386-SUM(H$8:H385),IF(G386="IV",$K386-SUM(H$8:H385),IF(G386="V",1-SUM(H$8:H385)," ")))))</f>
        <v xml:space="preserve"> </v>
      </c>
      <c r="I386" s="66" t="str">
        <f t="shared" si="110"/>
        <v/>
      </c>
      <c r="L386" s="62" t="str">
        <f t="shared" si="106"/>
        <v xml:space="preserve"> </v>
      </c>
      <c r="P386" s="58" t="str">
        <f>IF(O386="Plus",$K386,IF(O386="Basis",$K386-SUM(P$8:P385),IF(O386="Breedte",$K386-SUM(P$8:P385),IF(O385="Breedte",1-SUM(P$8:P385)," "))))</f>
        <v xml:space="preserve"> </v>
      </c>
      <c r="Q386" s="56" t="str">
        <f t="shared" si="122"/>
        <v/>
      </c>
      <c r="R386" s="196">
        <f t="shared" si="111"/>
        <v>0</v>
      </c>
      <c r="S386" s="1">
        <f t="shared" si="120"/>
        <v>148</v>
      </c>
      <c r="T386" s="2">
        <f t="shared" si="112"/>
        <v>0</v>
      </c>
      <c r="U386" s="1">
        <f>IF(C$4=0,0,IF(SUM(U$7:U385)=2,0,IF(Y386=U$6,IF(Y386=Y387,IF((Y385-Y386)&lt;=(Y388-Y387),2,0),IF(Y386=Y385,IF((Y384-Y385)&gt;(Y387-Y386),2,0),2)),0)))</f>
        <v>0</v>
      </c>
      <c r="V386" s="1">
        <f>IF(C$4=0,0,IF(SUM(V$7:V385)=1,0,IF(Z386=V$6,IF(Z386=Z387,IF((Z385-Z386)&lt;=(Z388-Z387),1,0),IF(Z386=Z385,IF((Z384-Z385)&gt;(Z387-Z386),1,0),1)),0)))</f>
        <v>0</v>
      </c>
      <c r="W386" s="1">
        <f>IF(C$4=0,0,IF(SUM(W$7:W385)=2,0,IF(AA386=W$6,IF(AA386=AA387,IF((AA385-AA386)&lt;=(AA388-AA387),2,0),IF(AA386=AA385,IF((AA384-AA385)&gt;(AA387-AA386),2,0),2)),0)))</f>
        <v>0</v>
      </c>
      <c r="X386" s="1">
        <f>IF(C$4=0,0,IF(SUM(X$7:X385)=2,0,IF(AB386=X$6,IF(AB386=AB387,IF((AB385-AB386)&lt;=(AB388-AB387),2,0),IF(AB386=AB385,IF((AB384-AB385)&gt;(AB387-AB386),2,0),2)),0)))</f>
        <v>0</v>
      </c>
      <c r="Y386" s="1">
        <f t="shared" si="113"/>
        <v>1</v>
      </c>
      <c r="Z386" s="1">
        <f t="shared" si="114"/>
        <v>1</v>
      </c>
      <c r="AA386" s="1">
        <f t="shared" si="115"/>
        <v>1</v>
      </c>
      <c r="AB386" s="1">
        <f t="shared" si="116"/>
        <v>1</v>
      </c>
      <c r="AD386" s="1">
        <f t="shared" si="121"/>
        <v>148</v>
      </c>
      <c r="AE386" s="2">
        <f t="shared" si="117"/>
        <v>0</v>
      </c>
      <c r="AF386" s="1">
        <f>IF(S$4=0,0,IF(SUM(AF$7:AF385)=2,0,IF(AJ386=AF$6,IF(AJ386=AJ387,IF((AJ385-AJ386)&lt;=(AJ388-AJ387),2,0),IF(AJ386=AJ385,IF((AJ384-AJ385)&gt;(AJ387-AJ386),2,0),2)),0)))</f>
        <v>0</v>
      </c>
      <c r="AG386" s="1">
        <f>IF(C$4=0,0,IF(SUM(AG$7:AG385)=1,0,IF(AK386=AG$6,IF(AK386=AK387,IF((AK385-AK386)&lt;=(AK388-AK387),1,0),IF(AK386=AK385,IF((AK384-AK385)&gt;(AK387-AK386),1,0),1)),0)))</f>
        <v>0</v>
      </c>
      <c r="AH386" s="1">
        <f>IF(C$4=0,0,IF(SUM(AH$7:AH385)=2,0,IF(AL386=AH$6,IF(AL386=AL387,IF((AL385-AL386)&lt;=(AL388-AL387),2,0),IF(AL386=AL385,IF((AL384-AL385)&gt;(AL387-AL386),2,0),2)),0)))</f>
        <v>0</v>
      </c>
      <c r="AI386" s="1">
        <f>IF(S$4=0,0,IF(SUM(AI$7:AI385)=2,0,IF(AM386=AI$6,IF(AM386=AM387,IF((AM385-AM386)&lt;=(AM388-AM387),2,0),IF(AM386=AM385,IF((AM384-AM385)&gt;(AM387-AM386),2,0),2)),0)))</f>
        <v>0</v>
      </c>
      <c r="AJ386" s="1">
        <f t="shared" si="118"/>
        <v>1</v>
      </c>
    </row>
    <row r="387" spans="1:36" ht="12" customHeight="1" x14ac:dyDescent="0.15">
      <c r="A387" s="64">
        <f t="shared" si="107"/>
        <v>0</v>
      </c>
      <c r="B387" s="64">
        <f t="shared" si="123"/>
        <v>0</v>
      </c>
      <c r="C387" s="57">
        <f t="shared" si="119"/>
        <v>148</v>
      </c>
      <c r="F387" s="59">
        <f>IF(C387&lt;C$6,0,VLOOKUP(C387,index!$A:$M,10,0))</f>
        <v>0</v>
      </c>
      <c r="G387" s="57" t="str">
        <f t="shared" si="109"/>
        <v/>
      </c>
      <c r="H387" s="58" t="str">
        <f>IF(G387="I",$K387,IF(G387="II",$K387-SUM(H$8:H386),IF(G387="III",$K387-SUM(H$8:H386),IF(G387="IV",$K387-SUM(H$8:H386),IF(G387="V",1-SUM(H$8:H386)," ")))))</f>
        <v xml:space="preserve"> </v>
      </c>
      <c r="I387" s="66" t="str">
        <f t="shared" si="110"/>
        <v/>
      </c>
      <c r="L387" s="62" t="str">
        <f t="shared" si="106"/>
        <v xml:space="preserve"> </v>
      </c>
      <c r="P387" s="58" t="str">
        <f>IF(O387="Plus",$K387,IF(O387="Basis",$K387-SUM(P$8:P386),IF(O387="Breedte",$K387-SUM(P$8:P386),IF(O386="Breedte",1-SUM(P$8:P386)," "))))</f>
        <v xml:space="preserve"> </v>
      </c>
      <c r="Q387" s="56" t="str">
        <f t="shared" si="122"/>
        <v/>
      </c>
      <c r="R387" s="196">
        <f t="shared" si="111"/>
        <v>0</v>
      </c>
      <c r="S387" s="1">
        <f t="shared" si="120"/>
        <v>148</v>
      </c>
      <c r="T387" s="2">
        <f t="shared" si="112"/>
        <v>0</v>
      </c>
      <c r="U387" s="1">
        <f>IF(C$4=0,0,IF(SUM(U$7:U386)=2,0,IF(Y387=U$6,IF(Y387=Y388,IF((Y386-Y387)&lt;=(Y389-Y388),2,0),IF(Y387=Y386,IF((Y385-Y386)&gt;(Y388-Y387),2,0),2)),0)))</f>
        <v>0</v>
      </c>
      <c r="V387" s="1">
        <f>IF(C$4=0,0,IF(SUM(V$7:V386)=1,0,IF(Z387=V$6,IF(Z387=Z388,IF((Z386-Z387)&lt;=(Z389-Z388),1,0),IF(Z387=Z386,IF((Z385-Z386)&gt;(Z388-Z387),1,0),1)),0)))</f>
        <v>0</v>
      </c>
      <c r="W387" s="1">
        <f>IF(C$4=0,0,IF(SUM(W$7:W386)=2,0,IF(AA387=W$6,IF(AA387=AA388,IF((AA386-AA387)&lt;=(AA389-AA388),2,0),IF(AA387=AA386,IF((AA385-AA386)&gt;(AA388-AA387),2,0),2)),0)))</f>
        <v>0</v>
      </c>
      <c r="X387" s="1">
        <f>IF(C$4=0,0,IF(SUM(X$7:X386)=2,0,IF(AB387=X$6,IF(AB387=AB388,IF((AB386-AB387)&lt;=(AB389-AB388),2,0),IF(AB387=AB386,IF((AB385-AB386)&gt;(AB388-AB387),2,0),2)),0)))</f>
        <v>0</v>
      </c>
      <c r="Y387" s="1">
        <f t="shared" si="113"/>
        <v>1</v>
      </c>
      <c r="Z387" s="1">
        <f t="shared" si="114"/>
        <v>1</v>
      </c>
      <c r="AA387" s="1">
        <f t="shared" si="115"/>
        <v>1</v>
      </c>
      <c r="AB387" s="1">
        <f t="shared" si="116"/>
        <v>1</v>
      </c>
      <c r="AD387" s="1">
        <f t="shared" si="121"/>
        <v>148</v>
      </c>
      <c r="AE387" s="2">
        <f t="shared" si="117"/>
        <v>0</v>
      </c>
      <c r="AF387" s="1">
        <f>IF(S$4=0,0,IF(SUM(AF$7:AF386)=2,0,IF(AJ387=AF$6,IF(AJ387=AJ388,IF((AJ386-AJ387)&lt;=(AJ389-AJ388),2,0),IF(AJ387=AJ386,IF((AJ385-AJ386)&gt;(AJ388-AJ387),2,0),2)),0)))</f>
        <v>0</v>
      </c>
      <c r="AG387" s="1">
        <f>IF(C$4=0,0,IF(SUM(AG$7:AG386)=1,0,IF(AK387=AG$6,IF(AK387=AK388,IF((AK386-AK387)&lt;=(AK389-AK388),1,0),IF(AK387=AK386,IF((AK385-AK386)&gt;(AK388-AK387),1,0),1)),0)))</f>
        <v>0</v>
      </c>
      <c r="AH387" s="1">
        <f>IF(C$4=0,0,IF(SUM(AH$7:AH386)=2,0,IF(AL387=AH$6,IF(AL387=AL388,IF((AL386-AL387)&lt;=(AL389-AL388),2,0),IF(AL387=AL386,IF((AL385-AL386)&gt;(AL388-AL387),2,0),2)),0)))</f>
        <v>0</v>
      </c>
      <c r="AI387" s="1">
        <f>IF(S$4=0,0,IF(SUM(AI$7:AI386)=2,0,IF(AM387=AI$6,IF(AM387=AM388,IF((AM386-AM387)&lt;=(AM389-AM388),2,0),IF(AM387=AM386,IF((AM385-AM386)&gt;(AM388-AM387),2,0),2)),0)))</f>
        <v>0</v>
      </c>
      <c r="AJ387" s="1">
        <f t="shared" si="118"/>
        <v>1</v>
      </c>
    </row>
    <row r="388" spans="1:36" ht="12" customHeight="1" x14ac:dyDescent="0.15">
      <c r="A388" s="64">
        <f t="shared" si="107"/>
        <v>0</v>
      </c>
      <c r="B388" s="64">
        <f t="shared" si="123"/>
        <v>0</v>
      </c>
      <c r="C388" s="57">
        <f t="shared" si="119"/>
        <v>148</v>
      </c>
      <c r="F388" s="59">
        <f>IF(C388&lt;C$6,0,VLOOKUP(C388,index!$A:$M,10,0))</f>
        <v>0</v>
      </c>
      <c r="G388" s="57" t="str">
        <f t="shared" si="109"/>
        <v/>
      </c>
      <c r="H388" s="58" t="str">
        <f>IF(G388="I",$K388,IF(G388="II",$K388-SUM(H$8:H387),IF(G388="III",$K388-SUM(H$8:H387),IF(G388="IV",$K388-SUM(H$8:H387),IF(G388="V",1-SUM(H$8:H387)," ")))))</f>
        <v xml:space="preserve"> </v>
      </c>
      <c r="I388" s="66" t="str">
        <f t="shared" si="110"/>
        <v/>
      </c>
      <c r="L388" s="62" t="str">
        <f t="shared" si="106"/>
        <v xml:space="preserve"> </v>
      </c>
      <c r="P388" s="58" t="str">
        <f>IF(O388="Plus",$K388,IF(O388="Basis",$K388-SUM(P$8:P387),IF(O388="Breedte",$K388-SUM(P$8:P387),IF(O387="Breedte",1-SUM(P$8:P387)," "))))</f>
        <v xml:space="preserve"> </v>
      </c>
      <c r="Q388" s="56" t="str">
        <f t="shared" si="122"/>
        <v/>
      </c>
      <c r="R388" s="196">
        <f t="shared" si="111"/>
        <v>0</v>
      </c>
      <c r="S388" s="1">
        <f t="shared" si="120"/>
        <v>148</v>
      </c>
      <c r="T388" s="2">
        <f t="shared" si="112"/>
        <v>0</v>
      </c>
      <c r="U388" s="1">
        <f>IF(C$4=0,0,IF(SUM(U$7:U387)=2,0,IF(Y388=U$6,IF(Y388=Y389,IF((Y387-Y388)&lt;=(Y390-Y389),2,0),IF(Y388=Y387,IF((Y386-Y387)&gt;(Y389-Y388),2,0),2)),0)))</f>
        <v>0</v>
      </c>
      <c r="V388" s="1">
        <f>IF(C$4=0,0,IF(SUM(V$7:V387)=1,0,IF(Z388=V$6,IF(Z388=Z389,IF((Z387-Z388)&lt;=(Z390-Z389),1,0),IF(Z388=Z387,IF((Z386-Z387)&gt;(Z389-Z388),1,0),1)),0)))</f>
        <v>0</v>
      </c>
      <c r="W388" s="1">
        <f>IF(C$4=0,0,IF(SUM(W$7:W387)=2,0,IF(AA388=W$6,IF(AA388=AA389,IF((AA387-AA388)&lt;=(AA390-AA389),2,0),IF(AA388=AA387,IF((AA386-AA387)&gt;(AA389-AA388),2,0),2)),0)))</f>
        <v>0</v>
      </c>
      <c r="X388" s="1">
        <f>IF(C$4=0,0,IF(SUM(X$7:X387)=2,0,IF(AB388=X$6,IF(AB388=AB389,IF((AB387-AB388)&lt;=(AB390-AB389),2,0),IF(AB388=AB387,IF((AB386-AB387)&gt;(AB389-AB388),2,0),2)),0)))</f>
        <v>0</v>
      </c>
      <c r="Y388" s="1">
        <f t="shared" si="113"/>
        <v>1</v>
      </c>
      <c r="Z388" s="1">
        <f t="shared" si="114"/>
        <v>1</v>
      </c>
      <c r="AA388" s="1">
        <f t="shared" si="115"/>
        <v>1</v>
      </c>
      <c r="AB388" s="1">
        <f t="shared" si="116"/>
        <v>1</v>
      </c>
      <c r="AD388" s="1">
        <f t="shared" si="121"/>
        <v>148</v>
      </c>
      <c r="AE388" s="2">
        <f t="shared" si="117"/>
        <v>0</v>
      </c>
      <c r="AF388" s="1">
        <f>IF(S$4=0,0,IF(SUM(AF$7:AF387)=2,0,IF(AJ388=AF$6,IF(AJ388=AJ389,IF((AJ387-AJ388)&lt;=(AJ390-AJ389),2,0),IF(AJ388=AJ387,IF((AJ386-AJ387)&gt;(AJ389-AJ388),2,0),2)),0)))</f>
        <v>0</v>
      </c>
      <c r="AG388" s="1">
        <f>IF(C$4=0,0,IF(SUM(AG$7:AG387)=1,0,IF(AK388=AG$6,IF(AK388=AK389,IF((AK387-AK388)&lt;=(AK390-AK389),1,0),IF(AK388=AK387,IF((AK386-AK387)&gt;(AK389-AK388),1,0),1)),0)))</f>
        <v>0</v>
      </c>
      <c r="AH388" s="1">
        <f>IF(C$4=0,0,IF(SUM(AH$7:AH387)=2,0,IF(AL388=AH$6,IF(AL388=AL389,IF((AL387-AL388)&lt;=(AL390-AL389),2,0),IF(AL388=AL387,IF((AL386-AL387)&gt;(AL389-AL388),2,0),2)),0)))</f>
        <v>0</v>
      </c>
      <c r="AI388" s="1">
        <f>IF(S$4=0,0,IF(SUM(AI$7:AI387)=2,0,IF(AM388=AI$6,IF(AM388=AM389,IF((AM387-AM388)&lt;=(AM390-AM389),2,0),IF(AM388=AM387,IF((AM386-AM387)&gt;(AM389-AM388),2,0),2)),0)))</f>
        <v>0</v>
      </c>
      <c r="AJ388" s="1">
        <f t="shared" si="118"/>
        <v>1</v>
      </c>
    </row>
    <row r="389" spans="1:36" ht="12" customHeight="1" x14ac:dyDescent="0.15">
      <c r="A389" s="64">
        <f t="shared" si="107"/>
        <v>0</v>
      </c>
      <c r="B389" s="64">
        <f t="shared" si="123"/>
        <v>0</v>
      </c>
      <c r="C389" s="57">
        <f t="shared" si="119"/>
        <v>148</v>
      </c>
      <c r="F389" s="59">
        <f>IF(C389&lt;C$6,0,VLOOKUP(C389,index!$A:$M,10,0))</f>
        <v>0</v>
      </c>
      <c r="G389" s="57" t="str">
        <f t="shared" si="109"/>
        <v/>
      </c>
      <c r="H389" s="58" t="str">
        <f>IF(G389="I",$K389,IF(G389="II",$K389-SUM(H$8:H388),IF(G389="III",$K389-SUM(H$8:H388),IF(G389="IV",$K389-SUM(H$8:H388),IF(G389="V",1-SUM(H$8:H388)," ")))))</f>
        <v xml:space="preserve"> </v>
      </c>
      <c r="I389" s="66" t="str">
        <f t="shared" si="110"/>
        <v/>
      </c>
      <c r="L389" s="62" t="str">
        <f t="shared" si="106"/>
        <v xml:space="preserve"> </v>
      </c>
      <c r="P389" s="58" t="str">
        <f>IF(O389="Plus",$K389,IF(O389="Basis",$K389-SUM(P$8:P388),IF(O389="Breedte",$K389-SUM(P$8:P388),IF(O388="Breedte",1-SUM(P$8:P388)," "))))</f>
        <v xml:space="preserve"> </v>
      </c>
      <c r="Q389" s="56" t="str">
        <f t="shared" si="122"/>
        <v/>
      </c>
      <c r="R389" s="196">
        <f t="shared" si="111"/>
        <v>0</v>
      </c>
      <c r="S389" s="1">
        <f t="shared" si="120"/>
        <v>148</v>
      </c>
      <c r="T389" s="2">
        <f t="shared" si="112"/>
        <v>0</v>
      </c>
      <c r="U389" s="1">
        <f>IF(C$4=0,0,IF(SUM(U$7:U388)=2,0,IF(Y389=U$6,IF(Y389=Y390,IF((Y388-Y389)&lt;=(Y391-Y390),2,0),IF(Y389=Y388,IF((Y387-Y388)&gt;(Y390-Y389),2,0),2)),0)))</f>
        <v>0</v>
      </c>
      <c r="V389" s="1">
        <f>IF(C$4=0,0,IF(SUM(V$7:V388)=1,0,IF(Z389=V$6,IF(Z389=Z390,IF((Z388-Z389)&lt;=(Z391-Z390),1,0),IF(Z389=Z388,IF((Z387-Z388)&gt;(Z390-Z389),1,0),1)),0)))</f>
        <v>0</v>
      </c>
      <c r="W389" s="1">
        <f>IF(C$4=0,0,IF(SUM(W$7:W388)=2,0,IF(AA389=W$6,IF(AA389=AA390,IF((AA388-AA389)&lt;=(AA391-AA390),2,0),IF(AA389=AA388,IF((AA387-AA388)&gt;(AA390-AA389),2,0),2)),0)))</f>
        <v>0</v>
      </c>
      <c r="X389" s="1">
        <f>IF(C$4=0,0,IF(SUM(X$7:X388)=2,0,IF(AB389=X$6,IF(AB389=AB390,IF((AB388-AB389)&lt;=(AB391-AB390),2,0),IF(AB389=AB388,IF((AB387-AB388)&gt;(AB390-AB389),2,0),2)),0)))</f>
        <v>0</v>
      </c>
      <c r="Y389" s="1">
        <f t="shared" si="113"/>
        <v>1</v>
      </c>
      <c r="Z389" s="1">
        <f t="shared" si="114"/>
        <v>1</v>
      </c>
      <c r="AA389" s="1">
        <f t="shared" si="115"/>
        <v>1</v>
      </c>
      <c r="AB389" s="1">
        <f t="shared" si="116"/>
        <v>1</v>
      </c>
      <c r="AD389" s="1">
        <f t="shared" si="121"/>
        <v>148</v>
      </c>
      <c r="AE389" s="2">
        <f t="shared" si="117"/>
        <v>0</v>
      </c>
      <c r="AF389" s="1">
        <f>IF(S$4=0,0,IF(SUM(AF$7:AF388)=2,0,IF(AJ389=AF$6,IF(AJ389=AJ390,IF((AJ388-AJ389)&lt;=(AJ391-AJ390),2,0),IF(AJ389=AJ388,IF((AJ387-AJ388)&gt;(AJ390-AJ389),2,0),2)),0)))</f>
        <v>0</v>
      </c>
      <c r="AG389" s="1">
        <f>IF(C$4=0,0,IF(SUM(AG$7:AG388)=1,0,IF(AK389=AG$6,IF(AK389=AK390,IF((AK388-AK389)&lt;=(AK391-AK390),1,0),IF(AK389=AK388,IF((AK387-AK388)&gt;(AK390-AK389),1,0),1)),0)))</f>
        <v>0</v>
      </c>
      <c r="AH389" s="1">
        <f>IF(C$4=0,0,IF(SUM(AH$7:AH388)=2,0,IF(AL389=AH$6,IF(AL389=AL390,IF((AL388-AL389)&lt;=(AL391-AL390),2,0),IF(AL389=AL388,IF((AL387-AL388)&gt;(AL390-AL389),2,0),2)),0)))</f>
        <v>0</v>
      </c>
      <c r="AI389" s="1">
        <f>IF(S$4=0,0,IF(SUM(AI$7:AI388)=2,0,IF(AM389=AI$6,IF(AM389=AM390,IF((AM388-AM389)&lt;=(AM391-AM390),2,0),IF(AM389=AM388,IF((AM387-AM388)&gt;(AM390-AM389),2,0),2)),0)))</f>
        <v>0</v>
      </c>
      <c r="AJ389" s="1">
        <f t="shared" si="118"/>
        <v>1</v>
      </c>
    </row>
    <row r="390" spans="1:36" ht="12" customHeight="1" x14ac:dyDescent="0.15">
      <c r="A390" s="64">
        <f t="shared" si="107"/>
        <v>0</v>
      </c>
      <c r="B390" s="64">
        <f t="shared" si="123"/>
        <v>0</v>
      </c>
      <c r="C390" s="57">
        <f t="shared" si="119"/>
        <v>148</v>
      </c>
      <c r="F390" s="59">
        <f>IF(C390&lt;C$6,0,VLOOKUP(C390,index!$A:$M,10,0))</f>
        <v>0</v>
      </c>
      <c r="G390" s="57" t="str">
        <f t="shared" si="109"/>
        <v/>
      </c>
      <c r="H390" s="58" t="str">
        <f>IF(G390="I",$K390,IF(G390="II",$K390-SUM(H$8:H389),IF(G390="III",$K390-SUM(H$8:H389),IF(G390="IV",$K390-SUM(H$8:H389),IF(G390="V",1-SUM(H$8:H389)," ")))))</f>
        <v xml:space="preserve"> </v>
      </c>
      <c r="I390" s="66" t="str">
        <f t="shared" si="110"/>
        <v/>
      </c>
      <c r="L390" s="62" t="str">
        <f t="shared" si="106"/>
        <v xml:space="preserve"> </v>
      </c>
      <c r="P390" s="58" t="str">
        <f>IF(O390="Plus",$K390,IF(O390="Basis",$K390-SUM(P$8:P389),IF(O390="Breedte",$K390-SUM(P$8:P389),IF(O389="Breedte",1-SUM(P$8:P389)," "))))</f>
        <v xml:space="preserve"> </v>
      </c>
      <c r="Q390" s="56" t="str">
        <f t="shared" si="122"/>
        <v/>
      </c>
      <c r="R390" s="196">
        <f t="shared" si="111"/>
        <v>0</v>
      </c>
      <c r="S390" s="1">
        <f t="shared" si="120"/>
        <v>148</v>
      </c>
      <c r="T390" s="2">
        <f t="shared" si="112"/>
        <v>0</v>
      </c>
      <c r="U390" s="1">
        <f>IF(C$4=0,0,IF(SUM(U$7:U389)=2,0,IF(Y390=U$6,IF(Y390=Y391,IF((Y389-Y390)&lt;=(Y392-Y391),2,0),IF(Y390=Y389,IF((Y388-Y389)&gt;(Y391-Y390),2,0),2)),0)))</f>
        <v>0</v>
      </c>
      <c r="V390" s="1">
        <f>IF(C$4=0,0,IF(SUM(V$7:V389)=1,0,IF(Z390=V$6,IF(Z390=Z391,IF((Z389-Z390)&lt;=(Z392-Z391),1,0),IF(Z390=Z389,IF((Z388-Z389)&gt;(Z391-Z390),1,0),1)),0)))</f>
        <v>0</v>
      </c>
      <c r="W390" s="1">
        <f>IF(C$4=0,0,IF(SUM(W$7:W389)=2,0,IF(AA390=W$6,IF(AA390=AA391,IF((AA389-AA390)&lt;=(AA392-AA391),2,0),IF(AA390=AA389,IF((AA388-AA389)&gt;(AA391-AA390),2,0),2)),0)))</f>
        <v>0</v>
      </c>
      <c r="X390" s="1">
        <f>IF(C$4=0,0,IF(SUM(X$7:X389)=2,0,IF(AB390=X$6,IF(AB390=AB391,IF((AB389-AB390)&lt;=(AB392-AB391),2,0),IF(AB390=AB389,IF((AB388-AB389)&gt;(AB391-AB390),2,0),2)),0)))</f>
        <v>0</v>
      </c>
      <c r="Y390" s="1">
        <f t="shared" si="113"/>
        <v>1</v>
      </c>
      <c r="Z390" s="1">
        <f t="shared" si="114"/>
        <v>1</v>
      </c>
      <c r="AA390" s="1">
        <f t="shared" si="115"/>
        <v>1</v>
      </c>
      <c r="AB390" s="1">
        <f t="shared" si="116"/>
        <v>1</v>
      </c>
      <c r="AD390" s="1">
        <f t="shared" si="121"/>
        <v>148</v>
      </c>
      <c r="AE390" s="2">
        <f t="shared" si="117"/>
        <v>0</v>
      </c>
      <c r="AF390" s="1">
        <f>IF(S$4=0,0,IF(SUM(AF$7:AF389)=2,0,IF(AJ390=AF$6,IF(AJ390=AJ391,IF((AJ389-AJ390)&lt;=(AJ392-AJ391),2,0),IF(AJ390=AJ389,IF((AJ388-AJ389)&gt;(AJ391-AJ390),2,0),2)),0)))</f>
        <v>0</v>
      </c>
      <c r="AG390" s="1">
        <f>IF(C$4=0,0,IF(SUM(AG$7:AG389)=1,0,IF(AK390=AG$6,IF(AK390=AK391,IF((AK389-AK390)&lt;=(AK392-AK391),1,0),IF(AK390=AK389,IF((AK388-AK389)&gt;(AK391-AK390),1,0),1)),0)))</f>
        <v>0</v>
      </c>
      <c r="AH390" s="1">
        <f>IF(C$4=0,0,IF(SUM(AH$7:AH389)=2,0,IF(AL390=AH$6,IF(AL390=AL391,IF((AL389-AL390)&lt;=(AL392-AL391),2,0),IF(AL390=AL389,IF((AL388-AL389)&gt;(AL391-AL390),2,0),2)),0)))</f>
        <v>0</v>
      </c>
      <c r="AI390" s="1">
        <f>IF(S$4=0,0,IF(SUM(AI$7:AI389)=2,0,IF(AM390=AI$6,IF(AM390=AM391,IF((AM389-AM390)&lt;=(AM392-AM391),2,0),IF(AM390=AM389,IF((AM388-AM389)&gt;(AM391-AM390),2,0),2)),0)))</f>
        <v>0</v>
      </c>
      <c r="AJ390" s="1">
        <f t="shared" si="118"/>
        <v>1</v>
      </c>
    </row>
    <row r="391" spans="1:36" ht="12" customHeight="1" x14ac:dyDescent="0.15">
      <c r="A391" s="64">
        <f t="shared" si="107"/>
        <v>0</v>
      </c>
      <c r="B391" s="64">
        <f t="shared" si="123"/>
        <v>0</v>
      </c>
      <c r="C391" s="57">
        <f t="shared" si="119"/>
        <v>148</v>
      </c>
      <c r="F391" s="59">
        <f>IF(C391&lt;C$6,0,VLOOKUP(C391,index!$A:$M,10,0))</f>
        <v>0</v>
      </c>
      <c r="G391" s="57" t="str">
        <f t="shared" si="109"/>
        <v/>
      </c>
      <c r="H391" s="58" t="str">
        <f>IF(G391="I",$K391,IF(G391="II",$K391-SUM(H$8:H390),IF(G391="III",$K391-SUM(H$8:H390),IF(G391="IV",$K391-SUM(H$8:H390),IF(G391="V",1-SUM(H$8:H390)," ")))))</f>
        <v xml:space="preserve"> </v>
      </c>
      <c r="I391" s="66" t="str">
        <f t="shared" si="110"/>
        <v/>
      </c>
      <c r="L391" s="62" t="str">
        <f t="shared" si="106"/>
        <v xml:space="preserve"> </v>
      </c>
      <c r="P391" s="58" t="str">
        <f>IF(O391="Plus",$K391,IF(O391="Basis",$K391-SUM(P$8:P390),IF(O391="Breedte",$K391-SUM(P$8:P390),IF(O390="Breedte",1-SUM(P$8:P390)," "))))</f>
        <v xml:space="preserve"> </v>
      </c>
      <c r="Q391" s="56" t="str">
        <f t="shared" si="122"/>
        <v/>
      </c>
      <c r="R391" s="196">
        <f t="shared" si="111"/>
        <v>0</v>
      </c>
      <c r="S391" s="1">
        <f t="shared" si="120"/>
        <v>148</v>
      </c>
      <c r="T391" s="2">
        <f t="shared" si="112"/>
        <v>0</v>
      </c>
      <c r="U391" s="1">
        <f>IF(C$4=0,0,IF(SUM(U$7:U390)=2,0,IF(Y391=U$6,IF(Y391=Y392,IF((Y390-Y391)&lt;=(Y393-Y392),2,0),IF(Y391=Y390,IF((Y389-Y390)&gt;(Y392-Y391),2,0),2)),0)))</f>
        <v>0</v>
      </c>
      <c r="V391" s="1">
        <f>IF(C$4=0,0,IF(SUM(V$7:V390)=1,0,IF(Z391=V$6,IF(Z391=Z392,IF((Z390-Z391)&lt;=(Z393-Z392),1,0),IF(Z391=Z390,IF((Z389-Z390)&gt;(Z392-Z391),1,0),1)),0)))</f>
        <v>0</v>
      </c>
      <c r="W391" s="1">
        <f>IF(C$4=0,0,IF(SUM(W$7:W390)=2,0,IF(AA391=W$6,IF(AA391=AA392,IF((AA390-AA391)&lt;=(AA393-AA392),2,0),IF(AA391=AA390,IF((AA389-AA390)&gt;(AA392-AA391),2,0),2)),0)))</f>
        <v>0</v>
      </c>
      <c r="X391" s="1">
        <f>IF(C$4=0,0,IF(SUM(X$7:X390)=2,0,IF(AB391=X$6,IF(AB391=AB392,IF((AB390-AB391)&lt;=(AB393-AB392),2,0),IF(AB391=AB390,IF((AB389-AB390)&gt;(AB392-AB391),2,0),2)),0)))</f>
        <v>0</v>
      </c>
      <c r="Y391" s="1">
        <f t="shared" si="113"/>
        <v>1</v>
      </c>
      <c r="Z391" s="1">
        <f t="shared" si="114"/>
        <v>1</v>
      </c>
      <c r="AA391" s="1">
        <f t="shared" si="115"/>
        <v>1</v>
      </c>
      <c r="AB391" s="1">
        <f t="shared" si="116"/>
        <v>1</v>
      </c>
      <c r="AD391" s="1">
        <f t="shared" si="121"/>
        <v>148</v>
      </c>
      <c r="AE391" s="2">
        <f t="shared" si="117"/>
        <v>0</v>
      </c>
      <c r="AF391" s="1">
        <f>IF(S$4=0,0,IF(SUM(AF$7:AF390)=2,0,IF(AJ391=AF$6,IF(AJ391=AJ392,IF((AJ390-AJ391)&lt;=(AJ393-AJ392),2,0),IF(AJ391=AJ390,IF((AJ389-AJ390)&gt;(AJ392-AJ391),2,0),2)),0)))</f>
        <v>0</v>
      </c>
      <c r="AG391" s="1">
        <f>IF(C$4=0,0,IF(SUM(AG$7:AG390)=1,0,IF(AK391=AG$6,IF(AK391=AK392,IF((AK390-AK391)&lt;=(AK393-AK392),1,0),IF(AK391=AK390,IF((AK389-AK390)&gt;(AK392-AK391),1,0),1)),0)))</f>
        <v>0</v>
      </c>
      <c r="AH391" s="1">
        <f>IF(C$4=0,0,IF(SUM(AH$7:AH390)=2,0,IF(AL391=AH$6,IF(AL391=AL392,IF((AL390-AL391)&lt;=(AL393-AL392),2,0),IF(AL391=AL390,IF((AL389-AL390)&gt;(AL392-AL391),2,0),2)),0)))</f>
        <v>0</v>
      </c>
      <c r="AI391" s="1">
        <f>IF(S$4=0,0,IF(SUM(AI$7:AI390)=2,0,IF(AM391=AI$6,IF(AM391=AM392,IF((AM390-AM391)&lt;=(AM393-AM392),2,0),IF(AM391=AM390,IF((AM389-AM390)&gt;(AM392-AM391),2,0),2)),0)))</f>
        <v>0</v>
      </c>
      <c r="AJ391" s="1">
        <f t="shared" si="118"/>
        <v>1</v>
      </c>
    </row>
    <row r="392" spans="1:36" ht="12" customHeight="1" x14ac:dyDescent="0.15">
      <c r="A392" s="64">
        <f t="shared" si="107"/>
        <v>0</v>
      </c>
      <c r="B392" s="64">
        <f t="shared" si="123"/>
        <v>0</v>
      </c>
      <c r="C392" s="57">
        <f t="shared" si="119"/>
        <v>148</v>
      </c>
      <c r="F392" s="59">
        <f>IF(C392&lt;C$6,0,VLOOKUP(C392,index!$A:$M,10,0))</f>
        <v>0</v>
      </c>
      <c r="G392" s="57" t="str">
        <f t="shared" si="109"/>
        <v/>
      </c>
      <c r="H392" s="58" t="str">
        <f>IF(G392="I",$K392,IF(G392="II",$K392-SUM(H$8:H391),IF(G392="III",$K392-SUM(H$8:H391),IF(G392="IV",$K392-SUM(H$8:H391),IF(G392="V",1-SUM(H$8:H391)," ")))))</f>
        <v xml:space="preserve"> </v>
      </c>
      <c r="I392" s="66" t="str">
        <f t="shared" si="110"/>
        <v/>
      </c>
      <c r="L392" s="62" t="str">
        <f t="shared" ref="L392:L455" si="124">IF(U392=2,"Plus",IF(W392=2,"Basis",IF(X392=2,"Breedte"," ")))</f>
        <v xml:space="preserve"> </v>
      </c>
      <c r="P392" s="58" t="str">
        <f>IF(O392="Plus",$K392,IF(O392="Basis",$K392-SUM(P$8:P391),IF(O392="Breedte",$K392-SUM(P$8:P391),IF(O391="Breedte",1-SUM(P$8:P391)," "))))</f>
        <v xml:space="preserve"> </v>
      </c>
      <c r="Q392" s="56" t="str">
        <f t="shared" si="122"/>
        <v/>
      </c>
      <c r="R392" s="196">
        <f t="shared" si="111"/>
        <v>0</v>
      </c>
      <c r="S392" s="1">
        <f t="shared" si="120"/>
        <v>148</v>
      </c>
      <c r="T392" s="2">
        <f t="shared" si="112"/>
        <v>0</v>
      </c>
      <c r="U392" s="1">
        <f>IF(C$4=0,0,IF(SUM(U$7:U391)=2,0,IF(Y392=U$6,IF(Y392=Y393,IF((Y391-Y392)&lt;=(Y394-Y393),2,0),IF(Y392=Y391,IF((Y390-Y391)&gt;(Y393-Y392),2,0),2)),0)))</f>
        <v>0</v>
      </c>
      <c r="V392" s="1">
        <f>IF(C$4=0,0,IF(SUM(V$7:V391)=1,0,IF(Z392=V$6,IF(Z392=Z393,IF((Z391-Z392)&lt;=(Z394-Z393),1,0),IF(Z392=Z391,IF((Z390-Z391)&gt;(Z393-Z392),1,0),1)),0)))</f>
        <v>0</v>
      </c>
      <c r="W392" s="1">
        <f>IF(C$4=0,0,IF(SUM(W$7:W391)=2,0,IF(AA392=W$6,IF(AA392=AA393,IF((AA391-AA392)&lt;=(AA394-AA393),2,0),IF(AA392=AA391,IF((AA390-AA391)&gt;(AA393-AA392),2,0),2)),0)))</f>
        <v>0</v>
      </c>
      <c r="X392" s="1">
        <f>IF(C$4=0,0,IF(SUM(X$7:X391)=2,0,IF(AB392=X$6,IF(AB392=AB393,IF((AB391-AB392)&lt;=(AB394-AB393),2,0),IF(AB392=AB391,IF((AB390-AB391)&gt;(AB393-AB392),2,0),2)),0)))</f>
        <v>0</v>
      </c>
      <c r="Y392" s="1">
        <f t="shared" si="113"/>
        <v>1</v>
      </c>
      <c r="Z392" s="1">
        <f t="shared" si="114"/>
        <v>1</v>
      </c>
      <c r="AA392" s="1">
        <f t="shared" si="115"/>
        <v>1</v>
      </c>
      <c r="AB392" s="1">
        <f t="shared" si="116"/>
        <v>1</v>
      </c>
      <c r="AD392" s="1">
        <f t="shared" si="121"/>
        <v>148</v>
      </c>
      <c r="AE392" s="2">
        <f t="shared" si="117"/>
        <v>0</v>
      </c>
      <c r="AF392" s="1">
        <f>IF(S$4=0,0,IF(SUM(AF$7:AF391)=2,0,IF(AJ392=AF$6,IF(AJ392=AJ393,IF((AJ391-AJ392)&lt;=(AJ394-AJ393),2,0),IF(AJ392=AJ391,IF((AJ390-AJ391)&gt;(AJ393-AJ392),2,0),2)),0)))</f>
        <v>0</v>
      </c>
      <c r="AG392" s="1">
        <f>IF(C$4=0,0,IF(SUM(AG$7:AG391)=1,0,IF(AK392=AG$6,IF(AK392=AK393,IF((AK391-AK392)&lt;=(AK394-AK393),1,0),IF(AK392=AK391,IF((AK390-AK391)&gt;(AK393-AK392),1,0),1)),0)))</f>
        <v>0</v>
      </c>
      <c r="AH392" s="1">
        <f>IF(C$4=0,0,IF(SUM(AH$7:AH391)=2,0,IF(AL392=AH$6,IF(AL392=AL393,IF((AL391-AL392)&lt;=(AL394-AL393),2,0),IF(AL392=AL391,IF((AL390-AL391)&gt;(AL393-AL392),2,0),2)),0)))</f>
        <v>0</v>
      </c>
      <c r="AI392" s="1">
        <f>IF(S$4=0,0,IF(SUM(AI$7:AI391)=2,0,IF(AM392=AI$6,IF(AM392=AM393,IF((AM391-AM392)&lt;=(AM394-AM393),2,0),IF(AM392=AM391,IF((AM390-AM391)&gt;(AM393-AM392),2,0),2)),0)))</f>
        <v>0</v>
      </c>
      <c r="AJ392" s="1">
        <f t="shared" si="118"/>
        <v>1</v>
      </c>
    </row>
    <row r="393" spans="1:36" ht="12" customHeight="1" x14ac:dyDescent="0.15">
      <c r="A393" s="64">
        <f t="shared" ref="A393:A456" si="125">IF(I393="A",25,IF(I393="B",25,IF(I393="C",25,IF(I393="D",15,IF(I393="E",10,0)))))</f>
        <v>0</v>
      </c>
      <c r="B393" s="64">
        <f t="shared" si="123"/>
        <v>0</v>
      </c>
      <c r="C393" s="57">
        <f t="shared" si="119"/>
        <v>148</v>
      </c>
      <c r="F393" s="59">
        <f>IF(C393&lt;C$6,0,VLOOKUP(C393,index!$A:$M,10,0))</f>
        <v>0</v>
      </c>
      <c r="G393" s="57" t="str">
        <f t="shared" ref="G393:G456" si="126">IF(AND(F393&gt;212,F394&lt;213),"I",IF(AND(F393&gt;203,F394&lt;204),"II",IF(AND(F393&gt;195,F394&lt;196),"III",IF(AND(F393&gt;186,F394&lt;187),"IV",IF(AND(F393&gt;109,F394&lt;110),"V","")))))</f>
        <v/>
      </c>
      <c r="H393" s="58" t="str">
        <f>IF(G393="I",$K393,IF(G393="II",$K393-SUM(H$8:H392),IF(G393="III",$K393-SUM(H$8:H392),IF(G393="IV",$K393-SUM(H$8:H392),IF(G393="V",1-SUM(H$8:H392)," ")))))</f>
        <v xml:space="preserve"> </v>
      </c>
      <c r="I393" s="66" t="str">
        <f t="shared" ref="I393:I456" si="127">IF(AND(F393&gt;209,F394&lt;210),"A",IF(AND(F393&gt;199,F394&lt;200),"B",IF(AND(F393&gt;189,F394&lt;190),"C",IF(AND(F393&gt;180,F394&lt;181),"D",IF(AND(F393&gt;109,F394&lt;110),"E","")))))</f>
        <v/>
      </c>
      <c r="L393" s="62" t="str">
        <f t="shared" si="124"/>
        <v xml:space="preserve"> </v>
      </c>
      <c r="P393" s="58" t="str">
        <f>IF(O393="Plus",$K393,IF(O393="Basis",$K393-SUM(P$8:P392),IF(O393="Breedte",$K393-SUM(P$8:P392),IF(O392="Breedte",1-SUM(P$8:P392)," "))))</f>
        <v xml:space="preserve"> </v>
      </c>
      <c r="Q393" s="56" t="str">
        <f t="shared" si="122"/>
        <v/>
      </c>
      <c r="R393" s="196">
        <f t="shared" ref="R393:R456" si="128">F393</f>
        <v>0</v>
      </c>
      <c r="S393" s="1">
        <f t="shared" si="120"/>
        <v>148</v>
      </c>
      <c r="T393" s="2">
        <f t="shared" ref="T393:T456" si="129">K393</f>
        <v>0</v>
      </c>
      <c r="U393" s="1">
        <f>IF(C$4=0,0,IF(SUM(U$7:U392)=2,0,IF(Y393=U$6,IF(Y393=Y394,IF((Y392-Y393)&lt;=(Y395-Y394),2,0),IF(Y393=Y392,IF((Y391-Y392)&gt;(Y394-Y393),2,0),2)),0)))</f>
        <v>0</v>
      </c>
      <c r="V393" s="1">
        <f>IF(C$4=0,0,IF(SUM(V$7:V392)=1,0,IF(Z393=V$6,IF(Z393=Z394,IF((Z392-Z393)&lt;=(Z395-Z394),1,0),IF(Z393=Z392,IF((Z391-Z392)&gt;(Z394-Z393),1,0),1)),0)))</f>
        <v>0</v>
      </c>
      <c r="W393" s="1">
        <f>IF(C$4=0,0,IF(SUM(W$7:W392)=2,0,IF(AA393=W$6,IF(AA393=AA394,IF((AA392-AA393)&lt;=(AA395-AA394),2,0),IF(AA393=AA392,IF((AA391-AA392)&gt;(AA394-AA393),2,0),2)),0)))</f>
        <v>0</v>
      </c>
      <c r="X393" s="1">
        <f>IF(C$4=0,0,IF(SUM(X$7:X392)=2,0,IF(AB393=X$6,IF(AB393=AB394,IF((AB392-AB393)&lt;=(AB395-AB394),2,0),IF(AB393=AB392,IF((AB391-AB392)&gt;(AB394-AB393),2,0),2)),0)))</f>
        <v>0</v>
      </c>
      <c r="Y393" s="1">
        <f t="shared" ref="Y393:Y456" si="130">IF(D393=0,1,ABS(K393-0.2))</f>
        <v>1</v>
      </c>
      <c r="Z393" s="1">
        <f t="shared" ref="Z393:Z456" si="131">IF(D393=0,1,ABS(K393-0.5))</f>
        <v>1</v>
      </c>
      <c r="AA393" s="1">
        <f t="shared" ref="AA393:AA456" si="132">IF(D393=0,1,ABS(K393-0.8))</f>
        <v>1</v>
      </c>
      <c r="AB393" s="1">
        <f t="shared" ref="AB393:AB456" si="133">IF(D393=0,1,ABS(K393-1))</f>
        <v>1</v>
      </c>
      <c r="AD393" s="1">
        <f t="shared" si="121"/>
        <v>148</v>
      </c>
      <c r="AE393" s="2">
        <f t="shared" ref="AE393:AE456" si="134">K393</f>
        <v>0</v>
      </c>
      <c r="AF393" s="1">
        <f>IF(S$4=0,0,IF(SUM(AF$7:AF392)=2,0,IF(AJ393=AF$6,IF(AJ393=AJ394,IF((AJ392-AJ393)&lt;=(AJ395-AJ394),2,0),IF(AJ393=AJ392,IF((AJ391-AJ392)&gt;(AJ394-AJ393),2,0),2)),0)))</f>
        <v>0</v>
      </c>
      <c r="AG393" s="1">
        <f>IF(C$4=0,0,IF(SUM(AG$7:AG392)=1,0,IF(AK393=AG$6,IF(AK393=AK394,IF((AK392-AK393)&lt;=(AK395-AK394),1,0),IF(AK393=AK392,IF((AK391-AK392)&gt;(AK394-AK393),1,0),1)),0)))</f>
        <v>0</v>
      </c>
      <c r="AH393" s="1">
        <f>IF(C$4=0,0,IF(SUM(AH$7:AH392)=2,0,IF(AL393=AH$6,IF(AL393=AL394,IF((AL392-AL393)&lt;=(AL395-AL394),2,0),IF(AL393=AL392,IF((AL391-AL392)&gt;(AL394-AL393),2,0),2)),0)))</f>
        <v>0</v>
      </c>
      <c r="AI393" s="1">
        <f>IF(S$4=0,0,IF(SUM(AI$7:AI392)=2,0,IF(AM393=AI$6,IF(AM393=AM394,IF((AM392-AM393)&lt;=(AM395-AM394),2,0),IF(AM393=AM392,IF((AM391-AM392)&gt;(AM394-AM393),2,0),2)),0)))</f>
        <v>0</v>
      </c>
      <c r="AJ393" s="1">
        <f t="shared" ref="AJ393:AJ456" si="135">IF(AE393=0,1,ABS(AH393-0.25))</f>
        <v>1</v>
      </c>
    </row>
    <row r="394" spans="1:36" ht="12" customHeight="1" x14ac:dyDescent="0.15">
      <c r="A394" s="64">
        <f t="shared" si="125"/>
        <v>0</v>
      </c>
      <c r="B394" s="64">
        <f t="shared" si="123"/>
        <v>0</v>
      </c>
      <c r="C394" s="57">
        <f t="shared" ref="C394:C457" si="136">IF(C393-1&lt;C$6,C$6-1,C393-1)</f>
        <v>148</v>
      </c>
      <c r="F394" s="59">
        <f>IF(C394&lt;C$6,0,VLOOKUP(C394,index!$A:$M,10,0))</f>
        <v>0</v>
      </c>
      <c r="G394" s="57" t="str">
        <f t="shared" si="126"/>
        <v/>
      </c>
      <c r="H394" s="58" t="str">
        <f>IF(G394="I",$K394,IF(G394="II",$K394-SUM(H$8:H393),IF(G394="III",$K394-SUM(H$8:H393),IF(G394="IV",$K394-SUM(H$8:H393),IF(G394="V",1-SUM(H$8:H393)," ")))))</f>
        <v xml:space="preserve"> </v>
      </c>
      <c r="I394" s="66" t="str">
        <f t="shared" si="127"/>
        <v/>
      </c>
      <c r="L394" s="62" t="str">
        <f t="shared" si="124"/>
        <v xml:space="preserve"> </v>
      </c>
      <c r="P394" s="58" t="str">
        <f>IF(O394="Plus",$K394,IF(O394="Basis",$K394-SUM(P$8:P393),IF(O394="Breedte",$K394-SUM(P$8:P393),IF(O393="Breedte",1-SUM(P$8:P393)," "))))</f>
        <v xml:space="preserve"> </v>
      </c>
      <c r="Q394" s="56" t="str">
        <f t="shared" si="122"/>
        <v/>
      </c>
      <c r="R394" s="196">
        <f t="shared" si="128"/>
        <v>0</v>
      </c>
      <c r="S394" s="1">
        <f t="shared" ref="S394:S457" si="137">C394</f>
        <v>148</v>
      </c>
      <c r="T394" s="2">
        <f t="shared" si="129"/>
        <v>0</v>
      </c>
      <c r="U394" s="1">
        <f>IF(C$4=0,0,IF(SUM(U$7:U393)=2,0,IF(Y394=U$6,IF(Y394=Y395,IF((Y393-Y394)&lt;=(Y396-Y395),2,0),IF(Y394=Y393,IF((Y392-Y393)&gt;(Y395-Y394),2,0),2)),0)))</f>
        <v>0</v>
      </c>
      <c r="V394" s="1">
        <f>IF(C$4=0,0,IF(SUM(V$7:V393)=1,0,IF(Z394=V$6,IF(Z394=Z395,IF((Z393-Z394)&lt;=(Z396-Z395),1,0),IF(Z394=Z393,IF((Z392-Z393)&gt;(Z395-Z394),1,0),1)),0)))</f>
        <v>0</v>
      </c>
      <c r="W394" s="1">
        <f>IF(C$4=0,0,IF(SUM(W$7:W393)=2,0,IF(AA394=W$6,IF(AA394=AA395,IF((AA393-AA394)&lt;=(AA396-AA395),2,0),IF(AA394=AA393,IF((AA392-AA393)&gt;(AA395-AA394),2,0),2)),0)))</f>
        <v>0</v>
      </c>
      <c r="X394" s="1">
        <f>IF(C$4=0,0,IF(SUM(X$7:X393)=2,0,IF(AB394=X$6,IF(AB394=AB395,IF((AB393-AB394)&lt;=(AB396-AB395),2,0),IF(AB394=AB393,IF((AB392-AB393)&gt;(AB395-AB394),2,0),2)),0)))</f>
        <v>0</v>
      </c>
      <c r="Y394" s="1">
        <f t="shared" si="130"/>
        <v>1</v>
      </c>
      <c r="Z394" s="1">
        <f t="shared" si="131"/>
        <v>1</v>
      </c>
      <c r="AA394" s="1">
        <f t="shared" si="132"/>
        <v>1</v>
      </c>
      <c r="AB394" s="1">
        <f t="shared" si="133"/>
        <v>1</v>
      </c>
      <c r="AD394" s="1">
        <f t="shared" ref="AD394:AD457" si="138">S394</f>
        <v>148</v>
      </c>
      <c r="AE394" s="2">
        <f t="shared" si="134"/>
        <v>0</v>
      </c>
      <c r="AF394" s="1">
        <f>IF(S$4=0,0,IF(SUM(AF$7:AF393)=2,0,IF(AJ394=AF$6,IF(AJ394=AJ395,IF((AJ393-AJ394)&lt;=(AJ396-AJ395),2,0),IF(AJ394=AJ393,IF((AJ392-AJ393)&gt;(AJ395-AJ394),2,0),2)),0)))</f>
        <v>0</v>
      </c>
      <c r="AG394" s="1">
        <f>IF(C$4=0,0,IF(SUM(AG$7:AG393)=1,0,IF(AK394=AG$6,IF(AK394=AK395,IF((AK393-AK394)&lt;=(AK396-AK395),1,0),IF(AK394=AK393,IF((AK392-AK393)&gt;(AK395-AK394),1,0),1)),0)))</f>
        <v>0</v>
      </c>
      <c r="AH394" s="1">
        <f>IF(C$4=0,0,IF(SUM(AH$7:AH393)=2,0,IF(AL394=AH$6,IF(AL394=AL395,IF((AL393-AL394)&lt;=(AL396-AL395),2,0),IF(AL394=AL393,IF((AL392-AL393)&gt;(AL395-AL394),2,0),2)),0)))</f>
        <v>0</v>
      </c>
      <c r="AI394" s="1">
        <f>IF(S$4=0,0,IF(SUM(AI$7:AI393)=2,0,IF(AM394=AI$6,IF(AM394=AM395,IF((AM393-AM394)&lt;=(AM396-AM395),2,0),IF(AM394=AM393,IF((AM392-AM393)&gt;(AM395-AM394),2,0),2)),0)))</f>
        <v>0</v>
      </c>
      <c r="AJ394" s="1">
        <f t="shared" si="135"/>
        <v>1</v>
      </c>
    </row>
    <row r="395" spans="1:36" ht="12" customHeight="1" x14ac:dyDescent="0.15">
      <c r="A395" s="64">
        <f t="shared" si="125"/>
        <v>0</v>
      </c>
      <c r="B395" s="64">
        <f t="shared" si="123"/>
        <v>0</v>
      </c>
      <c r="C395" s="57">
        <f t="shared" si="136"/>
        <v>148</v>
      </c>
      <c r="F395" s="59">
        <f>IF(C395&lt;C$6,0,VLOOKUP(C395,index!$A:$M,10,0))</f>
        <v>0</v>
      </c>
      <c r="G395" s="57" t="str">
        <f t="shared" si="126"/>
        <v/>
      </c>
      <c r="H395" s="58" t="str">
        <f>IF(G395="I",$K395,IF(G395="II",$K395-SUM(H$8:H394),IF(G395="III",$K395-SUM(H$8:H394),IF(G395="IV",$K395-SUM(H$8:H394),IF(G395="V",1-SUM(H$8:H394)," ")))))</f>
        <v xml:space="preserve"> </v>
      </c>
      <c r="I395" s="66" t="str">
        <f t="shared" si="127"/>
        <v/>
      </c>
      <c r="L395" s="62" t="str">
        <f t="shared" si="124"/>
        <v xml:space="preserve"> </v>
      </c>
      <c r="P395" s="58" t="str">
        <f>IF(O395="Plus",$K395,IF(O395="Basis",$K395-SUM(P$8:P394),IF(O395="Breedte",$K395-SUM(P$8:P394),IF(O394="Breedte",1-SUM(P$8:P394)," "))))</f>
        <v xml:space="preserve"> </v>
      </c>
      <c r="Q395" s="56" t="str">
        <f t="shared" si="122"/>
        <v/>
      </c>
      <c r="R395" s="196">
        <f t="shared" si="128"/>
        <v>0</v>
      </c>
      <c r="S395" s="1">
        <f t="shared" si="137"/>
        <v>148</v>
      </c>
      <c r="T395" s="2">
        <f t="shared" si="129"/>
        <v>0</v>
      </c>
      <c r="U395" s="1">
        <f>IF(C$4=0,0,IF(SUM(U$7:U394)=2,0,IF(Y395=U$6,IF(Y395=Y396,IF((Y394-Y395)&lt;=(Y397-Y396),2,0),IF(Y395=Y394,IF((Y393-Y394)&gt;(Y396-Y395),2,0),2)),0)))</f>
        <v>0</v>
      </c>
      <c r="V395" s="1">
        <f>IF(C$4=0,0,IF(SUM(V$7:V394)=1,0,IF(Z395=V$6,IF(Z395=Z396,IF((Z394-Z395)&lt;=(Z397-Z396),1,0),IF(Z395=Z394,IF((Z393-Z394)&gt;(Z396-Z395),1,0),1)),0)))</f>
        <v>0</v>
      </c>
      <c r="W395" s="1">
        <f>IF(C$4=0,0,IF(SUM(W$7:W394)=2,0,IF(AA395=W$6,IF(AA395=AA396,IF((AA394-AA395)&lt;=(AA397-AA396),2,0),IF(AA395=AA394,IF((AA393-AA394)&gt;(AA396-AA395),2,0),2)),0)))</f>
        <v>0</v>
      </c>
      <c r="X395" s="1">
        <f>IF(C$4=0,0,IF(SUM(X$7:X394)=2,0,IF(AB395=X$6,IF(AB395=AB396,IF((AB394-AB395)&lt;=(AB397-AB396),2,0),IF(AB395=AB394,IF((AB393-AB394)&gt;(AB396-AB395),2,0),2)),0)))</f>
        <v>0</v>
      </c>
      <c r="Y395" s="1">
        <f t="shared" si="130"/>
        <v>1</v>
      </c>
      <c r="Z395" s="1">
        <f t="shared" si="131"/>
        <v>1</v>
      </c>
      <c r="AA395" s="1">
        <f t="shared" si="132"/>
        <v>1</v>
      </c>
      <c r="AB395" s="1">
        <f t="shared" si="133"/>
        <v>1</v>
      </c>
      <c r="AD395" s="1">
        <f t="shared" si="138"/>
        <v>148</v>
      </c>
      <c r="AE395" s="2">
        <f t="shared" si="134"/>
        <v>0</v>
      </c>
      <c r="AF395" s="1">
        <f>IF(S$4=0,0,IF(SUM(AF$7:AF394)=2,0,IF(AJ395=AF$6,IF(AJ395=AJ396,IF((AJ394-AJ395)&lt;=(AJ397-AJ396),2,0),IF(AJ395=AJ394,IF((AJ393-AJ394)&gt;(AJ396-AJ395),2,0),2)),0)))</f>
        <v>0</v>
      </c>
      <c r="AG395" s="1">
        <f>IF(C$4=0,0,IF(SUM(AG$7:AG394)=1,0,IF(AK395=AG$6,IF(AK395=AK396,IF((AK394-AK395)&lt;=(AK397-AK396),1,0),IF(AK395=AK394,IF((AK393-AK394)&gt;(AK396-AK395),1,0),1)),0)))</f>
        <v>0</v>
      </c>
      <c r="AH395" s="1">
        <f>IF(C$4=0,0,IF(SUM(AH$7:AH394)=2,0,IF(AL395=AH$6,IF(AL395=AL396,IF((AL394-AL395)&lt;=(AL397-AL396),2,0),IF(AL395=AL394,IF((AL393-AL394)&gt;(AL396-AL395),2,0),2)),0)))</f>
        <v>0</v>
      </c>
      <c r="AI395" s="1">
        <f>IF(S$4=0,0,IF(SUM(AI$7:AI394)=2,0,IF(AM395=AI$6,IF(AM395=AM396,IF((AM394-AM395)&lt;=(AM397-AM396),2,0),IF(AM395=AM394,IF((AM393-AM394)&gt;(AM396-AM395),2,0),2)),0)))</f>
        <v>0</v>
      </c>
      <c r="AJ395" s="1">
        <f t="shared" si="135"/>
        <v>1</v>
      </c>
    </row>
    <row r="396" spans="1:36" ht="12" customHeight="1" x14ac:dyDescent="0.15">
      <c r="A396" s="64">
        <f t="shared" si="125"/>
        <v>0</v>
      </c>
      <c r="B396" s="64">
        <f t="shared" si="123"/>
        <v>0</v>
      </c>
      <c r="C396" s="57">
        <f t="shared" si="136"/>
        <v>148</v>
      </c>
      <c r="F396" s="59">
        <f>IF(C396&lt;C$6,0,VLOOKUP(C396,index!$A:$M,10,0))</f>
        <v>0</v>
      </c>
      <c r="G396" s="57" t="str">
        <f t="shared" si="126"/>
        <v/>
      </c>
      <c r="H396" s="58" t="str">
        <f>IF(G396="I",$K396,IF(G396="II",$K396-SUM(H$8:H395),IF(G396="III",$K396-SUM(H$8:H395),IF(G396="IV",$K396-SUM(H$8:H395),IF(G396="V",1-SUM(H$8:H395)," ")))))</f>
        <v xml:space="preserve"> </v>
      </c>
      <c r="I396" s="66" t="str">
        <f t="shared" si="127"/>
        <v/>
      </c>
      <c r="L396" s="62" t="str">
        <f t="shared" si="124"/>
        <v xml:space="preserve"> </v>
      </c>
      <c r="P396" s="58" t="str">
        <f>IF(O396="Plus",$K396,IF(O396="Basis",$K396-SUM(P$8:P395),IF(O396="Breedte",$K396-SUM(P$8:P395),IF(O395="Breedte",1-SUM(P$8:P395)," "))))</f>
        <v xml:space="preserve"> </v>
      </c>
      <c r="Q396" s="56" t="str">
        <f t="shared" si="122"/>
        <v/>
      </c>
      <c r="R396" s="196">
        <f t="shared" si="128"/>
        <v>0</v>
      </c>
      <c r="S396" s="1">
        <f t="shared" si="137"/>
        <v>148</v>
      </c>
      <c r="T396" s="2">
        <f t="shared" si="129"/>
        <v>0</v>
      </c>
      <c r="U396" s="1">
        <f>IF(C$4=0,0,IF(SUM(U$7:U395)=2,0,IF(Y396=U$6,IF(Y396=Y397,IF((Y395-Y396)&lt;=(Y398-Y397),2,0),IF(Y396=Y395,IF((Y394-Y395)&gt;(Y397-Y396),2,0),2)),0)))</f>
        <v>0</v>
      </c>
      <c r="V396" s="1">
        <f>IF(C$4=0,0,IF(SUM(V$7:V395)=1,0,IF(Z396=V$6,IF(Z396=Z397,IF((Z395-Z396)&lt;=(Z398-Z397),1,0),IF(Z396=Z395,IF((Z394-Z395)&gt;(Z397-Z396),1,0),1)),0)))</f>
        <v>0</v>
      </c>
      <c r="W396" s="1">
        <f>IF(C$4=0,0,IF(SUM(W$7:W395)=2,0,IF(AA396=W$6,IF(AA396=AA397,IF((AA395-AA396)&lt;=(AA398-AA397),2,0),IF(AA396=AA395,IF((AA394-AA395)&gt;(AA397-AA396),2,0),2)),0)))</f>
        <v>0</v>
      </c>
      <c r="X396" s="1">
        <f>IF(C$4=0,0,IF(SUM(X$7:X395)=2,0,IF(AB396=X$6,IF(AB396=AB397,IF((AB395-AB396)&lt;=(AB398-AB397),2,0),IF(AB396=AB395,IF((AB394-AB395)&gt;(AB397-AB396),2,0),2)),0)))</f>
        <v>0</v>
      </c>
      <c r="Y396" s="1">
        <f t="shared" si="130"/>
        <v>1</v>
      </c>
      <c r="Z396" s="1">
        <f t="shared" si="131"/>
        <v>1</v>
      </c>
      <c r="AA396" s="1">
        <f t="shared" si="132"/>
        <v>1</v>
      </c>
      <c r="AB396" s="1">
        <f t="shared" si="133"/>
        <v>1</v>
      </c>
      <c r="AD396" s="1">
        <f t="shared" si="138"/>
        <v>148</v>
      </c>
      <c r="AE396" s="2">
        <f t="shared" si="134"/>
        <v>0</v>
      </c>
      <c r="AF396" s="1">
        <f>IF(S$4=0,0,IF(SUM(AF$7:AF395)=2,0,IF(AJ396=AF$6,IF(AJ396=AJ397,IF((AJ395-AJ396)&lt;=(AJ398-AJ397),2,0),IF(AJ396=AJ395,IF((AJ394-AJ395)&gt;(AJ397-AJ396),2,0),2)),0)))</f>
        <v>0</v>
      </c>
      <c r="AG396" s="1">
        <f>IF(C$4=0,0,IF(SUM(AG$7:AG395)=1,0,IF(AK396=AG$6,IF(AK396=AK397,IF((AK395-AK396)&lt;=(AK398-AK397),1,0),IF(AK396=AK395,IF((AK394-AK395)&gt;(AK397-AK396),1,0),1)),0)))</f>
        <v>0</v>
      </c>
      <c r="AH396" s="1">
        <f>IF(C$4=0,0,IF(SUM(AH$7:AH395)=2,0,IF(AL396=AH$6,IF(AL396=AL397,IF((AL395-AL396)&lt;=(AL398-AL397),2,0),IF(AL396=AL395,IF((AL394-AL395)&gt;(AL397-AL396),2,0),2)),0)))</f>
        <v>0</v>
      </c>
      <c r="AI396" s="1">
        <f>IF(S$4=0,0,IF(SUM(AI$7:AI395)=2,0,IF(AM396=AI$6,IF(AM396=AM397,IF((AM395-AM396)&lt;=(AM398-AM397),2,0),IF(AM396=AM395,IF((AM394-AM395)&gt;(AM397-AM396),2,0),2)),0)))</f>
        <v>0</v>
      </c>
      <c r="AJ396" s="1">
        <f t="shared" si="135"/>
        <v>1</v>
      </c>
    </row>
    <row r="397" spans="1:36" ht="12" customHeight="1" x14ac:dyDescent="0.15">
      <c r="A397" s="64">
        <f t="shared" si="125"/>
        <v>0</v>
      </c>
      <c r="B397" s="64">
        <f t="shared" si="123"/>
        <v>0</v>
      </c>
      <c r="C397" s="57">
        <f t="shared" si="136"/>
        <v>148</v>
      </c>
      <c r="F397" s="59">
        <f>IF(C397&lt;C$6,0,VLOOKUP(C397,index!$A:$M,10,0))</f>
        <v>0</v>
      </c>
      <c r="G397" s="57" t="str">
        <f t="shared" si="126"/>
        <v/>
      </c>
      <c r="H397" s="58" t="str">
        <f>IF(G397="I",$K397,IF(G397="II",$K397-SUM(H$8:H396),IF(G397="III",$K397-SUM(H$8:H396),IF(G397="IV",$K397-SUM(H$8:H396),IF(G397="V",1-SUM(H$8:H396)," ")))))</f>
        <v xml:space="preserve"> </v>
      </c>
      <c r="I397" s="66" t="str">
        <f t="shared" si="127"/>
        <v/>
      </c>
      <c r="L397" s="62" t="str">
        <f t="shared" si="124"/>
        <v xml:space="preserve"> </v>
      </c>
      <c r="P397" s="58" t="str">
        <f>IF(O397="Plus",$K397,IF(O397="Basis",$K397-SUM(P$8:P396),IF(O397="Breedte",$K397-SUM(P$8:P396),IF(O396="Breedte",1-SUM(P$8:P396)," "))))</f>
        <v xml:space="preserve"> </v>
      </c>
      <c r="Q397" s="56" t="str">
        <f t="shared" si="122"/>
        <v/>
      </c>
      <c r="R397" s="196">
        <f t="shared" si="128"/>
        <v>0</v>
      </c>
      <c r="S397" s="1">
        <f t="shared" si="137"/>
        <v>148</v>
      </c>
      <c r="T397" s="2">
        <f t="shared" si="129"/>
        <v>0</v>
      </c>
      <c r="U397" s="1">
        <f>IF(C$4=0,0,IF(SUM(U$7:U396)=2,0,IF(Y397=U$6,IF(Y397=Y398,IF((Y396-Y397)&lt;=(Y399-Y398),2,0),IF(Y397=Y396,IF((Y395-Y396)&gt;(Y398-Y397),2,0),2)),0)))</f>
        <v>0</v>
      </c>
      <c r="V397" s="1">
        <f>IF(C$4=0,0,IF(SUM(V$7:V396)=1,0,IF(Z397=V$6,IF(Z397=Z398,IF((Z396-Z397)&lt;=(Z399-Z398),1,0),IF(Z397=Z396,IF((Z395-Z396)&gt;(Z398-Z397),1,0),1)),0)))</f>
        <v>0</v>
      </c>
      <c r="W397" s="1">
        <f>IF(C$4=0,0,IF(SUM(W$7:W396)=2,0,IF(AA397=W$6,IF(AA397=AA398,IF((AA396-AA397)&lt;=(AA399-AA398),2,0),IF(AA397=AA396,IF((AA395-AA396)&gt;(AA398-AA397),2,0),2)),0)))</f>
        <v>0</v>
      </c>
      <c r="X397" s="1">
        <f>IF(C$4=0,0,IF(SUM(X$7:X396)=2,0,IF(AB397=X$6,IF(AB397=AB398,IF((AB396-AB397)&lt;=(AB399-AB398),2,0),IF(AB397=AB396,IF((AB395-AB396)&gt;(AB398-AB397),2,0),2)),0)))</f>
        <v>0</v>
      </c>
      <c r="Y397" s="1">
        <f t="shared" si="130"/>
        <v>1</v>
      </c>
      <c r="Z397" s="1">
        <f t="shared" si="131"/>
        <v>1</v>
      </c>
      <c r="AA397" s="1">
        <f t="shared" si="132"/>
        <v>1</v>
      </c>
      <c r="AB397" s="1">
        <f t="shared" si="133"/>
        <v>1</v>
      </c>
      <c r="AD397" s="1">
        <f t="shared" si="138"/>
        <v>148</v>
      </c>
      <c r="AE397" s="2">
        <f t="shared" si="134"/>
        <v>0</v>
      </c>
      <c r="AF397" s="1">
        <f>IF(S$4=0,0,IF(SUM(AF$7:AF396)=2,0,IF(AJ397=AF$6,IF(AJ397=AJ398,IF((AJ396-AJ397)&lt;=(AJ399-AJ398),2,0),IF(AJ397=AJ396,IF((AJ395-AJ396)&gt;(AJ398-AJ397),2,0),2)),0)))</f>
        <v>0</v>
      </c>
      <c r="AG397" s="1">
        <f>IF(C$4=0,0,IF(SUM(AG$7:AG396)=1,0,IF(AK397=AG$6,IF(AK397=AK398,IF((AK396-AK397)&lt;=(AK399-AK398),1,0),IF(AK397=AK396,IF((AK395-AK396)&gt;(AK398-AK397),1,0),1)),0)))</f>
        <v>0</v>
      </c>
      <c r="AH397" s="1">
        <f>IF(C$4=0,0,IF(SUM(AH$7:AH396)=2,0,IF(AL397=AH$6,IF(AL397=AL398,IF((AL396-AL397)&lt;=(AL399-AL398),2,0),IF(AL397=AL396,IF((AL395-AL396)&gt;(AL398-AL397),2,0),2)),0)))</f>
        <v>0</v>
      </c>
      <c r="AI397" s="1">
        <f>IF(S$4=0,0,IF(SUM(AI$7:AI396)=2,0,IF(AM397=AI$6,IF(AM397=AM398,IF((AM396-AM397)&lt;=(AM399-AM398),2,0),IF(AM397=AM396,IF((AM395-AM396)&gt;(AM398-AM397),2,0),2)),0)))</f>
        <v>0</v>
      </c>
      <c r="AJ397" s="1">
        <f t="shared" si="135"/>
        <v>1</v>
      </c>
    </row>
    <row r="398" spans="1:36" ht="12" customHeight="1" x14ac:dyDescent="0.15">
      <c r="A398" s="64">
        <f t="shared" si="125"/>
        <v>0</v>
      </c>
      <c r="B398" s="64">
        <f t="shared" si="123"/>
        <v>0</v>
      </c>
      <c r="C398" s="57">
        <f t="shared" si="136"/>
        <v>148</v>
      </c>
      <c r="F398" s="59">
        <f>IF(C398&lt;C$6,0,VLOOKUP(C398,index!$A:$M,10,0))</f>
        <v>0</v>
      </c>
      <c r="G398" s="57" t="str">
        <f t="shared" si="126"/>
        <v/>
      </c>
      <c r="H398" s="58" t="str">
        <f>IF(G398="I",$K398,IF(G398="II",$K398-SUM(H$8:H397),IF(G398="III",$K398-SUM(H$8:H397),IF(G398="IV",$K398-SUM(H$8:H397),IF(G398="V",1-SUM(H$8:H397)," ")))))</f>
        <v xml:space="preserve"> </v>
      </c>
      <c r="I398" s="66" t="str">
        <f t="shared" si="127"/>
        <v/>
      </c>
      <c r="L398" s="62" t="str">
        <f t="shared" si="124"/>
        <v xml:space="preserve"> </v>
      </c>
      <c r="P398" s="58" t="str">
        <f>IF(O398="Plus",$K398,IF(O398="Basis",$K398-SUM(P$8:P397),IF(O398="Breedte",$K398-SUM(P$8:P397),IF(O397="Breedte",1-SUM(P$8:P397)," "))))</f>
        <v xml:space="preserve"> </v>
      </c>
      <c r="Q398" s="56" t="str">
        <f t="shared" si="122"/>
        <v/>
      </c>
      <c r="R398" s="196">
        <f t="shared" si="128"/>
        <v>0</v>
      </c>
      <c r="S398" s="1">
        <f t="shared" si="137"/>
        <v>148</v>
      </c>
      <c r="T398" s="2">
        <f t="shared" si="129"/>
        <v>0</v>
      </c>
      <c r="U398" s="1">
        <f>IF(C$4=0,0,IF(SUM(U$7:U397)=2,0,IF(Y398=U$6,IF(Y398=Y399,IF((Y397-Y398)&lt;=(Y400-Y399),2,0),IF(Y398=Y397,IF((Y396-Y397)&gt;(Y399-Y398),2,0),2)),0)))</f>
        <v>0</v>
      </c>
      <c r="V398" s="1">
        <f>IF(C$4=0,0,IF(SUM(V$7:V397)=1,0,IF(Z398=V$6,IF(Z398=Z399,IF((Z397-Z398)&lt;=(Z400-Z399),1,0),IF(Z398=Z397,IF((Z396-Z397)&gt;(Z399-Z398),1,0),1)),0)))</f>
        <v>0</v>
      </c>
      <c r="W398" s="1">
        <f>IF(C$4=0,0,IF(SUM(W$7:W397)=2,0,IF(AA398=W$6,IF(AA398=AA399,IF((AA397-AA398)&lt;=(AA400-AA399),2,0),IF(AA398=AA397,IF((AA396-AA397)&gt;(AA399-AA398),2,0),2)),0)))</f>
        <v>0</v>
      </c>
      <c r="X398" s="1">
        <f>IF(C$4=0,0,IF(SUM(X$7:X397)=2,0,IF(AB398=X$6,IF(AB398=AB399,IF((AB397-AB398)&lt;=(AB400-AB399),2,0),IF(AB398=AB397,IF((AB396-AB397)&gt;(AB399-AB398),2,0),2)),0)))</f>
        <v>0</v>
      </c>
      <c r="Y398" s="1">
        <f t="shared" si="130"/>
        <v>1</v>
      </c>
      <c r="Z398" s="1">
        <f t="shared" si="131"/>
        <v>1</v>
      </c>
      <c r="AA398" s="1">
        <f t="shared" si="132"/>
        <v>1</v>
      </c>
      <c r="AB398" s="1">
        <f t="shared" si="133"/>
        <v>1</v>
      </c>
      <c r="AD398" s="1">
        <f t="shared" si="138"/>
        <v>148</v>
      </c>
      <c r="AE398" s="2">
        <f t="shared" si="134"/>
        <v>0</v>
      </c>
      <c r="AF398" s="1">
        <f>IF(S$4=0,0,IF(SUM(AF$7:AF397)=2,0,IF(AJ398=AF$6,IF(AJ398=AJ399,IF((AJ397-AJ398)&lt;=(AJ400-AJ399),2,0),IF(AJ398=AJ397,IF((AJ396-AJ397)&gt;(AJ399-AJ398),2,0),2)),0)))</f>
        <v>0</v>
      </c>
      <c r="AG398" s="1">
        <f>IF(C$4=0,0,IF(SUM(AG$7:AG397)=1,0,IF(AK398=AG$6,IF(AK398=AK399,IF((AK397-AK398)&lt;=(AK400-AK399),1,0),IF(AK398=AK397,IF((AK396-AK397)&gt;(AK399-AK398),1,0),1)),0)))</f>
        <v>0</v>
      </c>
      <c r="AH398" s="1">
        <f>IF(C$4=0,0,IF(SUM(AH$7:AH397)=2,0,IF(AL398=AH$6,IF(AL398=AL399,IF((AL397-AL398)&lt;=(AL400-AL399),2,0),IF(AL398=AL397,IF((AL396-AL397)&gt;(AL399-AL398),2,0),2)),0)))</f>
        <v>0</v>
      </c>
      <c r="AI398" s="1">
        <f>IF(S$4=0,0,IF(SUM(AI$7:AI397)=2,0,IF(AM398=AI$6,IF(AM398=AM399,IF((AM397-AM398)&lt;=(AM400-AM399),2,0),IF(AM398=AM397,IF((AM396-AM397)&gt;(AM399-AM398),2,0),2)),0)))</f>
        <v>0</v>
      </c>
      <c r="AJ398" s="1">
        <f t="shared" si="135"/>
        <v>1</v>
      </c>
    </row>
    <row r="399" spans="1:36" ht="12" customHeight="1" x14ac:dyDescent="0.15">
      <c r="A399" s="64">
        <f t="shared" si="125"/>
        <v>0</v>
      </c>
      <c r="B399" s="64">
        <f t="shared" si="123"/>
        <v>0</v>
      </c>
      <c r="C399" s="57">
        <f t="shared" si="136"/>
        <v>148</v>
      </c>
      <c r="F399" s="59">
        <f>IF(C399&lt;C$6,0,VLOOKUP(C399,index!$A:$M,10,0))</f>
        <v>0</v>
      </c>
      <c r="G399" s="57" t="str">
        <f t="shared" si="126"/>
        <v/>
      </c>
      <c r="H399" s="58" t="str">
        <f>IF(G399="I",$K399,IF(G399="II",$K399-SUM(H$8:H398),IF(G399="III",$K399-SUM(H$8:H398),IF(G399="IV",$K399-SUM(H$8:H398),IF(G399="V",1-SUM(H$8:H398)," ")))))</f>
        <v xml:space="preserve"> </v>
      </c>
      <c r="I399" s="66" t="str">
        <f t="shared" si="127"/>
        <v/>
      </c>
      <c r="L399" s="62" t="str">
        <f t="shared" si="124"/>
        <v xml:space="preserve"> </v>
      </c>
      <c r="P399" s="58" t="str">
        <f>IF(O399="Plus",$K399,IF(O399="Basis",$K399-SUM(P$8:P398),IF(O399="Breedte",$K399-SUM(P$8:P398),IF(O398="Breedte",1-SUM(P$8:P398)," "))))</f>
        <v xml:space="preserve"> </v>
      </c>
      <c r="Q399" s="56" t="str">
        <f t="shared" si="122"/>
        <v/>
      </c>
      <c r="R399" s="196">
        <f t="shared" si="128"/>
        <v>0</v>
      </c>
      <c r="S399" s="1">
        <f t="shared" si="137"/>
        <v>148</v>
      </c>
      <c r="T399" s="2">
        <f t="shared" si="129"/>
        <v>0</v>
      </c>
      <c r="U399" s="1">
        <f>IF(C$4=0,0,IF(SUM(U$7:U398)=2,0,IF(Y399=U$6,IF(Y399=Y400,IF((Y398-Y399)&lt;=(Y401-Y400),2,0),IF(Y399=Y398,IF((Y397-Y398)&gt;(Y400-Y399),2,0),2)),0)))</f>
        <v>0</v>
      </c>
      <c r="V399" s="1">
        <f>IF(C$4=0,0,IF(SUM(V$7:V398)=1,0,IF(Z399=V$6,IF(Z399=Z400,IF((Z398-Z399)&lt;=(Z401-Z400),1,0),IF(Z399=Z398,IF((Z397-Z398)&gt;(Z400-Z399),1,0),1)),0)))</f>
        <v>0</v>
      </c>
      <c r="W399" s="1">
        <f>IF(C$4=0,0,IF(SUM(W$7:W398)=2,0,IF(AA399=W$6,IF(AA399=AA400,IF((AA398-AA399)&lt;=(AA401-AA400),2,0),IF(AA399=AA398,IF((AA397-AA398)&gt;(AA400-AA399),2,0),2)),0)))</f>
        <v>0</v>
      </c>
      <c r="X399" s="1">
        <f>IF(C$4=0,0,IF(SUM(X$7:X398)=2,0,IF(AB399=X$6,IF(AB399=AB400,IF((AB398-AB399)&lt;=(AB401-AB400),2,0),IF(AB399=AB398,IF((AB397-AB398)&gt;(AB400-AB399),2,0),2)),0)))</f>
        <v>0</v>
      </c>
      <c r="Y399" s="1">
        <f t="shared" si="130"/>
        <v>1</v>
      </c>
      <c r="Z399" s="1">
        <f t="shared" si="131"/>
        <v>1</v>
      </c>
      <c r="AA399" s="1">
        <f t="shared" si="132"/>
        <v>1</v>
      </c>
      <c r="AB399" s="1">
        <f t="shared" si="133"/>
        <v>1</v>
      </c>
      <c r="AD399" s="1">
        <f t="shared" si="138"/>
        <v>148</v>
      </c>
      <c r="AE399" s="2">
        <f t="shared" si="134"/>
        <v>0</v>
      </c>
      <c r="AF399" s="1">
        <f>IF(S$4=0,0,IF(SUM(AF$7:AF398)=2,0,IF(AJ399=AF$6,IF(AJ399=AJ400,IF((AJ398-AJ399)&lt;=(AJ401-AJ400),2,0),IF(AJ399=AJ398,IF((AJ397-AJ398)&gt;(AJ400-AJ399),2,0),2)),0)))</f>
        <v>0</v>
      </c>
      <c r="AG399" s="1">
        <f>IF(C$4=0,0,IF(SUM(AG$7:AG398)=1,0,IF(AK399=AG$6,IF(AK399=AK400,IF((AK398-AK399)&lt;=(AK401-AK400),1,0),IF(AK399=AK398,IF((AK397-AK398)&gt;(AK400-AK399),1,0),1)),0)))</f>
        <v>0</v>
      </c>
      <c r="AH399" s="1">
        <f>IF(C$4=0,0,IF(SUM(AH$7:AH398)=2,0,IF(AL399=AH$6,IF(AL399=AL400,IF((AL398-AL399)&lt;=(AL401-AL400),2,0),IF(AL399=AL398,IF((AL397-AL398)&gt;(AL400-AL399),2,0),2)),0)))</f>
        <v>0</v>
      </c>
      <c r="AI399" s="1">
        <f>IF(S$4=0,0,IF(SUM(AI$7:AI398)=2,0,IF(AM399=AI$6,IF(AM399=AM400,IF((AM398-AM399)&lt;=(AM401-AM400),2,0),IF(AM399=AM398,IF((AM397-AM398)&gt;(AM400-AM399),2,0),2)),0)))</f>
        <v>0</v>
      </c>
      <c r="AJ399" s="1">
        <f t="shared" si="135"/>
        <v>1</v>
      </c>
    </row>
    <row r="400" spans="1:36" ht="12" customHeight="1" x14ac:dyDescent="0.15">
      <c r="A400" s="64">
        <f t="shared" si="125"/>
        <v>0</v>
      </c>
      <c r="B400" s="64">
        <f t="shared" si="123"/>
        <v>0</v>
      </c>
      <c r="C400" s="57">
        <f t="shared" si="136"/>
        <v>148</v>
      </c>
      <c r="F400" s="59">
        <f>IF(C400&lt;C$6,0,VLOOKUP(C400,index!$A:$M,10,0))</f>
        <v>0</v>
      </c>
      <c r="G400" s="57" t="str">
        <f t="shared" si="126"/>
        <v/>
      </c>
      <c r="H400" s="58" t="str">
        <f>IF(G400="I",$K400,IF(G400="II",$K400-SUM(H$8:H399),IF(G400="III",$K400-SUM(H$8:H399),IF(G400="IV",$K400-SUM(H$8:H399),IF(G400="V",1-SUM(H$8:H399)," ")))))</f>
        <v xml:space="preserve"> </v>
      </c>
      <c r="I400" s="66" t="str">
        <f t="shared" si="127"/>
        <v/>
      </c>
      <c r="L400" s="62" t="str">
        <f t="shared" si="124"/>
        <v xml:space="preserve"> </v>
      </c>
      <c r="P400" s="58" t="str">
        <f>IF(O400="Plus",$K400,IF(O400="Basis",$K400-SUM(P$8:P399),IF(O400="Breedte",$K400-SUM(P$8:P399),IF(O399="Breedte",1-SUM(P$8:P399)," "))))</f>
        <v xml:space="preserve"> </v>
      </c>
      <c r="Q400" s="56" t="str">
        <f t="shared" si="122"/>
        <v/>
      </c>
      <c r="R400" s="196">
        <f t="shared" si="128"/>
        <v>0</v>
      </c>
      <c r="S400" s="1">
        <f t="shared" si="137"/>
        <v>148</v>
      </c>
      <c r="T400" s="2">
        <f t="shared" si="129"/>
        <v>0</v>
      </c>
      <c r="U400" s="1">
        <f>IF(C$4=0,0,IF(SUM(U$7:U399)=2,0,IF(Y400=U$6,IF(Y400=Y401,IF((Y399-Y400)&lt;=(Y402-Y401),2,0),IF(Y400=Y399,IF((Y398-Y399)&gt;(Y401-Y400),2,0),2)),0)))</f>
        <v>0</v>
      </c>
      <c r="V400" s="1">
        <f>IF(C$4=0,0,IF(SUM(V$7:V399)=1,0,IF(Z400=V$6,IF(Z400=Z401,IF((Z399-Z400)&lt;=(Z402-Z401),1,0),IF(Z400=Z399,IF((Z398-Z399)&gt;(Z401-Z400),1,0),1)),0)))</f>
        <v>0</v>
      </c>
      <c r="W400" s="1">
        <f>IF(C$4=0,0,IF(SUM(W$7:W399)=2,0,IF(AA400=W$6,IF(AA400=AA401,IF((AA399-AA400)&lt;=(AA402-AA401),2,0),IF(AA400=AA399,IF((AA398-AA399)&gt;(AA401-AA400),2,0),2)),0)))</f>
        <v>0</v>
      </c>
      <c r="X400" s="1">
        <f>IF(C$4=0,0,IF(SUM(X$7:X399)=2,0,IF(AB400=X$6,IF(AB400=AB401,IF((AB399-AB400)&lt;=(AB402-AB401),2,0),IF(AB400=AB399,IF((AB398-AB399)&gt;(AB401-AB400),2,0),2)),0)))</f>
        <v>0</v>
      </c>
      <c r="Y400" s="1">
        <f t="shared" si="130"/>
        <v>1</v>
      </c>
      <c r="Z400" s="1">
        <f t="shared" si="131"/>
        <v>1</v>
      </c>
      <c r="AA400" s="1">
        <f t="shared" si="132"/>
        <v>1</v>
      </c>
      <c r="AB400" s="1">
        <f t="shared" si="133"/>
        <v>1</v>
      </c>
      <c r="AD400" s="1">
        <f t="shared" si="138"/>
        <v>148</v>
      </c>
      <c r="AE400" s="2">
        <f t="shared" si="134"/>
        <v>0</v>
      </c>
      <c r="AF400" s="1">
        <f>IF(S$4=0,0,IF(SUM(AF$7:AF399)=2,0,IF(AJ400=AF$6,IF(AJ400=AJ401,IF((AJ399-AJ400)&lt;=(AJ402-AJ401),2,0),IF(AJ400=AJ399,IF((AJ398-AJ399)&gt;(AJ401-AJ400),2,0),2)),0)))</f>
        <v>0</v>
      </c>
      <c r="AG400" s="1">
        <f>IF(C$4=0,0,IF(SUM(AG$7:AG399)=1,0,IF(AK400=AG$6,IF(AK400=AK401,IF((AK399-AK400)&lt;=(AK402-AK401),1,0),IF(AK400=AK399,IF((AK398-AK399)&gt;(AK401-AK400),1,0),1)),0)))</f>
        <v>0</v>
      </c>
      <c r="AH400" s="1">
        <f>IF(C$4=0,0,IF(SUM(AH$7:AH399)=2,0,IF(AL400=AH$6,IF(AL400=AL401,IF((AL399-AL400)&lt;=(AL402-AL401),2,0),IF(AL400=AL399,IF((AL398-AL399)&gt;(AL401-AL400),2,0),2)),0)))</f>
        <v>0</v>
      </c>
      <c r="AI400" s="1">
        <f>IF(S$4=0,0,IF(SUM(AI$7:AI399)=2,0,IF(AM400=AI$6,IF(AM400=AM401,IF((AM399-AM400)&lt;=(AM402-AM401),2,0),IF(AM400=AM399,IF((AM398-AM399)&gt;(AM401-AM400),2,0),2)),0)))</f>
        <v>0</v>
      </c>
      <c r="AJ400" s="1">
        <f t="shared" si="135"/>
        <v>1</v>
      </c>
    </row>
    <row r="401" spans="1:36" ht="12" customHeight="1" x14ac:dyDescent="0.15">
      <c r="A401" s="64">
        <f t="shared" si="125"/>
        <v>0</v>
      </c>
      <c r="B401" s="64">
        <f t="shared" si="123"/>
        <v>0</v>
      </c>
      <c r="C401" s="57">
        <f t="shared" si="136"/>
        <v>148</v>
      </c>
      <c r="F401" s="59">
        <f>IF(C401&lt;C$6,0,VLOOKUP(C401,index!$A:$M,10,0))</f>
        <v>0</v>
      </c>
      <c r="G401" s="57" t="str">
        <f t="shared" si="126"/>
        <v/>
      </c>
      <c r="H401" s="58" t="str">
        <f>IF(G401="I",$K401,IF(G401="II",$K401-SUM(H$8:H400),IF(G401="III",$K401-SUM(H$8:H400),IF(G401="IV",$K401-SUM(H$8:H400),IF(G401="V",1-SUM(H$8:H400)," ")))))</f>
        <v xml:space="preserve"> </v>
      </c>
      <c r="I401" s="66" t="str">
        <f t="shared" si="127"/>
        <v/>
      </c>
      <c r="L401" s="62" t="str">
        <f t="shared" si="124"/>
        <v xml:space="preserve"> </v>
      </c>
      <c r="P401" s="58" t="str">
        <f>IF(O401="Plus",$K401,IF(O401="Basis",$K401-SUM(P$8:P400),IF(O401="Breedte",$K401-SUM(P$8:P400),IF(O400="Breedte",1-SUM(P$8:P400)," "))))</f>
        <v xml:space="preserve"> </v>
      </c>
      <c r="Q401" s="56" t="str">
        <f t="shared" ref="Q401:Q464" si="139">IF(L400="plus",CONCATENATE(E401,", "),IF(L400="basis",IF(E401=0,"",CONCATENATE(E401,", ")),CONCATENATE(Q400,IF(E401=0,"",CONCATENATE(E401,", ")))))</f>
        <v/>
      </c>
      <c r="R401" s="196">
        <f t="shared" si="128"/>
        <v>0</v>
      </c>
      <c r="S401" s="1">
        <f t="shared" si="137"/>
        <v>148</v>
      </c>
      <c r="T401" s="2">
        <f t="shared" si="129"/>
        <v>0</v>
      </c>
      <c r="U401" s="1">
        <f>IF(C$4=0,0,IF(SUM(U$7:U400)=2,0,IF(Y401=U$6,IF(Y401=Y402,IF((Y400-Y401)&lt;=(Y403-Y402),2,0),IF(Y401=Y400,IF((Y399-Y400)&gt;(Y402-Y401),2,0),2)),0)))</f>
        <v>0</v>
      </c>
      <c r="V401" s="1">
        <f>IF(C$4=0,0,IF(SUM(V$7:V400)=1,0,IF(Z401=V$6,IF(Z401=Z402,IF((Z400-Z401)&lt;=(Z403-Z402),1,0),IF(Z401=Z400,IF((Z399-Z400)&gt;(Z402-Z401),1,0),1)),0)))</f>
        <v>0</v>
      </c>
      <c r="W401" s="1">
        <f>IF(C$4=0,0,IF(SUM(W$7:W400)=2,0,IF(AA401=W$6,IF(AA401=AA402,IF((AA400-AA401)&lt;=(AA403-AA402),2,0),IF(AA401=AA400,IF((AA399-AA400)&gt;(AA402-AA401),2,0),2)),0)))</f>
        <v>0</v>
      </c>
      <c r="X401" s="1">
        <f>IF(C$4=0,0,IF(SUM(X$7:X400)=2,0,IF(AB401=X$6,IF(AB401=AB402,IF((AB400-AB401)&lt;=(AB403-AB402),2,0),IF(AB401=AB400,IF((AB399-AB400)&gt;(AB402-AB401),2,0),2)),0)))</f>
        <v>0</v>
      </c>
      <c r="Y401" s="1">
        <f t="shared" si="130"/>
        <v>1</v>
      </c>
      <c r="Z401" s="1">
        <f t="shared" si="131"/>
        <v>1</v>
      </c>
      <c r="AA401" s="1">
        <f t="shared" si="132"/>
        <v>1</v>
      </c>
      <c r="AB401" s="1">
        <f t="shared" si="133"/>
        <v>1</v>
      </c>
      <c r="AD401" s="1">
        <f t="shared" si="138"/>
        <v>148</v>
      </c>
      <c r="AE401" s="2">
        <f t="shared" si="134"/>
        <v>0</v>
      </c>
      <c r="AF401" s="1">
        <f>IF(S$4=0,0,IF(SUM(AF$7:AF400)=2,0,IF(AJ401=AF$6,IF(AJ401=AJ402,IF((AJ400-AJ401)&lt;=(AJ403-AJ402),2,0),IF(AJ401=AJ400,IF((AJ399-AJ400)&gt;(AJ402-AJ401),2,0),2)),0)))</f>
        <v>0</v>
      </c>
      <c r="AG401" s="1">
        <f>IF(C$4=0,0,IF(SUM(AG$7:AG400)=1,0,IF(AK401=AG$6,IF(AK401=AK402,IF((AK400-AK401)&lt;=(AK403-AK402),1,0),IF(AK401=AK400,IF((AK399-AK400)&gt;(AK402-AK401),1,0),1)),0)))</f>
        <v>0</v>
      </c>
      <c r="AH401" s="1">
        <f>IF(C$4=0,0,IF(SUM(AH$7:AH400)=2,0,IF(AL401=AH$6,IF(AL401=AL402,IF((AL400-AL401)&lt;=(AL403-AL402),2,0),IF(AL401=AL400,IF((AL399-AL400)&gt;(AL402-AL401),2,0),2)),0)))</f>
        <v>0</v>
      </c>
      <c r="AI401" s="1">
        <f>IF(S$4=0,0,IF(SUM(AI$7:AI400)=2,0,IF(AM401=AI$6,IF(AM401=AM402,IF((AM400-AM401)&lt;=(AM403-AM402),2,0),IF(AM401=AM400,IF((AM399-AM400)&gt;(AM402-AM401),2,0),2)),0)))</f>
        <v>0</v>
      </c>
      <c r="AJ401" s="1">
        <f t="shared" si="135"/>
        <v>1</v>
      </c>
    </row>
    <row r="402" spans="1:36" ht="12" customHeight="1" x14ac:dyDescent="0.15">
      <c r="A402" s="64">
        <f t="shared" si="125"/>
        <v>0</v>
      </c>
      <c r="B402" s="64">
        <f t="shared" si="123"/>
        <v>0</v>
      </c>
      <c r="C402" s="57">
        <f t="shared" si="136"/>
        <v>148</v>
      </c>
      <c r="F402" s="59">
        <f>IF(C402&lt;C$6,0,VLOOKUP(C402,index!$A:$M,10,0))</f>
        <v>0</v>
      </c>
      <c r="G402" s="57" t="str">
        <f t="shared" si="126"/>
        <v/>
      </c>
      <c r="H402" s="58" t="str">
        <f>IF(G402="I",$K402,IF(G402="II",$K402-SUM(H$8:H401),IF(G402="III",$K402-SUM(H$8:H401),IF(G402="IV",$K402-SUM(H$8:H401),IF(G402="V",1-SUM(H$8:H401)," ")))))</f>
        <v xml:space="preserve"> </v>
      </c>
      <c r="I402" s="66" t="str">
        <f t="shared" si="127"/>
        <v/>
      </c>
      <c r="L402" s="62" t="str">
        <f t="shared" si="124"/>
        <v xml:space="preserve"> </v>
      </c>
      <c r="P402" s="58" t="str">
        <f>IF(O402="Plus",$K402,IF(O402="Basis",$K402-SUM(P$8:P401),IF(O402="Breedte",$K402-SUM(P$8:P401),IF(O401="Breedte",1-SUM(P$8:P401)," "))))</f>
        <v xml:space="preserve"> </v>
      </c>
      <c r="Q402" s="56" t="str">
        <f t="shared" si="139"/>
        <v/>
      </c>
      <c r="R402" s="196">
        <f t="shared" si="128"/>
        <v>0</v>
      </c>
      <c r="S402" s="1">
        <f t="shared" si="137"/>
        <v>148</v>
      </c>
      <c r="T402" s="2">
        <f t="shared" si="129"/>
        <v>0</v>
      </c>
      <c r="U402" s="1">
        <f>IF(C$4=0,0,IF(SUM(U$7:U401)=2,0,IF(Y402=U$6,IF(Y402=Y403,IF((Y401-Y402)&lt;=(Y404-Y403),2,0),IF(Y402=Y401,IF((Y400-Y401)&gt;(Y403-Y402),2,0),2)),0)))</f>
        <v>0</v>
      </c>
      <c r="V402" s="1">
        <f>IF(C$4=0,0,IF(SUM(V$7:V401)=1,0,IF(Z402=V$6,IF(Z402=Z403,IF((Z401-Z402)&lt;=(Z404-Z403),1,0),IF(Z402=Z401,IF((Z400-Z401)&gt;(Z403-Z402),1,0),1)),0)))</f>
        <v>0</v>
      </c>
      <c r="W402" s="1">
        <f>IF(C$4=0,0,IF(SUM(W$7:W401)=2,0,IF(AA402=W$6,IF(AA402=AA403,IF((AA401-AA402)&lt;=(AA404-AA403),2,0),IF(AA402=AA401,IF((AA400-AA401)&gt;(AA403-AA402),2,0),2)),0)))</f>
        <v>0</v>
      </c>
      <c r="X402" s="1">
        <f>IF(C$4=0,0,IF(SUM(X$7:X401)=2,0,IF(AB402=X$6,IF(AB402=AB403,IF((AB401-AB402)&lt;=(AB404-AB403),2,0),IF(AB402=AB401,IF((AB400-AB401)&gt;(AB403-AB402),2,0),2)),0)))</f>
        <v>0</v>
      </c>
      <c r="Y402" s="1">
        <f t="shared" si="130"/>
        <v>1</v>
      </c>
      <c r="Z402" s="1">
        <f t="shared" si="131"/>
        <v>1</v>
      </c>
      <c r="AA402" s="1">
        <f t="shared" si="132"/>
        <v>1</v>
      </c>
      <c r="AB402" s="1">
        <f t="shared" si="133"/>
        <v>1</v>
      </c>
      <c r="AD402" s="1">
        <f t="shared" si="138"/>
        <v>148</v>
      </c>
      <c r="AE402" s="2">
        <f t="shared" si="134"/>
        <v>0</v>
      </c>
      <c r="AF402" s="1">
        <f>IF(S$4=0,0,IF(SUM(AF$7:AF401)=2,0,IF(AJ402=AF$6,IF(AJ402=AJ403,IF((AJ401-AJ402)&lt;=(AJ404-AJ403),2,0),IF(AJ402=AJ401,IF((AJ400-AJ401)&gt;(AJ403-AJ402),2,0),2)),0)))</f>
        <v>0</v>
      </c>
      <c r="AG402" s="1">
        <f>IF(C$4=0,0,IF(SUM(AG$7:AG401)=1,0,IF(AK402=AG$6,IF(AK402=AK403,IF((AK401-AK402)&lt;=(AK404-AK403),1,0),IF(AK402=AK401,IF((AK400-AK401)&gt;(AK403-AK402),1,0),1)),0)))</f>
        <v>0</v>
      </c>
      <c r="AH402" s="1">
        <f>IF(C$4=0,0,IF(SUM(AH$7:AH401)=2,0,IF(AL402=AH$6,IF(AL402=AL403,IF((AL401-AL402)&lt;=(AL404-AL403),2,0),IF(AL402=AL401,IF((AL400-AL401)&gt;(AL403-AL402),2,0),2)),0)))</f>
        <v>0</v>
      </c>
      <c r="AI402" s="1">
        <f>IF(S$4=0,0,IF(SUM(AI$7:AI401)=2,0,IF(AM402=AI$6,IF(AM402=AM403,IF((AM401-AM402)&lt;=(AM404-AM403),2,0),IF(AM402=AM401,IF((AM400-AM401)&gt;(AM403-AM402),2,0),2)),0)))</f>
        <v>0</v>
      </c>
      <c r="AJ402" s="1">
        <f t="shared" si="135"/>
        <v>1</v>
      </c>
    </row>
    <row r="403" spans="1:36" ht="12" customHeight="1" x14ac:dyDescent="0.15">
      <c r="A403" s="64">
        <f t="shared" si="125"/>
        <v>0</v>
      </c>
      <c r="B403" s="64">
        <f t="shared" si="123"/>
        <v>0</v>
      </c>
      <c r="C403" s="57">
        <f t="shared" si="136"/>
        <v>148</v>
      </c>
      <c r="F403" s="59">
        <f>IF(C403&lt;C$6,0,VLOOKUP(C403,index!$A:$M,10,0))</f>
        <v>0</v>
      </c>
      <c r="G403" s="57" t="str">
        <f t="shared" si="126"/>
        <v/>
      </c>
      <c r="H403" s="58" t="str">
        <f>IF(G403="I",$K403,IF(G403="II",$K403-SUM(H$8:H402),IF(G403="III",$K403-SUM(H$8:H402),IF(G403="IV",$K403-SUM(H$8:H402),IF(G403="V",1-SUM(H$8:H402)," ")))))</f>
        <v xml:space="preserve"> </v>
      </c>
      <c r="I403" s="66" t="str">
        <f t="shared" si="127"/>
        <v/>
      </c>
      <c r="L403" s="62" t="str">
        <f t="shared" si="124"/>
        <v xml:space="preserve"> </v>
      </c>
      <c r="P403" s="58" t="str">
        <f>IF(O403="Plus",$K403,IF(O403="Basis",$K403-SUM(P$8:P402),IF(O403="Breedte",$K403-SUM(P$8:P402),IF(O402="Breedte",1-SUM(P$8:P402)," "))))</f>
        <v xml:space="preserve"> </v>
      </c>
      <c r="Q403" s="56" t="str">
        <f t="shared" si="139"/>
        <v/>
      </c>
      <c r="R403" s="196">
        <f t="shared" si="128"/>
        <v>0</v>
      </c>
      <c r="S403" s="1">
        <f t="shared" si="137"/>
        <v>148</v>
      </c>
      <c r="T403" s="2">
        <f t="shared" si="129"/>
        <v>0</v>
      </c>
      <c r="U403" s="1">
        <f>IF(C$4=0,0,IF(SUM(U$7:U402)=2,0,IF(Y403=U$6,IF(Y403=Y404,IF((Y402-Y403)&lt;=(Y405-Y404),2,0),IF(Y403=Y402,IF((Y401-Y402)&gt;(Y404-Y403),2,0),2)),0)))</f>
        <v>0</v>
      </c>
      <c r="V403" s="1">
        <f>IF(C$4=0,0,IF(SUM(V$7:V402)=1,0,IF(Z403=V$6,IF(Z403=Z404,IF((Z402-Z403)&lt;=(Z405-Z404),1,0),IF(Z403=Z402,IF((Z401-Z402)&gt;(Z404-Z403),1,0),1)),0)))</f>
        <v>0</v>
      </c>
      <c r="W403" s="1">
        <f>IF(C$4=0,0,IF(SUM(W$7:W402)=2,0,IF(AA403=W$6,IF(AA403=AA404,IF((AA402-AA403)&lt;=(AA405-AA404),2,0),IF(AA403=AA402,IF((AA401-AA402)&gt;(AA404-AA403),2,0),2)),0)))</f>
        <v>0</v>
      </c>
      <c r="X403" s="1">
        <f>IF(C$4=0,0,IF(SUM(X$7:X402)=2,0,IF(AB403=X$6,IF(AB403=AB404,IF((AB402-AB403)&lt;=(AB405-AB404),2,0),IF(AB403=AB402,IF((AB401-AB402)&gt;(AB404-AB403),2,0),2)),0)))</f>
        <v>0</v>
      </c>
      <c r="Y403" s="1">
        <f t="shared" si="130"/>
        <v>1</v>
      </c>
      <c r="Z403" s="1">
        <f t="shared" si="131"/>
        <v>1</v>
      </c>
      <c r="AA403" s="1">
        <f t="shared" si="132"/>
        <v>1</v>
      </c>
      <c r="AB403" s="1">
        <f t="shared" si="133"/>
        <v>1</v>
      </c>
      <c r="AD403" s="1">
        <f t="shared" si="138"/>
        <v>148</v>
      </c>
      <c r="AE403" s="2">
        <f t="shared" si="134"/>
        <v>0</v>
      </c>
      <c r="AF403" s="1">
        <f>IF(S$4=0,0,IF(SUM(AF$7:AF402)=2,0,IF(AJ403=AF$6,IF(AJ403=AJ404,IF((AJ402-AJ403)&lt;=(AJ405-AJ404),2,0),IF(AJ403=AJ402,IF((AJ401-AJ402)&gt;(AJ404-AJ403),2,0),2)),0)))</f>
        <v>0</v>
      </c>
      <c r="AG403" s="1">
        <f>IF(C$4=0,0,IF(SUM(AG$7:AG402)=1,0,IF(AK403=AG$6,IF(AK403=AK404,IF((AK402-AK403)&lt;=(AK405-AK404),1,0),IF(AK403=AK402,IF((AK401-AK402)&gt;(AK404-AK403),1,0),1)),0)))</f>
        <v>0</v>
      </c>
      <c r="AH403" s="1">
        <f>IF(C$4=0,0,IF(SUM(AH$7:AH402)=2,0,IF(AL403=AH$6,IF(AL403=AL404,IF((AL402-AL403)&lt;=(AL405-AL404),2,0),IF(AL403=AL402,IF((AL401-AL402)&gt;(AL404-AL403),2,0),2)),0)))</f>
        <v>0</v>
      </c>
      <c r="AI403" s="1">
        <f>IF(S$4=0,0,IF(SUM(AI$7:AI402)=2,0,IF(AM403=AI$6,IF(AM403=AM404,IF((AM402-AM403)&lt;=(AM405-AM404),2,0),IF(AM403=AM402,IF((AM401-AM402)&gt;(AM404-AM403),2,0),2)),0)))</f>
        <v>0</v>
      </c>
      <c r="AJ403" s="1">
        <f t="shared" si="135"/>
        <v>1</v>
      </c>
    </row>
    <row r="404" spans="1:36" ht="12" customHeight="1" x14ac:dyDescent="0.15">
      <c r="A404" s="64">
        <f t="shared" si="125"/>
        <v>0</v>
      </c>
      <c r="B404" s="64">
        <f t="shared" si="123"/>
        <v>0</v>
      </c>
      <c r="C404" s="57">
        <f t="shared" si="136"/>
        <v>148</v>
      </c>
      <c r="F404" s="59">
        <f>IF(C404&lt;C$6,0,VLOOKUP(C404,index!$A:$M,10,0))</f>
        <v>0</v>
      </c>
      <c r="G404" s="57" t="str">
        <f t="shared" si="126"/>
        <v/>
      </c>
      <c r="H404" s="58" t="str">
        <f>IF(G404="I",$K404,IF(G404="II",$K404-SUM(H$8:H403),IF(G404="III",$K404-SUM(H$8:H403),IF(G404="IV",$K404-SUM(H$8:H403),IF(G404="V",1-SUM(H$8:H403)," ")))))</f>
        <v xml:space="preserve"> </v>
      </c>
      <c r="I404" s="66" t="str">
        <f t="shared" si="127"/>
        <v/>
      </c>
      <c r="L404" s="62" t="str">
        <f t="shared" si="124"/>
        <v xml:space="preserve"> </v>
      </c>
      <c r="P404" s="58" t="str">
        <f>IF(O404="Plus",$K404,IF(O404="Basis",$K404-SUM(P$8:P403),IF(O404="Breedte",$K404-SUM(P$8:P403),IF(O403="Breedte",1-SUM(P$8:P403)," "))))</f>
        <v xml:space="preserve"> </v>
      </c>
      <c r="Q404" s="56" t="str">
        <f t="shared" si="139"/>
        <v/>
      </c>
      <c r="R404" s="196">
        <f t="shared" si="128"/>
        <v>0</v>
      </c>
      <c r="S404" s="1">
        <f t="shared" si="137"/>
        <v>148</v>
      </c>
      <c r="T404" s="2">
        <f t="shared" si="129"/>
        <v>0</v>
      </c>
      <c r="U404" s="1">
        <f>IF(C$4=0,0,IF(SUM(U$7:U403)=2,0,IF(Y404=U$6,IF(Y404=Y405,IF((Y403-Y404)&lt;=(Y406-Y405),2,0),IF(Y404=Y403,IF((Y402-Y403)&gt;(Y405-Y404),2,0),2)),0)))</f>
        <v>0</v>
      </c>
      <c r="V404" s="1">
        <f>IF(C$4=0,0,IF(SUM(V$7:V403)=1,0,IF(Z404=V$6,IF(Z404=Z405,IF((Z403-Z404)&lt;=(Z406-Z405),1,0),IF(Z404=Z403,IF((Z402-Z403)&gt;(Z405-Z404),1,0),1)),0)))</f>
        <v>0</v>
      </c>
      <c r="W404" s="1">
        <f>IF(C$4=0,0,IF(SUM(W$7:W403)=2,0,IF(AA404=W$6,IF(AA404=AA405,IF((AA403-AA404)&lt;=(AA406-AA405),2,0),IF(AA404=AA403,IF((AA402-AA403)&gt;(AA405-AA404),2,0),2)),0)))</f>
        <v>0</v>
      </c>
      <c r="X404" s="1">
        <f>IF(C$4=0,0,IF(SUM(X$7:X403)=2,0,IF(AB404=X$6,IF(AB404=AB405,IF((AB403-AB404)&lt;=(AB406-AB405),2,0),IF(AB404=AB403,IF((AB402-AB403)&gt;(AB405-AB404),2,0),2)),0)))</f>
        <v>0</v>
      </c>
      <c r="Y404" s="1">
        <f t="shared" si="130"/>
        <v>1</v>
      </c>
      <c r="Z404" s="1">
        <f t="shared" si="131"/>
        <v>1</v>
      </c>
      <c r="AA404" s="1">
        <f t="shared" si="132"/>
        <v>1</v>
      </c>
      <c r="AB404" s="1">
        <f t="shared" si="133"/>
        <v>1</v>
      </c>
      <c r="AD404" s="1">
        <f t="shared" si="138"/>
        <v>148</v>
      </c>
      <c r="AE404" s="2">
        <f t="shared" si="134"/>
        <v>0</v>
      </c>
      <c r="AF404" s="1">
        <f>IF(S$4=0,0,IF(SUM(AF$7:AF403)=2,0,IF(AJ404=AF$6,IF(AJ404=AJ405,IF((AJ403-AJ404)&lt;=(AJ406-AJ405),2,0),IF(AJ404=AJ403,IF((AJ402-AJ403)&gt;(AJ405-AJ404),2,0),2)),0)))</f>
        <v>0</v>
      </c>
      <c r="AG404" s="1">
        <f>IF(C$4=0,0,IF(SUM(AG$7:AG403)=1,0,IF(AK404=AG$6,IF(AK404=AK405,IF((AK403-AK404)&lt;=(AK406-AK405),1,0),IF(AK404=AK403,IF((AK402-AK403)&gt;(AK405-AK404),1,0),1)),0)))</f>
        <v>0</v>
      </c>
      <c r="AH404" s="1">
        <f>IF(C$4=0,0,IF(SUM(AH$7:AH403)=2,0,IF(AL404=AH$6,IF(AL404=AL405,IF((AL403-AL404)&lt;=(AL406-AL405),2,0),IF(AL404=AL403,IF((AL402-AL403)&gt;(AL405-AL404),2,0),2)),0)))</f>
        <v>0</v>
      </c>
      <c r="AI404" s="1">
        <f>IF(S$4=0,0,IF(SUM(AI$7:AI403)=2,0,IF(AM404=AI$6,IF(AM404=AM405,IF((AM403-AM404)&lt;=(AM406-AM405),2,0),IF(AM404=AM403,IF((AM402-AM403)&gt;(AM405-AM404),2,0),2)),0)))</f>
        <v>0</v>
      </c>
      <c r="AJ404" s="1">
        <f t="shared" si="135"/>
        <v>1</v>
      </c>
    </row>
    <row r="405" spans="1:36" ht="12" customHeight="1" x14ac:dyDescent="0.15">
      <c r="A405" s="64">
        <f t="shared" si="125"/>
        <v>0</v>
      </c>
      <c r="B405" s="64">
        <f t="shared" si="123"/>
        <v>0</v>
      </c>
      <c r="C405" s="57">
        <f t="shared" si="136"/>
        <v>148</v>
      </c>
      <c r="F405" s="59">
        <f>IF(C405&lt;C$6,0,VLOOKUP(C405,index!$A:$M,10,0))</f>
        <v>0</v>
      </c>
      <c r="G405" s="57" t="str">
        <f t="shared" si="126"/>
        <v/>
      </c>
      <c r="H405" s="58" t="str">
        <f>IF(G405="I",$K405,IF(G405="II",$K405-SUM(H$8:H404),IF(G405="III",$K405-SUM(H$8:H404),IF(G405="IV",$K405-SUM(H$8:H404),IF(G405="V",1-SUM(H$8:H404)," ")))))</f>
        <v xml:space="preserve"> </v>
      </c>
      <c r="I405" s="66" t="str">
        <f t="shared" si="127"/>
        <v/>
      </c>
      <c r="L405" s="62" t="str">
        <f t="shared" si="124"/>
        <v xml:space="preserve"> </v>
      </c>
      <c r="P405" s="58" t="str">
        <f>IF(O405="Plus",$K405,IF(O405="Basis",$K405-SUM(P$8:P404),IF(O405="Breedte",$K405-SUM(P$8:P404),IF(O404="Breedte",1-SUM(P$8:P404)," "))))</f>
        <v xml:space="preserve"> </v>
      </c>
      <c r="Q405" s="56" t="str">
        <f t="shared" si="139"/>
        <v/>
      </c>
      <c r="R405" s="196">
        <f t="shared" si="128"/>
        <v>0</v>
      </c>
      <c r="S405" s="1">
        <f t="shared" si="137"/>
        <v>148</v>
      </c>
      <c r="T405" s="2">
        <f t="shared" si="129"/>
        <v>0</v>
      </c>
      <c r="U405" s="1">
        <f>IF(C$4=0,0,IF(SUM(U$7:U404)=2,0,IF(Y405=U$6,IF(Y405=Y406,IF((Y404-Y405)&lt;=(Y407-Y406),2,0),IF(Y405=Y404,IF((Y403-Y404)&gt;(Y406-Y405),2,0),2)),0)))</f>
        <v>0</v>
      </c>
      <c r="V405" s="1">
        <f>IF(C$4=0,0,IF(SUM(V$7:V404)=1,0,IF(Z405=V$6,IF(Z405=Z406,IF((Z404-Z405)&lt;=(Z407-Z406),1,0),IF(Z405=Z404,IF((Z403-Z404)&gt;(Z406-Z405),1,0),1)),0)))</f>
        <v>0</v>
      </c>
      <c r="W405" s="1">
        <f>IF(C$4=0,0,IF(SUM(W$7:W404)=2,0,IF(AA405=W$6,IF(AA405=AA406,IF((AA404-AA405)&lt;=(AA407-AA406),2,0),IF(AA405=AA404,IF((AA403-AA404)&gt;(AA406-AA405),2,0),2)),0)))</f>
        <v>0</v>
      </c>
      <c r="X405" s="1">
        <f>IF(C$4=0,0,IF(SUM(X$7:X404)=2,0,IF(AB405=X$6,IF(AB405=AB406,IF((AB404-AB405)&lt;=(AB407-AB406),2,0),IF(AB405=AB404,IF((AB403-AB404)&gt;(AB406-AB405),2,0),2)),0)))</f>
        <v>0</v>
      </c>
      <c r="Y405" s="1">
        <f t="shared" si="130"/>
        <v>1</v>
      </c>
      <c r="Z405" s="1">
        <f t="shared" si="131"/>
        <v>1</v>
      </c>
      <c r="AA405" s="1">
        <f t="shared" si="132"/>
        <v>1</v>
      </c>
      <c r="AB405" s="1">
        <f t="shared" si="133"/>
        <v>1</v>
      </c>
      <c r="AD405" s="1">
        <f t="shared" si="138"/>
        <v>148</v>
      </c>
      <c r="AE405" s="2">
        <f t="shared" si="134"/>
        <v>0</v>
      </c>
      <c r="AF405" s="1">
        <f>IF(S$4=0,0,IF(SUM(AF$7:AF404)=2,0,IF(AJ405=AF$6,IF(AJ405=AJ406,IF((AJ404-AJ405)&lt;=(AJ407-AJ406),2,0),IF(AJ405=AJ404,IF((AJ403-AJ404)&gt;(AJ406-AJ405),2,0),2)),0)))</f>
        <v>0</v>
      </c>
      <c r="AG405" s="1">
        <f>IF(C$4=0,0,IF(SUM(AG$7:AG404)=1,0,IF(AK405=AG$6,IF(AK405=AK406,IF((AK404-AK405)&lt;=(AK407-AK406),1,0),IF(AK405=AK404,IF((AK403-AK404)&gt;(AK406-AK405),1,0),1)),0)))</f>
        <v>0</v>
      </c>
      <c r="AH405" s="1">
        <f>IF(C$4=0,0,IF(SUM(AH$7:AH404)=2,0,IF(AL405=AH$6,IF(AL405=AL406,IF((AL404-AL405)&lt;=(AL407-AL406),2,0),IF(AL405=AL404,IF((AL403-AL404)&gt;(AL406-AL405),2,0),2)),0)))</f>
        <v>0</v>
      </c>
      <c r="AI405" s="1">
        <f>IF(S$4=0,0,IF(SUM(AI$7:AI404)=2,0,IF(AM405=AI$6,IF(AM405=AM406,IF((AM404-AM405)&lt;=(AM407-AM406),2,0),IF(AM405=AM404,IF((AM403-AM404)&gt;(AM406-AM405),2,0),2)),0)))</f>
        <v>0</v>
      </c>
      <c r="AJ405" s="1">
        <f t="shared" si="135"/>
        <v>1</v>
      </c>
    </row>
    <row r="406" spans="1:36" ht="12" customHeight="1" x14ac:dyDescent="0.15">
      <c r="A406" s="64">
        <f t="shared" si="125"/>
        <v>0</v>
      </c>
      <c r="B406" s="64">
        <f t="shared" si="123"/>
        <v>0</v>
      </c>
      <c r="C406" s="57">
        <f t="shared" si="136"/>
        <v>148</v>
      </c>
      <c r="F406" s="59">
        <f>IF(C406&lt;C$6,0,VLOOKUP(C406,index!$A:$M,10,0))</f>
        <v>0</v>
      </c>
      <c r="G406" s="57" t="str">
        <f t="shared" si="126"/>
        <v/>
      </c>
      <c r="H406" s="58" t="str">
        <f>IF(G406="I",$K406,IF(G406="II",$K406-SUM(H$8:H405),IF(G406="III",$K406-SUM(H$8:H405),IF(G406="IV",$K406-SUM(H$8:H405),IF(G406="V",1-SUM(H$8:H405)," ")))))</f>
        <v xml:space="preserve"> </v>
      </c>
      <c r="I406" s="66" t="str">
        <f t="shared" si="127"/>
        <v/>
      </c>
      <c r="L406" s="62" t="str">
        <f t="shared" si="124"/>
        <v xml:space="preserve"> </v>
      </c>
      <c r="P406" s="58" t="str">
        <f>IF(O406="Plus",$K406,IF(O406="Basis",$K406-SUM(P$8:P405),IF(O406="Breedte",$K406-SUM(P$8:P405),IF(O405="Breedte",1-SUM(P$8:P405)," "))))</f>
        <v xml:space="preserve"> </v>
      </c>
      <c r="Q406" s="56" t="str">
        <f t="shared" si="139"/>
        <v/>
      </c>
      <c r="R406" s="196">
        <f t="shared" si="128"/>
        <v>0</v>
      </c>
      <c r="S406" s="1">
        <f t="shared" si="137"/>
        <v>148</v>
      </c>
      <c r="T406" s="2">
        <f t="shared" si="129"/>
        <v>0</v>
      </c>
      <c r="U406" s="1">
        <f>IF(C$4=0,0,IF(SUM(U$7:U405)=2,0,IF(Y406=U$6,IF(Y406=Y407,IF((Y405-Y406)&lt;=(Y408-Y407),2,0),IF(Y406=Y405,IF((Y404-Y405)&gt;(Y407-Y406),2,0),2)),0)))</f>
        <v>0</v>
      </c>
      <c r="V406" s="1">
        <f>IF(C$4=0,0,IF(SUM(V$7:V405)=1,0,IF(Z406=V$6,IF(Z406=Z407,IF((Z405-Z406)&lt;=(Z408-Z407),1,0),IF(Z406=Z405,IF((Z404-Z405)&gt;(Z407-Z406),1,0),1)),0)))</f>
        <v>0</v>
      </c>
      <c r="W406" s="1">
        <f>IF(C$4=0,0,IF(SUM(W$7:W405)=2,0,IF(AA406=W$6,IF(AA406=AA407,IF((AA405-AA406)&lt;=(AA408-AA407),2,0),IF(AA406=AA405,IF((AA404-AA405)&gt;(AA407-AA406),2,0),2)),0)))</f>
        <v>0</v>
      </c>
      <c r="X406" s="1">
        <f>IF(C$4=0,0,IF(SUM(X$7:X405)=2,0,IF(AB406=X$6,IF(AB406=AB407,IF((AB405-AB406)&lt;=(AB408-AB407),2,0),IF(AB406=AB405,IF((AB404-AB405)&gt;(AB407-AB406),2,0),2)),0)))</f>
        <v>0</v>
      </c>
      <c r="Y406" s="1">
        <f t="shared" si="130"/>
        <v>1</v>
      </c>
      <c r="Z406" s="1">
        <f t="shared" si="131"/>
        <v>1</v>
      </c>
      <c r="AA406" s="1">
        <f t="shared" si="132"/>
        <v>1</v>
      </c>
      <c r="AB406" s="1">
        <f t="shared" si="133"/>
        <v>1</v>
      </c>
      <c r="AD406" s="1">
        <f t="shared" si="138"/>
        <v>148</v>
      </c>
      <c r="AE406" s="2">
        <f t="shared" si="134"/>
        <v>0</v>
      </c>
      <c r="AF406" s="1">
        <f>IF(S$4=0,0,IF(SUM(AF$7:AF405)=2,0,IF(AJ406=AF$6,IF(AJ406=AJ407,IF((AJ405-AJ406)&lt;=(AJ408-AJ407),2,0),IF(AJ406=AJ405,IF((AJ404-AJ405)&gt;(AJ407-AJ406),2,0),2)),0)))</f>
        <v>0</v>
      </c>
      <c r="AG406" s="1">
        <f>IF(C$4=0,0,IF(SUM(AG$7:AG405)=1,0,IF(AK406=AG$6,IF(AK406=AK407,IF((AK405-AK406)&lt;=(AK408-AK407),1,0),IF(AK406=AK405,IF((AK404-AK405)&gt;(AK407-AK406),1,0),1)),0)))</f>
        <v>0</v>
      </c>
      <c r="AH406" s="1">
        <f>IF(C$4=0,0,IF(SUM(AH$7:AH405)=2,0,IF(AL406=AH$6,IF(AL406=AL407,IF((AL405-AL406)&lt;=(AL408-AL407),2,0),IF(AL406=AL405,IF((AL404-AL405)&gt;(AL407-AL406),2,0),2)),0)))</f>
        <v>0</v>
      </c>
      <c r="AI406" s="1">
        <f>IF(S$4=0,0,IF(SUM(AI$7:AI405)=2,0,IF(AM406=AI$6,IF(AM406=AM407,IF((AM405-AM406)&lt;=(AM408-AM407),2,0),IF(AM406=AM405,IF((AM404-AM405)&gt;(AM407-AM406),2,0),2)),0)))</f>
        <v>0</v>
      </c>
      <c r="AJ406" s="1">
        <f t="shared" si="135"/>
        <v>1</v>
      </c>
    </row>
    <row r="407" spans="1:36" ht="12" customHeight="1" x14ac:dyDescent="0.15">
      <c r="A407" s="64">
        <f t="shared" si="125"/>
        <v>0</v>
      </c>
      <c r="B407" s="64">
        <f t="shared" si="123"/>
        <v>0</v>
      </c>
      <c r="C407" s="57">
        <f t="shared" si="136"/>
        <v>148</v>
      </c>
      <c r="F407" s="59">
        <f>IF(C407&lt;C$6,0,VLOOKUP(C407,index!$A:$M,10,0))</f>
        <v>0</v>
      </c>
      <c r="G407" s="57" t="str">
        <f t="shared" si="126"/>
        <v/>
      </c>
      <c r="H407" s="58" t="str">
        <f>IF(G407="I",$K407,IF(G407="II",$K407-SUM(H$8:H406),IF(G407="III",$K407-SUM(H$8:H406),IF(G407="IV",$K407-SUM(H$8:H406),IF(G407="V",1-SUM(H$8:H406)," ")))))</f>
        <v xml:space="preserve"> </v>
      </c>
      <c r="I407" s="66" t="str">
        <f t="shared" si="127"/>
        <v/>
      </c>
      <c r="L407" s="62" t="str">
        <f t="shared" si="124"/>
        <v xml:space="preserve"> </v>
      </c>
      <c r="P407" s="58" t="str">
        <f>IF(O407="Plus",$K407,IF(O407="Basis",$K407-SUM(P$8:P406),IF(O407="Breedte",$K407-SUM(P$8:P406),IF(O406="Breedte",1-SUM(P$8:P406)," "))))</f>
        <v xml:space="preserve"> </v>
      </c>
      <c r="Q407" s="56" t="str">
        <f t="shared" si="139"/>
        <v/>
      </c>
      <c r="R407" s="196">
        <f t="shared" si="128"/>
        <v>0</v>
      </c>
      <c r="S407" s="1">
        <f t="shared" si="137"/>
        <v>148</v>
      </c>
      <c r="T407" s="2">
        <f t="shared" si="129"/>
        <v>0</v>
      </c>
      <c r="U407" s="1">
        <f>IF(C$4=0,0,IF(SUM(U$7:U406)=2,0,IF(Y407=U$6,IF(Y407=Y408,IF((Y406-Y407)&lt;=(Y409-Y408),2,0),IF(Y407=Y406,IF((Y405-Y406)&gt;(Y408-Y407),2,0),2)),0)))</f>
        <v>0</v>
      </c>
      <c r="V407" s="1">
        <f>IF(C$4=0,0,IF(SUM(V$7:V406)=1,0,IF(Z407=V$6,IF(Z407=Z408,IF((Z406-Z407)&lt;=(Z409-Z408),1,0),IF(Z407=Z406,IF((Z405-Z406)&gt;(Z408-Z407),1,0),1)),0)))</f>
        <v>0</v>
      </c>
      <c r="W407" s="1">
        <f>IF(C$4=0,0,IF(SUM(W$7:W406)=2,0,IF(AA407=W$6,IF(AA407=AA408,IF((AA406-AA407)&lt;=(AA409-AA408),2,0),IF(AA407=AA406,IF((AA405-AA406)&gt;(AA408-AA407),2,0),2)),0)))</f>
        <v>0</v>
      </c>
      <c r="X407" s="1">
        <f>IF(C$4=0,0,IF(SUM(X$7:X406)=2,0,IF(AB407=X$6,IF(AB407=AB408,IF((AB406-AB407)&lt;=(AB409-AB408),2,0),IF(AB407=AB406,IF((AB405-AB406)&gt;(AB408-AB407),2,0),2)),0)))</f>
        <v>0</v>
      </c>
      <c r="Y407" s="1">
        <f t="shared" si="130"/>
        <v>1</v>
      </c>
      <c r="Z407" s="1">
        <f t="shared" si="131"/>
        <v>1</v>
      </c>
      <c r="AA407" s="1">
        <f t="shared" si="132"/>
        <v>1</v>
      </c>
      <c r="AB407" s="1">
        <f t="shared" si="133"/>
        <v>1</v>
      </c>
      <c r="AD407" s="1">
        <f t="shared" si="138"/>
        <v>148</v>
      </c>
      <c r="AE407" s="2">
        <f t="shared" si="134"/>
        <v>0</v>
      </c>
      <c r="AF407" s="1">
        <f>IF(S$4=0,0,IF(SUM(AF$7:AF406)=2,0,IF(AJ407=AF$6,IF(AJ407=AJ408,IF((AJ406-AJ407)&lt;=(AJ409-AJ408),2,0),IF(AJ407=AJ406,IF((AJ405-AJ406)&gt;(AJ408-AJ407),2,0),2)),0)))</f>
        <v>0</v>
      </c>
      <c r="AG407" s="1">
        <f>IF(C$4=0,0,IF(SUM(AG$7:AG406)=1,0,IF(AK407=AG$6,IF(AK407=AK408,IF((AK406-AK407)&lt;=(AK409-AK408),1,0),IF(AK407=AK406,IF((AK405-AK406)&gt;(AK408-AK407),1,0),1)),0)))</f>
        <v>0</v>
      </c>
      <c r="AH407" s="1">
        <f>IF(C$4=0,0,IF(SUM(AH$7:AH406)=2,0,IF(AL407=AH$6,IF(AL407=AL408,IF((AL406-AL407)&lt;=(AL409-AL408),2,0),IF(AL407=AL406,IF((AL405-AL406)&gt;(AL408-AL407),2,0),2)),0)))</f>
        <v>0</v>
      </c>
      <c r="AI407" s="1">
        <f>IF(S$4=0,0,IF(SUM(AI$7:AI406)=2,0,IF(AM407=AI$6,IF(AM407=AM408,IF((AM406-AM407)&lt;=(AM409-AM408),2,0),IF(AM407=AM406,IF((AM405-AM406)&gt;(AM408-AM407),2,0),2)),0)))</f>
        <v>0</v>
      </c>
      <c r="AJ407" s="1">
        <f t="shared" si="135"/>
        <v>1</v>
      </c>
    </row>
    <row r="408" spans="1:36" ht="12" customHeight="1" x14ac:dyDescent="0.15">
      <c r="A408" s="64">
        <f t="shared" si="125"/>
        <v>0</v>
      </c>
      <c r="B408" s="64">
        <f t="shared" si="123"/>
        <v>0</v>
      </c>
      <c r="C408" s="57">
        <f t="shared" si="136"/>
        <v>148</v>
      </c>
      <c r="F408" s="59">
        <f>IF(C408&lt;C$6,0,VLOOKUP(C408,index!$A:$M,10,0))</f>
        <v>0</v>
      </c>
      <c r="G408" s="57" t="str">
        <f t="shared" si="126"/>
        <v/>
      </c>
      <c r="H408" s="58" t="str">
        <f>IF(G408="I",$K408,IF(G408="II",$K408-SUM(H$8:H407),IF(G408="III",$K408-SUM(H$8:H407),IF(G408="IV",$K408-SUM(H$8:H407),IF(G408="V",1-SUM(H$8:H407)," ")))))</f>
        <v xml:space="preserve"> </v>
      </c>
      <c r="I408" s="66" t="str">
        <f t="shared" si="127"/>
        <v/>
      </c>
      <c r="L408" s="62" t="str">
        <f t="shared" si="124"/>
        <v xml:space="preserve"> </v>
      </c>
      <c r="P408" s="58" t="str">
        <f>IF(O408="Plus",$K408,IF(O408="Basis",$K408-SUM(P$8:P407),IF(O408="Breedte",$K408-SUM(P$8:P407),IF(O407="Breedte",1-SUM(P$8:P407)," "))))</f>
        <v xml:space="preserve"> </v>
      </c>
      <c r="Q408" s="56" t="str">
        <f t="shared" si="139"/>
        <v/>
      </c>
      <c r="R408" s="196">
        <f t="shared" si="128"/>
        <v>0</v>
      </c>
      <c r="S408" s="1">
        <f t="shared" si="137"/>
        <v>148</v>
      </c>
      <c r="T408" s="2">
        <f t="shared" si="129"/>
        <v>0</v>
      </c>
      <c r="U408" s="1">
        <f>IF(C$4=0,0,IF(SUM(U$7:U407)=2,0,IF(Y408=U$6,IF(Y408=Y409,IF((Y407-Y408)&lt;=(Y410-Y409),2,0),IF(Y408=Y407,IF((Y406-Y407)&gt;(Y409-Y408),2,0),2)),0)))</f>
        <v>0</v>
      </c>
      <c r="V408" s="1">
        <f>IF(C$4=0,0,IF(SUM(V$7:V407)=1,0,IF(Z408=V$6,IF(Z408=Z409,IF((Z407-Z408)&lt;=(Z410-Z409),1,0),IF(Z408=Z407,IF((Z406-Z407)&gt;(Z409-Z408),1,0),1)),0)))</f>
        <v>0</v>
      </c>
      <c r="W408" s="1">
        <f>IF(C$4=0,0,IF(SUM(W$7:W407)=2,0,IF(AA408=W$6,IF(AA408=AA409,IF((AA407-AA408)&lt;=(AA410-AA409),2,0),IF(AA408=AA407,IF((AA406-AA407)&gt;(AA409-AA408),2,0),2)),0)))</f>
        <v>0</v>
      </c>
      <c r="X408" s="1">
        <f>IF(C$4=0,0,IF(SUM(X$7:X407)=2,0,IF(AB408=X$6,IF(AB408=AB409,IF((AB407-AB408)&lt;=(AB410-AB409),2,0),IF(AB408=AB407,IF((AB406-AB407)&gt;(AB409-AB408),2,0),2)),0)))</f>
        <v>0</v>
      </c>
      <c r="Y408" s="1">
        <f t="shared" si="130"/>
        <v>1</v>
      </c>
      <c r="Z408" s="1">
        <f t="shared" si="131"/>
        <v>1</v>
      </c>
      <c r="AA408" s="1">
        <f t="shared" si="132"/>
        <v>1</v>
      </c>
      <c r="AB408" s="1">
        <f t="shared" si="133"/>
        <v>1</v>
      </c>
      <c r="AD408" s="1">
        <f t="shared" si="138"/>
        <v>148</v>
      </c>
      <c r="AE408" s="2">
        <f t="shared" si="134"/>
        <v>0</v>
      </c>
      <c r="AF408" s="1">
        <f>IF(S$4=0,0,IF(SUM(AF$7:AF407)=2,0,IF(AJ408=AF$6,IF(AJ408=AJ409,IF((AJ407-AJ408)&lt;=(AJ410-AJ409),2,0),IF(AJ408=AJ407,IF((AJ406-AJ407)&gt;(AJ409-AJ408),2,0),2)),0)))</f>
        <v>0</v>
      </c>
      <c r="AG408" s="1">
        <f>IF(C$4=0,0,IF(SUM(AG$7:AG407)=1,0,IF(AK408=AG$6,IF(AK408=AK409,IF((AK407-AK408)&lt;=(AK410-AK409),1,0),IF(AK408=AK407,IF((AK406-AK407)&gt;(AK409-AK408),1,0),1)),0)))</f>
        <v>0</v>
      </c>
      <c r="AH408" s="1">
        <f>IF(C$4=0,0,IF(SUM(AH$7:AH407)=2,0,IF(AL408=AH$6,IF(AL408=AL409,IF((AL407-AL408)&lt;=(AL410-AL409),2,0),IF(AL408=AL407,IF((AL406-AL407)&gt;(AL409-AL408),2,0),2)),0)))</f>
        <v>0</v>
      </c>
      <c r="AI408" s="1">
        <f>IF(S$4=0,0,IF(SUM(AI$7:AI407)=2,0,IF(AM408=AI$6,IF(AM408=AM409,IF((AM407-AM408)&lt;=(AM410-AM409),2,0),IF(AM408=AM407,IF((AM406-AM407)&gt;(AM409-AM408),2,0),2)),0)))</f>
        <v>0</v>
      </c>
      <c r="AJ408" s="1">
        <f t="shared" si="135"/>
        <v>1</v>
      </c>
    </row>
    <row r="409" spans="1:36" ht="12" customHeight="1" x14ac:dyDescent="0.15">
      <c r="A409" s="64">
        <f t="shared" si="125"/>
        <v>0</v>
      </c>
      <c r="B409" s="64">
        <f t="shared" si="123"/>
        <v>0</v>
      </c>
      <c r="C409" s="57">
        <f t="shared" si="136"/>
        <v>148</v>
      </c>
      <c r="F409" s="59">
        <f>IF(C409&lt;C$6,0,VLOOKUP(C409,index!$A:$M,10,0))</f>
        <v>0</v>
      </c>
      <c r="G409" s="57" t="str">
        <f t="shared" si="126"/>
        <v/>
      </c>
      <c r="H409" s="58" t="str">
        <f>IF(G409="I",$K409,IF(G409="II",$K409-SUM(H$8:H408),IF(G409="III",$K409-SUM(H$8:H408),IF(G409="IV",$K409-SUM(H$8:H408),IF(G409="V",1-SUM(H$8:H408)," ")))))</f>
        <v xml:space="preserve"> </v>
      </c>
      <c r="I409" s="66" t="str">
        <f t="shared" si="127"/>
        <v/>
      </c>
      <c r="L409" s="62" t="str">
        <f t="shared" si="124"/>
        <v xml:space="preserve"> </v>
      </c>
      <c r="P409" s="58" t="str">
        <f>IF(O409="Plus",$K409,IF(O409="Basis",$K409-SUM(P$8:P408),IF(O409="Breedte",$K409-SUM(P$8:P408),IF(O408="Breedte",1-SUM(P$8:P408)," "))))</f>
        <v xml:space="preserve"> </v>
      </c>
      <c r="Q409" s="56" t="str">
        <f t="shared" si="139"/>
        <v/>
      </c>
      <c r="R409" s="196">
        <f t="shared" si="128"/>
        <v>0</v>
      </c>
      <c r="S409" s="1">
        <f t="shared" si="137"/>
        <v>148</v>
      </c>
      <c r="T409" s="2">
        <f t="shared" si="129"/>
        <v>0</v>
      </c>
      <c r="U409" s="1">
        <f>IF(C$4=0,0,IF(SUM(U$7:U408)=2,0,IF(Y409=U$6,IF(Y409=Y410,IF((Y408-Y409)&lt;=(Y411-Y410),2,0),IF(Y409=Y408,IF((Y407-Y408)&gt;(Y410-Y409),2,0),2)),0)))</f>
        <v>0</v>
      </c>
      <c r="V409" s="1">
        <f>IF(C$4=0,0,IF(SUM(V$7:V408)=1,0,IF(Z409=V$6,IF(Z409=Z410,IF((Z408-Z409)&lt;=(Z411-Z410),1,0),IF(Z409=Z408,IF((Z407-Z408)&gt;(Z410-Z409),1,0),1)),0)))</f>
        <v>0</v>
      </c>
      <c r="W409" s="1">
        <f>IF(C$4=0,0,IF(SUM(W$7:W408)=2,0,IF(AA409=W$6,IF(AA409=AA410,IF((AA408-AA409)&lt;=(AA411-AA410),2,0),IF(AA409=AA408,IF((AA407-AA408)&gt;(AA410-AA409),2,0),2)),0)))</f>
        <v>0</v>
      </c>
      <c r="X409" s="1">
        <f>IF(C$4=0,0,IF(SUM(X$7:X408)=2,0,IF(AB409=X$6,IF(AB409=AB410,IF((AB408-AB409)&lt;=(AB411-AB410),2,0),IF(AB409=AB408,IF((AB407-AB408)&gt;(AB410-AB409),2,0),2)),0)))</f>
        <v>0</v>
      </c>
      <c r="Y409" s="1">
        <f t="shared" si="130"/>
        <v>1</v>
      </c>
      <c r="Z409" s="1">
        <f t="shared" si="131"/>
        <v>1</v>
      </c>
      <c r="AA409" s="1">
        <f t="shared" si="132"/>
        <v>1</v>
      </c>
      <c r="AB409" s="1">
        <f t="shared" si="133"/>
        <v>1</v>
      </c>
      <c r="AD409" s="1">
        <f t="shared" si="138"/>
        <v>148</v>
      </c>
      <c r="AE409" s="2">
        <f t="shared" si="134"/>
        <v>0</v>
      </c>
      <c r="AF409" s="1">
        <f>IF(S$4=0,0,IF(SUM(AF$7:AF408)=2,0,IF(AJ409=AF$6,IF(AJ409=AJ410,IF((AJ408-AJ409)&lt;=(AJ411-AJ410),2,0),IF(AJ409=AJ408,IF((AJ407-AJ408)&gt;(AJ410-AJ409),2,0),2)),0)))</f>
        <v>0</v>
      </c>
      <c r="AG409" s="1">
        <f>IF(C$4=0,0,IF(SUM(AG$7:AG408)=1,0,IF(AK409=AG$6,IF(AK409=AK410,IF((AK408-AK409)&lt;=(AK411-AK410),1,0),IF(AK409=AK408,IF((AK407-AK408)&gt;(AK410-AK409),1,0),1)),0)))</f>
        <v>0</v>
      </c>
      <c r="AH409" s="1">
        <f>IF(C$4=0,0,IF(SUM(AH$7:AH408)=2,0,IF(AL409=AH$6,IF(AL409=AL410,IF((AL408-AL409)&lt;=(AL411-AL410),2,0),IF(AL409=AL408,IF((AL407-AL408)&gt;(AL410-AL409),2,0),2)),0)))</f>
        <v>0</v>
      </c>
      <c r="AI409" s="1">
        <f>IF(S$4=0,0,IF(SUM(AI$7:AI408)=2,0,IF(AM409=AI$6,IF(AM409=AM410,IF((AM408-AM409)&lt;=(AM411-AM410),2,0),IF(AM409=AM408,IF((AM407-AM408)&gt;(AM410-AM409),2,0),2)),0)))</f>
        <v>0</v>
      </c>
      <c r="AJ409" s="1">
        <f t="shared" si="135"/>
        <v>1</v>
      </c>
    </row>
    <row r="410" spans="1:36" ht="12" customHeight="1" x14ac:dyDescent="0.15">
      <c r="A410" s="64">
        <f t="shared" si="125"/>
        <v>0</v>
      </c>
      <c r="B410" s="64">
        <f t="shared" si="123"/>
        <v>0</v>
      </c>
      <c r="C410" s="57">
        <f t="shared" si="136"/>
        <v>148</v>
      </c>
      <c r="F410" s="59">
        <f>IF(C410&lt;C$6,0,VLOOKUP(C410,index!$A:$M,10,0))</f>
        <v>0</v>
      </c>
      <c r="G410" s="57" t="str">
        <f t="shared" si="126"/>
        <v/>
      </c>
      <c r="H410" s="58" t="str">
        <f>IF(G410="I",$K410,IF(G410="II",$K410-SUM(H$8:H409),IF(G410="III",$K410-SUM(H$8:H409),IF(G410="IV",$K410-SUM(H$8:H409),IF(G410="V",1-SUM(H$8:H409)," ")))))</f>
        <v xml:space="preserve"> </v>
      </c>
      <c r="I410" s="66" t="str">
        <f t="shared" si="127"/>
        <v/>
      </c>
      <c r="L410" s="62" t="str">
        <f t="shared" si="124"/>
        <v xml:space="preserve"> </v>
      </c>
      <c r="P410" s="58" t="str">
        <f>IF(O410="Plus",$K410,IF(O410="Basis",$K410-SUM(P$8:P409),IF(O410="Breedte",$K410-SUM(P$8:P409),IF(O409="Breedte",1-SUM(P$8:P409)," "))))</f>
        <v xml:space="preserve"> </v>
      </c>
      <c r="Q410" s="56" t="str">
        <f t="shared" si="139"/>
        <v/>
      </c>
      <c r="R410" s="196">
        <f t="shared" si="128"/>
        <v>0</v>
      </c>
      <c r="S410" s="1">
        <f t="shared" si="137"/>
        <v>148</v>
      </c>
      <c r="T410" s="2">
        <f t="shared" si="129"/>
        <v>0</v>
      </c>
      <c r="U410" s="1">
        <f>IF(C$4=0,0,IF(SUM(U$7:U409)=2,0,IF(Y410=U$6,IF(Y410=Y411,IF((Y409-Y410)&lt;=(Y412-Y411),2,0),IF(Y410=Y409,IF((Y408-Y409)&gt;(Y411-Y410),2,0),2)),0)))</f>
        <v>0</v>
      </c>
      <c r="V410" s="1">
        <f>IF(C$4=0,0,IF(SUM(V$7:V409)=1,0,IF(Z410=V$6,IF(Z410=Z411,IF((Z409-Z410)&lt;=(Z412-Z411),1,0),IF(Z410=Z409,IF((Z408-Z409)&gt;(Z411-Z410),1,0),1)),0)))</f>
        <v>0</v>
      </c>
      <c r="W410" s="1">
        <f>IF(C$4=0,0,IF(SUM(W$7:W409)=2,0,IF(AA410=W$6,IF(AA410=AA411,IF((AA409-AA410)&lt;=(AA412-AA411),2,0),IF(AA410=AA409,IF((AA408-AA409)&gt;(AA411-AA410),2,0),2)),0)))</f>
        <v>0</v>
      </c>
      <c r="X410" s="1">
        <f>IF(C$4=0,0,IF(SUM(X$7:X409)=2,0,IF(AB410=X$6,IF(AB410=AB411,IF((AB409-AB410)&lt;=(AB412-AB411),2,0),IF(AB410=AB409,IF((AB408-AB409)&gt;(AB411-AB410),2,0),2)),0)))</f>
        <v>0</v>
      </c>
      <c r="Y410" s="1">
        <f t="shared" si="130"/>
        <v>1</v>
      </c>
      <c r="Z410" s="1">
        <f t="shared" si="131"/>
        <v>1</v>
      </c>
      <c r="AA410" s="1">
        <f t="shared" si="132"/>
        <v>1</v>
      </c>
      <c r="AB410" s="1">
        <f t="shared" si="133"/>
        <v>1</v>
      </c>
      <c r="AD410" s="1">
        <f t="shared" si="138"/>
        <v>148</v>
      </c>
      <c r="AE410" s="2">
        <f t="shared" si="134"/>
        <v>0</v>
      </c>
      <c r="AF410" s="1">
        <f>IF(S$4=0,0,IF(SUM(AF$7:AF409)=2,0,IF(AJ410=AF$6,IF(AJ410=AJ411,IF((AJ409-AJ410)&lt;=(AJ412-AJ411),2,0),IF(AJ410=AJ409,IF((AJ408-AJ409)&gt;(AJ411-AJ410),2,0),2)),0)))</f>
        <v>0</v>
      </c>
      <c r="AG410" s="1">
        <f>IF(C$4=0,0,IF(SUM(AG$7:AG409)=1,0,IF(AK410=AG$6,IF(AK410=AK411,IF((AK409-AK410)&lt;=(AK412-AK411),1,0),IF(AK410=AK409,IF((AK408-AK409)&gt;(AK411-AK410),1,0),1)),0)))</f>
        <v>0</v>
      </c>
      <c r="AH410" s="1">
        <f>IF(C$4=0,0,IF(SUM(AH$7:AH409)=2,0,IF(AL410=AH$6,IF(AL410=AL411,IF((AL409-AL410)&lt;=(AL412-AL411),2,0),IF(AL410=AL409,IF((AL408-AL409)&gt;(AL411-AL410),2,0),2)),0)))</f>
        <v>0</v>
      </c>
      <c r="AI410" s="1">
        <f>IF(S$4=0,0,IF(SUM(AI$7:AI409)=2,0,IF(AM410=AI$6,IF(AM410=AM411,IF((AM409-AM410)&lt;=(AM412-AM411),2,0),IF(AM410=AM409,IF((AM408-AM409)&gt;(AM411-AM410),2,0),2)),0)))</f>
        <v>0</v>
      </c>
      <c r="AJ410" s="1">
        <f t="shared" si="135"/>
        <v>1</v>
      </c>
    </row>
    <row r="411" spans="1:36" ht="12" customHeight="1" x14ac:dyDescent="0.15">
      <c r="A411" s="64">
        <f t="shared" si="125"/>
        <v>0</v>
      </c>
      <c r="B411" s="64">
        <f t="shared" si="123"/>
        <v>0</v>
      </c>
      <c r="C411" s="57">
        <f t="shared" si="136"/>
        <v>148</v>
      </c>
      <c r="F411" s="59">
        <f>IF(C411&lt;C$6,0,VLOOKUP(C411,index!$A:$M,10,0))</f>
        <v>0</v>
      </c>
      <c r="G411" s="57" t="str">
        <f t="shared" si="126"/>
        <v/>
      </c>
      <c r="H411" s="58" t="str">
        <f>IF(G411="I",$K411,IF(G411="II",$K411-SUM(H$8:H410),IF(G411="III",$K411-SUM(H$8:H410),IF(G411="IV",$K411-SUM(H$8:H410),IF(G411="V",1-SUM(H$8:H410)," ")))))</f>
        <v xml:space="preserve"> </v>
      </c>
      <c r="I411" s="66" t="str">
        <f t="shared" si="127"/>
        <v/>
      </c>
      <c r="L411" s="62" t="str">
        <f t="shared" si="124"/>
        <v xml:space="preserve"> </v>
      </c>
      <c r="P411" s="58" t="str">
        <f>IF(O411="Plus",$K411,IF(O411="Basis",$K411-SUM(P$8:P410),IF(O411="Breedte",$K411-SUM(P$8:P410),IF(O410="Breedte",1-SUM(P$8:P410)," "))))</f>
        <v xml:space="preserve"> </v>
      </c>
      <c r="Q411" s="56" t="str">
        <f t="shared" si="139"/>
        <v/>
      </c>
      <c r="R411" s="196">
        <f t="shared" si="128"/>
        <v>0</v>
      </c>
      <c r="S411" s="1">
        <f t="shared" si="137"/>
        <v>148</v>
      </c>
      <c r="T411" s="2">
        <f t="shared" si="129"/>
        <v>0</v>
      </c>
      <c r="U411" s="1">
        <f>IF(C$4=0,0,IF(SUM(U$7:U410)=2,0,IF(Y411=U$6,IF(Y411=Y412,IF((Y410-Y411)&lt;=(Y413-Y412),2,0),IF(Y411=Y410,IF((Y409-Y410)&gt;(Y412-Y411),2,0),2)),0)))</f>
        <v>0</v>
      </c>
      <c r="V411" s="1">
        <f>IF(C$4=0,0,IF(SUM(V$7:V410)=1,0,IF(Z411=V$6,IF(Z411=Z412,IF((Z410-Z411)&lt;=(Z413-Z412),1,0),IF(Z411=Z410,IF((Z409-Z410)&gt;(Z412-Z411),1,0),1)),0)))</f>
        <v>0</v>
      </c>
      <c r="W411" s="1">
        <f>IF(C$4=0,0,IF(SUM(W$7:W410)=2,0,IF(AA411=W$6,IF(AA411=AA412,IF((AA410-AA411)&lt;=(AA413-AA412),2,0),IF(AA411=AA410,IF((AA409-AA410)&gt;(AA412-AA411),2,0),2)),0)))</f>
        <v>0</v>
      </c>
      <c r="X411" s="1">
        <f>IF(C$4=0,0,IF(SUM(X$7:X410)=2,0,IF(AB411=X$6,IF(AB411=AB412,IF((AB410-AB411)&lt;=(AB413-AB412),2,0),IF(AB411=AB410,IF((AB409-AB410)&gt;(AB412-AB411),2,0),2)),0)))</f>
        <v>0</v>
      </c>
      <c r="Y411" s="1">
        <f t="shared" si="130"/>
        <v>1</v>
      </c>
      <c r="Z411" s="1">
        <f t="shared" si="131"/>
        <v>1</v>
      </c>
      <c r="AA411" s="1">
        <f t="shared" si="132"/>
        <v>1</v>
      </c>
      <c r="AB411" s="1">
        <f t="shared" si="133"/>
        <v>1</v>
      </c>
      <c r="AD411" s="1">
        <f t="shared" si="138"/>
        <v>148</v>
      </c>
      <c r="AE411" s="2">
        <f t="shared" si="134"/>
        <v>0</v>
      </c>
      <c r="AF411" s="1">
        <f>IF(S$4=0,0,IF(SUM(AF$7:AF410)=2,0,IF(AJ411=AF$6,IF(AJ411=AJ412,IF((AJ410-AJ411)&lt;=(AJ413-AJ412),2,0),IF(AJ411=AJ410,IF((AJ409-AJ410)&gt;(AJ412-AJ411),2,0),2)),0)))</f>
        <v>0</v>
      </c>
      <c r="AG411" s="1">
        <f>IF(C$4=0,0,IF(SUM(AG$7:AG410)=1,0,IF(AK411=AG$6,IF(AK411=AK412,IF((AK410-AK411)&lt;=(AK413-AK412),1,0),IF(AK411=AK410,IF((AK409-AK410)&gt;(AK412-AK411),1,0),1)),0)))</f>
        <v>0</v>
      </c>
      <c r="AH411" s="1">
        <f>IF(C$4=0,0,IF(SUM(AH$7:AH410)=2,0,IF(AL411=AH$6,IF(AL411=AL412,IF((AL410-AL411)&lt;=(AL413-AL412),2,0),IF(AL411=AL410,IF((AL409-AL410)&gt;(AL412-AL411),2,0),2)),0)))</f>
        <v>0</v>
      </c>
      <c r="AI411" s="1">
        <f>IF(S$4=0,0,IF(SUM(AI$7:AI410)=2,0,IF(AM411=AI$6,IF(AM411=AM412,IF((AM410-AM411)&lt;=(AM413-AM412),2,0),IF(AM411=AM410,IF((AM409-AM410)&gt;(AM412-AM411),2,0),2)),0)))</f>
        <v>0</v>
      </c>
      <c r="AJ411" s="1">
        <f t="shared" si="135"/>
        <v>1</v>
      </c>
    </row>
    <row r="412" spans="1:36" ht="12" customHeight="1" x14ac:dyDescent="0.15">
      <c r="A412" s="64">
        <f t="shared" si="125"/>
        <v>0</v>
      </c>
      <c r="B412" s="64">
        <f t="shared" si="123"/>
        <v>0</v>
      </c>
      <c r="C412" s="57">
        <f t="shared" si="136"/>
        <v>148</v>
      </c>
      <c r="F412" s="59">
        <f>IF(C412&lt;C$6,0,VLOOKUP(C412,index!$A:$M,10,0))</f>
        <v>0</v>
      </c>
      <c r="G412" s="57" t="str">
        <f t="shared" si="126"/>
        <v/>
      </c>
      <c r="H412" s="58" t="str">
        <f>IF(G412="I",$K412,IF(G412="II",$K412-SUM(H$8:H411),IF(G412="III",$K412-SUM(H$8:H411),IF(G412="IV",$K412-SUM(H$8:H411),IF(G412="V",1-SUM(H$8:H411)," ")))))</f>
        <v xml:space="preserve"> </v>
      </c>
      <c r="I412" s="66" t="str">
        <f t="shared" si="127"/>
        <v/>
      </c>
      <c r="L412" s="62" t="str">
        <f t="shared" si="124"/>
        <v xml:space="preserve"> </v>
      </c>
      <c r="P412" s="58" t="str">
        <f>IF(O412="Plus",$K412,IF(O412="Basis",$K412-SUM(P$8:P411),IF(O412="Breedte",$K412-SUM(P$8:P411),IF(O411="Breedte",1-SUM(P$8:P411)," "))))</f>
        <v xml:space="preserve"> </v>
      </c>
      <c r="Q412" s="56" t="str">
        <f t="shared" si="139"/>
        <v/>
      </c>
      <c r="R412" s="196">
        <f t="shared" si="128"/>
        <v>0</v>
      </c>
      <c r="S412" s="1">
        <f t="shared" si="137"/>
        <v>148</v>
      </c>
      <c r="T412" s="2">
        <f t="shared" si="129"/>
        <v>0</v>
      </c>
      <c r="U412" s="1">
        <f>IF(C$4=0,0,IF(SUM(U$7:U411)=2,0,IF(Y412=U$6,IF(Y412=Y413,IF((Y411-Y412)&lt;=(Y414-Y413),2,0),IF(Y412=Y411,IF((Y410-Y411)&gt;(Y413-Y412),2,0),2)),0)))</f>
        <v>0</v>
      </c>
      <c r="V412" s="1">
        <f>IF(C$4=0,0,IF(SUM(V$7:V411)=1,0,IF(Z412=V$6,IF(Z412=Z413,IF((Z411-Z412)&lt;=(Z414-Z413),1,0),IF(Z412=Z411,IF((Z410-Z411)&gt;(Z413-Z412),1,0),1)),0)))</f>
        <v>0</v>
      </c>
      <c r="W412" s="1">
        <f>IF(C$4=0,0,IF(SUM(W$7:W411)=2,0,IF(AA412=W$6,IF(AA412=AA413,IF((AA411-AA412)&lt;=(AA414-AA413),2,0),IF(AA412=AA411,IF((AA410-AA411)&gt;(AA413-AA412),2,0),2)),0)))</f>
        <v>0</v>
      </c>
      <c r="X412" s="1">
        <f>IF(C$4=0,0,IF(SUM(X$7:X411)=2,0,IF(AB412=X$6,IF(AB412=AB413,IF((AB411-AB412)&lt;=(AB414-AB413),2,0),IF(AB412=AB411,IF((AB410-AB411)&gt;(AB413-AB412),2,0),2)),0)))</f>
        <v>0</v>
      </c>
      <c r="Y412" s="1">
        <f t="shared" si="130"/>
        <v>1</v>
      </c>
      <c r="Z412" s="1">
        <f t="shared" si="131"/>
        <v>1</v>
      </c>
      <c r="AA412" s="1">
        <f t="shared" si="132"/>
        <v>1</v>
      </c>
      <c r="AB412" s="1">
        <f t="shared" si="133"/>
        <v>1</v>
      </c>
      <c r="AD412" s="1">
        <f t="shared" si="138"/>
        <v>148</v>
      </c>
      <c r="AE412" s="2">
        <f t="shared" si="134"/>
        <v>0</v>
      </c>
      <c r="AF412" s="1">
        <f>IF(S$4=0,0,IF(SUM(AF$7:AF411)=2,0,IF(AJ412=AF$6,IF(AJ412=AJ413,IF((AJ411-AJ412)&lt;=(AJ414-AJ413),2,0),IF(AJ412=AJ411,IF((AJ410-AJ411)&gt;(AJ413-AJ412),2,0),2)),0)))</f>
        <v>0</v>
      </c>
      <c r="AG412" s="1">
        <f>IF(C$4=0,0,IF(SUM(AG$7:AG411)=1,0,IF(AK412=AG$6,IF(AK412=AK413,IF((AK411-AK412)&lt;=(AK414-AK413),1,0),IF(AK412=AK411,IF((AK410-AK411)&gt;(AK413-AK412),1,0),1)),0)))</f>
        <v>0</v>
      </c>
      <c r="AH412" s="1">
        <f>IF(C$4=0,0,IF(SUM(AH$7:AH411)=2,0,IF(AL412=AH$6,IF(AL412=AL413,IF((AL411-AL412)&lt;=(AL414-AL413),2,0),IF(AL412=AL411,IF((AL410-AL411)&gt;(AL413-AL412),2,0),2)),0)))</f>
        <v>0</v>
      </c>
      <c r="AI412" s="1">
        <f>IF(S$4=0,0,IF(SUM(AI$7:AI411)=2,0,IF(AM412=AI$6,IF(AM412=AM413,IF((AM411-AM412)&lt;=(AM414-AM413),2,0),IF(AM412=AM411,IF((AM410-AM411)&gt;(AM413-AM412),2,0),2)),0)))</f>
        <v>0</v>
      </c>
      <c r="AJ412" s="1">
        <f t="shared" si="135"/>
        <v>1</v>
      </c>
    </row>
    <row r="413" spans="1:36" ht="12" customHeight="1" x14ac:dyDescent="0.15">
      <c r="A413" s="64">
        <f t="shared" si="125"/>
        <v>0</v>
      </c>
      <c r="B413" s="64">
        <f t="shared" si="123"/>
        <v>0</v>
      </c>
      <c r="C413" s="57">
        <f t="shared" si="136"/>
        <v>148</v>
      </c>
      <c r="F413" s="59">
        <f>IF(C413&lt;C$6,0,VLOOKUP(C413,index!$A:$M,10,0))</f>
        <v>0</v>
      </c>
      <c r="G413" s="57" t="str">
        <f t="shared" si="126"/>
        <v/>
      </c>
      <c r="H413" s="58" t="str">
        <f>IF(G413="I",$K413,IF(G413="II",$K413-SUM(H$8:H412),IF(G413="III",$K413-SUM(H$8:H412),IF(G413="IV",$K413-SUM(H$8:H412),IF(G413="V",1-SUM(H$8:H412)," ")))))</f>
        <v xml:space="preserve"> </v>
      </c>
      <c r="I413" s="66" t="str">
        <f t="shared" si="127"/>
        <v/>
      </c>
      <c r="L413" s="62" t="str">
        <f t="shared" si="124"/>
        <v xml:space="preserve"> </v>
      </c>
      <c r="P413" s="58" t="str">
        <f>IF(O413="Plus",$K413,IF(O413="Basis",$K413-SUM(P$8:P412),IF(O413="Breedte",$K413-SUM(P$8:P412),IF(O412="Breedte",1-SUM(P$8:P412)," "))))</f>
        <v xml:space="preserve"> </v>
      </c>
      <c r="Q413" s="56" t="str">
        <f t="shared" si="139"/>
        <v/>
      </c>
      <c r="R413" s="196">
        <f t="shared" si="128"/>
        <v>0</v>
      </c>
      <c r="S413" s="1">
        <f t="shared" si="137"/>
        <v>148</v>
      </c>
      <c r="T413" s="2">
        <f t="shared" si="129"/>
        <v>0</v>
      </c>
      <c r="U413" s="1">
        <f>IF(C$4=0,0,IF(SUM(U$7:U412)=2,0,IF(Y413=U$6,IF(Y413=Y414,IF((Y412-Y413)&lt;=(Y415-Y414),2,0),IF(Y413=Y412,IF((Y411-Y412)&gt;(Y414-Y413),2,0),2)),0)))</f>
        <v>0</v>
      </c>
      <c r="V413" s="1">
        <f>IF(C$4=0,0,IF(SUM(V$7:V412)=1,0,IF(Z413=V$6,IF(Z413=Z414,IF((Z412-Z413)&lt;=(Z415-Z414),1,0),IF(Z413=Z412,IF((Z411-Z412)&gt;(Z414-Z413),1,0),1)),0)))</f>
        <v>0</v>
      </c>
      <c r="W413" s="1">
        <f>IF(C$4=0,0,IF(SUM(W$7:W412)=2,0,IF(AA413=W$6,IF(AA413=AA414,IF((AA412-AA413)&lt;=(AA415-AA414),2,0),IF(AA413=AA412,IF((AA411-AA412)&gt;(AA414-AA413),2,0),2)),0)))</f>
        <v>0</v>
      </c>
      <c r="X413" s="1">
        <f>IF(C$4=0,0,IF(SUM(X$7:X412)=2,0,IF(AB413=X$6,IF(AB413=AB414,IF((AB412-AB413)&lt;=(AB415-AB414),2,0),IF(AB413=AB412,IF((AB411-AB412)&gt;(AB414-AB413),2,0),2)),0)))</f>
        <v>0</v>
      </c>
      <c r="Y413" s="1">
        <f t="shared" si="130"/>
        <v>1</v>
      </c>
      <c r="Z413" s="1">
        <f t="shared" si="131"/>
        <v>1</v>
      </c>
      <c r="AA413" s="1">
        <f t="shared" si="132"/>
        <v>1</v>
      </c>
      <c r="AB413" s="1">
        <f t="shared" si="133"/>
        <v>1</v>
      </c>
      <c r="AD413" s="1">
        <f t="shared" si="138"/>
        <v>148</v>
      </c>
      <c r="AE413" s="2">
        <f t="shared" si="134"/>
        <v>0</v>
      </c>
      <c r="AF413" s="1">
        <f>IF(S$4=0,0,IF(SUM(AF$7:AF412)=2,0,IF(AJ413=AF$6,IF(AJ413=AJ414,IF((AJ412-AJ413)&lt;=(AJ415-AJ414),2,0),IF(AJ413=AJ412,IF((AJ411-AJ412)&gt;(AJ414-AJ413),2,0),2)),0)))</f>
        <v>0</v>
      </c>
      <c r="AG413" s="1">
        <f>IF(C$4=0,0,IF(SUM(AG$7:AG412)=1,0,IF(AK413=AG$6,IF(AK413=AK414,IF((AK412-AK413)&lt;=(AK415-AK414),1,0),IF(AK413=AK412,IF((AK411-AK412)&gt;(AK414-AK413),1,0),1)),0)))</f>
        <v>0</v>
      </c>
      <c r="AH413" s="1">
        <f>IF(C$4=0,0,IF(SUM(AH$7:AH412)=2,0,IF(AL413=AH$6,IF(AL413=AL414,IF((AL412-AL413)&lt;=(AL415-AL414),2,0),IF(AL413=AL412,IF((AL411-AL412)&gt;(AL414-AL413),2,0),2)),0)))</f>
        <v>0</v>
      </c>
      <c r="AI413" s="1">
        <f>IF(S$4=0,0,IF(SUM(AI$7:AI412)=2,0,IF(AM413=AI$6,IF(AM413=AM414,IF((AM412-AM413)&lt;=(AM415-AM414),2,0),IF(AM413=AM412,IF((AM411-AM412)&gt;(AM414-AM413),2,0),2)),0)))</f>
        <v>0</v>
      </c>
      <c r="AJ413" s="1">
        <f t="shared" si="135"/>
        <v>1</v>
      </c>
    </row>
    <row r="414" spans="1:36" ht="12" customHeight="1" x14ac:dyDescent="0.15">
      <c r="A414" s="64">
        <f t="shared" si="125"/>
        <v>0</v>
      </c>
      <c r="B414" s="64">
        <f t="shared" si="123"/>
        <v>0</v>
      </c>
      <c r="C414" s="57">
        <f t="shared" si="136"/>
        <v>148</v>
      </c>
      <c r="F414" s="59">
        <f>IF(C414&lt;C$6,0,VLOOKUP(C414,index!$A:$M,10,0))</f>
        <v>0</v>
      </c>
      <c r="G414" s="57" t="str">
        <f t="shared" si="126"/>
        <v/>
      </c>
      <c r="H414" s="58" t="str">
        <f>IF(G414="I",$K414,IF(G414="II",$K414-SUM(H$8:H413),IF(G414="III",$K414-SUM(H$8:H413),IF(G414="IV",$K414-SUM(H$8:H413),IF(G414="V",1-SUM(H$8:H413)," ")))))</f>
        <v xml:space="preserve"> </v>
      </c>
      <c r="I414" s="66" t="str">
        <f t="shared" si="127"/>
        <v/>
      </c>
      <c r="L414" s="62" t="str">
        <f t="shared" si="124"/>
        <v xml:space="preserve"> </v>
      </c>
      <c r="P414" s="58" t="str">
        <f>IF(O414="Plus",$K414,IF(O414="Basis",$K414-SUM(P$8:P413),IF(O414="Breedte",$K414-SUM(P$8:P413),IF(O413="Breedte",1-SUM(P$8:P413)," "))))</f>
        <v xml:space="preserve"> </v>
      </c>
      <c r="Q414" s="56" t="str">
        <f t="shared" si="139"/>
        <v/>
      </c>
      <c r="R414" s="196">
        <f t="shared" si="128"/>
        <v>0</v>
      </c>
      <c r="S414" s="1">
        <f t="shared" si="137"/>
        <v>148</v>
      </c>
      <c r="T414" s="2">
        <f t="shared" si="129"/>
        <v>0</v>
      </c>
      <c r="U414" s="1">
        <f>IF(C$4=0,0,IF(SUM(U$7:U413)=2,0,IF(Y414=U$6,IF(Y414=Y415,IF((Y413-Y414)&lt;=(Y416-Y415),2,0),IF(Y414=Y413,IF((Y412-Y413)&gt;(Y415-Y414),2,0),2)),0)))</f>
        <v>0</v>
      </c>
      <c r="V414" s="1">
        <f>IF(C$4=0,0,IF(SUM(V$7:V413)=1,0,IF(Z414=V$6,IF(Z414=Z415,IF((Z413-Z414)&lt;=(Z416-Z415),1,0),IF(Z414=Z413,IF((Z412-Z413)&gt;(Z415-Z414),1,0),1)),0)))</f>
        <v>0</v>
      </c>
      <c r="W414" s="1">
        <f>IF(C$4=0,0,IF(SUM(W$7:W413)=2,0,IF(AA414=W$6,IF(AA414=AA415,IF((AA413-AA414)&lt;=(AA416-AA415),2,0),IF(AA414=AA413,IF((AA412-AA413)&gt;(AA415-AA414),2,0),2)),0)))</f>
        <v>0</v>
      </c>
      <c r="X414" s="1">
        <f>IF(C$4=0,0,IF(SUM(X$7:X413)=2,0,IF(AB414=X$6,IF(AB414=AB415,IF((AB413-AB414)&lt;=(AB416-AB415),2,0),IF(AB414=AB413,IF((AB412-AB413)&gt;(AB415-AB414),2,0),2)),0)))</f>
        <v>0</v>
      </c>
      <c r="Y414" s="1">
        <f t="shared" si="130"/>
        <v>1</v>
      </c>
      <c r="Z414" s="1">
        <f t="shared" si="131"/>
        <v>1</v>
      </c>
      <c r="AA414" s="1">
        <f t="shared" si="132"/>
        <v>1</v>
      </c>
      <c r="AB414" s="1">
        <f t="shared" si="133"/>
        <v>1</v>
      </c>
      <c r="AD414" s="1">
        <f t="shared" si="138"/>
        <v>148</v>
      </c>
      <c r="AE414" s="2">
        <f t="shared" si="134"/>
        <v>0</v>
      </c>
      <c r="AF414" s="1">
        <f>IF(S$4=0,0,IF(SUM(AF$7:AF413)=2,0,IF(AJ414=AF$6,IF(AJ414=AJ415,IF((AJ413-AJ414)&lt;=(AJ416-AJ415),2,0),IF(AJ414=AJ413,IF((AJ412-AJ413)&gt;(AJ415-AJ414),2,0),2)),0)))</f>
        <v>0</v>
      </c>
      <c r="AG414" s="1">
        <f>IF(C$4=0,0,IF(SUM(AG$7:AG413)=1,0,IF(AK414=AG$6,IF(AK414=AK415,IF((AK413-AK414)&lt;=(AK416-AK415),1,0),IF(AK414=AK413,IF((AK412-AK413)&gt;(AK415-AK414),1,0),1)),0)))</f>
        <v>0</v>
      </c>
      <c r="AH414" s="1">
        <f>IF(C$4=0,0,IF(SUM(AH$7:AH413)=2,0,IF(AL414=AH$6,IF(AL414=AL415,IF((AL413-AL414)&lt;=(AL416-AL415),2,0),IF(AL414=AL413,IF((AL412-AL413)&gt;(AL415-AL414),2,0),2)),0)))</f>
        <v>0</v>
      </c>
      <c r="AI414" s="1">
        <f>IF(S$4=0,0,IF(SUM(AI$7:AI413)=2,0,IF(AM414=AI$6,IF(AM414=AM415,IF((AM413-AM414)&lt;=(AM416-AM415),2,0),IF(AM414=AM413,IF((AM412-AM413)&gt;(AM415-AM414),2,0),2)),0)))</f>
        <v>0</v>
      </c>
      <c r="AJ414" s="1">
        <f t="shared" si="135"/>
        <v>1</v>
      </c>
    </row>
    <row r="415" spans="1:36" ht="12" customHeight="1" x14ac:dyDescent="0.15">
      <c r="A415" s="64">
        <f t="shared" si="125"/>
        <v>0</v>
      </c>
      <c r="B415" s="64">
        <f t="shared" si="123"/>
        <v>0</v>
      </c>
      <c r="C415" s="57">
        <f t="shared" si="136"/>
        <v>148</v>
      </c>
      <c r="F415" s="59">
        <f>IF(C415&lt;C$6,0,VLOOKUP(C415,index!$A:$M,10,0))</f>
        <v>0</v>
      </c>
      <c r="G415" s="57" t="str">
        <f t="shared" si="126"/>
        <v/>
      </c>
      <c r="H415" s="58" t="str">
        <f>IF(G415="I",$K415,IF(G415="II",$K415-SUM(H$8:H414),IF(G415="III",$K415-SUM(H$8:H414),IF(G415="IV",$K415-SUM(H$8:H414),IF(G415="V",1-SUM(H$8:H414)," ")))))</f>
        <v xml:space="preserve"> </v>
      </c>
      <c r="I415" s="66" t="str">
        <f t="shared" si="127"/>
        <v/>
      </c>
      <c r="L415" s="62" t="str">
        <f t="shared" si="124"/>
        <v xml:space="preserve"> </v>
      </c>
      <c r="P415" s="58" t="str">
        <f>IF(O415="Plus",$K415,IF(O415="Basis",$K415-SUM(P$8:P414),IF(O415="Breedte",$K415-SUM(P$8:P414),IF(O414="Breedte",1-SUM(P$8:P414)," "))))</f>
        <v xml:space="preserve"> </v>
      </c>
      <c r="Q415" s="56" t="str">
        <f t="shared" si="139"/>
        <v/>
      </c>
      <c r="R415" s="196">
        <f t="shared" si="128"/>
        <v>0</v>
      </c>
      <c r="S415" s="1">
        <f t="shared" si="137"/>
        <v>148</v>
      </c>
      <c r="T415" s="2">
        <f t="shared" si="129"/>
        <v>0</v>
      </c>
      <c r="U415" s="1">
        <f>IF(C$4=0,0,IF(SUM(U$7:U414)=2,0,IF(Y415=U$6,IF(Y415=Y416,IF((Y414-Y415)&lt;=(Y417-Y416),2,0),IF(Y415=Y414,IF((Y413-Y414)&gt;(Y416-Y415),2,0),2)),0)))</f>
        <v>0</v>
      </c>
      <c r="V415" s="1">
        <f>IF(C$4=0,0,IF(SUM(V$7:V414)=1,0,IF(Z415=V$6,IF(Z415=Z416,IF((Z414-Z415)&lt;=(Z417-Z416),1,0),IF(Z415=Z414,IF((Z413-Z414)&gt;(Z416-Z415),1,0),1)),0)))</f>
        <v>0</v>
      </c>
      <c r="W415" s="1">
        <f>IF(C$4=0,0,IF(SUM(W$7:W414)=2,0,IF(AA415=W$6,IF(AA415=AA416,IF((AA414-AA415)&lt;=(AA417-AA416),2,0),IF(AA415=AA414,IF((AA413-AA414)&gt;(AA416-AA415),2,0),2)),0)))</f>
        <v>0</v>
      </c>
      <c r="X415" s="1">
        <f>IF(C$4=0,0,IF(SUM(X$7:X414)=2,0,IF(AB415=X$6,IF(AB415=AB416,IF((AB414-AB415)&lt;=(AB417-AB416),2,0),IF(AB415=AB414,IF((AB413-AB414)&gt;(AB416-AB415),2,0),2)),0)))</f>
        <v>0</v>
      </c>
      <c r="Y415" s="1">
        <f t="shared" si="130"/>
        <v>1</v>
      </c>
      <c r="Z415" s="1">
        <f t="shared" si="131"/>
        <v>1</v>
      </c>
      <c r="AA415" s="1">
        <f t="shared" si="132"/>
        <v>1</v>
      </c>
      <c r="AB415" s="1">
        <f t="shared" si="133"/>
        <v>1</v>
      </c>
      <c r="AD415" s="1">
        <f t="shared" si="138"/>
        <v>148</v>
      </c>
      <c r="AE415" s="2">
        <f t="shared" si="134"/>
        <v>0</v>
      </c>
      <c r="AF415" s="1">
        <f>IF(S$4=0,0,IF(SUM(AF$7:AF414)=2,0,IF(AJ415=AF$6,IF(AJ415=AJ416,IF((AJ414-AJ415)&lt;=(AJ417-AJ416),2,0),IF(AJ415=AJ414,IF((AJ413-AJ414)&gt;(AJ416-AJ415),2,0),2)),0)))</f>
        <v>0</v>
      </c>
      <c r="AG415" s="1">
        <f>IF(C$4=0,0,IF(SUM(AG$7:AG414)=1,0,IF(AK415=AG$6,IF(AK415=AK416,IF((AK414-AK415)&lt;=(AK417-AK416),1,0),IF(AK415=AK414,IF((AK413-AK414)&gt;(AK416-AK415),1,0),1)),0)))</f>
        <v>0</v>
      </c>
      <c r="AH415" s="1">
        <f>IF(C$4=0,0,IF(SUM(AH$7:AH414)=2,0,IF(AL415=AH$6,IF(AL415=AL416,IF((AL414-AL415)&lt;=(AL417-AL416),2,0),IF(AL415=AL414,IF((AL413-AL414)&gt;(AL416-AL415),2,0),2)),0)))</f>
        <v>0</v>
      </c>
      <c r="AI415" s="1">
        <f>IF(S$4=0,0,IF(SUM(AI$7:AI414)=2,0,IF(AM415=AI$6,IF(AM415=AM416,IF((AM414-AM415)&lt;=(AM417-AM416),2,0),IF(AM415=AM414,IF((AM413-AM414)&gt;(AM416-AM415),2,0),2)),0)))</f>
        <v>0</v>
      </c>
      <c r="AJ415" s="1">
        <f t="shared" si="135"/>
        <v>1</v>
      </c>
    </row>
    <row r="416" spans="1:36" ht="12" customHeight="1" x14ac:dyDescent="0.15">
      <c r="A416" s="64">
        <f t="shared" si="125"/>
        <v>0</v>
      </c>
      <c r="B416" s="64">
        <f t="shared" si="123"/>
        <v>0</v>
      </c>
      <c r="C416" s="57">
        <f t="shared" si="136"/>
        <v>148</v>
      </c>
      <c r="F416" s="59">
        <f>IF(C416&lt;C$6,0,VLOOKUP(C416,index!$A:$M,10,0))</f>
        <v>0</v>
      </c>
      <c r="G416" s="57" t="str">
        <f t="shared" si="126"/>
        <v/>
      </c>
      <c r="H416" s="58" t="str">
        <f>IF(G416="I",$K416,IF(G416="II",$K416-SUM(H$8:H415),IF(G416="III",$K416-SUM(H$8:H415),IF(G416="IV",$K416-SUM(H$8:H415),IF(G416="V",1-SUM(H$8:H415)," ")))))</f>
        <v xml:space="preserve"> </v>
      </c>
      <c r="I416" s="66" t="str">
        <f t="shared" si="127"/>
        <v/>
      </c>
      <c r="L416" s="62" t="str">
        <f t="shared" si="124"/>
        <v xml:space="preserve"> </v>
      </c>
      <c r="P416" s="58" t="str">
        <f>IF(O416="Plus",$K416,IF(O416="Basis",$K416-SUM(P$8:P415),IF(O416="Breedte",$K416-SUM(P$8:P415),IF(O415="Breedte",1-SUM(P$8:P415)," "))))</f>
        <v xml:space="preserve"> </v>
      </c>
      <c r="Q416" s="56" t="str">
        <f t="shared" si="139"/>
        <v/>
      </c>
      <c r="R416" s="196">
        <f t="shared" si="128"/>
        <v>0</v>
      </c>
      <c r="S416" s="1">
        <f t="shared" si="137"/>
        <v>148</v>
      </c>
      <c r="T416" s="2">
        <f t="shared" si="129"/>
        <v>0</v>
      </c>
      <c r="U416" s="1">
        <f>IF(C$4=0,0,IF(SUM(U$7:U415)=2,0,IF(Y416=U$6,IF(Y416=Y417,IF((Y415-Y416)&lt;=(Y418-Y417),2,0),IF(Y416=Y415,IF((Y414-Y415)&gt;(Y417-Y416),2,0),2)),0)))</f>
        <v>0</v>
      </c>
      <c r="V416" s="1">
        <f>IF(C$4=0,0,IF(SUM(V$7:V415)=1,0,IF(Z416=V$6,IF(Z416=Z417,IF((Z415-Z416)&lt;=(Z418-Z417),1,0),IF(Z416=Z415,IF((Z414-Z415)&gt;(Z417-Z416),1,0),1)),0)))</f>
        <v>0</v>
      </c>
      <c r="W416" s="1">
        <f>IF(C$4=0,0,IF(SUM(W$7:W415)=2,0,IF(AA416=W$6,IF(AA416=AA417,IF((AA415-AA416)&lt;=(AA418-AA417),2,0),IF(AA416=AA415,IF((AA414-AA415)&gt;(AA417-AA416),2,0),2)),0)))</f>
        <v>0</v>
      </c>
      <c r="X416" s="1">
        <f>IF(C$4=0,0,IF(SUM(X$7:X415)=2,0,IF(AB416=X$6,IF(AB416=AB417,IF((AB415-AB416)&lt;=(AB418-AB417),2,0),IF(AB416=AB415,IF((AB414-AB415)&gt;(AB417-AB416),2,0),2)),0)))</f>
        <v>0</v>
      </c>
      <c r="Y416" s="1">
        <f t="shared" si="130"/>
        <v>1</v>
      </c>
      <c r="Z416" s="1">
        <f t="shared" si="131"/>
        <v>1</v>
      </c>
      <c r="AA416" s="1">
        <f t="shared" si="132"/>
        <v>1</v>
      </c>
      <c r="AB416" s="1">
        <f t="shared" si="133"/>
        <v>1</v>
      </c>
      <c r="AD416" s="1">
        <f t="shared" si="138"/>
        <v>148</v>
      </c>
      <c r="AE416" s="2">
        <f t="shared" si="134"/>
        <v>0</v>
      </c>
      <c r="AF416" s="1">
        <f>IF(S$4=0,0,IF(SUM(AF$7:AF415)=2,0,IF(AJ416=AF$6,IF(AJ416=AJ417,IF((AJ415-AJ416)&lt;=(AJ418-AJ417),2,0),IF(AJ416=AJ415,IF((AJ414-AJ415)&gt;(AJ417-AJ416),2,0),2)),0)))</f>
        <v>0</v>
      </c>
      <c r="AG416" s="1">
        <f>IF(C$4=0,0,IF(SUM(AG$7:AG415)=1,0,IF(AK416=AG$6,IF(AK416=AK417,IF((AK415-AK416)&lt;=(AK418-AK417),1,0),IF(AK416=AK415,IF((AK414-AK415)&gt;(AK417-AK416),1,0),1)),0)))</f>
        <v>0</v>
      </c>
      <c r="AH416" s="1">
        <f>IF(C$4=0,0,IF(SUM(AH$7:AH415)=2,0,IF(AL416=AH$6,IF(AL416=AL417,IF((AL415-AL416)&lt;=(AL418-AL417),2,0),IF(AL416=AL415,IF((AL414-AL415)&gt;(AL417-AL416),2,0),2)),0)))</f>
        <v>0</v>
      </c>
      <c r="AI416" s="1">
        <f>IF(S$4=0,0,IF(SUM(AI$7:AI415)=2,0,IF(AM416=AI$6,IF(AM416=AM417,IF((AM415-AM416)&lt;=(AM418-AM417),2,0),IF(AM416=AM415,IF((AM414-AM415)&gt;(AM417-AM416),2,0),2)),0)))</f>
        <v>0</v>
      </c>
      <c r="AJ416" s="1">
        <f t="shared" si="135"/>
        <v>1</v>
      </c>
    </row>
    <row r="417" spans="1:36" ht="12" customHeight="1" x14ac:dyDescent="0.15">
      <c r="A417" s="64">
        <f t="shared" si="125"/>
        <v>0</v>
      </c>
      <c r="B417" s="64">
        <f t="shared" si="123"/>
        <v>0</v>
      </c>
      <c r="C417" s="57">
        <f t="shared" si="136"/>
        <v>148</v>
      </c>
      <c r="F417" s="59">
        <f>IF(C417&lt;C$6,0,VLOOKUP(C417,index!$A:$M,10,0))</f>
        <v>0</v>
      </c>
      <c r="G417" s="57" t="str">
        <f t="shared" si="126"/>
        <v/>
      </c>
      <c r="H417" s="58" t="str">
        <f>IF(G417="I",$K417,IF(G417="II",$K417-SUM(H$8:H416),IF(G417="III",$K417-SUM(H$8:H416),IF(G417="IV",$K417-SUM(H$8:H416),IF(G417="V",1-SUM(H$8:H416)," ")))))</f>
        <v xml:space="preserve"> </v>
      </c>
      <c r="I417" s="66" t="str">
        <f t="shared" si="127"/>
        <v/>
      </c>
      <c r="L417" s="62" t="str">
        <f t="shared" si="124"/>
        <v xml:space="preserve"> </v>
      </c>
      <c r="P417" s="58" t="str">
        <f>IF(O417="Plus",$K417,IF(O417="Basis",$K417-SUM(P$8:P416),IF(O417="Breedte",$K417-SUM(P$8:P416),IF(O416="Breedte",1-SUM(P$8:P416)," "))))</f>
        <v xml:space="preserve"> </v>
      </c>
      <c r="Q417" s="56" t="str">
        <f t="shared" si="139"/>
        <v/>
      </c>
      <c r="R417" s="196">
        <f t="shared" si="128"/>
        <v>0</v>
      </c>
      <c r="S417" s="1">
        <f t="shared" si="137"/>
        <v>148</v>
      </c>
      <c r="T417" s="2">
        <f t="shared" si="129"/>
        <v>0</v>
      </c>
      <c r="U417" s="1">
        <f>IF(C$4=0,0,IF(SUM(U$7:U416)=2,0,IF(Y417=U$6,IF(Y417=Y418,IF((Y416-Y417)&lt;=(Y419-Y418),2,0),IF(Y417=Y416,IF((Y415-Y416)&gt;(Y418-Y417),2,0),2)),0)))</f>
        <v>0</v>
      </c>
      <c r="V417" s="1">
        <f>IF(C$4=0,0,IF(SUM(V$7:V416)=1,0,IF(Z417=V$6,IF(Z417=Z418,IF((Z416-Z417)&lt;=(Z419-Z418),1,0),IF(Z417=Z416,IF((Z415-Z416)&gt;(Z418-Z417),1,0),1)),0)))</f>
        <v>0</v>
      </c>
      <c r="W417" s="1">
        <f>IF(C$4=0,0,IF(SUM(W$7:W416)=2,0,IF(AA417=W$6,IF(AA417=AA418,IF((AA416-AA417)&lt;=(AA419-AA418),2,0),IF(AA417=AA416,IF((AA415-AA416)&gt;(AA418-AA417),2,0),2)),0)))</f>
        <v>0</v>
      </c>
      <c r="X417" s="1">
        <f>IF(C$4=0,0,IF(SUM(X$7:X416)=2,0,IF(AB417=X$6,IF(AB417=AB418,IF((AB416-AB417)&lt;=(AB419-AB418),2,0),IF(AB417=AB416,IF((AB415-AB416)&gt;(AB418-AB417),2,0),2)),0)))</f>
        <v>0</v>
      </c>
      <c r="Y417" s="1">
        <f t="shared" si="130"/>
        <v>1</v>
      </c>
      <c r="Z417" s="1">
        <f t="shared" si="131"/>
        <v>1</v>
      </c>
      <c r="AA417" s="1">
        <f t="shared" si="132"/>
        <v>1</v>
      </c>
      <c r="AB417" s="1">
        <f t="shared" si="133"/>
        <v>1</v>
      </c>
      <c r="AD417" s="1">
        <f t="shared" si="138"/>
        <v>148</v>
      </c>
      <c r="AE417" s="2">
        <f t="shared" si="134"/>
        <v>0</v>
      </c>
      <c r="AF417" s="1">
        <f>IF(S$4=0,0,IF(SUM(AF$7:AF416)=2,0,IF(AJ417=AF$6,IF(AJ417=AJ418,IF((AJ416-AJ417)&lt;=(AJ419-AJ418),2,0),IF(AJ417=AJ416,IF((AJ415-AJ416)&gt;(AJ418-AJ417),2,0),2)),0)))</f>
        <v>0</v>
      </c>
      <c r="AG417" s="1">
        <f>IF(C$4=0,0,IF(SUM(AG$7:AG416)=1,0,IF(AK417=AG$6,IF(AK417=AK418,IF((AK416-AK417)&lt;=(AK419-AK418),1,0),IF(AK417=AK416,IF((AK415-AK416)&gt;(AK418-AK417),1,0),1)),0)))</f>
        <v>0</v>
      </c>
      <c r="AH417" s="1">
        <f>IF(C$4=0,0,IF(SUM(AH$7:AH416)=2,0,IF(AL417=AH$6,IF(AL417=AL418,IF((AL416-AL417)&lt;=(AL419-AL418),2,0),IF(AL417=AL416,IF((AL415-AL416)&gt;(AL418-AL417),2,0),2)),0)))</f>
        <v>0</v>
      </c>
      <c r="AI417" s="1">
        <f>IF(S$4=0,0,IF(SUM(AI$7:AI416)=2,0,IF(AM417=AI$6,IF(AM417=AM418,IF((AM416-AM417)&lt;=(AM419-AM418),2,0),IF(AM417=AM416,IF((AM415-AM416)&gt;(AM418-AM417),2,0),2)),0)))</f>
        <v>0</v>
      </c>
      <c r="AJ417" s="1">
        <f t="shared" si="135"/>
        <v>1</v>
      </c>
    </row>
    <row r="418" spans="1:36" ht="12" customHeight="1" x14ac:dyDescent="0.15">
      <c r="A418" s="64">
        <f t="shared" si="125"/>
        <v>0</v>
      </c>
      <c r="B418" s="64">
        <f t="shared" si="123"/>
        <v>0</v>
      </c>
      <c r="C418" s="57">
        <f t="shared" si="136"/>
        <v>148</v>
      </c>
      <c r="F418" s="59">
        <f>IF(C418&lt;C$6,0,VLOOKUP(C418,index!$A:$M,10,0))</f>
        <v>0</v>
      </c>
      <c r="G418" s="57" t="str">
        <f t="shared" si="126"/>
        <v/>
      </c>
      <c r="H418" s="58" t="str">
        <f>IF(G418="I",$K418,IF(G418="II",$K418-SUM(H$8:H417),IF(G418="III",$K418-SUM(H$8:H417),IF(G418="IV",$K418-SUM(H$8:H417),IF(G418="V",1-SUM(H$8:H417)," ")))))</f>
        <v xml:space="preserve"> </v>
      </c>
      <c r="I418" s="66" t="str">
        <f t="shared" si="127"/>
        <v/>
      </c>
      <c r="L418" s="62" t="str">
        <f t="shared" si="124"/>
        <v xml:space="preserve"> </v>
      </c>
      <c r="P418" s="58" t="str">
        <f>IF(O418="Plus",$K418,IF(O418="Basis",$K418-SUM(P$8:P417),IF(O418="Breedte",$K418-SUM(P$8:P417),IF(O417="Breedte",1-SUM(P$8:P417)," "))))</f>
        <v xml:space="preserve"> </v>
      </c>
      <c r="Q418" s="56" t="str">
        <f t="shared" si="139"/>
        <v/>
      </c>
      <c r="R418" s="196">
        <f t="shared" si="128"/>
        <v>0</v>
      </c>
      <c r="S418" s="1">
        <f t="shared" si="137"/>
        <v>148</v>
      </c>
      <c r="T418" s="2">
        <f t="shared" si="129"/>
        <v>0</v>
      </c>
      <c r="U418" s="1">
        <f>IF(C$4=0,0,IF(SUM(U$7:U417)=2,0,IF(Y418=U$6,IF(Y418=Y419,IF((Y417-Y418)&lt;=(Y420-Y419),2,0),IF(Y418=Y417,IF((Y416-Y417)&gt;(Y419-Y418),2,0),2)),0)))</f>
        <v>0</v>
      </c>
      <c r="V418" s="1">
        <f>IF(C$4=0,0,IF(SUM(V$7:V417)=1,0,IF(Z418=V$6,IF(Z418=Z419,IF((Z417-Z418)&lt;=(Z420-Z419),1,0),IF(Z418=Z417,IF((Z416-Z417)&gt;(Z419-Z418),1,0),1)),0)))</f>
        <v>0</v>
      </c>
      <c r="W418" s="1">
        <f>IF(C$4=0,0,IF(SUM(W$7:W417)=2,0,IF(AA418=W$6,IF(AA418=AA419,IF((AA417-AA418)&lt;=(AA420-AA419),2,0),IF(AA418=AA417,IF((AA416-AA417)&gt;(AA419-AA418),2,0),2)),0)))</f>
        <v>0</v>
      </c>
      <c r="X418" s="1">
        <f>IF(C$4=0,0,IF(SUM(X$7:X417)=2,0,IF(AB418=X$6,IF(AB418=AB419,IF((AB417-AB418)&lt;=(AB420-AB419),2,0),IF(AB418=AB417,IF((AB416-AB417)&gt;(AB419-AB418),2,0),2)),0)))</f>
        <v>0</v>
      </c>
      <c r="Y418" s="1">
        <f t="shared" si="130"/>
        <v>1</v>
      </c>
      <c r="Z418" s="1">
        <f t="shared" si="131"/>
        <v>1</v>
      </c>
      <c r="AA418" s="1">
        <f t="shared" si="132"/>
        <v>1</v>
      </c>
      <c r="AB418" s="1">
        <f t="shared" si="133"/>
        <v>1</v>
      </c>
      <c r="AD418" s="1">
        <f t="shared" si="138"/>
        <v>148</v>
      </c>
      <c r="AE418" s="2">
        <f t="shared" si="134"/>
        <v>0</v>
      </c>
      <c r="AF418" s="1">
        <f>IF(S$4=0,0,IF(SUM(AF$7:AF417)=2,0,IF(AJ418=AF$6,IF(AJ418=AJ419,IF((AJ417-AJ418)&lt;=(AJ420-AJ419),2,0),IF(AJ418=AJ417,IF((AJ416-AJ417)&gt;(AJ419-AJ418),2,0),2)),0)))</f>
        <v>0</v>
      </c>
      <c r="AG418" s="1">
        <f>IF(C$4=0,0,IF(SUM(AG$7:AG417)=1,0,IF(AK418=AG$6,IF(AK418=AK419,IF((AK417-AK418)&lt;=(AK420-AK419),1,0),IF(AK418=AK417,IF((AK416-AK417)&gt;(AK419-AK418),1,0),1)),0)))</f>
        <v>0</v>
      </c>
      <c r="AH418" s="1">
        <f>IF(C$4=0,0,IF(SUM(AH$7:AH417)=2,0,IF(AL418=AH$6,IF(AL418=AL419,IF((AL417-AL418)&lt;=(AL420-AL419),2,0),IF(AL418=AL417,IF((AL416-AL417)&gt;(AL419-AL418),2,0),2)),0)))</f>
        <v>0</v>
      </c>
      <c r="AI418" s="1">
        <f>IF(S$4=0,0,IF(SUM(AI$7:AI417)=2,0,IF(AM418=AI$6,IF(AM418=AM419,IF((AM417-AM418)&lt;=(AM420-AM419),2,0),IF(AM418=AM417,IF((AM416-AM417)&gt;(AM419-AM418),2,0),2)),0)))</f>
        <v>0</v>
      </c>
      <c r="AJ418" s="1">
        <f t="shared" si="135"/>
        <v>1</v>
      </c>
    </row>
    <row r="419" spans="1:36" ht="12" customHeight="1" x14ac:dyDescent="0.15">
      <c r="A419" s="64">
        <f t="shared" si="125"/>
        <v>0</v>
      </c>
      <c r="B419" s="64">
        <f t="shared" si="123"/>
        <v>0</v>
      </c>
      <c r="C419" s="57">
        <f t="shared" si="136"/>
        <v>148</v>
      </c>
      <c r="F419" s="59">
        <f>IF(C419&lt;C$6,0,VLOOKUP(C419,index!$A:$M,10,0))</f>
        <v>0</v>
      </c>
      <c r="G419" s="57" t="str">
        <f t="shared" si="126"/>
        <v/>
      </c>
      <c r="H419" s="58" t="str">
        <f>IF(G419="I",$K419,IF(G419="II",$K419-SUM(H$8:H418),IF(G419="III",$K419-SUM(H$8:H418),IF(G419="IV",$K419-SUM(H$8:H418),IF(G419="V",1-SUM(H$8:H418)," ")))))</f>
        <v xml:space="preserve"> </v>
      </c>
      <c r="I419" s="66" t="str">
        <f t="shared" si="127"/>
        <v/>
      </c>
      <c r="L419" s="62" t="str">
        <f t="shared" si="124"/>
        <v xml:space="preserve"> </v>
      </c>
      <c r="P419" s="58" t="str">
        <f>IF(O419="Plus",$K419,IF(O419="Basis",$K419-SUM(P$8:P418),IF(O419="Breedte",$K419-SUM(P$8:P418),IF(O418="Breedte",1-SUM(P$8:P418)," "))))</f>
        <v xml:space="preserve"> </v>
      </c>
      <c r="Q419" s="56" t="str">
        <f t="shared" si="139"/>
        <v/>
      </c>
      <c r="R419" s="196">
        <f t="shared" si="128"/>
        <v>0</v>
      </c>
      <c r="S419" s="1">
        <f t="shared" si="137"/>
        <v>148</v>
      </c>
      <c r="T419" s="2">
        <f t="shared" si="129"/>
        <v>0</v>
      </c>
      <c r="U419" s="1">
        <f>IF(C$4=0,0,IF(SUM(U$7:U418)=2,0,IF(Y419=U$6,IF(Y419=Y420,IF((Y418-Y419)&lt;=(Y421-Y420),2,0),IF(Y419=Y418,IF((Y417-Y418)&gt;(Y420-Y419),2,0),2)),0)))</f>
        <v>0</v>
      </c>
      <c r="V419" s="1">
        <f>IF(C$4=0,0,IF(SUM(V$7:V418)=1,0,IF(Z419=V$6,IF(Z419=Z420,IF((Z418-Z419)&lt;=(Z421-Z420),1,0),IF(Z419=Z418,IF((Z417-Z418)&gt;(Z420-Z419),1,0),1)),0)))</f>
        <v>0</v>
      </c>
      <c r="W419" s="1">
        <f>IF(C$4=0,0,IF(SUM(W$7:W418)=2,0,IF(AA419=W$6,IF(AA419=AA420,IF((AA418-AA419)&lt;=(AA421-AA420),2,0),IF(AA419=AA418,IF((AA417-AA418)&gt;(AA420-AA419),2,0),2)),0)))</f>
        <v>0</v>
      </c>
      <c r="X419" s="1">
        <f>IF(C$4=0,0,IF(SUM(X$7:X418)=2,0,IF(AB419=X$6,IF(AB419=AB420,IF((AB418-AB419)&lt;=(AB421-AB420),2,0),IF(AB419=AB418,IF((AB417-AB418)&gt;(AB420-AB419),2,0),2)),0)))</f>
        <v>0</v>
      </c>
      <c r="Y419" s="1">
        <f t="shared" si="130"/>
        <v>1</v>
      </c>
      <c r="Z419" s="1">
        <f t="shared" si="131"/>
        <v>1</v>
      </c>
      <c r="AA419" s="1">
        <f t="shared" si="132"/>
        <v>1</v>
      </c>
      <c r="AB419" s="1">
        <f t="shared" si="133"/>
        <v>1</v>
      </c>
      <c r="AD419" s="1">
        <f t="shared" si="138"/>
        <v>148</v>
      </c>
      <c r="AE419" s="2">
        <f t="shared" si="134"/>
        <v>0</v>
      </c>
      <c r="AF419" s="1">
        <f>IF(S$4=0,0,IF(SUM(AF$7:AF418)=2,0,IF(AJ419=AF$6,IF(AJ419=AJ420,IF((AJ418-AJ419)&lt;=(AJ421-AJ420),2,0),IF(AJ419=AJ418,IF((AJ417-AJ418)&gt;(AJ420-AJ419),2,0),2)),0)))</f>
        <v>0</v>
      </c>
      <c r="AG419" s="1">
        <f>IF(C$4=0,0,IF(SUM(AG$7:AG418)=1,0,IF(AK419=AG$6,IF(AK419=AK420,IF((AK418-AK419)&lt;=(AK421-AK420),1,0),IF(AK419=AK418,IF((AK417-AK418)&gt;(AK420-AK419),1,0),1)),0)))</f>
        <v>0</v>
      </c>
      <c r="AH419" s="1">
        <f>IF(C$4=0,0,IF(SUM(AH$7:AH418)=2,0,IF(AL419=AH$6,IF(AL419=AL420,IF((AL418-AL419)&lt;=(AL421-AL420),2,0),IF(AL419=AL418,IF((AL417-AL418)&gt;(AL420-AL419),2,0),2)),0)))</f>
        <v>0</v>
      </c>
      <c r="AI419" s="1">
        <f>IF(S$4=0,0,IF(SUM(AI$7:AI418)=2,0,IF(AM419=AI$6,IF(AM419=AM420,IF((AM418-AM419)&lt;=(AM421-AM420),2,0),IF(AM419=AM418,IF((AM417-AM418)&gt;(AM420-AM419),2,0),2)),0)))</f>
        <v>0</v>
      </c>
      <c r="AJ419" s="1">
        <f t="shared" si="135"/>
        <v>1</v>
      </c>
    </row>
    <row r="420" spans="1:36" ht="12" customHeight="1" x14ac:dyDescent="0.15">
      <c r="A420" s="64">
        <f t="shared" si="125"/>
        <v>0</v>
      </c>
      <c r="B420" s="64">
        <f t="shared" si="123"/>
        <v>0</v>
      </c>
      <c r="C420" s="57">
        <f t="shared" si="136"/>
        <v>148</v>
      </c>
      <c r="F420" s="59">
        <f>IF(C420&lt;C$6,0,VLOOKUP(C420,index!$A:$M,10,0))</f>
        <v>0</v>
      </c>
      <c r="G420" s="57" t="str">
        <f t="shared" si="126"/>
        <v/>
      </c>
      <c r="H420" s="58" t="str">
        <f>IF(G420="I",$K420,IF(G420="II",$K420-SUM(H$8:H419),IF(G420="III",$K420-SUM(H$8:H419),IF(G420="IV",$K420-SUM(H$8:H419),IF(G420="V",1-SUM(H$8:H419)," ")))))</f>
        <v xml:space="preserve"> </v>
      </c>
      <c r="I420" s="66" t="str">
        <f t="shared" si="127"/>
        <v/>
      </c>
      <c r="L420" s="62" t="str">
        <f t="shared" si="124"/>
        <v xml:space="preserve"> </v>
      </c>
      <c r="P420" s="58" t="str">
        <f>IF(O420="Plus",$K420,IF(O420="Basis",$K420-SUM(P$8:P419),IF(O420="Breedte",$K420-SUM(P$8:P419),IF(O419="Breedte",1-SUM(P$8:P419)," "))))</f>
        <v xml:space="preserve"> </v>
      </c>
      <c r="Q420" s="56" t="str">
        <f t="shared" si="139"/>
        <v/>
      </c>
      <c r="R420" s="196">
        <f t="shared" si="128"/>
        <v>0</v>
      </c>
      <c r="S420" s="1">
        <f t="shared" si="137"/>
        <v>148</v>
      </c>
      <c r="T420" s="2">
        <f t="shared" si="129"/>
        <v>0</v>
      </c>
      <c r="U420" s="1">
        <f>IF(C$4=0,0,IF(SUM(U$7:U419)=2,0,IF(Y420=U$6,IF(Y420=Y421,IF((Y419-Y420)&lt;=(Y422-Y421),2,0),IF(Y420=Y419,IF((Y418-Y419)&gt;(Y421-Y420),2,0),2)),0)))</f>
        <v>0</v>
      </c>
      <c r="V420" s="1">
        <f>IF(C$4=0,0,IF(SUM(V$7:V419)=1,0,IF(Z420=V$6,IF(Z420=Z421,IF((Z419-Z420)&lt;=(Z422-Z421),1,0),IF(Z420=Z419,IF((Z418-Z419)&gt;(Z421-Z420),1,0),1)),0)))</f>
        <v>0</v>
      </c>
      <c r="W420" s="1">
        <f>IF(C$4=0,0,IF(SUM(W$7:W419)=2,0,IF(AA420=W$6,IF(AA420=AA421,IF((AA419-AA420)&lt;=(AA422-AA421),2,0),IF(AA420=AA419,IF((AA418-AA419)&gt;(AA421-AA420),2,0),2)),0)))</f>
        <v>0</v>
      </c>
      <c r="X420" s="1">
        <f>IF(C$4=0,0,IF(SUM(X$7:X419)=2,0,IF(AB420=X$6,IF(AB420=AB421,IF((AB419-AB420)&lt;=(AB422-AB421),2,0),IF(AB420=AB419,IF((AB418-AB419)&gt;(AB421-AB420),2,0),2)),0)))</f>
        <v>0</v>
      </c>
      <c r="Y420" s="1">
        <f t="shared" si="130"/>
        <v>1</v>
      </c>
      <c r="Z420" s="1">
        <f t="shared" si="131"/>
        <v>1</v>
      </c>
      <c r="AA420" s="1">
        <f t="shared" si="132"/>
        <v>1</v>
      </c>
      <c r="AB420" s="1">
        <f t="shared" si="133"/>
        <v>1</v>
      </c>
      <c r="AD420" s="1">
        <f t="shared" si="138"/>
        <v>148</v>
      </c>
      <c r="AE420" s="2">
        <f t="shared" si="134"/>
        <v>0</v>
      </c>
      <c r="AF420" s="1">
        <f>IF(S$4=0,0,IF(SUM(AF$7:AF419)=2,0,IF(AJ420=AF$6,IF(AJ420=AJ421,IF((AJ419-AJ420)&lt;=(AJ422-AJ421),2,0),IF(AJ420=AJ419,IF((AJ418-AJ419)&gt;(AJ421-AJ420),2,0),2)),0)))</f>
        <v>0</v>
      </c>
      <c r="AG420" s="1">
        <f>IF(C$4=0,0,IF(SUM(AG$7:AG419)=1,0,IF(AK420=AG$6,IF(AK420=AK421,IF((AK419-AK420)&lt;=(AK422-AK421),1,0),IF(AK420=AK419,IF((AK418-AK419)&gt;(AK421-AK420),1,0),1)),0)))</f>
        <v>0</v>
      </c>
      <c r="AH420" s="1">
        <f>IF(C$4=0,0,IF(SUM(AH$7:AH419)=2,0,IF(AL420=AH$6,IF(AL420=AL421,IF((AL419-AL420)&lt;=(AL422-AL421),2,0),IF(AL420=AL419,IF((AL418-AL419)&gt;(AL421-AL420),2,0),2)),0)))</f>
        <v>0</v>
      </c>
      <c r="AI420" s="1">
        <f>IF(S$4=0,0,IF(SUM(AI$7:AI419)=2,0,IF(AM420=AI$6,IF(AM420=AM421,IF((AM419-AM420)&lt;=(AM422-AM421),2,0),IF(AM420=AM419,IF((AM418-AM419)&gt;(AM421-AM420),2,0),2)),0)))</f>
        <v>0</v>
      </c>
      <c r="AJ420" s="1">
        <f t="shared" si="135"/>
        <v>1</v>
      </c>
    </row>
    <row r="421" spans="1:36" ht="12" customHeight="1" x14ac:dyDescent="0.15">
      <c r="A421" s="64">
        <f t="shared" si="125"/>
        <v>0</v>
      </c>
      <c r="B421" s="64">
        <f t="shared" si="123"/>
        <v>0</v>
      </c>
      <c r="C421" s="57">
        <f t="shared" si="136"/>
        <v>148</v>
      </c>
      <c r="F421" s="59">
        <f>IF(C421&lt;C$6,0,VLOOKUP(C421,index!$A:$M,10,0))</f>
        <v>0</v>
      </c>
      <c r="G421" s="57" t="str">
        <f t="shared" si="126"/>
        <v/>
      </c>
      <c r="H421" s="58" t="str">
        <f>IF(G421="I",$K421,IF(G421="II",$K421-SUM(H$8:H420),IF(G421="III",$K421-SUM(H$8:H420),IF(G421="IV",$K421-SUM(H$8:H420),IF(G421="V",1-SUM(H$8:H420)," ")))))</f>
        <v xml:space="preserve"> </v>
      </c>
      <c r="I421" s="66" t="str">
        <f t="shared" si="127"/>
        <v/>
      </c>
      <c r="L421" s="62" t="str">
        <f t="shared" si="124"/>
        <v xml:space="preserve"> </v>
      </c>
      <c r="P421" s="58" t="str">
        <f>IF(O421="Plus",$K421,IF(O421="Basis",$K421-SUM(P$8:P420),IF(O421="Breedte",$K421-SUM(P$8:P420),IF(O420="Breedte",1-SUM(P$8:P420)," "))))</f>
        <v xml:space="preserve"> </v>
      </c>
      <c r="Q421" s="56" t="str">
        <f t="shared" si="139"/>
        <v/>
      </c>
      <c r="R421" s="196">
        <f t="shared" si="128"/>
        <v>0</v>
      </c>
      <c r="S421" s="1">
        <f t="shared" si="137"/>
        <v>148</v>
      </c>
      <c r="T421" s="2">
        <f t="shared" si="129"/>
        <v>0</v>
      </c>
      <c r="U421" s="1">
        <f>IF(C$4=0,0,IF(SUM(U$7:U420)=2,0,IF(Y421=U$6,IF(Y421=Y422,IF((Y420-Y421)&lt;=(Y423-Y422),2,0),IF(Y421=Y420,IF((Y419-Y420)&gt;(Y422-Y421),2,0),2)),0)))</f>
        <v>0</v>
      </c>
      <c r="V421" s="1">
        <f>IF(C$4=0,0,IF(SUM(V$7:V420)=1,0,IF(Z421=V$6,IF(Z421=Z422,IF((Z420-Z421)&lt;=(Z423-Z422),1,0),IF(Z421=Z420,IF((Z419-Z420)&gt;(Z422-Z421),1,0),1)),0)))</f>
        <v>0</v>
      </c>
      <c r="W421" s="1">
        <f>IF(C$4=0,0,IF(SUM(W$7:W420)=2,0,IF(AA421=W$6,IF(AA421=AA422,IF((AA420-AA421)&lt;=(AA423-AA422),2,0),IF(AA421=AA420,IF((AA419-AA420)&gt;(AA422-AA421),2,0),2)),0)))</f>
        <v>0</v>
      </c>
      <c r="X421" s="1">
        <f>IF(C$4=0,0,IF(SUM(X$7:X420)=2,0,IF(AB421=X$6,IF(AB421=AB422,IF((AB420-AB421)&lt;=(AB423-AB422),2,0),IF(AB421=AB420,IF((AB419-AB420)&gt;(AB422-AB421),2,0),2)),0)))</f>
        <v>0</v>
      </c>
      <c r="Y421" s="1">
        <f t="shared" si="130"/>
        <v>1</v>
      </c>
      <c r="Z421" s="1">
        <f t="shared" si="131"/>
        <v>1</v>
      </c>
      <c r="AA421" s="1">
        <f t="shared" si="132"/>
        <v>1</v>
      </c>
      <c r="AB421" s="1">
        <f t="shared" si="133"/>
        <v>1</v>
      </c>
      <c r="AD421" s="1">
        <f t="shared" si="138"/>
        <v>148</v>
      </c>
      <c r="AE421" s="2">
        <f t="shared" si="134"/>
        <v>0</v>
      </c>
      <c r="AF421" s="1">
        <f>IF(S$4=0,0,IF(SUM(AF$7:AF420)=2,0,IF(AJ421=AF$6,IF(AJ421=AJ422,IF((AJ420-AJ421)&lt;=(AJ423-AJ422),2,0),IF(AJ421=AJ420,IF((AJ419-AJ420)&gt;(AJ422-AJ421),2,0),2)),0)))</f>
        <v>0</v>
      </c>
      <c r="AG421" s="1">
        <f>IF(C$4=0,0,IF(SUM(AG$7:AG420)=1,0,IF(AK421=AG$6,IF(AK421=AK422,IF((AK420-AK421)&lt;=(AK423-AK422),1,0),IF(AK421=AK420,IF((AK419-AK420)&gt;(AK422-AK421),1,0),1)),0)))</f>
        <v>0</v>
      </c>
      <c r="AH421" s="1">
        <f>IF(C$4=0,0,IF(SUM(AH$7:AH420)=2,0,IF(AL421=AH$6,IF(AL421=AL422,IF((AL420-AL421)&lt;=(AL423-AL422),2,0),IF(AL421=AL420,IF((AL419-AL420)&gt;(AL422-AL421),2,0),2)),0)))</f>
        <v>0</v>
      </c>
      <c r="AI421" s="1">
        <f>IF(S$4=0,0,IF(SUM(AI$7:AI420)=2,0,IF(AM421=AI$6,IF(AM421=AM422,IF((AM420-AM421)&lt;=(AM423-AM422),2,0),IF(AM421=AM420,IF((AM419-AM420)&gt;(AM422-AM421),2,0),2)),0)))</f>
        <v>0</v>
      </c>
      <c r="AJ421" s="1">
        <f t="shared" si="135"/>
        <v>1</v>
      </c>
    </row>
    <row r="422" spans="1:36" ht="12" customHeight="1" x14ac:dyDescent="0.15">
      <c r="A422" s="64">
        <f t="shared" si="125"/>
        <v>0</v>
      </c>
      <c r="B422" s="64">
        <f t="shared" si="123"/>
        <v>0</v>
      </c>
      <c r="C422" s="57">
        <f t="shared" si="136"/>
        <v>148</v>
      </c>
      <c r="F422" s="59">
        <f>IF(C422&lt;C$6,0,VLOOKUP(C422,index!$A:$M,10,0))</f>
        <v>0</v>
      </c>
      <c r="G422" s="57" t="str">
        <f t="shared" si="126"/>
        <v/>
      </c>
      <c r="H422" s="58" t="str">
        <f>IF(G422="I",$K422,IF(G422="II",$K422-SUM(H$8:H421),IF(G422="III",$K422-SUM(H$8:H421),IF(G422="IV",$K422-SUM(H$8:H421),IF(G422="V",1-SUM(H$8:H421)," ")))))</f>
        <v xml:space="preserve"> </v>
      </c>
      <c r="I422" s="66" t="str">
        <f t="shared" si="127"/>
        <v/>
      </c>
      <c r="L422" s="62" t="str">
        <f t="shared" si="124"/>
        <v xml:space="preserve"> </v>
      </c>
      <c r="P422" s="58" t="str">
        <f>IF(O422="Plus",$K422,IF(O422="Basis",$K422-SUM(P$8:P421),IF(O422="Breedte",$K422-SUM(P$8:P421),IF(O421="Breedte",1-SUM(P$8:P421)," "))))</f>
        <v xml:space="preserve"> </v>
      </c>
      <c r="Q422" s="56" t="str">
        <f t="shared" si="139"/>
        <v/>
      </c>
      <c r="R422" s="196">
        <f t="shared" si="128"/>
        <v>0</v>
      </c>
      <c r="S422" s="1">
        <f t="shared" si="137"/>
        <v>148</v>
      </c>
      <c r="T422" s="2">
        <f t="shared" si="129"/>
        <v>0</v>
      </c>
      <c r="U422" s="1">
        <f>IF(C$4=0,0,IF(SUM(U$7:U421)=2,0,IF(Y422=U$6,IF(Y422=Y423,IF((Y421-Y422)&lt;=(Y424-Y423),2,0),IF(Y422=Y421,IF((Y420-Y421)&gt;(Y423-Y422),2,0),2)),0)))</f>
        <v>0</v>
      </c>
      <c r="V422" s="1">
        <f>IF(C$4=0,0,IF(SUM(V$7:V421)=1,0,IF(Z422=V$6,IF(Z422=Z423,IF((Z421-Z422)&lt;=(Z424-Z423),1,0),IF(Z422=Z421,IF((Z420-Z421)&gt;(Z423-Z422),1,0),1)),0)))</f>
        <v>0</v>
      </c>
      <c r="W422" s="1">
        <f>IF(C$4=0,0,IF(SUM(W$7:W421)=2,0,IF(AA422=W$6,IF(AA422=AA423,IF((AA421-AA422)&lt;=(AA424-AA423),2,0),IF(AA422=AA421,IF((AA420-AA421)&gt;(AA423-AA422),2,0),2)),0)))</f>
        <v>0</v>
      </c>
      <c r="X422" s="1">
        <f>IF(C$4=0,0,IF(SUM(X$7:X421)=2,0,IF(AB422=X$6,IF(AB422=AB423,IF((AB421-AB422)&lt;=(AB424-AB423),2,0),IF(AB422=AB421,IF((AB420-AB421)&gt;(AB423-AB422),2,0),2)),0)))</f>
        <v>0</v>
      </c>
      <c r="Y422" s="1">
        <f t="shared" si="130"/>
        <v>1</v>
      </c>
      <c r="Z422" s="1">
        <f t="shared" si="131"/>
        <v>1</v>
      </c>
      <c r="AA422" s="1">
        <f t="shared" si="132"/>
        <v>1</v>
      </c>
      <c r="AB422" s="1">
        <f t="shared" si="133"/>
        <v>1</v>
      </c>
      <c r="AD422" s="1">
        <f t="shared" si="138"/>
        <v>148</v>
      </c>
      <c r="AE422" s="2">
        <f t="shared" si="134"/>
        <v>0</v>
      </c>
      <c r="AF422" s="1">
        <f>IF(S$4=0,0,IF(SUM(AF$7:AF421)=2,0,IF(AJ422=AF$6,IF(AJ422=AJ423,IF((AJ421-AJ422)&lt;=(AJ424-AJ423),2,0),IF(AJ422=AJ421,IF((AJ420-AJ421)&gt;(AJ423-AJ422),2,0),2)),0)))</f>
        <v>0</v>
      </c>
      <c r="AG422" s="1">
        <f>IF(C$4=0,0,IF(SUM(AG$7:AG421)=1,0,IF(AK422=AG$6,IF(AK422=AK423,IF((AK421-AK422)&lt;=(AK424-AK423),1,0),IF(AK422=AK421,IF((AK420-AK421)&gt;(AK423-AK422),1,0),1)),0)))</f>
        <v>0</v>
      </c>
      <c r="AH422" s="1">
        <f>IF(C$4=0,0,IF(SUM(AH$7:AH421)=2,0,IF(AL422=AH$6,IF(AL422=AL423,IF((AL421-AL422)&lt;=(AL424-AL423),2,0),IF(AL422=AL421,IF((AL420-AL421)&gt;(AL423-AL422),2,0),2)),0)))</f>
        <v>0</v>
      </c>
      <c r="AI422" s="1">
        <f>IF(S$4=0,0,IF(SUM(AI$7:AI421)=2,0,IF(AM422=AI$6,IF(AM422=AM423,IF((AM421-AM422)&lt;=(AM424-AM423),2,0),IF(AM422=AM421,IF((AM420-AM421)&gt;(AM423-AM422),2,0),2)),0)))</f>
        <v>0</v>
      </c>
      <c r="AJ422" s="1">
        <f t="shared" si="135"/>
        <v>1</v>
      </c>
    </row>
    <row r="423" spans="1:36" ht="12" customHeight="1" x14ac:dyDescent="0.15">
      <c r="A423" s="64">
        <f t="shared" si="125"/>
        <v>0</v>
      </c>
      <c r="B423" s="64">
        <f t="shared" si="123"/>
        <v>0</v>
      </c>
      <c r="C423" s="57">
        <f t="shared" si="136"/>
        <v>148</v>
      </c>
      <c r="F423" s="59">
        <f>IF(C423&lt;C$6,0,VLOOKUP(C423,index!$A:$M,10,0))</f>
        <v>0</v>
      </c>
      <c r="G423" s="57" t="str">
        <f t="shared" si="126"/>
        <v/>
      </c>
      <c r="H423" s="58" t="str">
        <f>IF(G423="I",$K423,IF(G423="II",$K423-SUM(H$8:H422),IF(G423="III",$K423-SUM(H$8:H422),IF(G423="IV",$K423-SUM(H$8:H422),IF(G423="V",1-SUM(H$8:H422)," ")))))</f>
        <v xml:space="preserve"> </v>
      </c>
      <c r="I423" s="66" t="str">
        <f t="shared" si="127"/>
        <v/>
      </c>
      <c r="L423" s="62" t="str">
        <f t="shared" si="124"/>
        <v xml:space="preserve"> </v>
      </c>
      <c r="P423" s="58" t="str">
        <f>IF(O423="Plus",$K423,IF(O423="Basis",$K423-SUM(P$8:P422),IF(O423="Breedte",$K423-SUM(P$8:P422),IF(O422="Breedte",1-SUM(P$8:P422)," "))))</f>
        <v xml:space="preserve"> </v>
      </c>
      <c r="Q423" s="56" t="str">
        <f t="shared" si="139"/>
        <v/>
      </c>
      <c r="R423" s="196">
        <f t="shared" si="128"/>
        <v>0</v>
      </c>
      <c r="S423" s="1">
        <f t="shared" si="137"/>
        <v>148</v>
      </c>
      <c r="T423" s="2">
        <f t="shared" si="129"/>
        <v>0</v>
      </c>
      <c r="U423" s="1">
        <f>IF(C$4=0,0,IF(SUM(U$7:U422)=2,0,IF(Y423=U$6,IF(Y423=Y424,IF((Y422-Y423)&lt;=(Y425-Y424),2,0),IF(Y423=Y422,IF((Y421-Y422)&gt;(Y424-Y423),2,0),2)),0)))</f>
        <v>0</v>
      </c>
      <c r="V423" s="1">
        <f>IF(C$4=0,0,IF(SUM(V$7:V422)=1,0,IF(Z423=V$6,IF(Z423=Z424,IF((Z422-Z423)&lt;=(Z425-Z424),1,0),IF(Z423=Z422,IF((Z421-Z422)&gt;(Z424-Z423),1,0),1)),0)))</f>
        <v>0</v>
      </c>
      <c r="W423" s="1">
        <f>IF(C$4=0,0,IF(SUM(W$7:W422)=2,0,IF(AA423=W$6,IF(AA423=AA424,IF((AA422-AA423)&lt;=(AA425-AA424),2,0),IF(AA423=AA422,IF((AA421-AA422)&gt;(AA424-AA423),2,0),2)),0)))</f>
        <v>0</v>
      </c>
      <c r="X423" s="1">
        <f>IF(C$4=0,0,IF(SUM(X$7:X422)=2,0,IF(AB423=X$6,IF(AB423=AB424,IF((AB422-AB423)&lt;=(AB425-AB424),2,0),IF(AB423=AB422,IF((AB421-AB422)&gt;(AB424-AB423),2,0),2)),0)))</f>
        <v>0</v>
      </c>
      <c r="Y423" s="1">
        <f t="shared" si="130"/>
        <v>1</v>
      </c>
      <c r="Z423" s="1">
        <f t="shared" si="131"/>
        <v>1</v>
      </c>
      <c r="AA423" s="1">
        <f t="shared" si="132"/>
        <v>1</v>
      </c>
      <c r="AB423" s="1">
        <f t="shared" si="133"/>
        <v>1</v>
      </c>
      <c r="AD423" s="1">
        <f t="shared" si="138"/>
        <v>148</v>
      </c>
      <c r="AE423" s="2">
        <f t="shared" si="134"/>
        <v>0</v>
      </c>
      <c r="AF423" s="1">
        <f>IF(S$4=0,0,IF(SUM(AF$7:AF422)=2,0,IF(AJ423=AF$6,IF(AJ423=AJ424,IF((AJ422-AJ423)&lt;=(AJ425-AJ424),2,0),IF(AJ423=AJ422,IF((AJ421-AJ422)&gt;(AJ424-AJ423),2,0),2)),0)))</f>
        <v>0</v>
      </c>
      <c r="AG423" s="1">
        <f>IF(C$4=0,0,IF(SUM(AG$7:AG422)=1,0,IF(AK423=AG$6,IF(AK423=AK424,IF((AK422-AK423)&lt;=(AK425-AK424),1,0),IF(AK423=AK422,IF((AK421-AK422)&gt;(AK424-AK423),1,0),1)),0)))</f>
        <v>0</v>
      </c>
      <c r="AH423" s="1">
        <f>IF(C$4=0,0,IF(SUM(AH$7:AH422)=2,0,IF(AL423=AH$6,IF(AL423=AL424,IF((AL422-AL423)&lt;=(AL425-AL424),2,0),IF(AL423=AL422,IF((AL421-AL422)&gt;(AL424-AL423),2,0),2)),0)))</f>
        <v>0</v>
      </c>
      <c r="AI423" s="1">
        <f>IF(S$4=0,0,IF(SUM(AI$7:AI422)=2,0,IF(AM423=AI$6,IF(AM423=AM424,IF((AM422-AM423)&lt;=(AM425-AM424),2,0),IF(AM423=AM422,IF((AM421-AM422)&gt;(AM424-AM423),2,0),2)),0)))</f>
        <v>0</v>
      </c>
      <c r="AJ423" s="1">
        <f t="shared" si="135"/>
        <v>1</v>
      </c>
    </row>
    <row r="424" spans="1:36" ht="12" customHeight="1" x14ac:dyDescent="0.15">
      <c r="A424" s="64">
        <f t="shared" si="125"/>
        <v>0</v>
      </c>
      <c r="B424" s="64">
        <f t="shared" si="123"/>
        <v>0</v>
      </c>
      <c r="C424" s="57">
        <f t="shared" si="136"/>
        <v>148</v>
      </c>
      <c r="F424" s="59">
        <f>IF(C424&lt;C$6,0,VLOOKUP(C424,index!$A:$M,10,0))</f>
        <v>0</v>
      </c>
      <c r="G424" s="57" t="str">
        <f t="shared" si="126"/>
        <v/>
      </c>
      <c r="H424" s="58" t="str">
        <f>IF(G424="I",$K424,IF(G424="II",$K424-SUM(H$8:H423),IF(G424="III",$K424-SUM(H$8:H423),IF(G424="IV",$K424-SUM(H$8:H423),IF(G424="V",1-SUM(H$8:H423)," ")))))</f>
        <v xml:space="preserve"> </v>
      </c>
      <c r="I424" s="66" t="str">
        <f t="shared" si="127"/>
        <v/>
      </c>
      <c r="L424" s="62" t="str">
        <f t="shared" si="124"/>
        <v xml:space="preserve"> </v>
      </c>
      <c r="P424" s="58" t="str">
        <f>IF(O424="Plus",$K424,IF(O424="Basis",$K424-SUM(P$8:P423),IF(O424="Breedte",$K424-SUM(P$8:P423),IF(O423="Breedte",1-SUM(P$8:P423)," "))))</f>
        <v xml:space="preserve"> </v>
      </c>
      <c r="Q424" s="56" t="str">
        <f t="shared" si="139"/>
        <v/>
      </c>
      <c r="R424" s="196">
        <f t="shared" si="128"/>
        <v>0</v>
      </c>
      <c r="S424" s="1">
        <f t="shared" si="137"/>
        <v>148</v>
      </c>
      <c r="T424" s="2">
        <f t="shared" si="129"/>
        <v>0</v>
      </c>
      <c r="U424" s="1">
        <f>IF(C$4=0,0,IF(SUM(U$7:U423)=2,0,IF(Y424=U$6,IF(Y424=Y425,IF((Y423-Y424)&lt;=(Y426-Y425),2,0),IF(Y424=Y423,IF((Y422-Y423)&gt;(Y425-Y424),2,0),2)),0)))</f>
        <v>0</v>
      </c>
      <c r="V424" s="1">
        <f>IF(C$4=0,0,IF(SUM(V$7:V423)=1,0,IF(Z424=V$6,IF(Z424=Z425,IF((Z423-Z424)&lt;=(Z426-Z425),1,0),IF(Z424=Z423,IF((Z422-Z423)&gt;(Z425-Z424),1,0),1)),0)))</f>
        <v>0</v>
      </c>
      <c r="W424" s="1">
        <f>IF(C$4=0,0,IF(SUM(W$7:W423)=2,0,IF(AA424=W$6,IF(AA424=AA425,IF((AA423-AA424)&lt;=(AA426-AA425),2,0),IF(AA424=AA423,IF((AA422-AA423)&gt;(AA425-AA424),2,0),2)),0)))</f>
        <v>0</v>
      </c>
      <c r="X424" s="1">
        <f>IF(C$4=0,0,IF(SUM(X$7:X423)=2,0,IF(AB424=X$6,IF(AB424=AB425,IF((AB423-AB424)&lt;=(AB426-AB425),2,0),IF(AB424=AB423,IF((AB422-AB423)&gt;(AB425-AB424),2,0),2)),0)))</f>
        <v>0</v>
      </c>
      <c r="Y424" s="1">
        <f t="shared" si="130"/>
        <v>1</v>
      </c>
      <c r="Z424" s="1">
        <f t="shared" si="131"/>
        <v>1</v>
      </c>
      <c r="AA424" s="1">
        <f t="shared" si="132"/>
        <v>1</v>
      </c>
      <c r="AB424" s="1">
        <f t="shared" si="133"/>
        <v>1</v>
      </c>
      <c r="AD424" s="1">
        <f t="shared" si="138"/>
        <v>148</v>
      </c>
      <c r="AE424" s="2">
        <f t="shared" si="134"/>
        <v>0</v>
      </c>
      <c r="AF424" s="1">
        <f>IF(S$4=0,0,IF(SUM(AF$7:AF423)=2,0,IF(AJ424=AF$6,IF(AJ424=AJ425,IF((AJ423-AJ424)&lt;=(AJ426-AJ425),2,0),IF(AJ424=AJ423,IF((AJ422-AJ423)&gt;(AJ425-AJ424),2,0),2)),0)))</f>
        <v>0</v>
      </c>
      <c r="AG424" s="1">
        <f>IF(C$4=0,0,IF(SUM(AG$7:AG423)=1,0,IF(AK424=AG$6,IF(AK424=AK425,IF((AK423-AK424)&lt;=(AK426-AK425),1,0),IF(AK424=AK423,IF((AK422-AK423)&gt;(AK425-AK424),1,0),1)),0)))</f>
        <v>0</v>
      </c>
      <c r="AH424" s="1">
        <f>IF(C$4=0,0,IF(SUM(AH$7:AH423)=2,0,IF(AL424=AH$6,IF(AL424=AL425,IF((AL423-AL424)&lt;=(AL426-AL425),2,0),IF(AL424=AL423,IF((AL422-AL423)&gt;(AL425-AL424),2,0),2)),0)))</f>
        <v>0</v>
      </c>
      <c r="AI424" s="1">
        <f>IF(S$4=0,0,IF(SUM(AI$7:AI423)=2,0,IF(AM424=AI$6,IF(AM424=AM425,IF((AM423-AM424)&lt;=(AM426-AM425),2,0),IF(AM424=AM423,IF((AM422-AM423)&gt;(AM425-AM424),2,0),2)),0)))</f>
        <v>0</v>
      </c>
      <c r="AJ424" s="1">
        <f t="shared" si="135"/>
        <v>1</v>
      </c>
    </row>
    <row r="425" spans="1:36" ht="12" customHeight="1" x14ac:dyDescent="0.15">
      <c r="A425" s="64">
        <f t="shared" si="125"/>
        <v>0</v>
      </c>
      <c r="B425" s="64">
        <f t="shared" si="123"/>
        <v>0</v>
      </c>
      <c r="C425" s="57">
        <f t="shared" si="136"/>
        <v>148</v>
      </c>
      <c r="F425" s="59">
        <f>IF(C425&lt;C$6,0,VLOOKUP(C425,index!$A:$M,10,0))</f>
        <v>0</v>
      </c>
      <c r="G425" s="57" t="str">
        <f t="shared" si="126"/>
        <v/>
      </c>
      <c r="H425" s="58" t="str">
        <f>IF(G425="I",$K425,IF(G425="II",$K425-SUM(H$8:H424),IF(G425="III",$K425-SUM(H$8:H424),IF(G425="IV",$K425-SUM(H$8:H424),IF(G425="V",1-SUM(H$8:H424)," ")))))</f>
        <v xml:space="preserve"> </v>
      </c>
      <c r="I425" s="66" t="str">
        <f t="shared" si="127"/>
        <v/>
      </c>
      <c r="L425" s="62" t="str">
        <f t="shared" si="124"/>
        <v xml:space="preserve"> </v>
      </c>
      <c r="P425" s="58" t="str">
        <f>IF(O425="Plus",$K425,IF(O425="Basis",$K425-SUM(P$8:P424),IF(O425="Breedte",$K425-SUM(P$8:P424),IF(O424="Breedte",1-SUM(P$8:P424)," "))))</f>
        <v xml:space="preserve"> </v>
      </c>
      <c r="Q425" s="56" t="str">
        <f t="shared" si="139"/>
        <v/>
      </c>
      <c r="R425" s="196">
        <f t="shared" si="128"/>
        <v>0</v>
      </c>
      <c r="S425" s="1">
        <f t="shared" si="137"/>
        <v>148</v>
      </c>
      <c r="T425" s="2">
        <f t="shared" si="129"/>
        <v>0</v>
      </c>
      <c r="U425" s="1">
        <f>IF(C$4=0,0,IF(SUM(U$7:U424)=2,0,IF(Y425=U$6,IF(Y425=Y426,IF((Y424-Y425)&lt;=(Y427-Y426),2,0),IF(Y425=Y424,IF((Y423-Y424)&gt;(Y426-Y425),2,0),2)),0)))</f>
        <v>0</v>
      </c>
      <c r="V425" s="1">
        <f>IF(C$4=0,0,IF(SUM(V$7:V424)=1,0,IF(Z425=V$6,IF(Z425=Z426,IF((Z424-Z425)&lt;=(Z427-Z426),1,0),IF(Z425=Z424,IF((Z423-Z424)&gt;(Z426-Z425),1,0),1)),0)))</f>
        <v>0</v>
      </c>
      <c r="W425" s="1">
        <f>IF(C$4=0,0,IF(SUM(W$7:W424)=2,0,IF(AA425=W$6,IF(AA425=AA426,IF((AA424-AA425)&lt;=(AA427-AA426),2,0),IF(AA425=AA424,IF((AA423-AA424)&gt;(AA426-AA425),2,0),2)),0)))</f>
        <v>0</v>
      </c>
      <c r="X425" s="1">
        <f>IF(C$4=0,0,IF(SUM(X$7:X424)=2,0,IF(AB425=X$6,IF(AB425=AB426,IF((AB424-AB425)&lt;=(AB427-AB426),2,0),IF(AB425=AB424,IF((AB423-AB424)&gt;(AB426-AB425),2,0),2)),0)))</f>
        <v>0</v>
      </c>
      <c r="Y425" s="1">
        <f t="shared" si="130"/>
        <v>1</v>
      </c>
      <c r="Z425" s="1">
        <f t="shared" si="131"/>
        <v>1</v>
      </c>
      <c r="AA425" s="1">
        <f t="shared" si="132"/>
        <v>1</v>
      </c>
      <c r="AB425" s="1">
        <f t="shared" si="133"/>
        <v>1</v>
      </c>
      <c r="AD425" s="1">
        <f t="shared" si="138"/>
        <v>148</v>
      </c>
      <c r="AE425" s="2">
        <f t="shared" si="134"/>
        <v>0</v>
      </c>
      <c r="AF425" s="1">
        <f>IF(S$4=0,0,IF(SUM(AF$7:AF424)=2,0,IF(AJ425=AF$6,IF(AJ425=AJ426,IF((AJ424-AJ425)&lt;=(AJ427-AJ426),2,0),IF(AJ425=AJ424,IF((AJ423-AJ424)&gt;(AJ426-AJ425),2,0),2)),0)))</f>
        <v>0</v>
      </c>
      <c r="AG425" s="1">
        <f>IF(C$4=0,0,IF(SUM(AG$7:AG424)=1,0,IF(AK425=AG$6,IF(AK425=AK426,IF((AK424-AK425)&lt;=(AK427-AK426),1,0),IF(AK425=AK424,IF((AK423-AK424)&gt;(AK426-AK425),1,0),1)),0)))</f>
        <v>0</v>
      </c>
      <c r="AH425" s="1">
        <f>IF(C$4=0,0,IF(SUM(AH$7:AH424)=2,0,IF(AL425=AH$6,IF(AL425=AL426,IF((AL424-AL425)&lt;=(AL427-AL426),2,0),IF(AL425=AL424,IF((AL423-AL424)&gt;(AL426-AL425),2,0),2)),0)))</f>
        <v>0</v>
      </c>
      <c r="AI425" s="1">
        <f>IF(S$4=0,0,IF(SUM(AI$7:AI424)=2,0,IF(AM425=AI$6,IF(AM425=AM426,IF((AM424-AM425)&lt;=(AM427-AM426),2,0),IF(AM425=AM424,IF((AM423-AM424)&gt;(AM426-AM425),2,0),2)),0)))</f>
        <v>0</v>
      </c>
      <c r="AJ425" s="1">
        <f t="shared" si="135"/>
        <v>1</v>
      </c>
    </row>
    <row r="426" spans="1:36" ht="12" customHeight="1" x14ac:dyDescent="0.15">
      <c r="A426" s="64">
        <f t="shared" si="125"/>
        <v>0</v>
      </c>
      <c r="B426" s="64">
        <f t="shared" si="123"/>
        <v>0</v>
      </c>
      <c r="C426" s="57">
        <f t="shared" si="136"/>
        <v>148</v>
      </c>
      <c r="F426" s="59">
        <f>IF(C426&lt;C$6,0,VLOOKUP(C426,index!$A:$M,10,0))</f>
        <v>0</v>
      </c>
      <c r="G426" s="57" t="str">
        <f t="shared" si="126"/>
        <v/>
      </c>
      <c r="H426" s="58" t="str">
        <f>IF(G426="I",$K426,IF(G426="II",$K426-SUM(H$8:H425),IF(G426="III",$K426-SUM(H$8:H425),IF(G426="IV",$K426-SUM(H$8:H425),IF(G426="V",1-SUM(H$8:H425)," ")))))</f>
        <v xml:space="preserve"> </v>
      </c>
      <c r="I426" s="66" t="str">
        <f t="shared" si="127"/>
        <v/>
      </c>
      <c r="L426" s="62" t="str">
        <f t="shared" si="124"/>
        <v xml:space="preserve"> </v>
      </c>
      <c r="P426" s="58" t="str">
        <f>IF(O426="Plus",$K426,IF(O426="Basis",$K426-SUM(P$8:P425),IF(O426="Breedte",$K426-SUM(P$8:P425),IF(O425="Breedte",1-SUM(P$8:P425)," "))))</f>
        <v xml:space="preserve"> </v>
      </c>
      <c r="Q426" s="56" t="str">
        <f t="shared" si="139"/>
        <v/>
      </c>
      <c r="R426" s="196">
        <f t="shared" si="128"/>
        <v>0</v>
      </c>
      <c r="S426" s="1">
        <f t="shared" si="137"/>
        <v>148</v>
      </c>
      <c r="T426" s="2">
        <f t="shared" si="129"/>
        <v>0</v>
      </c>
      <c r="U426" s="1">
        <f>IF(C$4=0,0,IF(SUM(U$7:U425)=2,0,IF(Y426=U$6,IF(Y426=Y427,IF((Y425-Y426)&lt;=(Y428-Y427),2,0),IF(Y426=Y425,IF((Y424-Y425)&gt;(Y427-Y426),2,0),2)),0)))</f>
        <v>0</v>
      </c>
      <c r="V426" s="1">
        <f>IF(C$4=0,0,IF(SUM(V$7:V425)=1,0,IF(Z426=V$6,IF(Z426=Z427,IF((Z425-Z426)&lt;=(Z428-Z427),1,0),IF(Z426=Z425,IF((Z424-Z425)&gt;(Z427-Z426),1,0),1)),0)))</f>
        <v>0</v>
      </c>
      <c r="W426" s="1">
        <f>IF(C$4=0,0,IF(SUM(W$7:W425)=2,0,IF(AA426=W$6,IF(AA426=AA427,IF((AA425-AA426)&lt;=(AA428-AA427),2,0),IF(AA426=AA425,IF((AA424-AA425)&gt;(AA427-AA426),2,0),2)),0)))</f>
        <v>0</v>
      </c>
      <c r="X426" s="1">
        <f>IF(C$4=0,0,IF(SUM(X$7:X425)=2,0,IF(AB426=X$6,IF(AB426=AB427,IF((AB425-AB426)&lt;=(AB428-AB427),2,0),IF(AB426=AB425,IF((AB424-AB425)&gt;(AB427-AB426),2,0),2)),0)))</f>
        <v>0</v>
      </c>
      <c r="Y426" s="1">
        <f t="shared" si="130"/>
        <v>1</v>
      </c>
      <c r="Z426" s="1">
        <f t="shared" si="131"/>
        <v>1</v>
      </c>
      <c r="AA426" s="1">
        <f t="shared" si="132"/>
        <v>1</v>
      </c>
      <c r="AB426" s="1">
        <f t="shared" si="133"/>
        <v>1</v>
      </c>
      <c r="AD426" s="1">
        <f t="shared" si="138"/>
        <v>148</v>
      </c>
      <c r="AE426" s="2">
        <f t="shared" si="134"/>
        <v>0</v>
      </c>
      <c r="AF426" s="1">
        <f>IF(S$4=0,0,IF(SUM(AF$7:AF425)=2,0,IF(AJ426=AF$6,IF(AJ426=AJ427,IF((AJ425-AJ426)&lt;=(AJ428-AJ427),2,0),IF(AJ426=AJ425,IF((AJ424-AJ425)&gt;(AJ427-AJ426),2,0),2)),0)))</f>
        <v>0</v>
      </c>
      <c r="AG426" s="1">
        <f>IF(C$4=0,0,IF(SUM(AG$7:AG425)=1,0,IF(AK426=AG$6,IF(AK426=AK427,IF((AK425-AK426)&lt;=(AK428-AK427),1,0),IF(AK426=AK425,IF((AK424-AK425)&gt;(AK427-AK426),1,0),1)),0)))</f>
        <v>0</v>
      </c>
      <c r="AH426" s="1">
        <f>IF(C$4=0,0,IF(SUM(AH$7:AH425)=2,0,IF(AL426=AH$6,IF(AL426=AL427,IF((AL425-AL426)&lt;=(AL428-AL427),2,0),IF(AL426=AL425,IF((AL424-AL425)&gt;(AL427-AL426),2,0),2)),0)))</f>
        <v>0</v>
      </c>
      <c r="AI426" s="1">
        <f>IF(S$4=0,0,IF(SUM(AI$7:AI425)=2,0,IF(AM426=AI$6,IF(AM426=AM427,IF((AM425-AM426)&lt;=(AM428-AM427),2,0),IF(AM426=AM425,IF((AM424-AM425)&gt;(AM427-AM426),2,0),2)),0)))</f>
        <v>0</v>
      </c>
      <c r="AJ426" s="1">
        <f t="shared" si="135"/>
        <v>1</v>
      </c>
    </row>
    <row r="427" spans="1:36" ht="12" customHeight="1" x14ac:dyDescent="0.15">
      <c r="A427" s="64">
        <f t="shared" si="125"/>
        <v>0</v>
      </c>
      <c r="B427" s="64">
        <f t="shared" si="123"/>
        <v>0</v>
      </c>
      <c r="C427" s="57">
        <f t="shared" si="136"/>
        <v>148</v>
      </c>
      <c r="F427" s="59">
        <f>IF(C427&lt;C$6,0,VLOOKUP(C427,index!$A:$M,10,0))</f>
        <v>0</v>
      </c>
      <c r="G427" s="57" t="str">
        <f t="shared" si="126"/>
        <v/>
      </c>
      <c r="H427" s="58" t="str">
        <f>IF(G427="I",$K427,IF(G427="II",$K427-SUM(H$8:H426),IF(G427="III",$K427-SUM(H$8:H426),IF(G427="IV",$K427-SUM(H$8:H426),IF(G427="V",1-SUM(H$8:H426)," ")))))</f>
        <v xml:space="preserve"> </v>
      </c>
      <c r="I427" s="66" t="str">
        <f t="shared" si="127"/>
        <v/>
      </c>
      <c r="L427" s="62" t="str">
        <f t="shared" si="124"/>
        <v xml:space="preserve"> </v>
      </c>
      <c r="P427" s="58" t="str">
        <f>IF(O427="Plus",$K427,IF(O427="Basis",$K427-SUM(P$8:P426),IF(O427="Breedte",$K427-SUM(P$8:P426),IF(O426="Breedte",1-SUM(P$8:P426)," "))))</f>
        <v xml:space="preserve"> </v>
      </c>
      <c r="Q427" s="56" t="str">
        <f t="shared" si="139"/>
        <v/>
      </c>
      <c r="R427" s="196">
        <f t="shared" si="128"/>
        <v>0</v>
      </c>
      <c r="S427" s="1">
        <f t="shared" si="137"/>
        <v>148</v>
      </c>
      <c r="T427" s="2">
        <f t="shared" si="129"/>
        <v>0</v>
      </c>
      <c r="U427" s="1">
        <f>IF(C$4=0,0,IF(SUM(U$7:U426)=2,0,IF(Y427=U$6,IF(Y427=Y428,IF((Y426-Y427)&lt;=(Y429-Y428),2,0),IF(Y427=Y426,IF((Y425-Y426)&gt;(Y428-Y427),2,0),2)),0)))</f>
        <v>0</v>
      </c>
      <c r="V427" s="1">
        <f>IF(C$4=0,0,IF(SUM(V$7:V426)=1,0,IF(Z427=V$6,IF(Z427=Z428,IF((Z426-Z427)&lt;=(Z429-Z428),1,0),IF(Z427=Z426,IF((Z425-Z426)&gt;(Z428-Z427),1,0),1)),0)))</f>
        <v>0</v>
      </c>
      <c r="W427" s="1">
        <f>IF(C$4=0,0,IF(SUM(W$7:W426)=2,0,IF(AA427=W$6,IF(AA427=AA428,IF((AA426-AA427)&lt;=(AA429-AA428),2,0),IF(AA427=AA426,IF((AA425-AA426)&gt;(AA428-AA427),2,0),2)),0)))</f>
        <v>0</v>
      </c>
      <c r="X427" s="1">
        <f>IF(C$4=0,0,IF(SUM(X$7:X426)=2,0,IF(AB427=X$6,IF(AB427=AB428,IF((AB426-AB427)&lt;=(AB429-AB428),2,0),IF(AB427=AB426,IF((AB425-AB426)&gt;(AB428-AB427),2,0),2)),0)))</f>
        <v>0</v>
      </c>
      <c r="Y427" s="1">
        <f t="shared" si="130"/>
        <v>1</v>
      </c>
      <c r="Z427" s="1">
        <f t="shared" si="131"/>
        <v>1</v>
      </c>
      <c r="AA427" s="1">
        <f t="shared" si="132"/>
        <v>1</v>
      </c>
      <c r="AB427" s="1">
        <f t="shared" si="133"/>
        <v>1</v>
      </c>
      <c r="AD427" s="1">
        <f t="shared" si="138"/>
        <v>148</v>
      </c>
      <c r="AE427" s="2">
        <f t="shared" si="134"/>
        <v>0</v>
      </c>
      <c r="AF427" s="1">
        <f>IF(S$4=0,0,IF(SUM(AF$7:AF426)=2,0,IF(AJ427=AF$6,IF(AJ427=AJ428,IF((AJ426-AJ427)&lt;=(AJ429-AJ428),2,0),IF(AJ427=AJ426,IF((AJ425-AJ426)&gt;(AJ428-AJ427),2,0),2)),0)))</f>
        <v>0</v>
      </c>
      <c r="AG427" s="1">
        <f>IF(C$4=0,0,IF(SUM(AG$7:AG426)=1,0,IF(AK427=AG$6,IF(AK427=AK428,IF((AK426-AK427)&lt;=(AK429-AK428),1,0),IF(AK427=AK426,IF((AK425-AK426)&gt;(AK428-AK427),1,0),1)),0)))</f>
        <v>0</v>
      </c>
      <c r="AH427" s="1">
        <f>IF(C$4=0,0,IF(SUM(AH$7:AH426)=2,0,IF(AL427=AH$6,IF(AL427=AL428,IF((AL426-AL427)&lt;=(AL429-AL428),2,0),IF(AL427=AL426,IF((AL425-AL426)&gt;(AL428-AL427),2,0),2)),0)))</f>
        <v>0</v>
      </c>
      <c r="AI427" s="1">
        <f>IF(S$4=0,0,IF(SUM(AI$7:AI426)=2,0,IF(AM427=AI$6,IF(AM427=AM428,IF((AM426-AM427)&lt;=(AM429-AM428),2,0),IF(AM427=AM426,IF((AM425-AM426)&gt;(AM428-AM427),2,0),2)),0)))</f>
        <v>0</v>
      </c>
      <c r="AJ427" s="1">
        <f t="shared" si="135"/>
        <v>1</v>
      </c>
    </row>
    <row r="428" spans="1:36" ht="12" customHeight="1" x14ac:dyDescent="0.15">
      <c r="A428" s="64">
        <f t="shared" si="125"/>
        <v>0</v>
      </c>
      <c r="B428" s="64">
        <f t="shared" si="123"/>
        <v>0</v>
      </c>
      <c r="C428" s="57">
        <f t="shared" si="136"/>
        <v>148</v>
      </c>
      <c r="F428" s="59">
        <f>IF(C428&lt;C$6,0,VLOOKUP(C428,index!$A:$M,10,0))</f>
        <v>0</v>
      </c>
      <c r="G428" s="57" t="str">
        <f t="shared" si="126"/>
        <v/>
      </c>
      <c r="H428" s="58" t="str">
        <f>IF(G428="I",$K428,IF(G428="II",$K428-SUM(H$8:H427),IF(G428="III",$K428-SUM(H$8:H427),IF(G428="IV",$K428-SUM(H$8:H427),IF(G428="V",1-SUM(H$8:H427)," ")))))</f>
        <v xml:space="preserve"> </v>
      </c>
      <c r="I428" s="66" t="str">
        <f t="shared" si="127"/>
        <v/>
      </c>
      <c r="L428" s="62" t="str">
        <f t="shared" si="124"/>
        <v xml:space="preserve"> </v>
      </c>
      <c r="P428" s="58" t="str">
        <f>IF(O428="Plus",$K428,IF(O428="Basis",$K428-SUM(P$8:P427),IF(O428="Breedte",$K428-SUM(P$8:P427),IF(O427="Breedte",1-SUM(P$8:P427)," "))))</f>
        <v xml:space="preserve"> </v>
      </c>
      <c r="Q428" s="56" t="str">
        <f t="shared" si="139"/>
        <v/>
      </c>
      <c r="R428" s="196">
        <f t="shared" si="128"/>
        <v>0</v>
      </c>
      <c r="S428" s="1">
        <f t="shared" si="137"/>
        <v>148</v>
      </c>
      <c r="T428" s="2">
        <f t="shared" si="129"/>
        <v>0</v>
      </c>
      <c r="U428" s="1">
        <f>IF(C$4=0,0,IF(SUM(U$7:U427)=2,0,IF(Y428=U$6,IF(Y428=Y429,IF((Y427-Y428)&lt;=(Y430-Y429),2,0),IF(Y428=Y427,IF((Y426-Y427)&gt;(Y429-Y428),2,0),2)),0)))</f>
        <v>0</v>
      </c>
      <c r="V428" s="1">
        <f>IF(C$4=0,0,IF(SUM(V$7:V427)=1,0,IF(Z428=V$6,IF(Z428=Z429,IF((Z427-Z428)&lt;=(Z430-Z429),1,0),IF(Z428=Z427,IF((Z426-Z427)&gt;(Z429-Z428),1,0),1)),0)))</f>
        <v>0</v>
      </c>
      <c r="W428" s="1">
        <f>IF(C$4=0,0,IF(SUM(W$7:W427)=2,0,IF(AA428=W$6,IF(AA428=AA429,IF((AA427-AA428)&lt;=(AA430-AA429),2,0),IF(AA428=AA427,IF((AA426-AA427)&gt;(AA429-AA428),2,0),2)),0)))</f>
        <v>0</v>
      </c>
      <c r="X428" s="1">
        <f>IF(C$4=0,0,IF(SUM(X$7:X427)=2,0,IF(AB428=X$6,IF(AB428=AB429,IF((AB427-AB428)&lt;=(AB430-AB429),2,0),IF(AB428=AB427,IF((AB426-AB427)&gt;(AB429-AB428),2,0),2)),0)))</f>
        <v>0</v>
      </c>
      <c r="Y428" s="1">
        <f t="shared" si="130"/>
        <v>1</v>
      </c>
      <c r="Z428" s="1">
        <f t="shared" si="131"/>
        <v>1</v>
      </c>
      <c r="AA428" s="1">
        <f t="shared" si="132"/>
        <v>1</v>
      </c>
      <c r="AB428" s="1">
        <f t="shared" si="133"/>
        <v>1</v>
      </c>
      <c r="AD428" s="1">
        <f t="shared" si="138"/>
        <v>148</v>
      </c>
      <c r="AE428" s="2">
        <f t="shared" si="134"/>
        <v>0</v>
      </c>
      <c r="AF428" s="1">
        <f>IF(S$4=0,0,IF(SUM(AF$7:AF427)=2,0,IF(AJ428=AF$6,IF(AJ428=AJ429,IF((AJ427-AJ428)&lt;=(AJ430-AJ429),2,0),IF(AJ428=AJ427,IF((AJ426-AJ427)&gt;(AJ429-AJ428),2,0),2)),0)))</f>
        <v>0</v>
      </c>
      <c r="AG428" s="1">
        <f>IF(C$4=0,0,IF(SUM(AG$7:AG427)=1,0,IF(AK428=AG$6,IF(AK428=AK429,IF((AK427-AK428)&lt;=(AK430-AK429),1,0),IF(AK428=AK427,IF((AK426-AK427)&gt;(AK429-AK428),1,0),1)),0)))</f>
        <v>0</v>
      </c>
      <c r="AH428" s="1">
        <f>IF(C$4=0,0,IF(SUM(AH$7:AH427)=2,0,IF(AL428=AH$6,IF(AL428=AL429,IF((AL427-AL428)&lt;=(AL430-AL429),2,0),IF(AL428=AL427,IF((AL426-AL427)&gt;(AL429-AL428),2,0),2)),0)))</f>
        <v>0</v>
      </c>
      <c r="AI428" s="1">
        <f>IF(S$4=0,0,IF(SUM(AI$7:AI427)=2,0,IF(AM428=AI$6,IF(AM428=AM429,IF((AM427-AM428)&lt;=(AM430-AM429),2,0),IF(AM428=AM427,IF((AM426-AM427)&gt;(AM429-AM428),2,0),2)),0)))</f>
        <v>0</v>
      </c>
      <c r="AJ428" s="1">
        <f t="shared" si="135"/>
        <v>1</v>
      </c>
    </row>
    <row r="429" spans="1:36" ht="12" customHeight="1" x14ac:dyDescent="0.15">
      <c r="A429" s="64">
        <f t="shared" si="125"/>
        <v>0</v>
      </c>
      <c r="B429" s="64">
        <f t="shared" si="123"/>
        <v>0</v>
      </c>
      <c r="C429" s="57">
        <f t="shared" si="136"/>
        <v>148</v>
      </c>
      <c r="F429" s="59">
        <f>IF(C429&lt;C$6,0,VLOOKUP(C429,index!$A:$M,10,0))</f>
        <v>0</v>
      </c>
      <c r="G429" s="57" t="str">
        <f t="shared" si="126"/>
        <v/>
      </c>
      <c r="H429" s="58" t="str">
        <f>IF(G429="I",$K429,IF(G429="II",$K429-SUM(H$8:H428),IF(G429="III",$K429-SUM(H$8:H428),IF(G429="IV",$K429-SUM(H$8:H428),IF(G429="V",1-SUM(H$8:H428)," ")))))</f>
        <v xml:space="preserve"> </v>
      </c>
      <c r="I429" s="66" t="str">
        <f t="shared" si="127"/>
        <v/>
      </c>
      <c r="L429" s="62" t="str">
        <f t="shared" si="124"/>
        <v xml:space="preserve"> </v>
      </c>
      <c r="P429" s="58" t="str">
        <f>IF(O429="Plus",$K429,IF(O429="Basis",$K429-SUM(P$8:P428),IF(O429="Breedte",$K429-SUM(P$8:P428),IF(O428="Breedte",1-SUM(P$8:P428)," "))))</f>
        <v xml:space="preserve"> </v>
      </c>
      <c r="Q429" s="56" t="str">
        <f t="shared" si="139"/>
        <v/>
      </c>
      <c r="R429" s="196">
        <f t="shared" si="128"/>
        <v>0</v>
      </c>
      <c r="S429" s="1">
        <f t="shared" si="137"/>
        <v>148</v>
      </c>
      <c r="T429" s="2">
        <f t="shared" si="129"/>
        <v>0</v>
      </c>
      <c r="U429" s="1">
        <f>IF(C$4=0,0,IF(SUM(U$7:U428)=2,0,IF(Y429=U$6,IF(Y429=Y430,IF((Y428-Y429)&lt;=(Y431-Y430),2,0),IF(Y429=Y428,IF((Y427-Y428)&gt;(Y430-Y429),2,0),2)),0)))</f>
        <v>0</v>
      </c>
      <c r="V429" s="1">
        <f>IF(C$4=0,0,IF(SUM(V$7:V428)=1,0,IF(Z429=V$6,IF(Z429=Z430,IF((Z428-Z429)&lt;=(Z431-Z430),1,0),IF(Z429=Z428,IF((Z427-Z428)&gt;(Z430-Z429),1,0),1)),0)))</f>
        <v>0</v>
      </c>
      <c r="W429" s="1">
        <f>IF(C$4=0,0,IF(SUM(W$7:W428)=2,0,IF(AA429=W$6,IF(AA429=AA430,IF((AA428-AA429)&lt;=(AA431-AA430),2,0),IF(AA429=AA428,IF((AA427-AA428)&gt;(AA430-AA429),2,0),2)),0)))</f>
        <v>0</v>
      </c>
      <c r="X429" s="1">
        <f>IF(C$4=0,0,IF(SUM(X$7:X428)=2,0,IF(AB429=X$6,IF(AB429=AB430,IF((AB428-AB429)&lt;=(AB431-AB430),2,0),IF(AB429=AB428,IF((AB427-AB428)&gt;(AB430-AB429),2,0),2)),0)))</f>
        <v>0</v>
      </c>
      <c r="Y429" s="1">
        <f t="shared" si="130"/>
        <v>1</v>
      </c>
      <c r="Z429" s="1">
        <f t="shared" si="131"/>
        <v>1</v>
      </c>
      <c r="AA429" s="1">
        <f t="shared" si="132"/>
        <v>1</v>
      </c>
      <c r="AB429" s="1">
        <f t="shared" si="133"/>
        <v>1</v>
      </c>
      <c r="AD429" s="1">
        <f t="shared" si="138"/>
        <v>148</v>
      </c>
      <c r="AE429" s="2">
        <f t="shared" si="134"/>
        <v>0</v>
      </c>
      <c r="AF429" s="1">
        <f>IF(S$4=0,0,IF(SUM(AF$7:AF428)=2,0,IF(AJ429=AF$6,IF(AJ429=AJ430,IF((AJ428-AJ429)&lt;=(AJ431-AJ430),2,0),IF(AJ429=AJ428,IF((AJ427-AJ428)&gt;(AJ430-AJ429),2,0),2)),0)))</f>
        <v>0</v>
      </c>
      <c r="AG429" s="1">
        <f>IF(C$4=0,0,IF(SUM(AG$7:AG428)=1,0,IF(AK429=AG$6,IF(AK429=AK430,IF((AK428-AK429)&lt;=(AK431-AK430),1,0),IF(AK429=AK428,IF((AK427-AK428)&gt;(AK430-AK429),1,0),1)),0)))</f>
        <v>0</v>
      </c>
      <c r="AH429" s="1">
        <f>IF(C$4=0,0,IF(SUM(AH$7:AH428)=2,0,IF(AL429=AH$6,IF(AL429=AL430,IF((AL428-AL429)&lt;=(AL431-AL430),2,0),IF(AL429=AL428,IF((AL427-AL428)&gt;(AL430-AL429),2,0),2)),0)))</f>
        <v>0</v>
      </c>
      <c r="AI429" s="1">
        <f>IF(S$4=0,0,IF(SUM(AI$7:AI428)=2,0,IF(AM429=AI$6,IF(AM429=AM430,IF((AM428-AM429)&lt;=(AM431-AM430),2,0),IF(AM429=AM428,IF((AM427-AM428)&gt;(AM430-AM429),2,0),2)),0)))</f>
        <v>0</v>
      </c>
      <c r="AJ429" s="1">
        <f t="shared" si="135"/>
        <v>1</v>
      </c>
    </row>
    <row r="430" spans="1:36" ht="12" customHeight="1" x14ac:dyDescent="0.15">
      <c r="A430" s="64">
        <f t="shared" si="125"/>
        <v>0</v>
      </c>
      <c r="B430" s="64">
        <f t="shared" si="123"/>
        <v>0</v>
      </c>
      <c r="C430" s="57">
        <f t="shared" si="136"/>
        <v>148</v>
      </c>
      <c r="F430" s="59">
        <f>IF(C430&lt;C$6,0,VLOOKUP(C430,index!$A:$M,10,0))</f>
        <v>0</v>
      </c>
      <c r="G430" s="57" t="str">
        <f t="shared" si="126"/>
        <v/>
      </c>
      <c r="H430" s="58" t="str">
        <f>IF(G430="I",$K430,IF(G430="II",$K430-SUM(H$8:H429),IF(G430="III",$K430-SUM(H$8:H429),IF(G430="IV",$K430-SUM(H$8:H429),IF(G430="V",1-SUM(H$8:H429)," ")))))</f>
        <v xml:space="preserve"> </v>
      </c>
      <c r="I430" s="66" t="str">
        <f t="shared" si="127"/>
        <v/>
      </c>
      <c r="L430" s="62" t="str">
        <f t="shared" si="124"/>
        <v xml:space="preserve"> </v>
      </c>
      <c r="P430" s="58" t="str">
        <f>IF(O430="Plus",$K430,IF(O430="Basis",$K430-SUM(P$8:P429),IF(O430="Breedte",$K430-SUM(P$8:P429),IF(O429="Breedte",1-SUM(P$8:P429)," "))))</f>
        <v xml:space="preserve"> </v>
      </c>
      <c r="Q430" s="56" t="str">
        <f t="shared" si="139"/>
        <v/>
      </c>
      <c r="R430" s="196">
        <f t="shared" si="128"/>
        <v>0</v>
      </c>
      <c r="S430" s="1">
        <f t="shared" si="137"/>
        <v>148</v>
      </c>
      <c r="T430" s="2">
        <f t="shared" si="129"/>
        <v>0</v>
      </c>
      <c r="U430" s="1">
        <f>IF(C$4=0,0,IF(SUM(U$7:U429)=2,0,IF(Y430=U$6,IF(Y430=Y431,IF((Y429-Y430)&lt;=(Y432-Y431),2,0),IF(Y430=Y429,IF((Y428-Y429)&gt;(Y431-Y430),2,0),2)),0)))</f>
        <v>0</v>
      </c>
      <c r="V430" s="1">
        <f>IF(C$4=0,0,IF(SUM(V$7:V429)=1,0,IF(Z430=V$6,IF(Z430=Z431,IF((Z429-Z430)&lt;=(Z432-Z431),1,0),IF(Z430=Z429,IF((Z428-Z429)&gt;(Z431-Z430),1,0),1)),0)))</f>
        <v>0</v>
      </c>
      <c r="W430" s="1">
        <f>IF(C$4=0,0,IF(SUM(W$7:W429)=2,0,IF(AA430=W$6,IF(AA430=AA431,IF((AA429-AA430)&lt;=(AA432-AA431),2,0),IF(AA430=AA429,IF((AA428-AA429)&gt;(AA431-AA430),2,0),2)),0)))</f>
        <v>0</v>
      </c>
      <c r="X430" s="1">
        <f>IF(C$4=0,0,IF(SUM(X$7:X429)=2,0,IF(AB430=X$6,IF(AB430=AB431,IF((AB429-AB430)&lt;=(AB432-AB431),2,0),IF(AB430=AB429,IF((AB428-AB429)&gt;(AB431-AB430),2,0),2)),0)))</f>
        <v>0</v>
      </c>
      <c r="Y430" s="1">
        <f t="shared" si="130"/>
        <v>1</v>
      </c>
      <c r="Z430" s="1">
        <f t="shared" si="131"/>
        <v>1</v>
      </c>
      <c r="AA430" s="1">
        <f t="shared" si="132"/>
        <v>1</v>
      </c>
      <c r="AB430" s="1">
        <f t="shared" si="133"/>
        <v>1</v>
      </c>
      <c r="AD430" s="1">
        <f t="shared" si="138"/>
        <v>148</v>
      </c>
      <c r="AE430" s="2">
        <f t="shared" si="134"/>
        <v>0</v>
      </c>
      <c r="AF430" s="1">
        <f>IF(S$4=0,0,IF(SUM(AF$7:AF429)=2,0,IF(AJ430=AF$6,IF(AJ430=AJ431,IF((AJ429-AJ430)&lt;=(AJ432-AJ431),2,0),IF(AJ430=AJ429,IF((AJ428-AJ429)&gt;(AJ431-AJ430),2,0),2)),0)))</f>
        <v>0</v>
      </c>
      <c r="AG430" s="1">
        <f>IF(C$4=0,0,IF(SUM(AG$7:AG429)=1,0,IF(AK430=AG$6,IF(AK430=AK431,IF((AK429-AK430)&lt;=(AK432-AK431),1,0),IF(AK430=AK429,IF((AK428-AK429)&gt;(AK431-AK430),1,0),1)),0)))</f>
        <v>0</v>
      </c>
      <c r="AH430" s="1">
        <f>IF(C$4=0,0,IF(SUM(AH$7:AH429)=2,0,IF(AL430=AH$6,IF(AL430=AL431,IF((AL429-AL430)&lt;=(AL432-AL431),2,0),IF(AL430=AL429,IF((AL428-AL429)&gt;(AL431-AL430),2,0),2)),0)))</f>
        <v>0</v>
      </c>
      <c r="AI430" s="1">
        <f>IF(S$4=0,0,IF(SUM(AI$7:AI429)=2,0,IF(AM430=AI$6,IF(AM430=AM431,IF((AM429-AM430)&lt;=(AM432-AM431),2,0),IF(AM430=AM429,IF((AM428-AM429)&gt;(AM431-AM430),2,0),2)),0)))</f>
        <v>0</v>
      </c>
      <c r="AJ430" s="1">
        <f t="shared" si="135"/>
        <v>1</v>
      </c>
    </row>
    <row r="431" spans="1:36" ht="12" customHeight="1" x14ac:dyDescent="0.15">
      <c r="A431" s="64">
        <f t="shared" si="125"/>
        <v>0</v>
      </c>
      <c r="B431" s="64">
        <f t="shared" si="123"/>
        <v>0</v>
      </c>
      <c r="C431" s="57">
        <f t="shared" si="136"/>
        <v>148</v>
      </c>
      <c r="F431" s="59">
        <f>IF(C431&lt;C$6,0,VLOOKUP(C431,index!$A:$M,10,0))</f>
        <v>0</v>
      </c>
      <c r="G431" s="57" t="str">
        <f t="shared" si="126"/>
        <v/>
      </c>
      <c r="H431" s="58" t="str">
        <f>IF(G431="I",$K431,IF(G431="II",$K431-SUM(H$8:H430),IF(G431="III",$K431-SUM(H$8:H430),IF(G431="IV",$K431-SUM(H$8:H430),IF(G431="V",1-SUM(H$8:H430)," ")))))</f>
        <v xml:space="preserve"> </v>
      </c>
      <c r="I431" s="66" t="str">
        <f t="shared" si="127"/>
        <v/>
      </c>
      <c r="L431" s="62" t="str">
        <f t="shared" si="124"/>
        <v xml:space="preserve"> </v>
      </c>
      <c r="P431" s="58" t="str">
        <f>IF(O431="Plus",$K431,IF(O431="Basis",$K431-SUM(P$8:P430),IF(O431="Breedte",$K431-SUM(P$8:P430),IF(O430="Breedte",1-SUM(P$8:P430)," "))))</f>
        <v xml:space="preserve"> </v>
      </c>
      <c r="Q431" s="56" t="str">
        <f t="shared" si="139"/>
        <v/>
      </c>
      <c r="R431" s="196">
        <f t="shared" si="128"/>
        <v>0</v>
      </c>
      <c r="S431" s="1">
        <f t="shared" si="137"/>
        <v>148</v>
      </c>
      <c r="T431" s="2">
        <f t="shared" si="129"/>
        <v>0</v>
      </c>
      <c r="U431" s="1">
        <f>IF(C$4=0,0,IF(SUM(U$7:U430)=2,0,IF(Y431=U$6,IF(Y431=Y432,IF((Y430-Y431)&lt;=(Y433-Y432),2,0),IF(Y431=Y430,IF((Y429-Y430)&gt;(Y432-Y431),2,0),2)),0)))</f>
        <v>0</v>
      </c>
      <c r="V431" s="1">
        <f>IF(C$4=0,0,IF(SUM(V$7:V430)=1,0,IF(Z431=V$6,IF(Z431=Z432,IF((Z430-Z431)&lt;=(Z433-Z432),1,0),IF(Z431=Z430,IF((Z429-Z430)&gt;(Z432-Z431),1,0),1)),0)))</f>
        <v>0</v>
      </c>
      <c r="W431" s="1">
        <f>IF(C$4=0,0,IF(SUM(W$7:W430)=2,0,IF(AA431=W$6,IF(AA431=AA432,IF((AA430-AA431)&lt;=(AA433-AA432),2,0),IF(AA431=AA430,IF((AA429-AA430)&gt;(AA432-AA431),2,0),2)),0)))</f>
        <v>0</v>
      </c>
      <c r="X431" s="1">
        <f>IF(C$4=0,0,IF(SUM(X$7:X430)=2,0,IF(AB431=X$6,IF(AB431=AB432,IF((AB430-AB431)&lt;=(AB433-AB432),2,0),IF(AB431=AB430,IF((AB429-AB430)&gt;(AB432-AB431),2,0),2)),0)))</f>
        <v>0</v>
      </c>
      <c r="Y431" s="1">
        <f t="shared" si="130"/>
        <v>1</v>
      </c>
      <c r="Z431" s="1">
        <f t="shared" si="131"/>
        <v>1</v>
      </c>
      <c r="AA431" s="1">
        <f t="shared" si="132"/>
        <v>1</v>
      </c>
      <c r="AB431" s="1">
        <f t="shared" si="133"/>
        <v>1</v>
      </c>
      <c r="AD431" s="1">
        <f t="shared" si="138"/>
        <v>148</v>
      </c>
      <c r="AE431" s="2">
        <f t="shared" si="134"/>
        <v>0</v>
      </c>
      <c r="AF431" s="1">
        <f>IF(S$4=0,0,IF(SUM(AF$7:AF430)=2,0,IF(AJ431=AF$6,IF(AJ431=AJ432,IF((AJ430-AJ431)&lt;=(AJ433-AJ432),2,0),IF(AJ431=AJ430,IF((AJ429-AJ430)&gt;(AJ432-AJ431),2,0),2)),0)))</f>
        <v>0</v>
      </c>
      <c r="AG431" s="1">
        <f>IF(C$4=0,0,IF(SUM(AG$7:AG430)=1,0,IF(AK431=AG$6,IF(AK431=AK432,IF((AK430-AK431)&lt;=(AK433-AK432),1,0),IF(AK431=AK430,IF((AK429-AK430)&gt;(AK432-AK431),1,0),1)),0)))</f>
        <v>0</v>
      </c>
      <c r="AH431" s="1">
        <f>IF(C$4=0,0,IF(SUM(AH$7:AH430)=2,0,IF(AL431=AH$6,IF(AL431=AL432,IF((AL430-AL431)&lt;=(AL433-AL432),2,0),IF(AL431=AL430,IF((AL429-AL430)&gt;(AL432-AL431),2,0),2)),0)))</f>
        <v>0</v>
      </c>
      <c r="AI431" s="1">
        <f>IF(S$4=0,0,IF(SUM(AI$7:AI430)=2,0,IF(AM431=AI$6,IF(AM431=AM432,IF((AM430-AM431)&lt;=(AM433-AM432),2,0),IF(AM431=AM430,IF((AM429-AM430)&gt;(AM432-AM431),2,0),2)),0)))</f>
        <v>0</v>
      </c>
      <c r="AJ431" s="1">
        <f t="shared" si="135"/>
        <v>1</v>
      </c>
    </row>
    <row r="432" spans="1:36" ht="12" customHeight="1" x14ac:dyDescent="0.15">
      <c r="A432" s="64">
        <f t="shared" si="125"/>
        <v>0</v>
      </c>
      <c r="B432" s="64">
        <f t="shared" si="123"/>
        <v>0</v>
      </c>
      <c r="C432" s="57">
        <f t="shared" si="136"/>
        <v>148</v>
      </c>
      <c r="F432" s="59">
        <f>IF(C432&lt;C$6,0,VLOOKUP(C432,index!$A:$M,10,0))</f>
        <v>0</v>
      </c>
      <c r="G432" s="57" t="str">
        <f t="shared" si="126"/>
        <v/>
      </c>
      <c r="H432" s="58" t="str">
        <f>IF(G432="I",$K432,IF(G432="II",$K432-SUM(H$8:H431),IF(G432="III",$K432-SUM(H$8:H431),IF(G432="IV",$K432-SUM(H$8:H431),IF(G432="V",1-SUM(H$8:H431)," ")))))</f>
        <v xml:space="preserve"> </v>
      </c>
      <c r="I432" s="66" t="str">
        <f t="shared" si="127"/>
        <v/>
      </c>
      <c r="L432" s="62" t="str">
        <f t="shared" si="124"/>
        <v xml:space="preserve"> </v>
      </c>
      <c r="P432" s="58" t="str">
        <f>IF(O432="Plus",$K432,IF(O432="Basis",$K432-SUM(P$8:P431),IF(O432="Breedte",$K432-SUM(P$8:P431),IF(O431="Breedte",1-SUM(P$8:P431)," "))))</f>
        <v xml:space="preserve"> </v>
      </c>
      <c r="Q432" s="56" t="str">
        <f t="shared" si="139"/>
        <v/>
      </c>
      <c r="R432" s="196">
        <f t="shared" si="128"/>
        <v>0</v>
      </c>
      <c r="S432" s="1">
        <f t="shared" si="137"/>
        <v>148</v>
      </c>
      <c r="T432" s="2">
        <f t="shared" si="129"/>
        <v>0</v>
      </c>
      <c r="U432" s="1">
        <f>IF(C$4=0,0,IF(SUM(U$7:U431)=2,0,IF(Y432=U$6,IF(Y432=Y433,IF((Y431-Y432)&lt;=(Y434-Y433),2,0),IF(Y432=Y431,IF((Y430-Y431)&gt;(Y433-Y432),2,0),2)),0)))</f>
        <v>0</v>
      </c>
      <c r="V432" s="1">
        <f>IF(C$4=0,0,IF(SUM(V$7:V431)=1,0,IF(Z432=V$6,IF(Z432=Z433,IF((Z431-Z432)&lt;=(Z434-Z433),1,0),IF(Z432=Z431,IF((Z430-Z431)&gt;(Z433-Z432),1,0),1)),0)))</f>
        <v>0</v>
      </c>
      <c r="W432" s="1">
        <f>IF(C$4=0,0,IF(SUM(W$7:W431)=2,0,IF(AA432=W$6,IF(AA432=AA433,IF((AA431-AA432)&lt;=(AA434-AA433),2,0),IF(AA432=AA431,IF((AA430-AA431)&gt;(AA433-AA432),2,0),2)),0)))</f>
        <v>0</v>
      </c>
      <c r="X432" s="1">
        <f>IF(C$4=0,0,IF(SUM(X$7:X431)=2,0,IF(AB432=X$6,IF(AB432=AB433,IF((AB431-AB432)&lt;=(AB434-AB433),2,0),IF(AB432=AB431,IF((AB430-AB431)&gt;(AB433-AB432),2,0),2)),0)))</f>
        <v>0</v>
      </c>
      <c r="Y432" s="1">
        <f t="shared" si="130"/>
        <v>1</v>
      </c>
      <c r="Z432" s="1">
        <f t="shared" si="131"/>
        <v>1</v>
      </c>
      <c r="AA432" s="1">
        <f t="shared" si="132"/>
        <v>1</v>
      </c>
      <c r="AB432" s="1">
        <f t="shared" si="133"/>
        <v>1</v>
      </c>
      <c r="AD432" s="1">
        <f t="shared" si="138"/>
        <v>148</v>
      </c>
      <c r="AE432" s="2">
        <f t="shared" si="134"/>
        <v>0</v>
      </c>
      <c r="AF432" s="1">
        <f>IF(S$4=0,0,IF(SUM(AF$7:AF431)=2,0,IF(AJ432=AF$6,IF(AJ432=AJ433,IF((AJ431-AJ432)&lt;=(AJ434-AJ433),2,0),IF(AJ432=AJ431,IF((AJ430-AJ431)&gt;(AJ433-AJ432),2,0),2)),0)))</f>
        <v>0</v>
      </c>
      <c r="AG432" s="1">
        <f>IF(C$4=0,0,IF(SUM(AG$7:AG431)=1,0,IF(AK432=AG$6,IF(AK432=AK433,IF((AK431-AK432)&lt;=(AK434-AK433),1,0),IF(AK432=AK431,IF((AK430-AK431)&gt;(AK433-AK432),1,0),1)),0)))</f>
        <v>0</v>
      </c>
      <c r="AH432" s="1">
        <f>IF(C$4=0,0,IF(SUM(AH$7:AH431)=2,0,IF(AL432=AH$6,IF(AL432=AL433,IF((AL431-AL432)&lt;=(AL434-AL433),2,0),IF(AL432=AL431,IF((AL430-AL431)&gt;(AL433-AL432),2,0),2)),0)))</f>
        <v>0</v>
      </c>
      <c r="AI432" s="1">
        <f>IF(S$4=0,0,IF(SUM(AI$7:AI431)=2,0,IF(AM432=AI$6,IF(AM432=AM433,IF((AM431-AM432)&lt;=(AM434-AM433),2,0),IF(AM432=AM431,IF((AM430-AM431)&gt;(AM433-AM432),2,0),2)),0)))</f>
        <v>0</v>
      </c>
      <c r="AJ432" s="1">
        <f t="shared" si="135"/>
        <v>1</v>
      </c>
    </row>
    <row r="433" spans="1:36" ht="12" customHeight="1" x14ac:dyDescent="0.15">
      <c r="A433" s="64">
        <f t="shared" si="125"/>
        <v>0</v>
      </c>
      <c r="B433" s="64">
        <f t="shared" si="123"/>
        <v>0</v>
      </c>
      <c r="C433" s="57">
        <f t="shared" si="136"/>
        <v>148</v>
      </c>
      <c r="F433" s="59">
        <f>IF(C433&lt;C$6,0,VLOOKUP(C433,index!$A:$M,10,0))</f>
        <v>0</v>
      </c>
      <c r="G433" s="57" t="str">
        <f t="shared" si="126"/>
        <v/>
      </c>
      <c r="H433" s="58" t="str">
        <f>IF(G433="I",$K433,IF(G433="II",$K433-SUM(H$8:H432),IF(G433="III",$K433-SUM(H$8:H432),IF(G433="IV",$K433-SUM(H$8:H432),IF(G433="V",1-SUM(H$8:H432)," ")))))</f>
        <v xml:space="preserve"> </v>
      </c>
      <c r="I433" s="66" t="str">
        <f t="shared" si="127"/>
        <v/>
      </c>
      <c r="L433" s="62" t="str">
        <f t="shared" si="124"/>
        <v xml:space="preserve"> </v>
      </c>
      <c r="P433" s="58" t="str">
        <f>IF(O433="Plus",$K433,IF(O433="Basis",$K433-SUM(P$8:P432),IF(O433="Breedte",$K433-SUM(P$8:P432),IF(O432="Breedte",1-SUM(P$8:P432)," "))))</f>
        <v xml:space="preserve"> </v>
      </c>
      <c r="Q433" s="56" t="str">
        <f t="shared" si="139"/>
        <v/>
      </c>
      <c r="R433" s="196">
        <f t="shared" si="128"/>
        <v>0</v>
      </c>
      <c r="S433" s="1">
        <f t="shared" si="137"/>
        <v>148</v>
      </c>
      <c r="T433" s="2">
        <f t="shared" si="129"/>
        <v>0</v>
      </c>
      <c r="U433" s="1">
        <f>IF(C$4=0,0,IF(SUM(U$7:U432)=2,0,IF(Y433=U$6,IF(Y433=Y434,IF((Y432-Y433)&lt;=(Y435-Y434),2,0),IF(Y433=Y432,IF((Y431-Y432)&gt;(Y434-Y433),2,0),2)),0)))</f>
        <v>0</v>
      </c>
      <c r="V433" s="1">
        <f>IF(C$4=0,0,IF(SUM(V$7:V432)=1,0,IF(Z433=V$6,IF(Z433=Z434,IF((Z432-Z433)&lt;=(Z435-Z434),1,0),IF(Z433=Z432,IF((Z431-Z432)&gt;(Z434-Z433),1,0),1)),0)))</f>
        <v>0</v>
      </c>
      <c r="W433" s="1">
        <f>IF(C$4=0,0,IF(SUM(W$7:W432)=2,0,IF(AA433=W$6,IF(AA433=AA434,IF((AA432-AA433)&lt;=(AA435-AA434),2,0),IF(AA433=AA432,IF((AA431-AA432)&gt;(AA434-AA433),2,0),2)),0)))</f>
        <v>0</v>
      </c>
      <c r="X433" s="1">
        <f>IF(C$4=0,0,IF(SUM(X$7:X432)=2,0,IF(AB433=X$6,IF(AB433=AB434,IF((AB432-AB433)&lt;=(AB435-AB434),2,0),IF(AB433=AB432,IF((AB431-AB432)&gt;(AB434-AB433),2,0),2)),0)))</f>
        <v>0</v>
      </c>
      <c r="Y433" s="1">
        <f t="shared" si="130"/>
        <v>1</v>
      </c>
      <c r="Z433" s="1">
        <f t="shared" si="131"/>
        <v>1</v>
      </c>
      <c r="AA433" s="1">
        <f t="shared" si="132"/>
        <v>1</v>
      </c>
      <c r="AB433" s="1">
        <f t="shared" si="133"/>
        <v>1</v>
      </c>
      <c r="AD433" s="1">
        <f t="shared" si="138"/>
        <v>148</v>
      </c>
      <c r="AE433" s="2">
        <f t="shared" si="134"/>
        <v>0</v>
      </c>
      <c r="AF433" s="1">
        <f>IF(S$4=0,0,IF(SUM(AF$7:AF432)=2,0,IF(AJ433=AF$6,IF(AJ433=AJ434,IF((AJ432-AJ433)&lt;=(AJ435-AJ434),2,0),IF(AJ433=AJ432,IF((AJ431-AJ432)&gt;(AJ434-AJ433),2,0),2)),0)))</f>
        <v>0</v>
      </c>
      <c r="AG433" s="1">
        <f>IF(C$4=0,0,IF(SUM(AG$7:AG432)=1,0,IF(AK433=AG$6,IF(AK433=AK434,IF((AK432-AK433)&lt;=(AK435-AK434),1,0),IF(AK433=AK432,IF((AK431-AK432)&gt;(AK434-AK433),1,0),1)),0)))</f>
        <v>0</v>
      </c>
      <c r="AH433" s="1">
        <f>IF(C$4=0,0,IF(SUM(AH$7:AH432)=2,0,IF(AL433=AH$6,IF(AL433=AL434,IF((AL432-AL433)&lt;=(AL435-AL434),2,0),IF(AL433=AL432,IF((AL431-AL432)&gt;(AL434-AL433),2,0),2)),0)))</f>
        <v>0</v>
      </c>
      <c r="AI433" s="1">
        <f>IF(S$4=0,0,IF(SUM(AI$7:AI432)=2,0,IF(AM433=AI$6,IF(AM433=AM434,IF((AM432-AM433)&lt;=(AM435-AM434),2,0),IF(AM433=AM432,IF((AM431-AM432)&gt;(AM434-AM433),2,0),2)),0)))</f>
        <v>0</v>
      </c>
      <c r="AJ433" s="1">
        <f t="shared" si="135"/>
        <v>1</v>
      </c>
    </row>
    <row r="434" spans="1:36" ht="12" customHeight="1" x14ac:dyDescent="0.15">
      <c r="A434" s="64">
        <f t="shared" si="125"/>
        <v>0</v>
      </c>
      <c r="B434" s="64">
        <f t="shared" si="123"/>
        <v>0</v>
      </c>
      <c r="C434" s="57">
        <f t="shared" si="136"/>
        <v>148</v>
      </c>
      <c r="F434" s="59">
        <f>IF(C434&lt;C$6,0,VLOOKUP(C434,index!$A:$M,10,0))</f>
        <v>0</v>
      </c>
      <c r="G434" s="57" t="str">
        <f t="shared" si="126"/>
        <v/>
      </c>
      <c r="H434" s="58" t="str">
        <f>IF(G434="I",$K434,IF(G434="II",$K434-SUM(H$8:H433),IF(G434="III",$K434-SUM(H$8:H433),IF(G434="IV",$K434-SUM(H$8:H433),IF(G434="V",1-SUM(H$8:H433)," ")))))</f>
        <v xml:space="preserve"> </v>
      </c>
      <c r="I434" s="66" t="str">
        <f t="shared" si="127"/>
        <v/>
      </c>
      <c r="L434" s="62" t="str">
        <f t="shared" si="124"/>
        <v xml:space="preserve"> </v>
      </c>
      <c r="P434" s="58" t="str">
        <f>IF(O434="Plus",$K434,IF(O434="Basis",$K434-SUM(P$8:P433),IF(O434="Breedte",$K434-SUM(P$8:P433),IF(O433="Breedte",1-SUM(P$8:P433)," "))))</f>
        <v xml:space="preserve"> </v>
      </c>
      <c r="Q434" s="56" t="str">
        <f t="shared" si="139"/>
        <v/>
      </c>
      <c r="R434" s="196">
        <f t="shared" si="128"/>
        <v>0</v>
      </c>
      <c r="S434" s="1">
        <f t="shared" si="137"/>
        <v>148</v>
      </c>
      <c r="T434" s="2">
        <f t="shared" si="129"/>
        <v>0</v>
      </c>
      <c r="U434" s="1">
        <f>IF(C$4=0,0,IF(SUM(U$7:U433)=2,0,IF(Y434=U$6,IF(Y434=Y435,IF((Y433-Y434)&lt;=(Y436-Y435),2,0),IF(Y434=Y433,IF((Y432-Y433)&gt;(Y435-Y434),2,0),2)),0)))</f>
        <v>0</v>
      </c>
      <c r="V434" s="1">
        <f>IF(C$4=0,0,IF(SUM(V$7:V433)=1,0,IF(Z434=V$6,IF(Z434=Z435,IF((Z433-Z434)&lt;=(Z436-Z435),1,0),IF(Z434=Z433,IF((Z432-Z433)&gt;(Z435-Z434),1,0),1)),0)))</f>
        <v>0</v>
      </c>
      <c r="W434" s="1">
        <f>IF(C$4=0,0,IF(SUM(W$7:W433)=2,0,IF(AA434=W$6,IF(AA434=AA435,IF((AA433-AA434)&lt;=(AA436-AA435),2,0),IF(AA434=AA433,IF((AA432-AA433)&gt;(AA435-AA434),2,0),2)),0)))</f>
        <v>0</v>
      </c>
      <c r="X434" s="1">
        <f>IF(C$4=0,0,IF(SUM(X$7:X433)=2,0,IF(AB434=X$6,IF(AB434=AB435,IF((AB433-AB434)&lt;=(AB436-AB435),2,0),IF(AB434=AB433,IF((AB432-AB433)&gt;(AB435-AB434),2,0),2)),0)))</f>
        <v>0</v>
      </c>
      <c r="Y434" s="1">
        <f t="shared" si="130"/>
        <v>1</v>
      </c>
      <c r="Z434" s="1">
        <f t="shared" si="131"/>
        <v>1</v>
      </c>
      <c r="AA434" s="1">
        <f t="shared" si="132"/>
        <v>1</v>
      </c>
      <c r="AB434" s="1">
        <f t="shared" si="133"/>
        <v>1</v>
      </c>
      <c r="AD434" s="1">
        <f t="shared" si="138"/>
        <v>148</v>
      </c>
      <c r="AE434" s="2">
        <f t="shared" si="134"/>
        <v>0</v>
      </c>
      <c r="AF434" s="1">
        <f>IF(S$4=0,0,IF(SUM(AF$7:AF433)=2,0,IF(AJ434=AF$6,IF(AJ434=AJ435,IF((AJ433-AJ434)&lt;=(AJ436-AJ435),2,0),IF(AJ434=AJ433,IF((AJ432-AJ433)&gt;(AJ435-AJ434),2,0),2)),0)))</f>
        <v>0</v>
      </c>
      <c r="AG434" s="1">
        <f>IF(C$4=0,0,IF(SUM(AG$7:AG433)=1,0,IF(AK434=AG$6,IF(AK434=AK435,IF((AK433-AK434)&lt;=(AK436-AK435),1,0),IF(AK434=AK433,IF((AK432-AK433)&gt;(AK435-AK434),1,0),1)),0)))</f>
        <v>0</v>
      </c>
      <c r="AH434" s="1">
        <f>IF(C$4=0,0,IF(SUM(AH$7:AH433)=2,0,IF(AL434=AH$6,IF(AL434=AL435,IF((AL433-AL434)&lt;=(AL436-AL435),2,0),IF(AL434=AL433,IF((AL432-AL433)&gt;(AL435-AL434),2,0),2)),0)))</f>
        <v>0</v>
      </c>
      <c r="AI434" s="1">
        <f>IF(S$4=0,0,IF(SUM(AI$7:AI433)=2,0,IF(AM434=AI$6,IF(AM434=AM435,IF((AM433-AM434)&lt;=(AM436-AM435),2,0),IF(AM434=AM433,IF((AM432-AM433)&gt;(AM435-AM434),2,0),2)),0)))</f>
        <v>0</v>
      </c>
      <c r="AJ434" s="1">
        <f t="shared" si="135"/>
        <v>1</v>
      </c>
    </row>
    <row r="435" spans="1:36" ht="12" customHeight="1" x14ac:dyDescent="0.15">
      <c r="A435" s="64">
        <f t="shared" si="125"/>
        <v>0</v>
      </c>
      <c r="B435" s="64">
        <f t="shared" si="123"/>
        <v>0</v>
      </c>
      <c r="C435" s="57">
        <f t="shared" si="136"/>
        <v>148</v>
      </c>
      <c r="F435" s="59">
        <f>IF(C435&lt;C$6,0,VLOOKUP(C435,index!$A:$M,10,0))</f>
        <v>0</v>
      </c>
      <c r="G435" s="57" t="str">
        <f t="shared" si="126"/>
        <v/>
      </c>
      <c r="H435" s="58" t="str">
        <f>IF(G435="I",$K435,IF(G435="II",$K435-SUM(H$8:H434),IF(G435="III",$K435-SUM(H$8:H434),IF(G435="IV",$K435-SUM(H$8:H434),IF(G435="V",1-SUM(H$8:H434)," ")))))</f>
        <v xml:space="preserve"> </v>
      </c>
      <c r="I435" s="66" t="str">
        <f t="shared" si="127"/>
        <v/>
      </c>
      <c r="L435" s="62" t="str">
        <f t="shared" si="124"/>
        <v xml:space="preserve"> </v>
      </c>
      <c r="P435" s="58" t="str">
        <f>IF(O435="Plus",$K435,IF(O435="Basis",$K435-SUM(P$8:P434),IF(O435="Breedte",$K435-SUM(P$8:P434),IF(O434="Breedte",1-SUM(P$8:P434)," "))))</f>
        <v xml:space="preserve"> </v>
      </c>
      <c r="Q435" s="56" t="str">
        <f t="shared" si="139"/>
        <v/>
      </c>
      <c r="R435" s="196">
        <f t="shared" si="128"/>
        <v>0</v>
      </c>
      <c r="S435" s="1">
        <f t="shared" si="137"/>
        <v>148</v>
      </c>
      <c r="T435" s="2">
        <f t="shared" si="129"/>
        <v>0</v>
      </c>
      <c r="U435" s="1">
        <f>IF(C$4=0,0,IF(SUM(U$7:U434)=2,0,IF(Y435=U$6,IF(Y435=Y436,IF((Y434-Y435)&lt;=(Y437-Y436),2,0),IF(Y435=Y434,IF((Y433-Y434)&gt;(Y436-Y435),2,0),2)),0)))</f>
        <v>0</v>
      </c>
      <c r="V435" s="1">
        <f>IF(C$4=0,0,IF(SUM(V$7:V434)=1,0,IF(Z435=V$6,IF(Z435=Z436,IF((Z434-Z435)&lt;=(Z437-Z436),1,0),IF(Z435=Z434,IF((Z433-Z434)&gt;(Z436-Z435),1,0),1)),0)))</f>
        <v>0</v>
      </c>
      <c r="W435" s="1">
        <f>IF(C$4=0,0,IF(SUM(W$7:W434)=2,0,IF(AA435=W$6,IF(AA435=AA436,IF((AA434-AA435)&lt;=(AA437-AA436),2,0),IF(AA435=AA434,IF((AA433-AA434)&gt;(AA436-AA435),2,0),2)),0)))</f>
        <v>0</v>
      </c>
      <c r="X435" s="1">
        <f>IF(C$4=0,0,IF(SUM(X$7:X434)=2,0,IF(AB435=X$6,IF(AB435=AB436,IF((AB434-AB435)&lt;=(AB437-AB436),2,0),IF(AB435=AB434,IF((AB433-AB434)&gt;(AB436-AB435),2,0),2)),0)))</f>
        <v>0</v>
      </c>
      <c r="Y435" s="1">
        <f t="shared" si="130"/>
        <v>1</v>
      </c>
      <c r="Z435" s="1">
        <f t="shared" si="131"/>
        <v>1</v>
      </c>
      <c r="AA435" s="1">
        <f t="shared" si="132"/>
        <v>1</v>
      </c>
      <c r="AB435" s="1">
        <f t="shared" si="133"/>
        <v>1</v>
      </c>
      <c r="AD435" s="1">
        <f t="shared" si="138"/>
        <v>148</v>
      </c>
      <c r="AE435" s="2">
        <f t="shared" si="134"/>
        <v>0</v>
      </c>
      <c r="AF435" s="1">
        <f>IF(S$4=0,0,IF(SUM(AF$7:AF434)=2,0,IF(AJ435=AF$6,IF(AJ435=AJ436,IF((AJ434-AJ435)&lt;=(AJ437-AJ436),2,0),IF(AJ435=AJ434,IF((AJ433-AJ434)&gt;(AJ436-AJ435),2,0),2)),0)))</f>
        <v>0</v>
      </c>
      <c r="AG435" s="1">
        <f>IF(C$4=0,0,IF(SUM(AG$7:AG434)=1,0,IF(AK435=AG$6,IF(AK435=AK436,IF((AK434-AK435)&lt;=(AK437-AK436),1,0),IF(AK435=AK434,IF((AK433-AK434)&gt;(AK436-AK435),1,0),1)),0)))</f>
        <v>0</v>
      </c>
      <c r="AH435" s="1">
        <f>IF(C$4=0,0,IF(SUM(AH$7:AH434)=2,0,IF(AL435=AH$6,IF(AL435=AL436,IF((AL434-AL435)&lt;=(AL437-AL436),2,0),IF(AL435=AL434,IF((AL433-AL434)&gt;(AL436-AL435),2,0),2)),0)))</f>
        <v>0</v>
      </c>
      <c r="AI435" s="1">
        <f>IF(S$4=0,0,IF(SUM(AI$7:AI434)=2,0,IF(AM435=AI$6,IF(AM435=AM436,IF((AM434-AM435)&lt;=(AM437-AM436),2,0),IF(AM435=AM434,IF((AM433-AM434)&gt;(AM436-AM435),2,0),2)),0)))</f>
        <v>0</v>
      </c>
      <c r="AJ435" s="1">
        <f t="shared" si="135"/>
        <v>1</v>
      </c>
    </row>
    <row r="436" spans="1:36" ht="12" customHeight="1" x14ac:dyDescent="0.15">
      <c r="A436" s="64">
        <f t="shared" si="125"/>
        <v>0</v>
      </c>
      <c r="B436" s="64">
        <f t="shared" si="123"/>
        <v>0</v>
      </c>
      <c r="C436" s="57">
        <f t="shared" si="136"/>
        <v>148</v>
      </c>
      <c r="F436" s="59">
        <f>IF(C436&lt;C$6,0,VLOOKUP(C436,index!$A:$M,10,0))</f>
        <v>0</v>
      </c>
      <c r="G436" s="57" t="str">
        <f t="shared" si="126"/>
        <v/>
      </c>
      <c r="H436" s="58" t="str">
        <f>IF(G436="I",$K436,IF(G436="II",$K436-SUM(H$8:H435),IF(G436="III",$K436-SUM(H$8:H435),IF(G436="IV",$K436-SUM(H$8:H435),IF(G436="V",1-SUM(H$8:H435)," ")))))</f>
        <v xml:space="preserve"> </v>
      </c>
      <c r="I436" s="66" t="str">
        <f t="shared" si="127"/>
        <v/>
      </c>
      <c r="L436" s="62" t="str">
        <f t="shared" si="124"/>
        <v xml:space="preserve"> </v>
      </c>
      <c r="P436" s="58" t="str">
        <f>IF(O436="Plus",$K436,IF(O436="Basis",$K436-SUM(P$8:P435),IF(O436="Breedte",$K436-SUM(P$8:P435),IF(O435="Breedte",1-SUM(P$8:P435)," "))))</f>
        <v xml:space="preserve"> </v>
      </c>
      <c r="Q436" s="56" t="str">
        <f t="shared" si="139"/>
        <v/>
      </c>
      <c r="R436" s="196">
        <f t="shared" si="128"/>
        <v>0</v>
      </c>
      <c r="S436" s="1">
        <f t="shared" si="137"/>
        <v>148</v>
      </c>
      <c r="T436" s="2">
        <f t="shared" si="129"/>
        <v>0</v>
      </c>
      <c r="U436" s="1">
        <f>IF(C$4=0,0,IF(SUM(U$7:U435)=2,0,IF(Y436=U$6,IF(Y436=Y437,IF((Y435-Y436)&lt;=(Y438-Y437),2,0),IF(Y436=Y435,IF((Y434-Y435)&gt;(Y437-Y436),2,0),2)),0)))</f>
        <v>0</v>
      </c>
      <c r="V436" s="1">
        <f>IF(C$4=0,0,IF(SUM(V$7:V435)=1,0,IF(Z436=V$6,IF(Z436=Z437,IF((Z435-Z436)&lt;=(Z438-Z437),1,0),IF(Z436=Z435,IF((Z434-Z435)&gt;(Z437-Z436),1,0),1)),0)))</f>
        <v>0</v>
      </c>
      <c r="W436" s="1">
        <f>IF(C$4=0,0,IF(SUM(W$7:W435)=2,0,IF(AA436=W$6,IF(AA436=AA437,IF((AA435-AA436)&lt;=(AA438-AA437),2,0),IF(AA436=AA435,IF((AA434-AA435)&gt;(AA437-AA436),2,0),2)),0)))</f>
        <v>0</v>
      </c>
      <c r="X436" s="1">
        <f>IF(C$4=0,0,IF(SUM(X$7:X435)=2,0,IF(AB436=X$6,IF(AB436=AB437,IF((AB435-AB436)&lt;=(AB438-AB437),2,0),IF(AB436=AB435,IF((AB434-AB435)&gt;(AB437-AB436),2,0),2)),0)))</f>
        <v>0</v>
      </c>
      <c r="Y436" s="1">
        <f t="shared" si="130"/>
        <v>1</v>
      </c>
      <c r="Z436" s="1">
        <f t="shared" si="131"/>
        <v>1</v>
      </c>
      <c r="AA436" s="1">
        <f t="shared" si="132"/>
        <v>1</v>
      </c>
      <c r="AB436" s="1">
        <f t="shared" si="133"/>
        <v>1</v>
      </c>
      <c r="AD436" s="1">
        <f t="shared" si="138"/>
        <v>148</v>
      </c>
      <c r="AE436" s="2">
        <f t="shared" si="134"/>
        <v>0</v>
      </c>
      <c r="AF436" s="1">
        <f>IF(S$4=0,0,IF(SUM(AF$7:AF435)=2,0,IF(AJ436=AF$6,IF(AJ436=AJ437,IF((AJ435-AJ436)&lt;=(AJ438-AJ437),2,0),IF(AJ436=AJ435,IF((AJ434-AJ435)&gt;(AJ437-AJ436),2,0),2)),0)))</f>
        <v>0</v>
      </c>
      <c r="AG436" s="1">
        <f>IF(C$4=0,0,IF(SUM(AG$7:AG435)=1,0,IF(AK436=AG$6,IF(AK436=AK437,IF((AK435-AK436)&lt;=(AK438-AK437),1,0),IF(AK436=AK435,IF((AK434-AK435)&gt;(AK437-AK436),1,0),1)),0)))</f>
        <v>0</v>
      </c>
      <c r="AH436" s="1">
        <f>IF(C$4=0,0,IF(SUM(AH$7:AH435)=2,0,IF(AL436=AH$6,IF(AL436=AL437,IF((AL435-AL436)&lt;=(AL438-AL437),2,0),IF(AL436=AL435,IF((AL434-AL435)&gt;(AL437-AL436),2,0),2)),0)))</f>
        <v>0</v>
      </c>
      <c r="AI436" s="1">
        <f>IF(S$4=0,0,IF(SUM(AI$7:AI435)=2,0,IF(AM436=AI$6,IF(AM436=AM437,IF((AM435-AM436)&lt;=(AM438-AM437),2,0),IF(AM436=AM435,IF((AM434-AM435)&gt;(AM437-AM436),2,0),2)),0)))</f>
        <v>0</v>
      </c>
      <c r="AJ436" s="1">
        <f t="shared" si="135"/>
        <v>1</v>
      </c>
    </row>
    <row r="437" spans="1:36" ht="12" customHeight="1" x14ac:dyDescent="0.15">
      <c r="A437" s="64">
        <f t="shared" si="125"/>
        <v>0</v>
      </c>
      <c r="B437" s="64">
        <f t="shared" si="123"/>
        <v>0</v>
      </c>
      <c r="C437" s="57">
        <f t="shared" si="136"/>
        <v>148</v>
      </c>
      <c r="F437" s="59">
        <f>IF(C437&lt;C$6,0,VLOOKUP(C437,index!$A:$M,10,0))</f>
        <v>0</v>
      </c>
      <c r="G437" s="57" t="str">
        <f t="shared" si="126"/>
        <v/>
      </c>
      <c r="H437" s="58" t="str">
        <f>IF(G437="I",$K437,IF(G437="II",$K437-SUM(H$8:H436),IF(G437="III",$K437-SUM(H$8:H436),IF(G437="IV",$K437-SUM(H$8:H436),IF(G437="V",1-SUM(H$8:H436)," ")))))</f>
        <v xml:space="preserve"> </v>
      </c>
      <c r="I437" s="66" t="str">
        <f t="shared" si="127"/>
        <v/>
      </c>
      <c r="L437" s="62" t="str">
        <f t="shared" si="124"/>
        <v xml:space="preserve"> </v>
      </c>
      <c r="P437" s="58" t="str">
        <f>IF(O437="Plus",$K437,IF(O437="Basis",$K437-SUM(P$8:P436),IF(O437="Breedte",$K437-SUM(P$8:P436),IF(O436="Breedte",1-SUM(P$8:P436)," "))))</f>
        <v xml:space="preserve"> </v>
      </c>
      <c r="Q437" s="56" t="str">
        <f t="shared" si="139"/>
        <v/>
      </c>
      <c r="R437" s="196">
        <f t="shared" si="128"/>
        <v>0</v>
      </c>
      <c r="S437" s="1">
        <f t="shared" si="137"/>
        <v>148</v>
      </c>
      <c r="T437" s="2">
        <f t="shared" si="129"/>
        <v>0</v>
      </c>
      <c r="U437" s="1">
        <f>IF(C$4=0,0,IF(SUM(U$7:U436)=2,0,IF(Y437=U$6,IF(Y437=Y438,IF((Y436-Y437)&lt;=(Y439-Y438),2,0),IF(Y437=Y436,IF((Y435-Y436)&gt;(Y438-Y437),2,0),2)),0)))</f>
        <v>0</v>
      </c>
      <c r="V437" s="1">
        <f>IF(C$4=0,0,IF(SUM(V$7:V436)=1,0,IF(Z437=V$6,IF(Z437=Z438,IF((Z436-Z437)&lt;=(Z439-Z438),1,0),IF(Z437=Z436,IF((Z435-Z436)&gt;(Z438-Z437),1,0),1)),0)))</f>
        <v>0</v>
      </c>
      <c r="W437" s="1">
        <f>IF(C$4=0,0,IF(SUM(W$7:W436)=2,0,IF(AA437=W$6,IF(AA437=AA438,IF((AA436-AA437)&lt;=(AA439-AA438),2,0),IF(AA437=AA436,IF((AA435-AA436)&gt;(AA438-AA437),2,0),2)),0)))</f>
        <v>0</v>
      </c>
      <c r="X437" s="1">
        <f>IF(C$4=0,0,IF(SUM(X$7:X436)=2,0,IF(AB437=X$6,IF(AB437=AB438,IF((AB436-AB437)&lt;=(AB439-AB438),2,0),IF(AB437=AB436,IF((AB435-AB436)&gt;(AB438-AB437),2,0),2)),0)))</f>
        <v>0</v>
      </c>
      <c r="Y437" s="1">
        <f t="shared" si="130"/>
        <v>1</v>
      </c>
      <c r="Z437" s="1">
        <f t="shared" si="131"/>
        <v>1</v>
      </c>
      <c r="AA437" s="1">
        <f t="shared" si="132"/>
        <v>1</v>
      </c>
      <c r="AB437" s="1">
        <f t="shared" si="133"/>
        <v>1</v>
      </c>
      <c r="AD437" s="1">
        <f t="shared" si="138"/>
        <v>148</v>
      </c>
      <c r="AE437" s="2">
        <f t="shared" si="134"/>
        <v>0</v>
      </c>
      <c r="AF437" s="1">
        <f>IF(S$4=0,0,IF(SUM(AF$7:AF436)=2,0,IF(AJ437=AF$6,IF(AJ437=AJ438,IF((AJ436-AJ437)&lt;=(AJ439-AJ438),2,0),IF(AJ437=AJ436,IF((AJ435-AJ436)&gt;(AJ438-AJ437),2,0),2)),0)))</f>
        <v>0</v>
      </c>
      <c r="AG437" s="1">
        <f>IF(C$4=0,0,IF(SUM(AG$7:AG436)=1,0,IF(AK437=AG$6,IF(AK437=AK438,IF((AK436-AK437)&lt;=(AK439-AK438),1,0),IF(AK437=AK436,IF((AK435-AK436)&gt;(AK438-AK437),1,0),1)),0)))</f>
        <v>0</v>
      </c>
      <c r="AH437" s="1">
        <f>IF(C$4=0,0,IF(SUM(AH$7:AH436)=2,0,IF(AL437=AH$6,IF(AL437=AL438,IF((AL436-AL437)&lt;=(AL439-AL438),2,0),IF(AL437=AL436,IF((AL435-AL436)&gt;(AL438-AL437),2,0),2)),0)))</f>
        <v>0</v>
      </c>
      <c r="AI437" s="1">
        <f>IF(S$4=0,0,IF(SUM(AI$7:AI436)=2,0,IF(AM437=AI$6,IF(AM437=AM438,IF((AM436-AM437)&lt;=(AM439-AM438),2,0),IF(AM437=AM436,IF((AM435-AM436)&gt;(AM438-AM437),2,0),2)),0)))</f>
        <v>0</v>
      </c>
      <c r="AJ437" s="1">
        <f t="shared" si="135"/>
        <v>1</v>
      </c>
    </row>
    <row r="438" spans="1:36" ht="12" customHeight="1" x14ac:dyDescent="0.15">
      <c r="A438" s="64">
        <f t="shared" si="125"/>
        <v>0</v>
      </c>
      <c r="B438" s="64">
        <f t="shared" si="123"/>
        <v>0</v>
      </c>
      <c r="C438" s="57">
        <f t="shared" si="136"/>
        <v>148</v>
      </c>
      <c r="F438" s="59">
        <f>IF(C438&lt;C$6,0,VLOOKUP(C438,index!$A:$M,10,0))</f>
        <v>0</v>
      </c>
      <c r="G438" s="57" t="str">
        <f t="shared" si="126"/>
        <v/>
      </c>
      <c r="H438" s="58" t="str">
        <f>IF(G438="I",$K438,IF(G438="II",$K438-SUM(H$8:H437),IF(G438="III",$K438-SUM(H$8:H437),IF(G438="IV",$K438-SUM(H$8:H437),IF(G438="V",1-SUM(H$8:H437)," ")))))</f>
        <v xml:space="preserve"> </v>
      </c>
      <c r="I438" s="66" t="str">
        <f t="shared" si="127"/>
        <v/>
      </c>
      <c r="L438" s="62" t="str">
        <f t="shared" si="124"/>
        <v xml:space="preserve"> </v>
      </c>
      <c r="P438" s="58" t="str">
        <f>IF(O438="Plus",$K438,IF(O438="Basis",$K438-SUM(P$8:P437),IF(O438="Breedte",$K438-SUM(P$8:P437),IF(O437="Breedte",1-SUM(P$8:P437)," "))))</f>
        <v xml:space="preserve"> </v>
      </c>
      <c r="Q438" s="56" t="str">
        <f t="shared" si="139"/>
        <v/>
      </c>
      <c r="R438" s="196">
        <f t="shared" si="128"/>
        <v>0</v>
      </c>
      <c r="S438" s="1">
        <f t="shared" si="137"/>
        <v>148</v>
      </c>
      <c r="T438" s="2">
        <f t="shared" si="129"/>
        <v>0</v>
      </c>
      <c r="U438" s="1">
        <f>IF(C$4=0,0,IF(SUM(U$7:U437)=2,0,IF(Y438=U$6,IF(Y438=Y439,IF((Y437-Y438)&lt;=(Y440-Y439),2,0),IF(Y438=Y437,IF((Y436-Y437)&gt;(Y439-Y438),2,0),2)),0)))</f>
        <v>0</v>
      </c>
      <c r="V438" s="1">
        <f>IF(C$4=0,0,IF(SUM(V$7:V437)=1,0,IF(Z438=V$6,IF(Z438=Z439,IF((Z437-Z438)&lt;=(Z440-Z439),1,0),IF(Z438=Z437,IF((Z436-Z437)&gt;(Z439-Z438),1,0),1)),0)))</f>
        <v>0</v>
      </c>
      <c r="W438" s="1">
        <f>IF(C$4=0,0,IF(SUM(W$7:W437)=2,0,IF(AA438=W$6,IF(AA438=AA439,IF((AA437-AA438)&lt;=(AA440-AA439),2,0),IF(AA438=AA437,IF((AA436-AA437)&gt;(AA439-AA438),2,0),2)),0)))</f>
        <v>0</v>
      </c>
      <c r="X438" s="1">
        <f>IF(C$4=0,0,IF(SUM(X$7:X437)=2,0,IF(AB438=X$6,IF(AB438=AB439,IF((AB437-AB438)&lt;=(AB440-AB439),2,0),IF(AB438=AB437,IF((AB436-AB437)&gt;(AB439-AB438),2,0),2)),0)))</f>
        <v>0</v>
      </c>
      <c r="Y438" s="1">
        <f t="shared" si="130"/>
        <v>1</v>
      </c>
      <c r="Z438" s="1">
        <f t="shared" si="131"/>
        <v>1</v>
      </c>
      <c r="AA438" s="1">
        <f t="shared" si="132"/>
        <v>1</v>
      </c>
      <c r="AB438" s="1">
        <f t="shared" si="133"/>
        <v>1</v>
      </c>
      <c r="AD438" s="1">
        <f t="shared" si="138"/>
        <v>148</v>
      </c>
      <c r="AE438" s="2">
        <f t="shared" si="134"/>
        <v>0</v>
      </c>
      <c r="AF438" s="1">
        <f>IF(S$4=0,0,IF(SUM(AF$7:AF437)=2,0,IF(AJ438=AF$6,IF(AJ438=AJ439,IF((AJ437-AJ438)&lt;=(AJ440-AJ439),2,0),IF(AJ438=AJ437,IF((AJ436-AJ437)&gt;(AJ439-AJ438),2,0),2)),0)))</f>
        <v>0</v>
      </c>
      <c r="AG438" s="1">
        <f>IF(C$4=0,0,IF(SUM(AG$7:AG437)=1,0,IF(AK438=AG$6,IF(AK438=AK439,IF((AK437-AK438)&lt;=(AK440-AK439),1,0),IF(AK438=AK437,IF((AK436-AK437)&gt;(AK439-AK438),1,0),1)),0)))</f>
        <v>0</v>
      </c>
      <c r="AH438" s="1">
        <f>IF(C$4=0,0,IF(SUM(AH$7:AH437)=2,0,IF(AL438=AH$6,IF(AL438=AL439,IF((AL437-AL438)&lt;=(AL440-AL439),2,0),IF(AL438=AL437,IF((AL436-AL437)&gt;(AL439-AL438),2,0),2)),0)))</f>
        <v>0</v>
      </c>
      <c r="AI438" s="1">
        <f>IF(S$4=0,0,IF(SUM(AI$7:AI437)=2,0,IF(AM438=AI$6,IF(AM438=AM439,IF((AM437-AM438)&lt;=(AM440-AM439),2,0),IF(AM438=AM437,IF((AM436-AM437)&gt;(AM439-AM438),2,0),2)),0)))</f>
        <v>0</v>
      </c>
      <c r="AJ438" s="1">
        <f t="shared" si="135"/>
        <v>1</v>
      </c>
    </row>
    <row r="439" spans="1:36" ht="12" customHeight="1" x14ac:dyDescent="0.15">
      <c r="A439" s="64">
        <f t="shared" si="125"/>
        <v>0</v>
      </c>
      <c r="B439" s="64">
        <f t="shared" si="123"/>
        <v>0</v>
      </c>
      <c r="C439" s="57">
        <f t="shared" si="136"/>
        <v>148</v>
      </c>
      <c r="F439" s="59">
        <f>IF(C439&lt;C$6,0,VLOOKUP(C439,index!$A:$M,10,0))</f>
        <v>0</v>
      </c>
      <c r="G439" s="57" t="str">
        <f t="shared" si="126"/>
        <v/>
      </c>
      <c r="H439" s="58" t="str">
        <f>IF(G439="I",$K439,IF(G439="II",$K439-SUM(H$8:H438),IF(G439="III",$K439-SUM(H$8:H438),IF(G439="IV",$K439-SUM(H$8:H438),IF(G439="V",1-SUM(H$8:H438)," ")))))</f>
        <v xml:space="preserve"> </v>
      </c>
      <c r="I439" s="66" t="str">
        <f t="shared" si="127"/>
        <v/>
      </c>
      <c r="L439" s="62" t="str">
        <f t="shared" si="124"/>
        <v xml:space="preserve"> </v>
      </c>
      <c r="P439" s="58" t="str">
        <f>IF(O439="Plus",$K439,IF(O439="Basis",$K439-SUM(P$8:P438),IF(O439="Breedte",$K439-SUM(P$8:P438),IF(O438="Breedte",1-SUM(P$8:P438)," "))))</f>
        <v xml:space="preserve"> </v>
      </c>
      <c r="Q439" s="56" t="str">
        <f t="shared" si="139"/>
        <v/>
      </c>
      <c r="R439" s="196">
        <f t="shared" si="128"/>
        <v>0</v>
      </c>
      <c r="S439" s="1">
        <f t="shared" si="137"/>
        <v>148</v>
      </c>
      <c r="T439" s="2">
        <f t="shared" si="129"/>
        <v>0</v>
      </c>
      <c r="U439" s="1">
        <f>IF(C$4=0,0,IF(SUM(U$7:U438)=2,0,IF(Y439=U$6,IF(Y439=Y440,IF((Y438-Y439)&lt;=(Y441-Y440),2,0),IF(Y439=Y438,IF((Y437-Y438)&gt;(Y440-Y439),2,0),2)),0)))</f>
        <v>0</v>
      </c>
      <c r="V439" s="1">
        <f>IF(C$4=0,0,IF(SUM(V$7:V438)=1,0,IF(Z439=V$6,IF(Z439=Z440,IF((Z438-Z439)&lt;=(Z441-Z440),1,0),IF(Z439=Z438,IF((Z437-Z438)&gt;(Z440-Z439),1,0),1)),0)))</f>
        <v>0</v>
      </c>
      <c r="W439" s="1">
        <f>IF(C$4=0,0,IF(SUM(W$7:W438)=2,0,IF(AA439=W$6,IF(AA439=AA440,IF((AA438-AA439)&lt;=(AA441-AA440),2,0),IF(AA439=AA438,IF((AA437-AA438)&gt;(AA440-AA439),2,0),2)),0)))</f>
        <v>0</v>
      </c>
      <c r="X439" s="1">
        <f>IF(C$4=0,0,IF(SUM(X$7:X438)=2,0,IF(AB439=X$6,IF(AB439=AB440,IF((AB438-AB439)&lt;=(AB441-AB440),2,0),IF(AB439=AB438,IF((AB437-AB438)&gt;(AB440-AB439),2,0),2)),0)))</f>
        <v>0</v>
      </c>
      <c r="Y439" s="1">
        <f t="shared" si="130"/>
        <v>1</v>
      </c>
      <c r="Z439" s="1">
        <f t="shared" si="131"/>
        <v>1</v>
      </c>
      <c r="AA439" s="1">
        <f t="shared" si="132"/>
        <v>1</v>
      </c>
      <c r="AB439" s="1">
        <f t="shared" si="133"/>
        <v>1</v>
      </c>
      <c r="AD439" s="1">
        <f t="shared" si="138"/>
        <v>148</v>
      </c>
      <c r="AE439" s="2">
        <f t="shared" si="134"/>
        <v>0</v>
      </c>
      <c r="AF439" s="1">
        <f>IF(S$4=0,0,IF(SUM(AF$7:AF438)=2,0,IF(AJ439=AF$6,IF(AJ439=AJ440,IF((AJ438-AJ439)&lt;=(AJ441-AJ440),2,0),IF(AJ439=AJ438,IF((AJ437-AJ438)&gt;(AJ440-AJ439),2,0),2)),0)))</f>
        <v>0</v>
      </c>
      <c r="AG439" s="1">
        <f>IF(C$4=0,0,IF(SUM(AG$7:AG438)=1,0,IF(AK439=AG$6,IF(AK439=AK440,IF((AK438-AK439)&lt;=(AK441-AK440),1,0),IF(AK439=AK438,IF((AK437-AK438)&gt;(AK440-AK439),1,0),1)),0)))</f>
        <v>0</v>
      </c>
      <c r="AH439" s="1">
        <f>IF(C$4=0,0,IF(SUM(AH$7:AH438)=2,0,IF(AL439=AH$6,IF(AL439=AL440,IF((AL438-AL439)&lt;=(AL441-AL440),2,0),IF(AL439=AL438,IF((AL437-AL438)&gt;(AL440-AL439),2,0),2)),0)))</f>
        <v>0</v>
      </c>
      <c r="AI439" s="1">
        <f>IF(S$4=0,0,IF(SUM(AI$7:AI438)=2,0,IF(AM439=AI$6,IF(AM439=AM440,IF((AM438-AM439)&lt;=(AM441-AM440),2,0),IF(AM439=AM438,IF((AM437-AM438)&gt;(AM440-AM439),2,0),2)),0)))</f>
        <v>0</v>
      </c>
      <c r="AJ439" s="1">
        <f t="shared" si="135"/>
        <v>1</v>
      </c>
    </row>
    <row r="440" spans="1:36" ht="12" customHeight="1" x14ac:dyDescent="0.15">
      <c r="A440" s="64">
        <f t="shared" si="125"/>
        <v>0</v>
      </c>
      <c r="B440" s="64">
        <f t="shared" si="123"/>
        <v>0</v>
      </c>
      <c r="C440" s="57">
        <f t="shared" si="136"/>
        <v>148</v>
      </c>
      <c r="F440" s="59">
        <f>IF(C440&lt;C$6,0,VLOOKUP(C440,index!$A:$M,10,0))</f>
        <v>0</v>
      </c>
      <c r="G440" s="57" t="str">
        <f t="shared" si="126"/>
        <v/>
      </c>
      <c r="H440" s="58" t="str">
        <f>IF(G440="I",$K440,IF(G440="II",$K440-SUM(H$8:H439),IF(G440="III",$K440-SUM(H$8:H439),IF(G440="IV",$K440-SUM(H$8:H439),IF(G440="V",1-SUM(H$8:H439)," ")))))</f>
        <v xml:space="preserve"> </v>
      </c>
      <c r="I440" s="66" t="str">
        <f t="shared" si="127"/>
        <v/>
      </c>
      <c r="L440" s="62" t="str">
        <f t="shared" si="124"/>
        <v xml:space="preserve"> </v>
      </c>
      <c r="P440" s="58" t="str">
        <f>IF(O440="Plus",$K440,IF(O440="Basis",$K440-SUM(P$8:P439),IF(O440="Breedte",$K440-SUM(P$8:P439),IF(O439="Breedte",1-SUM(P$8:P439)," "))))</f>
        <v xml:space="preserve"> </v>
      </c>
      <c r="Q440" s="56" t="str">
        <f t="shared" si="139"/>
        <v/>
      </c>
      <c r="R440" s="196">
        <f t="shared" si="128"/>
        <v>0</v>
      </c>
      <c r="S440" s="1">
        <f t="shared" si="137"/>
        <v>148</v>
      </c>
      <c r="T440" s="2">
        <f t="shared" si="129"/>
        <v>0</v>
      </c>
      <c r="U440" s="1">
        <f>IF(C$4=0,0,IF(SUM(U$7:U439)=2,0,IF(Y440=U$6,IF(Y440=Y441,IF((Y439-Y440)&lt;=(Y442-Y441),2,0),IF(Y440=Y439,IF((Y438-Y439)&gt;(Y441-Y440),2,0),2)),0)))</f>
        <v>0</v>
      </c>
      <c r="V440" s="1">
        <f>IF(C$4=0,0,IF(SUM(V$7:V439)=1,0,IF(Z440=V$6,IF(Z440=Z441,IF((Z439-Z440)&lt;=(Z442-Z441),1,0),IF(Z440=Z439,IF((Z438-Z439)&gt;(Z441-Z440),1,0),1)),0)))</f>
        <v>0</v>
      </c>
      <c r="W440" s="1">
        <f>IF(C$4=0,0,IF(SUM(W$7:W439)=2,0,IF(AA440=W$6,IF(AA440=AA441,IF((AA439-AA440)&lt;=(AA442-AA441),2,0),IF(AA440=AA439,IF((AA438-AA439)&gt;(AA441-AA440),2,0),2)),0)))</f>
        <v>0</v>
      </c>
      <c r="X440" s="1">
        <f>IF(C$4=0,0,IF(SUM(X$7:X439)=2,0,IF(AB440=X$6,IF(AB440=AB441,IF((AB439-AB440)&lt;=(AB442-AB441),2,0),IF(AB440=AB439,IF((AB438-AB439)&gt;(AB441-AB440),2,0),2)),0)))</f>
        <v>0</v>
      </c>
      <c r="Y440" s="1">
        <f t="shared" si="130"/>
        <v>1</v>
      </c>
      <c r="Z440" s="1">
        <f t="shared" si="131"/>
        <v>1</v>
      </c>
      <c r="AA440" s="1">
        <f t="shared" si="132"/>
        <v>1</v>
      </c>
      <c r="AB440" s="1">
        <f t="shared" si="133"/>
        <v>1</v>
      </c>
      <c r="AD440" s="1">
        <f t="shared" si="138"/>
        <v>148</v>
      </c>
      <c r="AE440" s="2">
        <f t="shared" si="134"/>
        <v>0</v>
      </c>
      <c r="AF440" s="1">
        <f>IF(S$4=0,0,IF(SUM(AF$7:AF439)=2,0,IF(AJ440=AF$6,IF(AJ440=AJ441,IF((AJ439-AJ440)&lt;=(AJ442-AJ441),2,0),IF(AJ440=AJ439,IF((AJ438-AJ439)&gt;(AJ441-AJ440),2,0),2)),0)))</f>
        <v>0</v>
      </c>
      <c r="AG440" s="1">
        <f>IF(C$4=0,0,IF(SUM(AG$7:AG439)=1,0,IF(AK440=AG$6,IF(AK440=AK441,IF((AK439-AK440)&lt;=(AK442-AK441),1,0),IF(AK440=AK439,IF((AK438-AK439)&gt;(AK441-AK440),1,0),1)),0)))</f>
        <v>0</v>
      </c>
      <c r="AH440" s="1">
        <f>IF(C$4=0,0,IF(SUM(AH$7:AH439)=2,0,IF(AL440=AH$6,IF(AL440=AL441,IF((AL439-AL440)&lt;=(AL442-AL441),2,0),IF(AL440=AL439,IF((AL438-AL439)&gt;(AL441-AL440),2,0),2)),0)))</f>
        <v>0</v>
      </c>
      <c r="AI440" s="1">
        <f>IF(S$4=0,0,IF(SUM(AI$7:AI439)=2,0,IF(AM440=AI$6,IF(AM440=AM441,IF((AM439-AM440)&lt;=(AM442-AM441),2,0),IF(AM440=AM439,IF((AM438-AM439)&gt;(AM441-AM440),2,0),2)),0)))</f>
        <v>0</v>
      </c>
      <c r="AJ440" s="1">
        <f t="shared" si="135"/>
        <v>1</v>
      </c>
    </row>
    <row r="441" spans="1:36" ht="12" customHeight="1" x14ac:dyDescent="0.15">
      <c r="A441" s="64">
        <f t="shared" si="125"/>
        <v>0</v>
      </c>
      <c r="B441" s="64">
        <f t="shared" si="123"/>
        <v>0</v>
      </c>
      <c r="C441" s="57">
        <f t="shared" si="136"/>
        <v>148</v>
      </c>
      <c r="F441" s="59">
        <f>IF(C441&lt;C$6,0,VLOOKUP(C441,index!$A:$M,10,0))</f>
        <v>0</v>
      </c>
      <c r="G441" s="57" t="str">
        <f t="shared" si="126"/>
        <v/>
      </c>
      <c r="H441" s="58" t="str">
        <f>IF(G441="I",$K441,IF(G441="II",$K441-SUM(H$8:H440),IF(G441="III",$K441-SUM(H$8:H440),IF(G441="IV",$K441-SUM(H$8:H440),IF(G441="V",1-SUM(H$8:H440)," ")))))</f>
        <v xml:space="preserve"> </v>
      </c>
      <c r="I441" s="66" t="str">
        <f t="shared" si="127"/>
        <v/>
      </c>
      <c r="L441" s="62" t="str">
        <f t="shared" si="124"/>
        <v xml:space="preserve"> </v>
      </c>
      <c r="P441" s="58" t="str">
        <f>IF(O441="Plus",$K441,IF(O441="Basis",$K441-SUM(P$8:P440),IF(O441="Breedte",$K441-SUM(P$8:P440),IF(O440="Breedte",1-SUM(P$8:P440)," "))))</f>
        <v xml:space="preserve"> </v>
      </c>
      <c r="Q441" s="56" t="str">
        <f t="shared" si="139"/>
        <v/>
      </c>
      <c r="R441" s="196">
        <f t="shared" si="128"/>
        <v>0</v>
      </c>
      <c r="S441" s="1">
        <f t="shared" si="137"/>
        <v>148</v>
      </c>
      <c r="T441" s="2">
        <f t="shared" si="129"/>
        <v>0</v>
      </c>
      <c r="U441" s="1">
        <f>IF(C$4=0,0,IF(SUM(U$7:U440)=2,0,IF(Y441=U$6,IF(Y441=Y442,IF((Y440-Y441)&lt;=(Y443-Y442),2,0),IF(Y441=Y440,IF((Y439-Y440)&gt;(Y442-Y441),2,0),2)),0)))</f>
        <v>0</v>
      </c>
      <c r="V441" s="1">
        <f>IF(C$4=0,0,IF(SUM(V$7:V440)=1,0,IF(Z441=V$6,IF(Z441=Z442,IF((Z440-Z441)&lt;=(Z443-Z442),1,0),IF(Z441=Z440,IF((Z439-Z440)&gt;(Z442-Z441),1,0),1)),0)))</f>
        <v>0</v>
      </c>
      <c r="W441" s="1">
        <f>IF(C$4=0,0,IF(SUM(W$7:W440)=2,0,IF(AA441=W$6,IF(AA441=AA442,IF((AA440-AA441)&lt;=(AA443-AA442),2,0),IF(AA441=AA440,IF((AA439-AA440)&gt;(AA442-AA441),2,0),2)),0)))</f>
        <v>0</v>
      </c>
      <c r="X441" s="1">
        <f>IF(C$4=0,0,IF(SUM(X$7:X440)=2,0,IF(AB441=X$6,IF(AB441=AB442,IF((AB440-AB441)&lt;=(AB443-AB442),2,0),IF(AB441=AB440,IF((AB439-AB440)&gt;(AB442-AB441),2,0),2)),0)))</f>
        <v>0</v>
      </c>
      <c r="Y441" s="1">
        <f t="shared" si="130"/>
        <v>1</v>
      </c>
      <c r="Z441" s="1">
        <f t="shared" si="131"/>
        <v>1</v>
      </c>
      <c r="AA441" s="1">
        <f t="shared" si="132"/>
        <v>1</v>
      </c>
      <c r="AB441" s="1">
        <f t="shared" si="133"/>
        <v>1</v>
      </c>
      <c r="AD441" s="1">
        <f t="shared" si="138"/>
        <v>148</v>
      </c>
      <c r="AE441" s="2">
        <f t="shared" si="134"/>
        <v>0</v>
      </c>
      <c r="AF441" s="1">
        <f>IF(S$4=0,0,IF(SUM(AF$7:AF440)=2,0,IF(AJ441=AF$6,IF(AJ441=AJ442,IF((AJ440-AJ441)&lt;=(AJ443-AJ442),2,0),IF(AJ441=AJ440,IF((AJ439-AJ440)&gt;(AJ442-AJ441),2,0),2)),0)))</f>
        <v>0</v>
      </c>
      <c r="AG441" s="1">
        <f>IF(C$4=0,0,IF(SUM(AG$7:AG440)=1,0,IF(AK441=AG$6,IF(AK441=AK442,IF((AK440-AK441)&lt;=(AK443-AK442),1,0),IF(AK441=AK440,IF((AK439-AK440)&gt;(AK442-AK441),1,0),1)),0)))</f>
        <v>0</v>
      </c>
      <c r="AH441" s="1">
        <f>IF(C$4=0,0,IF(SUM(AH$7:AH440)=2,0,IF(AL441=AH$6,IF(AL441=AL442,IF((AL440-AL441)&lt;=(AL443-AL442),2,0),IF(AL441=AL440,IF((AL439-AL440)&gt;(AL442-AL441),2,0),2)),0)))</f>
        <v>0</v>
      </c>
      <c r="AI441" s="1">
        <f>IF(S$4=0,0,IF(SUM(AI$7:AI440)=2,0,IF(AM441=AI$6,IF(AM441=AM442,IF((AM440-AM441)&lt;=(AM443-AM442),2,0),IF(AM441=AM440,IF((AM439-AM440)&gt;(AM442-AM441),2,0),2)),0)))</f>
        <v>0</v>
      </c>
      <c r="AJ441" s="1">
        <f t="shared" si="135"/>
        <v>1</v>
      </c>
    </row>
    <row r="442" spans="1:36" ht="12" customHeight="1" x14ac:dyDescent="0.15">
      <c r="A442" s="64">
        <f t="shared" si="125"/>
        <v>0</v>
      </c>
      <c r="B442" s="64">
        <f t="shared" si="123"/>
        <v>0</v>
      </c>
      <c r="C442" s="57">
        <f t="shared" si="136"/>
        <v>148</v>
      </c>
      <c r="F442" s="59">
        <f>IF(C442&lt;C$6,0,VLOOKUP(C442,index!$A:$M,10,0))</f>
        <v>0</v>
      </c>
      <c r="G442" s="57" t="str">
        <f t="shared" si="126"/>
        <v/>
      </c>
      <c r="H442" s="58" t="str">
        <f>IF(G442="I",$K442,IF(G442="II",$K442-SUM(H$8:H441),IF(G442="III",$K442-SUM(H$8:H441),IF(G442="IV",$K442-SUM(H$8:H441),IF(G442="V",1-SUM(H$8:H441)," ")))))</f>
        <v xml:space="preserve"> </v>
      </c>
      <c r="I442" s="66" t="str">
        <f t="shared" si="127"/>
        <v/>
      </c>
      <c r="L442" s="62" t="str">
        <f t="shared" si="124"/>
        <v xml:space="preserve"> </v>
      </c>
      <c r="P442" s="58" t="str">
        <f>IF(O442="Plus",$K442,IF(O442="Basis",$K442-SUM(P$8:P441),IF(O442="Breedte",$K442-SUM(P$8:P441),IF(O441="Breedte",1-SUM(P$8:P441)," "))))</f>
        <v xml:space="preserve"> </v>
      </c>
      <c r="Q442" s="56" t="str">
        <f t="shared" si="139"/>
        <v/>
      </c>
      <c r="R442" s="196">
        <f t="shared" si="128"/>
        <v>0</v>
      </c>
      <c r="S442" s="1">
        <f t="shared" si="137"/>
        <v>148</v>
      </c>
      <c r="T442" s="2">
        <f t="shared" si="129"/>
        <v>0</v>
      </c>
      <c r="U442" s="1">
        <f>IF(C$4=0,0,IF(SUM(U$7:U441)=2,0,IF(Y442=U$6,IF(Y442=Y443,IF((Y441-Y442)&lt;=(Y444-Y443),2,0),IF(Y442=Y441,IF((Y440-Y441)&gt;(Y443-Y442),2,0),2)),0)))</f>
        <v>0</v>
      </c>
      <c r="V442" s="1">
        <f>IF(C$4=0,0,IF(SUM(V$7:V441)=1,0,IF(Z442=V$6,IF(Z442=Z443,IF((Z441-Z442)&lt;=(Z444-Z443),1,0),IF(Z442=Z441,IF((Z440-Z441)&gt;(Z443-Z442),1,0),1)),0)))</f>
        <v>0</v>
      </c>
      <c r="W442" s="1">
        <f>IF(C$4=0,0,IF(SUM(W$7:W441)=2,0,IF(AA442=W$6,IF(AA442=AA443,IF((AA441-AA442)&lt;=(AA444-AA443),2,0),IF(AA442=AA441,IF((AA440-AA441)&gt;(AA443-AA442),2,0),2)),0)))</f>
        <v>0</v>
      </c>
      <c r="X442" s="1">
        <f>IF(C$4=0,0,IF(SUM(X$7:X441)=2,0,IF(AB442=X$6,IF(AB442=AB443,IF((AB441-AB442)&lt;=(AB444-AB443),2,0),IF(AB442=AB441,IF((AB440-AB441)&gt;(AB443-AB442),2,0),2)),0)))</f>
        <v>0</v>
      </c>
      <c r="Y442" s="1">
        <f t="shared" si="130"/>
        <v>1</v>
      </c>
      <c r="Z442" s="1">
        <f t="shared" si="131"/>
        <v>1</v>
      </c>
      <c r="AA442" s="1">
        <f t="shared" si="132"/>
        <v>1</v>
      </c>
      <c r="AB442" s="1">
        <f t="shared" si="133"/>
        <v>1</v>
      </c>
      <c r="AD442" s="1">
        <f t="shared" si="138"/>
        <v>148</v>
      </c>
      <c r="AE442" s="2">
        <f t="shared" si="134"/>
        <v>0</v>
      </c>
      <c r="AF442" s="1">
        <f>IF(S$4=0,0,IF(SUM(AF$7:AF441)=2,0,IF(AJ442=AF$6,IF(AJ442=AJ443,IF((AJ441-AJ442)&lt;=(AJ444-AJ443),2,0),IF(AJ442=AJ441,IF((AJ440-AJ441)&gt;(AJ443-AJ442),2,0),2)),0)))</f>
        <v>0</v>
      </c>
      <c r="AG442" s="1">
        <f>IF(C$4=0,0,IF(SUM(AG$7:AG441)=1,0,IF(AK442=AG$6,IF(AK442=AK443,IF((AK441-AK442)&lt;=(AK444-AK443),1,0),IF(AK442=AK441,IF((AK440-AK441)&gt;(AK443-AK442),1,0),1)),0)))</f>
        <v>0</v>
      </c>
      <c r="AH442" s="1">
        <f>IF(C$4=0,0,IF(SUM(AH$7:AH441)=2,0,IF(AL442=AH$6,IF(AL442=AL443,IF((AL441-AL442)&lt;=(AL444-AL443),2,0),IF(AL442=AL441,IF((AL440-AL441)&gt;(AL443-AL442),2,0),2)),0)))</f>
        <v>0</v>
      </c>
      <c r="AI442" s="1">
        <f>IF(S$4=0,0,IF(SUM(AI$7:AI441)=2,0,IF(AM442=AI$6,IF(AM442=AM443,IF((AM441-AM442)&lt;=(AM444-AM443),2,0),IF(AM442=AM441,IF((AM440-AM441)&gt;(AM443-AM442),2,0),2)),0)))</f>
        <v>0</v>
      </c>
      <c r="AJ442" s="1">
        <f t="shared" si="135"/>
        <v>1</v>
      </c>
    </row>
    <row r="443" spans="1:36" ht="12" customHeight="1" x14ac:dyDescent="0.15">
      <c r="A443" s="64">
        <f t="shared" si="125"/>
        <v>0</v>
      </c>
      <c r="B443" s="64">
        <f t="shared" si="123"/>
        <v>0</v>
      </c>
      <c r="C443" s="57">
        <f t="shared" si="136"/>
        <v>148</v>
      </c>
      <c r="F443" s="59">
        <f>IF(C443&lt;C$6,0,VLOOKUP(C443,index!$A:$M,10,0))</f>
        <v>0</v>
      </c>
      <c r="G443" s="57" t="str">
        <f t="shared" si="126"/>
        <v/>
      </c>
      <c r="H443" s="58" t="str">
        <f>IF(G443="I",$K443,IF(G443="II",$K443-SUM(H$8:H442),IF(G443="III",$K443-SUM(H$8:H442),IF(G443="IV",$K443-SUM(H$8:H442),IF(G443="V",1-SUM(H$8:H442)," ")))))</f>
        <v xml:space="preserve"> </v>
      </c>
      <c r="I443" s="66" t="str">
        <f t="shared" si="127"/>
        <v/>
      </c>
      <c r="L443" s="62" t="str">
        <f t="shared" si="124"/>
        <v xml:space="preserve"> </v>
      </c>
      <c r="P443" s="58" t="str">
        <f>IF(O443="Plus",$K443,IF(O443="Basis",$K443-SUM(P$8:P442),IF(O443="Breedte",$K443-SUM(P$8:P442),IF(O442="Breedte",1-SUM(P$8:P442)," "))))</f>
        <v xml:space="preserve"> </v>
      </c>
      <c r="Q443" s="56" t="str">
        <f t="shared" si="139"/>
        <v/>
      </c>
      <c r="R443" s="196">
        <f t="shared" si="128"/>
        <v>0</v>
      </c>
      <c r="S443" s="1">
        <f t="shared" si="137"/>
        <v>148</v>
      </c>
      <c r="T443" s="2">
        <f t="shared" si="129"/>
        <v>0</v>
      </c>
      <c r="U443" s="1">
        <f>IF(C$4=0,0,IF(SUM(U$7:U442)=2,0,IF(Y443=U$6,IF(Y443=Y444,IF((Y442-Y443)&lt;=(Y445-Y444),2,0),IF(Y443=Y442,IF((Y441-Y442)&gt;(Y444-Y443),2,0),2)),0)))</f>
        <v>0</v>
      </c>
      <c r="V443" s="1">
        <f>IF(C$4=0,0,IF(SUM(V$7:V442)=1,0,IF(Z443=V$6,IF(Z443=Z444,IF((Z442-Z443)&lt;=(Z445-Z444),1,0),IF(Z443=Z442,IF((Z441-Z442)&gt;(Z444-Z443),1,0),1)),0)))</f>
        <v>0</v>
      </c>
      <c r="W443" s="1">
        <f>IF(C$4=0,0,IF(SUM(W$7:W442)=2,0,IF(AA443=W$6,IF(AA443=AA444,IF((AA442-AA443)&lt;=(AA445-AA444),2,0),IF(AA443=AA442,IF((AA441-AA442)&gt;(AA444-AA443),2,0),2)),0)))</f>
        <v>0</v>
      </c>
      <c r="X443" s="1">
        <f>IF(C$4=0,0,IF(SUM(X$7:X442)=2,0,IF(AB443=X$6,IF(AB443=AB444,IF((AB442-AB443)&lt;=(AB445-AB444),2,0),IF(AB443=AB442,IF((AB441-AB442)&gt;(AB444-AB443),2,0),2)),0)))</f>
        <v>0</v>
      </c>
      <c r="Y443" s="1">
        <f t="shared" si="130"/>
        <v>1</v>
      </c>
      <c r="Z443" s="1">
        <f t="shared" si="131"/>
        <v>1</v>
      </c>
      <c r="AA443" s="1">
        <f t="shared" si="132"/>
        <v>1</v>
      </c>
      <c r="AB443" s="1">
        <f t="shared" si="133"/>
        <v>1</v>
      </c>
      <c r="AD443" s="1">
        <f t="shared" si="138"/>
        <v>148</v>
      </c>
      <c r="AE443" s="2">
        <f t="shared" si="134"/>
        <v>0</v>
      </c>
      <c r="AF443" s="1">
        <f>IF(S$4=0,0,IF(SUM(AF$7:AF442)=2,0,IF(AJ443=AF$6,IF(AJ443=AJ444,IF((AJ442-AJ443)&lt;=(AJ445-AJ444),2,0),IF(AJ443=AJ442,IF((AJ441-AJ442)&gt;(AJ444-AJ443),2,0),2)),0)))</f>
        <v>0</v>
      </c>
      <c r="AG443" s="1">
        <f>IF(C$4=0,0,IF(SUM(AG$7:AG442)=1,0,IF(AK443=AG$6,IF(AK443=AK444,IF((AK442-AK443)&lt;=(AK445-AK444),1,0),IF(AK443=AK442,IF((AK441-AK442)&gt;(AK444-AK443),1,0),1)),0)))</f>
        <v>0</v>
      </c>
      <c r="AH443" s="1">
        <f>IF(C$4=0,0,IF(SUM(AH$7:AH442)=2,0,IF(AL443=AH$6,IF(AL443=AL444,IF((AL442-AL443)&lt;=(AL445-AL444),2,0),IF(AL443=AL442,IF((AL441-AL442)&gt;(AL444-AL443),2,0),2)),0)))</f>
        <v>0</v>
      </c>
      <c r="AI443" s="1">
        <f>IF(S$4=0,0,IF(SUM(AI$7:AI442)=2,0,IF(AM443=AI$6,IF(AM443=AM444,IF((AM442-AM443)&lt;=(AM445-AM444),2,0),IF(AM443=AM442,IF((AM441-AM442)&gt;(AM444-AM443),2,0),2)),0)))</f>
        <v>0</v>
      </c>
      <c r="AJ443" s="1">
        <f t="shared" si="135"/>
        <v>1</v>
      </c>
    </row>
    <row r="444" spans="1:36" ht="12" customHeight="1" x14ac:dyDescent="0.15">
      <c r="A444" s="64">
        <f t="shared" si="125"/>
        <v>0</v>
      </c>
      <c r="B444" s="64">
        <f t="shared" si="123"/>
        <v>0</v>
      </c>
      <c r="C444" s="57">
        <f t="shared" si="136"/>
        <v>148</v>
      </c>
      <c r="F444" s="59">
        <f>IF(C444&lt;C$6,0,VLOOKUP(C444,index!$A:$M,10,0))</f>
        <v>0</v>
      </c>
      <c r="G444" s="57" t="str">
        <f t="shared" si="126"/>
        <v/>
      </c>
      <c r="H444" s="58" t="str">
        <f>IF(G444="I",$K444,IF(G444="II",$K444-SUM(H$8:H443),IF(G444="III",$K444-SUM(H$8:H443),IF(G444="IV",$K444-SUM(H$8:H443),IF(G444="V",1-SUM(H$8:H443)," ")))))</f>
        <v xml:space="preserve"> </v>
      </c>
      <c r="I444" s="66" t="str">
        <f t="shared" si="127"/>
        <v/>
      </c>
      <c r="L444" s="62" t="str">
        <f t="shared" si="124"/>
        <v xml:space="preserve"> </v>
      </c>
      <c r="P444" s="58" t="str">
        <f>IF(O444="Plus",$K444,IF(O444="Basis",$K444-SUM(P$8:P443),IF(O444="Breedte",$K444-SUM(P$8:P443),IF(O443="Breedte",1-SUM(P$8:P443)," "))))</f>
        <v xml:space="preserve"> </v>
      </c>
      <c r="Q444" s="56" t="str">
        <f t="shared" si="139"/>
        <v/>
      </c>
      <c r="R444" s="196">
        <f t="shared" si="128"/>
        <v>0</v>
      </c>
      <c r="S444" s="1">
        <f t="shared" si="137"/>
        <v>148</v>
      </c>
      <c r="T444" s="2">
        <f t="shared" si="129"/>
        <v>0</v>
      </c>
      <c r="U444" s="1">
        <f>IF(C$4=0,0,IF(SUM(U$7:U443)=2,0,IF(Y444=U$6,IF(Y444=Y445,IF((Y443-Y444)&lt;=(Y446-Y445),2,0),IF(Y444=Y443,IF((Y442-Y443)&gt;(Y445-Y444),2,0),2)),0)))</f>
        <v>0</v>
      </c>
      <c r="V444" s="1">
        <f>IF(C$4=0,0,IF(SUM(V$7:V443)=1,0,IF(Z444=V$6,IF(Z444=Z445,IF((Z443-Z444)&lt;=(Z446-Z445),1,0),IF(Z444=Z443,IF((Z442-Z443)&gt;(Z445-Z444),1,0),1)),0)))</f>
        <v>0</v>
      </c>
      <c r="W444" s="1">
        <f>IF(C$4=0,0,IF(SUM(W$7:W443)=2,0,IF(AA444=W$6,IF(AA444=AA445,IF((AA443-AA444)&lt;=(AA446-AA445),2,0),IF(AA444=AA443,IF((AA442-AA443)&gt;(AA445-AA444),2,0),2)),0)))</f>
        <v>0</v>
      </c>
      <c r="X444" s="1">
        <f>IF(C$4=0,0,IF(SUM(X$7:X443)=2,0,IF(AB444=X$6,IF(AB444=AB445,IF((AB443-AB444)&lt;=(AB446-AB445),2,0),IF(AB444=AB443,IF((AB442-AB443)&gt;(AB445-AB444),2,0),2)),0)))</f>
        <v>0</v>
      </c>
      <c r="Y444" s="1">
        <f t="shared" si="130"/>
        <v>1</v>
      </c>
      <c r="Z444" s="1">
        <f t="shared" si="131"/>
        <v>1</v>
      </c>
      <c r="AA444" s="1">
        <f t="shared" si="132"/>
        <v>1</v>
      </c>
      <c r="AB444" s="1">
        <f t="shared" si="133"/>
        <v>1</v>
      </c>
      <c r="AD444" s="1">
        <f t="shared" si="138"/>
        <v>148</v>
      </c>
      <c r="AE444" s="2">
        <f t="shared" si="134"/>
        <v>0</v>
      </c>
      <c r="AF444" s="1">
        <f>IF(S$4=0,0,IF(SUM(AF$7:AF443)=2,0,IF(AJ444=AF$6,IF(AJ444=AJ445,IF((AJ443-AJ444)&lt;=(AJ446-AJ445),2,0),IF(AJ444=AJ443,IF((AJ442-AJ443)&gt;(AJ445-AJ444),2,0),2)),0)))</f>
        <v>0</v>
      </c>
      <c r="AG444" s="1">
        <f>IF(C$4=0,0,IF(SUM(AG$7:AG443)=1,0,IF(AK444=AG$6,IF(AK444=AK445,IF((AK443-AK444)&lt;=(AK446-AK445),1,0),IF(AK444=AK443,IF((AK442-AK443)&gt;(AK445-AK444),1,0),1)),0)))</f>
        <v>0</v>
      </c>
      <c r="AH444" s="1">
        <f>IF(C$4=0,0,IF(SUM(AH$7:AH443)=2,0,IF(AL444=AH$6,IF(AL444=AL445,IF((AL443-AL444)&lt;=(AL446-AL445),2,0),IF(AL444=AL443,IF((AL442-AL443)&gt;(AL445-AL444),2,0),2)),0)))</f>
        <v>0</v>
      </c>
      <c r="AI444" s="1">
        <f>IF(S$4=0,0,IF(SUM(AI$7:AI443)=2,0,IF(AM444=AI$6,IF(AM444=AM445,IF((AM443-AM444)&lt;=(AM446-AM445),2,0),IF(AM444=AM443,IF((AM442-AM443)&gt;(AM445-AM444),2,0),2)),0)))</f>
        <v>0</v>
      </c>
      <c r="AJ444" s="1">
        <f t="shared" si="135"/>
        <v>1</v>
      </c>
    </row>
    <row r="445" spans="1:36" ht="12" customHeight="1" x14ac:dyDescent="0.15">
      <c r="A445" s="64">
        <f t="shared" si="125"/>
        <v>0</v>
      </c>
      <c r="B445" s="64">
        <f t="shared" si="123"/>
        <v>0</v>
      </c>
      <c r="C445" s="57">
        <f t="shared" si="136"/>
        <v>148</v>
      </c>
      <c r="F445" s="59">
        <f>IF(C445&lt;C$6,0,VLOOKUP(C445,index!$A:$M,10,0))</f>
        <v>0</v>
      </c>
      <c r="G445" s="57" t="str">
        <f t="shared" si="126"/>
        <v/>
      </c>
      <c r="H445" s="58" t="str">
        <f>IF(G445="I",$K445,IF(G445="II",$K445-SUM(H$8:H444),IF(G445="III",$K445-SUM(H$8:H444),IF(G445="IV",$K445-SUM(H$8:H444),IF(G445="V",1-SUM(H$8:H444)," ")))))</f>
        <v xml:space="preserve"> </v>
      </c>
      <c r="I445" s="66" t="str">
        <f t="shared" si="127"/>
        <v/>
      </c>
      <c r="L445" s="62" t="str">
        <f t="shared" si="124"/>
        <v xml:space="preserve"> </v>
      </c>
      <c r="P445" s="58" t="str">
        <f>IF(O445="Plus",$K445,IF(O445="Basis",$K445-SUM(P$8:P444),IF(O445="Breedte",$K445-SUM(P$8:P444),IF(O444="Breedte",1-SUM(P$8:P444)," "))))</f>
        <v xml:space="preserve"> </v>
      </c>
      <c r="Q445" s="56" t="str">
        <f t="shared" si="139"/>
        <v/>
      </c>
      <c r="R445" s="196">
        <f t="shared" si="128"/>
        <v>0</v>
      </c>
      <c r="S445" s="1">
        <f t="shared" si="137"/>
        <v>148</v>
      </c>
      <c r="T445" s="2">
        <f t="shared" si="129"/>
        <v>0</v>
      </c>
      <c r="U445" s="1">
        <f>IF(C$4=0,0,IF(SUM(U$7:U444)=2,0,IF(Y445=U$6,IF(Y445=Y446,IF((Y444-Y445)&lt;=(Y447-Y446),2,0),IF(Y445=Y444,IF((Y443-Y444)&gt;(Y446-Y445),2,0),2)),0)))</f>
        <v>0</v>
      </c>
      <c r="V445" s="1">
        <f>IF(C$4=0,0,IF(SUM(V$7:V444)=1,0,IF(Z445=V$6,IF(Z445=Z446,IF((Z444-Z445)&lt;=(Z447-Z446),1,0),IF(Z445=Z444,IF((Z443-Z444)&gt;(Z446-Z445),1,0),1)),0)))</f>
        <v>0</v>
      </c>
      <c r="W445" s="1">
        <f>IF(C$4=0,0,IF(SUM(W$7:W444)=2,0,IF(AA445=W$6,IF(AA445=AA446,IF((AA444-AA445)&lt;=(AA447-AA446),2,0),IF(AA445=AA444,IF((AA443-AA444)&gt;(AA446-AA445),2,0),2)),0)))</f>
        <v>0</v>
      </c>
      <c r="X445" s="1">
        <f>IF(C$4=0,0,IF(SUM(X$7:X444)=2,0,IF(AB445=X$6,IF(AB445=AB446,IF((AB444-AB445)&lt;=(AB447-AB446),2,0),IF(AB445=AB444,IF((AB443-AB444)&gt;(AB446-AB445),2,0),2)),0)))</f>
        <v>0</v>
      </c>
      <c r="Y445" s="1">
        <f t="shared" si="130"/>
        <v>1</v>
      </c>
      <c r="Z445" s="1">
        <f t="shared" si="131"/>
        <v>1</v>
      </c>
      <c r="AA445" s="1">
        <f t="shared" si="132"/>
        <v>1</v>
      </c>
      <c r="AB445" s="1">
        <f t="shared" si="133"/>
        <v>1</v>
      </c>
      <c r="AD445" s="1">
        <f t="shared" si="138"/>
        <v>148</v>
      </c>
      <c r="AE445" s="2">
        <f t="shared" si="134"/>
        <v>0</v>
      </c>
      <c r="AF445" s="1">
        <f>IF(S$4=0,0,IF(SUM(AF$7:AF444)=2,0,IF(AJ445=AF$6,IF(AJ445=AJ446,IF((AJ444-AJ445)&lt;=(AJ447-AJ446),2,0),IF(AJ445=AJ444,IF((AJ443-AJ444)&gt;(AJ446-AJ445),2,0),2)),0)))</f>
        <v>0</v>
      </c>
      <c r="AG445" s="1">
        <f>IF(C$4=0,0,IF(SUM(AG$7:AG444)=1,0,IF(AK445=AG$6,IF(AK445=AK446,IF((AK444-AK445)&lt;=(AK447-AK446),1,0),IF(AK445=AK444,IF((AK443-AK444)&gt;(AK446-AK445),1,0),1)),0)))</f>
        <v>0</v>
      </c>
      <c r="AH445" s="1">
        <f>IF(C$4=0,0,IF(SUM(AH$7:AH444)=2,0,IF(AL445=AH$6,IF(AL445=AL446,IF((AL444-AL445)&lt;=(AL447-AL446),2,0),IF(AL445=AL444,IF((AL443-AL444)&gt;(AL446-AL445),2,0),2)),0)))</f>
        <v>0</v>
      </c>
      <c r="AI445" s="1">
        <f>IF(S$4=0,0,IF(SUM(AI$7:AI444)=2,0,IF(AM445=AI$6,IF(AM445=AM446,IF((AM444-AM445)&lt;=(AM447-AM446),2,0),IF(AM445=AM444,IF((AM443-AM444)&gt;(AM446-AM445),2,0),2)),0)))</f>
        <v>0</v>
      </c>
      <c r="AJ445" s="1">
        <f t="shared" si="135"/>
        <v>1</v>
      </c>
    </row>
    <row r="446" spans="1:36" ht="12" customHeight="1" x14ac:dyDescent="0.15">
      <c r="A446" s="64">
        <f t="shared" si="125"/>
        <v>0</v>
      </c>
      <c r="B446" s="64">
        <f t="shared" si="123"/>
        <v>0</v>
      </c>
      <c r="C446" s="57">
        <f t="shared" si="136"/>
        <v>148</v>
      </c>
      <c r="F446" s="59">
        <f>IF(C446&lt;C$6,0,VLOOKUP(C446,index!$A:$M,10,0))</f>
        <v>0</v>
      </c>
      <c r="G446" s="57" t="str">
        <f t="shared" si="126"/>
        <v/>
      </c>
      <c r="H446" s="58" t="str">
        <f>IF(G446="I",$K446,IF(G446="II",$K446-SUM(H$8:H445),IF(G446="III",$K446-SUM(H$8:H445),IF(G446="IV",$K446-SUM(H$8:H445),IF(G446="V",1-SUM(H$8:H445)," ")))))</f>
        <v xml:space="preserve"> </v>
      </c>
      <c r="I446" s="66" t="str">
        <f t="shared" si="127"/>
        <v/>
      </c>
      <c r="L446" s="62" t="str">
        <f t="shared" si="124"/>
        <v xml:space="preserve"> </v>
      </c>
      <c r="P446" s="58" t="str">
        <f>IF(O446="Plus",$K446,IF(O446="Basis",$K446-SUM(P$8:P445),IF(O446="Breedte",$K446-SUM(P$8:P445),IF(O445="Breedte",1-SUM(P$8:P445)," "))))</f>
        <v xml:space="preserve"> </v>
      </c>
      <c r="Q446" s="56" t="str">
        <f t="shared" si="139"/>
        <v/>
      </c>
      <c r="R446" s="196">
        <f t="shared" si="128"/>
        <v>0</v>
      </c>
      <c r="S446" s="1">
        <f t="shared" si="137"/>
        <v>148</v>
      </c>
      <c r="T446" s="2">
        <f t="shared" si="129"/>
        <v>0</v>
      </c>
      <c r="U446" s="1">
        <f>IF(C$4=0,0,IF(SUM(U$7:U445)=2,0,IF(Y446=U$6,IF(Y446=Y447,IF((Y445-Y446)&lt;=(Y448-Y447),2,0),IF(Y446=Y445,IF((Y444-Y445)&gt;(Y447-Y446),2,0),2)),0)))</f>
        <v>0</v>
      </c>
      <c r="V446" s="1">
        <f>IF(C$4=0,0,IF(SUM(V$7:V445)=1,0,IF(Z446=V$6,IF(Z446=Z447,IF((Z445-Z446)&lt;=(Z448-Z447),1,0),IF(Z446=Z445,IF((Z444-Z445)&gt;(Z447-Z446),1,0),1)),0)))</f>
        <v>0</v>
      </c>
      <c r="W446" s="1">
        <f>IF(C$4=0,0,IF(SUM(W$7:W445)=2,0,IF(AA446=W$6,IF(AA446=AA447,IF((AA445-AA446)&lt;=(AA448-AA447),2,0),IF(AA446=AA445,IF((AA444-AA445)&gt;(AA447-AA446),2,0),2)),0)))</f>
        <v>0</v>
      </c>
      <c r="X446" s="1">
        <f>IF(C$4=0,0,IF(SUM(X$7:X445)=2,0,IF(AB446=X$6,IF(AB446=AB447,IF((AB445-AB446)&lt;=(AB448-AB447),2,0),IF(AB446=AB445,IF((AB444-AB445)&gt;(AB447-AB446),2,0),2)),0)))</f>
        <v>0</v>
      </c>
      <c r="Y446" s="1">
        <f t="shared" si="130"/>
        <v>1</v>
      </c>
      <c r="Z446" s="1">
        <f t="shared" si="131"/>
        <v>1</v>
      </c>
      <c r="AA446" s="1">
        <f t="shared" si="132"/>
        <v>1</v>
      </c>
      <c r="AB446" s="1">
        <f t="shared" si="133"/>
        <v>1</v>
      </c>
      <c r="AD446" s="1">
        <f t="shared" si="138"/>
        <v>148</v>
      </c>
      <c r="AE446" s="2">
        <f t="shared" si="134"/>
        <v>0</v>
      </c>
      <c r="AF446" s="1">
        <f>IF(S$4=0,0,IF(SUM(AF$7:AF445)=2,0,IF(AJ446=AF$6,IF(AJ446=AJ447,IF((AJ445-AJ446)&lt;=(AJ448-AJ447),2,0),IF(AJ446=AJ445,IF((AJ444-AJ445)&gt;(AJ447-AJ446),2,0),2)),0)))</f>
        <v>0</v>
      </c>
      <c r="AG446" s="1">
        <f>IF(C$4=0,0,IF(SUM(AG$7:AG445)=1,0,IF(AK446=AG$6,IF(AK446=AK447,IF((AK445-AK446)&lt;=(AK448-AK447),1,0),IF(AK446=AK445,IF((AK444-AK445)&gt;(AK447-AK446),1,0),1)),0)))</f>
        <v>0</v>
      </c>
      <c r="AH446" s="1">
        <f>IF(C$4=0,0,IF(SUM(AH$7:AH445)=2,0,IF(AL446=AH$6,IF(AL446=AL447,IF((AL445-AL446)&lt;=(AL448-AL447),2,0),IF(AL446=AL445,IF((AL444-AL445)&gt;(AL447-AL446),2,0),2)),0)))</f>
        <v>0</v>
      </c>
      <c r="AI446" s="1">
        <f>IF(S$4=0,0,IF(SUM(AI$7:AI445)=2,0,IF(AM446=AI$6,IF(AM446=AM447,IF((AM445-AM446)&lt;=(AM448-AM447),2,0),IF(AM446=AM445,IF((AM444-AM445)&gt;(AM447-AM446),2,0),2)),0)))</f>
        <v>0</v>
      </c>
      <c r="AJ446" s="1">
        <f t="shared" si="135"/>
        <v>1</v>
      </c>
    </row>
    <row r="447" spans="1:36" ht="12" customHeight="1" x14ac:dyDescent="0.15">
      <c r="A447" s="64">
        <f t="shared" si="125"/>
        <v>0</v>
      </c>
      <c r="B447" s="64">
        <f t="shared" si="123"/>
        <v>0</v>
      </c>
      <c r="C447" s="57">
        <f t="shared" si="136"/>
        <v>148</v>
      </c>
      <c r="F447" s="59">
        <f>IF(C447&lt;C$6,0,VLOOKUP(C447,index!$A:$M,10,0))</f>
        <v>0</v>
      </c>
      <c r="G447" s="57" t="str">
        <f t="shared" si="126"/>
        <v/>
      </c>
      <c r="H447" s="58" t="str">
        <f>IF(G447="I",$K447,IF(G447="II",$K447-SUM(H$8:H446),IF(G447="III",$K447-SUM(H$8:H446),IF(G447="IV",$K447-SUM(H$8:H446),IF(G447="V",1-SUM(H$8:H446)," ")))))</f>
        <v xml:space="preserve"> </v>
      </c>
      <c r="I447" s="66" t="str">
        <f t="shared" si="127"/>
        <v/>
      </c>
      <c r="L447" s="62" t="str">
        <f t="shared" si="124"/>
        <v xml:space="preserve"> </v>
      </c>
      <c r="P447" s="58" t="str">
        <f>IF(O447="Plus",$K447,IF(O447="Basis",$K447-SUM(P$8:P446),IF(O447="Breedte",$K447-SUM(P$8:P446),IF(O446="Breedte",1-SUM(P$8:P446)," "))))</f>
        <v xml:space="preserve"> </v>
      </c>
      <c r="Q447" s="56" t="str">
        <f t="shared" si="139"/>
        <v/>
      </c>
      <c r="R447" s="196">
        <f t="shared" si="128"/>
        <v>0</v>
      </c>
      <c r="S447" s="1">
        <f t="shared" si="137"/>
        <v>148</v>
      </c>
      <c r="T447" s="2">
        <f t="shared" si="129"/>
        <v>0</v>
      </c>
      <c r="U447" s="1">
        <f>IF(C$4=0,0,IF(SUM(U$7:U446)=2,0,IF(Y447=U$6,IF(Y447=Y448,IF((Y446-Y447)&lt;=(Y449-Y448),2,0),IF(Y447=Y446,IF((Y445-Y446)&gt;(Y448-Y447),2,0),2)),0)))</f>
        <v>0</v>
      </c>
      <c r="V447" s="1">
        <f>IF(C$4=0,0,IF(SUM(V$7:V446)=1,0,IF(Z447=V$6,IF(Z447=Z448,IF((Z446-Z447)&lt;=(Z449-Z448),1,0),IF(Z447=Z446,IF((Z445-Z446)&gt;(Z448-Z447),1,0),1)),0)))</f>
        <v>0</v>
      </c>
      <c r="W447" s="1">
        <f>IF(C$4=0,0,IF(SUM(W$7:W446)=2,0,IF(AA447=W$6,IF(AA447=AA448,IF((AA446-AA447)&lt;=(AA449-AA448),2,0),IF(AA447=AA446,IF((AA445-AA446)&gt;(AA448-AA447),2,0),2)),0)))</f>
        <v>0</v>
      </c>
      <c r="X447" s="1">
        <f>IF(C$4=0,0,IF(SUM(X$7:X446)=2,0,IF(AB447=X$6,IF(AB447=AB448,IF((AB446-AB447)&lt;=(AB449-AB448),2,0),IF(AB447=AB446,IF((AB445-AB446)&gt;(AB448-AB447),2,0),2)),0)))</f>
        <v>0</v>
      </c>
      <c r="Y447" s="1">
        <f t="shared" si="130"/>
        <v>1</v>
      </c>
      <c r="Z447" s="1">
        <f t="shared" si="131"/>
        <v>1</v>
      </c>
      <c r="AA447" s="1">
        <f t="shared" si="132"/>
        <v>1</v>
      </c>
      <c r="AB447" s="1">
        <f t="shared" si="133"/>
        <v>1</v>
      </c>
      <c r="AD447" s="1">
        <f t="shared" si="138"/>
        <v>148</v>
      </c>
      <c r="AE447" s="2">
        <f t="shared" si="134"/>
        <v>0</v>
      </c>
      <c r="AF447" s="1">
        <f>IF(S$4=0,0,IF(SUM(AF$7:AF446)=2,0,IF(AJ447=AF$6,IF(AJ447=AJ448,IF((AJ446-AJ447)&lt;=(AJ449-AJ448),2,0),IF(AJ447=AJ446,IF((AJ445-AJ446)&gt;(AJ448-AJ447),2,0),2)),0)))</f>
        <v>0</v>
      </c>
      <c r="AG447" s="1">
        <f>IF(C$4=0,0,IF(SUM(AG$7:AG446)=1,0,IF(AK447=AG$6,IF(AK447=AK448,IF((AK446-AK447)&lt;=(AK449-AK448),1,0),IF(AK447=AK446,IF((AK445-AK446)&gt;(AK448-AK447),1,0),1)),0)))</f>
        <v>0</v>
      </c>
      <c r="AH447" s="1">
        <f>IF(C$4=0,0,IF(SUM(AH$7:AH446)=2,0,IF(AL447=AH$6,IF(AL447=AL448,IF((AL446-AL447)&lt;=(AL449-AL448),2,0),IF(AL447=AL446,IF((AL445-AL446)&gt;(AL448-AL447),2,0),2)),0)))</f>
        <v>0</v>
      </c>
      <c r="AI447" s="1">
        <f>IF(S$4=0,0,IF(SUM(AI$7:AI446)=2,0,IF(AM447=AI$6,IF(AM447=AM448,IF((AM446-AM447)&lt;=(AM449-AM448),2,0),IF(AM447=AM446,IF((AM445-AM446)&gt;(AM448-AM447),2,0),2)),0)))</f>
        <v>0</v>
      </c>
      <c r="AJ447" s="1">
        <f t="shared" si="135"/>
        <v>1</v>
      </c>
    </row>
    <row r="448" spans="1:36" ht="12" customHeight="1" x14ac:dyDescent="0.15">
      <c r="A448" s="64">
        <f t="shared" si="125"/>
        <v>0</v>
      </c>
      <c r="B448" s="64">
        <f t="shared" si="123"/>
        <v>0</v>
      </c>
      <c r="C448" s="57">
        <f t="shared" si="136"/>
        <v>148</v>
      </c>
      <c r="F448" s="59">
        <f>IF(C448&lt;C$6,0,VLOOKUP(C448,index!$A:$M,10,0))</f>
        <v>0</v>
      </c>
      <c r="G448" s="57" t="str">
        <f t="shared" si="126"/>
        <v/>
      </c>
      <c r="H448" s="58" t="str">
        <f>IF(G448="I",$K448,IF(G448="II",$K448-SUM(H$8:H447),IF(G448="III",$K448-SUM(H$8:H447),IF(G448="IV",$K448-SUM(H$8:H447),IF(G448="V",1-SUM(H$8:H447)," ")))))</f>
        <v xml:space="preserve"> </v>
      </c>
      <c r="I448" s="66" t="str">
        <f t="shared" si="127"/>
        <v/>
      </c>
      <c r="L448" s="62" t="str">
        <f t="shared" si="124"/>
        <v xml:space="preserve"> </v>
      </c>
      <c r="P448" s="58" t="str">
        <f>IF(O448="Plus",$K448,IF(O448="Basis",$K448-SUM(P$8:P447),IF(O448="Breedte",$K448-SUM(P$8:P447),IF(O447="Breedte",1-SUM(P$8:P447)," "))))</f>
        <v xml:space="preserve"> </v>
      </c>
      <c r="Q448" s="56" t="str">
        <f t="shared" si="139"/>
        <v/>
      </c>
      <c r="R448" s="196">
        <f t="shared" si="128"/>
        <v>0</v>
      </c>
      <c r="S448" s="1">
        <f t="shared" si="137"/>
        <v>148</v>
      </c>
      <c r="T448" s="2">
        <f t="shared" si="129"/>
        <v>0</v>
      </c>
      <c r="U448" s="1">
        <f>IF(C$4=0,0,IF(SUM(U$7:U447)=2,0,IF(Y448=U$6,IF(Y448=Y449,IF((Y447-Y448)&lt;=(Y450-Y449),2,0),IF(Y448=Y447,IF((Y446-Y447)&gt;(Y449-Y448),2,0),2)),0)))</f>
        <v>0</v>
      </c>
      <c r="V448" s="1">
        <f>IF(C$4=0,0,IF(SUM(V$7:V447)=1,0,IF(Z448=V$6,IF(Z448=Z449,IF((Z447-Z448)&lt;=(Z450-Z449),1,0),IF(Z448=Z447,IF((Z446-Z447)&gt;(Z449-Z448),1,0),1)),0)))</f>
        <v>0</v>
      </c>
      <c r="W448" s="1">
        <f>IF(C$4=0,0,IF(SUM(W$7:W447)=2,0,IF(AA448=W$6,IF(AA448=AA449,IF((AA447-AA448)&lt;=(AA450-AA449),2,0),IF(AA448=AA447,IF((AA446-AA447)&gt;(AA449-AA448),2,0),2)),0)))</f>
        <v>0</v>
      </c>
      <c r="X448" s="1">
        <f>IF(C$4=0,0,IF(SUM(X$7:X447)=2,0,IF(AB448=X$6,IF(AB448=AB449,IF((AB447-AB448)&lt;=(AB450-AB449),2,0),IF(AB448=AB447,IF((AB446-AB447)&gt;(AB449-AB448),2,0),2)),0)))</f>
        <v>0</v>
      </c>
      <c r="Y448" s="1">
        <f t="shared" si="130"/>
        <v>1</v>
      </c>
      <c r="Z448" s="1">
        <f t="shared" si="131"/>
        <v>1</v>
      </c>
      <c r="AA448" s="1">
        <f t="shared" si="132"/>
        <v>1</v>
      </c>
      <c r="AB448" s="1">
        <f t="shared" si="133"/>
        <v>1</v>
      </c>
      <c r="AD448" s="1">
        <f t="shared" si="138"/>
        <v>148</v>
      </c>
      <c r="AE448" s="2">
        <f t="shared" si="134"/>
        <v>0</v>
      </c>
      <c r="AF448" s="1">
        <f>IF(S$4=0,0,IF(SUM(AF$7:AF447)=2,0,IF(AJ448=AF$6,IF(AJ448=AJ449,IF((AJ447-AJ448)&lt;=(AJ450-AJ449),2,0),IF(AJ448=AJ447,IF((AJ446-AJ447)&gt;(AJ449-AJ448),2,0),2)),0)))</f>
        <v>0</v>
      </c>
      <c r="AG448" s="1">
        <f>IF(C$4=0,0,IF(SUM(AG$7:AG447)=1,0,IF(AK448=AG$6,IF(AK448=AK449,IF((AK447-AK448)&lt;=(AK450-AK449),1,0),IF(AK448=AK447,IF((AK446-AK447)&gt;(AK449-AK448),1,0),1)),0)))</f>
        <v>0</v>
      </c>
      <c r="AH448" s="1">
        <f>IF(C$4=0,0,IF(SUM(AH$7:AH447)=2,0,IF(AL448=AH$6,IF(AL448=AL449,IF((AL447-AL448)&lt;=(AL450-AL449),2,0),IF(AL448=AL447,IF((AL446-AL447)&gt;(AL449-AL448),2,0),2)),0)))</f>
        <v>0</v>
      </c>
      <c r="AI448" s="1">
        <f>IF(S$4=0,0,IF(SUM(AI$7:AI447)=2,0,IF(AM448=AI$6,IF(AM448=AM449,IF((AM447-AM448)&lt;=(AM450-AM449),2,0),IF(AM448=AM447,IF((AM446-AM447)&gt;(AM449-AM448),2,0),2)),0)))</f>
        <v>0</v>
      </c>
      <c r="AJ448" s="1">
        <f t="shared" si="135"/>
        <v>1</v>
      </c>
    </row>
    <row r="449" spans="1:36" ht="12" customHeight="1" x14ac:dyDescent="0.15">
      <c r="A449" s="64">
        <f t="shared" si="125"/>
        <v>0</v>
      </c>
      <c r="B449" s="64">
        <f t="shared" si="123"/>
        <v>0</v>
      </c>
      <c r="C449" s="57">
        <f t="shared" si="136"/>
        <v>148</v>
      </c>
      <c r="F449" s="59">
        <f>IF(C449&lt;C$6,0,VLOOKUP(C449,index!$A:$M,10,0))</f>
        <v>0</v>
      </c>
      <c r="G449" s="57" t="str">
        <f t="shared" si="126"/>
        <v/>
      </c>
      <c r="H449" s="58" t="str">
        <f>IF(G449="I",$K449,IF(G449="II",$K449-SUM(H$8:H448),IF(G449="III",$K449-SUM(H$8:H448),IF(G449="IV",$K449-SUM(H$8:H448),IF(G449="V",1-SUM(H$8:H448)," ")))))</f>
        <v xml:space="preserve"> </v>
      </c>
      <c r="I449" s="66" t="str">
        <f t="shared" si="127"/>
        <v/>
      </c>
      <c r="L449" s="62" t="str">
        <f t="shared" si="124"/>
        <v xml:space="preserve"> </v>
      </c>
      <c r="P449" s="58" t="str">
        <f>IF(O449="Plus",$K449,IF(O449="Basis",$K449-SUM(P$8:P448),IF(O449="Breedte",$K449-SUM(P$8:P448),IF(O448="Breedte",1-SUM(P$8:P448)," "))))</f>
        <v xml:space="preserve"> </v>
      </c>
      <c r="Q449" s="56" t="str">
        <f t="shared" si="139"/>
        <v/>
      </c>
      <c r="R449" s="196">
        <f t="shared" si="128"/>
        <v>0</v>
      </c>
      <c r="S449" s="1">
        <f t="shared" si="137"/>
        <v>148</v>
      </c>
      <c r="T449" s="2">
        <f t="shared" si="129"/>
        <v>0</v>
      </c>
      <c r="U449" s="1">
        <f>IF(C$4=0,0,IF(SUM(U$7:U448)=2,0,IF(Y449=U$6,IF(Y449=Y450,IF((Y448-Y449)&lt;=(Y451-Y450),2,0),IF(Y449=Y448,IF((Y447-Y448)&gt;(Y450-Y449),2,0),2)),0)))</f>
        <v>0</v>
      </c>
      <c r="V449" s="1">
        <f>IF(C$4=0,0,IF(SUM(V$7:V448)=1,0,IF(Z449=V$6,IF(Z449=Z450,IF((Z448-Z449)&lt;=(Z451-Z450),1,0),IF(Z449=Z448,IF((Z447-Z448)&gt;(Z450-Z449),1,0),1)),0)))</f>
        <v>0</v>
      </c>
      <c r="W449" s="1">
        <f>IF(C$4=0,0,IF(SUM(W$7:W448)=2,0,IF(AA449=W$6,IF(AA449=AA450,IF((AA448-AA449)&lt;=(AA451-AA450),2,0),IF(AA449=AA448,IF((AA447-AA448)&gt;(AA450-AA449),2,0),2)),0)))</f>
        <v>0</v>
      </c>
      <c r="X449" s="1">
        <f>IF(C$4=0,0,IF(SUM(X$7:X448)=2,0,IF(AB449=X$6,IF(AB449=AB450,IF((AB448-AB449)&lt;=(AB451-AB450),2,0),IF(AB449=AB448,IF((AB447-AB448)&gt;(AB450-AB449),2,0),2)),0)))</f>
        <v>0</v>
      </c>
      <c r="Y449" s="1">
        <f t="shared" si="130"/>
        <v>1</v>
      </c>
      <c r="Z449" s="1">
        <f t="shared" si="131"/>
        <v>1</v>
      </c>
      <c r="AA449" s="1">
        <f t="shared" si="132"/>
        <v>1</v>
      </c>
      <c r="AB449" s="1">
        <f t="shared" si="133"/>
        <v>1</v>
      </c>
      <c r="AD449" s="1">
        <f t="shared" si="138"/>
        <v>148</v>
      </c>
      <c r="AE449" s="2">
        <f t="shared" si="134"/>
        <v>0</v>
      </c>
      <c r="AF449" s="1">
        <f>IF(S$4=0,0,IF(SUM(AF$7:AF448)=2,0,IF(AJ449=AF$6,IF(AJ449=AJ450,IF((AJ448-AJ449)&lt;=(AJ451-AJ450),2,0),IF(AJ449=AJ448,IF((AJ447-AJ448)&gt;(AJ450-AJ449),2,0),2)),0)))</f>
        <v>0</v>
      </c>
      <c r="AG449" s="1">
        <f>IF(C$4=0,0,IF(SUM(AG$7:AG448)=1,0,IF(AK449=AG$6,IF(AK449=AK450,IF((AK448-AK449)&lt;=(AK451-AK450),1,0),IF(AK449=AK448,IF((AK447-AK448)&gt;(AK450-AK449),1,0),1)),0)))</f>
        <v>0</v>
      </c>
      <c r="AH449" s="1">
        <f>IF(C$4=0,0,IF(SUM(AH$7:AH448)=2,0,IF(AL449=AH$6,IF(AL449=AL450,IF((AL448-AL449)&lt;=(AL451-AL450),2,0),IF(AL449=AL448,IF((AL447-AL448)&gt;(AL450-AL449),2,0),2)),0)))</f>
        <v>0</v>
      </c>
      <c r="AI449" s="1">
        <f>IF(S$4=0,0,IF(SUM(AI$7:AI448)=2,0,IF(AM449=AI$6,IF(AM449=AM450,IF((AM448-AM449)&lt;=(AM451-AM450),2,0),IF(AM449=AM448,IF((AM447-AM448)&gt;(AM450-AM449),2,0),2)),0)))</f>
        <v>0</v>
      </c>
      <c r="AJ449" s="1">
        <f t="shared" si="135"/>
        <v>1</v>
      </c>
    </row>
    <row r="450" spans="1:36" ht="12" customHeight="1" x14ac:dyDescent="0.15">
      <c r="A450" s="64">
        <f t="shared" si="125"/>
        <v>0</v>
      </c>
      <c r="B450" s="64">
        <f t="shared" ref="B450:B500" si="140">IF(G450="I",20,IF(G450="II",20,IF(G450="III",20,IF(G450="IV",20,IF(G450="V",20,0)))))</f>
        <v>0</v>
      </c>
      <c r="C450" s="57">
        <f t="shared" si="136"/>
        <v>148</v>
      </c>
      <c r="F450" s="59">
        <f>IF(C450&lt;C$6,0,VLOOKUP(C450,index!$A:$M,10,0))</f>
        <v>0</v>
      </c>
      <c r="G450" s="57" t="str">
        <f t="shared" si="126"/>
        <v/>
      </c>
      <c r="H450" s="58" t="str">
        <f>IF(G450="I",$K450,IF(G450="II",$K450-SUM(H$8:H449),IF(G450="III",$K450-SUM(H$8:H449),IF(G450="IV",$K450-SUM(H$8:H449),IF(G450="V",1-SUM(H$8:H449)," ")))))</f>
        <v xml:space="preserve"> </v>
      </c>
      <c r="I450" s="66" t="str">
        <f t="shared" si="127"/>
        <v/>
      </c>
      <c r="L450" s="62" t="str">
        <f t="shared" si="124"/>
        <v xml:space="preserve"> </v>
      </c>
      <c r="P450" s="58" t="str">
        <f>IF(O450="Plus",$K450,IF(O450="Basis",$K450-SUM(P$8:P449),IF(O450="Breedte",$K450-SUM(P$8:P449),IF(O449="Breedte",1-SUM(P$8:P449)," "))))</f>
        <v xml:space="preserve"> </v>
      </c>
      <c r="Q450" s="56" t="str">
        <f t="shared" si="139"/>
        <v/>
      </c>
      <c r="R450" s="196">
        <f t="shared" si="128"/>
        <v>0</v>
      </c>
      <c r="S450" s="1">
        <f t="shared" si="137"/>
        <v>148</v>
      </c>
      <c r="T450" s="2">
        <f t="shared" si="129"/>
        <v>0</v>
      </c>
      <c r="U450" s="1">
        <f>IF(C$4=0,0,IF(SUM(U$7:U449)=2,0,IF(Y450=U$6,IF(Y450=Y451,IF((Y449-Y450)&lt;=(Y452-Y451),2,0),IF(Y450=Y449,IF((Y448-Y449)&gt;(Y451-Y450),2,0),2)),0)))</f>
        <v>0</v>
      </c>
      <c r="V450" s="1">
        <f>IF(C$4=0,0,IF(SUM(V$7:V449)=1,0,IF(Z450=V$6,IF(Z450=Z451,IF((Z449-Z450)&lt;=(Z452-Z451),1,0),IF(Z450=Z449,IF((Z448-Z449)&gt;(Z451-Z450),1,0),1)),0)))</f>
        <v>0</v>
      </c>
      <c r="W450" s="1">
        <f>IF(C$4=0,0,IF(SUM(W$7:W449)=2,0,IF(AA450=W$6,IF(AA450=AA451,IF((AA449-AA450)&lt;=(AA452-AA451),2,0),IF(AA450=AA449,IF((AA448-AA449)&gt;(AA451-AA450),2,0),2)),0)))</f>
        <v>0</v>
      </c>
      <c r="X450" s="1">
        <f>IF(C$4=0,0,IF(SUM(X$7:X449)=2,0,IF(AB450=X$6,IF(AB450=AB451,IF((AB449-AB450)&lt;=(AB452-AB451),2,0),IF(AB450=AB449,IF((AB448-AB449)&gt;(AB451-AB450),2,0),2)),0)))</f>
        <v>0</v>
      </c>
      <c r="Y450" s="1">
        <f t="shared" si="130"/>
        <v>1</v>
      </c>
      <c r="Z450" s="1">
        <f t="shared" si="131"/>
        <v>1</v>
      </c>
      <c r="AA450" s="1">
        <f t="shared" si="132"/>
        <v>1</v>
      </c>
      <c r="AB450" s="1">
        <f t="shared" si="133"/>
        <v>1</v>
      </c>
      <c r="AD450" s="1">
        <f t="shared" si="138"/>
        <v>148</v>
      </c>
      <c r="AE450" s="2">
        <f t="shared" si="134"/>
        <v>0</v>
      </c>
      <c r="AF450" s="1">
        <f>IF(S$4=0,0,IF(SUM(AF$7:AF449)=2,0,IF(AJ450=AF$6,IF(AJ450=AJ451,IF((AJ449-AJ450)&lt;=(AJ452-AJ451),2,0),IF(AJ450=AJ449,IF((AJ448-AJ449)&gt;(AJ451-AJ450),2,0),2)),0)))</f>
        <v>0</v>
      </c>
      <c r="AG450" s="1">
        <f>IF(C$4=0,0,IF(SUM(AG$7:AG449)=1,0,IF(AK450=AG$6,IF(AK450=AK451,IF((AK449-AK450)&lt;=(AK452-AK451),1,0),IF(AK450=AK449,IF((AK448-AK449)&gt;(AK451-AK450),1,0),1)),0)))</f>
        <v>0</v>
      </c>
      <c r="AH450" s="1">
        <f>IF(C$4=0,0,IF(SUM(AH$7:AH449)=2,0,IF(AL450=AH$6,IF(AL450=AL451,IF((AL449-AL450)&lt;=(AL452-AL451),2,0),IF(AL450=AL449,IF((AL448-AL449)&gt;(AL451-AL450),2,0),2)),0)))</f>
        <v>0</v>
      </c>
      <c r="AI450" s="1">
        <f>IF(S$4=0,0,IF(SUM(AI$7:AI449)=2,0,IF(AM450=AI$6,IF(AM450=AM451,IF((AM449-AM450)&lt;=(AM452-AM451),2,0),IF(AM450=AM449,IF((AM448-AM449)&gt;(AM451-AM450),2,0),2)),0)))</f>
        <v>0</v>
      </c>
      <c r="AJ450" s="1">
        <f t="shared" si="135"/>
        <v>1</v>
      </c>
    </row>
    <row r="451" spans="1:36" ht="12" customHeight="1" x14ac:dyDescent="0.15">
      <c r="A451" s="64">
        <f t="shared" si="125"/>
        <v>0</v>
      </c>
      <c r="B451" s="64">
        <f t="shared" si="140"/>
        <v>0</v>
      </c>
      <c r="C451" s="57">
        <f t="shared" si="136"/>
        <v>148</v>
      </c>
      <c r="F451" s="59">
        <f>IF(C451&lt;C$6,0,VLOOKUP(C451,index!$A:$M,10,0))</f>
        <v>0</v>
      </c>
      <c r="G451" s="57" t="str">
        <f t="shared" si="126"/>
        <v/>
      </c>
      <c r="H451" s="58" t="str">
        <f>IF(G451="I",$K451,IF(G451="II",$K451-SUM(H$8:H450),IF(G451="III",$K451-SUM(H$8:H450),IF(G451="IV",$K451-SUM(H$8:H450),IF(G451="V",1-SUM(H$8:H450)," ")))))</f>
        <v xml:space="preserve"> </v>
      </c>
      <c r="I451" s="66" t="str">
        <f t="shared" si="127"/>
        <v/>
      </c>
      <c r="L451" s="62" t="str">
        <f t="shared" si="124"/>
        <v xml:space="preserve"> </v>
      </c>
      <c r="P451" s="58" t="str">
        <f>IF(O451="Plus",$K451,IF(O451="Basis",$K451-SUM(P$8:P450),IF(O451="Breedte",$K451-SUM(P$8:P450),IF(O450="Breedte",1-SUM(P$8:P450)," "))))</f>
        <v xml:space="preserve"> </v>
      </c>
      <c r="Q451" s="56" t="str">
        <f t="shared" si="139"/>
        <v/>
      </c>
      <c r="R451" s="196">
        <f t="shared" si="128"/>
        <v>0</v>
      </c>
      <c r="S451" s="1">
        <f t="shared" si="137"/>
        <v>148</v>
      </c>
      <c r="T451" s="2">
        <f t="shared" si="129"/>
        <v>0</v>
      </c>
      <c r="U451" s="1">
        <f>IF(C$4=0,0,IF(SUM(U$7:U450)=2,0,IF(Y451=U$6,IF(Y451=Y452,IF((Y450-Y451)&lt;=(Y453-Y452),2,0),IF(Y451=Y450,IF((Y449-Y450)&gt;(Y452-Y451),2,0),2)),0)))</f>
        <v>0</v>
      </c>
      <c r="V451" s="1">
        <f>IF(C$4=0,0,IF(SUM(V$7:V450)=1,0,IF(Z451=V$6,IF(Z451=Z452,IF((Z450-Z451)&lt;=(Z453-Z452),1,0),IF(Z451=Z450,IF((Z449-Z450)&gt;(Z452-Z451),1,0),1)),0)))</f>
        <v>0</v>
      </c>
      <c r="W451" s="1">
        <f>IF(C$4=0,0,IF(SUM(W$7:W450)=2,0,IF(AA451=W$6,IF(AA451=AA452,IF((AA450-AA451)&lt;=(AA453-AA452),2,0),IF(AA451=AA450,IF((AA449-AA450)&gt;(AA452-AA451),2,0),2)),0)))</f>
        <v>0</v>
      </c>
      <c r="X451" s="1">
        <f>IF(C$4=0,0,IF(SUM(X$7:X450)=2,0,IF(AB451=X$6,IF(AB451=AB452,IF((AB450-AB451)&lt;=(AB453-AB452),2,0),IF(AB451=AB450,IF((AB449-AB450)&gt;(AB452-AB451),2,0),2)),0)))</f>
        <v>0</v>
      </c>
      <c r="Y451" s="1">
        <f t="shared" si="130"/>
        <v>1</v>
      </c>
      <c r="Z451" s="1">
        <f t="shared" si="131"/>
        <v>1</v>
      </c>
      <c r="AA451" s="1">
        <f t="shared" si="132"/>
        <v>1</v>
      </c>
      <c r="AB451" s="1">
        <f t="shared" si="133"/>
        <v>1</v>
      </c>
      <c r="AD451" s="1">
        <f t="shared" si="138"/>
        <v>148</v>
      </c>
      <c r="AE451" s="2">
        <f t="shared" si="134"/>
        <v>0</v>
      </c>
      <c r="AF451" s="1">
        <f>IF(S$4=0,0,IF(SUM(AF$7:AF450)=2,0,IF(AJ451=AF$6,IF(AJ451=AJ452,IF((AJ450-AJ451)&lt;=(AJ453-AJ452),2,0),IF(AJ451=AJ450,IF((AJ449-AJ450)&gt;(AJ452-AJ451),2,0),2)),0)))</f>
        <v>0</v>
      </c>
      <c r="AG451" s="1">
        <f>IF(C$4=0,0,IF(SUM(AG$7:AG450)=1,0,IF(AK451=AG$6,IF(AK451=AK452,IF((AK450-AK451)&lt;=(AK453-AK452),1,0),IF(AK451=AK450,IF((AK449-AK450)&gt;(AK452-AK451),1,0),1)),0)))</f>
        <v>0</v>
      </c>
      <c r="AH451" s="1">
        <f>IF(C$4=0,0,IF(SUM(AH$7:AH450)=2,0,IF(AL451=AH$6,IF(AL451=AL452,IF((AL450-AL451)&lt;=(AL453-AL452),2,0),IF(AL451=AL450,IF((AL449-AL450)&gt;(AL452-AL451),2,0),2)),0)))</f>
        <v>0</v>
      </c>
      <c r="AI451" s="1">
        <f>IF(S$4=0,0,IF(SUM(AI$7:AI450)=2,0,IF(AM451=AI$6,IF(AM451=AM452,IF((AM450-AM451)&lt;=(AM453-AM452),2,0),IF(AM451=AM450,IF((AM449-AM450)&gt;(AM452-AM451),2,0),2)),0)))</f>
        <v>0</v>
      </c>
      <c r="AJ451" s="1">
        <f t="shared" si="135"/>
        <v>1</v>
      </c>
    </row>
    <row r="452" spans="1:36" ht="12" customHeight="1" x14ac:dyDescent="0.15">
      <c r="A452" s="64">
        <f t="shared" si="125"/>
        <v>0</v>
      </c>
      <c r="B452" s="64">
        <f t="shared" si="140"/>
        <v>0</v>
      </c>
      <c r="C452" s="57">
        <f t="shared" si="136"/>
        <v>148</v>
      </c>
      <c r="F452" s="59">
        <f>IF(C452&lt;C$6,0,VLOOKUP(C452,index!$A:$M,10,0))</f>
        <v>0</v>
      </c>
      <c r="G452" s="57" t="str">
        <f t="shared" si="126"/>
        <v/>
      </c>
      <c r="H452" s="58" t="str">
        <f>IF(G452="I",$K452,IF(G452="II",$K452-SUM(H$8:H451),IF(G452="III",$K452-SUM(H$8:H451),IF(G452="IV",$K452-SUM(H$8:H451),IF(G452="V",1-SUM(H$8:H451)," ")))))</f>
        <v xml:space="preserve"> </v>
      </c>
      <c r="I452" s="66" t="str">
        <f t="shared" si="127"/>
        <v/>
      </c>
      <c r="L452" s="62" t="str">
        <f t="shared" si="124"/>
        <v xml:space="preserve"> </v>
      </c>
      <c r="P452" s="58" t="str">
        <f>IF(O452="Plus",$K452,IF(O452="Basis",$K452-SUM(P$8:P451),IF(O452="Breedte",$K452-SUM(P$8:P451),IF(O451="Breedte",1-SUM(P$8:P451)," "))))</f>
        <v xml:space="preserve"> </v>
      </c>
      <c r="Q452" s="56" t="str">
        <f t="shared" si="139"/>
        <v/>
      </c>
      <c r="R452" s="196">
        <f t="shared" si="128"/>
        <v>0</v>
      </c>
      <c r="S452" s="1">
        <f t="shared" si="137"/>
        <v>148</v>
      </c>
      <c r="T452" s="2">
        <f t="shared" si="129"/>
        <v>0</v>
      </c>
      <c r="U452" s="1">
        <f>IF(C$4=0,0,IF(SUM(U$7:U451)=2,0,IF(Y452=U$6,IF(Y452=Y453,IF((Y451-Y452)&lt;=(Y454-Y453),2,0),IF(Y452=Y451,IF((Y450-Y451)&gt;(Y453-Y452),2,0),2)),0)))</f>
        <v>0</v>
      </c>
      <c r="V452" s="1">
        <f>IF(C$4=0,0,IF(SUM(V$7:V451)=1,0,IF(Z452=V$6,IF(Z452=Z453,IF((Z451-Z452)&lt;=(Z454-Z453),1,0),IF(Z452=Z451,IF((Z450-Z451)&gt;(Z453-Z452),1,0),1)),0)))</f>
        <v>0</v>
      </c>
      <c r="W452" s="1">
        <f>IF(C$4=0,0,IF(SUM(W$7:W451)=2,0,IF(AA452=W$6,IF(AA452=AA453,IF((AA451-AA452)&lt;=(AA454-AA453),2,0),IF(AA452=AA451,IF((AA450-AA451)&gt;(AA453-AA452),2,0),2)),0)))</f>
        <v>0</v>
      </c>
      <c r="X452" s="1">
        <f>IF(C$4=0,0,IF(SUM(X$7:X451)=2,0,IF(AB452=X$6,IF(AB452=AB453,IF((AB451-AB452)&lt;=(AB454-AB453),2,0),IF(AB452=AB451,IF((AB450-AB451)&gt;(AB453-AB452),2,0),2)),0)))</f>
        <v>0</v>
      </c>
      <c r="Y452" s="1">
        <f t="shared" si="130"/>
        <v>1</v>
      </c>
      <c r="Z452" s="1">
        <f t="shared" si="131"/>
        <v>1</v>
      </c>
      <c r="AA452" s="1">
        <f t="shared" si="132"/>
        <v>1</v>
      </c>
      <c r="AB452" s="1">
        <f t="shared" si="133"/>
        <v>1</v>
      </c>
      <c r="AD452" s="1">
        <f t="shared" si="138"/>
        <v>148</v>
      </c>
      <c r="AE452" s="2">
        <f t="shared" si="134"/>
        <v>0</v>
      </c>
      <c r="AF452" s="1">
        <f>IF(S$4=0,0,IF(SUM(AF$7:AF451)=2,0,IF(AJ452=AF$6,IF(AJ452=AJ453,IF((AJ451-AJ452)&lt;=(AJ454-AJ453),2,0),IF(AJ452=AJ451,IF((AJ450-AJ451)&gt;(AJ453-AJ452),2,0),2)),0)))</f>
        <v>0</v>
      </c>
      <c r="AG452" s="1">
        <f>IF(C$4=0,0,IF(SUM(AG$7:AG451)=1,0,IF(AK452=AG$6,IF(AK452=AK453,IF((AK451-AK452)&lt;=(AK454-AK453),1,0),IF(AK452=AK451,IF((AK450-AK451)&gt;(AK453-AK452),1,0),1)),0)))</f>
        <v>0</v>
      </c>
      <c r="AH452" s="1">
        <f>IF(C$4=0,0,IF(SUM(AH$7:AH451)=2,0,IF(AL452=AH$6,IF(AL452=AL453,IF((AL451-AL452)&lt;=(AL454-AL453),2,0),IF(AL452=AL451,IF((AL450-AL451)&gt;(AL453-AL452),2,0),2)),0)))</f>
        <v>0</v>
      </c>
      <c r="AI452" s="1">
        <f>IF(S$4=0,0,IF(SUM(AI$7:AI451)=2,0,IF(AM452=AI$6,IF(AM452=AM453,IF((AM451-AM452)&lt;=(AM454-AM453),2,0),IF(AM452=AM451,IF((AM450-AM451)&gt;(AM453-AM452),2,0),2)),0)))</f>
        <v>0</v>
      </c>
      <c r="AJ452" s="1">
        <f t="shared" si="135"/>
        <v>1</v>
      </c>
    </row>
    <row r="453" spans="1:36" ht="12" customHeight="1" x14ac:dyDescent="0.15">
      <c r="A453" s="64">
        <f t="shared" si="125"/>
        <v>0</v>
      </c>
      <c r="B453" s="64">
        <f t="shared" si="140"/>
        <v>0</v>
      </c>
      <c r="C453" s="57">
        <f t="shared" si="136"/>
        <v>148</v>
      </c>
      <c r="F453" s="59">
        <f>IF(C453&lt;C$6,0,VLOOKUP(C453,index!$A:$M,10,0))</f>
        <v>0</v>
      </c>
      <c r="G453" s="57" t="str">
        <f t="shared" si="126"/>
        <v/>
      </c>
      <c r="H453" s="58" t="str">
        <f>IF(G453="I",$K453,IF(G453="II",$K453-SUM(H$8:H452),IF(G453="III",$K453-SUM(H$8:H452),IF(G453="IV",$K453-SUM(H$8:H452),IF(G453="V",1-SUM(H$8:H452)," ")))))</f>
        <v xml:space="preserve"> </v>
      </c>
      <c r="I453" s="66" t="str">
        <f t="shared" si="127"/>
        <v/>
      </c>
      <c r="L453" s="62" t="str">
        <f t="shared" si="124"/>
        <v xml:space="preserve"> </v>
      </c>
      <c r="P453" s="58" t="str">
        <f>IF(O453="Plus",$K453,IF(O453="Basis",$K453-SUM(P$8:P452),IF(O453="Breedte",$K453-SUM(P$8:P452),IF(O452="Breedte",1-SUM(P$8:P452)," "))))</f>
        <v xml:space="preserve"> </v>
      </c>
      <c r="Q453" s="56" t="str">
        <f t="shared" si="139"/>
        <v/>
      </c>
      <c r="R453" s="196">
        <f t="shared" si="128"/>
        <v>0</v>
      </c>
      <c r="S453" s="1">
        <f t="shared" si="137"/>
        <v>148</v>
      </c>
      <c r="T453" s="2">
        <f t="shared" si="129"/>
        <v>0</v>
      </c>
      <c r="U453" s="1">
        <f>IF(C$4=0,0,IF(SUM(U$7:U452)=2,0,IF(Y453=U$6,IF(Y453=Y454,IF((Y452-Y453)&lt;=(Y455-Y454),2,0),IF(Y453=Y452,IF((Y451-Y452)&gt;(Y454-Y453),2,0),2)),0)))</f>
        <v>0</v>
      </c>
      <c r="V453" s="1">
        <f>IF(C$4=0,0,IF(SUM(V$7:V452)=1,0,IF(Z453=V$6,IF(Z453=Z454,IF((Z452-Z453)&lt;=(Z455-Z454),1,0),IF(Z453=Z452,IF((Z451-Z452)&gt;(Z454-Z453),1,0),1)),0)))</f>
        <v>0</v>
      </c>
      <c r="W453" s="1">
        <f>IF(C$4=0,0,IF(SUM(W$7:W452)=2,0,IF(AA453=W$6,IF(AA453=AA454,IF((AA452-AA453)&lt;=(AA455-AA454),2,0),IF(AA453=AA452,IF((AA451-AA452)&gt;(AA454-AA453),2,0),2)),0)))</f>
        <v>0</v>
      </c>
      <c r="X453" s="1">
        <f>IF(C$4=0,0,IF(SUM(X$7:X452)=2,0,IF(AB453=X$6,IF(AB453=AB454,IF((AB452-AB453)&lt;=(AB455-AB454),2,0),IF(AB453=AB452,IF((AB451-AB452)&gt;(AB454-AB453),2,0),2)),0)))</f>
        <v>0</v>
      </c>
      <c r="Y453" s="1">
        <f t="shared" si="130"/>
        <v>1</v>
      </c>
      <c r="Z453" s="1">
        <f t="shared" si="131"/>
        <v>1</v>
      </c>
      <c r="AA453" s="1">
        <f t="shared" si="132"/>
        <v>1</v>
      </c>
      <c r="AB453" s="1">
        <f t="shared" si="133"/>
        <v>1</v>
      </c>
      <c r="AD453" s="1">
        <f t="shared" si="138"/>
        <v>148</v>
      </c>
      <c r="AE453" s="2">
        <f t="shared" si="134"/>
        <v>0</v>
      </c>
      <c r="AF453" s="1">
        <f>IF(S$4=0,0,IF(SUM(AF$7:AF452)=2,0,IF(AJ453=AF$6,IF(AJ453=AJ454,IF((AJ452-AJ453)&lt;=(AJ455-AJ454),2,0),IF(AJ453=AJ452,IF((AJ451-AJ452)&gt;(AJ454-AJ453),2,0),2)),0)))</f>
        <v>0</v>
      </c>
      <c r="AG453" s="1">
        <f>IF(C$4=0,0,IF(SUM(AG$7:AG452)=1,0,IF(AK453=AG$6,IF(AK453=AK454,IF((AK452-AK453)&lt;=(AK455-AK454),1,0),IF(AK453=AK452,IF((AK451-AK452)&gt;(AK454-AK453),1,0),1)),0)))</f>
        <v>0</v>
      </c>
      <c r="AH453" s="1">
        <f>IF(C$4=0,0,IF(SUM(AH$7:AH452)=2,0,IF(AL453=AH$6,IF(AL453=AL454,IF((AL452-AL453)&lt;=(AL455-AL454),2,0),IF(AL453=AL452,IF((AL451-AL452)&gt;(AL454-AL453),2,0),2)),0)))</f>
        <v>0</v>
      </c>
      <c r="AI453" s="1">
        <f>IF(S$4=0,0,IF(SUM(AI$7:AI452)=2,0,IF(AM453=AI$6,IF(AM453=AM454,IF((AM452-AM453)&lt;=(AM455-AM454),2,0),IF(AM453=AM452,IF((AM451-AM452)&gt;(AM454-AM453),2,0),2)),0)))</f>
        <v>0</v>
      </c>
      <c r="AJ453" s="1">
        <f t="shared" si="135"/>
        <v>1</v>
      </c>
    </row>
    <row r="454" spans="1:36" ht="12" customHeight="1" x14ac:dyDescent="0.15">
      <c r="A454" s="64">
        <f t="shared" si="125"/>
        <v>0</v>
      </c>
      <c r="B454" s="64">
        <f t="shared" si="140"/>
        <v>0</v>
      </c>
      <c r="C454" s="57">
        <f t="shared" si="136"/>
        <v>148</v>
      </c>
      <c r="F454" s="59">
        <f>IF(C454&lt;C$6,0,VLOOKUP(C454,index!$A:$M,10,0))</f>
        <v>0</v>
      </c>
      <c r="G454" s="57" t="str">
        <f t="shared" si="126"/>
        <v/>
      </c>
      <c r="H454" s="58" t="str">
        <f>IF(G454="I",$K454,IF(G454="II",$K454-SUM(H$8:H453),IF(G454="III",$K454-SUM(H$8:H453),IF(G454="IV",$K454-SUM(H$8:H453),IF(G454="V",1-SUM(H$8:H453)," ")))))</f>
        <v xml:space="preserve"> </v>
      </c>
      <c r="I454" s="66" t="str">
        <f t="shared" si="127"/>
        <v/>
      </c>
      <c r="L454" s="62" t="str">
        <f t="shared" si="124"/>
        <v xml:space="preserve"> </v>
      </c>
      <c r="P454" s="58" t="str">
        <f>IF(O454="Plus",$K454,IF(O454="Basis",$K454-SUM(P$8:P453),IF(O454="Breedte",$K454-SUM(P$8:P453),IF(O453="Breedte",1-SUM(P$8:P453)," "))))</f>
        <v xml:space="preserve"> </v>
      </c>
      <c r="Q454" s="56" t="str">
        <f t="shared" si="139"/>
        <v/>
      </c>
      <c r="R454" s="196">
        <f t="shared" si="128"/>
        <v>0</v>
      </c>
      <c r="S454" s="1">
        <f t="shared" si="137"/>
        <v>148</v>
      </c>
      <c r="T454" s="2">
        <f t="shared" si="129"/>
        <v>0</v>
      </c>
      <c r="U454" s="1">
        <f>IF(C$4=0,0,IF(SUM(U$7:U453)=2,0,IF(Y454=U$6,IF(Y454=Y455,IF((Y453-Y454)&lt;=(Y456-Y455),2,0),IF(Y454=Y453,IF((Y452-Y453)&gt;(Y455-Y454),2,0),2)),0)))</f>
        <v>0</v>
      </c>
      <c r="V454" s="1">
        <f>IF(C$4=0,0,IF(SUM(V$7:V453)=1,0,IF(Z454=V$6,IF(Z454=Z455,IF((Z453-Z454)&lt;=(Z456-Z455),1,0),IF(Z454=Z453,IF((Z452-Z453)&gt;(Z455-Z454),1,0),1)),0)))</f>
        <v>0</v>
      </c>
      <c r="W454" s="1">
        <f>IF(C$4=0,0,IF(SUM(W$7:W453)=2,0,IF(AA454=W$6,IF(AA454=AA455,IF((AA453-AA454)&lt;=(AA456-AA455),2,0),IF(AA454=AA453,IF((AA452-AA453)&gt;(AA455-AA454),2,0),2)),0)))</f>
        <v>0</v>
      </c>
      <c r="X454" s="1">
        <f>IF(C$4=0,0,IF(SUM(X$7:X453)=2,0,IF(AB454=X$6,IF(AB454=AB455,IF((AB453-AB454)&lt;=(AB456-AB455),2,0),IF(AB454=AB453,IF((AB452-AB453)&gt;(AB455-AB454),2,0),2)),0)))</f>
        <v>0</v>
      </c>
      <c r="Y454" s="1">
        <f t="shared" si="130"/>
        <v>1</v>
      </c>
      <c r="Z454" s="1">
        <f t="shared" si="131"/>
        <v>1</v>
      </c>
      <c r="AA454" s="1">
        <f t="shared" si="132"/>
        <v>1</v>
      </c>
      <c r="AB454" s="1">
        <f t="shared" si="133"/>
        <v>1</v>
      </c>
      <c r="AD454" s="1">
        <f t="shared" si="138"/>
        <v>148</v>
      </c>
      <c r="AE454" s="2">
        <f t="shared" si="134"/>
        <v>0</v>
      </c>
      <c r="AF454" s="1">
        <f>IF(S$4=0,0,IF(SUM(AF$7:AF453)=2,0,IF(AJ454=AF$6,IF(AJ454=AJ455,IF((AJ453-AJ454)&lt;=(AJ456-AJ455),2,0),IF(AJ454=AJ453,IF((AJ452-AJ453)&gt;(AJ455-AJ454),2,0),2)),0)))</f>
        <v>0</v>
      </c>
      <c r="AG454" s="1">
        <f>IF(C$4=0,0,IF(SUM(AG$7:AG453)=1,0,IF(AK454=AG$6,IF(AK454=AK455,IF((AK453-AK454)&lt;=(AK456-AK455),1,0),IF(AK454=AK453,IF((AK452-AK453)&gt;(AK455-AK454),1,0),1)),0)))</f>
        <v>0</v>
      </c>
      <c r="AH454" s="1">
        <f>IF(C$4=0,0,IF(SUM(AH$7:AH453)=2,0,IF(AL454=AH$6,IF(AL454=AL455,IF((AL453-AL454)&lt;=(AL456-AL455),2,0),IF(AL454=AL453,IF((AL452-AL453)&gt;(AL455-AL454),2,0),2)),0)))</f>
        <v>0</v>
      </c>
      <c r="AI454" s="1">
        <f>IF(S$4=0,0,IF(SUM(AI$7:AI453)=2,0,IF(AM454=AI$6,IF(AM454=AM455,IF((AM453-AM454)&lt;=(AM456-AM455),2,0),IF(AM454=AM453,IF((AM452-AM453)&gt;(AM455-AM454),2,0),2)),0)))</f>
        <v>0</v>
      </c>
      <c r="AJ454" s="1">
        <f t="shared" si="135"/>
        <v>1</v>
      </c>
    </row>
    <row r="455" spans="1:36" ht="12" customHeight="1" x14ac:dyDescent="0.15">
      <c r="A455" s="64">
        <f t="shared" si="125"/>
        <v>0</v>
      </c>
      <c r="B455" s="64">
        <f t="shared" si="140"/>
        <v>0</v>
      </c>
      <c r="C455" s="57">
        <f t="shared" si="136"/>
        <v>148</v>
      </c>
      <c r="F455" s="59">
        <f>IF(C455&lt;C$6,0,VLOOKUP(C455,index!$A:$M,10,0))</f>
        <v>0</v>
      </c>
      <c r="G455" s="57" t="str">
        <f t="shared" si="126"/>
        <v/>
      </c>
      <c r="H455" s="58" t="str">
        <f>IF(G455="I",$K455,IF(G455="II",$K455-SUM(H$8:H454),IF(G455="III",$K455-SUM(H$8:H454),IF(G455="IV",$K455-SUM(H$8:H454),IF(G455="V",1-SUM(H$8:H454)," ")))))</f>
        <v xml:space="preserve"> </v>
      </c>
      <c r="I455" s="66" t="str">
        <f t="shared" si="127"/>
        <v/>
      </c>
      <c r="L455" s="62" t="str">
        <f t="shared" si="124"/>
        <v xml:space="preserve"> </v>
      </c>
      <c r="P455" s="58" t="str">
        <f>IF(O455="Plus",$K455,IF(O455="Basis",$K455-SUM(P$8:P454),IF(O455="Breedte",$K455-SUM(P$8:P454),IF(O454="Breedte",1-SUM(P$8:P454)," "))))</f>
        <v xml:space="preserve"> </v>
      </c>
      <c r="Q455" s="56" t="str">
        <f t="shared" si="139"/>
        <v/>
      </c>
      <c r="R455" s="196">
        <f t="shared" si="128"/>
        <v>0</v>
      </c>
      <c r="S455" s="1">
        <f t="shared" si="137"/>
        <v>148</v>
      </c>
      <c r="T455" s="2">
        <f t="shared" si="129"/>
        <v>0</v>
      </c>
      <c r="U455" s="1">
        <f>IF(C$4=0,0,IF(SUM(U$7:U454)=2,0,IF(Y455=U$6,IF(Y455=Y456,IF((Y454-Y455)&lt;=(Y457-Y456),2,0),IF(Y455=Y454,IF((Y453-Y454)&gt;(Y456-Y455),2,0),2)),0)))</f>
        <v>0</v>
      </c>
      <c r="V455" s="1">
        <f>IF(C$4=0,0,IF(SUM(V$7:V454)=1,0,IF(Z455=V$6,IF(Z455=Z456,IF((Z454-Z455)&lt;=(Z457-Z456),1,0),IF(Z455=Z454,IF((Z453-Z454)&gt;(Z456-Z455),1,0),1)),0)))</f>
        <v>0</v>
      </c>
      <c r="W455" s="1">
        <f>IF(C$4=0,0,IF(SUM(W$7:W454)=2,0,IF(AA455=W$6,IF(AA455=AA456,IF((AA454-AA455)&lt;=(AA457-AA456),2,0),IF(AA455=AA454,IF((AA453-AA454)&gt;(AA456-AA455),2,0),2)),0)))</f>
        <v>0</v>
      </c>
      <c r="X455" s="1">
        <f>IF(C$4=0,0,IF(SUM(X$7:X454)=2,0,IF(AB455=X$6,IF(AB455=AB456,IF((AB454-AB455)&lt;=(AB457-AB456),2,0),IF(AB455=AB454,IF((AB453-AB454)&gt;(AB456-AB455),2,0),2)),0)))</f>
        <v>0</v>
      </c>
      <c r="Y455" s="1">
        <f t="shared" si="130"/>
        <v>1</v>
      </c>
      <c r="Z455" s="1">
        <f t="shared" si="131"/>
        <v>1</v>
      </c>
      <c r="AA455" s="1">
        <f t="shared" si="132"/>
        <v>1</v>
      </c>
      <c r="AB455" s="1">
        <f t="shared" si="133"/>
        <v>1</v>
      </c>
      <c r="AD455" s="1">
        <f t="shared" si="138"/>
        <v>148</v>
      </c>
      <c r="AE455" s="2">
        <f t="shared" si="134"/>
        <v>0</v>
      </c>
      <c r="AF455" s="1">
        <f>IF(S$4=0,0,IF(SUM(AF$7:AF454)=2,0,IF(AJ455=AF$6,IF(AJ455=AJ456,IF((AJ454-AJ455)&lt;=(AJ457-AJ456),2,0),IF(AJ455=AJ454,IF((AJ453-AJ454)&gt;(AJ456-AJ455),2,0),2)),0)))</f>
        <v>0</v>
      </c>
      <c r="AG455" s="1">
        <f>IF(C$4=0,0,IF(SUM(AG$7:AG454)=1,0,IF(AK455=AG$6,IF(AK455=AK456,IF((AK454-AK455)&lt;=(AK457-AK456),1,0),IF(AK455=AK454,IF((AK453-AK454)&gt;(AK456-AK455),1,0),1)),0)))</f>
        <v>0</v>
      </c>
      <c r="AH455" s="1">
        <f>IF(C$4=0,0,IF(SUM(AH$7:AH454)=2,0,IF(AL455=AH$6,IF(AL455=AL456,IF((AL454-AL455)&lt;=(AL457-AL456),2,0),IF(AL455=AL454,IF((AL453-AL454)&gt;(AL456-AL455),2,0),2)),0)))</f>
        <v>0</v>
      </c>
      <c r="AI455" s="1">
        <f>IF(S$4=0,0,IF(SUM(AI$7:AI454)=2,0,IF(AM455=AI$6,IF(AM455=AM456,IF((AM454-AM455)&lt;=(AM457-AM456),2,0),IF(AM455=AM454,IF((AM453-AM454)&gt;(AM456-AM455),2,0),2)),0)))</f>
        <v>0</v>
      </c>
      <c r="AJ455" s="1">
        <f t="shared" si="135"/>
        <v>1</v>
      </c>
    </row>
    <row r="456" spans="1:36" ht="12" customHeight="1" x14ac:dyDescent="0.15">
      <c r="A456" s="64">
        <f t="shared" si="125"/>
        <v>0</v>
      </c>
      <c r="B456" s="64">
        <f t="shared" si="140"/>
        <v>0</v>
      </c>
      <c r="C456" s="57">
        <f t="shared" si="136"/>
        <v>148</v>
      </c>
      <c r="F456" s="59">
        <f>IF(C456&lt;C$6,0,VLOOKUP(C456,index!$A:$M,10,0))</f>
        <v>0</v>
      </c>
      <c r="G456" s="57" t="str">
        <f t="shared" si="126"/>
        <v/>
      </c>
      <c r="H456" s="58" t="str">
        <f>IF(G456="I",$K456,IF(G456="II",$K456-SUM(H$8:H455),IF(G456="III",$K456-SUM(H$8:H455),IF(G456="IV",$K456-SUM(H$8:H455),IF(G456="V",1-SUM(H$8:H455)," ")))))</f>
        <v xml:space="preserve"> </v>
      </c>
      <c r="I456" s="66" t="str">
        <f t="shared" si="127"/>
        <v/>
      </c>
      <c r="L456" s="62" t="str">
        <f t="shared" ref="L456:L500" si="141">IF(U456=2,"Plus",IF(W456=2,"Basis",IF(X456=2,"Breedte"," ")))</f>
        <v xml:space="preserve"> </v>
      </c>
      <c r="P456" s="58" t="str">
        <f>IF(O456="Plus",$K456,IF(O456="Basis",$K456-SUM(P$8:P455),IF(O456="Breedte",$K456-SUM(P$8:P455),IF(O455="Breedte",1-SUM(P$8:P455)," "))))</f>
        <v xml:space="preserve"> </v>
      </c>
      <c r="Q456" s="56" t="str">
        <f t="shared" si="139"/>
        <v/>
      </c>
      <c r="R456" s="196">
        <f t="shared" si="128"/>
        <v>0</v>
      </c>
      <c r="S456" s="1">
        <f t="shared" si="137"/>
        <v>148</v>
      </c>
      <c r="T456" s="2">
        <f t="shared" si="129"/>
        <v>0</v>
      </c>
      <c r="U456" s="1">
        <f>IF(C$4=0,0,IF(SUM(U$7:U455)=2,0,IF(Y456=U$6,IF(Y456=Y457,IF((Y455-Y456)&lt;=(Y458-Y457),2,0),IF(Y456=Y455,IF((Y454-Y455)&gt;(Y457-Y456),2,0),2)),0)))</f>
        <v>0</v>
      </c>
      <c r="V456" s="1">
        <f>IF(C$4=0,0,IF(SUM(V$7:V455)=1,0,IF(Z456=V$6,IF(Z456=Z457,IF((Z455-Z456)&lt;=(Z458-Z457),1,0),IF(Z456=Z455,IF((Z454-Z455)&gt;(Z457-Z456),1,0),1)),0)))</f>
        <v>0</v>
      </c>
      <c r="W456" s="1">
        <f>IF(C$4=0,0,IF(SUM(W$7:W455)=2,0,IF(AA456=W$6,IF(AA456=AA457,IF((AA455-AA456)&lt;=(AA458-AA457),2,0),IF(AA456=AA455,IF((AA454-AA455)&gt;(AA457-AA456),2,0),2)),0)))</f>
        <v>0</v>
      </c>
      <c r="X456" s="1">
        <f>IF(C$4=0,0,IF(SUM(X$7:X455)=2,0,IF(AB456=X$6,IF(AB456=AB457,IF((AB455-AB456)&lt;=(AB458-AB457),2,0),IF(AB456=AB455,IF((AB454-AB455)&gt;(AB457-AB456),2,0),2)),0)))</f>
        <v>0</v>
      </c>
      <c r="Y456" s="1">
        <f t="shared" si="130"/>
        <v>1</v>
      </c>
      <c r="Z456" s="1">
        <f t="shared" si="131"/>
        <v>1</v>
      </c>
      <c r="AA456" s="1">
        <f t="shared" si="132"/>
        <v>1</v>
      </c>
      <c r="AB456" s="1">
        <f t="shared" si="133"/>
        <v>1</v>
      </c>
      <c r="AD456" s="1">
        <f t="shared" si="138"/>
        <v>148</v>
      </c>
      <c r="AE456" s="2">
        <f t="shared" si="134"/>
        <v>0</v>
      </c>
      <c r="AF456" s="1">
        <f>IF(S$4=0,0,IF(SUM(AF$7:AF455)=2,0,IF(AJ456=AF$6,IF(AJ456=AJ457,IF((AJ455-AJ456)&lt;=(AJ458-AJ457),2,0),IF(AJ456=AJ455,IF((AJ454-AJ455)&gt;(AJ457-AJ456),2,0),2)),0)))</f>
        <v>0</v>
      </c>
      <c r="AG456" s="1">
        <f>IF(C$4=0,0,IF(SUM(AG$7:AG455)=1,0,IF(AK456=AG$6,IF(AK456=AK457,IF((AK455-AK456)&lt;=(AK458-AK457),1,0),IF(AK456=AK455,IF((AK454-AK455)&gt;(AK457-AK456),1,0),1)),0)))</f>
        <v>0</v>
      </c>
      <c r="AH456" s="1">
        <f>IF(C$4=0,0,IF(SUM(AH$7:AH455)=2,0,IF(AL456=AH$6,IF(AL456=AL457,IF((AL455-AL456)&lt;=(AL458-AL457),2,0),IF(AL456=AL455,IF((AL454-AL455)&gt;(AL457-AL456),2,0),2)),0)))</f>
        <v>0</v>
      </c>
      <c r="AI456" s="1">
        <f>IF(S$4=0,0,IF(SUM(AI$7:AI455)=2,0,IF(AM456=AI$6,IF(AM456=AM457,IF((AM455-AM456)&lt;=(AM458-AM457),2,0),IF(AM456=AM455,IF((AM454-AM455)&gt;(AM457-AM456),2,0),2)),0)))</f>
        <v>0</v>
      </c>
      <c r="AJ456" s="1">
        <f t="shared" si="135"/>
        <v>1</v>
      </c>
    </row>
    <row r="457" spans="1:36" ht="12" customHeight="1" x14ac:dyDescent="0.15">
      <c r="A457" s="64">
        <f t="shared" ref="A457:A500" si="142">IF(I457="A",25,IF(I457="B",25,IF(I457="C",25,IF(I457="D",15,IF(I457="E",10,0)))))</f>
        <v>0</v>
      </c>
      <c r="B457" s="64">
        <f t="shared" si="140"/>
        <v>0</v>
      </c>
      <c r="C457" s="57">
        <f t="shared" si="136"/>
        <v>148</v>
      </c>
      <c r="F457" s="59">
        <f>IF(C457&lt;C$6,0,VLOOKUP(C457,index!$A:$M,10,0))</f>
        <v>0</v>
      </c>
      <c r="G457" s="57" t="str">
        <f t="shared" ref="G457:G500" si="143">IF(AND(F457&gt;212,F458&lt;213),"I",IF(AND(F457&gt;203,F458&lt;204),"II",IF(AND(F457&gt;195,F458&lt;196),"III",IF(AND(F457&gt;186,F458&lt;187),"IV",IF(AND(F457&gt;109,F458&lt;110),"V","")))))</f>
        <v/>
      </c>
      <c r="H457" s="58" t="str">
        <f>IF(G457="I",$K457,IF(G457="II",$K457-SUM(H$8:H456),IF(G457="III",$K457-SUM(H$8:H456),IF(G457="IV",$K457-SUM(H$8:H456),IF(G457="V",1-SUM(H$8:H456)," ")))))</f>
        <v xml:space="preserve"> </v>
      </c>
      <c r="I457" s="66" t="str">
        <f t="shared" ref="I457:I500" si="144">IF(AND(F457&gt;209,F458&lt;210),"A",IF(AND(F457&gt;199,F458&lt;200),"B",IF(AND(F457&gt;189,F458&lt;190),"C",IF(AND(F457&gt;180,F458&lt;181),"D",IF(AND(F457&gt;109,F458&lt;110),"E","")))))</f>
        <v/>
      </c>
      <c r="L457" s="62" t="str">
        <f t="shared" si="141"/>
        <v xml:space="preserve"> </v>
      </c>
      <c r="P457" s="58" t="str">
        <f>IF(O457="Plus",$K457,IF(O457="Basis",$K457-SUM(P$8:P456),IF(O457="Breedte",$K457-SUM(P$8:P456),IF(O456="Breedte",1-SUM(P$8:P456)," "))))</f>
        <v xml:space="preserve"> </v>
      </c>
      <c r="Q457" s="56" t="str">
        <f t="shared" si="139"/>
        <v/>
      </c>
      <c r="R457" s="196">
        <f t="shared" ref="R457:R500" si="145">F457</f>
        <v>0</v>
      </c>
      <c r="S457" s="1">
        <f t="shared" si="137"/>
        <v>148</v>
      </c>
      <c r="T457" s="2">
        <f t="shared" ref="T457:T500" si="146">K457</f>
        <v>0</v>
      </c>
      <c r="U457" s="1">
        <f>IF(C$4=0,0,IF(SUM(U$7:U456)=2,0,IF(Y457=U$6,IF(Y457=Y458,IF((Y456-Y457)&lt;=(Y459-Y458),2,0),IF(Y457=Y456,IF((Y455-Y456)&gt;(Y458-Y457),2,0),2)),0)))</f>
        <v>0</v>
      </c>
      <c r="V457" s="1">
        <f>IF(C$4=0,0,IF(SUM(V$7:V456)=1,0,IF(Z457=V$6,IF(Z457=Z458,IF((Z456-Z457)&lt;=(Z459-Z458),1,0),IF(Z457=Z456,IF((Z455-Z456)&gt;(Z458-Z457),1,0),1)),0)))</f>
        <v>0</v>
      </c>
      <c r="W457" s="1">
        <f>IF(C$4=0,0,IF(SUM(W$7:W456)=2,0,IF(AA457=W$6,IF(AA457=AA458,IF((AA456-AA457)&lt;=(AA459-AA458),2,0),IF(AA457=AA456,IF((AA455-AA456)&gt;(AA458-AA457),2,0),2)),0)))</f>
        <v>0</v>
      </c>
      <c r="X457" s="1">
        <f>IF(C$4=0,0,IF(SUM(X$7:X456)=2,0,IF(AB457=X$6,IF(AB457=AB458,IF((AB456-AB457)&lt;=(AB459-AB458),2,0),IF(AB457=AB456,IF((AB455-AB456)&gt;(AB458-AB457),2,0),2)),0)))</f>
        <v>0</v>
      </c>
      <c r="Y457" s="1">
        <f t="shared" ref="Y457:Y500" si="147">IF(D457=0,1,ABS(K457-0.2))</f>
        <v>1</v>
      </c>
      <c r="Z457" s="1">
        <f t="shared" ref="Z457:Z500" si="148">IF(D457=0,1,ABS(K457-0.5))</f>
        <v>1</v>
      </c>
      <c r="AA457" s="1">
        <f t="shared" ref="AA457:AA500" si="149">IF(D457=0,1,ABS(K457-0.8))</f>
        <v>1</v>
      </c>
      <c r="AB457" s="1">
        <f t="shared" ref="AB457:AB500" si="150">IF(D457=0,1,ABS(K457-1))</f>
        <v>1</v>
      </c>
      <c r="AD457" s="1">
        <f t="shared" si="138"/>
        <v>148</v>
      </c>
      <c r="AE457" s="2">
        <f t="shared" ref="AE457:AE500" si="151">K457</f>
        <v>0</v>
      </c>
      <c r="AF457" s="1">
        <f>IF(S$4=0,0,IF(SUM(AF$7:AF456)=2,0,IF(AJ457=AF$6,IF(AJ457=AJ458,IF((AJ456-AJ457)&lt;=(AJ459-AJ458),2,0),IF(AJ457=AJ456,IF((AJ455-AJ456)&gt;(AJ458-AJ457),2,0),2)),0)))</f>
        <v>0</v>
      </c>
      <c r="AG457" s="1">
        <f>IF(C$4=0,0,IF(SUM(AG$7:AG456)=1,0,IF(AK457=AG$6,IF(AK457=AK458,IF((AK456-AK457)&lt;=(AK459-AK458),1,0),IF(AK457=AK456,IF((AK455-AK456)&gt;(AK458-AK457),1,0),1)),0)))</f>
        <v>0</v>
      </c>
      <c r="AH457" s="1">
        <f>IF(C$4=0,0,IF(SUM(AH$7:AH456)=2,0,IF(AL457=AH$6,IF(AL457=AL458,IF((AL456-AL457)&lt;=(AL459-AL458),2,0),IF(AL457=AL456,IF((AL455-AL456)&gt;(AL458-AL457),2,0),2)),0)))</f>
        <v>0</v>
      </c>
      <c r="AI457" s="1">
        <f>IF(S$4=0,0,IF(SUM(AI$7:AI456)=2,0,IF(AM457=AI$6,IF(AM457=AM458,IF((AM456-AM457)&lt;=(AM459-AM458),2,0),IF(AM457=AM456,IF((AM455-AM456)&gt;(AM458-AM457),2,0),2)),0)))</f>
        <v>0</v>
      </c>
      <c r="AJ457" s="1">
        <f t="shared" ref="AJ457:AJ500" si="152">IF(AE457=0,1,ABS(AH457-0.25))</f>
        <v>1</v>
      </c>
    </row>
    <row r="458" spans="1:36" ht="12" customHeight="1" x14ac:dyDescent="0.15">
      <c r="A458" s="64">
        <f t="shared" si="142"/>
        <v>0</v>
      </c>
      <c r="B458" s="64">
        <f t="shared" si="140"/>
        <v>0</v>
      </c>
      <c r="C458" s="57">
        <f t="shared" ref="C458:C500" si="153">IF(C457-1&lt;C$6,C$6-1,C457-1)</f>
        <v>148</v>
      </c>
      <c r="F458" s="59">
        <f>IF(C458&lt;C$6,0,VLOOKUP(C458,index!$A:$M,10,0))</f>
        <v>0</v>
      </c>
      <c r="G458" s="57" t="str">
        <f t="shared" si="143"/>
        <v/>
      </c>
      <c r="H458" s="58" t="str">
        <f>IF(G458="I",$K458,IF(G458="II",$K458-SUM(H$8:H457),IF(G458="III",$K458-SUM(H$8:H457),IF(G458="IV",$K458-SUM(H$8:H457),IF(G458="V",1-SUM(H$8:H457)," ")))))</f>
        <v xml:space="preserve"> </v>
      </c>
      <c r="I458" s="66" t="str">
        <f t="shared" si="144"/>
        <v/>
      </c>
      <c r="L458" s="62" t="str">
        <f t="shared" si="141"/>
        <v xml:space="preserve"> </v>
      </c>
      <c r="P458" s="58" t="str">
        <f>IF(O458="Plus",$K458,IF(O458="Basis",$K458-SUM(P$8:P457),IF(O458="Breedte",$K458-SUM(P$8:P457),IF(O457="Breedte",1-SUM(P$8:P457)," "))))</f>
        <v xml:space="preserve"> </v>
      </c>
      <c r="Q458" s="56" t="str">
        <f t="shared" si="139"/>
        <v/>
      </c>
      <c r="R458" s="196">
        <f t="shared" si="145"/>
        <v>0</v>
      </c>
      <c r="S458" s="1">
        <f t="shared" ref="S458:S500" si="154">C458</f>
        <v>148</v>
      </c>
      <c r="T458" s="2">
        <f t="shared" si="146"/>
        <v>0</v>
      </c>
      <c r="U458" s="1">
        <f>IF(C$4=0,0,IF(SUM(U$7:U457)=2,0,IF(Y458=U$6,IF(Y458=Y459,IF((Y457-Y458)&lt;=(Y460-Y459),2,0),IF(Y458=Y457,IF((Y456-Y457)&gt;(Y459-Y458),2,0),2)),0)))</f>
        <v>0</v>
      </c>
      <c r="V458" s="1">
        <f>IF(C$4=0,0,IF(SUM(V$7:V457)=1,0,IF(Z458=V$6,IF(Z458=Z459,IF((Z457-Z458)&lt;=(Z460-Z459),1,0),IF(Z458=Z457,IF((Z456-Z457)&gt;(Z459-Z458),1,0),1)),0)))</f>
        <v>0</v>
      </c>
      <c r="W458" s="1">
        <f>IF(C$4=0,0,IF(SUM(W$7:W457)=2,0,IF(AA458=W$6,IF(AA458=AA459,IF((AA457-AA458)&lt;=(AA460-AA459),2,0),IF(AA458=AA457,IF((AA456-AA457)&gt;(AA459-AA458),2,0),2)),0)))</f>
        <v>0</v>
      </c>
      <c r="X458" s="1">
        <f>IF(C$4=0,0,IF(SUM(X$7:X457)=2,0,IF(AB458=X$6,IF(AB458=AB459,IF((AB457-AB458)&lt;=(AB460-AB459),2,0),IF(AB458=AB457,IF((AB456-AB457)&gt;(AB459-AB458),2,0),2)),0)))</f>
        <v>0</v>
      </c>
      <c r="Y458" s="1">
        <f t="shared" si="147"/>
        <v>1</v>
      </c>
      <c r="Z458" s="1">
        <f t="shared" si="148"/>
        <v>1</v>
      </c>
      <c r="AA458" s="1">
        <f t="shared" si="149"/>
        <v>1</v>
      </c>
      <c r="AB458" s="1">
        <f t="shared" si="150"/>
        <v>1</v>
      </c>
      <c r="AD458" s="1">
        <f t="shared" ref="AD458:AD500" si="155">S458</f>
        <v>148</v>
      </c>
      <c r="AE458" s="2">
        <f t="shared" si="151"/>
        <v>0</v>
      </c>
      <c r="AF458" s="1">
        <f>IF(S$4=0,0,IF(SUM(AF$7:AF457)=2,0,IF(AJ458=AF$6,IF(AJ458=AJ459,IF((AJ457-AJ458)&lt;=(AJ460-AJ459),2,0),IF(AJ458=AJ457,IF((AJ456-AJ457)&gt;(AJ459-AJ458),2,0),2)),0)))</f>
        <v>0</v>
      </c>
      <c r="AG458" s="1">
        <f>IF(C$4=0,0,IF(SUM(AG$7:AG457)=1,0,IF(AK458=AG$6,IF(AK458=AK459,IF((AK457-AK458)&lt;=(AK460-AK459),1,0),IF(AK458=AK457,IF((AK456-AK457)&gt;(AK459-AK458),1,0),1)),0)))</f>
        <v>0</v>
      </c>
      <c r="AH458" s="1">
        <f>IF(C$4=0,0,IF(SUM(AH$7:AH457)=2,0,IF(AL458=AH$6,IF(AL458=AL459,IF((AL457-AL458)&lt;=(AL460-AL459),2,0),IF(AL458=AL457,IF((AL456-AL457)&gt;(AL459-AL458),2,0),2)),0)))</f>
        <v>0</v>
      </c>
      <c r="AI458" s="1">
        <f>IF(S$4=0,0,IF(SUM(AI$7:AI457)=2,0,IF(AM458=AI$6,IF(AM458=AM459,IF((AM457-AM458)&lt;=(AM460-AM459),2,0),IF(AM458=AM457,IF((AM456-AM457)&gt;(AM459-AM458),2,0),2)),0)))</f>
        <v>0</v>
      </c>
      <c r="AJ458" s="1">
        <f t="shared" si="152"/>
        <v>1</v>
      </c>
    </row>
    <row r="459" spans="1:36" ht="12" customHeight="1" x14ac:dyDescent="0.15">
      <c r="A459" s="64">
        <f t="shared" si="142"/>
        <v>0</v>
      </c>
      <c r="B459" s="64">
        <f t="shared" si="140"/>
        <v>0</v>
      </c>
      <c r="C459" s="57">
        <f t="shared" si="153"/>
        <v>148</v>
      </c>
      <c r="F459" s="59">
        <f>IF(C459&lt;C$6,0,VLOOKUP(C459,index!$A:$M,10,0))</f>
        <v>0</v>
      </c>
      <c r="G459" s="57" t="str">
        <f t="shared" si="143"/>
        <v/>
      </c>
      <c r="H459" s="58" t="str">
        <f>IF(G459="I",$K459,IF(G459="II",$K459-SUM(H$8:H458),IF(G459="III",$K459-SUM(H$8:H458),IF(G459="IV",$K459-SUM(H$8:H458),IF(G459="V",1-SUM(H$8:H458)," ")))))</f>
        <v xml:space="preserve"> </v>
      </c>
      <c r="I459" s="66" t="str">
        <f t="shared" si="144"/>
        <v/>
      </c>
      <c r="L459" s="62" t="str">
        <f t="shared" si="141"/>
        <v xml:space="preserve"> </v>
      </c>
      <c r="P459" s="58" t="str">
        <f>IF(O459="Plus",$K459,IF(O459="Basis",$K459-SUM(P$8:P458),IF(O459="Breedte",$K459-SUM(P$8:P458),IF(O458="Breedte",1-SUM(P$8:P458)," "))))</f>
        <v xml:space="preserve"> </v>
      </c>
      <c r="Q459" s="56" t="str">
        <f t="shared" si="139"/>
        <v/>
      </c>
      <c r="R459" s="196">
        <f t="shared" si="145"/>
        <v>0</v>
      </c>
      <c r="S459" s="1">
        <f t="shared" si="154"/>
        <v>148</v>
      </c>
      <c r="T459" s="2">
        <f t="shared" si="146"/>
        <v>0</v>
      </c>
      <c r="U459" s="1">
        <f>IF(C$4=0,0,IF(SUM(U$7:U458)=2,0,IF(Y459=U$6,IF(Y459=Y460,IF((Y458-Y459)&lt;=(Y461-Y460),2,0),IF(Y459=Y458,IF((Y457-Y458)&gt;(Y460-Y459),2,0),2)),0)))</f>
        <v>0</v>
      </c>
      <c r="V459" s="1">
        <f>IF(C$4=0,0,IF(SUM(V$7:V458)=1,0,IF(Z459=V$6,IF(Z459=Z460,IF((Z458-Z459)&lt;=(Z461-Z460),1,0),IF(Z459=Z458,IF((Z457-Z458)&gt;(Z460-Z459),1,0),1)),0)))</f>
        <v>0</v>
      </c>
      <c r="W459" s="1">
        <f>IF(C$4=0,0,IF(SUM(W$7:W458)=2,0,IF(AA459=W$6,IF(AA459=AA460,IF((AA458-AA459)&lt;=(AA461-AA460),2,0),IF(AA459=AA458,IF((AA457-AA458)&gt;(AA460-AA459),2,0),2)),0)))</f>
        <v>0</v>
      </c>
      <c r="X459" s="1">
        <f>IF(C$4=0,0,IF(SUM(X$7:X458)=2,0,IF(AB459=X$6,IF(AB459=AB460,IF((AB458-AB459)&lt;=(AB461-AB460),2,0),IF(AB459=AB458,IF((AB457-AB458)&gt;(AB460-AB459),2,0),2)),0)))</f>
        <v>0</v>
      </c>
      <c r="Y459" s="1">
        <f t="shared" si="147"/>
        <v>1</v>
      </c>
      <c r="Z459" s="1">
        <f t="shared" si="148"/>
        <v>1</v>
      </c>
      <c r="AA459" s="1">
        <f t="shared" si="149"/>
        <v>1</v>
      </c>
      <c r="AB459" s="1">
        <f t="shared" si="150"/>
        <v>1</v>
      </c>
      <c r="AD459" s="1">
        <f t="shared" si="155"/>
        <v>148</v>
      </c>
      <c r="AE459" s="2">
        <f t="shared" si="151"/>
        <v>0</v>
      </c>
      <c r="AF459" s="1">
        <f>IF(S$4=0,0,IF(SUM(AF$7:AF458)=2,0,IF(AJ459=AF$6,IF(AJ459=AJ460,IF((AJ458-AJ459)&lt;=(AJ461-AJ460),2,0),IF(AJ459=AJ458,IF((AJ457-AJ458)&gt;(AJ460-AJ459),2,0),2)),0)))</f>
        <v>0</v>
      </c>
      <c r="AG459" s="1">
        <f>IF(C$4=0,0,IF(SUM(AG$7:AG458)=1,0,IF(AK459=AG$6,IF(AK459=AK460,IF((AK458-AK459)&lt;=(AK461-AK460),1,0),IF(AK459=AK458,IF((AK457-AK458)&gt;(AK460-AK459),1,0),1)),0)))</f>
        <v>0</v>
      </c>
      <c r="AH459" s="1">
        <f>IF(C$4=0,0,IF(SUM(AH$7:AH458)=2,0,IF(AL459=AH$6,IF(AL459=AL460,IF((AL458-AL459)&lt;=(AL461-AL460),2,0),IF(AL459=AL458,IF((AL457-AL458)&gt;(AL460-AL459),2,0),2)),0)))</f>
        <v>0</v>
      </c>
      <c r="AI459" s="1">
        <f>IF(S$4=0,0,IF(SUM(AI$7:AI458)=2,0,IF(AM459=AI$6,IF(AM459=AM460,IF((AM458-AM459)&lt;=(AM461-AM460),2,0),IF(AM459=AM458,IF((AM457-AM458)&gt;(AM460-AM459),2,0),2)),0)))</f>
        <v>0</v>
      </c>
      <c r="AJ459" s="1">
        <f t="shared" si="152"/>
        <v>1</v>
      </c>
    </row>
    <row r="460" spans="1:36" ht="12" customHeight="1" x14ac:dyDescent="0.15">
      <c r="A460" s="64">
        <f t="shared" si="142"/>
        <v>0</v>
      </c>
      <c r="B460" s="64">
        <f t="shared" si="140"/>
        <v>0</v>
      </c>
      <c r="C460" s="57">
        <f t="shared" si="153"/>
        <v>148</v>
      </c>
      <c r="F460" s="59">
        <f>IF(C460&lt;C$6,0,VLOOKUP(C460,index!$A:$M,10,0))</f>
        <v>0</v>
      </c>
      <c r="G460" s="57" t="str">
        <f t="shared" si="143"/>
        <v/>
      </c>
      <c r="H460" s="58" t="str">
        <f>IF(G460="I",$K460,IF(G460="II",$K460-SUM(H$8:H459),IF(G460="III",$K460-SUM(H$8:H459),IF(G460="IV",$K460-SUM(H$8:H459),IF(G460="V",1-SUM(H$8:H459)," ")))))</f>
        <v xml:space="preserve"> </v>
      </c>
      <c r="I460" s="66" t="str">
        <f t="shared" si="144"/>
        <v/>
      </c>
      <c r="L460" s="62" t="str">
        <f t="shared" si="141"/>
        <v xml:space="preserve"> </v>
      </c>
      <c r="P460" s="58" t="str">
        <f>IF(O460="Plus",$K460,IF(O460="Basis",$K460-SUM(P$8:P459),IF(O460="Breedte",$K460-SUM(P$8:P459),IF(O459="Breedte",1-SUM(P$8:P459)," "))))</f>
        <v xml:space="preserve"> </v>
      </c>
      <c r="Q460" s="56" t="str">
        <f t="shared" si="139"/>
        <v/>
      </c>
      <c r="R460" s="196">
        <f t="shared" si="145"/>
        <v>0</v>
      </c>
      <c r="S460" s="1">
        <f t="shared" si="154"/>
        <v>148</v>
      </c>
      <c r="T460" s="2">
        <f t="shared" si="146"/>
        <v>0</v>
      </c>
      <c r="U460" s="1">
        <f>IF(C$4=0,0,IF(SUM(U$7:U459)=2,0,IF(Y460=U$6,IF(Y460=Y461,IF((Y459-Y460)&lt;=(Y462-Y461),2,0),IF(Y460=Y459,IF((Y458-Y459)&gt;(Y461-Y460),2,0),2)),0)))</f>
        <v>0</v>
      </c>
      <c r="V460" s="1">
        <f>IF(C$4=0,0,IF(SUM(V$7:V459)=1,0,IF(Z460=V$6,IF(Z460=Z461,IF((Z459-Z460)&lt;=(Z462-Z461),1,0),IF(Z460=Z459,IF((Z458-Z459)&gt;(Z461-Z460),1,0),1)),0)))</f>
        <v>0</v>
      </c>
      <c r="W460" s="1">
        <f>IF(C$4=0,0,IF(SUM(W$7:W459)=2,0,IF(AA460=W$6,IF(AA460=AA461,IF((AA459-AA460)&lt;=(AA462-AA461),2,0),IF(AA460=AA459,IF((AA458-AA459)&gt;(AA461-AA460),2,0),2)),0)))</f>
        <v>0</v>
      </c>
      <c r="X460" s="1">
        <f>IF(C$4=0,0,IF(SUM(X$7:X459)=2,0,IF(AB460=X$6,IF(AB460=AB461,IF((AB459-AB460)&lt;=(AB462-AB461),2,0),IF(AB460=AB459,IF((AB458-AB459)&gt;(AB461-AB460),2,0),2)),0)))</f>
        <v>0</v>
      </c>
      <c r="Y460" s="1">
        <f t="shared" si="147"/>
        <v>1</v>
      </c>
      <c r="Z460" s="1">
        <f t="shared" si="148"/>
        <v>1</v>
      </c>
      <c r="AA460" s="1">
        <f t="shared" si="149"/>
        <v>1</v>
      </c>
      <c r="AB460" s="1">
        <f t="shared" si="150"/>
        <v>1</v>
      </c>
      <c r="AD460" s="1">
        <f t="shared" si="155"/>
        <v>148</v>
      </c>
      <c r="AE460" s="2">
        <f t="shared" si="151"/>
        <v>0</v>
      </c>
      <c r="AF460" s="1">
        <f>IF(S$4=0,0,IF(SUM(AF$7:AF459)=2,0,IF(AJ460=AF$6,IF(AJ460=AJ461,IF((AJ459-AJ460)&lt;=(AJ462-AJ461),2,0),IF(AJ460=AJ459,IF((AJ458-AJ459)&gt;(AJ461-AJ460),2,0),2)),0)))</f>
        <v>0</v>
      </c>
      <c r="AG460" s="1">
        <f>IF(C$4=0,0,IF(SUM(AG$7:AG459)=1,0,IF(AK460=AG$6,IF(AK460=AK461,IF((AK459-AK460)&lt;=(AK462-AK461),1,0),IF(AK460=AK459,IF((AK458-AK459)&gt;(AK461-AK460),1,0),1)),0)))</f>
        <v>0</v>
      </c>
      <c r="AH460" s="1">
        <f>IF(C$4=0,0,IF(SUM(AH$7:AH459)=2,0,IF(AL460=AH$6,IF(AL460=AL461,IF((AL459-AL460)&lt;=(AL462-AL461),2,0),IF(AL460=AL459,IF((AL458-AL459)&gt;(AL461-AL460),2,0),2)),0)))</f>
        <v>0</v>
      </c>
      <c r="AI460" s="1">
        <f>IF(S$4=0,0,IF(SUM(AI$7:AI459)=2,0,IF(AM460=AI$6,IF(AM460=AM461,IF((AM459-AM460)&lt;=(AM462-AM461),2,0),IF(AM460=AM459,IF((AM458-AM459)&gt;(AM461-AM460),2,0),2)),0)))</f>
        <v>0</v>
      </c>
      <c r="AJ460" s="1">
        <f t="shared" si="152"/>
        <v>1</v>
      </c>
    </row>
    <row r="461" spans="1:36" ht="12" customHeight="1" x14ac:dyDescent="0.15">
      <c r="A461" s="64">
        <f t="shared" si="142"/>
        <v>0</v>
      </c>
      <c r="B461" s="64">
        <f t="shared" si="140"/>
        <v>0</v>
      </c>
      <c r="C461" s="57">
        <f t="shared" si="153"/>
        <v>148</v>
      </c>
      <c r="F461" s="59">
        <f>IF(C461&lt;C$6,0,VLOOKUP(C461,index!$A:$M,10,0))</f>
        <v>0</v>
      </c>
      <c r="G461" s="57" t="str">
        <f t="shared" si="143"/>
        <v/>
      </c>
      <c r="H461" s="58" t="str">
        <f>IF(G461="I",$K461,IF(G461="II",$K461-SUM(H$8:H460),IF(G461="III",$K461-SUM(H$8:H460),IF(G461="IV",$K461-SUM(H$8:H460),IF(G461="V",1-SUM(H$8:H460)," ")))))</f>
        <v xml:space="preserve"> </v>
      </c>
      <c r="I461" s="66" t="str">
        <f t="shared" si="144"/>
        <v/>
      </c>
      <c r="L461" s="62" t="str">
        <f t="shared" si="141"/>
        <v xml:space="preserve"> </v>
      </c>
      <c r="P461" s="58" t="str">
        <f>IF(O461="Plus",$K461,IF(O461="Basis",$K461-SUM(P$8:P460),IF(O461="Breedte",$K461-SUM(P$8:P460),IF(O460="Breedte",1-SUM(P$8:P460)," "))))</f>
        <v xml:space="preserve"> </v>
      </c>
      <c r="Q461" s="56" t="str">
        <f t="shared" si="139"/>
        <v/>
      </c>
      <c r="R461" s="196">
        <f t="shared" si="145"/>
        <v>0</v>
      </c>
      <c r="S461" s="1">
        <f t="shared" si="154"/>
        <v>148</v>
      </c>
      <c r="T461" s="2">
        <f t="shared" si="146"/>
        <v>0</v>
      </c>
      <c r="U461" s="1">
        <f>IF(C$4=0,0,IF(SUM(U$7:U460)=2,0,IF(Y461=U$6,IF(Y461=Y462,IF((Y460-Y461)&lt;=(Y463-Y462),2,0),IF(Y461=Y460,IF((Y459-Y460)&gt;(Y462-Y461),2,0),2)),0)))</f>
        <v>0</v>
      </c>
      <c r="V461" s="1">
        <f>IF(C$4=0,0,IF(SUM(V$7:V460)=1,0,IF(Z461=V$6,IF(Z461=Z462,IF((Z460-Z461)&lt;=(Z463-Z462),1,0),IF(Z461=Z460,IF((Z459-Z460)&gt;(Z462-Z461),1,0),1)),0)))</f>
        <v>0</v>
      </c>
      <c r="W461" s="1">
        <f>IF(C$4=0,0,IF(SUM(W$7:W460)=2,0,IF(AA461=W$6,IF(AA461=AA462,IF((AA460-AA461)&lt;=(AA463-AA462),2,0),IF(AA461=AA460,IF((AA459-AA460)&gt;(AA462-AA461),2,0),2)),0)))</f>
        <v>0</v>
      </c>
      <c r="X461" s="1">
        <f>IF(C$4=0,0,IF(SUM(X$7:X460)=2,0,IF(AB461=X$6,IF(AB461=AB462,IF((AB460-AB461)&lt;=(AB463-AB462),2,0),IF(AB461=AB460,IF((AB459-AB460)&gt;(AB462-AB461),2,0),2)),0)))</f>
        <v>0</v>
      </c>
      <c r="Y461" s="1">
        <f t="shared" si="147"/>
        <v>1</v>
      </c>
      <c r="Z461" s="1">
        <f t="shared" si="148"/>
        <v>1</v>
      </c>
      <c r="AA461" s="1">
        <f t="shared" si="149"/>
        <v>1</v>
      </c>
      <c r="AB461" s="1">
        <f t="shared" si="150"/>
        <v>1</v>
      </c>
      <c r="AD461" s="1">
        <f t="shared" si="155"/>
        <v>148</v>
      </c>
      <c r="AE461" s="2">
        <f t="shared" si="151"/>
        <v>0</v>
      </c>
      <c r="AF461" s="1">
        <f>IF(S$4=0,0,IF(SUM(AF$7:AF460)=2,0,IF(AJ461=AF$6,IF(AJ461=AJ462,IF((AJ460-AJ461)&lt;=(AJ463-AJ462),2,0),IF(AJ461=AJ460,IF((AJ459-AJ460)&gt;(AJ462-AJ461),2,0),2)),0)))</f>
        <v>0</v>
      </c>
      <c r="AG461" s="1">
        <f>IF(C$4=0,0,IF(SUM(AG$7:AG460)=1,0,IF(AK461=AG$6,IF(AK461=AK462,IF((AK460-AK461)&lt;=(AK463-AK462),1,0),IF(AK461=AK460,IF((AK459-AK460)&gt;(AK462-AK461),1,0),1)),0)))</f>
        <v>0</v>
      </c>
      <c r="AH461" s="1">
        <f>IF(C$4=0,0,IF(SUM(AH$7:AH460)=2,0,IF(AL461=AH$6,IF(AL461=AL462,IF((AL460-AL461)&lt;=(AL463-AL462),2,0),IF(AL461=AL460,IF((AL459-AL460)&gt;(AL462-AL461),2,0),2)),0)))</f>
        <v>0</v>
      </c>
      <c r="AI461" s="1">
        <f>IF(S$4=0,0,IF(SUM(AI$7:AI460)=2,0,IF(AM461=AI$6,IF(AM461=AM462,IF((AM460-AM461)&lt;=(AM463-AM462),2,0),IF(AM461=AM460,IF((AM459-AM460)&gt;(AM462-AM461),2,0),2)),0)))</f>
        <v>0</v>
      </c>
      <c r="AJ461" s="1">
        <f t="shared" si="152"/>
        <v>1</v>
      </c>
    </row>
    <row r="462" spans="1:36" ht="12" customHeight="1" x14ac:dyDescent="0.15">
      <c r="A462" s="64">
        <f t="shared" si="142"/>
        <v>0</v>
      </c>
      <c r="B462" s="64">
        <f t="shared" si="140"/>
        <v>0</v>
      </c>
      <c r="C462" s="57">
        <f t="shared" si="153"/>
        <v>148</v>
      </c>
      <c r="F462" s="59">
        <f>IF(C462&lt;C$6,0,VLOOKUP(C462,index!$A:$M,10,0))</f>
        <v>0</v>
      </c>
      <c r="G462" s="57" t="str">
        <f t="shared" si="143"/>
        <v/>
      </c>
      <c r="H462" s="58" t="str">
        <f>IF(G462="I",$K462,IF(G462="II",$K462-SUM(H$8:H461),IF(G462="III",$K462-SUM(H$8:H461),IF(G462="IV",$K462-SUM(H$8:H461),IF(G462="V",1-SUM(H$8:H461)," ")))))</f>
        <v xml:space="preserve"> </v>
      </c>
      <c r="I462" s="66" t="str">
        <f t="shared" si="144"/>
        <v/>
      </c>
      <c r="L462" s="62" t="str">
        <f t="shared" si="141"/>
        <v xml:space="preserve"> </v>
      </c>
      <c r="P462" s="58" t="str">
        <f>IF(O462="Plus",$K462,IF(O462="Basis",$K462-SUM(P$8:P461),IF(O462="Breedte",$K462-SUM(P$8:P461),IF(O461="Breedte",1-SUM(P$8:P461)," "))))</f>
        <v xml:space="preserve"> </v>
      </c>
      <c r="Q462" s="56" t="str">
        <f t="shared" si="139"/>
        <v/>
      </c>
      <c r="R462" s="196">
        <f t="shared" si="145"/>
        <v>0</v>
      </c>
      <c r="S462" s="1">
        <f t="shared" si="154"/>
        <v>148</v>
      </c>
      <c r="T462" s="2">
        <f t="shared" si="146"/>
        <v>0</v>
      </c>
      <c r="U462" s="1">
        <f>IF(C$4=0,0,IF(SUM(U$7:U461)=2,0,IF(Y462=U$6,IF(Y462=Y463,IF((Y461-Y462)&lt;=(Y464-Y463),2,0),IF(Y462=Y461,IF((Y460-Y461)&gt;(Y463-Y462),2,0),2)),0)))</f>
        <v>0</v>
      </c>
      <c r="V462" s="1">
        <f>IF(C$4=0,0,IF(SUM(V$7:V461)=1,0,IF(Z462=V$6,IF(Z462=Z463,IF((Z461-Z462)&lt;=(Z464-Z463),1,0),IF(Z462=Z461,IF((Z460-Z461)&gt;(Z463-Z462),1,0),1)),0)))</f>
        <v>0</v>
      </c>
      <c r="W462" s="1">
        <f>IF(C$4=0,0,IF(SUM(W$7:W461)=2,0,IF(AA462=W$6,IF(AA462=AA463,IF((AA461-AA462)&lt;=(AA464-AA463),2,0),IF(AA462=AA461,IF((AA460-AA461)&gt;(AA463-AA462),2,0),2)),0)))</f>
        <v>0</v>
      </c>
      <c r="X462" s="1">
        <f>IF(C$4=0,0,IF(SUM(X$7:X461)=2,0,IF(AB462=X$6,IF(AB462=AB463,IF((AB461-AB462)&lt;=(AB464-AB463),2,0),IF(AB462=AB461,IF((AB460-AB461)&gt;(AB463-AB462),2,0),2)),0)))</f>
        <v>0</v>
      </c>
      <c r="Y462" s="1">
        <f t="shared" si="147"/>
        <v>1</v>
      </c>
      <c r="Z462" s="1">
        <f t="shared" si="148"/>
        <v>1</v>
      </c>
      <c r="AA462" s="1">
        <f t="shared" si="149"/>
        <v>1</v>
      </c>
      <c r="AB462" s="1">
        <f t="shared" si="150"/>
        <v>1</v>
      </c>
      <c r="AD462" s="1">
        <f t="shared" si="155"/>
        <v>148</v>
      </c>
      <c r="AE462" s="2">
        <f t="shared" si="151"/>
        <v>0</v>
      </c>
      <c r="AF462" s="1">
        <f>IF(S$4=0,0,IF(SUM(AF$7:AF461)=2,0,IF(AJ462=AF$6,IF(AJ462=AJ463,IF((AJ461-AJ462)&lt;=(AJ464-AJ463),2,0),IF(AJ462=AJ461,IF((AJ460-AJ461)&gt;(AJ463-AJ462),2,0),2)),0)))</f>
        <v>0</v>
      </c>
      <c r="AG462" s="1">
        <f>IF(C$4=0,0,IF(SUM(AG$7:AG461)=1,0,IF(AK462=AG$6,IF(AK462=AK463,IF((AK461-AK462)&lt;=(AK464-AK463),1,0),IF(AK462=AK461,IF((AK460-AK461)&gt;(AK463-AK462),1,0),1)),0)))</f>
        <v>0</v>
      </c>
      <c r="AH462" s="1">
        <f>IF(C$4=0,0,IF(SUM(AH$7:AH461)=2,0,IF(AL462=AH$6,IF(AL462=AL463,IF((AL461-AL462)&lt;=(AL464-AL463),2,0),IF(AL462=AL461,IF((AL460-AL461)&gt;(AL463-AL462),2,0),2)),0)))</f>
        <v>0</v>
      </c>
      <c r="AI462" s="1">
        <f>IF(S$4=0,0,IF(SUM(AI$7:AI461)=2,0,IF(AM462=AI$6,IF(AM462=AM463,IF((AM461-AM462)&lt;=(AM464-AM463),2,0),IF(AM462=AM461,IF((AM460-AM461)&gt;(AM463-AM462),2,0),2)),0)))</f>
        <v>0</v>
      </c>
      <c r="AJ462" s="1">
        <f t="shared" si="152"/>
        <v>1</v>
      </c>
    </row>
    <row r="463" spans="1:36" ht="12" customHeight="1" x14ac:dyDescent="0.15">
      <c r="A463" s="64">
        <f t="shared" si="142"/>
        <v>0</v>
      </c>
      <c r="B463" s="64">
        <f t="shared" si="140"/>
        <v>0</v>
      </c>
      <c r="C463" s="57">
        <f t="shared" si="153"/>
        <v>148</v>
      </c>
      <c r="F463" s="59">
        <f>IF(C463&lt;C$6,0,VLOOKUP(C463,index!$A:$M,10,0))</f>
        <v>0</v>
      </c>
      <c r="G463" s="57" t="str">
        <f t="shared" si="143"/>
        <v/>
      </c>
      <c r="H463" s="58" t="str">
        <f>IF(G463="I",$K463,IF(G463="II",$K463-SUM(H$8:H462),IF(G463="III",$K463-SUM(H$8:H462),IF(G463="IV",$K463-SUM(H$8:H462),IF(G463="V",1-SUM(H$8:H462)," ")))))</f>
        <v xml:space="preserve"> </v>
      </c>
      <c r="I463" s="66" t="str">
        <f t="shared" si="144"/>
        <v/>
      </c>
      <c r="L463" s="62" t="str">
        <f t="shared" si="141"/>
        <v xml:space="preserve"> </v>
      </c>
      <c r="P463" s="58" t="str">
        <f>IF(O463="Plus",$K463,IF(O463="Basis",$K463-SUM(P$8:P462),IF(O463="Breedte",$K463-SUM(P$8:P462),IF(O462="Breedte",1-SUM(P$8:P462)," "))))</f>
        <v xml:space="preserve"> </v>
      </c>
      <c r="Q463" s="56" t="str">
        <f t="shared" si="139"/>
        <v/>
      </c>
      <c r="R463" s="196">
        <f t="shared" si="145"/>
        <v>0</v>
      </c>
      <c r="S463" s="1">
        <f t="shared" si="154"/>
        <v>148</v>
      </c>
      <c r="T463" s="2">
        <f t="shared" si="146"/>
        <v>0</v>
      </c>
      <c r="U463" s="1">
        <f>IF(C$4=0,0,IF(SUM(U$7:U462)=2,0,IF(Y463=U$6,IF(Y463=Y464,IF((Y462-Y463)&lt;=(Y465-Y464),2,0),IF(Y463=Y462,IF((Y461-Y462)&gt;(Y464-Y463),2,0),2)),0)))</f>
        <v>0</v>
      </c>
      <c r="V463" s="1">
        <f>IF(C$4=0,0,IF(SUM(V$7:V462)=1,0,IF(Z463=V$6,IF(Z463=Z464,IF((Z462-Z463)&lt;=(Z465-Z464),1,0),IF(Z463=Z462,IF((Z461-Z462)&gt;(Z464-Z463),1,0),1)),0)))</f>
        <v>0</v>
      </c>
      <c r="W463" s="1">
        <f>IF(C$4=0,0,IF(SUM(W$7:W462)=2,0,IF(AA463=W$6,IF(AA463=AA464,IF((AA462-AA463)&lt;=(AA465-AA464),2,0),IF(AA463=AA462,IF((AA461-AA462)&gt;(AA464-AA463),2,0),2)),0)))</f>
        <v>0</v>
      </c>
      <c r="X463" s="1">
        <f>IF(C$4=0,0,IF(SUM(X$7:X462)=2,0,IF(AB463=X$6,IF(AB463=AB464,IF((AB462-AB463)&lt;=(AB465-AB464),2,0),IF(AB463=AB462,IF((AB461-AB462)&gt;(AB464-AB463),2,0),2)),0)))</f>
        <v>0</v>
      </c>
      <c r="Y463" s="1">
        <f t="shared" si="147"/>
        <v>1</v>
      </c>
      <c r="Z463" s="1">
        <f t="shared" si="148"/>
        <v>1</v>
      </c>
      <c r="AA463" s="1">
        <f t="shared" si="149"/>
        <v>1</v>
      </c>
      <c r="AB463" s="1">
        <f t="shared" si="150"/>
        <v>1</v>
      </c>
      <c r="AD463" s="1">
        <f t="shared" si="155"/>
        <v>148</v>
      </c>
      <c r="AE463" s="2">
        <f t="shared" si="151"/>
        <v>0</v>
      </c>
      <c r="AF463" s="1">
        <f>IF(S$4=0,0,IF(SUM(AF$7:AF462)=2,0,IF(AJ463=AF$6,IF(AJ463=AJ464,IF((AJ462-AJ463)&lt;=(AJ465-AJ464),2,0),IF(AJ463=AJ462,IF((AJ461-AJ462)&gt;(AJ464-AJ463),2,0),2)),0)))</f>
        <v>0</v>
      </c>
      <c r="AG463" s="1">
        <f>IF(C$4=0,0,IF(SUM(AG$7:AG462)=1,0,IF(AK463=AG$6,IF(AK463=AK464,IF((AK462-AK463)&lt;=(AK465-AK464),1,0),IF(AK463=AK462,IF((AK461-AK462)&gt;(AK464-AK463),1,0),1)),0)))</f>
        <v>0</v>
      </c>
      <c r="AH463" s="1">
        <f>IF(C$4=0,0,IF(SUM(AH$7:AH462)=2,0,IF(AL463=AH$6,IF(AL463=AL464,IF((AL462-AL463)&lt;=(AL465-AL464),2,0),IF(AL463=AL462,IF((AL461-AL462)&gt;(AL464-AL463),2,0),2)),0)))</f>
        <v>0</v>
      </c>
      <c r="AI463" s="1">
        <f>IF(S$4=0,0,IF(SUM(AI$7:AI462)=2,0,IF(AM463=AI$6,IF(AM463=AM464,IF((AM462-AM463)&lt;=(AM465-AM464),2,0),IF(AM463=AM462,IF((AM461-AM462)&gt;(AM464-AM463),2,0),2)),0)))</f>
        <v>0</v>
      </c>
      <c r="AJ463" s="1">
        <f t="shared" si="152"/>
        <v>1</v>
      </c>
    </row>
    <row r="464" spans="1:36" ht="12" customHeight="1" x14ac:dyDescent="0.15">
      <c r="A464" s="64">
        <f t="shared" si="142"/>
        <v>0</v>
      </c>
      <c r="B464" s="64">
        <f t="shared" si="140"/>
        <v>0</v>
      </c>
      <c r="C464" s="57">
        <f t="shared" si="153"/>
        <v>148</v>
      </c>
      <c r="F464" s="59">
        <f>IF(C464&lt;C$6,0,VLOOKUP(C464,index!$A:$M,10,0))</f>
        <v>0</v>
      </c>
      <c r="G464" s="57" t="str">
        <f t="shared" si="143"/>
        <v/>
      </c>
      <c r="H464" s="58" t="str">
        <f>IF(G464="I",$K464,IF(G464="II",$K464-SUM(H$8:H463),IF(G464="III",$K464-SUM(H$8:H463),IF(G464="IV",$K464-SUM(H$8:H463),IF(G464="V",1-SUM(H$8:H463)," ")))))</f>
        <v xml:space="preserve"> </v>
      </c>
      <c r="I464" s="66" t="str">
        <f t="shared" si="144"/>
        <v/>
      </c>
      <c r="L464" s="62" t="str">
        <f t="shared" si="141"/>
        <v xml:space="preserve"> </v>
      </c>
      <c r="P464" s="58" t="str">
        <f>IF(O464="Plus",$K464,IF(O464="Basis",$K464-SUM(P$8:P463),IF(O464="Breedte",$K464-SUM(P$8:P463),IF(O463="Breedte",1-SUM(P$8:P463)," "))))</f>
        <v xml:space="preserve"> </v>
      </c>
      <c r="Q464" s="56" t="str">
        <f t="shared" si="139"/>
        <v/>
      </c>
      <c r="R464" s="196">
        <f t="shared" si="145"/>
        <v>0</v>
      </c>
      <c r="S464" s="1">
        <f t="shared" si="154"/>
        <v>148</v>
      </c>
      <c r="T464" s="2">
        <f t="shared" si="146"/>
        <v>0</v>
      </c>
      <c r="U464" s="1">
        <f>IF(C$4=0,0,IF(SUM(U$7:U463)=2,0,IF(Y464=U$6,IF(Y464=Y465,IF((Y463-Y464)&lt;=(Y466-Y465),2,0),IF(Y464=Y463,IF((Y462-Y463)&gt;(Y465-Y464),2,0),2)),0)))</f>
        <v>0</v>
      </c>
      <c r="V464" s="1">
        <f>IF(C$4=0,0,IF(SUM(V$7:V463)=1,0,IF(Z464=V$6,IF(Z464=Z465,IF((Z463-Z464)&lt;=(Z466-Z465),1,0),IF(Z464=Z463,IF((Z462-Z463)&gt;(Z465-Z464),1,0),1)),0)))</f>
        <v>0</v>
      </c>
      <c r="W464" s="1">
        <f>IF(C$4=0,0,IF(SUM(W$7:W463)=2,0,IF(AA464=W$6,IF(AA464=AA465,IF((AA463-AA464)&lt;=(AA466-AA465),2,0),IF(AA464=AA463,IF((AA462-AA463)&gt;(AA465-AA464),2,0),2)),0)))</f>
        <v>0</v>
      </c>
      <c r="X464" s="1">
        <f>IF(C$4=0,0,IF(SUM(X$7:X463)=2,0,IF(AB464=X$6,IF(AB464=AB465,IF((AB463-AB464)&lt;=(AB466-AB465),2,0),IF(AB464=AB463,IF((AB462-AB463)&gt;(AB465-AB464),2,0),2)),0)))</f>
        <v>0</v>
      </c>
      <c r="Y464" s="1">
        <f t="shared" si="147"/>
        <v>1</v>
      </c>
      <c r="Z464" s="1">
        <f t="shared" si="148"/>
        <v>1</v>
      </c>
      <c r="AA464" s="1">
        <f t="shared" si="149"/>
        <v>1</v>
      </c>
      <c r="AB464" s="1">
        <f t="shared" si="150"/>
        <v>1</v>
      </c>
      <c r="AD464" s="1">
        <f t="shared" si="155"/>
        <v>148</v>
      </c>
      <c r="AE464" s="2">
        <f t="shared" si="151"/>
        <v>0</v>
      </c>
      <c r="AF464" s="1">
        <f>IF(S$4=0,0,IF(SUM(AF$7:AF463)=2,0,IF(AJ464=AF$6,IF(AJ464=AJ465,IF((AJ463-AJ464)&lt;=(AJ466-AJ465),2,0),IF(AJ464=AJ463,IF((AJ462-AJ463)&gt;(AJ465-AJ464),2,0),2)),0)))</f>
        <v>0</v>
      </c>
      <c r="AG464" s="1">
        <f>IF(C$4=0,0,IF(SUM(AG$7:AG463)=1,0,IF(AK464=AG$6,IF(AK464=AK465,IF((AK463-AK464)&lt;=(AK466-AK465),1,0),IF(AK464=AK463,IF((AK462-AK463)&gt;(AK465-AK464),1,0),1)),0)))</f>
        <v>0</v>
      </c>
      <c r="AH464" s="1">
        <f>IF(C$4=0,0,IF(SUM(AH$7:AH463)=2,0,IF(AL464=AH$6,IF(AL464=AL465,IF((AL463-AL464)&lt;=(AL466-AL465),2,0),IF(AL464=AL463,IF((AL462-AL463)&gt;(AL465-AL464),2,0),2)),0)))</f>
        <v>0</v>
      </c>
      <c r="AI464" s="1">
        <f>IF(S$4=0,0,IF(SUM(AI$7:AI463)=2,0,IF(AM464=AI$6,IF(AM464=AM465,IF((AM463-AM464)&lt;=(AM466-AM465),2,0),IF(AM464=AM463,IF((AM462-AM463)&gt;(AM465-AM464),2,0),2)),0)))</f>
        <v>0</v>
      </c>
      <c r="AJ464" s="1">
        <f t="shared" si="152"/>
        <v>1</v>
      </c>
    </row>
    <row r="465" spans="1:36" ht="12" customHeight="1" x14ac:dyDescent="0.15">
      <c r="A465" s="64">
        <f t="shared" si="142"/>
        <v>0</v>
      </c>
      <c r="B465" s="64">
        <f t="shared" si="140"/>
        <v>0</v>
      </c>
      <c r="C465" s="57">
        <f t="shared" si="153"/>
        <v>148</v>
      </c>
      <c r="F465" s="59">
        <f>IF(C465&lt;C$6,0,VLOOKUP(C465,index!$A:$M,10,0))</f>
        <v>0</v>
      </c>
      <c r="G465" s="57" t="str">
        <f t="shared" si="143"/>
        <v/>
      </c>
      <c r="H465" s="58" t="str">
        <f>IF(G465="I",$K465,IF(G465="II",$K465-SUM(H$8:H464),IF(G465="III",$K465-SUM(H$8:H464),IF(G465="IV",$K465-SUM(H$8:H464),IF(G465="V",1-SUM(H$8:H464)," ")))))</f>
        <v xml:space="preserve"> </v>
      </c>
      <c r="I465" s="66" t="str">
        <f t="shared" si="144"/>
        <v/>
      </c>
      <c r="L465" s="62" t="str">
        <f t="shared" si="141"/>
        <v xml:space="preserve"> </v>
      </c>
      <c r="P465" s="58" t="str">
        <f>IF(O465="Plus",$K465,IF(O465="Basis",$K465-SUM(P$8:P464),IF(O465="Breedte",$K465-SUM(P$8:P464),IF(O464="Breedte",1-SUM(P$8:P464)," "))))</f>
        <v xml:space="preserve"> </v>
      </c>
      <c r="Q465" s="56" t="str">
        <f t="shared" ref="Q465:Q500" si="156">IF(L464="plus",CONCATENATE(E465,", "),IF(L464="basis",IF(E465=0,"",CONCATENATE(E465,", ")),CONCATENATE(Q464,IF(E465=0,"",CONCATENATE(E465,", ")))))</f>
        <v/>
      </c>
      <c r="R465" s="196">
        <f t="shared" si="145"/>
        <v>0</v>
      </c>
      <c r="S465" s="1">
        <f t="shared" si="154"/>
        <v>148</v>
      </c>
      <c r="T465" s="2">
        <f t="shared" si="146"/>
        <v>0</v>
      </c>
      <c r="U465" s="1">
        <f>IF(C$4=0,0,IF(SUM(U$7:U464)=2,0,IF(Y465=U$6,IF(Y465=Y466,IF((Y464-Y465)&lt;=(Y467-Y466),2,0),IF(Y465=Y464,IF((Y463-Y464)&gt;(Y466-Y465),2,0),2)),0)))</f>
        <v>0</v>
      </c>
      <c r="V465" s="1">
        <f>IF(C$4=0,0,IF(SUM(V$7:V464)=1,0,IF(Z465=V$6,IF(Z465=Z466,IF((Z464-Z465)&lt;=(Z467-Z466),1,0),IF(Z465=Z464,IF((Z463-Z464)&gt;(Z466-Z465),1,0),1)),0)))</f>
        <v>0</v>
      </c>
      <c r="W465" s="1">
        <f>IF(C$4=0,0,IF(SUM(W$7:W464)=2,0,IF(AA465=W$6,IF(AA465=AA466,IF((AA464-AA465)&lt;=(AA467-AA466),2,0),IF(AA465=AA464,IF((AA463-AA464)&gt;(AA466-AA465),2,0),2)),0)))</f>
        <v>0</v>
      </c>
      <c r="X465" s="1">
        <f>IF(C$4=0,0,IF(SUM(X$7:X464)=2,0,IF(AB465=X$6,IF(AB465=AB466,IF((AB464-AB465)&lt;=(AB467-AB466),2,0),IF(AB465=AB464,IF((AB463-AB464)&gt;(AB466-AB465),2,0),2)),0)))</f>
        <v>0</v>
      </c>
      <c r="Y465" s="1">
        <f t="shared" si="147"/>
        <v>1</v>
      </c>
      <c r="Z465" s="1">
        <f t="shared" si="148"/>
        <v>1</v>
      </c>
      <c r="AA465" s="1">
        <f t="shared" si="149"/>
        <v>1</v>
      </c>
      <c r="AB465" s="1">
        <f t="shared" si="150"/>
        <v>1</v>
      </c>
      <c r="AD465" s="1">
        <f t="shared" si="155"/>
        <v>148</v>
      </c>
      <c r="AE465" s="2">
        <f t="shared" si="151"/>
        <v>0</v>
      </c>
      <c r="AF465" s="1">
        <f>IF(S$4=0,0,IF(SUM(AF$7:AF464)=2,0,IF(AJ465=AF$6,IF(AJ465=AJ466,IF((AJ464-AJ465)&lt;=(AJ467-AJ466),2,0),IF(AJ465=AJ464,IF((AJ463-AJ464)&gt;(AJ466-AJ465),2,0),2)),0)))</f>
        <v>0</v>
      </c>
      <c r="AG465" s="1">
        <f>IF(C$4=0,0,IF(SUM(AG$7:AG464)=1,0,IF(AK465=AG$6,IF(AK465=AK466,IF((AK464-AK465)&lt;=(AK467-AK466),1,0),IF(AK465=AK464,IF((AK463-AK464)&gt;(AK466-AK465),1,0),1)),0)))</f>
        <v>0</v>
      </c>
      <c r="AH465" s="1">
        <f>IF(C$4=0,0,IF(SUM(AH$7:AH464)=2,0,IF(AL465=AH$6,IF(AL465=AL466,IF((AL464-AL465)&lt;=(AL467-AL466),2,0),IF(AL465=AL464,IF((AL463-AL464)&gt;(AL466-AL465),2,0),2)),0)))</f>
        <v>0</v>
      </c>
      <c r="AI465" s="1">
        <f>IF(S$4=0,0,IF(SUM(AI$7:AI464)=2,0,IF(AM465=AI$6,IF(AM465=AM466,IF((AM464-AM465)&lt;=(AM467-AM466),2,0),IF(AM465=AM464,IF((AM463-AM464)&gt;(AM466-AM465),2,0),2)),0)))</f>
        <v>0</v>
      </c>
      <c r="AJ465" s="1">
        <f t="shared" si="152"/>
        <v>1</v>
      </c>
    </row>
    <row r="466" spans="1:36" ht="12" customHeight="1" x14ac:dyDescent="0.15">
      <c r="A466" s="64">
        <f t="shared" si="142"/>
        <v>0</v>
      </c>
      <c r="B466" s="64">
        <f t="shared" si="140"/>
        <v>0</v>
      </c>
      <c r="C466" s="57">
        <f t="shared" si="153"/>
        <v>148</v>
      </c>
      <c r="F466" s="59">
        <f>IF(C466&lt;C$6,0,VLOOKUP(C466,index!$A:$M,10,0))</f>
        <v>0</v>
      </c>
      <c r="G466" s="57" t="str">
        <f t="shared" si="143"/>
        <v/>
      </c>
      <c r="H466" s="58" t="str">
        <f>IF(G466="I",$K466,IF(G466="II",$K466-SUM(H$8:H465),IF(G466="III",$K466-SUM(H$8:H465),IF(G466="IV",$K466-SUM(H$8:H465),IF(G466="V",1-SUM(H$8:H465)," ")))))</f>
        <v xml:space="preserve"> </v>
      </c>
      <c r="I466" s="66" t="str">
        <f t="shared" si="144"/>
        <v/>
      </c>
      <c r="L466" s="62" t="str">
        <f t="shared" si="141"/>
        <v xml:space="preserve"> </v>
      </c>
      <c r="P466" s="58" t="str">
        <f>IF(O466="Plus",$K466,IF(O466="Basis",$K466-SUM(P$8:P465),IF(O466="Breedte",$K466-SUM(P$8:P465),IF(O465="Breedte",1-SUM(P$8:P465)," "))))</f>
        <v xml:space="preserve"> </v>
      </c>
      <c r="Q466" s="56" t="str">
        <f t="shared" si="156"/>
        <v/>
      </c>
      <c r="R466" s="196">
        <f t="shared" si="145"/>
        <v>0</v>
      </c>
      <c r="S466" s="1">
        <f t="shared" si="154"/>
        <v>148</v>
      </c>
      <c r="T466" s="2">
        <f t="shared" si="146"/>
        <v>0</v>
      </c>
      <c r="U466" s="1">
        <f>IF(C$4=0,0,IF(SUM(U$7:U465)=2,0,IF(Y466=U$6,IF(Y466=Y467,IF((Y465-Y466)&lt;=(Y468-Y467),2,0),IF(Y466=Y465,IF((Y464-Y465)&gt;(Y467-Y466),2,0),2)),0)))</f>
        <v>0</v>
      </c>
      <c r="V466" s="1">
        <f>IF(C$4=0,0,IF(SUM(V$7:V465)=1,0,IF(Z466=V$6,IF(Z466=Z467,IF((Z465-Z466)&lt;=(Z468-Z467),1,0),IF(Z466=Z465,IF((Z464-Z465)&gt;(Z467-Z466),1,0),1)),0)))</f>
        <v>0</v>
      </c>
      <c r="W466" s="1">
        <f>IF(C$4=0,0,IF(SUM(W$7:W465)=2,0,IF(AA466=W$6,IF(AA466=AA467,IF((AA465-AA466)&lt;=(AA468-AA467),2,0),IF(AA466=AA465,IF((AA464-AA465)&gt;(AA467-AA466),2,0),2)),0)))</f>
        <v>0</v>
      </c>
      <c r="X466" s="1">
        <f>IF(C$4=0,0,IF(SUM(X$7:X465)=2,0,IF(AB466=X$6,IF(AB466=AB467,IF((AB465-AB466)&lt;=(AB468-AB467),2,0),IF(AB466=AB465,IF((AB464-AB465)&gt;(AB467-AB466),2,0),2)),0)))</f>
        <v>0</v>
      </c>
      <c r="Y466" s="1">
        <f t="shared" si="147"/>
        <v>1</v>
      </c>
      <c r="Z466" s="1">
        <f t="shared" si="148"/>
        <v>1</v>
      </c>
      <c r="AA466" s="1">
        <f t="shared" si="149"/>
        <v>1</v>
      </c>
      <c r="AB466" s="1">
        <f t="shared" si="150"/>
        <v>1</v>
      </c>
      <c r="AD466" s="1">
        <f t="shared" si="155"/>
        <v>148</v>
      </c>
      <c r="AE466" s="2">
        <f t="shared" si="151"/>
        <v>0</v>
      </c>
      <c r="AF466" s="1">
        <f>IF(S$4=0,0,IF(SUM(AF$7:AF465)=2,0,IF(AJ466=AF$6,IF(AJ466=AJ467,IF((AJ465-AJ466)&lt;=(AJ468-AJ467),2,0),IF(AJ466=AJ465,IF((AJ464-AJ465)&gt;(AJ467-AJ466),2,0),2)),0)))</f>
        <v>0</v>
      </c>
      <c r="AG466" s="1">
        <f>IF(C$4=0,0,IF(SUM(AG$7:AG465)=1,0,IF(AK466=AG$6,IF(AK466=AK467,IF((AK465-AK466)&lt;=(AK468-AK467),1,0),IF(AK466=AK465,IF((AK464-AK465)&gt;(AK467-AK466),1,0),1)),0)))</f>
        <v>0</v>
      </c>
      <c r="AH466" s="1">
        <f>IF(C$4=0,0,IF(SUM(AH$7:AH465)=2,0,IF(AL466=AH$6,IF(AL466=AL467,IF((AL465-AL466)&lt;=(AL468-AL467),2,0),IF(AL466=AL465,IF((AL464-AL465)&gt;(AL467-AL466),2,0),2)),0)))</f>
        <v>0</v>
      </c>
      <c r="AI466" s="1">
        <f>IF(S$4=0,0,IF(SUM(AI$7:AI465)=2,0,IF(AM466=AI$6,IF(AM466=AM467,IF((AM465-AM466)&lt;=(AM468-AM467),2,0),IF(AM466=AM465,IF((AM464-AM465)&gt;(AM467-AM466),2,0),2)),0)))</f>
        <v>0</v>
      </c>
      <c r="AJ466" s="1">
        <f t="shared" si="152"/>
        <v>1</v>
      </c>
    </row>
    <row r="467" spans="1:36" ht="12" customHeight="1" x14ac:dyDescent="0.15">
      <c r="A467" s="64">
        <f t="shared" si="142"/>
        <v>0</v>
      </c>
      <c r="B467" s="64">
        <f t="shared" si="140"/>
        <v>0</v>
      </c>
      <c r="C467" s="57">
        <f t="shared" si="153"/>
        <v>148</v>
      </c>
      <c r="F467" s="59">
        <f>IF(C467&lt;C$6,0,VLOOKUP(C467,index!$A:$M,10,0))</f>
        <v>0</v>
      </c>
      <c r="G467" s="57" t="str">
        <f t="shared" si="143"/>
        <v/>
      </c>
      <c r="H467" s="58" t="str">
        <f>IF(G467="I",$K467,IF(G467="II",$K467-SUM(H$8:H466),IF(G467="III",$K467-SUM(H$8:H466),IF(G467="IV",$K467-SUM(H$8:H466),IF(G467="V",1-SUM(H$8:H466)," ")))))</f>
        <v xml:space="preserve"> </v>
      </c>
      <c r="I467" s="66" t="str">
        <f t="shared" si="144"/>
        <v/>
      </c>
      <c r="L467" s="62" t="str">
        <f t="shared" si="141"/>
        <v xml:space="preserve"> </v>
      </c>
      <c r="P467" s="58" t="str">
        <f>IF(O467="Plus",$K467,IF(O467="Basis",$K467-SUM(P$8:P466),IF(O467="Breedte",$K467-SUM(P$8:P466),IF(O466="Breedte",1-SUM(P$8:P466)," "))))</f>
        <v xml:space="preserve"> </v>
      </c>
      <c r="Q467" s="56" t="str">
        <f t="shared" si="156"/>
        <v/>
      </c>
      <c r="R467" s="196">
        <f t="shared" si="145"/>
        <v>0</v>
      </c>
      <c r="S467" s="1">
        <f t="shared" si="154"/>
        <v>148</v>
      </c>
      <c r="T467" s="2">
        <f t="shared" si="146"/>
        <v>0</v>
      </c>
      <c r="U467" s="1">
        <f>IF(C$4=0,0,IF(SUM(U$7:U466)=2,0,IF(Y467=U$6,IF(Y467=Y468,IF((Y466-Y467)&lt;=(Y469-Y468),2,0),IF(Y467=Y466,IF((Y465-Y466)&gt;(Y468-Y467),2,0),2)),0)))</f>
        <v>0</v>
      </c>
      <c r="V467" s="1">
        <f>IF(C$4=0,0,IF(SUM(V$7:V466)=1,0,IF(Z467=V$6,IF(Z467=Z468,IF((Z466-Z467)&lt;=(Z469-Z468),1,0),IF(Z467=Z466,IF((Z465-Z466)&gt;(Z468-Z467),1,0),1)),0)))</f>
        <v>0</v>
      </c>
      <c r="W467" s="1">
        <f>IF(C$4=0,0,IF(SUM(W$7:W466)=2,0,IF(AA467=W$6,IF(AA467=AA468,IF((AA466-AA467)&lt;=(AA469-AA468),2,0),IF(AA467=AA466,IF((AA465-AA466)&gt;(AA468-AA467),2,0),2)),0)))</f>
        <v>0</v>
      </c>
      <c r="X467" s="1">
        <f>IF(C$4=0,0,IF(SUM(X$7:X466)=2,0,IF(AB467=X$6,IF(AB467=AB468,IF((AB466-AB467)&lt;=(AB469-AB468),2,0),IF(AB467=AB466,IF((AB465-AB466)&gt;(AB468-AB467),2,0),2)),0)))</f>
        <v>0</v>
      </c>
      <c r="Y467" s="1">
        <f t="shared" si="147"/>
        <v>1</v>
      </c>
      <c r="Z467" s="1">
        <f t="shared" si="148"/>
        <v>1</v>
      </c>
      <c r="AA467" s="1">
        <f t="shared" si="149"/>
        <v>1</v>
      </c>
      <c r="AB467" s="1">
        <f t="shared" si="150"/>
        <v>1</v>
      </c>
      <c r="AD467" s="1">
        <f t="shared" si="155"/>
        <v>148</v>
      </c>
      <c r="AE467" s="2">
        <f t="shared" si="151"/>
        <v>0</v>
      </c>
      <c r="AF467" s="1">
        <f>IF(S$4=0,0,IF(SUM(AF$7:AF466)=2,0,IF(AJ467=AF$6,IF(AJ467=AJ468,IF((AJ466-AJ467)&lt;=(AJ469-AJ468),2,0),IF(AJ467=AJ466,IF((AJ465-AJ466)&gt;(AJ468-AJ467),2,0),2)),0)))</f>
        <v>0</v>
      </c>
      <c r="AG467" s="1">
        <f>IF(C$4=0,0,IF(SUM(AG$7:AG466)=1,0,IF(AK467=AG$6,IF(AK467=AK468,IF((AK466-AK467)&lt;=(AK469-AK468),1,0),IF(AK467=AK466,IF((AK465-AK466)&gt;(AK468-AK467),1,0),1)),0)))</f>
        <v>0</v>
      </c>
      <c r="AH467" s="1">
        <f>IF(C$4=0,0,IF(SUM(AH$7:AH466)=2,0,IF(AL467=AH$6,IF(AL467=AL468,IF((AL466-AL467)&lt;=(AL469-AL468),2,0),IF(AL467=AL466,IF((AL465-AL466)&gt;(AL468-AL467),2,0),2)),0)))</f>
        <v>0</v>
      </c>
      <c r="AI467" s="1">
        <f>IF(S$4=0,0,IF(SUM(AI$7:AI466)=2,0,IF(AM467=AI$6,IF(AM467=AM468,IF((AM466-AM467)&lt;=(AM469-AM468),2,0),IF(AM467=AM466,IF((AM465-AM466)&gt;(AM468-AM467),2,0),2)),0)))</f>
        <v>0</v>
      </c>
      <c r="AJ467" s="1">
        <f t="shared" si="152"/>
        <v>1</v>
      </c>
    </row>
    <row r="468" spans="1:36" ht="12" customHeight="1" x14ac:dyDescent="0.15">
      <c r="A468" s="64">
        <f t="shared" si="142"/>
        <v>0</v>
      </c>
      <c r="B468" s="64">
        <f t="shared" si="140"/>
        <v>0</v>
      </c>
      <c r="C468" s="57">
        <f t="shared" si="153"/>
        <v>148</v>
      </c>
      <c r="F468" s="59">
        <f>IF(C468&lt;C$6,0,VLOOKUP(C468,index!$A:$M,10,0))</f>
        <v>0</v>
      </c>
      <c r="G468" s="57" t="str">
        <f t="shared" si="143"/>
        <v/>
      </c>
      <c r="H468" s="58" t="str">
        <f>IF(G468="I",$K468,IF(G468="II",$K468-SUM(H$8:H467),IF(G468="III",$K468-SUM(H$8:H467),IF(G468="IV",$K468-SUM(H$8:H467),IF(G468="V",1-SUM(H$8:H467)," ")))))</f>
        <v xml:space="preserve"> </v>
      </c>
      <c r="I468" s="66" t="str">
        <f t="shared" si="144"/>
        <v/>
      </c>
      <c r="L468" s="62" t="str">
        <f t="shared" si="141"/>
        <v xml:space="preserve"> </v>
      </c>
      <c r="P468" s="58" t="str">
        <f>IF(O468="Plus",$K468,IF(O468="Basis",$K468-SUM(P$8:P467),IF(O468="Breedte",$K468-SUM(P$8:P467),IF(O467="Breedte",1-SUM(P$8:P467)," "))))</f>
        <v xml:space="preserve"> </v>
      </c>
      <c r="Q468" s="56" t="str">
        <f t="shared" si="156"/>
        <v/>
      </c>
      <c r="R468" s="196">
        <f t="shared" si="145"/>
        <v>0</v>
      </c>
      <c r="S468" s="1">
        <f t="shared" si="154"/>
        <v>148</v>
      </c>
      <c r="T468" s="2">
        <f t="shared" si="146"/>
        <v>0</v>
      </c>
      <c r="U468" s="1">
        <f>IF(C$4=0,0,IF(SUM(U$7:U467)=2,0,IF(Y468=U$6,IF(Y468=Y469,IF((Y467-Y468)&lt;=(Y470-Y469),2,0),IF(Y468=Y467,IF((Y466-Y467)&gt;(Y469-Y468),2,0),2)),0)))</f>
        <v>0</v>
      </c>
      <c r="V468" s="1">
        <f>IF(C$4=0,0,IF(SUM(V$7:V467)=1,0,IF(Z468=V$6,IF(Z468=Z469,IF((Z467-Z468)&lt;=(Z470-Z469),1,0),IF(Z468=Z467,IF((Z466-Z467)&gt;(Z469-Z468),1,0),1)),0)))</f>
        <v>0</v>
      </c>
      <c r="W468" s="1">
        <f>IF(C$4=0,0,IF(SUM(W$7:W467)=2,0,IF(AA468=W$6,IF(AA468=AA469,IF((AA467-AA468)&lt;=(AA470-AA469),2,0),IF(AA468=AA467,IF((AA466-AA467)&gt;(AA469-AA468),2,0),2)),0)))</f>
        <v>0</v>
      </c>
      <c r="X468" s="1">
        <f>IF(C$4=0,0,IF(SUM(X$7:X467)=2,0,IF(AB468=X$6,IF(AB468=AB469,IF((AB467-AB468)&lt;=(AB470-AB469),2,0),IF(AB468=AB467,IF((AB466-AB467)&gt;(AB469-AB468),2,0),2)),0)))</f>
        <v>0</v>
      </c>
      <c r="Y468" s="1">
        <f t="shared" si="147"/>
        <v>1</v>
      </c>
      <c r="Z468" s="1">
        <f t="shared" si="148"/>
        <v>1</v>
      </c>
      <c r="AA468" s="1">
        <f t="shared" si="149"/>
        <v>1</v>
      </c>
      <c r="AB468" s="1">
        <f t="shared" si="150"/>
        <v>1</v>
      </c>
      <c r="AD468" s="1">
        <f t="shared" si="155"/>
        <v>148</v>
      </c>
      <c r="AE468" s="2">
        <f t="shared" si="151"/>
        <v>0</v>
      </c>
      <c r="AF468" s="1">
        <f>IF(S$4=0,0,IF(SUM(AF$7:AF467)=2,0,IF(AJ468=AF$6,IF(AJ468=AJ469,IF((AJ467-AJ468)&lt;=(AJ470-AJ469),2,0),IF(AJ468=AJ467,IF((AJ466-AJ467)&gt;(AJ469-AJ468),2,0),2)),0)))</f>
        <v>0</v>
      </c>
      <c r="AG468" s="1">
        <f>IF(C$4=0,0,IF(SUM(AG$7:AG467)=1,0,IF(AK468=AG$6,IF(AK468=AK469,IF((AK467-AK468)&lt;=(AK470-AK469),1,0),IF(AK468=AK467,IF((AK466-AK467)&gt;(AK469-AK468),1,0),1)),0)))</f>
        <v>0</v>
      </c>
      <c r="AH468" s="1">
        <f>IF(C$4=0,0,IF(SUM(AH$7:AH467)=2,0,IF(AL468=AH$6,IF(AL468=AL469,IF((AL467-AL468)&lt;=(AL470-AL469),2,0),IF(AL468=AL467,IF((AL466-AL467)&gt;(AL469-AL468),2,0),2)),0)))</f>
        <v>0</v>
      </c>
      <c r="AI468" s="1">
        <f>IF(S$4=0,0,IF(SUM(AI$7:AI467)=2,0,IF(AM468=AI$6,IF(AM468=AM469,IF((AM467-AM468)&lt;=(AM470-AM469),2,0),IF(AM468=AM467,IF((AM466-AM467)&gt;(AM469-AM468),2,0),2)),0)))</f>
        <v>0</v>
      </c>
      <c r="AJ468" s="1">
        <f t="shared" si="152"/>
        <v>1</v>
      </c>
    </row>
    <row r="469" spans="1:36" ht="12" customHeight="1" x14ac:dyDescent="0.15">
      <c r="A469" s="64">
        <f t="shared" si="142"/>
        <v>0</v>
      </c>
      <c r="B469" s="64">
        <f t="shared" si="140"/>
        <v>0</v>
      </c>
      <c r="C469" s="57">
        <f t="shared" si="153"/>
        <v>148</v>
      </c>
      <c r="F469" s="59">
        <f>IF(C469&lt;C$6,0,VLOOKUP(C469,index!$A:$M,10,0))</f>
        <v>0</v>
      </c>
      <c r="G469" s="57" t="str">
        <f t="shared" si="143"/>
        <v/>
      </c>
      <c r="H469" s="58" t="str">
        <f>IF(G469="I",$K469,IF(G469="II",$K469-SUM(H$8:H468),IF(G469="III",$K469-SUM(H$8:H468),IF(G469="IV",$K469-SUM(H$8:H468),IF(G469="V",1-SUM(H$8:H468)," ")))))</f>
        <v xml:space="preserve"> </v>
      </c>
      <c r="I469" s="66" t="str">
        <f t="shared" si="144"/>
        <v/>
      </c>
      <c r="L469" s="62" t="str">
        <f t="shared" si="141"/>
        <v xml:space="preserve"> </v>
      </c>
      <c r="P469" s="58" t="str">
        <f>IF(O469="Plus",$K469,IF(O469="Basis",$K469-SUM(P$8:P468),IF(O469="Breedte",$K469-SUM(P$8:P468),IF(O468="Breedte",1-SUM(P$8:P468)," "))))</f>
        <v xml:space="preserve"> </v>
      </c>
      <c r="Q469" s="56" t="str">
        <f t="shared" si="156"/>
        <v/>
      </c>
      <c r="R469" s="196">
        <f t="shared" si="145"/>
        <v>0</v>
      </c>
      <c r="S469" s="1">
        <f t="shared" si="154"/>
        <v>148</v>
      </c>
      <c r="T469" s="2">
        <f t="shared" si="146"/>
        <v>0</v>
      </c>
      <c r="U469" s="1">
        <f>IF(C$4=0,0,IF(SUM(U$7:U468)=2,0,IF(Y469=U$6,IF(Y469=Y470,IF((Y468-Y469)&lt;=(Y471-Y470),2,0),IF(Y469=Y468,IF((Y467-Y468)&gt;(Y470-Y469),2,0),2)),0)))</f>
        <v>0</v>
      </c>
      <c r="V469" s="1">
        <f>IF(C$4=0,0,IF(SUM(V$7:V468)=1,0,IF(Z469=V$6,IF(Z469=Z470,IF((Z468-Z469)&lt;=(Z471-Z470),1,0),IF(Z469=Z468,IF((Z467-Z468)&gt;(Z470-Z469),1,0),1)),0)))</f>
        <v>0</v>
      </c>
      <c r="W469" s="1">
        <f>IF(C$4=0,0,IF(SUM(W$7:W468)=2,0,IF(AA469=W$6,IF(AA469=AA470,IF((AA468-AA469)&lt;=(AA471-AA470),2,0),IF(AA469=AA468,IF((AA467-AA468)&gt;(AA470-AA469),2,0),2)),0)))</f>
        <v>0</v>
      </c>
      <c r="X469" s="1">
        <f>IF(C$4=0,0,IF(SUM(X$7:X468)=2,0,IF(AB469=X$6,IF(AB469=AB470,IF((AB468-AB469)&lt;=(AB471-AB470),2,0),IF(AB469=AB468,IF((AB467-AB468)&gt;(AB470-AB469),2,0),2)),0)))</f>
        <v>0</v>
      </c>
      <c r="Y469" s="1">
        <f t="shared" si="147"/>
        <v>1</v>
      </c>
      <c r="Z469" s="1">
        <f t="shared" si="148"/>
        <v>1</v>
      </c>
      <c r="AA469" s="1">
        <f t="shared" si="149"/>
        <v>1</v>
      </c>
      <c r="AB469" s="1">
        <f t="shared" si="150"/>
        <v>1</v>
      </c>
      <c r="AD469" s="1">
        <f t="shared" si="155"/>
        <v>148</v>
      </c>
      <c r="AE469" s="2">
        <f t="shared" si="151"/>
        <v>0</v>
      </c>
      <c r="AF469" s="1">
        <f>IF(S$4=0,0,IF(SUM(AF$7:AF468)=2,0,IF(AJ469=AF$6,IF(AJ469=AJ470,IF((AJ468-AJ469)&lt;=(AJ471-AJ470),2,0),IF(AJ469=AJ468,IF((AJ467-AJ468)&gt;(AJ470-AJ469),2,0),2)),0)))</f>
        <v>0</v>
      </c>
      <c r="AG469" s="1">
        <f>IF(C$4=0,0,IF(SUM(AG$7:AG468)=1,0,IF(AK469=AG$6,IF(AK469=AK470,IF((AK468-AK469)&lt;=(AK471-AK470),1,0),IF(AK469=AK468,IF((AK467-AK468)&gt;(AK470-AK469),1,0),1)),0)))</f>
        <v>0</v>
      </c>
      <c r="AH469" s="1">
        <f>IF(C$4=0,0,IF(SUM(AH$7:AH468)=2,0,IF(AL469=AH$6,IF(AL469=AL470,IF((AL468-AL469)&lt;=(AL471-AL470),2,0),IF(AL469=AL468,IF((AL467-AL468)&gt;(AL470-AL469),2,0),2)),0)))</f>
        <v>0</v>
      </c>
      <c r="AI469" s="1">
        <f>IF(S$4=0,0,IF(SUM(AI$7:AI468)=2,0,IF(AM469=AI$6,IF(AM469=AM470,IF((AM468-AM469)&lt;=(AM471-AM470),2,0),IF(AM469=AM468,IF((AM467-AM468)&gt;(AM470-AM469),2,0),2)),0)))</f>
        <v>0</v>
      </c>
      <c r="AJ469" s="1">
        <f t="shared" si="152"/>
        <v>1</v>
      </c>
    </row>
    <row r="470" spans="1:36" ht="12" customHeight="1" x14ac:dyDescent="0.15">
      <c r="A470" s="64">
        <f t="shared" si="142"/>
        <v>0</v>
      </c>
      <c r="B470" s="64">
        <f t="shared" si="140"/>
        <v>0</v>
      </c>
      <c r="C470" s="57">
        <f t="shared" si="153"/>
        <v>148</v>
      </c>
      <c r="F470" s="59">
        <f>IF(C470&lt;C$6,0,VLOOKUP(C470,index!$A:$M,10,0))</f>
        <v>0</v>
      </c>
      <c r="G470" s="57" t="str">
        <f t="shared" si="143"/>
        <v/>
      </c>
      <c r="H470" s="58" t="str">
        <f>IF(G470="I",$K470,IF(G470="II",$K470-SUM(H$8:H469),IF(G470="III",$K470-SUM(H$8:H469),IF(G470="IV",$K470-SUM(H$8:H469),IF(G470="V",1-SUM(H$8:H469)," ")))))</f>
        <v xml:space="preserve"> </v>
      </c>
      <c r="I470" s="66" t="str">
        <f t="shared" si="144"/>
        <v/>
      </c>
      <c r="L470" s="62" t="str">
        <f t="shared" si="141"/>
        <v xml:space="preserve"> </v>
      </c>
      <c r="P470" s="58" t="str">
        <f>IF(O470="Plus",$K470,IF(O470="Basis",$K470-SUM(P$8:P469),IF(O470="Breedte",$K470-SUM(P$8:P469),IF(O469="Breedte",1-SUM(P$8:P469)," "))))</f>
        <v xml:space="preserve"> </v>
      </c>
      <c r="Q470" s="56" t="str">
        <f t="shared" si="156"/>
        <v/>
      </c>
      <c r="R470" s="196">
        <f t="shared" si="145"/>
        <v>0</v>
      </c>
      <c r="S470" s="1">
        <f t="shared" si="154"/>
        <v>148</v>
      </c>
      <c r="T470" s="2">
        <f t="shared" si="146"/>
        <v>0</v>
      </c>
      <c r="U470" s="1">
        <f>IF(C$4=0,0,IF(SUM(U$7:U469)=2,0,IF(Y470=U$6,IF(Y470=Y471,IF((Y469-Y470)&lt;=(Y472-Y471),2,0),IF(Y470=Y469,IF((Y468-Y469)&gt;(Y471-Y470),2,0),2)),0)))</f>
        <v>0</v>
      </c>
      <c r="V470" s="1">
        <f>IF(C$4=0,0,IF(SUM(V$7:V469)=1,0,IF(Z470=V$6,IF(Z470=Z471,IF((Z469-Z470)&lt;=(Z472-Z471),1,0),IF(Z470=Z469,IF((Z468-Z469)&gt;(Z471-Z470),1,0),1)),0)))</f>
        <v>0</v>
      </c>
      <c r="W470" s="1">
        <f>IF(C$4=0,0,IF(SUM(W$7:W469)=2,0,IF(AA470=W$6,IF(AA470=AA471,IF((AA469-AA470)&lt;=(AA472-AA471),2,0),IF(AA470=AA469,IF((AA468-AA469)&gt;(AA471-AA470),2,0),2)),0)))</f>
        <v>0</v>
      </c>
      <c r="X470" s="1">
        <f>IF(C$4=0,0,IF(SUM(X$7:X469)=2,0,IF(AB470=X$6,IF(AB470=AB471,IF((AB469-AB470)&lt;=(AB472-AB471),2,0),IF(AB470=AB469,IF((AB468-AB469)&gt;(AB471-AB470),2,0),2)),0)))</f>
        <v>0</v>
      </c>
      <c r="Y470" s="1">
        <f t="shared" si="147"/>
        <v>1</v>
      </c>
      <c r="Z470" s="1">
        <f t="shared" si="148"/>
        <v>1</v>
      </c>
      <c r="AA470" s="1">
        <f t="shared" si="149"/>
        <v>1</v>
      </c>
      <c r="AB470" s="1">
        <f t="shared" si="150"/>
        <v>1</v>
      </c>
      <c r="AD470" s="1">
        <f t="shared" si="155"/>
        <v>148</v>
      </c>
      <c r="AE470" s="2">
        <f t="shared" si="151"/>
        <v>0</v>
      </c>
      <c r="AF470" s="1">
        <f>IF(S$4=0,0,IF(SUM(AF$7:AF469)=2,0,IF(AJ470=AF$6,IF(AJ470=AJ471,IF((AJ469-AJ470)&lt;=(AJ472-AJ471),2,0),IF(AJ470=AJ469,IF((AJ468-AJ469)&gt;(AJ471-AJ470),2,0),2)),0)))</f>
        <v>0</v>
      </c>
      <c r="AG470" s="1">
        <f>IF(C$4=0,0,IF(SUM(AG$7:AG469)=1,0,IF(AK470=AG$6,IF(AK470=AK471,IF((AK469-AK470)&lt;=(AK472-AK471),1,0),IF(AK470=AK469,IF((AK468-AK469)&gt;(AK471-AK470),1,0),1)),0)))</f>
        <v>0</v>
      </c>
      <c r="AH470" s="1">
        <f>IF(C$4=0,0,IF(SUM(AH$7:AH469)=2,0,IF(AL470=AH$6,IF(AL470=AL471,IF((AL469-AL470)&lt;=(AL472-AL471),2,0),IF(AL470=AL469,IF((AL468-AL469)&gt;(AL471-AL470),2,0),2)),0)))</f>
        <v>0</v>
      </c>
      <c r="AI470" s="1">
        <f>IF(S$4=0,0,IF(SUM(AI$7:AI469)=2,0,IF(AM470=AI$6,IF(AM470=AM471,IF((AM469-AM470)&lt;=(AM472-AM471),2,0),IF(AM470=AM469,IF((AM468-AM469)&gt;(AM471-AM470),2,0),2)),0)))</f>
        <v>0</v>
      </c>
      <c r="AJ470" s="1">
        <f t="shared" si="152"/>
        <v>1</v>
      </c>
    </row>
    <row r="471" spans="1:36" ht="12" customHeight="1" x14ac:dyDescent="0.15">
      <c r="A471" s="64">
        <f t="shared" si="142"/>
        <v>0</v>
      </c>
      <c r="B471" s="64">
        <f t="shared" si="140"/>
        <v>0</v>
      </c>
      <c r="C471" s="57">
        <f t="shared" si="153"/>
        <v>148</v>
      </c>
      <c r="F471" s="59">
        <f>IF(C471&lt;C$6,0,VLOOKUP(C471,index!$A:$M,10,0))</f>
        <v>0</v>
      </c>
      <c r="G471" s="57" t="str">
        <f t="shared" si="143"/>
        <v/>
      </c>
      <c r="H471" s="58" t="str">
        <f>IF(G471="I",$K471,IF(G471="II",$K471-SUM(H$8:H470),IF(G471="III",$K471-SUM(H$8:H470),IF(G471="IV",$K471-SUM(H$8:H470),IF(G471="V",1-SUM(H$8:H470)," ")))))</f>
        <v xml:space="preserve"> </v>
      </c>
      <c r="I471" s="66" t="str">
        <f t="shared" si="144"/>
        <v/>
      </c>
      <c r="L471" s="62" t="str">
        <f t="shared" si="141"/>
        <v xml:space="preserve"> </v>
      </c>
      <c r="P471" s="58" t="str">
        <f>IF(O471="Plus",$K471,IF(O471="Basis",$K471-SUM(P$8:P470),IF(O471="Breedte",$K471-SUM(P$8:P470),IF(O470="Breedte",1-SUM(P$8:P470)," "))))</f>
        <v xml:space="preserve"> </v>
      </c>
      <c r="Q471" s="56" t="str">
        <f t="shared" si="156"/>
        <v/>
      </c>
      <c r="R471" s="196">
        <f t="shared" si="145"/>
        <v>0</v>
      </c>
      <c r="S471" s="1">
        <f t="shared" si="154"/>
        <v>148</v>
      </c>
      <c r="T471" s="2">
        <f t="shared" si="146"/>
        <v>0</v>
      </c>
      <c r="U471" s="1">
        <f>IF(C$4=0,0,IF(SUM(U$7:U470)=2,0,IF(Y471=U$6,IF(Y471=Y472,IF((Y470-Y471)&lt;=(Y473-Y472),2,0),IF(Y471=Y470,IF((Y469-Y470)&gt;(Y472-Y471),2,0),2)),0)))</f>
        <v>0</v>
      </c>
      <c r="V471" s="1">
        <f>IF(C$4=0,0,IF(SUM(V$7:V470)=1,0,IF(Z471=V$6,IF(Z471=Z472,IF((Z470-Z471)&lt;=(Z473-Z472),1,0),IF(Z471=Z470,IF((Z469-Z470)&gt;(Z472-Z471),1,0),1)),0)))</f>
        <v>0</v>
      </c>
      <c r="W471" s="1">
        <f>IF(C$4=0,0,IF(SUM(W$7:W470)=2,0,IF(AA471=W$6,IF(AA471=AA472,IF((AA470-AA471)&lt;=(AA473-AA472),2,0),IF(AA471=AA470,IF((AA469-AA470)&gt;(AA472-AA471),2,0),2)),0)))</f>
        <v>0</v>
      </c>
      <c r="X471" s="1">
        <f>IF(C$4=0,0,IF(SUM(X$7:X470)=2,0,IF(AB471=X$6,IF(AB471=AB472,IF((AB470-AB471)&lt;=(AB473-AB472),2,0),IF(AB471=AB470,IF((AB469-AB470)&gt;(AB472-AB471),2,0),2)),0)))</f>
        <v>0</v>
      </c>
      <c r="Y471" s="1">
        <f t="shared" si="147"/>
        <v>1</v>
      </c>
      <c r="Z471" s="1">
        <f t="shared" si="148"/>
        <v>1</v>
      </c>
      <c r="AA471" s="1">
        <f t="shared" si="149"/>
        <v>1</v>
      </c>
      <c r="AB471" s="1">
        <f t="shared" si="150"/>
        <v>1</v>
      </c>
      <c r="AD471" s="1">
        <f t="shared" si="155"/>
        <v>148</v>
      </c>
      <c r="AE471" s="2">
        <f t="shared" si="151"/>
        <v>0</v>
      </c>
      <c r="AF471" s="1">
        <f>IF(S$4=0,0,IF(SUM(AF$7:AF470)=2,0,IF(AJ471=AF$6,IF(AJ471=AJ472,IF((AJ470-AJ471)&lt;=(AJ473-AJ472),2,0),IF(AJ471=AJ470,IF((AJ469-AJ470)&gt;(AJ472-AJ471),2,0),2)),0)))</f>
        <v>0</v>
      </c>
      <c r="AG471" s="1">
        <f>IF(C$4=0,0,IF(SUM(AG$7:AG470)=1,0,IF(AK471=AG$6,IF(AK471=AK472,IF((AK470-AK471)&lt;=(AK473-AK472),1,0),IF(AK471=AK470,IF((AK469-AK470)&gt;(AK472-AK471),1,0),1)),0)))</f>
        <v>0</v>
      </c>
      <c r="AH471" s="1">
        <f>IF(C$4=0,0,IF(SUM(AH$7:AH470)=2,0,IF(AL471=AH$6,IF(AL471=AL472,IF((AL470-AL471)&lt;=(AL473-AL472),2,0),IF(AL471=AL470,IF((AL469-AL470)&gt;(AL472-AL471),2,0),2)),0)))</f>
        <v>0</v>
      </c>
      <c r="AI471" s="1">
        <f>IF(S$4=0,0,IF(SUM(AI$7:AI470)=2,0,IF(AM471=AI$6,IF(AM471=AM472,IF((AM470-AM471)&lt;=(AM473-AM472),2,0),IF(AM471=AM470,IF((AM469-AM470)&gt;(AM472-AM471),2,0),2)),0)))</f>
        <v>0</v>
      </c>
      <c r="AJ471" s="1">
        <f t="shared" si="152"/>
        <v>1</v>
      </c>
    </row>
    <row r="472" spans="1:36" ht="12" customHeight="1" x14ac:dyDescent="0.15">
      <c r="A472" s="64">
        <f t="shared" si="142"/>
        <v>0</v>
      </c>
      <c r="B472" s="64">
        <f t="shared" si="140"/>
        <v>0</v>
      </c>
      <c r="C472" s="57">
        <f t="shared" si="153"/>
        <v>148</v>
      </c>
      <c r="F472" s="59">
        <f>IF(C472&lt;C$6,0,VLOOKUP(C472,index!$A:$M,10,0))</f>
        <v>0</v>
      </c>
      <c r="G472" s="57" t="str">
        <f t="shared" si="143"/>
        <v/>
      </c>
      <c r="H472" s="58" t="str">
        <f>IF(G472="I",$K472,IF(G472="II",$K472-SUM(H$8:H471),IF(G472="III",$K472-SUM(H$8:H471),IF(G472="IV",$K472-SUM(H$8:H471),IF(G472="V",1-SUM(H$8:H471)," ")))))</f>
        <v xml:space="preserve"> </v>
      </c>
      <c r="I472" s="66" t="str">
        <f t="shared" si="144"/>
        <v/>
      </c>
      <c r="L472" s="62" t="str">
        <f t="shared" si="141"/>
        <v xml:space="preserve"> </v>
      </c>
      <c r="P472" s="58" t="str">
        <f>IF(O472="Plus",$K472,IF(O472="Basis",$K472-SUM(P$8:P471),IF(O472="Breedte",$K472-SUM(P$8:P471),IF(O471="Breedte",1-SUM(P$8:P471)," "))))</f>
        <v xml:space="preserve"> </v>
      </c>
      <c r="Q472" s="56" t="str">
        <f t="shared" si="156"/>
        <v/>
      </c>
      <c r="R472" s="196">
        <f t="shared" si="145"/>
        <v>0</v>
      </c>
      <c r="S472" s="1">
        <f t="shared" si="154"/>
        <v>148</v>
      </c>
      <c r="T472" s="2">
        <f t="shared" si="146"/>
        <v>0</v>
      </c>
      <c r="U472" s="1">
        <f>IF(C$4=0,0,IF(SUM(U$7:U471)=2,0,IF(Y472=U$6,IF(Y472=Y473,IF((Y471-Y472)&lt;=(Y474-Y473),2,0),IF(Y472=Y471,IF((Y470-Y471)&gt;(Y473-Y472),2,0),2)),0)))</f>
        <v>0</v>
      </c>
      <c r="V472" s="1">
        <f>IF(C$4=0,0,IF(SUM(V$7:V471)=1,0,IF(Z472=V$6,IF(Z472=Z473,IF((Z471-Z472)&lt;=(Z474-Z473),1,0),IF(Z472=Z471,IF((Z470-Z471)&gt;(Z473-Z472),1,0),1)),0)))</f>
        <v>0</v>
      </c>
      <c r="W472" s="1">
        <f>IF(C$4=0,0,IF(SUM(W$7:W471)=2,0,IF(AA472=W$6,IF(AA472=AA473,IF((AA471-AA472)&lt;=(AA474-AA473),2,0),IF(AA472=AA471,IF((AA470-AA471)&gt;(AA473-AA472),2,0),2)),0)))</f>
        <v>0</v>
      </c>
      <c r="X472" s="1">
        <f>IF(C$4=0,0,IF(SUM(X$7:X471)=2,0,IF(AB472=X$6,IF(AB472=AB473,IF((AB471-AB472)&lt;=(AB474-AB473),2,0),IF(AB472=AB471,IF((AB470-AB471)&gt;(AB473-AB472),2,0),2)),0)))</f>
        <v>0</v>
      </c>
      <c r="Y472" s="1">
        <f t="shared" si="147"/>
        <v>1</v>
      </c>
      <c r="Z472" s="1">
        <f t="shared" si="148"/>
        <v>1</v>
      </c>
      <c r="AA472" s="1">
        <f t="shared" si="149"/>
        <v>1</v>
      </c>
      <c r="AB472" s="1">
        <f t="shared" si="150"/>
        <v>1</v>
      </c>
      <c r="AD472" s="1">
        <f t="shared" si="155"/>
        <v>148</v>
      </c>
      <c r="AE472" s="2">
        <f t="shared" si="151"/>
        <v>0</v>
      </c>
      <c r="AF472" s="1">
        <f>IF(S$4=0,0,IF(SUM(AF$7:AF471)=2,0,IF(AJ472=AF$6,IF(AJ472=AJ473,IF((AJ471-AJ472)&lt;=(AJ474-AJ473),2,0),IF(AJ472=AJ471,IF((AJ470-AJ471)&gt;(AJ473-AJ472),2,0),2)),0)))</f>
        <v>0</v>
      </c>
      <c r="AG472" s="1">
        <f>IF(C$4=0,0,IF(SUM(AG$7:AG471)=1,0,IF(AK472=AG$6,IF(AK472=AK473,IF((AK471-AK472)&lt;=(AK474-AK473),1,0),IF(AK472=AK471,IF((AK470-AK471)&gt;(AK473-AK472),1,0),1)),0)))</f>
        <v>0</v>
      </c>
      <c r="AH472" s="1">
        <f>IF(C$4=0,0,IF(SUM(AH$7:AH471)=2,0,IF(AL472=AH$6,IF(AL472=AL473,IF((AL471-AL472)&lt;=(AL474-AL473),2,0),IF(AL472=AL471,IF((AL470-AL471)&gt;(AL473-AL472),2,0),2)),0)))</f>
        <v>0</v>
      </c>
      <c r="AI472" s="1">
        <f>IF(S$4=0,0,IF(SUM(AI$7:AI471)=2,0,IF(AM472=AI$6,IF(AM472=AM473,IF((AM471-AM472)&lt;=(AM474-AM473),2,0),IF(AM472=AM471,IF((AM470-AM471)&gt;(AM473-AM472),2,0),2)),0)))</f>
        <v>0</v>
      </c>
      <c r="AJ472" s="1">
        <f t="shared" si="152"/>
        <v>1</v>
      </c>
    </row>
    <row r="473" spans="1:36" ht="12" customHeight="1" x14ac:dyDescent="0.15">
      <c r="A473" s="64">
        <f t="shared" si="142"/>
        <v>0</v>
      </c>
      <c r="B473" s="64">
        <f t="shared" si="140"/>
        <v>0</v>
      </c>
      <c r="C473" s="57">
        <f t="shared" si="153"/>
        <v>148</v>
      </c>
      <c r="F473" s="59">
        <f>IF(C473&lt;C$6,0,VLOOKUP(C473,index!$A:$M,10,0))</f>
        <v>0</v>
      </c>
      <c r="G473" s="57" t="str">
        <f t="shared" si="143"/>
        <v/>
      </c>
      <c r="H473" s="58" t="str">
        <f>IF(G473="I",$K473,IF(G473="II",$K473-SUM(H$8:H472),IF(G473="III",$K473-SUM(H$8:H472),IF(G473="IV",$K473-SUM(H$8:H472),IF(G473="V",1-SUM(H$8:H472)," ")))))</f>
        <v xml:space="preserve"> </v>
      </c>
      <c r="I473" s="66" t="str">
        <f t="shared" si="144"/>
        <v/>
      </c>
      <c r="L473" s="62" t="str">
        <f t="shared" si="141"/>
        <v xml:space="preserve"> </v>
      </c>
      <c r="P473" s="58" t="str">
        <f>IF(O473="Plus",$K473,IF(O473="Basis",$K473-SUM(P$8:P472),IF(O473="Breedte",$K473-SUM(P$8:P472),IF(O472="Breedte",1-SUM(P$8:P472)," "))))</f>
        <v xml:space="preserve"> </v>
      </c>
      <c r="Q473" s="56" t="str">
        <f t="shared" si="156"/>
        <v/>
      </c>
      <c r="R473" s="196">
        <f t="shared" si="145"/>
        <v>0</v>
      </c>
      <c r="S473" s="1">
        <f t="shared" si="154"/>
        <v>148</v>
      </c>
      <c r="T473" s="2">
        <f t="shared" si="146"/>
        <v>0</v>
      </c>
      <c r="U473" s="1">
        <f>IF(C$4=0,0,IF(SUM(U$7:U472)=2,0,IF(Y473=U$6,IF(Y473=Y474,IF((Y472-Y473)&lt;=(Y475-Y474),2,0),IF(Y473=Y472,IF((Y471-Y472)&gt;(Y474-Y473),2,0),2)),0)))</f>
        <v>0</v>
      </c>
      <c r="V473" s="1">
        <f>IF(C$4=0,0,IF(SUM(V$7:V472)=1,0,IF(Z473=V$6,IF(Z473=Z474,IF((Z472-Z473)&lt;=(Z475-Z474),1,0),IF(Z473=Z472,IF((Z471-Z472)&gt;(Z474-Z473),1,0),1)),0)))</f>
        <v>0</v>
      </c>
      <c r="W473" s="1">
        <f>IF(C$4=0,0,IF(SUM(W$7:W472)=2,0,IF(AA473=W$6,IF(AA473=AA474,IF((AA472-AA473)&lt;=(AA475-AA474),2,0),IF(AA473=AA472,IF((AA471-AA472)&gt;(AA474-AA473),2,0),2)),0)))</f>
        <v>0</v>
      </c>
      <c r="X473" s="1">
        <f>IF(C$4=0,0,IF(SUM(X$7:X472)=2,0,IF(AB473=X$6,IF(AB473=AB474,IF((AB472-AB473)&lt;=(AB475-AB474),2,0),IF(AB473=AB472,IF((AB471-AB472)&gt;(AB474-AB473),2,0),2)),0)))</f>
        <v>0</v>
      </c>
      <c r="Y473" s="1">
        <f t="shared" si="147"/>
        <v>1</v>
      </c>
      <c r="Z473" s="1">
        <f t="shared" si="148"/>
        <v>1</v>
      </c>
      <c r="AA473" s="1">
        <f t="shared" si="149"/>
        <v>1</v>
      </c>
      <c r="AB473" s="1">
        <f t="shared" si="150"/>
        <v>1</v>
      </c>
      <c r="AD473" s="1">
        <f t="shared" si="155"/>
        <v>148</v>
      </c>
      <c r="AE473" s="2">
        <f t="shared" si="151"/>
        <v>0</v>
      </c>
      <c r="AF473" s="1">
        <f>IF(S$4=0,0,IF(SUM(AF$7:AF472)=2,0,IF(AJ473=AF$6,IF(AJ473=AJ474,IF((AJ472-AJ473)&lt;=(AJ475-AJ474),2,0),IF(AJ473=AJ472,IF((AJ471-AJ472)&gt;(AJ474-AJ473),2,0),2)),0)))</f>
        <v>0</v>
      </c>
      <c r="AG473" s="1">
        <f>IF(C$4=0,0,IF(SUM(AG$7:AG472)=1,0,IF(AK473=AG$6,IF(AK473=AK474,IF((AK472-AK473)&lt;=(AK475-AK474),1,0),IF(AK473=AK472,IF((AK471-AK472)&gt;(AK474-AK473),1,0),1)),0)))</f>
        <v>0</v>
      </c>
      <c r="AH473" s="1">
        <f>IF(C$4=0,0,IF(SUM(AH$7:AH472)=2,0,IF(AL473=AH$6,IF(AL473=AL474,IF((AL472-AL473)&lt;=(AL475-AL474),2,0),IF(AL473=AL472,IF((AL471-AL472)&gt;(AL474-AL473),2,0),2)),0)))</f>
        <v>0</v>
      </c>
      <c r="AI473" s="1">
        <f>IF(S$4=0,0,IF(SUM(AI$7:AI472)=2,0,IF(AM473=AI$6,IF(AM473=AM474,IF((AM472-AM473)&lt;=(AM475-AM474),2,0),IF(AM473=AM472,IF((AM471-AM472)&gt;(AM474-AM473),2,0),2)),0)))</f>
        <v>0</v>
      </c>
      <c r="AJ473" s="1">
        <f t="shared" si="152"/>
        <v>1</v>
      </c>
    </row>
    <row r="474" spans="1:36" ht="12" customHeight="1" x14ac:dyDescent="0.15">
      <c r="A474" s="64">
        <f t="shared" si="142"/>
        <v>0</v>
      </c>
      <c r="B474" s="64">
        <f t="shared" si="140"/>
        <v>0</v>
      </c>
      <c r="C474" s="57">
        <f t="shared" si="153"/>
        <v>148</v>
      </c>
      <c r="F474" s="59">
        <f>IF(C474&lt;C$6,0,VLOOKUP(C474,index!$A:$M,10,0))</f>
        <v>0</v>
      </c>
      <c r="G474" s="57" t="str">
        <f t="shared" si="143"/>
        <v/>
      </c>
      <c r="H474" s="58" t="str">
        <f>IF(G474="I",$K474,IF(G474="II",$K474-SUM(H$8:H473),IF(G474="III",$K474-SUM(H$8:H473),IF(G474="IV",$K474-SUM(H$8:H473),IF(G474="V",1-SUM(H$8:H473)," ")))))</f>
        <v xml:space="preserve"> </v>
      </c>
      <c r="I474" s="66" t="str">
        <f t="shared" si="144"/>
        <v/>
      </c>
      <c r="L474" s="62" t="str">
        <f t="shared" si="141"/>
        <v xml:space="preserve"> </v>
      </c>
      <c r="P474" s="58" t="str">
        <f>IF(O474="Plus",$K474,IF(O474="Basis",$K474-SUM(P$8:P473),IF(O474="Breedte",$K474-SUM(P$8:P473),IF(O473="Breedte",1-SUM(P$8:P473)," "))))</f>
        <v xml:space="preserve"> </v>
      </c>
      <c r="Q474" s="56" t="str">
        <f t="shared" si="156"/>
        <v/>
      </c>
      <c r="R474" s="196">
        <f t="shared" si="145"/>
        <v>0</v>
      </c>
      <c r="S474" s="1">
        <f t="shared" si="154"/>
        <v>148</v>
      </c>
      <c r="T474" s="2">
        <f t="shared" si="146"/>
        <v>0</v>
      </c>
      <c r="U474" s="1">
        <f>IF(C$4=0,0,IF(SUM(U$7:U473)=2,0,IF(Y474=U$6,IF(Y474=Y475,IF((Y473-Y474)&lt;=(Y476-Y475),2,0),IF(Y474=Y473,IF((Y472-Y473)&gt;(Y475-Y474),2,0),2)),0)))</f>
        <v>0</v>
      </c>
      <c r="V474" s="1">
        <f>IF(C$4=0,0,IF(SUM(V$7:V473)=1,0,IF(Z474=V$6,IF(Z474=Z475,IF((Z473-Z474)&lt;=(Z476-Z475),1,0),IF(Z474=Z473,IF((Z472-Z473)&gt;(Z475-Z474),1,0),1)),0)))</f>
        <v>0</v>
      </c>
      <c r="W474" s="1">
        <f>IF(C$4=0,0,IF(SUM(W$7:W473)=2,0,IF(AA474=W$6,IF(AA474=AA475,IF((AA473-AA474)&lt;=(AA476-AA475),2,0),IF(AA474=AA473,IF((AA472-AA473)&gt;(AA475-AA474),2,0),2)),0)))</f>
        <v>0</v>
      </c>
      <c r="X474" s="1">
        <f>IF(C$4=0,0,IF(SUM(X$7:X473)=2,0,IF(AB474=X$6,IF(AB474=AB475,IF((AB473-AB474)&lt;=(AB476-AB475),2,0),IF(AB474=AB473,IF((AB472-AB473)&gt;(AB475-AB474),2,0),2)),0)))</f>
        <v>0</v>
      </c>
      <c r="Y474" s="1">
        <f t="shared" si="147"/>
        <v>1</v>
      </c>
      <c r="Z474" s="1">
        <f t="shared" si="148"/>
        <v>1</v>
      </c>
      <c r="AA474" s="1">
        <f t="shared" si="149"/>
        <v>1</v>
      </c>
      <c r="AB474" s="1">
        <f t="shared" si="150"/>
        <v>1</v>
      </c>
      <c r="AD474" s="1">
        <f t="shared" si="155"/>
        <v>148</v>
      </c>
      <c r="AE474" s="2">
        <f t="shared" si="151"/>
        <v>0</v>
      </c>
      <c r="AF474" s="1">
        <f>IF(S$4=0,0,IF(SUM(AF$7:AF473)=2,0,IF(AJ474=AF$6,IF(AJ474=AJ475,IF((AJ473-AJ474)&lt;=(AJ476-AJ475),2,0),IF(AJ474=AJ473,IF((AJ472-AJ473)&gt;(AJ475-AJ474),2,0),2)),0)))</f>
        <v>0</v>
      </c>
      <c r="AG474" s="1">
        <f>IF(C$4=0,0,IF(SUM(AG$7:AG473)=1,0,IF(AK474=AG$6,IF(AK474=AK475,IF((AK473-AK474)&lt;=(AK476-AK475),1,0),IF(AK474=AK473,IF((AK472-AK473)&gt;(AK475-AK474),1,0),1)),0)))</f>
        <v>0</v>
      </c>
      <c r="AH474" s="1">
        <f>IF(C$4=0,0,IF(SUM(AH$7:AH473)=2,0,IF(AL474=AH$6,IF(AL474=AL475,IF((AL473-AL474)&lt;=(AL476-AL475),2,0),IF(AL474=AL473,IF((AL472-AL473)&gt;(AL475-AL474),2,0),2)),0)))</f>
        <v>0</v>
      </c>
      <c r="AI474" s="1">
        <f>IF(S$4=0,0,IF(SUM(AI$7:AI473)=2,0,IF(AM474=AI$6,IF(AM474=AM475,IF((AM473-AM474)&lt;=(AM476-AM475),2,0),IF(AM474=AM473,IF((AM472-AM473)&gt;(AM475-AM474),2,0),2)),0)))</f>
        <v>0</v>
      </c>
      <c r="AJ474" s="1">
        <f t="shared" si="152"/>
        <v>1</v>
      </c>
    </row>
    <row r="475" spans="1:36" ht="12" customHeight="1" x14ac:dyDescent="0.15">
      <c r="A475" s="64">
        <f t="shared" si="142"/>
        <v>0</v>
      </c>
      <c r="B475" s="64">
        <f t="shared" si="140"/>
        <v>0</v>
      </c>
      <c r="C475" s="57">
        <f t="shared" si="153"/>
        <v>148</v>
      </c>
      <c r="F475" s="59">
        <f>IF(C475&lt;C$6,0,VLOOKUP(C475,index!$A:$M,10,0))</f>
        <v>0</v>
      </c>
      <c r="G475" s="57" t="str">
        <f t="shared" si="143"/>
        <v/>
      </c>
      <c r="H475" s="58" t="str">
        <f>IF(G475="I",$K475,IF(G475="II",$K475-SUM(H$8:H474),IF(G475="III",$K475-SUM(H$8:H474),IF(G475="IV",$K475-SUM(H$8:H474),IF(G475="V",1-SUM(H$8:H474)," ")))))</f>
        <v xml:space="preserve"> </v>
      </c>
      <c r="I475" s="66" t="str">
        <f t="shared" si="144"/>
        <v/>
      </c>
      <c r="L475" s="62" t="str">
        <f t="shared" si="141"/>
        <v xml:space="preserve"> </v>
      </c>
      <c r="P475" s="58" t="str">
        <f>IF(O475="Plus",$K475,IF(O475="Basis",$K475-SUM(P$8:P474),IF(O475="Breedte",$K475-SUM(P$8:P474),IF(O474="Breedte",1-SUM(P$8:P474)," "))))</f>
        <v xml:space="preserve"> </v>
      </c>
      <c r="Q475" s="56" t="str">
        <f t="shared" si="156"/>
        <v/>
      </c>
      <c r="R475" s="196">
        <f t="shared" si="145"/>
        <v>0</v>
      </c>
      <c r="S475" s="1">
        <f t="shared" si="154"/>
        <v>148</v>
      </c>
      <c r="T475" s="2">
        <f t="shared" si="146"/>
        <v>0</v>
      </c>
      <c r="U475" s="1">
        <f>IF(C$4=0,0,IF(SUM(U$7:U474)=2,0,IF(Y475=U$6,IF(Y475=Y476,IF((Y474-Y475)&lt;=(Y477-Y476),2,0),IF(Y475=Y474,IF((Y473-Y474)&gt;(Y476-Y475),2,0),2)),0)))</f>
        <v>0</v>
      </c>
      <c r="V475" s="1">
        <f>IF(C$4=0,0,IF(SUM(V$7:V474)=1,0,IF(Z475=V$6,IF(Z475=Z476,IF((Z474-Z475)&lt;=(Z477-Z476),1,0),IF(Z475=Z474,IF((Z473-Z474)&gt;(Z476-Z475),1,0),1)),0)))</f>
        <v>0</v>
      </c>
      <c r="W475" s="1">
        <f>IF(C$4=0,0,IF(SUM(W$7:W474)=2,0,IF(AA475=W$6,IF(AA475=AA476,IF((AA474-AA475)&lt;=(AA477-AA476),2,0),IF(AA475=AA474,IF((AA473-AA474)&gt;(AA476-AA475),2,0),2)),0)))</f>
        <v>0</v>
      </c>
      <c r="X475" s="1">
        <f>IF(C$4=0,0,IF(SUM(X$7:X474)=2,0,IF(AB475=X$6,IF(AB475=AB476,IF((AB474-AB475)&lt;=(AB477-AB476),2,0),IF(AB475=AB474,IF((AB473-AB474)&gt;(AB476-AB475),2,0),2)),0)))</f>
        <v>0</v>
      </c>
      <c r="Y475" s="1">
        <f t="shared" si="147"/>
        <v>1</v>
      </c>
      <c r="Z475" s="1">
        <f t="shared" si="148"/>
        <v>1</v>
      </c>
      <c r="AA475" s="1">
        <f t="shared" si="149"/>
        <v>1</v>
      </c>
      <c r="AB475" s="1">
        <f t="shared" si="150"/>
        <v>1</v>
      </c>
      <c r="AD475" s="1">
        <f t="shared" si="155"/>
        <v>148</v>
      </c>
      <c r="AE475" s="2">
        <f t="shared" si="151"/>
        <v>0</v>
      </c>
      <c r="AF475" s="1">
        <f>IF(S$4=0,0,IF(SUM(AF$7:AF474)=2,0,IF(AJ475=AF$6,IF(AJ475=AJ476,IF((AJ474-AJ475)&lt;=(AJ477-AJ476),2,0),IF(AJ475=AJ474,IF((AJ473-AJ474)&gt;(AJ476-AJ475),2,0),2)),0)))</f>
        <v>0</v>
      </c>
      <c r="AG475" s="1">
        <f>IF(C$4=0,0,IF(SUM(AG$7:AG474)=1,0,IF(AK475=AG$6,IF(AK475=AK476,IF((AK474-AK475)&lt;=(AK477-AK476),1,0),IF(AK475=AK474,IF((AK473-AK474)&gt;(AK476-AK475),1,0),1)),0)))</f>
        <v>0</v>
      </c>
      <c r="AH475" s="1">
        <f>IF(C$4=0,0,IF(SUM(AH$7:AH474)=2,0,IF(AL475=AH$6,IF(AL475=AL476,IF((AL474-AL475)&lt;=(AL477-AL476),2,0),IF(AL475=AL474,IF((AL473-AL474)&gt;(AL476-AL475),2,0),2)),0)))</f>
        <v>0</v>
      </c>
      <c r="AI475" s="1">
        <f>IF(S$4=0,0,IF(SUM(AI$7:AI474)=2,0,IF(AM475=AI$6,IF(AM475=AM476,IF((AM474-AM475)&lt;=(AM477-AM476),2,0),IF(AM475=AM474,IF((AM473-AM474)&gt;(AM476-AM475),2,0),2)),0)))</f>
        <v>0</v>
      </c>
      <c r="AJ475" s="1">
        <f t="shared" si="152"/>
        <v>1</v>
      </c>
    </row>
    <row r="476" spans="1:36" ht="12" customHeight="1" x14ac:dyDescent="0.15">
      <c r="A476" s="64">
        <f t="shared" si="142"/>
        <v>0</v>
      </c>
      <c r="B476" s="64">
        <f t="shared" si="140"/>
        <v>0</v>
      </c>
      <c r="C476" s="57">
        <f t="shared" si="153"/>
        <v>148</v>
      </c>
      <c r="F476" s="59">
        <f>IF(C476&lt;C$6,0,VLOOKUP(C476,index!$A:$M,10,0))</f>
        <v>0</v>
      </c>
      <c r="G476" s="57" t="str">
        <f t="shared" si="143"/>
        <v/>
      </c>
      <c r="H476" s="58" t="str">
        <f>IF(G476="I",$K476,IF(G476="II",$K476-SUM(H$8:H475),IF(G476="III",$K476-SUM(H$8:H475),IF(G476="IV",$K476-SUM(H$8:H475),IF(G476="V",1-SUM(H$8:H475)," ")))))</f>
        <v xml:space="preserve"> </v>
      </c>
      <c r="I476" s="66" t="str">
        <f t="shared" si="144"/>
        <v/>
      </c>
      <c r="L476" s="62" t="str">
        <f t="shared" si="141"/>
        <v xml:space="preserve"> </v>
      </c>
      <c r="P476" s="58" t="str">
        <f>IF(O476="Plus",$K476,IF(O476="Basis",$K476-SUM(P$8:P475),IF(O476="Breedte",$K476-SUM(P$8:P475),IF(O475="Breedte",1-SUM(P$8:P475)," "))))</f>
        <v xml:space="preserve"> </v>
      </c>
      <c r="Q476" s="56" t="str">
        <f t="shared" si="156"/>
        <v/>
      </c>
      <c r="R476" s="196">
        <f t="shared" si="145"/>
        <v>0</v>
      </c>
      <c r="S476" s="1">
        <f t="shared" si="154"/>
        <v>148</v>
      </c>
      <c r="T476" s="2">
        <f t="shared" si="146"/>
        <v>0</v>
      </c>
      <c r="U476" s="1">
        <f>IF(C$4=0,0,IF(SUM(U$7:U475)=2,0,IF(Y476=U$6,IF(Y476=Y477,IF((Y475-Y476)&lt;=(Y478-Y477),2,0),IF(Y476=Y475,IF((Y474-Y475)&gt;(Y477-Y476),2,0),2)),0)))</f>
        <v>0</v>
      </c>
      <c r="V476" s="1">
        <f>IF(C$4=0,0,IF(SUM(V$7:V475)=1,0,IF(Z476=V$6,IF(Z476=Z477,IF((Z475-Z476)&lt;=(Z478-Z477),1,0),IF(Z476=Z475,IF((Z474-Z475)&gt;(Z477-Z476),1,0),1)),0)))</f>
        <v>0</v>
      </c>
      <c r="W476" s="1">
        <f>IF(C$4=0,0,IF(SUM(W$7:W475)=2,0,IF(AA476=W$6,IF(AA476=AA477,IF((AA475-AA476)&lt;=(AA478-AA477),2,0),IF(AA476=AA475,IF((AA474-AA475)&gt;(AA477-AA476),2,0),2)),0)))</f>
        <v>0</v>
      </c>
      <c r="X476" s="1">
        <f>IF(C$4=0,0,IF(SUM(X$7:X475)=2,0,IF(AB476=X$6,IF(AB476=AB477,IF((AB475-AB476)&lt;=(AB478-AB477),2,0),IF(AB476=AB475,IF((AB474-AB475)&gt;(AB477-AB476),2,0),2)),0)))</f>
        <v>0</v>
      </c>
      <c r="Y476" s="1">
        <f t="shared" si="147"/>
        <v>1</v>
      </c>
      <c r="Z476" s="1">
        <f t="shared" si="148"/>
        <v>1</v>
      </c>
      <c r="AA476" s="1">
        <f t="shared" si="149"/>
        <v>1</v>
      </c>
      <c r="AB476" s="1">
        <f t="shared" si="150"/>
        <v>1</v>
      </c>
      <c r="AD476" s="1">
        <f t="shared" si="155"/>
        <v>148</v>
      </c>
      <c r="AE476" s="2">
        <f t="shared" si="151"/>
        <v>0</v>
      </c>
      <c r="AF476" s="1">
        <f>IF(S$4=0,0,IF(SUM(AF$7:AF475)=2,0,IF(AJ476=AF$6,IF(AJ476=AJ477,IF((AJ475-AJ476)&lt;=(AJ478-AJ477),2,0),IF(AJ476=AJ475,IF((AJ474-AJ475)&gt;(AJ477-AJ476),2,0),2)),0)))</f>
        <v>0</v>
      </c>
      <c r="AG476" s="1">
        <f>IF(C$4=0,0,IF(SUM(AG$7:AG475)=1,0,IF(AK476=AG$6,IF(AK476=AK477,IF((AK475-AK476)&lt;=(AK478-AK477),1,0),IF(AK476=AK475,IF((AK474-AK475)&gt;(AK477-AK476),1,0),1)),0)))</f>
        <v>0</v>
      </c>
      <c r="AH476" s="1">
        <f>IF(C$4=0,0,IF(SUM(AH$7:AH475)=2,0,IF(AL476=AH$6,IF(AL476=AL477,IF((AL475-AL476)&lt;=(AL478-AL477),2,0),IF(AL476=AL475,IF((AL474-AL475)&gt;(AL477-AL476),2,0),2)),0)))</f>
        <v>0</v>
      </c>
      <c r="AI476" s="1">
        <f>IF(S$4=0,0,IF(SUM(AI$7:AI475)=2,0,IF(AM476=AI$6,IF(AM476=AM477,IF((AM475-AM476)&lt;=(AM478-AM477),2,0),IF(AM476=AM475,IF((AM474-AM475)&gt;(AM477-AM476),2,0),2)),0)))</f>
        <v>0</v>
      </c>
      <c r="AJ476" s="1">
        <f t="shared" si="152"/>
        <v>1</v>
      </c>
    </row>
    <row r="477" spans="1:36" ht="12" customHeight="1" x14ac:dyDescent="0.15">
      <c r="A477" s="64">
        <f t="shared" si="142"/>
        <v>0</v>
      </c>
      <c r="B477" s="64">
        <f t="shared" si="140"/>
        <v>0</v>
      </c>
      <c r="C477" s="57">
        <f t="shared" si="153"/>
        <v>148</v>
      </c>
      <c r="F477" s="59">
        <f>IF(C477&lt;C$6,0,VLOOKUP(C477,index!$A:$M,10,0))</f>
        <v>0</v>
      </c>
      <c r="G477" s="57" t="str">
        <f t="shared" si="143"/>
        <v/>
      </c>
      <c r="H477" s="58" t="str">
        <f>IF(G477="I",$K477,IF(G477="II",$K477-SUM(H$8:H476),IF(G477="III",$K477-SUM(H$8:H476),IF(G477="IV",$K477-SUM(H$8:H476),IF(G477="V",1-SUM(H$8:H476)," ")))))</f>
        <v xml:space="preserve"> </v>
      </c>
      <c r="I477" s="66" t="str">
        <f t="shared" si="144"/>
        <v/>
      </c>
      <c r="L477" s="62" t="str">
        <f t="shared" si="141"/>
        <v xml:space="preserve"> </v>
      </c>
      <c r="P477" s="58" t="str">
        <f>IF(O477="Plus",$K477,IF(O477="Basis",$K477-SUM(P$8:P476),IF(O477="Breedte",$K477-SUM(P$8:P476),IF(O476="Breedte",1-SUM(P$8:P476)," "))))</f>
        <v xml:space="preserve"> </v>
      </c>
      <c r="Q477" s="56" t="str">
        <f t="shared" si="156"/>
        <v/>
      </c>
      <c r="R477" s="196">
        <f t="shared" si="145"/>
        <v>0</v>
      </c>
      <c r="S477" s="1">
        <f t="shared" si="154"/>
        <v>148</v>
      </c>
      <c r="T477" s="2">
        <f t="shared" si="146"/>
        <v>0</v>
      </c>
      <c r="U477" s="1">
        <f>IF(C$4=0,0,IF(SUM(U$7:U476)=2,0,IF(Y477=U$6,IF(Y477=Y478,IF((Y476-Y477)&lt;=(Y479-Y478),2,0),IF(Y477=Y476,IF((Y475-Y476)&gt;(Y478-Y477),2,0),2)),0)))</f>
        <v>0</v>
      </c>
      <c r="V477" s="1">
        <f>IF(C$4=0,0,IF(SUM(V$7:V476)=1,0,IF(Z477=V$6,IF(Z477=Z478,IF((Z476-Z477)&lt;=(Z479-Z478),1,0),IF(Z477=Z476,IF((Z475-Z476)&gt;(Z478-Z477),1,0),1)),0)))</f>
        <v>0</v>
      </c>
      <c r="W477" s="1">
        <f>IF(C$4=0,0,IF(SUM(W$7:W476)=2,0,IF(AA477=W$6,IF(AA477=AA478,IF((AA476-AA477)&lt;=(AA479-AA478),2,0),IF(AA477=AA476,IF((AA475-AA476)&gt;(AA478-AA477),2,0),2)),0)))</f>
        <v>0</v>
      </c>
      <c r="X477" s="1">
        <f>IF(C$4=0,0,IF(SUM(X$7:X476)=2,0,IF(AB477=X$6,IF(AB477=AB478,IF((AB476-AB477)&lt;=(AB479-AB478),2,0),IF(AB477=AB476,IF((AB475-AB476)&gt;(AB478-AB477),2,0),2)),0)))</f>
        <v>0</v>
      </c>
      <c r="Y477" s="1">
        <f t="shared" si="147"/>
        <v>1</v>
      </c>
      <c r="Z477" s="1">
        <f t="shared" si="148"/>
        <v>1</v>
      </c>
      <c r="AA477" s="1">
        <f t="shared" si="149"/>
        <v>1</v>
      </c>
      <c r="AB477" s="1">
        <f t="shared" si="150"/>
        <v>1</v>
      </c>
      <c r="AD477" s="1">
        <f t="shared" si="155"/>
        <v>148</v>
      </c>
      <c r="AE477" s="2">
        <f t="shared" si="151"/>
        <v>0</v>
      </c>
      <c r="AF477" s="1">
        <f>IF(S$4=0,0,IF(SUM(AF$7:AF476)=2,0,IF(AJ477=AF$6,IF(AJ477=AJ478,IF((AJ476-AJ477)&lt;=(AJ479-AJ478),2,0),IF(AJ477=AJ476,IF((AJ475-AJ476)&gt;(AJ478-AJ477),2,0),2)),0)))</f>
        <v>0</v>
      </c>
      <c r="AG477" s="1">
        <f>IF(C$4=0,0,IF(SUM(AG$7:AG476)=1,0,IF(AK477=AG$6,IF(AK477=AK478,IF((AK476-AK477)&lt;=(AK479-AK478),1,0),IF(AK477=AK476,IF((AK475-AK476)&gt;(AK478-AK477),1,0),1)),0)))</f>
        <v>0</v>
      </c>
      <c r="AH477" s="1">
        <f>IF(C$4=0,0,IF(SUM(AH$7:AH476)=2,0,IF(AL477=AH$6,IF(AL477=AL478,IF((AL476-AL477)&lt;=(AL479-AL478),2,0),IF(AL477=AL476,IF((AL475-AL476)&gt;(AL478-AL477),2,0),2)),0)))</f>
        <v>0</v>
      </c>
      <c r="AI477" s="1">
        <f>IF(S$4=0,0,IF(SUM(AI$7:AI476)=2,0,IF(AM477=AI$6,IF(AM477=AM478,IF((AM476-AM477)&lt;=(AM479-AM478),2,0),IF(AM477=AM476,IF((AM475-AM476)&gt;(AM478-AM477),2,0),2)),0)))</f>
        <v>0</v>
      </c>
      <c r="AJ477" s="1">
        <f t="shared" si="152"/>
        <v>1</v>
      </c>
    </row>
    <row r="478" spans="1:36" ht="12" customHeight="1" x14ac:dyDescent="0.15">
      <c r="A478" s="64">
        <f t="shared" si="142"/>
        <v>0</v>
      </c>
      <c r="B478" s="64">
        <f t="shared" si="140"/>
        <v>0</v>
      </c>
      <c r="C478" s="57">
        <f t="shared" si="153"/>
        <v>148</v>
      </c>
      <c r="F478" s="59">
        <f>IF(C478&lt;C$6,0,VLOOKUP(C478,index!$A:$M,10,0))</f>
        <v>0</v>
      </c>
      <c r="G478" s="57" t="str">
        <f t="shared" si="143"/>
        <v/>
      </c>
      <c r="H478" s="58" t="str">
        <f>IF(G478="I",$K478,IF(G478="II",$K478-SUM(H$8:H477),IF(G478="III",$K478-SUM(H$8:H477),IF(G478="IV",$K478-SUM(H$8:H477),IF(G478="V",1-SUM(H$8:H477)," ")))))</f>
        <v xml:space="preserve"> </v>
      </c>
      <c r="I478" s="66" t="str">
        <f t="shared" si="144"/>
        <v/>
      </c>
      <c r="L478" s="62" t="str">
        <f t="shared" si="141"/>
        <v xml:space="preserve"> </v>
      </c>
      <c r="P478" s="58" t="str">
        <f>IF(O478="Plus",$K478,IF(O478="Basis",$K478-SUM(P$8:P477),IF(O478="Breedte",$K478-SUM(P$8:P477),IF(O477="Breedte",1-SUM(P$8:P477)," "))))</f>
        <v xml:space="preserve"> </v>
      </c>
      <c r="Q478" s="56" t="str">
        <f t="shared" si="156"/>
        <v/>
      </c>
      <c r="R478" s="196">
        <f t="shared" si="145"/>
        <v>0</v>
      </c>
      <c r="S478" s="1">
        <f t="shared" si="154"/>
        <v>148</v>
      </c>
      <c r="T478" s="2">
        <f t="shared" si="146"/>
        <v>0</v>
      </c>
      <c r="U478" s="1">
        <f>IF(C$4=0,0,IF(SUM(U$7:U477)=2,0,IF(Y478=U$6,IF(Y478=Y479,IF((Y477-Y478)&lt;=(Y480-Y479),2,0),IF(Y478=Y477,IF((Y476-Y477)&gt;(Y479-Y478),2,0),2)),0)))</f>
        <v>0</v>
      </c>
      <c r="V478" s="1">
        <f>IF(C$4=0,0,IF(SUM(V$7:V477)=1,0,IF(Z478=V$6,IF(Z478=Z479,IF((Z477-Z478)&lt;=(Z480-Z479),1,0),IF(Z478=Z477,IF((Z476-Z477)&gt;(Z479-Z478),1,0),1)),0)))</f>
        <v>0</v>
      </c>
      <c r="W478" s="1">
        <f>IF(C$4=0,0,IF(SUM(W$7:W477)=2,0,IF(AA478=W$6,IF(AA478=AA479,IF((AA477-AA478)&lt;=(AA480-AA479),2,0),IF(AA478=AA477,IF((AA476-AA477)&gt;(AA479-AA478),2,0),2)),0)))</f>
        <v>0</v>
      </c>
      <c r="X478" s="1">
        <f>IF(C$4=0,0,IF(SUM(X$7:X477)=2,0,IF(AB478=X$6,IF(AB478=AB479,IF((AB477-AB478)&lt;=(AB480-AB479),2,0),IF(AB478=AB477,IF((AB476-AB477)&gt;(AB479-AB478),2,0),2)),0)))</f>
        <v>0</v>
      </c>
      <c r="Y478" s="1">
        <f t="shared" si="147"/>
        <v>1</v>
      </c>
      <c r="Z478" s="1">
        <f t="shared" si="148"/>
        <v>1</v>
      </c>
      <c r="AA478" s="1">
        <f t="shared" si="149"/>
        <v>1</v>
      </c>
      <c r="AB478" s="1">
        <f t="shared" si="150"/>
        <v>1</v>
      </c>
      <c r="AD478" s="1">
        <f t="shared" si="155"/>
        <v>148</v>
      </c>
      <c r="AE478" s="2">
        <f t="shared" si="151"/>
        <v>0</v>
      </c>
      <c r="AF478" s="1">
        <f>IF(S$4=0,0,IF(SUM(AF$7:AF477)=2,0,IF(AJ478=AF$6,IF(AJ478=AJ479,IF((AJ477-AJ478)&lt;=(AJ480-AJ479),2,0),IF(AJ478=AJ477,IF((AJ476-AJ477)&gt;(AJ479-AJ478),2,0),2)),0)))</f>
        <v>0</v>
      </c>
      <c r="AG478" s="1">
        <f>IF(C$4=0,0,IF(SUM(AG$7:AG477)=1,0,IF(AK478=AG$6,IF(AK478=AK479,IF((AK477-AK478)&lt;=(AK480-AK479),1,0),IF(AK478=AK477,IF((AK476-AK477)&gt;(AK479-AK478),1,0),1)),0)))</f>
        <v>0</v>
      </c>
      <c r="AH478" s="1">
        <f>IF(C$4=0,0,IF(SUM(AH$7:AH477)=2,0,IF(AL478=AH$6,IF(AL478=AL479,IF((AL477-AL478)&lt;=(AL480-AL479),2,0),IF(AL478=AL477,IF((AL476-AL477)&gt;(AL479-AL478),2,0),2)),0)))</f>
        <v>0</v>
      </c>
      <c r="AI478" s="1">
        <f>IF(S$4=0,0,IF(SUM(AI$7:AI477)=2,0,IF(AM478=AI$6,IF(AM478=AM479,IF((AM477-AM478)&lt;=(AM480-AM479),2,0),IF(AM478=AM477,IF((AM476-AM477)&gt;(AM479-AM478),2,0),2)),0)))</f>
        <v>0</v>
      </c>
      <c r="AJ478" s="1">
        <f t="shared" si="152"/>
        <v>1</v>
      </c>
    </row>
    <row r="479" spans="1:36" ht="12" customHeight="1" x14ac:dyDescent="0.15">
      <c r="A479" s="64">
        <f t="shared" si="142"/>
        <v>0</v>
      </c>
      <c r="B479" s="64">
        <f t="shared" si="140"/>
        <v>0</v>
      </c>
      <c r="C479" s="57">
        <f t="shared" si="153"/>
        <v>148</v>
      </c>
      <c r="F479" s="59">
        <f>IF(C479&lt;C$6,0,VLOOKUP(C479,index!$A:$M,10,0))</f>
        <v>0</v>
      </c>
      <c r="G479" s="57" t="str">
        <f t="shared" si="143"/>
        <v/>
      </c>
      <c r="H479" s="58" t="str">
        <f>IF(G479="I",$K479,IF(G479="II",$K479-SUM(H$8:H478),IF(G479="III",$K479-SUM(H$8:H478),IF(G479="IV",$K479-SUM(H$8:H478),IF(G479="V",1-SUM(H$8:H478)," ")))))</f>
        <v xml:space="preserve"> </v>
      </c>
      <c r="I479" s="66" t="str">
        <f t="shared" si="144"/>
        <v/>
      </c>
      <c r="L479" s="62" t="str">
        <f t="shared" si="141"/>
        <v xml:space="preserve"> </v>
      </c>
      <c r="P479" s="58" t="str">
        <f>IF(O479="Plus",$K479,IF(O479="Basis",$K479-SUM(P$8:P478),IF(O479="Breedte",$K479-SUM(P$8:P478),IF(O478="Breedte",1-SUM(P$8:P478)," "))))</f>
        <v xml:space="preserve"> </v>
      </c>
      <c r="Q479" s="56" t="str">
        <f t="shared" si="156"/>
        <v/>
      </c>
      <c r="R479" s="196">
        <f t="shared" si="145"/>
        <v>0</v>
      </c>
      <c r="S479" s="1">
        <f t="shared" si="154"/>
        <v>148</v>
      </c>
      <c r="T479" s="2">
        <f t="shared" si="146"/>
        <v>0</v>
      </c>
      <c r="U479" s="1">
        <f>IF(C$4=0,0,IF(SUM(U$7:U478)=2,0,IF(Y479=U$6,IF(Y479=Y480,IF((Y478-Y479)&lt;=(Y481-Y480),2,0),IF(Y479=Y478,IF((Y477-Y478)&gt;(Y480-Y479),2,0),2)),0)))</f>
        <v>0</v>
      </c>
      <c r="V479" s="1">
        <f>IF(C$4=0,0,IF(SUM(V$7:V478)=1,0,IF(Z479=V$6,IF(Z479=Z480,IF((Z478-Z479)&lt;=(Z481-Z480),1,0),IF(Z479=Z478,IF((Z477-Z478)&gt;(Z480-Z479),1,0),1)),0)))</f>
        <v>0</v>
      </c>
      <c r="W479" s="1">
        <f>IF(C$4=0,0,IF(SUM(W$7:W478)=2,0,IF(AA479=W$6,IF(AA479=AA480,IF((AA478-AA479)&lt;=(AA481-AA480),2,0),IF(AA479=AA478,IF((AA477-AA478)&gt;(AA480-AA479),2,0),2)),0)))</f>
        <v>0</v>
      </c>
      <c r="X479" s="1">
        <f>IF(C$4=0,0,IF(SUM(X$7:X478)=2,0,IF(AB479=X$6,IF(AB479=AB480,IF((AB478-AB479)&lt;=(AB481-AB480),2,0),IF(AB479=AB478,IF((AB477-AB478)&gt;(AB480-AB479),2,0),2)),0)))</f>
        <v>0</v>
      </c>
      <c r="Y479" s="1">
        <f t="shared" si="147"/>
        <v>1</v>
      </c>
      <c r="Z479" s="1">
        <f t="shared" si="148"/>
        <v>1</v>
      </c>
      <c r="AA479" s="1">
        <f t="shared" si="149"/>
        <v>1</v>
      </c>
      <c r="AB479" s="1">
        <f t="shared" si="150"/>
        <v>1</v>
      </c>
      <c r="AD479" s="1">
        <f t="shared" si="155"/>
        <v>148</v>
      </c>
      <c r="AE479" s="2">
        <f t="shared" si="151"/>
        <v>0</v>
      </c>
      <c r="AF479" s="1">
        <f>IF(S$4=0,0,IF(SUM(AF$7:AF478)=2,0,IF(AJ479=AF$6,IF(AJ479=AJ480,IF((AJ478-AJ479)&lt;=(AJ481-AJ480),2,0),IF(AJ479=AJ478,IF((AJ477-AJ478)&gt;(AJ480-AJ479),2,0),2)),0)))</f>
        <v>0</v>
      </c>
      <c r="AG479" s="1">
        <f>IF(C$4=0,0,IF(SUM(AG$7:AG478)=1,0,IF(AK479=AG$6,IF(AK479=AK480,IF((AK478-AK479)&lt;=(AK481-AK480),1,0),IF(AK479=AK478,IF((AK477-AK478)&gt;(AK480-AK479),1,0),1)),0)))</f>
        <v>0</v>
      </c>
      <c r="AH479" s="1">
        <f>IF(C$4=0,0,IF(SUM(AH$7:AH478)=2,0,IF(AL479=AH$6,IF(AL479=AL480,IF((AL478-AL479)&lt;=(AL481-AL480),2,0),IF(AL479=AL478,IF((AL477-AL478)&gt;(AL480-AL479),2,0),2)),0)))</f>
        <v>0</v>
      </c>
      <c r="AI479" s="1">
        <f>IF(S$4=0,0,IF(SUM(AI$7:AI478)=2,0,IF(AM479=AI$6,IF(AM479=AM480,IF((AM478-AM479)&lt;=(AM481-AM480),2,0),IF(AM479=AM478,IF((AM477-AM478)&gt;(AM480-AM479),2,0),2)),0)))</f>
        <v>0</v>
      </c>
      <c r="AJ479" s="1">
        <f t="shared" si="152"/>
        <v>1</v>
      </c>
    </row>
    <row r="480" spans="1:36" ht="12" customHeight="1" x14ac:dyDescent="0.15">
      <c r="A480" s="64">
        <f t="shared" si="142"/>
        <v>0</v>
      </c>
      <c r="B480" s="64">
        <f t="shared" si="140"/>
        <v>0</v>
      </c>
      <c r="C480" s="57">
        <f t="shared" si="153"/>
        <v>148</v>
      </c>
      <c r="F480" s="59">
        <f>IF(C480&lt;C$6,0,VLOOKUP(C480,index!$A:$M,10,0))</f>
        <v>0</v>
      </c>
      <c r="G480" s="57" t="str">
        <f t="shared" si="143"/>
        <v/>
      </c>
      <c r="H480" s="58" t="str">
        <f>IF(G480="I",$K480,IF(G480="II",$K480-SUM(H$8:H479),IF(G480="III",$K480-SUM(H$8:H479),IF(G480="IV",$K480-SUM(H$8:H479),IF(G480="V",1-SUM(H$8:H479)," ")))))</f>
        <v xml:space="preserve"> </v>
      </c>
      <c r="I480" s="66" t="str">
        <f t="shared" si="144"/>
        <v/>
      </c>
      <c r="L480" s="62" t="str">
        <f t="shared" si="141"/>
        <v xml:space="preserve"> </v>
      </c>
      <c r="P480" s="58" t="str">
        <f>IF(O480="Plus",$K480,IF(O480="Basis",$K480-SUM(P$8:P479),IF(O480="Breedte",$K480-SUM(P$8:P479),IF(O479="Breedte",1-SUM(P$8:P479)," "))))</f>
        <v xml:space="preserve"> </v>
      </c>
      <c r="Q480" s="56" t="str">
        <f t="shared" si="156"/>
        <v/>
      </c>
      <c r="R480" s="196">
        <f t="shared" si="145"/>
        <v>0</v>
      </c>
      <c r="S480" s="1">
        <f t="shared" si="154"/>
        <v>148</v>
      </c>
      <c r="T480" s="2">
        <f t="shared" si="146"/>
        <v>0</v>
      </c>
      <c r="U480" s="1">
        <f>IF(C$4=0,0,IF(SUM(U$7:U479)=2,0,IF(Y480=U$6,IF(Y480=Y481,IF((Y479-Y480)&lt;=(Y482-Y481),2,0),IF(Y480=Y479,IF((Y478-Y479)&gt;(Y481-Y480),2,0),2)),0)))</f>
        <v>0</v>
      </c>
      <c r="V480" s="1">
        <f>IF(C$4=0,0,IF(SUM(V$7:V479)=1,0,IF(Z480=V$6,IF(Z480=Z481,IF((Z479-Z480)&lt;=(Z482-Z481),1,0),IF(Z480=Z479,IF((Z478-Z479)&gt;(Z481-Z480),1,0),1)),0)))</f>
        <v>0</v>
      </c>
      <c r="W480" s="1">
        <f>IF(C$4=0,0,IF(SUM(W$7:W479)=2,0,IF(AA480=W$6,IF(AA480=AA481,IF((AA479-AA480)&lt;=(AA482-AA481),2,0),IF(AA480=AA479,IF((AA478-AA479)&gt;(AA481-AA480),2,0),2)),0)))</f>
        <v>0</v>
      </c>
      <c r="X480" s="1">
        <f>IF(C$4=0,0,IF(SUM(X$7:X479)=2,0,IF(AB480=X$6,IF(AB480=AB481,IF((AB479-AB480)&lt;=(AB482-AB481),2,0),IF(AB480=AB479,IF((AB478-AB479)&gt;(AB481-AB480),2,0),2)),0)))</f>
        <v>0</v>
      </c>
      <c r="Y480" s="1">
        <f t="shared" si="147"/>
        <v>1</v>
      </c>
      <c r="Z480" s="1">
        <f t="shared" si="148"/>
        <v>1</v>
      </c>
      <c r="AA480" s="1">
        <f t="shared" si="149"/>
        <v>1</v>
      </c>
      <c r="AB480" s="1">
        <f t="shared" si="150"/>
        <v>1</v>
      </c>
      <c r="AD480" s="1">
        <f t="shared" si="155"/>
        <v>148</v>
      </c>
      <c r="AE480" s="2">
        <f t="shared" si="151"/>
        <v>0</v>
      </c>
      <c r="AF480" s="1">
        <f>IF(S$4=0,0,IF(SUM(AF$7:AF479)=2,0,IF(AJ480=AF$6,IF(AJ480=AJ481,IF((AJ479-AJ480)&lt;=(AJ482-AJ481),2,0),IF(AJ480=AJ479,IF((AJ478-AJ479)&gt;(AJ481-AJ480),2,0),2)),0)))</f>
        <v>0</v>
      </c>
      <c r="AG480" s="1">
        <f>IF(C$4=0,0,IF(SUM(AG$7:AG479)=1,0,IF(AK480=AG$6,IF(AK480=AK481,IF((AK479-AK480)&lt;=(AK482-AK481),1,0),IF(AK480=AK479,IF((AK478-AK479)&gt;(AK481-AK480),1,0),1)),0)))</f>
        <v>0</v>
      </c>
      <c r="AH480" s="1">
        <f>IF(C$4=0,0,IF(SUM(AH$7:AH479)=2,0,IF(AL480=AH$6,IF(AL480=AL481,IF((AL479-AL480)&lt;=(AL482-AL481),2,0),IF(AL480=AL479,IF((AL478-AL479)&gt;(AL481-AL480),2,0),2)),0)))</f>
        <v>0</v>
      </c>
      <c r="AI480" s="1">
        <f>IF(S$4=0,0,IF(SUM(AI$7:AI479)=2,0,IF(AM480=AI$6,IF(AM480=AM481,IF((AM479-AM480)&lt;=(AM482-AM481),2,0),IF(AM480=AM479,IF((AM478-AM479)&gt;(AM481-AM480),2,0),2)),0)))</f>
        <v>0</v>
      </c>
      <c r="AJ480" s="1">
        <f t="shared" si="152"/>
        <v>1</v>
      </c>
    </row>
    <row r="481" spans="1:36" ht="12" customHeight="1" x14ac:dyDescent="0.15">
      <c r="A481" s="64">
        <f t="shared" si="142"/>
        <v>0</v>
      </c>
      <c r="B481" s="64">
        <f t="shared" si="140"/>
        <v>0</v>
      </c>
      <c r="C481" s="57">
        <f t="shared" si="153"/>
        <v>148</v>
      </c>
      <c r="F481" s="59">
        <f>IF(C481&lt;C$6,0,VLOOKUP(C481,index!$A:$M,10,0))</f>
        <v>0</v>
      </c>
      <c r="G481" s="57" t="str">
        <f t="shared" si="143"/>
        <v/>
      </c>
      <c r="H481" s="58" t="str">
        <f>IF(G481="I",$K481,IF(G481="II",$K481-SUM(H$8:H480),IF(G481="III",$K481-SUM(H$8:H480),IF(G481="IV",$K481-SUM(H$8:H480),IF(G481="V",1-SUM(H$8:H480)," ")))))</f>
        <v xml:space="preserve"> </v>
      </c>
      <c r="I481" s="66" t="str">
        <f t="shared" si="144"/>
        <v/>
      </c>
      <c r="L481" s="62" t="str">
        <f t="shared" si="141"/>
        <v xml:space="preserve"> </v>
      </c>
      <c r="P481" s="58" t="str">
        <f>IF(O481="Plus",$K481,IF(O481="Basis",$K481-SUM(P$8:P480),IF(O481="Breedte",$K481-SUM(P$8:P480),IF(O480="Breedte",1-SUM(P$8:P480)," "))))</f>
        <v xml:space="preserve"> </v>
      </c>
      <c r="Q481" s="56" t="str">
        <f t="shared" si="156"/>
        <v/>
      </c>
      <c r="R481" s="196">
        <f t="shared" si="145"/>
        <v>0</v>
      </c>
      <c r="S481" s="1">
        <f t="shared" si="154"/>
        <v>148</v>
      </c>
      <c r="T481" s="2">
        <f t="shared" si="146"/>
        <v>0</v>
      </c>
      <c r="U481" s="1">
        <f>IF(C$4=0,0,IF(SUM(U$7:U480)=2,0,IF(Y481=U$6,IF(Y481=Y482,IF((Y480-Y481)&lt;=(Y483-Y482),2,0),IF(Y481=Y480,IF((Y479-Y480)&gt;(Y482-Y481),2,0),2)),0)))</f>
        <v>0</v>
      </c>
      <c r="V481" s="1">
        <f>IF(C$4=0,0,IF(SUM(V$7:V480)=1,0,IF(Z481=V$6,IF(Z481=Z482,IF((Z480-Z481)&lt;=(Z483-Z482),1,0),IF(Z481=Z480,IF((Z479-Z480)&gt;(Z482-Z481),1,0),1)),0)))</f>
        <v>0</v>
      </c>
      <c r="W481" s="1">
        <f>IF(C$4=0,0,IF(SUM(W$7:W480)=2,0,IF(AA481=W$6,IF(AA481=AA482,IF((AA480-AA481)&lt;=(AA483-AA482),2,0),IF(AA481=AA480,IF((AA479-AA480)&gt;(AA482-AA481),2,0),2)),0)))</f>
        <v>0</v>
      </c>
      <c r="X481" s="1">
        <f>IF(C$4=0,0,IF(SUM(X$7:X480)=2,0,IF(AB481=X$6,IF(AB481=AB482,IF((AB480-AB481)&lt;=(AB483-AB482),2,0),IF(AB481=AB480,IF((AB479-AB480)&gt;(AB482-AB481),2,0),2)),0)))</f>
        <v>0</v>
      </c>
      <c r="Y481" s="1">
        <f t="shared" si="147"/>
        <v>1</v>
      </c>
      <c r="Z481" s="1">
        <f t="shared" si="148"/>
        <v>1</v>
      </c>
      <c r="AA481" s="1">
        <f t="shared" si="149"/>
        <v>1</v>
      </c>
      <c r="AB481" s="1">
        <f t="shared" si="150"/>
        <v>1</v>
      </c>
      <c r="AD481" s="1">
        <f t="shared" si="155"/>
        <v>148</v>
      </c>
      <c r="AE481" s="2">
        <f t="shared" si="151"/>
        <v>0</v>
      </c>
      <c r="AF481" s="1">
        <f>IF(S$4=0,0,IF(SUM(AF$7:AF480)=2,0,IF(AJ481=AF$6,IF(AJ481=AJ482,IF((AJ480-AJ481)&lt;=(AJ483-AJ482),2,0),IF(AJ481=AJ480,IF((AJ479-AJ480)&gt;(AJ482-AJ481),2,0),2)),0)))</f>
        <v>0</v>
      </c>
      <c r="AG481" s="1">
        <f>IF(C$4=0,0,IF(SUM(AG$7:AG480)=1,0,IF(AK481=AG$6,IF(AK481=AK482,IF((AK480-AK481)&lt;=(AK483-AK482),1,0),IF(AK481=AK480,IF((AK479-AK480)&gt;(AK482-AK481),1,0),1)),0)))</f>
        <v>0</v>
      </c>
      <c r="AH481" s="1">
        <f>IF(C$4=0,0,IF(SUM(AH$7:AH480)=2,0,IF(AL481=AH$6,IF(AL481=AL482,IF((AL480-AL481)&lt;=(AL483-AL482),2,0),IF(AL481=AL480,IF((AL479-AL480)&gt;(AL482-AL481),2,0),2)),0)))</f>
        <v>0</v>
      </c>
      <c r="AI481" s="1">
        <f>IF(S$4=0,0,IF(SUM(AI$7:AI480)=2,0,IF(AM481=AI$6,IF(AM481=AM482,IF((AM480-AM481)&lt;=(AM483-AM482),2,0),IF(AM481=AM480,IF((AM479-AM480)&gt;(AM482-AM481),2,0),2)),0)))</f>
        <v>0</v>
      </c>
      <c r="AJ481" s="1">
        <f t="shared" si="152"/>
        <v>1</v>
      </c>
    </row>
    <row r="482" spans="1:36" ht="12" customHeight="1" x14ac:dyDescent="0.15">
      <c r="A482" s="64">
        <f t="shared" si="142"/>
        <v>0</v>
      </c>
      <c r="B482" s="64">
        <f t="shared" si="140"/>
        <v>0</v>
      </c>
      <c r="C482" s="57">
        <f t="shared" si="153"/>
        <v>148</v>
      </c>
      <c r="F482" s="59">
        <f>IF(C482&lt;C$6,0,VLOOKUP(C482,index!$A:$M,10,0))</f>
        <v>0</v>
      </c>
      <c r="G482" s="57" t="str">
        <f t="shared" si="143"/>
        <v/>
      </c>
      <c r="H482" s="58" t="str">
        <f>IF(G482="I",$K482,IF(G482="II",$K482-SUM(H$8:H481),IF(G482="III",$K482-SUM(H$8:H481),IF(G482="IV",$K482-SUM(H$8:H481),IF(G482="V",1-SUM(H$8:H481)," ")))))</f>
        <v xml:space="preserve"> </v>
      </c>
      <c r="I482" s="66" t="str">
        <f t="shared" si="144"/>
        <v/>
      </c>
      <c r="L482" s="62" t="str">
        <f t="shared" si="141"/>
        <v xml:space="preserve"> </v>
      </c>
      <c r="P482" s="58" t="str">
        <f>IF(O482="Plus",$K482,IF(O482="Basis",$K482-SUM(P$8:P481),IF(O482="Breedte",$K482-SUM(P$8:P481),IF(O481="Breedte",1-SUM(P$8:P481)," "))))</f>
        <v xml:space="preserve"> </v>
      </c>
      <c r="Q482" s="56" t="str">
        <f t="shared" si="156"/>
        <v/>
      </c>
      <c r="R482" s="196">
        <f t="shared" si="145"/>
        <v>0</v>
      </c>
      <c r="S482" s="1">
        <f t="shared" si="154"/>
        <v>148</v>
      </c>
      <c r="T482" s="2">
        <f t="shared" si="146"/>
        <v>0</v>
      </c>
      <c r="U482" s="1">
        <f>IF(C$4=0,0,IF(SUM(U$7:U481)=2,0,IF(Y482=U$6,IF(Y482=Y483,IF((Y481-Y482)&lt;=(Y484-Y483),2,0),IF(Y482=Y481,IF((Y480-Y481)&gt;(Y483-Y482),2,0),2)),0)))</f>
        <v>0</v>
      </c>
      <c r="V482" s="1">
        <f>IF(C$4=0,0,IF(SUM(V$7:V481)=1,0,IF(Z482=V$6,IF(Z482=Z483,IF((Z481-Z482)&lt;=(Z484-Z483),1,0),IF(Z482=Z481,IF((Z480-Z481)&gt;(Z483-Z482),1,0),1)),0)))</f>
        <v>0</v>
      </c>
      <c r="W482" s="1">
        <f>IF(C$4=0,0,IF(SUM(W$7:W481)=2,0,IF(AA482=W$6,IF(AA482=AA483,IF((AA481-AA482)&lt;=(AA484-AA483),2,0),IF(AA482=AA481,IF((AA480-AA481)&gt;(AA483-AA482),2,0),2)),0)))</f>
        <v>0</v>
      </c>
      <c r="X482" s="1">
        <f>IF(C$4=0,0,IF(SUM(X$7:X481)=2,0,IF(AB482=X$6,IF(AB482=AB483,IF((AB481-AB482)&lt;=(AB484-AB483),2,0),IF(AB482=AB481,IF((AB480-AB481)&gt;(AB483-AB482),2,0),2)),0)))</f>
        <v>0</v>
      </c>
      <c r="Y482" s="1">
        <f t="shared" si="147"/>
        <v>1</v>
      </c>
      <c r="Z482" s="1">
        <f t="shared" si="148"/>
        <v>1</v>
      </c>
      <c r="AA482" s="1">
        <f t="shared" si="149"/>
        <v>1</v>
      </c>
      <c r="AB482" s="1">
        <f t="shared" si="150"/>
        <v>1</v>
      </c>
      <c r="AD482" s="1">
        <f t="shared" si="155"/>
        <v>148</v>
      </c>
      <c r="AE482" s="2">
        <f t="shared" si="151"/>
        <v>0</v>
      </c>
      <c r="AF482" s="1">
        <f>IF(S$4=0,0,IF(SUM(AF$7:AF481)=2,0,IF(AJ482=AF$6,IF(AJ482=AJ483,IF((AJ481-AJ482)&lt;=(AJ484-AJ483),2,0),IF(AJ482=AJ481,IF((AJ480-AJ481)&gt;(AJ483-AJ482),2,0),2)),0)))</f>
        <v>0</v>
      </c>
      <c r="AG482" s="1">
        <f>IF(C$4=0,0,IF(SUM(AG$7:AG481)=1,0,IF(AK482=AG$6,IF(AK482=AK483,IF((AK481-AK482)&lt;=(AK484-AK483),1,0),IF(AK482=AK481,IF((AK480-AK481)&gt;(AK483-AK482),1,0),1)),0)))</f>
        <v>0</v>
      </c>
      <c r="AH482" s="1">
        <f>IF(C$4=0,0,IF(SUM(AH$7:AH481)=2,0,IF(AL482=AH$6,IF(AL482=AL483,IF((AL481-AL482)&lt;=(AL484-AL483),2,0),IF(AL482=AL481,IF((AL480-AL481)&gt;(AL483-AL482),2,0),2)),0)))</f>
        <v>0</v>
      </c>
      <c r="AI482" s="1">
        <f>IF(S$4=0,0,IF(SUM(AI$7:AI481)=2,0,IF(AM482=AI$6,IF(AM482=AM483,IF((AM481-AM482)&lt;=(AM484-AM483),2,0),IF(AM482=AM481,IF((AM480-AM481)&gt;(AM483-AM482),2,0),2)),0)))</f>
        <v>0</v>
      </c>
      <c r="AJ482" s="1">
        <f t="shared" si="152"/>
        <v>1</v>
      </c>
    </row>
    <row r="483" spans="1:36" ht="12" customHeight="1" x14ac:dyDescent="0.15">
      <c r="A483" s="64">
        <f t="shared" si="142"/>
        <v>0</v>
      </c>
      <c r="B483" s="64">
        <f t="shared" si="140"/>
        <v>0</v>
      </c>
      <c r="C483" s="57">
        <f t="shared" si="153"/>
        <v>148</v>
      </c>
      <c r="F483" s="59">
        <f>IF(C483&lt;C$6,0,VLOOKUP(C483,index!$A:$M,10,0))</f>
        <v>0</v>
      </c>
      <c r="G483" s="57" t="str">
        <f t="shared" si="143"/>
        <v/>
      </c>
      <c r="H483" s="58" t="str">
        <f>IF(G483="I",$K483,IF(G483="II",$K483-SUM(H$8:H482),IF(G483="III",$K483-SUM(H$8:H482),IF(G483="IV",$K483-SUM(H$8:H482),IF(G483="V",1-SUM(H$8:H482)," ")))))</f>
        <v xml:space="preserve"> </v>
      </c>
      <c r="I483" s="66" t="str">
        <f t="shared" si="144"/>
        <v/>
      </c>
      <c r="L483" s="62" t="str">
        <f t="shared" si="141"/>
        <v xml:space="preserve"> </v>
      </c>
      <c r="P483" s="58" t="str">
        <f>IF(O483="Plus",$K483,IF(O483="Basis",$K483-SUM(P$8:P482),IF(O483="Breedte",$K483-SUM(P$8:P482),IF(O482="Breedte",1-SUM(P$8:P482)," "))))</f>
        <v xml:space="preserve"> </v>
      </c>
      <c r="Q483" s="56" t="str">
        <f t="shared" si="156"/>
        <v/>
      </c>
      <c r="R483" s="196">
        <f t="shared" si="145"/>
        <v>0</v>
      </c>
      <c r="S483" s="1">
        <f t="shared" si="154"/>
        <v>148</v>
      </c>
      <c r="T483" s="2">
        <f t="shared" si="146"/>
        <v>0</v>
      </c>
      <c r="U483" s="1">
        <f>IF(C$4=0,0,IF(SUM(U$7:U482)=2,0,IF(Y483=U$6,IF(Y483=Y484,IF((Y482-Y483)&lt;=(Y485-Y484),2,0),IF(Y483=Y482,IF((Y481-Y482)&gt;(Y484-Y483),2,0),2)),0)))</f>
        <v>0</v>
      </c>
      <c r="V483" s="1">
        <f>IF(C$4=0,0,IF(SUM(V$7:V482)=1,0,IF(Z483=V$6,IF(Z483=Z484,IF((Z482-Z483)&lt;=(Z485-Z484),1,0),IF(Z483=Z482,IF((Z481-Z482)&gt;(Z484-Z483),1,0),1)),0)))</f>
        <v>0</v>
      </c>
      <c r="W483" s="1">
        <f>IF(C$4=0,0,IF(SUM(W$7:W482)=2,0,IF(AA483=W$6,IF(AA483=AA484,IF((AA482-AA483)&lt;=(AA485-AA484),2,0),IF(AA483=AA482,IF((AA481-AA482)&gt;(AA484-AA483),2,0),2)),0)))</f>
        <v>0</v>
      </c>
      <c r="X483" s="1">
        <f>IF(C$4=0,0,IF(SUM(X$7:X482)=2,0,IF(AB483=X$6,IF(AB483=AB484,IF((AB482-AB483)&lt;=(AB485-AB484),2,0),IF(AB483=AB482,IF((AB481-AB482)&gt;(AB484-AB483),2,0),2)),0)))</f>
        <v>0</v>
      </c>
      <c r="Y483" s="1">
        <f t="shared" si="147"/>
        <v>1</v>
      </c>
      <c r="Z483" s="1">
        <f t="shared" si="148"/>
        <v>1</v>
      </c>
      <c r="AA483" s="1">
        <f t="shared" si="149"/>
        <v>1</v>
      </c>
      <c r="AB483" s="1">
        <f t="shared" si="150"/>
        <v>1</v>
      </c>
      <c r="AD483" s="1">
        <f t="shared" si="155"/>
        <v>148</v>
      </c>
      <c r="AE483" s="2">
        <f t="shared" si="151"/>
        <v>0</v>
      </c>
      <c r="AF483" s="1">
        <f>IF(S$4=0,0,IF(SUM(AF$7:AF482)=2,0,IF(AJ483=AF$6,IF(AJ483=AJ484,IF((AJ482-AJ483)&lt;=(AJ485-AJ484),2,0),IF(AJ483=AJ482,IF((AJ481-AJ482)&gt;(AJ484-AJ483),2,0),2)),0)))</f>
        <v>0</v>
      </c>
      <c r="AG483" s="1">
        <f>IF(C$4=0,0,IF(SUM(AG$7:AG482)=1,0,IF(AK483=AG$6,IF(AK483=AK484,IF((AK482-AK483)&lt;=(AK485-AK484),1,0),IF(AK483=AK482,IF((AK481-AK482)&gt;(AK484-AK483),1,0),1)),0)))</f>
        <v>0</v>
      </c>
      <c r="AH483" s="1">
        <f>IF(C$4=0,0,IF(SUM(AH$7:AH482)=2,0,IF(AL483=AH$6,IF(AL483=AL484,IF((AL482-AL483)&lt;=(AL485-AL484),2,0),IF(AL483=AL482,IF((AL481-AL482)&gt;(AL484-AL483),2,0),2)),0)))</f>
        <v>0</v>
      </c>
      <c r="AI483" s="1">
        <f>IF(S$4=0,0,IF(SUM(AI$7:AI482)=2,0,IF(AM483=AI$6,IF(AM483=AM484,IF((AM482-AM483)&lt;=(AM485-AM484),2,0),IF(AM483=AM482,IF((AM481-AM482)&gt;(AM484-AM483),2,0),2)),0)))</f>
        <v>0</v>
      </c>
      <c r="AJ483" s="1">
        <f t="shared" si="152"/>
        <v>1</v>
      </c>
    </row>
    <row r="484" spans="1:36" ht="12" customHeight="1" x14ac:dyDescent="0.15">
      <c r="A484" s="64">
        <f t="shared" si="142"/>
        <v>0</v>
      </c>
      <c r="B484" s="64">
        <f t="shared" si="140"/>
        <v>0</v>
      </c>
      <c r="C484" s="57">
        <f t="shared" si="153"/>
        <v>148</v>
      </c>
      <c r="F484" s="59">
        <f>IF(C484&lt;C$6,0,VLOOKUP(C484,index!$A:$M,10,0))</f>
        <v>0</v>
      </c>
      <c r="G484" s="57" t="str">
        <f t="shared" si="143"/>
        <v/>
      </c>
      <c r="H484" s="58" t="str">
        <f>IF(G484="I",$K484,IF(G484="II",$K484-SUM(H$8:H483),IF(G484="III",$K484-SUM(H$8:H483),IF(G484="IV",$K484-SUM(H$8:H483),IF(G484="V",1-SUM(H$8:H483)," ")))))</f>
        <v xml:space="preserve"> </v>
      </c>
      <c r="I484" s="66" t="str">
        <f t="shared" si="144"/>
        <v/>
      </c>
      <c r="L484" s="62" t="str">
        <f t="shared" si="141"/>
        <v xml:space="preserve"> </v>
      </c>
      <c r="P484" s="58" t="str">
        <f>IF(O484="Plus",$K484,IF(O484="Basis",$K484-SUM(P$8:P483),IF(O484="Breedte",$K484-SUM(P$8:P483),IF(O483="Breedte",1-SUM(P$8:P483)," "))))</f>
        <v xml:space="preserve"> </v>
      </c>
      <c r="Q484" s="56" t="str">
        <f t="shared" si="156"/>
        <v/>
      </c>
      <c r="R484" s="196">
        <f t="shared" si="145"/>
        <v>0</v>
      </c>
      <c r="S484" s="1">
        <f t="shared" si="154"/>
        <v>148</v>
      </c>
      <c r="T484" s="2">
        <f t="shared" si="146"/>
        <v>0</v>
      </c>
      <c r="U484" s="1">
        <f>IF(C$4=0,0,IF(SUM(U$7:U483)=2,0,IF(Y484=U$6,IF(Y484=Y485,IF((Y483-Y484)&lt;=(Y486-Y485),2,0),IF(Y484=Y483,IF((Y482-Y483)&gt;(Y485-Y484),2,0),2)),0)))</f>
        <v>0</v>
      </c>
      <c r="V484" s="1">
        <f>IF(C$4=0,0,IF(SUM(V$7:V483)=1,0,IF(Z484=V$6,IF(Z484=Z485,IF((Z483-Z484)&lt;=(Z486-Z485),1,0),IF(Z484=Z483,IF((Z482-Z483)&gt;(Z485-Z484),1,0),1)),0)))</f>
        <v>0</v>
      </c>
      <c r="W484" s="1">
        <f>IF(C$4=0,0,IF(SUM(W$7:W483)=2,0,IF(AA484=W$6,IF(AA484=AA485,IF((AA483-AA484)&lt;=(AA486-AA485),2,0),IF(AA484=AA483,IF((AA482-AA483)&gt;(AA485-AA484),2,0),2)),0)))</f>
        <v>0</v>
      </c>
      <c r="X484" s="1">
        <f>IF(C$4=0,0,IF(SUM(X$7:X483)=2,0,IF(AB484=X$6,IF(AB484=AB485,IF((AB483-AB484)&lt;=(AB486-AB485),2,0),IF(AB484=AB483,IF((AB482-AB483)&gt;(AB485-AB484),2,0),2)),0)))</f>
        <v>0</v>
      </c>
      <c r="Y484" s="1">
        <f t="shared" si="147"/>
        <v>1</v>
      </c>
      <c r="Z484" s="1">
        <f t="shared" si="148"/>
        <v>1</v>
      </c>
      <c r="AA484" s="1">
        <f t="shared" si="149"/>
        <v>1</v>
      </c>
      <c r="AB484" s="1">
        <f t="shared" si="150"/>
        <v>1</v>
      </c>
      <c r="AD484" s="1">
        <f t="shared" si="155"/>
        <v>148</v>
      </c>
      <c r="AE484" s="2">
        <f t="shared" si="151"/>
        <v>0</v>
      </c>
      <c r="AF484" s="1">
        <f>IF(S$4=0,0,IF(SUM(AF$7:AF483)=2,0,IF(AJ484=AF$6,IF(AJ484=AJ485,IF((AJ483-AJ484)&lt;=(AJ486-AJ485),2,0),IF(AJ484=AJ483,IF((AJ482-AJ483)&gt;(AJ485-AJ484),2,0),2)),0)))</f>
        <v>0</v>
      </c>
      <c r="AG484" s="1">
        <f>IF(C$4=0,0,IF(SUM(AG$7:AG483)=1,0,IF(AK484=AG$6,IF(AK484=AK485,IF((AK483-AK484)&lt;=(AK486-AK485),1,0),IF(AK484=AK483,IF((AK482-AK483)&gt;(AK485-AK484),1,0),1)),0)))</f>
        <v>0</v>
      </c>
      <c r="AH484" s="1">
        <f>IF(C$4=0,0,IF(SUM(AH$7:AH483)=2,0,IF(AL484=AH$6,IF(AL484=AL485,IF((AL483-AL484)&lt;=(AL486-AL485),2,0),IF(AL484=AL483,IF((AL482-AL483)&gt;(AL485-AL484),2,0),2)),0)))</f>
        <v>0</v>
      </c>
      <c r="AI484" s="1">
        <f>IF(S$4=0,0,IF(SUM(AI$7:AI483)=2,0,IF(AM484=AI$6,IF(AM484=AM485,IF((AM483-AM484)&lt;=(AM486-AM485),2,0),IF(AM484=AM483,IF((AM482-AM483)&gt;(AM485-AM484),2,0),2)),0)))</f>
        <v>0</v>
      </c>
      <c r="AJ484" s="1">
        <f t="shared" si="152"/>
        <v>1</v>
      </c>
    </row>
    <row r="485" spans="1:36" ht="12" customHeight="1" x14ac:dyDescent="0.15">
      <c r="A485" s="64">
        <f t="shared" si="142"/>
        <v>0</v>
      </c>
      <c r="B485" s="64">
        <f t="shared" si="140"/>
        <v>0</v>
      </c>
      <c r="C485" s="57">
        <f t="shared" si="153"/>
        <v>148</v>
      </c>
      <c r="F485" s="59">
        <f>IF(C485&lt;C$6,0,VLOOKUP(C485,index!$A:$M,10,0))</f>
        <v>0</v>
      </c>
      <c r="G485" s="57" t="str">
        <f t="shared" si="143"/>
        <v/>
      </c>
      <c r="H485" s="58" t="str">
        <f>IF(G485="I",$K485,IF(G485="II",$K485-SUM(H$8:H484),IF(G485="III",$K485-SUM(H$8:H484),IF(G485="IV",$K485-SUM(H$8:H484),IF(G485="V",1-SUM(H$8:H484)," ")))))</f>
        <v xml:space="preserve"> </v>
      </c>
      <c r="I485" s="66" t="str">
        <f t="shared" si="144"/>
        <v/>
      </c>
      <c r="L485" s="62" t="str">
        <f t="shared" si="141"/>
        <v xml:space="preserve"> </v>
      </c>
      <c r="P485" s="58" t="str">
        <f>IF(O485="Plus",$K485,IF(O485="Basis",$K485-SUM(P$8:P484),IF(O485="Breedte",$K485-SUM(P$8:P484),IF(O484="Breedte",1-SUM(P$8:P484)," "))))</f>
        <v xml:space="preserve"> </v>
      </c>
      <c r="Q485" s="56" t="str">
        <f t="shared" si="156"/>
        <v/>
      </c>
      <c r="R485" s="196">
        <f t="shared" si="145"/>
        <v>0</v>
      </c>
      <c r="S485" s="1">
        <f t="shared" si="154"/>
        <v>148</v>
      </c>
      <c r="T485" s="2">
        <f t="shared" si="146"/>
        <v>0</v>
      </c>
      <c r="U485" s="1">
        <f>IF(C$4=0,0,IF(SUM(U$7:U484)=2,0,IF(Y485=U$6,IF(Y485=Y486,IF((Y484-Y485)&lt;=(Y487-Y486),2,0),IF(Y485=Y484,IF((Y483-Y484)&gt;(Y486-Y485),2,0),2)),0)))</f>
        <v>0</v>
      </c>
      <c r="V485" s="1">
        <f>IF(C$4=0,0,IF(SUM(V$7:V484)=1,0,IF(Z485=V$6,IF(Z485=Z486,IF((Z484-Z485)&lt;=(Z487-Z486),1,0),IF(Z485=Z484,IF((Z483-Z484)&gt;(Z486-Z485),1,0),1)),0)))</f>
        <v>0</v>
      </c>
      <c r="W485" s="1">
        <f>IF(C$4=0,0,IF(SUM(W$7:W484)=2,0,IF(AA485=W$6,IF(AA485=AA486,IF((AA484-AA485)&lt;=(AA487-AA486),2,0),IF(AA485=AA484,IF((AA483-AA484)&gt;(AA486-AA485),2,0),2)),0)))</f>
        <v>0</v>
      </c>
      <c r="X485" s="1">
        <f>IF(C$4=0,0,IF(SUM(X$7:X484)=2,0,IF(AB485=X$6,IF(AB485=AB486,IF((AB484-AB485)&lt;=(AB487-AB486),2,0),IF(AB485=AB484,IF((AB483-AB484)&gt;(AB486-AB485),2,0),2)),0)))</f>
        <v>0</v>
      </c>
      <c r="Y485" s="1">
        <f t="shared" si="147"/>
        <v>1</v>
      </c>
      <c r="Z485" s="1">
        <f t="shared" si="148"/>
        <v>1</v>
      </c>
      <c r="AA485" s="1">
        <f t="shared" si="149"/>
        <v>1</v>
      </c>
      <c r="AB485" s="1">
        <f t="shared" si="150"/>
        <v>1</v>
      </c>
      <c r="AD485" s="1">
        <f t="shared" si="155"/>
        <v>148</v>
      </c>
      <c r="AE485" s="2">
        <f t="shared" si="151"/>
        <v>0</v>
      </c>
      <c r="AF485" s="1">
        <f>IF(S$4=0,0,IF(SUM(AF$7:AF484)=2,0,IF(AJ485=AF$6,IF(AJ485=AJ486,IF((AJ484-AJ485)&lt;=(AJ487-AJ486),2,0),IF(AJ485=AJ484,IF((AJ483-AJ484)&gt;(AJ486-AJ485),2,0),2)),0)))</f>
        <v>0</v>
      </c>
      <c r="AG485" s="1">
        <f>IF(C$4=0,0,IF(SUM(AG$7:AG484)=1,0,IF(AK485=AG$6,IF(AK485=AK486,IF((AK484-AK485)&lt;=(AK487-AK486),1,0),IF(AK485=AK484,IF((AK483-AK484)&gt;(AK486-AK485),1,0),1)),0)))</f>
        <v>0</v>
      </c>
      <c r="AH485" s="1">
        <f>IF(C$4=0,0,IF(SUM(AH$7:AH484)=2,0,IF(AL485=AH$6,IF(AL485=AL486,IF((AL484-AL485)&lt;=(AL487-AL486),2,0),IF(AL485=AL484,IF((AL483-AL484)&gt;(AL486-AL485),2,0),2)),0)))</f>
        <v>0</v>
      </c>
      <c r="AI485" s="1">
        <f>IF(S$4=0,0,IF(SUM(AI$7:AI484)=2,0,IF(AM485=AI$6,IF(AM485=AM486,IF((AM484-AM485)&lt;=(AM487-AM486),2,0),IF(AM485=AM484,IF((AM483-AM484)&gt;(AM486-AM485),2,0),2)),0)))</f>
        <v>0</v>
      </c>
      <c r="AJ485" s="1">
        <f t="shared" si="152"/>
        <v>1</v>
      </c>
    </row>
    <row r="486" spans="1:36" ht="12" customHeight="1" x14ac:dyDescent="0.15">
      <c r="A486" s="64">
        <f t="shared" si="142"/>
        <v>0</v>
      </c>
      <c r="B486" s="64">
        <f t="shared" si="140"/>
        <v>0</v>
      </c>
      <c r="C486" s="57">
        <f t="shared" si="153"/>
        <v>148</v>
      </c>
      <c r="F486" s="59">
        <f>IF(C486&lt;C$6,0,VLOOKUP(C486,index!$A:$M,10,0))</f>
        <v>0</v>
      </c>
      <c r="G486" s="57" t="str">
        <f t="shared" si="143"/>
        <v/>
      </c>
      <c r="H486" s="58" t="str">
        <f>IF(G486="I",$K486,IF(G486="II",$K486-SUM(H$8:H485),IF(G486="III",$K486-SUM(H$8:H485),IF(G486="IV",$K486-SUM(H$8:H485),IF(G486="V",1-SUM(H$8:H485)," ")))))</f>
        <v xml:space="preserve"> </v>
      </c>
      <c r="I486" s="66" t="str">
        <f t="shared" si="144"/>
        <v/>
      </c>
      <c r="L486" s="62" t="str">
        <f t="shared" si="141"/>
        <v xml:space="preserve"> </v>
      </c>
      <c r="P486" s="58" t="str">
        <f>IF(O486="Plus",$K486,IF(O486="Basis",$K486-SUM(P$8:P485),IF(O486="Breedte",$K486-SUM(P$8:P485),IF(O485="Breedte",1-SUM(P$8:P485)," "))))</f>
        <v xml:space="preserve"> </v>
      </c>
      <c r="Q486" s="56" t="str">
        <f t="shared" si="156"/>
        <v/>
      </c>
      <c r="R486" s="196">
        <f t="shared" si="145"/>
        <v>0</v>
      </c>
      <c r="S486" s="1">
        <f t="shared" si="154"/>
        <v>148</v>
      </c>
      <c r="T486" s="2">
        <f t="shared" si="146"/>
        <v>0</v>
      </c>
      <c r="U486" s="1">
        <f>IF(C$4=0,0,IF(SUM(U$7:U485)=2,0,IF(Y486=U$6,IF(Y486=Y487,IF((Y485-Y486)&lt;=(Y488-Y487),2,0),IF(Y486=Y485,IF((Y484-Y485)&gt;(Y487-Y486),2,0),2)),0)))</f>
        <v>0</v>
      </c>
      <c r="V486" s="1">
        <f>IF(C$4=0,0,IF(SUM(V$7:V485)=1,0,IF(Z486=V$6,IF(Z486=Z487,IF((Z485-Z486)&lt;=(Z488-Z487),1,0),IF(Z486=Z485,IF((Z484-Z485)&gt;(Z487-Z486),1,0),1)),0)))</f>
        <v>0</v>
      </c>
      <c r="W486" s="1">
        <f>IF(C$4=0,0,IF(SUM(W$7:W485)=2,0,IF(AA486=W$6,IF(AA486=AA487,IF((AA485-AA486)&lt;=(AA488-AA487),2,0),IF(AA486=AA485,IF((AA484-AA485)&gt;(AA487-AA486),2,0),2)),0)))</f>
        <v>0</v>
      </c>
      <c r="X486" s="1">
        <f>IF(C$4=0,0,IF(SUM(X$7:X485)=2,0,IF(AB486=X$6,IF(AB486=AB487,IF((AB485-AB486)&lt;=(AB488-AB487),2,0),IF(AB486=AB485,IF((AB484-AB485)&gt;(AB487-AB486),2,0),2)),0)))</f>
        <v>0</v>
      </c>
      <c r="Y486" s="1">
        <f t="shared" si="147"/>
        <v>1</v>
      </c>
      <c r="Z486" s="1">
        <f t="shared" si="148"/>
        <v>1</v>
      </c>
      <c r="AA486" s="1">
        <f t="shared" si="149"/>
        <v>1</v>
      </c>
      <c r="AB486" s="1">
        <f t="shared" si="150"/>
        <v>1</v>
      </c>
      <c r="AD486" s="1">
        <f t="shared" si="155"/>
        <v>148</v>
      </c>
      <c r="AE486" s="2">
        <f t="shared" si="151"/>
        <v>0</v>
      </c>
      <c r="AF486" s="1">
        <f>IF(S$4=0,0,IF(SUM(AF$7:AF485)=2,0,IF(AJ486=AF$6,IF(AJ486=AJ487,IF((AJ485-AJ486)&lt;=(AJ488-AJ487),2,0),IF(AJ486=AJ485,IF((AJ484-AJ485)&gt;(AJ487-AJ486),2,0),2)),0)))</f>
        <v>0</v>
      </c>
      <c r="AG486" s="1">
        <f>IF(C$4=0,0,IF(SUM(AG$7:AG485)=1,0,IF(AK486=AG$6,IF(AK486=AK487,IF((AK485-AK486)&lt;=(AK488-AK487),1,0),IF(AK486=AK485,IF((AK484-AK485)&gt;(AK487-AK486),1,0),1)),0)))</f>
        <v>0</v>
      </c>
      <c r="AH486" s="1">
        <f>IF(C$4=0,0,IF(SUM(AH$7:AH485)=2,0,IF(AL486=AH$6,IF(AL486=AL487,IF((AL485-AL486)&lt;=(AL488-AL487),2,0),IF(AL486=AL485,IF((AL484-AL485)&gt;(AL487-AL486),2,0),2)),0)))</f>
        <v>0</v>
      </c>
      <c r="AI486" s="1">
        <f>IF(S$4=0,0,IF(SUM(AI$7:AI485)=2,0,IF(AM486=AI$6,IF(AM486=AM487,IF((AM485-AM486)&lt;=(AM488-AM487),2,0),IF(AM486=AM485,IF((AM484-AM485)&gt;(AM487-AM486),2,0),2)),0)))</f>
        <v>0</v>
      </c>
      <c r="AJ486" s="1">
        <f t="shared" si="152"/>
        <v>1</v>
      </c>
    </row>
    <row r="487" spans="1:36" ht="12" customHeight="1" x14ac:dyDescent="0.15">
      <c r="A487" s="64">
        <f t="shared" si="142"/>
        <v>0</v>
      </c>
      <c r="B487" s="64">
        <f t="shared" si="140"/>
        <v>0</v>
      </c>
      <c r="C487" s="57">
        <f t="shared" si="153"/>
        <v>148</v>
      </c>
      <c r="F487" s="59">
        <f>IF(C487&lt;C$6,0,VLOOKUP(C487,index!$A:$M,10,0))</f>
        <v>0</v>
      </c>
      <c r="G487" s="57" t="str">
        <f t="shared" si="143"/>
        <v/>
      </c>
      <c r="H487" s="58" t="str">
        <f>IF(G487="I",$K487,IF(G487="II",$K487-SUM(H$8:H486),IF(G487="III",$K487-SUM(H$8:H486),IF(G487="IV",$K487-SUM(H$8:H486),IF(G487="V",1-SUM(H$8:H486)," ")))))</f>
        <v xml:space="preserve"> </v>
      </c>
      <c r="I487" s="66" t="str">
        <f t="shared" si="144"/>
        <v/>
      </c>
      <c r="L487" s="62" t="str">
        <f t="shared" si="141"/>
        <v xml:space="preserve"> </v>
      </c>
      <c r="P487" s="58" t="str">
        <f>IF(O487="Plus",$K487,IF(O487="Basis",$K487-SUM(P$8:P486),IF(O487="Breedte",$K487-SUM(P$8:P486),IF(O486="Breedte",1-SUM(P$8:P486)," "))))</f>
        <v xml:space="preserve"> </v>
      </c>
      <c r="Q487" s="56" t="str">
        <f t="shared" si="156"/>
        <v/>
      </c>
      <c r="R487" s="196">
        <f t="shared" si="145"/>
        <v>0</v>
      </c>
      <c r="S487" s="1">
        <f t="shared" si="154"/>
        <v>148</v>
      </c>
      <c r="T487" s="2">
        <f t="shared" si="146"/>
        <v>0</v>
      </c>
      <c r="U487" s="1">
        <f>IF(C$4=0,0,IF(SUM(U$7:U486)=2,0,IF(Y487=U$6,IF(Y487=Y488,IF((Y486-Y487)&lt;=(Y489-Y488),2,0),IF(Y487=Y486,IF((Y485-Y486)&gt;(Y488-Y487),2,0),2)),0)))</f>
        <v>0</v>
      </c>
      <c r="V487" s="1">
        <f>IF(C$4=0,0,IF(SUM(V$7:V486)=1,0,IF(Z487=V$6,IF(Z487=Z488,IF((Z486-Z487)&lt;=(Z489-Z488),1,0),IF(Z487=Z486,IF((Z485-Z486)&gt;(Z488-Z487),1,0),1)),0)))</f>
        <v>0</v>
      </c>
      <c r="W487" s="1">
        <f>IF(C$4=0,0,IF(SUM(W$7:W486)=2,0,IF(AA487=W$6,IF(AA487=AA488,IF((AA486-AA487)&lt;=(AA489-AA488),2,0),IF(AA487=AA486,IF((AA485-AA486)&gt;(AA488-AA487),2,0),2)),0)))</f>
        <v>0</v>
      </c>
      <c r="X487" s="1">
        <f>IF(C$4=0,0,IF(SUM(X$7:X486)=2,0,IF(AB487=X$6,IF(AB487=AB488,IF((AB486-AB487)&lt;=(AB489-AB488),2,0),IF(AB487=AB486,IF((AB485-AB486)&gt;(AB488-AB487),2,0),2)),0)))</f>
        <v>0</v>
      </c>
      <c r="Y487" s="1">
        <f t="shared" si="147"/>
        <v>1</v>
      </c>
      <c r="Z487" s="1">
        <f t="shared" si="148"/>
        <v>1</v>
      </c>
      <c r="AA487" s="1">
        <f t="shared" si="149"/>
        <v>1</v>
      </c>
      <c r="AB487" s="1">
        <f t="shared" si="150"/>
        <v>1</v>
      </c>
      <c r="AD487" s="1">
        <f t="shared" si="155"/>
        <v>148</v>
      </c>
      <c r="AE487" s="2">
        <f t="shared" si="151"/>
        <v>0</v>
      </c>
      <c r="AF487" s="1">
        <f>IF(S$4=0,0,IF(SUM(AF$7:AF486)=2,0,IF(AJ487=AF$6,IF(AJ487=AJ488,IF((AJ486-AJ487)&lt;=(AJ489-AJ488),2,0),IF(AJ487=AJ486,IF((AJ485-AJ486)&gt;(AJ488-AJ487),2,0),2)),0)))</f>
        <v>0</v>
      </c>
      <c r="AG487" s="1">
        <f>IF(C$4=0,0,IF(SUM(AG$7:AG486)=1,0,IF(AK487=AG$6,IF(AK487=AK488,IF((AK486-AK487)&lt;=(AK489-AK488),1,0),IF(AK487=AK486,IF((AK485-AK486)&gt;(AK488-AK487),1,0),1)),0)))</f>
        <v>0</v>
      </c>
      <c r="AH487" s="1">
        <f>IF(C$4=0,0,IF(SUM(AH$7:AH486)=2,0,IF(AL487=AH$6,IF(AL487=AL488,IF((AL486-AL487)&lt;=(AL489-AL488),2,0),IF(AL487=AL486,IF((AL485-AL486)&gt;(AL488-AL487),2,0),2)),0)))</f>
        <v>0</v>
      </c>
      <c r="AI487" s="1">
        <f>IF(S$4=0,0,IF(SUM(AI$7:AI486)=2,0,IF(AM487=AI$6,IF(AM487=AM488,IF((AM486-AM487)&lt;=(AM489-AM488),2,0),IF(AM487=AM486,IF((AM485-AM486)&gt;(AM488-AM487),2,0),2)),0)))</f>
        <v>0</v>
      </c>
      <c r="AJ487" s="1">
        <f t="shared" si="152"/>
        <v>1</v>
      </c>
    </row>
    <row r="488" spans="1:36" ht="12" customHeight="1" x14ac:dyDescent="0.15">
      <c r="A488" s="64">
        <f t="shared" si="142"/>
        <v>0</v>
      </c>
      <c r="B488" s="64">
        <f t="shared" si="140"/>
        <v>0</v>
      </c>
      <c r="C488" s="57">
        <f t="shared" si="153"/>
        <v>148</v>
      </c>
      <c r="F488" s="59">
        <f>IF(C488&lt;C$6,0,VLOOKUP(C488,index!$A:$M,10,0))</f>
        <v>0</v>
      </c>
      <c r="G488" s="57" t="str">
        <f t="shared" si="143"/>
        <v/>
      </c>
      <c r="H488" s="58" t="str">
        <f>IF(G488="I",$K488,IF(G488="II",$K488-SUM(H$8:H487),IF(G488="III",$K488-SUM(H$8:H487),IF(G488="IV",$K488-SUM(H$8:H487),IF(G488="V",1-SUM(H$8:H487)," ")))))</f>
        <v xml:space="preserve"> </v>
      </c>
      <c r="I488" s="66" t="str">
        <f t="shared" si="144"/>
        <v/>
      </c>
      <c r="L488" s="62" t="str">
        <f t="shared" si="141"/>
        <v xml:space="preserve"> </v>
      </c>
      <c r="P488" s="58" t="str">
        <f>IF(O488="Plus",$K488,IF(O488="Basis",$K488-SUM(P$8:P487),IF(O488="Breedte",$K488-SUM(P$8:P487),IF(O487="Breedte",1-SUM(P$8:P487)," "))))</f>
        <v xml:space="preserve"> </v>
      </c>
      <c r="Q488" s="56" t="str">
        <f t="shared" si="156"/>
        <v/>
      </c>
      <c r="R488" s="196">
        <f t="shared" si="145"/>
        <v>0</v>
      </c>
      <c r="S488" s="1">
        <f t="shared" si="154"/>
        <v>148</v>
      </c>
      <c r="T488" s="2">
        <f t="shared" si="146"/>
        <v>0</v>
      </c>
      <c r="U488" s="1">
        <f>IF(C$4=0,0,IF(SUM(U$7:U487)=2,0,IF(Y488=U$6,IF(Y488=Y489,IF((Y487-Y488)&lt;=(Y490-Y489),2,0),IF(Y488=Y487,IF((Y486-Y487)&gt;(Y489-Y488),2,0),2)),0)))</f>
        <v>0</v>
      </c>
      <c r="V488" s="1">
        <f>IF(C$4=0,0,IF(SUM(V$7:V487)=1,0,IF(Z488=V$6,IF(Z488=Z489,IF((Z487-Z488)&lt;=(Z490-Z489),1,0),IF(Z488=Z487,IF((Z486-Z487)&gt;(Z489-Z488),1,0),1)),0)))</f>
        <v>0</v>
      </c>
      <c r="W488" s="1">
        <f>IF(C$4=0,0,IF(SUM(W$7:W487)=2,0,IF(AA488=W$6,IF(AA488=AA489,IF((AA487-AA488)&lt;=(AA490-AA489),2,0),IF(AA488=AA487,IF((AA486-AA487)&gt;(AA489-AA488),2,0),2)),0)))</f>
        <v>0</v>
      </c>
      <c r="X488" s="1">
        <f>IF(C$4=0,0,IF(SUM(X$7:X487)=2,0,IF(AB488=X$6,IF(AB488=AB489,IF((AB487-AB488)&lt;=(AB490-AB489),2,0),IF(AB488=AB487,IF((AB486-AB487)&gt;(AB489-AB488),2,0),2)),0)))</f>
        <v>0</v>
      </c>
      <c r="Y488" s="1">
        <f t="shared" si="147"/>
        <v>1</v>
      </c>
      <c r="Z488" s="1">
        <f t="shared" si="148"/>
        <v>1</v>
      </c>
      <c r="AA488" s="1">
        <f t="shared" si="149"/>
        <v>1</v>
      </c>
      <c r="AB488" s="1">
        <f t="shared" si="150"/>
        <v>1</v>
      </c>
      <c r="AD488" s="1">
        <f t="shared" si="155"/>
        <v>148</v>
      </c>
      <c r="AE488" s="2">
        <f t="shared" si="151"/>
        <v>0</v>
      </c>
      <c r="AF488" s="1">
        <f>IF(S$4=0,0,IF(SUM(AF$7:AF487)=2,0,IF(AJ488=AF$6,IF(AJ488=AJ489,IF((AJ487-AJ488)&lt;=(AJ490-AJ489),2,0),IF(AJ488=AJ487,IF((AJ486-AJ487)&gt;(AJ489-AJ488),2,0),2)),0)))</f>
        <v>0</v>
      </c>
      <c r="AG488" s="1">
        <f>IF(C$4=0,0,IF(SUM(AG$7:AG487)=1,0,IF(AK488=AG$6,IF(AK488=AK489,IF((AK487-AK488)&lt;=(AK490-AK489),1,0),IF(AK488=AK487,IF((AK486-AK487)&gt;(AK489-AK488),1,0),1)),0)))</f>
        <v>0</v>
      </c>
      <c r="AH488" s="1">
        <f>IF(C$4=0,0,IF(SUM(AH$7:AH487)=2,0,IF(AL488=AH$6,IF(AL488=AL489,IF((AL487-AL488)&lt;=(AL490-AL489),2,0),IF(AL488=AL487,IF((AL486-AL487)&gt;(AL489-AL488),2,0),2)),0)))</f>
        <v>0</v>
      </c>
      <c r="AI488" s="1">
        <f>IF(S$4=0,0,IF(SUM(AI$7:AI487)=2,0,IF(AM488=AI$6,IF(AM488=AM489,IF((AM487-AM488)&lt;=(AM490-AM489),2,0),IF(AM488=AM487,IF((AM486-AM487)&gt;(AM489-AM488),2,0),2)),0)))</f>
        <v>0</v>
      </c>
      <c r="AJ488" s="1">
        <f t="shared" si="152"/>
        <v>1</v>
      </c>
    </row>
    <row r="489" spans="1:36" ht="12" customHeight="1" x14ac:dyDescent="0.15">
      <c r="A489" s="64">
        <f t="shared" si="142"/>
        <v>0</v>
      </c>
      <c r="B489" s="64">
        <f t="shared" si="140"/>
        <v>0</v>
      </c>
      <c r="C489" s="57">
        <f t="shared" si="153"/>
        <v>148</v>
      </c>
      <c r="F489" s="59">
        <f>IF(C489&lt;C$6,0,VLOOKUP(C489,index!$A:$M,10,0))</f>
        <v>0</v>
      </c>
      <c r="G489" s="57" t="str">
        <f t="shared" si="143"/>
        <v/>
      </c>
      <c r="H489" s="58" t="str">
        <f>IF(G489="I",$K489,IF(G489="II",$K489-SUM(H$8:H488),IF(G489="III",$K489-SUM(H$8:H488),IF(G489="IV",$K489-SUM(H$8:H488),IF(G489="V",1-SUM(H$8:H488)," ")))))</f>
        <v xml:space="preserve"> </v>
      </c>
      <c r="I489" s="66" t="str">
        <f t="shared" si="144"/>
        <v/>
      </c>
      <c r="L489" s="62" t="str">
        <f t="shared" si="141"/>
        <v xml:space="preserve"> </v>
      </c>
      <c r="P489" s="58" t="str">
        <f>IF(O489="Plus",$K489,IF(O489="Basis",$K489-SUM(P$8:P488),IF(O489="Breedte",$K489-SUM(P$8:P488),IF(O488="Breedte",1-SUM(P$8:P488)," "))))</f>
        <v xml:space="preserve"> </v>
      </c>
      <c r="Q489" s="56" t="str">
        <f t="shared" si="156"/>
        <v/>
      </c>
      <c r="R489" s="196">
        <f t="shared" si="145"/>
        <v>0</v>
      </c>
      <c r="S489" s="1">
        <f t="shared" si="154"/>
        <v>148</v>
      </c>
      <c r="T489" s="2">
        <f t="shared" si="146"/>
        <v>0</v>
      </c>
      <c r="U489" s="1">
        <f>IF(C$4=0,0,IF(SUM(U$7:U488)=2,0,IF(Y489=U$6,IF(Y489=Y490,IF((Y488-Y489)&lt;=(Y491-Y490),2,0),IF(Y489=Y488,IF((Y487-Y488)&gt;(Y490-Y489),2,0),2)),0)))</f>
        <v>0</v>
      </c>
      <c r="V489" s="1">
        <f>IF(C$4=0,0,IF(SUM(V$7:V488)=1,0,IF(Z489=V$6,IF(Z489=Z490,IF((Z488-Z489)&lt;=(Z491-Z490),1,0),IF(Z489=Z488,IF((Z487-Z488)&gt;(Z490-Z489),1,0),1)),0)))</f>
        <v>0</v>
      </c>
      <c r="W489" s="1">
        <f>IF(C$4=0,0,IF(SUM(W$7:W488)=2,0,IF(AA489=W$6,IF(AA489=AA490,IF((AA488-AA489)&lt;=(AA491-AA490),2,0),IF(AA489=AA488,IF((AA487-AA488)&gt;(AA490-AA489),2,0),2)),0)))</f>
        <v>0</v>
      </c>
      <c r="X489" s="1">
        <f>IF(C$4=0,0,IF(SUM(X$7:X488)=2,0,IF(AB489=X$6,IF(AB489=AB490,IF((AB488-AB489)&lt;=(AB491-AB490),2,0),IF(AB489=AB488,IF((AB487-AB488)&gt;(AB490-AB489),2,0),2)),0)))</f>
        <v>0</v>
      </c>
      <c r="Y489" s="1">
        <f t="shared" si="147"/>
        <v>1</v>
      </c>
      <c r="Z489" s="1">
        <f t="shared" si="148"/>
        <v>1</v>
      </c>
      <c r="AA489" s="1">
        <f t="shared" si="149"/>
        <v>1</v>
      </c>
      <c r="AB489" s="1">
        <f t="shared" si="150"/>
        <v>1</v>
      </c>
      <c r="AD489" s="1">
        <f t="shared" si="155"/>
        <v>148</v>
      </c>
      <c r="AE489" s="2">
        <f t="shared" si="151"/>
        <v>0</v>
      </c>
      <c r="AF489" s="1">
        <f>IF(S$4=0,0,IF(SUM(AF$7:AF488)=2,0,IF(AJ489=AF$6,IF(AJ489=AJ490,IF((AJ488-AJ489)&lt;=(AJ491-AJ490),2,0),IF(AJ489=AJ488,IF((AJ487-AJ488)&gt;(AJ490-AJ489),2,0),2)),0)))</f>
        <v>0</v>
      </c>
      <c r="AG489" s="1">
        <f>IF(C$4=0,0,IF(SUM(AG$7:AG488)=1,0,IF(AK489=AG$6,IF(AK489=AK490,IF((AK488-AK489)&lt;=(AK491-AK490),1,0),IF(AK489=AK488,IF((AK487-AK488)&gt;(AK490-AK489),1,0),1)),0)))</f>
        <v>0</v>
      </c>
      <c r="AH489" s="1">
        <f>IF(C$4=0,0,IF(SUM(AH$7:AH488)=2,0,IF(AL489=AH$6,IF(AL489=AL490,IF((AL488-AL489)&lt;=(AL491-AL490),2,0),IF(AL489=AL488,IF((AL487-AL488)&gt;(AL490-AL489),2,0),2)),0)))</f>
        <v>0</v>
      </c>
      <c r="AI489" s="1">
        <f>IF(S$4=0,0,IF(SUM(AI$7:AI488)=2,0,IF(AM489=AI$6,IF(AM489=AM490,IF((AM488-AM489)&lt;=(AM491-AM490),2,0),IF(AM489=AM488,IF((AM487-AM488)&gt;(AM490-AM489),2,0),2)),0)))</f>
        <v>0</v>
      </c>
      <c r="AJ489" s="1">
        <f t="shared" si="152"/>
        <v>1</v>
      </c>
    </row>
    <row r="490" spans="1:36" ht="12" customHeight="1" x14ac:dyDescent="0.15">
      <c r="A490" s="64">
        <f t="shared" si="142"/>
        <v>0</v>
      </c>
      <c r="B490" s="64">
        <f t="shared" si="140"/>
        <v>0</v>
      </c>
      <c r="C490" s="57">
        <f t="shared" si="153"/>
        <v>148</v>
      </c>
      <c r="F490" s="59">
        <f>IF(C490&lt;C$6,0,VLOOKUP(C490,index!$A:$M,10,0))</f>
        <v>0</v>
      </c>
      <c r="G490" s="57" t="str">
        <f t="shared" si="143"/>
        <v/>
      </c>
      <c r="H490" s="58" t="str">
        <f>IF(G490="I",$K490,IF(G490="II",$K490-SUM(H$8:H489),IF(G490="III",$K490-SUM(H$8:H489),IF(G490="IV",$K490-SUM(H$8:H489),IF(G490="V",1-SUM(H$8:H489)," ")))))</f>
        <v xml:space="preserve"> </v>
      </c>
      <c r="I490" s="66" t="str">
        <f t="shared" si="144"/>
        <v/>
      </c>
      <c r="L490" s="62" t="str">
        <f t="shared" si="141"/>
        <v xml:space="preserve"> </v>
      </c>
      <c r="P490" s="58" t="str">
        <f>IF(O490="Plus",$K490,IF(O490="Basis",$K490-SUM(P$8:P489),IF(O490="Breedte",$K490-SUM(P$8:P489),IF(O489="Breedte",1-SUM(P$8:P489)," "))))</f>
        <v xml:space="preserve"> </v>
      </c>
      <c r="Q490" s="56" t="str">
        <f t="shared" si="156"/>
        <v/>
      </c>
      <c r="R490" s="196">
        <f t="shared" si="145"/>
        <v>0</v>
      </c>
      <c r="S490" s="1">
        <f t="shared" si="154"/>
        <v>148</v>
      </c>
      <c r="T490" s="2">
        <f t="shared" si="146"/>
        <v>0</v>
      </c>
      <c r="U490" s="1">
        <f>IF(C$4=0,0,IF(SUM(U$7:U489)=2,0,IF(Y490=U$6,IF(Y490=Y491,IF((Y489-Y490)&lt;=(Y492-Y491),2,0),IF(Y490=Y489,IF((Y488-Y489)&gt;(Y491-Y490),2,0),2)),0)))</f>
        <v>0</v>
      </c>
      <c r="V490" s="1">
        <f>IF(C$4=0,0,IF(SUM(V$7:V489)=1,0,IF(Z490=V$6,IF(Z490=Z491,IF((Z489-Z490)&lt;=(Z492-Z491),1,0),IF(Z490=Z489,IF((Z488-Z489)&gt;(Z491-Z490),1,0),1)),0)))</f>
        <v>0</v>
      </c>
      <c r="W490" s="1">
        <f>IF(C$4=0,0,IF(SUM(W$7:W489)=2,0,IF(AA490=W$6,IF(AA490=AA491,IF((AA489-AA490)&lt;=(AA492-AA491),2,0),IF(AA490=AA489,IF((AA488-AA489)&gt;(AA491-AA490),2,0),2)),0)))</f>
        <v>0</v>
      </c>
      <c r="X490" s="1">
        <f>IF(C$4=0,0,IF(SUM(X$7:X489)=2,0,IF(AB490=X$6,IF(AB490=AB491,IF((AB489-AB490)&lt;=(AB492-AB491),2,0),IF(AB490=AB489,IF((AB488-AB489)&gt;(AB491-AB490),2,0),2)),0)))</f>
        <v>0</v>
      </c>
      <c r="Y490" s="1">
        <f t="shared" si="147"/>
        <v>1</v>
      </c>
      <c r="Z490" s="1">
        <f t="shared" si="148"/>
        <v>1</v>
      </c>
      <c r="AA490" s="1">
        <f t="shared" si="149"/>
        <v>1</v>
      </c>
      <c r="AB490" s="1">
        <f t="shared" si="150"/>
        <v>1</v>
      </c>
      <c r="AD490" s="1">
        <f t="shared" si="155"/>
        <v>148</v>
      </c>
      <c r="AE490" s="2">
        <f t="shared" si="151"/>
        <v>0</v>
      </c>
      <c r="AF490" s="1">
        <f>IF(S$4=0,0,IF(SUM(AF$7:AF489)=2,0,IF(AJ490=AF$6,IF(AJ490=AJ491,IF((AJ489-AJ490)&lt;=(AJ492-AJ491),2,0),IF(AJ490=AJ489,IF((AJ488-AJ489)&gt;(AJ491-AJ490),2,0),2)),0)))</f>
        <v>0</v>
      </c>
      <c r="AG490" s="1">
        <f>IF(C$4=0,0,IF(SUM(AG$7:AG489)=1,0,IF(AK490=AG$6,IF(AK490=AK491,IF((AK489-AK490)&lt;=(AK492-AK491),1,0),IF(AK490=AK489,IF((AK488-AK489)&gt;(AK491-AK490),1,0),1)),0)))</f>
        <v>0</v>
      </c>
      <c r="AH490" s="1">
        <f>IF(C$4=0,0,IF(SUM(AH$7:AH489)=2,0,IF(AL490=AH$6,IF(AL490=AL491,IF((AL489-AL490)&lt;=(AL492-AL491),2,0),IF(AL490=AL489,IF((AL488-AL489)&gt;(AL491-AL490),2,0),2)),0)))</f>
        <v>0</v>
      </c>
      <c r="AI490" s="1">
        <f>IF(S$4=0,0,IF(SUM(AI$7:AI489)=2,0,IF(AM490=AI$6,IF(AM490=AM491,IF((AM489-AM490)&lt;=(AM492-AM491),2,0),IF(AM490=AM489,IF((AM488-AM489)&gt;(AM491-AM490),2,0),2)),0)))</f>
        <v>0</v>
      </c>
      <c r="AJ490" s="1">
        <f t="shared" si="152"/>
        <v>1</v>
      </c>
    </row>
    <row r="491" spans="1:36" ht="12" customHeight="1" x14ac:dyDescent="0.15">
      <c r="A491" s="64">
        <f t="shared" si="142"/>
        <v>0</v>
      </c>
      <c r="B491" s="64">
        <f t="shared" si="140"/>
        <v>0</v>
      </c>
      <c r="C491" s="57">
        <f t="shared" si="153"/>
        <v>148</v>
      </c>
      <c r="F491" s="59">
        <f>IF(C491&lt;C$6,0,VLOOKUP(C491,index!$A:$M,10,0))</f>
        <v>0</v>
      </c>
      <c r="G491" s="57" t="str">
        <f t="shared" si="143"/>
        <v/>
      </c>
      <c r="H491" s="58" t="str">
        <f>IF(G491="I",$K491,IF(G491="II",$K491-SUM(H$8:H490),IF(G491="III",$K491-SUM(H$8:H490),IF(G491="IV",$K491-SUM(H$8:H490),IF(G491="V",1-SUM(H$8:H490)," ")))))</f>
        <v xml:space="preserve"> </v>
      </c>
      <c r="I491" s="66" t="str">
        <f t="shared" si="144"/>
        <v/>
      </c>
      <c r="L491" s="62" t="str">
        <f t="shared" si="141"/>
        <v xml:space="preserve"> </v>
      </c>
      <c r="P491" s="58" t="str">
        <f>IF(O491="Plus",$K491,IF(O491="Basis",$K491-SUM(P$8:P490),IF(O491="Breedte",$K491-SUM(P$8:P490),IF(O490="Breedte",1-SUM(P$8:P490)," "))))</f>
        <v xml:space="preserve"> </v>
      </c>
      <c r="Q491" s="56" t="str">
        <f t="shared" si="156"/>
        <v/>
      </c>
      <c r="R491" s="196">
        <f t="shared" si="145"/>
        <v>0</v>
      </c>
      <c r="S491" s="1">
        <f t="shared" si="154"/>
        <v>148</v>
      </c>
      <c r="T491" s="2">
        <f t="shared" si="146"/>
        <v>0</v>
      </c>
      <c r="U491" s="1">
        <f>IF(C$4=0,0,IF(SUM(U$7:U490)=2,0,IF(Y491=U$6,IF(Y491=Y492,IF((Y490-Y491)&lt;=(Y493-Y492),2,0),IF(Y491=Y490,IF((Y489-Y490)&gt;(Y492-Y491),2,0),2)),0)))</f>
        <v>0</v>
      </c>
      <c r="V491" s="1">
        <f>IF(C$4=0,0,IF(SUM(V$7:V490)=1,0,IF(Z491=V$6,IF(Z491=Z492,IF((Z490-Z491)&lt;=(Z493-Z492),1,0),IF(Z491=Z490,IF((Z489-Z490)&gt;(Z492-Z491),1,0),1)),0)))</f>
        <v>0</v>
      </c>
      <c r="W491" s="1">
        <f>IF(C$4=0,0,IF(SUM(W$7:W490)=2,0,IF(AA491=W$6,IF(AA491=AA492,IF((AA490-AA491)&lt;=(AA493-AA492),2,0),IF(AA491=AA490,IF((AA489-AA490)&gt;(AA492-AA491),2,0),2)),0)))</f>
        <v>0</v>
      </c>
      <c r="X491" s="1">
        <f>IF(C$4=0,0,IF(SUM(X$7:X490)=2,0,IF(AB491=X$6,IF(AB491=AB492,IF((AB490-AB491)&lt;=(AB493-AB492),2,0),IF(AB491=AB490,IF((AB489-AB490)&gt;(AB492-AB491),2,0),2)),0)))</f>
        <v>0</v>
      </c>
      <c r="Y491" s="1">
        <f t="shared" si="147"/>
        <v>1</v>
      </c>
      <c r="Z491" s="1">
        <f t="shared" si="148"/>
        <v>1</v>
      </c>
      <c r="AA491" s="1">
        <f t="shared" si="149"/>
        <v>1</v>
      </c>
      <c r="AB491" s="1">
        <f t="shared" si="150"/>
        <v>1</v>
      </c>
      <c r="AD491" s="1">
        <f t="shared" si="155"/>
        <v>148</v>
      </c>
      <c r="AE491" s="2">
        <f t="shared" si="151"/>
        <v>0</v>
      </c>
      <c r="AF491" s="1">
        <f>IF(S$4=0,0,IF(SUM(AF$7:AF490)=2,0,IF(AJ491=AF$6,IF(AJ491=AJ492,IF((AJ490-AJ491)&lt;=(AJ493-AJ492),2,0),IF(AJ491=AJ490,IF((AJ489-AJ490)&gt;(AJ492-AJ491),2,0),2)),0)))</f>
        <v>0</v>
      </c>
      <c r="AG491" s="1">
        <f>IF(C$4=0,0,IF(SUM(AG$7:AG490)=1,0,IF(AK491=AG$6,IF(AK491=AK492,IF((AK490-AK491)&lt;=(AK493-AK492),1,0),IF(AK491=AK490,IF((AK489-AK490)&gt;(AK492-AK491),1,0),1)),0)))</f>
        <v>0</v>
      </c>
      <c r="AH491" s="1">
        <f>IF(C$4=0,0,IF(SUM(AH$7:AH490)=2,0,IF(AL491=AH$6,IF(AL491=AL492,IF((AL490-AL491)&lt;=(AL493-AL492),2,0),IF(AL491=AL490,IF((AL489-AL490)&gt;(AL492-AL491),2,0),2)),0)))</f>
        <v>0</v>
      </c>
      <c r="AI491" s="1">
        <f>IF(S$4=0,0,IF(SUM(AI$7:AI490)=2,0,IF(AM491=AI$6,IF(AM491=AM492,IF((AM490-AM491)&lt;=(AM493-AM492),2,0),IF(AM491=AM490,IF((AM489-AM490)&gt;(AM492-AM491),2,0),2)),0)))</f>
        <v>0</v>
      </c>
      <c r="AJ491" s="1">
        <f t="shared" si="152"/>
        <v>1</v>
      </c>
    </row>
    <row r="492" spans="1:36" ht="12" customHeight="1" x14ac:dyDescent="0.15">
      <c r="A492" s="64">
        <f t="shared" si="142"/>
        <v>0</v>
      </c>
      <c r="B492" s="64">
        <f t="shared" si="140"/>
        <v>0</v>
      </c>
      <c r="C492" s="57">
        <f t="shared" si="153"/>
        <v>148</v>
      </c>
      <c r="F492" s="59">
        <f>IF(C492&lt;C$6,0,VLOOKUP(C492,index!$A:$M,10,0))</f>
        <v>0</v>
      </c>
      <c r="G492" s="57" t="str">
        <f t="shared" si="143"/>
        <v/>
      </c>
      <c r="H492" s="58" t="str">
        <f>IF(G492="I",$K492,IF(G492="II",$K492-SUM(H$8:H491),IF(G492="III",$K492-SUM(H$8:H491),IF(G492="IV",$K492-SUM(H$8:H491),IF(G492="V",1-SUM(H$8:H491)," ")))))</f>
        <v xml:space="preserve"> </v>
      </c>
      <c r="I492" s="66" t="str">
        <f t="shared" si="144"/>
        <v/>
      </c>
      <c r="L492" s="62" t="str">
        <f t="shared" si="141"/>
        <v xml:space="preserve"> </v>
      </c>
      <c r="P492" s="58" t="str">
        <f>IF(O492="Plus",$K492,IF(O492="Basis",$K492-SUM(P$8:P491),IF(O492="Breedte",$K492-SUM(P$8:P491),IF(O491="Breedte",1-SUM(P$8:P491)," "))))</f>
        <v xml:space="preserve"> </v>
      </c>
      <c r="Q492" s="56" t="str">
        <f t="shared" si="156"/>
        <v/>
      </c>
      <c r="R492" s="196">
        <f t="shared" si="145"/>
        <v>0</v>
      </c>
      <c r="S492" s="1">
        <f t="shared" si="154"/>
        <v>148</v>
      </c>
      <c r="T492" s="2">
        <f t="shared" si="146"/>
        <v>0</v>
      </c>
      <c r="U492" s="1">
        <f>IF(C$4=0,0,IF(SUM(U$7:U491)=2,0,IF(Y492=U$6,IF(Y492=Y493,IF((Y491-Y492)&lt;=(Y494-Y493),2,0),IF(Y492=Y491,IF((Y490-Y491)&gt;(Y493-Y492),2,0),2)),0)))</f>
        <v>0</v>
      </c>
      <c r="V492" s="1">
        <f>IF(C$4=0,0,IF(SUM(V$7:V491)=1,0,IF(Z492=V$6,IF(Z492=Z493,IF((Z491-Z492)&lt;=(Z494-Z493),1,0),IF(Z492=Z491,IF((Z490-Z491)&gt;(Z493-Z492),1,0),1)),0)))</f>
        <v>0</v>
      </c>
      <c r="W492" s="1">
        <f>IF(C$4=0,0,IF(SUM(W$7:W491)=2,0,IF(AA492=W$6,IF(AA492=AA493,IF((AA491-AA492)&lt;=(AA494-AA493),2,0),IF(AA492=AA491,IF((AA490-AA491)&gt;(AA493-AA492),2,0),2)),0)))</f>
        <v>0</v>
      </c>
      <c r="X492" s="1">
        <f>IF(C$4=0,0,IF(SUM(X$7:X491)=2,0,IF(AB492=X$6,IF(AB492=AB493,IF((AB491-AB492)&lt;=(AB494-AB493),2,0),IF(AB492=AB491,IF((AB490-AB491)&gt;(AB493-AB492),2,0),2)),0)))</f>
        <v>0</v>
      </c>
      <c r="Y492" s="1">
        <f t="shared" si="147"/>
        <v>1</v>
      </c>
      <c r="Z492" s="1">
        <f t="shared" si="148"/>
        <v>1</v>
      </c>
      <c r="AA492" s="1">
        <f t="shared" si="149"/>
        <v>1</v>
      </c>
      <c r="AB492" s="1">
        <f t="shared" si="150"/>
        <v>1</v>
      </c>
      <c r="AD492" s="1">
        <f t="shared" si="155"/>
        <v>148</v>
      </c>
      <c r="AE492" s="2">
        <f t="shared" si="151"/>
        <v>0</v>
      </c>
      <c r="AF492" s="1">
        <f>IF(S$4=0,0,IF(SUM(AF$7:AF491)=2,0,IF(AJ492=AF$6,IF(AJ492=AJ493,IF((AJ491-AJ492)&lt;=(AJ494-AJ493),2,0),IF(AJ492=AJ491,IF((AJ490-AJ491)&gt;(AJ493-AJ492),2,0),2)),0)))</f>
        <v>0</v>
      </c>
      <c r="AG492" s="1">
        <f>IF(C$4=0,0,IF(SUM(AG$7:AG491)=1,0,IF(AK492=AG$6,IF(AK492=AK493,IF((AK491-AK492)&lt;=(AK494-AK493),1,0),IF(AK492=AK491,IF((AK490-AK491)&gt;(AK493-AK492),1,0),1)),0)))</f>
        <v>0</v>
      </c>
      <c r="AH492" s="1">
        <f>IF(C$4=0,0,IF(SUM(AH$7:AH491)=2,0,IF(AL492=AH$6,IF(AL492=AL493,IF((AL491-AL492)&lt;=(AL494-AL493),2,0),IF(AL492=AL491,IF((AL490-AL491)&gt;(AL493-AL492),2,0),2)),0)))</f>
        <v>0</v>
      </c>
      <c r="AI492" s="1">
        <f>IF(S$4=0,0,IF(SUM(AI$7:AI491)=2,0,IF(AM492=AI$6,IF(AM492=AM493,IF((AM491-AM492)&lt;=(AM494-AM493),2,0),IF(AM492=AM491,IF((AM490-AM491)&gt;(AM493-AM492),2,0),2)),0)))</f>
        <v>0</v>
      </c>
      <c r="AJ492" s="1">
        <f t="shared" si="152"/>
        <v>1</v>
      </c>
    </row>
    <row r="493" spans="1:36" ht="12" customHeight="1" x14ac:dyDescent="0.15">
      <c r="A493" s="64">
        <f t="shared" si="142"/>
        <v>0</v>
      </c>
      <c r="B493" s="64">
        <f t="shared" si="140"/>
        <v>0</v>
      </c>
      <c r="C493" s="57">
        <f t="shared" si="153"/>
        <v>148</v>
      </c>
      <c r="F493" s="59">
        <f>IF(C493&lt;C$6,0,VLOOKUP(C493,index!$A:$M,10,0))</f>
        <v>0</v>
      </c>
      <c r="G493" s="57" t="str">
        <f t="shared" si="143"/>
        <v/>
      </c>
      <c r="H493" s="58" t="str">
        <f>IF(G493="I",$K493,IF(G493="II",$K493-SUM(H$8:H492),IF(G493="III",$K493-SUM(H$8:H492),IF(G493="IV",$K493-SUM(H$8:H492),IF(G493="V",1-SUM(H$8:H492)," ")))))</f>
        <v xml:space="preserve"> </v>
      </c>
      <c r="I493" s="66" t="str">
        <f t="shared" si="144"/>
        <v/>
      </c>
      <c r="L493" s="62" t="str">
        <f t="shared" si="141"/>
        <v xml:space="preserve"> </v>
      </c>
      <c r="P493" s="58" t="str">
        <f>IF(O493="Plus",$K493,IF(O493="Basis",$K493-SUM(P$8:P492),IF(O493="Breedte",$K493-SUM(P$8:P492),IF(O492="Breedte",1-SUM(P$8:P492)," "))))</f>
        <v xml:space="preserve"> </v>
      </c>
      <c r="Q493" s="56" t="str">
        <f t="shared" si="156"/>
        <v/>
      </c>
      <c r="R493" s="196">
        <f t="shared" si="145"/>
        <v>0</v>
      </c>
      <c r="S493" s="1">
        <f t="shared" si="154"/>
        <v>148</v>
      </c>
      <c r="T493" s="2">
        <f t="shared" si="146"/>
        <v>0</v>
      </c>
      <c r="U493" s="1">
        <f>IF(C$4=0,0,IF(SUM(U$7:U492)=2,0,IF(Y493=U$6,IF(Y493=Y494,IF((Y492-Y493)&lt;=(Y495-Y494),2,0),IF(Y493=Y492,IF((Y491-Y492)&gt;(Y494-Y493),2,0),2)),0)))</f>
        <v>0</v>
      </c>
      <c r="V493" s="1">
        <f>IF(C$4=0,0,IF(SUM(V$7:V492)=1,0,IF(Z493=V$6,IF(Z493=Z494,IF((Z492-Z493)&lt;=(Z495-Z494),1,0),IF(Z493=Z492,IF((Z491-Z492)&gt;(Z494-Z493),1,0),1)),0)))</f>
        <v>0</v>
      </c>
      <c r="W493" s="1">
        <f>IF(C$4=0,0,IF(SUM(W$7:W492)=2,0,IF(AA493=W$6,IF(AA493=AA494,IF((AA492-AA493)&lt;=(AA495-AA494),2,0),IF(AA493=AA492,IF((AA491-AA492)&gt;(AA494-AA493),2,0),2)),0)))</f>
        <v>0</v>
      </c>
      <c r="X493" s="1">
        <f>IF(C$4=0,0,IF(SUM(X$7:X492)=2,0,IF(AB493=X$6,IF(AB493=AB494,IF((AB492-AB493)&lt;=(AB495-AB494),2,0),IF(AB493=AB492,IF((AB491-AB492)&gt;(AB494-AB493),2,0),2)),0)))</f>
        <v>0</v>
      </c>
      <c r="Y493" s="1">
        <f t="shared" si="147"/>
        <v>1</v>
      </c>
      <c r="Z493" s="1">
        <f t="shared" si="148"/>
        <v>1</v>
      </c>
      <c r="AA493" s="1">
        <f t="shared" si="149"/>
        <v>1</v>
      </c>
      <c r="AB493" s="1">
        <f t="shared" si="150"/>
        <v>1</v>
      </c>
      <c r="AD493" s="1">
        <f t="shared" si="155"/>
        <v>148</v>
      </c>
      <c r="AE493" s="2">
        <f t="shared" si="151"/>
        <v>0</v>
      </c>
      <c r="AF493" s="1">
        <f>IF(S$4=0,0,IF(SUM(AF$7:AF492)=2,0,IF(AJ493=AF$6,IF(AJ493=AJ494,IF((AJ492-AJ493)&lt;=(AJ495-AJ494),2,0),IF(AJ493=AJ492,IF((AJ491-AJ492)&gt;(AJ494-AJ493),2,0),2)),0)))</f>
        <v>0</v>
      </c>
      <c r="AG493" s="1">
        <f>IF(C$4=0,0,IF(SUM(AG$7:AG492)=1,0,IF(AK493=AG$6,IF(AK493=AK494,IF((AK492-AK493)&lt;=(AK495-AK494),1,0),IF(AK493=AK492,IF((AK491-AK492)&gt;(AK494-AK493),1,0),1)),0)))</f>
        <v>0</v>
      </c>
      <c r="AH493" s="1">
        <f>IF(C$4=0,0,IF(SUM(AH$7:AH492)=2,0,IF(AL493=AH$6,IF(AL493=AL494,IF((AL492-AL493)&lt;=(AL495-AL494),2,0),IF(AL493=AL492,IF((AL491-AL492)&gt;(AL494-AL493),2,0),2)),0)))</f>
        <v>0</v>
      </c>
      <c r="AI493" s="1">
        <f>IF(S$4=0,0,IF(SUM(AI$7:AI492)=2,0,IF(AM493=AI$6,IF(AM493=AM494,IF((AM492-AM493)&lt;=(AM495-AM494),2,0),IF(AM493=AM492,IF((AM491-AM492)&gt;(AM494-AM493),2,0),2)),0)))</f>
        <v>0</v>
      </c>
      <c r="AJ493" s="1">
        <f t="shared" si="152"/>
        <v>1</v>
      </c>
    </row>
    <row r="494" spans="1:36" ht="12" customHeight="1" x14ac:dyDescent="0.15">
      <c r="A494" s="64">
        <f t="shared" si="142"/>
        <v>0</v>
      </c>
      <c r="B494" s="64">
        <f t="shared" si="140"/>
        <v>0</v>
      </c>
      <c r="C494" s="57">
        <f t="shared" si="153"/>
        <v>148</v>
      </c>
      <c r="F494" s="59">
        <f>IF(C494&lt;C$6,0,VLOOKUP(C494,index!$A:$M,10,0))</f>
        <v>0</v>
      </c>
      <c r="G494" s="57" t="str">
        <f t="shared" si="143"/>
        <v/>
      </c>
      <c r="H494" s="58" t="str">
        <f>IF(G494="I",$K494,IF(G494="II",$K494-SUM(H$8:H493),IF(G494="III",$K494-SUM(H$8:H493),IF(G494="IV",$K494-SUM(H$8:H493),IF(G494="V",1-SUM(H$8:H493)," ")))))</f>
        <v xml:space="preserve"> </v>
      </c>
      <c r="I494" s="66" t="str">
        <f t="shared" si="144"/>
        <v/>
      </c>
      <c r="L494" s="62" t="str">
        <f t="shared" si="141"/>
        <v xml:space="preserve"> </v>
      </c>
      <c r="P494" s="58" t="str">
        <f>IF(O494="Plus",$K494,IF(O494="Basis",$K494-SUM(P$8:P493),IF(O494="Breedte",$K494-SUM(P$8:P493),IF(O493="Breedte",1-SUM(P$8:P493)," "))))</f>
        <v xml:space="preserve"> </v>
      </c>
      <c r="Q494" s="56" t="str">
        <f t="shared" si="156"/>
        <v/>
      </c>
      <c r="R494" s="196">
        <f t="shared" si="145"/>
        <v>0</v>
      </c>
      <c r="S494" s="1">
        <f t="shared" si="154"/>
        <v>148</v>
      </c>
      <c r="T494" s="2">
        <f t="shared" si="146"/>
        <v>0</v>
      </c>
      <c r="U494" s="1">
        <f>IF(C$4=0,0,IF(SUM(U$7:U493)=2,0,IF(Y494=U$6,IF(Y494=Y495,IF((Y493-Y494)&lt;=(Y496-Y495),2,0),IF(Y494=Y493,IF((Y492-Y493)&gt;(Y495-Y494),2,0),2)),0)))</f>
        <v>0</v>
      </c>
      <c r="V494" s="1">
        <f>IF(C$4=0,0,IF(SUM(V$7:V493)=1,0,IF(Z494=V$6,IF(Z494=Z495,IF((Z493-Z494)&lt;=(Z496-Z495),1,0),IF(Z494=Z493,IF((Z492-Z493)&gt;(Z495-Z494),1,0),1)),0)))</f>
        <v>0</v>
      </c>
      <c r="W494" s="1">
        <f>IF(C$4=0,0,IF(SUM(W$7:W493)=2,0,IF(AA494=W$6,IF(AA494=AA495,IF((AA493-AA494)&lt;=(AA496-AA495),2,0),IF(AA494=AA493,IF((AA492-AA493)&gt;(AA495-AA494),2,0),2)),0)))</f>
        <v>0</v>
      </c>
      <c r="X494" s="1">
        <f>IF(C$4=0,0,IF(SUM(X$7:X493)=2,0,IF(AB494=X$6,IF(AB494=AB495,IF((AB493-AB494)&lt;=(AB496-AB495),2,0),IF(AB494=AB493,IF((AB492-AB493)&gt;(AB495-AB494),2,0),2)),0)))</f>
        <v>0</v>
      </c>
      <c r="Y494" s="1">
        <f t="shared" si="147"/>
        <v>1</v>
      </c>
      <c r="Z494" s="1">
        <f t="shared" si="148"/>
        <v>1</v>
      </c>
      <c r="AA494" s="1">
        <f t="shared" si="149"/>
        <v>1</v>
      </c>
      <c r="AB494" s="1">
        <f t="shared" si="150"/>
        <v>1</v>
      </c>
      <c r="AD494" s="1">
        <f t="shared" si="155"/>
        <v>148</v>
      </c>
      <c r="AE494" s="2">
        <f t="shared" si="151"/>
        <v>0</v>
      </c>
      <c r="AF494" s="1">
        <f>IF(S$4=0,0,IF(SUM(AF$7:AF493)=2,0,IF(AJ494=AF$6,IF(AJ494=AJ495,IF((AJ493-AJ494)&lt;=(AJ496-AJ495),2,0),IF(AJ494=AJ493,IF((AJ492-AJ493)&gt;(AJ495-AJ494),2,0),2)),0)))</f>
        <v>0</v>
      </c>
      <c r="AG494" s="1">
        <f>IF(C$4=0,0,IF(SUM(AG$7:AG493)=1,0,IF(AK494=AG$6,IF(AK494=AK495,IF((AK493-AK494)&lt;=(AK496-AK495),1,0),IF(AK494=AK493,IF((AK492-AK493)&gt;(AK495-AK494),1,0),1)),0)))</f>
        <v>0</v>
      </c>
      <c r="AH494" s="1">
        <f>IF(C$4=0,0,IF(SUM(AH$7:AH493)=2,0,IF(AL494=AH$6,IF(AL494=AL495,IF((AL493-AL494)&lt;=(AL496-AL495),2,0),IF(AL494=AL493,IF((AL492-AL493)&gt;(AL495-AL494),2,0),2)),0)))</f>
        <v>0</v>
      </c>
      <c r="AI494" s="1">
        <f>IF(S$4=0,0,IF(SUM(AI$7:AI493)=2,0,IF(AM494=AI$6,IF(AM494=AM495,IF((AM493-AM494)&lt;=(AM496-AM495),2,0),IF(AM494=AM493,IF((AM492-AM493)&gt;(AM495-AM494),2,0),2)),0)))</f>
        <v>0</v>
      </c>
      <c r="AJ494" s="1">
        <f t="shared" si="152"/>
        <v>1</v>
      </c>
    </row>
    <row r="495" spans="1:36" ht="12" customHeight="1" x14ac:dyDescent="0.15">
      <c r="A495" s="64">
        <f t="shared" si="142"/>
        <v>0</v>
      </c>
      <c r="B495" s="64">
        <f t="shared" si="140"/>
        <v>0</v>
      </c>
      <c r="C495" s="57">
        <f t="shared" si="153"/>
        <v>148</v>
      </c>
      <c r="F495" s="59">
        <f>IF(C495&lt;C$6,0,VLOOKUP(C495,index!$A:$M,10,0))</f>
        <v>0</v>
      </c>
      <c r="G495" s="57" t="str">
        <f t="shared" si="143"/>
        <v/>
      </c>
      <c r="H495" s="58" t="str">
        <f>IF(G495="I",$K495,IF(G495="II",$K495-SUM(H$8:H494),IF(G495="III",$K495-SUM(H$8:H494),IF(G495="IV",$K495-SUM(H$8:H494),IF(G495="V",1-SUM(H$8:H494)," ")))))</f>
        <v xml:space="preserve"> </v>
      </c>
      <c r="I495" s="66" t="str">
        <f t="shared" si="144"/>
        <v/>
      </c>
      <c r="L495" s="62" t="str">
        <f t="shared" si="141"/>
        <v xml:space="preserve"> </v>
      </c>
      <c r="P495" s="58" t="str">
        <f>IF(O495="Plus",$K495,IF(O495="Basis",$K495-SUM(P$8:P494),IF(O495="Breedte",$K495-SUM(P$8:P494),IF(O494="Breedte",1-SUM(P$8:P494)," "))))</f>
        <v xml:space="preserve"> </v>
      </c>
      <c r="Q495" s="56" t="str">
        <f t="shared" si="156"/>
        <v/>
      </c>
      <c r="R495" s="196">
        <f t="shared" si="145"/>
        <v>0</v>
      </c>
      <c r="S495" s="1">
        <f t="shared" si="154"/>
        <v>148</v>
      </c>
      <c r="T495" s="2">
        <f t="shared" si="146"/>
        <v>0</v>
      </c>
      <c r="U495" s="1">
        <f>IF(C$4=0,0,IF(SUM(U$7:U494)=2,0,IF(Y495=U$6,IF(Y495=Y496,IF((Y494-Y495)&lt;=(Y497-Y496),2,0),IF(Y495=Y494,IF((Y493-Y494)&gt;(Y496-Y495),2,0),2)),0)))</f>
        <v>0</v>
      </c>
      <c r="V495" s="1">
        <f>IF(C$4=0,0,IF(SUM(V$7:V494)=1,0,IF(Z495=V$6,IF(Z495=Z496,IF((Z494-Z495)&lt;=(Z497-Z496),1,0),IF(Z495=Z494,IF((Z493-Z494)&gt;(Z496-Z495),1,0),1)),0)))</f>
        <v>0</v>
      </c>
      <c r="W495" s="1">
        <f>IF(C$4=0,0,IF(SUM(W$7:W494)=2,0,IF(AA495=W$6,IF(AA495=AA496,IF((AA494-AA495)&lt;=(AA497-AA496),2,0),IF(AA495=AA494,IF((AA493-AA494)&gt;(AA496-AA495),2,0),2)),0)))</f>
        <v>0</v>
      </c>
      <c r="X495" s="1">
        <f>IF(C$4=0,0,IF(SUM(X$7:X494)=2,0,IF(AB495=X$6,IF(AB495=AB496,IF((AB494-AB495)&lt;=(AB497-AB496),2,0),IF(AB495=AB494,IF((AB493-AB494)&gt;(AB496-AB495),2,0),2)),0)))</f>
        <v>0</v>
      </c>
      <c r="Y495" s="1">
        <f t="shared" si="147"/>
        <v>1</v>
      </c>
      <c r="Z495" s="1">
        <f t="shared" si="148"/>
        <v>1</v>
      </c>
      <c r="AA495" s="1">
        <f t="shared" si="149"/>
        <v>1</v>
      </c>
      <c r="AB495" s="1">
        <f t="shared" si="150"/>
        <v>1</v>
      </c>
      <c r="AD495" s="1">
        <f t="shared" si="155"/>
        <v>148</v>
      </c>
      <c r="AE495" s="2">
        <f t="shared" si="151"/>
        <v>0</v>
      </c>
      <c r="AF495" s="1">
        <f>IF(S$4=0,0,IF(SUM(AF$7:AF494)=2,0,IF(AJ495=AF$6,IF(AJ495=AJ496,IF((AJ494-AJ495)&lt;=(AJ497-AJ496),2,0),IF(AJ495=AJ494,IF((AJ493-AJ494)&gt;(AJ496-AJ495),2,0),2)),0)))</f>
        <v>0</v>
      </c>
      <c r="AG495" s="1">
        <f>IF(C$4=0,0,IF(SUM(AG$7:AG494)=1,0,IF(AK495=AG$6,IF(AK495=AK496,IF((AK494-AK495)&lt;=(AK497-AK496),1,0),IF(AK495=AK494,IF((AK493-AK494)&gt;(AK496-AK495),1,0),1)),0)))</f>
        <v>0</v>
      </c>
      <c r="AH495" s="1">
        <f>IF(C$4=0,0,IF(SUM(AH$7:AH494)=2,0,IF(AL495=AH$6,IF(AL495=AL496,IF((AL494-AL495)&lt;=(AL497-AL496),2,0),IF(AL495=AL494,IF((AL493-AL494)&gt;(AL496-AL495),2,0),2)),0)))</f>
        <v>0</v>
      </c>
      <c r="AI495" s="1">
        <f>IF(S$4=0,0,IF(SUM(AI$7:AI494)=2,0,IF(AM495=AI$6,IF(AM495=AM496,IF((AM494-AM495)&lt;=(AM497-AM496),2,0),IF(AM495=AM494,IF((AM493-AM494)&gt;(AM496-AM495),2,0),2)),0)))</f>
        <v>0</v>
      </c>
      <c r="AJ495" s="1">
        <f t="shared" si="152"/>
        <v>1</v>
      </c>
    </row>
    <row r="496" spans="1:36" ht="12" customHeight="1" x14ac:dyDescent="0.15">
      <c r="A496" s="64">
        <f t="shared" si="142"/>
        <v>0</v>
      </c>
      <c r="B496" s="64">
        <f t="shared" si="140"/>
        <v>0</v>
      </c>
      <c r="C496" s="57">
        <f t="shared" si="153"/>
        <v>148</v>
      </c>
      <c r="F496" s="59">
        <f>IF(C496&lt;C$6,0,VLOOKUP(C496,index!$A:$M,10,0))</f>
        <v>0</v>
      </c>
      <c r="G496" s="57" t="str">
        <f t="shared" si="143"/>
        <v/>
      </c>
      <c r="H496" s="58" t="str">
        <f>IF(G496="I",$K496,IF(G496="II",$K496-SUM(H$8:H495),IF(G496="III",$K496-SUM(H$8:H495),IF(G496="IV",$K496-SUM(H$8:H495),IF(G496="V",1-SUM(H$8:H495)," ")))))</f>
        <v xml:space="preserve"> </v>
      </c>
      <c r="I496" s="66" t="str">
        <f t="shared" si="144"/>
        <v/>
      </c>
      <c r="L496" s="62" t="str">
        <f t="shared" si="141"/>
        <v xml:space="preserve"> </v>
      </c>
      <c r="P496" s="58" t="str">
        <f>IF(O496="Plus",$K496,IF(O496="Basis",$K496-SUM(P$8:P495),IF(O496="Breedte",$K496-SUM(P$8:P495),IF(O495="Breedte",1-SUM(P$8:P495)," "))))</f>
        <v xml:space="preserve"> </v>
      </c>
      <c r="Q496" s="56" t="str">
        <f t="shared" si="156"/>
        <v/>
      </c>
      <c r="R496" s="196">
        <f t="shared" si="145"/>
        <v>0</v>
      </c>
      <c r="S496" s="1">
        <f t="shared" si="154"/>
        <v>148</v>
      </c>
      <c r="T496" s="2">
        <f t="shared" si="146"/>
        <v>0</v>
      </c>
      <c r="U496" s="1">
        <f>IF(C$4=0,0,IF(SUM(U$7:U495)=2,0,IF(Y496=U$6,IF(Y496=Y497,IF((Y495-Y496)&lt;=(Y498-Y497),2,0),IF(Y496=Y495,IF((Y494-Y495)&gt;(Y497-Y496),2,0),2)),0)))</f>
        <v>0</v>
      </c>
      <c r="V496" s="1">
        <f>IF(C$4=0,0,IF(SUM(V$7:V495)=1,0,IF(Z496=V$6,IF(Z496=Z497,IF((Z495-Z496)&lt;=(Z498-Z497),1,0),IF(Z496=Z495,IF((Z494-Z495)&gt;(Z497-Z496),1,0),1)),0)))</f>
        <v>0</v>
      </c>
      <c r="W496" s="1">
        <f>IF(C$4=0,0,IF(SUM(W$7:W495)=2,0,IF(AA496=W$6,IF(AA496=AA497,IF((AA495-AA496)&lt;=(AA498-AA497),2,0),IF(AA496=AA495,IF((AA494-AA495)&gt;(AA497-AA496),2,0),2)),0)))</f>
        <v>0</v>
      </c>
      <c r="X496" s="1">
        <f>IF(C$4=0,0,IF(SUM(X$7:X495)=2,0,IF(AB496=X$6,IF(AB496=AB497,IF((AB495-AB496)&lt;=(AB498-AB497),2,0),IF(AB496=AB495,IF((AB494-AB495)&gt;(AB497-AB496),2,0),2)),0)))</f>
        <v>0</v>
      </c>
      <c r="Y496" s="1">
        <f t="shared" si="147"/>
        <v>1</v>
      </c>
      <c r="Z496" s="1">
        <f t="shared" si="148"/>
        <v>1</v>
      </c>
      <c r="AA496" s="1">
        <f t="shared" si="149"/>
        <v>1</v>
      </c>
      <c r="AB496" s="1">
        <f t="shared" si="150"/>
        <v>1</v>
      </c>
      <c r="AD496" s="1">
        <f t="shared" si="155"/>
        <v>148</v>
      </c>
      <c r="AE496" s="2">
        <f t="shared" si="151"/>
        <v>0</v>
      </c>
      <c r="AF496" s="1">
        <f>IF(S$4=0,0,IF(SUM(AF$7:AF495)=2,0,IF(AJ496=AF$6,IF(AJ496=AJ497,IF((AJ495-AJ496)&lt;=(AJ498-AJ497),2,0),IF(AJ496=AJ495,IF((AJ494-AJ495)&gt;(AJ497-AJ496),2,0),2)),0)))</f>
        <v>0</v>
      </c>
      <c r="AG496" s="1">
        <f>IF(C$4=0,0,IF(SUM(AG$7:AG495)=1,0,IF(AK496=AG$6,IF(AK496=AK497,IF((AK495-AK496)&lt;=(AK498-AK497),1,0),IF(AK496=AK495,IF((AK494-AK495)&gt;(AK497-AK496),1,0),1)),0)))</f>
        <v>0</v>
      </c>
      <c r="AH496" s="1">
        <f>IF(C$4=0,0,IF(SUM(AH$7:AH495)=2,0,IF(AL496=AH$6,IF(AL496=AL497,IF((AL495-AL496)&lt;=(AL498-AL497),2,0),IF(AL496=AL495,IF((AL494-AL495)&gt;(AL497-AL496),2,0),2)),0)))</f>
        <v>0</v>
      </c>
      <c r="AI496" s="1">
        <f>IF(S$4=0,0,IF(SUM(AI$7:AI495)=2,0,IF(AM496=AI$6,IF(AM496=AM497,IF((AM495-AM496)&lt;=(AM498-AM497),2,0),IF(AM496=AM495,IF((AM494-AM495)&gt;(AM497-AM496),2,0),2)),0)))</f>
        <v>0</v>
      </c>
      <c r="AJ496" s="1">
        <f t="shared" si="152"/>
        <v>1</v>
      </c>
    </row>
    <row r="497" spans="1:36" ht="12" customHeight="1" x14ac:dyDescent="0.15">
      <c r="A497" s="64">
        <f t="shared" si="142"/>
        <v>0</v>
      </c>
      <c r="B497" s="64">
        <f t="shared" si="140"/>
        <v>0</v>
      </c>
      <c r="C497" s="57">
        <f t="shared" si="153"/>
        <v>148</v>
      </c>
      <c r="F497" s="59">
        <f>IF(C497&lt;C$6,0,VLOOKUP(C497,index!$A:$M,10,0))</f>
        <v>0</v>
      </c>
      <c r="G497" s="57" t="str">
        <f t="shared" si="143"/>
        <v/>
      </c>
      <c r="H497" s="58" t="str">
        <f>IF(G497="I",$K497,IF(G497="II",$K497-SUM(H$8:H496),IF(G497="III",$K497-SUM(H$8:H496),IF(G497="IV",$K497-SUM(H$8:H496),IF(G497="V",1-SUM(H$8:H496)," ")))))</f>
        <v xml:space="preserve"> </v>
      </c>
      <c r="I497" s="66" t="str">
        <f t="shared" si="144"/>
        <v/>
      </c>
      <c r="L497" s="62" t="str">
        <f t="shared" si="141"/>
        <v xml:space="preserve"> </v>
      </c>
      <c r="P497" s="58" t="str">
        <f>IF(O497="Plus",$K497,IF(O497="Basis",$K497-SUM(P$8:P496),IF(O497="Breedte",$K497-SUM(P$8:P496),IF(O496="Breedte",1-SUM(P$8:P496)," "))))</f>
        <v xml:space="preserve"> </v>
      </c>
      <c r="Q497" s="56" t="str">
        <f t="shared" si="156"/>
        <v/>
      </c>
      <c r="R497" s="196">
        <f t="shared" si="145"/>
        <v>0</v>
      </c>
      <c r="S497" s="1">
        <f t="shared" si="154"/>
        <v>148</v>
      </c>
      <c r="T497" s="2">
        <f t="shared" si="146"/>
        <v>0</v>
      </c>
      <c r="U497" s="1">
        <f>IF(C$4=0,0,IF(SUM(U$7:U496)=2,0,IF(Y497=U$6,IF(Y497=Y498,IF((Y496-Y497)&lt;=(Y499-Y498),2,0),IF(Y497=Y496,IF((Y495-Y496)&gt;(Y498-Y497),2,0),2)),0)))</f>
        <v>0</v>
      </c>
      <c r="V497" s="1">
        <f>IF(C$4=0,0,IF(SUM(V$7:V496)=1,0,IF(Z497=V$6,IF(Z497=Z498,IF((Z496-Z497)&lt;=(Z499-Z498),1,0),IF(Z497=Z496,IF((Z495-Z496)&gt;(Z498-Z497),1,0),1)),0)))</f>
        <v>0</v>
      </c>
      <c r="W497" s="1">
        <f>IF(C$4=0,0,IF(SUM(W$7:W496)=2,0,IF(AA497=W$6,IF(AA497=AA498,IF((AA496-AA497)&lt;=(AA499-AA498),2,0),IF(AA497=AA496,IF((AA495-AA496)&gt;(AA498-AA497),2,0),2)),0)))</f>
        <v>0</v>
      </c>
      <c r="X497" s="1">
        <f>IF(C$4=0,0,IF(SUM(X$7:X496)=2,0,IF(AB497=X$6,IF(AB497=AB498,IF((AB496-AB497)&lt;=(AB499-AB498),2,0),IF(AB497=AB496,IF((AB495-AB496)&gt;(AB498-AB497),2,0),2)),0)))</f>
        <v>0</v>
      </c>
      <c r="Y497" s="1">
        <f t="shared" si="147"/>
        <v>1</v>
      </c>
      <c r="Z497" s="1">
        <f t="shared" si="148"/>
        <v>1</v>
      </c>
      <c r="AA497" s="1">
        <f t="shared" si="149"/>
        <v>1</v>
      </c>
      <c r="AB497" s="1">
        <f t="shared" si="150"/>
        <v>1</v>
      </c>
      <c r="AD497" s="1">
        <f t="shared" si="155"/>
        <v>148</v>
      </c>
      <c r="AE497" s="2">
        <f t="shared" si="151"/>
        <v>0</v>
      </c>
      <c r="AF497" s="1">
        <f>IF(S$4=0,0,IF(SUM(AF$7:AF496)=2,0,IF(AJ497=AF$6,IF(AJ497=AJ498,IF((AJ496-AJ497)&lt;=(AJ499-AJ498),2,0),IF(AJ497=AJ496,IF((AJ495-AJ496)&gt;(AJ498-AJ497),2,0),2)),0)))</f>
        <v>0</v>
      </c>
      <c r="AG497" s="1">
        <f>IF(C$4=0,0,IF(SUM(AG$7:AG496)=1,0,IF(AK497=AG$6,IF(AK497=AK498,IF((AK496-AK497)&lt;=(AK499-AK498),1,0),IF(AK497=AK496,IF((AK495-AK496)&gt;(AK498-AK497),1,0),1)),0)))</f>
        <v>0</v>
      </c>
      <c r="AH497" s="1">
        <f>IF(C$4=0,0,IF(SUM(AH$7:AH496)=2,0,IF(AL497=AH$6,IF(AL497=AL498,IF((AL496-AL497)&lt;=(AL499-AL498),2,0),IF(AL497=AL496,IF((AL495-AL496)&gt;(AL498-AL497),2,0),2)),0)))</f>
        <v>0</v>
      </c>
      <c r="AI497" s="1">
        <f>IF(S$4=0,0,IF(SUM(AI$7:AI496)=2,0,IF(AM497=AI$6,IF(AM497=AM498,IF((AM496-AM497)&lt;=(AM499-AM498),2,0),IF(AM497=AM496,IF((AM495-AM496)&gt;(AM498-AM497),2,0),2)),0)))</f>
        <v>0</v>
      </c>
      <c r="AJ497" s="1">
        <f t="shared" si="152"/>
        <v>1</v>
      </c>
    </row>
    <row r="498" spans="1:36" ht="12" customHeight="1" x14ac:dyDescent="0.15">
      <c r="A498" s="64">
        <f t="shared" si="142"/>
        <v>0</v>
      </c>
      <c r="B498" s="64">
        <f t="shared" si="140"/>
        <v>0</v>
      </c>
      <c r="C498" s="57">
        <f t="shared" si="153"/>
        <v>148</v>
      </c>
      <c r="F498" s="59">
        <f>IF(C498&lt;C$6,0,VLOOKUP(C498,index!$A:$M,10,0))</f>
        <v>0</v>
      </c>
      <c r="G498" s="57" t="str">
        <f t="shared" si="143"/>
        <v/>
      </c>
      <c r="H498" s="58" t="str">
        <f>IF(G498="I",$K498,IF(G498="II",$K498-SUM(H$8:H497),IF(G498="III",$K498-SUM(H$8:H497),IF(G498="IV",$K498-SUM(H$8:H497),IF(G498="V",1-SUM(H$8:H497)," ")))))</f>
        <v xml:space="preserve"> </v>
      </c>
      <c r="I498" s="66" t="str">
        <f t="shared" si="144"/>
        <v/>
      </c>
      <c r="L498" s="62" t="str">
        <f t="shared" si="141"/>
        <v xml:space="preserve"> </v>
      </c>
      <c r="P498" s="58" t="str">
        <f>IF(O498="Plus",$K498,IF(O498="Basis",$K498-SUM(P$8:P497),IF(O498="Breedte",$K498-SUM(P$8:P497),IF(O497="Breedte",1-SUM(P$8:P497)," "))))</f>
        <v xml:space="preserve"> </v>
      </c>
      <c r="Q498" s="56" t="str">
        <f t="shared" si="156"/>
        <v/>
      </c>
      <c r="R498" s="196">
        <f t="shared" si="145"/>
        <v>0</v>
      </c>
      <c r="S498" s="1">
        <f t="shared" si="154"/>
        <v>148</v>
      </c>
      <c r="T498" s="2">
        <f t="shared" si="146"/>
        <v>0</v>
      </c>
      <c r="U498" s="1">
        <f>IF(C$4=0,0,IF(SUM(U$7:U497)=2,0,IF(Y498=U$6,IF(Y498=Y499,IF((Y497-Y498)&lt;=(Y500-Y499),2,0),IF(Y498=Y497,IF((Y496-Y497)&gt;(Y499-Y498),2,0),2)),0)))</f>
        <v>0</v>
      </c>
      <c r="V498" s="1">
        <f>IF(C$4=0,0,IF(SUM(V$7:V497)=1,0,IF(Z498=V$6,IF(Z498=Z499,IF((Z497-Z498)&lt;=(Z500-Z499),1,0),IF(Z498=Z497,IF((Z496-Z497)&gt;(Z499-Z498),1,0),1)),0)))</f>
        <v>0</v>
      </c>
      <c r="W498" s="1">
        <f>IF(C$4=0,0,IF(SUM(W$7:W497)=2,0,IF(AA498=W$6,IF(AA498=AA499,IF((AA497-AA498)&lt;=(AA500-AA499),2,0),IF(AA498=AA497,IF((AA496-AA497)&gt;(AA499-AA498),2,0),2)),0)))</f>
        <v>0</v>
      </c>
      <c r="X498" s="1">
        <f>IF(C$4=0,0,IF(SUM(X$7:X497)=2,0,IF(AB498=X$6,IF(AB498=AB499,IF((AB497-AB498)&lt;=(AB500-AB499),2,0),IF(AB498=AB497,IF((AB496-AB497)&gt;(AB499-AB498),2,0),2)),0)))</f>
        <v>0</v>
      </c>
      <c r="Y498" s="1">
        <f t="shared" si="147"/>
        <v>1</v>
      </c>
      <c r="Z498" s="1">
        <f t="shared" si="148"/>
        <v>1</v>
      </c>
      <c r="AA498" s="1">
        <f t="shared" si="149"/>
        <v>1</v>
      </c>
      <c r="AB498" s="1">
        <f t="shared" si="150"/>
        <v>1</v>
      </c>
      <c r="AD498" s="1">
        <f t="shared" si="155"/>
        <v>148</v>
      </c>
      <c r="AE498" s="2">
        <f t="shared" si="151"/>
        <v>0</v>
      </c>
      <c r="AF498" s="1">
        <f>IF(S$4=0,0,IF(SUM(AF$7:AF497)=2,0,IF(AJ498=AF$6,IF(AJ498=AJ499,IF((AJ497-AJ498)&lt;=(AJ500-AJ499),2,0),IF(AJ498=AJ497,IF((AJ496-AJ497)&gt;(AJ499-AJ498),2,0),2)),0)))</f>
        <v>0</v>
      </c>
      <c r="AG498" s="1">
        <f>IF(C$4=0,0,IF(SUM(AG$7:AG497)=1,0,IF(AK498=AG$6,IF(AK498=AK499,IF((AK497-AK498)&lt;=(AK500-AK499),1,0),IF(AK498=AK497,IF((AK496-AK497)&gt;(AK499-AK498),1,0),1)),0)))</f>
        <v>0</v>
      </c>
      <c r="AH498" s="1">
        <f>IF(C$4=0,0,IF(SUM(AH$7:AH497)=2,0,IF(AL498=AH$6,IF(AL498=AL499,IF((AL497-AL498)&lt;=(AL500-AL499),2,0),IF(AL498=AL497,IF((AL496-AL497)&gt;(AL499-AL498),2,0),2)),0)))</f>
        <v>0</v>
      </c>
      <c r="AI498" s="1">
        <f>IF(S$4=0,0,IF(SUM(AI$7:AI497)=2,0,IF(AM498=AI$6,IF(AM498=AM499,IF((AM497-AM498)&lt;=(AM500-AM499),2,0),IF(AM498=AM497,IF((AM496-AM497)&gt;(AM499-AM498),2,0),2)),0)))</f>
        <v>0</v>
      </c>
      <c r="AJ498" s="1">
        <f t="shared" si="152"/>
        <v>1</v>
      </c>
    </row>
    <row r="499" spans="1:36" ht="12" customHeight="1" x14ac:dyDescent="0.15">
      <c r="A499" s="64">
        <f t="shared" si="142"/>
        <v>0</v>
      </c>
      <c r="B499" s="64">
        <f t="shared" si="140"/>
        <v>0</v>
      </c>
      <c r="C499" s="57">
        <f t="shared" si="153"/>
        <v>148</v>
      </c>
      <c r="F499" s="59">
        <f>IF(C499&lt;C$6,0,VLOOKUP(C499,index!$A:$M,10,0))</f>
        <v>0</v>
      </c>
      <c r="G499" s="57" t="str">
        <f t="shared" si="143"/>
        <v/>
      </c>
      <c r="H499" s="58" t="str">
        <f>IF(G499="I",$K499,IF(G499="II",$K499-SUM(H$8:H498),IF(G499="III",$K499-SUM(H$8:H498),IF(G499="IV",$K499-SUM(H$8:H498),IF(G499="V",1-SUM(H$8:H498)," ")))))</f>
        <v xml:space="preserve"> </v>
      </c>
      <c r="I499" s="66" t="str">
        <f t="shared" si="144"/>
        <v/>
      </c>
      <c r="L499" s="62" t="str">
        <f t="shared" si="141"/>
        <v xml:space="preserve"> </v>
      </c>
      <c r="P499" s="58" t="str">
        <f>IF(O499="Plus",$K499,IF(O499="Basis",$K499-SUM(P$8:P498),IF(O499="Breedte",$K499-SUM(P$8:P498),IF(O498="Breedte",1-SUM(P$8:P498)," "))))</f>
        <v xml:space="preserve"> </v>
      </c>
      <c r="Q499" s="56" t="str">
        <f t="shared" si="156"/>
        <v/>
      </c>
      <c r="R499" s="196">
        <f t="shared" si="145"/>
        <v>0</v>
      </c>
      <c r="S499" s="1">
        <f t="shared" si="154"/>
        <v>148</v>
      </c>
      <c r="T499" s="2">
        <f t="shared" si="146"/>
        <v>0</v>
      </c>
      <c r="U499" s="1">
        <f>IF(C$4=0,0,IF(SUM(U$7:U498)=2,0,IF(Y499=U$6,IF(Y499=Y500,IF((Y498-Y499)&lt;=(Y501-Y500),2,0),IF(Y499=Y498,IF((Y497-Y498)&gt;(Y500-Y499),2,0),2)),0)))</f>
        <v>0</v>
      </c>
      <c r="V499" s="1">
        <f>IF(C$4=0,0,IF(SUM(V$7:V498)=1,0,IF(Z499=V$6,IF(Z499=Z500,IF((Z498-Z499)&lt;=(Z501-Z500),1,0),IF(Z499=Z498,IF((Z497-Z498)&gt;(Z500-Z499),1,0),1)),0)))</f>
        <v>0</v>
      </c>
      <c r="W499" s="1">
        <f>IF(C$4=0,0,IF(SUM(W$7:W498)=2,0,IF(AA499=W$6,IF(AA499=AA500,IF((AA498-AA499)&lt;=(AA501-AA500),2,0),IF(AA499=AA498,IF((AA497-AA498)&gt;(AA500-AA499),2,0),2)),0)))</f>
        <v>0</v>
      </c>
      <c r="X499" s="1">
        <f>IF(C$4=0,0,IF(SUM(X$7:X498)=2,0,IF(AB499=X$6,IF(AB499=AB500,IF((AB498-AB499)&lt;=(AB501-AB500),2,0),IF(AB499=AB498,IF((AB497-AB498)&gt;(AB500-AB499),2,0),2)),0)))</f>
        <v>0</v>
      </c>
      <c r="Y499" s="1">
        <f t="shared" si="147"/>
        <v>1</v>
      </c>
      <c r="Z499" s="1">
        <f t="shared" si="148"/>
        <v>1</v>
      </c>
      <c r="AA499" s="1">
        <f t="shared" si="149"/>
        <v>1</v>
      </c>
      <c r="AB499" s="1">
        <f t="shared" si="150"/>
        <v>1</v>
      </c>
      <c r="AD499" s="1">
        <f t="shared" si="155"/>
        <v>148</v>
      </c>
      <c r="AE499" s="2">
        <f t="shared" si="151"/>
        <v>0</v>
      </c>
      <c r="AF499" s="1">
        <f>IF(S$4=0,0,IF(SUM(AF$7:AF498)=2,0,IF(AJ499=AF$6,IF(AJ499=AJ500,IF((AJ498-AJ499)&lt;=(AJ501-AJ500),2,0),IF(AJ499=AJ498,IF((AJ497-AJ498)&gt;(AJ500-AJ499),2,0),2)),0)))</f>
        <v>0</v>
      </c>
      <c r="AG499" s="1">
        <f>IF(C$4=0,0,IF(SUM(AG$7:AG498)=1,0,IF(AK499=AG$6,IF(AK499=AK500,IF((AK498-AK499)&lt;=(AK501-AK500),1,0),IF(AK499=AK498,IF((AK497-AK498)&gt;(AK500-AK499),1,0),1)),0)))</f>
        <v>0</v>
      </c>
      <c r="AH499" s="1">
        <f>IF(C$4=0,0,IF(SUM(AH$7:AH498)=2,0,IF(AL499=AH$6,IF(AL499=AL500,IF((AL498-AL499)&lt;=(AL501-AL500),2,0),IF(AL499=AL498,IF((AL497-AL498)&gt;(AL500-AL499),2,0),2)),0)))</f>
        <v>0</v>
      </c>
      <c r="AI499" s="1">
        <f>IF(S$4=0,0,IF(SUM(AI$7:AI498)=2,0,IF(AM499=AI$6,IF(AM499=AM500,IF((AM498-AM499)&lt;=(AM501-AM500),2,0),IF(AM499=AM498,IF((AM497-AM498)&gt;(AM500-AM499),2,0),2)),0)))</f>
        <v>0</v>
      </c>
      <c r="AJ499" s="1">
        <f t="shared" si="152"/>
        <v>1</v>
      </c>
    </row>
    <row r="500" spans="1:36" ht="12" customHeight="1" x14ac:dyDescent="0.15">
      <c r="A500" s="64">
        <f t="shared" si="142"/>
        <v>0</v>
      </c>
      <c r="B500" s="64">
        <f t="shared" si="140"/>
        <v>0</v>
      </c>
      <c r="C500" s="57">
        <f t="shared" si="153"/>
        <v>148</v>
      </c>
      <c r="F500" s="59">
        <f>IF(C500&lt;C$6,0,VLOOKUP(C500,index!$A:$M,10,0))</f>
        <v>0</v>
      </c>
      <c r="G500" s="57" t="str">
        <f t="shared" si="143"/>
        <v/>
      </c>
      <c r="H500" s="58" t="str">
        <f>IF(G500="I",$K500,IF(G500="II",$K500-SUM(H$8:H499),IF(G500="III",$K500-SUM(H$8:H499),IF(G500="IV",$K500-SUM(H$8:H499),IF(G500="V",1-SUM(H$8:H499)," ")))))</f>
        <v xml:space="preserve"> </v>
      </c>
      <c r="I500" s="66" t="str">
        <f t="shared" si="144"/>
        <v/>
      </c>
      <c r="L500" s="62" t="str">
        <f t="shared" si="141"/>
        <v xml:space="preserve"> </v>
      </c>
      <c r="P500" s="58" t="str">
        <f>IF(O500="Plus",$K500,IF(O500="Basis",$K500-SUM(P$8:P499),IF(O500="Breedte",$K500-SUM(P$8:P499),IF(O499="Breedte",1-SUM(P$8:P499)," "))))</f>
        <v xml:space="preserve"> </v>
      </c>
      <c r="Q500" s="56" t="str">
        <f t="shared" si="156"/>
        <v/>
      </c>
      <c r="R500" s="196">
        <f t="shared" si="145"/>
        <v>0</v>
      </c>
      <c r="S500" s="1">
        <f t="shared" si="154"/>
        <v>148</v>
      </c>
      <c r="T500" s="2">
        <f t="shared" si="146"/>
        <v>0</v>
      </c>
      <c r="U500" s="1">
        <f>IF(C$4=0,0,IF(SUM(U$7:U499)=2,0,IF(Y500=U$6,IF(Y500=Y501,IF((Y499-Y500)&lt;=(Y502-Y501),2,0),IF(Y500=Y499,IF((Y498-Y499)&gt;(Y501-Y500),2,0),2)),0)))</f>
        <v>0</v>
      </c>
      <c r="V500" s="1">
        <f>IF(C$4=0,0,IF(SUM(V$7:V499)=1,0,IF(Z500=V$6,IF(Z500=Z501,IF((Z499-Z500)&lt;=(Z502-Z501),1,0),IF(Z500=Z499,IF((Z498-Z499)&gt;(Z501-Z500),1,0),1)),0)))</f>
        <v>0</v>
      </c>
      <c r="W500" s="1">
        <f>IF(C$4=0,0,IF(SUM(W$7:W499)=2,0,IF(AA500=W$6,IF(AA500=AA501,IF((AA499-AA500)&lt;=(AA502-AA501),2,0),IF(AA500=AA499,IF((AA498-AA499)&gt;(AA501-AA500),2,0),2)),0)))</f>
        <v>0</v>
      </c>
      <c r="X500" s="1">
        <f>IF(C$4=0,0,IF(SUM(X$7:X499)=2,0,IF(AB500=X$6,IF(AB500=AB501,IF((AB499-AB500)&lt;=(AB502-AB501),2,0),IF(AB500=AB499,IF((AB498-AB499)&gt;(AB501-AB500),2,0),2)),0)))</f>
        <v>0</v>
      </c>
      <c r="Y500" s="1">
        <f t="shared" si="147"/>
        <v>1</v>
      </c>
      <c r="Z500" s="1">
        <f t="shared" si="148"/>
        <v>1</v>
      </c>
      <c r="AA500" s="1">
        <f t="shared" si="149"/>
        <v>1</v>
      </c>
      <c r="AB500" s="1">
        <f t="shared" si="150"/>
        <v>1</v>
      </c>
      <c r="AD500" s="1">
        <f t="shared" si="155"/>
        <v>148</v>
      </c>
      <c r="AE500" s="2">
        <f t="shared" si="151"/>
        <v>0</v>
      </c>
      <c r="AF500" s="1">
        <f>IF(S$4=0,0,IF(SUM(AF$7:AF499)=2,0,IF(AJ500=AF$6,IF(AJ500=AJ501,IF((AJ499-AJ500)&lt;=(AJ502-AJ501),2,0),IF(AJ500=AJ499,IF((AJ498-AJ499)&gt;(AJ501-AJ500),2,0),2)),0)))</f>
        <v>0</v>
      </c>
      <c r="AG500" s="1">
        <f>IF(C$4=0,0,IF(SUM(AG$7:AG499)=1,0,IF(AK500=AG$6,IF(AK500=AK501,IF((AK499-AK500)&lt;=(AK502-AK501),1,0),IF(AK500=AK499,IF((AK498-AK499)&gt;(AK501-AK500),1,0),1)),0)))</f>
        <v>0</v>
      </c>
      <c r="AH500" s="1">
        <f>IF(C$4=0,0,IF(SUM(AH$7:AH499)=2,0,IF(AL500=AH$6,IF(AL500=AL501,IF((AL499-AL500)&lt;=(AL502-AL501),2,0),IF(AL500=AL499,IF((AL498-AL499)&gt;(AL501-AL500),2,0),2)),0)))</f>
        <v>0</v>
      </c>
      <c r="AI500" s="1">
        <f>IF(S$4=0,0,IF(SUM(AI$7:AI499)=2,0,IF(AM500=AI$6,IF(AM500=AM501,IF((AM499-AM500)&lt;=(AM502-AM501),2,0),IF(AM500=AM499,IF((AM498-AM499)&gt;(AM501-AM500),2,0),2)),0)))</f>
        <v>0</v>
      </c>
      <c r="AJ500" s="1">
        <f t="shared" si="152"/>
        <v>1</v>
      </c>
    </row>
  </sheetData>
  <sheetProtection sheet="1" objects="1" scenarios="1" selectLockedCells="1"/>
  <mergeCells count="3">
    <mergeCell ref="AQ33:BB34"/>
    <mergeCell ref="AQ36:BB38"/>
    <mergeCell ref="AQ40:BB41"/>
  </mergeCells>
  <conditionalFormatting sqref="AT10:AV15 AZ15:BB15">
    <cfRule type="cellIs" dxfId="255" priority="12" stopIfTrue="1" operator="lessThanOrEqual">
      <formula>0</formula>
    </cfRule>
  </conditionalFormatting>
  <conditionalFormatting sqref="AT18:AV22 AT26:AV30">
    <cfRule type="cellIs" dxfId="254" priority="13" stopIfTrue="1" operator="lessThanOrEqual">
      <formula>0</formula>
    </cfRule>
  </conditionalFormatting>
  <conditionalFormatting sqref="AY18:BB22 AY26:BB30">
    <cfRule type="cellIs" dxfId="253" priority="14" stopIfTrue="1" operator="lessThanOrEqual">
      <formula>0</formula>
    </cfRule>
  </conditionalFormatting>
  <conditionalFormatting sqref="AR32">
    <cfRule type="cellIs" dxfId="252" priority="11" operator="equal">
      <formula>0</formula>
    </cfRule>
  </conditionalFormatting>
  <conditionalFormatting sqref="AQ33">
    <cfRule type="containsErrors" dxfId="251" priority="15">
      <formula>ISERROR(AQ33)</formula>
    </cfRule>
  </conditionalFormatting>
  <conditionalFormatting sqref="L8:M500">
    <cfRule type="expression" dxfId="250" priority="5">
      <formula>$C8&gt;$C$6-1</formula>
    </cfRule>
    <cfRule type="expression" dxfId="249" priority="18" stopIfTrue="1">
      <formula>SUM($U8:$X8)&gt;1</formula>
    </cfRule>
  </conditionalFormatting>
  <conditionalFormatting sqref="B8:B500">
    <cfRule type="expression" dxfId="248" priority="19">
      <formula>$B8&gt;0</formula>
    </cfRule>
  </conditionalFormatting>
  <conditionalFormatting sqref="N8:P500">
    <cfRule type="expression" dxfId="247" priority="20" stopIfTrue="1">
      <formula>OR($O8="Plus",$O8="Basis",$O8="Breedte")</formula>
    </cfRule>
  </conditionalFormatting>
  <conditionalFormatting sqref="A8:A500">
    <cfRule type="expression" dxfId="246" priority="10">
      <formula>$A8&gt;0</formula>
    </cfRule>
  </conditionalFormatting>
  <conditionalFormatting sqref="G8:H500">
    <cfRule type="expression" dxfId="245" priority="22">
      <formula>$B8&gt;0</formula>
    </cfRule>
  </conditionalFormatting>
  <conditionalFormatting sqref="I8:J500">
    <cfRule type="expression" dxfId="244" priority="23">
      <formula>$A8&gt;0</formula>
    </cfRule>
  </conditionalFormatting>
  <conditionalFormatting sqref="F8:F500">
    <cfRule type="expression" dxfId="243" priority="7">
      <formula>$D8&gt;0</formula>
    </cfRule>
    <cfRule type="expression" dxfId="242" priority="8">
      <formula>$C8&gt;$C$6-1</formula>
    </cfRule>
  </conditionalFormatting>
  <conditionalFormatting sqref="A8:B500">
    <cfRule type="expression" dxfId="241" priority="21">
      <formula>$C8&gt;$C$6-1</formula>
    </cfRule>
  </conditionalFormatting>
  <conditionalFormatting sqref="C8:C500">
    <cfRule type="expression" dxfId="240" priority="3">
      <formula>$B8&gt;0</formula>
    </cfRule>
    <cfRule type="expression" dxfId="239" priority="9">
      <formula>$C8&gt;$C$6-1</formula>
    </cfRule>
  </conditionalFormatting>
  <conditionalFormatting sqref="K8:K500">
    <cfRule type="expression" dxfId="238" priority="16" stopIfTrue="1">
      <formula>SUM($U8:$X8)&gt;0</formula>
    </cfRule>
    <cfRule type="expression" dxfId="237" priority="17" stopIfTrue="1">
      <formula>$D8=0</formula>
    </cfRule>
  </conditionalFormatting>
  <conditionalFormatting sqref="D8:E500">
    <cfRule type="expression" dxfId="236" priority="6">
      <formula>$C8&gt;$C$6-1</formula>
    </cfRule>
  </conditionalFormatting>
  <conditionalFormatting sqref="G8:J500">
    <cfRule type="expression" dxfId="235" priority="24">
      <formula>$C8&gt;$C$6-1</formula>
    </cfRule>
  </conditionalFormatting>
  <conditionalFormatting sqref="O8:P500">
    <cfRule type="expression" dxfId="234" priority="4">
      <formula>$C8&gt;$C$6-1</formula>
    </cfRule>
  </conditionalFormatting>
  <conditionalFormatting sqref="AQ36">
    <cfRule type="containsErrors" dxfId="233" priority="2">
      <formula>ISERROR(AQ36)</formula>
    </cfRule>
  </conditionalFormatting>
  <conditionalFormatting sqref="AQ40">
    <cfRule type="containsErrors" dxfId="232" priority="1">
      <formula>ISERROR(AQ40)</formula>
    </cfRule>
  </conditionalFormatting>
  <pageMargins left="0.75" right="0.75" top="1" bottom="1" header="0.5" footer="0.5"/>
  <pageSetup paperSize="9"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15</vt:i4>
      </vt:variant>
      <vt:variant>
        <vt:lpstr>Benoemde bereiken</vt:lpstr>
      </vt:variant>
      <vt:variant>
        <vt:i4>14</vt:i4>
      </vt:variant>
    </vt:vector>
  </HeadingPairs>
  <TitlesOfParts>
    <vt:vector size="29" baseType="lpstr">
      <vt:lpstr>M3</vt:lpstr>
      <vt:lpstr>E3</vt:lpstr>
      <vt:lpstr>M4</vt:lpstr>
      <vt:lpstr>E4</vt:lpstr>
      <vt:lpstr>M5</vt:lpstr>
      <vt:lpstr>E5</vt:lpstr>
      <vt:lpstr>M6</vt:lpstr>
      <vt:lpstr>E6</vt:lpstr>
      <vt:lpstr>M7</vt:lpstr>
      <vt:lpstr>E7</vt:lpstr>
      <vt:lpstr>M8</vt:lpstr>
      <vt:lpstr>Result. ond profiel</vt:lpstr>
      <vt:lpstr>Schooloverzicht</vt:lpstr>
      <vt:lpstr>Schooloverzicht OC</vt:lpstr>
      <vt:lpstr>index</vt:lpstr>
      <vt:lpstr>'E3'!Afdrukbereik</vt:lpstr>
      <vt:lpstr>'E4'!Afdrukbereik</vt:lpstr>
      <vt:lpstr>'E5'!Afdrukbereik</vt:lpstr>
      <vt:lpstr>'E6'!Afdrukbereik</vt:lpstr>
      <vt:lpstr>'E7'!Afdrukbereik</vt:lpstr>
      <vt:lpstr>'M3'!Afdrukbereik</vt:lpstr>
      <vt:lpstr>'M4'!Afdrukbereik</vt:lpstr>
      <vt:lpstr>'M5'!Afdrukbereik</vt:lpstr>
      <vt:lpstr>'M6'!Afdrukbereik</vt:lpstr>
      <vt:lpstr>'M7'!Afdrukbereik</vt:lpstr>
      <vt:lpstr>'M8'!Afdrukbereik</vt:lpstr>
      <vt:lpstr>'Result. ond profiel'!Afdrukbereik</vt:lpstr>
      <vt:lpstr>Schooloverzicht!Afdrukbereik</vt:lpstr>
      <vt:lpstr>'Schooloverzicht OC'!Afdrukbereik</vt:lpstr>
    </vt:vector>
  </TitlesOfParts>
  <Company>CEDGroep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Toetsservice</dc:creator>
  <cp:lastModifiedBy>Floor Oostendorp</cp:lastModifiedBy>
  <cp:lastPrinted>2013-02-07T20:42:48Z</cp:lastPrinted>
  <dcterms:created xsi:type="dcterms:W3CDTF">2009-01-05T12:27:33Z</dcterms:created>
  <dcterms:modified xsi:type="dcterms:W3CDTF">2018-12-17T10:46:50Z</dcterms:modified>
</cp:coreProperties>
</file>